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Default Extension="JPG" ContentType="image/jpeg"/>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queryTables/queryTable1.xml" ContentType="application/vnd.openxmlformats-officedocument.spreadsheetml.queryTable+xml"/>
  <Override PartName="/xl/tables/table5.xml" ContentType="application/vnd.openxmlformats-officedocument.spreadsheetml.table+xml"/>
  <Override PartName="/xl/tables/table6.xml" ContentType="application/vnd.openxmlformats-officedocument.spreadsheetml.table+xml"/>
  <Override PartName="/xl/drawings/drawing1.xml" ContentType="application/vnd.openxmlformats-officedocument.drawing+xml"/>
  <Override PartName="/xl/tables/table7.xml" ContentType="application/vnd.openxmlformats-officedocument.spreadsheetml.table+xml"/>
  <Override PartName="/xl/drawings/drawing2.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hidePivotFieldList="1"/>
  <mc:AlternateContent xmlns:mc="http://schemas.openxmlformats.org/markup-compatibility/2006">
    <mc:Choice Requires="x15">
      <x15ac:absPath xmlns:x15ac="http://schemas.microsoft.com/office/spreadsheetml/2010/11/ac" url="C:\Users\PC1\Downloads\"/>
    </mc:Choice>
  </mc:AlternateContent>
  <bookViews>
    <workbookView xWindow="-105" yWindow="-105" windowWidth="23250" windowHeight="13890"/>
  </bookViews>
  <sheets>
    <sheet name="Customer-Dim" sheetId="5" r:id="rId1"/>
    <sheet name="Customer_Dim" sheetId="1" r:id="rId2"/>
    <sheet name="Product_Dim" sheetId="2" r:id="rId3"/>
    <sheet name="product -dim" sheetId="7" r:id="rId4"/>
    <sheet name="Sheet1" sheetId="10" r:id="rId5"/>
    <sheet name="Sheet5" sheetId="9" r:id="rId6"/>
    <sheet name="Store_Dim" sheetId="3" r:id="rId7"/>
    <sheet name="storedim" sheetId="8" r:id="rId8"/>
    <sheet name="Sales_Fact" sheetId="4" r:id="rId9"/>
    <sheet name="Sheet11" sheetId="19" r:id="rId10"/>
    <sheet name="Sheet6" sheetId="14" r:id="rId11"/>
    <sheet name="Sheet7" sheetId="15" r:id="rId12"/>
    <sheet name="Sheet8" sheetId="16" r:id="rId13"/>
    <sheet name="Sheet10" sheetId="18" r:id="rId14"/>
    <sheet name="Sheet9" sheetId="17" r:id="rId15"/>
    <sheet name="Sheet2" sheetId="20" r:id="rId16"/>
    <sheet name="Sheet3" sheetId="21" r:id="rId17"/>
  </sheets>
  <definedNames>
    <definedName name="ExternalData_1" localSheetId="4" hidden="1">Sheet1!$A$1:$F$101</definedName>
    <definedName name="Slicer_Category">#N/A</definedName>
    <definedName name="Slicer_Month">#N/A</definedName>
    <definedName name="Slicer_Store_Name">#N/A</definedName>
    <definedName name="Slicer_Year">#N/A</definedName>
  </definedNames>
  <calcPr calcId="162913"/>
  <pivotCaches>
    <pivotCache cacheId="0" r:id="rId18"/>
  </pivotCaches>
  <fileRecoveryPr repairLoad="1"/>
  <extLst>
    <ext xmlns:x14="http://schemas.microsoft.com/office/spreadsheetml/2009/9/main" uri="{BBE1A952-AA13-448e-AADC-164F8A28A991}">
      <x14:slicerCaches>
        <x14:slicerCache r:id="rId19"/>
        <x14:slicerCache r:id="rId20"/>
        <x14:slicerCache r:id="rId21"/>
        <x14:slicerCache r:id="rId22"/>
      </x14:slicerCaches>
    </ext>
    <ext xmlns:x14="http://schemas.microsoft.com/office/spreadsheetml/2009/9/main" uri="{79F54976-1DA5-4618-B147-4CDE4B953A38}">
      <x14:workbookPr/>
    </ext>
  </extLst>
</workbook>
</file>

<file path=xl/calcChain.xml><?xml version="1.0" encoding="utf-8"?>
<calcChain xmlns="http://schemas.openxmlformats.org/spreadsheetml/2006/main">
  <c r="D2010" i="4" l="1"/>
  <c r="D2011" i="4"/>
  <c r="D2008" i="4"/>
  <c r="Y2007" i="4"/>
  <c r="D2006" i="4"/>
  <c r="W2002" i="4" l="1"/>
  <c r="V2002" i="4"/>
  <c r="U2002" i="4"/>
  <c r="T2002" i="4"/>
  <c r="R2002" i="4"/>
  <c r="Q2002" i="4"/>
  <c r="P2002" i="4"/>
  <c r="O2002" i="4"/>
  <c r="M2002" i="4"/>
  <c r="L2002" i="4"/>
  <c r="K2002" i="4"/>
  <c r="J2002" i="4"/>
  <c r="I2002" i="4"/>
  <c r="H2002" i="4"/>
  <c r="G2002" i="4"/>
  <c r="F2002" i="4"/>
  <c r="E2002" i="4"/>
  <c r="D2002" i="4"/>
  <c r="W2001" i="4"/>
  <c r="V2001" i="4"/>
  <c r="U2001" i="4"/>
  <c r="T2001" i="4"/>
  <c r="R2001" i="4"/>
  <c r="Q2001" i="4"/>
  <c r="P2001" i="4"/>
  <c r="O2001" i="4"/>
  <c r="M2001" i="4"/>
  <c r="L2001" i="4"/>
  <c r="K2001" i="4"/>
  <c r="J2001" i="4"/>
  <c r="I2001" i="4"/>
  <c r="H2001" i="4"/>
  <c r="G2001" i="4"/>
  <c r="F2001" i="4"/>
  <c r="E2001" i="4"/>
  <c r="D2001" i="4"/>
  <c r="W2000" i="4"/>
  <c r="V2000" i="4"/>
  <c r="U2000" i="4"/>
  <c r="T2000" i="4"/>
  <c r="R2000" i="4"/>
  <c r="Q2000" i="4"/>
  <c r="P2000" i="4"/>
  <c r="O2000" i="4"/>
  <c r="M2000" i="4"/>
  <c r="L2000" i="4"/>
  <c r="K2000" i="4"/>
  <c r="J2000" i="4"/>
  <c r="I2000" i="4"/>
  <c r="H2000" i="4"/>
  <c r="G2000" i="4"/>
  <c r="F2000" i="4"/>
  <c r="E2000" i="4"/>
  <c r="D2000" i="4"/>
  <c r="W1999" i="4"/>
  <c r="V1999" i="4"/>
  <c r="U1999" i="4"/>
  <c r="T1999" i="4"/>
  <c r="R1999" i="4"/>
  <c r="Q1999" i="4"/>
  <c r="P1999" i="4"/>
  <c r="O1999" i="4"/>
  <c r="M1999" i="4"/>
  <c r="L1999" i="4"/>
  <c r="K1999" i="4"/>
  <c r="J1999" i="4"/>
  <c r="I1999" i="4"/>
  <c r="H1999" i="4"/>
  <c r="G1999" i="4"/>
  <c r="F1999" i="4"/>
  <c r="E1999" i="4"/>
  <c r="D1999" i="4"/>
  <c r="W1998" i="4"/>
  <c r="V1998" i="4"/>
  <c r="U1998" i="4"/>
  <c r="T1998" i="4"/>
  <c r="R1998" i="4"/>
  <c r="Q1998" i="4"/>
  <c r="P1998" i="4"/>
  <c r="O1998" i="4"/>
  <c r="M1998" i="4"/>
  <c r="L1998" i="4"/>
  <c r="K1998" i="4"/>
  <c r="J1998" i="4"/>
  <c r="I1998" i="4"/>
  <c r="H1998" i="4"/>
  <c r="G1998" i="4"/>
  <c r="F1998" i="4"/>
  <c r="E1998" i="4"/>
  <c r="D1998" i="4"/>
  <c r="W1997" i="4"/>
  <c r="V1997" i="4"/>
  <c r="U1997" i="4"/>
  <c r="T1997" i="4"/>
  <c r="R1997" i="4"/>
  <c r="Q1997" i="4"/>
  <c r="P1997" i="4"/>
  <c r="O1997" i="4"/>
  <c r="M1997" i="4"/>
  <c r="L1997" i="4"/>
  <c r="K1997" i="4"/>
  <c r="J1997" i="4"/>
  <c r="I1997" i="4"/>
  <c r="H1997" i="4"/>
  <c r="G1997" i="4"/>
  <c r="F1997" i="4"/>
  <c r="E1997" i="4"/>
  <c r="D1997" i="4"/>
  <c r="W1996" i="4"/>
  <c r="V1996" i="4"/>
  <c r="U1996" i="4"/>
  <c r="T1996" i="4"/>
  <c r="R1996" i="4"/>
  <c r="Q1996" i="4"/>
  <c r="P1996" i="4"/>
  <c r="O1996" i="4"/>
  <c r="M1996" i="4"/>
  <c r="L1996" i="4"/>
  <c r="K1996" i="4"/>
  <c r="J1996" i="4"/>
  <c r="I1996" i="4"/>
  <c r="H1996" i="4"/>
  <c r="G1996" i="4"/>
  <c r="F1996" i="4"/>
  <c r="E1996" i="4"/>
  <c r="D1996" i="4"/>
  <c r="W1995" i="4"/>
  <c r="V1995" i="4"/>
  <c r="U1995" i="4"/>
  <c r="T1995" i="4"/>
  <c r="R1995" i="4"/>
  <c r="Q1995" i="4"/>
  <c r="P1995" i="4"/>
  <c r="O1995" i="4"/>
  <c r="M1995" i="4"/>
  <c r="L1995" i="4"/>
  <c r="K1995" i="4"/>
  <c r="J1995" i="4"/>
  <c r="I1995" i="4"/>
  <c r="H1995" i="4"/>
  <c r="G1995" i="4"/>
  <c r="F1995" i="4"/>
  <c r="E1995" i="4"/>
  <c r="D1995" i="4"/>
  <c r="W1994" i="4"/>
  <c r="V1994" i="4"/>
  <c r="U1994" i="4"/>
  <c r="T1994" i="4"/>
  <c r="R1994" i="4"/>
  <c r="Q1994" i="4"/>
  <c r="P1994" i="4"/>
  <c r="O1994" i="4"/>
  <c r="M1994" i="4"/>
  <c r="L1994" i="4"/>
  <c r="K1994" i="4"/>
  <c r="J1994" i="4"/>
  <c r="I1994" i="4"/>
  <c r="H1994" i="4"/>
  <c r="G1994" i="4"/>
  <c r="F1994" i="4"/>
  <c r="E1994" i="4"/>
  <c r="D1994" i="4"/>
  <c r="W1993" i="4"/>
  <c r="V1993" i="4"/>
  <c r="U1993" i="4"/>
  <c r="T1993" i="4"/>
  <c r="R1993" i="4"/>
  <c r="Q1993" i="4"/>
  <c r="P1993" i="4"/>
  <c r="O1993" i="4"/>
  <c r="M1993" i="4"/>
  <c r="L1993" i="4"/>
  <c r="K1993" i="4"/>
  <c r="J1993" i="4"/>
  <c r="I1993" i="4"/>
  <c r="H1993" i="4"/>
  <c r="G1993" i="4"/>
  <c r="F1993" i="4"/>
  <c r="E1993" i="4"/>
  <c r="D1993" i="4"/>
  <c r="W1992" i="4"/>
  <c r="V1992" i="4"/>
  <c r="U1992" i="4"/>
  <c r="T1992" i="4"/>
  <c r="R1992" i="4"/>
  <c r="Q1992" i="4"/>
  <c r="P1992" i="4"/>
  <c r="O1992" i="4"/>
  <c r="M1992" i="4"/>
  <c r="L1992" i="4"/>
  <c r="K1992" i="4"/>
  <c r="J1992" i="4"/>
  <c r="I1992" i="4"/>
  <c r="H1992" i="4"/>
  <c r="G1992" i="4"/>
  <c r="F1992" i="4"/>
  <c r="E1992" i="4"/>
  <c r="D1992" i="4"/>
  <c r="W1991" i="4"/>
  <c r="V1991" i="4"/>
  <c r="U1991" i="4"/>
  <c r="T1991" i="4"/>
  <c r="R1991" i="4"/>
  <c r="Q1991" i="4"/>
  <c r="P1991" i="4"/>
  <c r="O1991" i="4"/>
  <c r="M1991" i="4"/>
  <c r="L1991" i="4"/>
  <c r="K1991" i="4"/>
  <c r="J1991" i="4"/>
  <c r="I1991" i="4"/>
  <c r="H1991" i="4"/>
  <c r="G1991" i="4"/>
  <c r="F1991" i="4"/>
  <c r="E1991" i="4"/>
  <c r="D1991" i="4"/>
  <c r="W1990" i="4"/>
  <c r="V1990" i="4"/>
  <c r="U1990" i="4"/>
  <c r="T1990" i="4"/>
  <c r="R1990" i="4"/>
  <c r="Q1990" i="4"/>
  <c r="P1990" i="4"/>
  <c r="O1990" i="4"/>
  <c r="M1990" i="4"/>
  <c r="L1990" i="4"/>
  <c r="K1990" i="4"/>
  <c r="J1990" i="4"/>
  <c r="I1990" i="4"/>
  <c r="H1990" i="4"/>
  <c r="G1990" i="4"/>
  <c r="F1990" i="4"/>
  <c r="E1990" i="4"/>
  <c r="D1990" i="4"/>
  <c r="W1989" i="4"/>
  <c r="V1989" i="4"/>
  <c r="U1989" i="4"/>
  <c r="T1989" i="4"/>
  <c r="R1989" i="4"/>
  <c r="Q1989" i="4"/>
  <c r="P1989" i="4"/>
  <c r="O1989" i="4"/>
  <c r="M1989" i="4"/>
  <c r="L1989" i="4"/>
  <c r="K1989" i="4"/>
  <c r="J1989" i="4"/>
  <c r="I1989" i="4"/>
  <c r="H1989" i="4"/>
  <c r="G1989" i="4"/>
  <c r="F1989" i="4"/>
  <c r="E1989" i="4"/>
  <c r="D1989" i="4"/>
  <c r="W1988" i="4"/>
  <c r="V1988" i="4"/>
  <c r="U1988" i="4"/>
  <c r="T1988" i="4"/>
  <c r="R1988" i="4"/>
  <c r="Q1988" i="4"/>
  <c r="P1988" i="4"/>
  <c r="O1988" i="4"/>
  <c r="M1988" i="4"/>
  <c r="L1988" i="4"/>
  <c r="K1988" i="4"/>
  <c r="J1988" i="4"/>
  <c r="I1988" i="4"/>
  <c r="H1988" i="4"/>
  <c r="G1988" i="4"/>
  <c r="F1988" i="4"/>
  <c r="E1988" i="4"/>
  <c r="D1988" i="4"/>
  <c r="W1987" i="4"/>
  <c r="V1987" i="4"/>
  <c r="U1987" i="4"/>
  <c r="T1987" i="4"/>
  <c r="R1987" i="4"/>
  <c r="Q1987" i="4"/>
  <c r="P1987" i="4"/>
  <c r="O1987" i="4"/>
  <c r="M1987" i="4"/>
  <c r="L1987" i="4"/>
  <c r="K1987" i="4"/>
  <c r="J1987" i="4"/>
  <c r="I1987" i="4"/>
  <c r="H1987" i="4"/>
  <c r="G1987" i="4"/>
  <c r="F1987" i="4"/>
  <c r="E1987" i="4"/>
  <c r="D1987" i="4"/>
  <c r="W1986" i="4"/>
  <c r="V1986" i="4"/>
  <c r="U1986" i="4"/>
  <c r="T1986" i="4"/>
  <c r="R1986" i="4"/>
  <c r="Q1986" i="4"/>
  <c r="P1986" i="4"/>
  <c r="O1986" i="4"/>
  <c r="M1986" i="4"/>
  <c r="L1986" i="4"/>
  <c r="K1986" i="4"/>
  <c r="J1986" i="4"/>
  <c r="I1986" i="4"/>
  <c r="H1986" i="4"/>
  <c r="G1986" i="4"/>
  <c r="F1986" i="4"/>
  <c r="E1986" i="4"/>
  <c r="D1986" i="4"/>
  <c r="W1985" i="4"/>
  <c r="V1985" i="4"/>
  <c r="U1985" i="4"/>
  <c r="T1985" i="4"/>
  <c r="R1985" i="4"/>
  <c r="Q1985" i="4"/>
  <c r="P1985" i="4"/>
  <c r="O1985" i="4"/>
  <c r="M1985" i="4"/>
  <c r="L1985" i="4"/>
  <c r="K1985" i="4"/>
  <c r="J1985" i="4"/>
  <c r="I1985" i="4"/>
  <c r="H1985" i="4"/>
  <c r="G1985" i="4"/>
  <c r="F1985" i="4"/>
  <c r="E1985" i="4"/>
  <c r="D1985" i="4"/>
  <c r="W1984" i="4"/>
  <c r="V1984" i="4"/>
  <c r="U1984" i="4"/>
  <c r="T1984" i="4"/>
  <c r="R1984" i="4"/>
  <c r="Q1984" i="4"/>
  <c r="P1984" i="4"/>
  <c r="O1984" i="4"/>
  <c r="M1984" i="4"/>
  <c r="L1984" i="4"/>
  <c r="K1984" i="4"/>
  <c r="J1984" i="4"/>
  <c r="I1984" i="4"/>
  <c r="H1984" i="4"/>
  <c r="G1984" i="4"/>
  <c r="F1984" i="4"/>
  <c r="E1984" i="4"/>
  <c r="D1984" i="4"/>
  <c r="W1983" i="4"/>
  <c r="V1983" i="4"/>
  <c r="U1983" i="4"/>
  <c r="T1983" i="4"/>
  <c r="R1983" i="4"/>
  <c r="Q1983" i="4"/>
  <c r="P1983" i="4"/>
  <c r="O1983" i="4"/>
  <c r="M1983" i="4"/>
  <c r="L1983" i="4"/>
  <c r="K1983" i="4"/>
  <c r="J1983" i="4"/>
  <c r="I1983" i="4"/>
  <c r="H1983" i="4"/>
  <c r="G1983" i="4"/>
  <c r="F1983" i="4"/>
  <c r="E1983" i="4"/>
  <c r="D1983" i="4"/>
  <c r="W1982" i="4"/>
  <c r="V1982" i="4"/>
  <c r="U1982" i="4"/>
  <c r="T1982" i="4"/>
  <c r="R1982" i="4"/>
  <c r="Q1982" i="4"/>
  <c r="P1982" i="4"/>
  <c r="O1982" i="4"/>
  <c r="M1982" i="4"/>
  <c r="L1982" i="4"/>
  <c r="K1982" i="4"/>
  <c r="J1982" i="4"/>
  <c r="I1982" i="4"/>
  <c r="H1982" i="4"/>
  <c r="G1982" i="4"/>
  <c r="F1982" i="4"/>
  <c r="E1982" i="4"/>
  <c r="D1982" i="4"/>
  <c r="W1981" i="4"/>
  <c r="V1981" i="4"/>
  <c r="U1981" i="4"/>
  <c r="T1981" i="4"/>
  <c r="R1981" i="4"/>
  <c r="Q1981" i="4"/>
  <c r="P1981" i="4"/>
  <c r="O1981" i="4"/>
  <c r="M1981" i="4"/>
  <c r="L1981" i="4"/>
  <c r="K1981" i="4"/>
  <c r="J1981" i="4"/>
  <c r="I1981" i="4"/>
  <c r="H1981" i="4"/>
  <c r="G1981" i="4"/>
  <c r="F1981" i="4"/>
  <c r="E1981" i="4"/>
  <c r="D1981" i="4"/>
  <c r="W1980" i="4"/>
  <c r="V1980" i="4"/>
  <c r="U1980" i="4"/>
  <c r="T1980" i="4"/>
  <c r="R1980" i="4"/>
  <c r="Q1980" i="4"/>
  <c r="P1980" i="4"/>
  <c r="O1980" i="4"/>
  <c r="M1980" i="4"/>
  <c r="L1980" i="4"/>
  <c r="K1980" i="4"/>
  <c r="J1980" i="4"/>
  <c r="I1980" i="4"/>
  <c r="H1980" i="4"/>
  <c r="G1980" i="4"/>
  <c r="F1980" i="4"/>
  <c r="E1980" i="4"/>
  <c r="D1980" i="4"/>
  <c r="W1979" i="4"/>
  <c r="V1979" i="4"/>
  <c r="U1979" i="4"/>
  <c r="T1979" i="4"/>
  <c r="R1979" i="4"/>
  <c r="Q1979" i="4"/>
  <c r="P1979" i="4"/>
  <c r="O1979" i="4"/>
  <c r="M1979" i="4"/>
  <c r="L1979" i="4"/>
  <c r="K1979" i="4"/>
  <c r="J1979" i="4"/>
  <c r="I1979" i="4"/>
  <c r="H1979" i="4"/>
  <c r="G1979" i="4"/>
  <c r="F1979" i="4"/>
  <c r="E1979" i="4"/>
  <c r="D1979" i="4"/>
  <c r="W1978" i="4"/>
  <c r="V1978" i="4"/>
  <c r="U1978" i="4"/>
  <c r="T1978" i="4"/>
  <c r="R1978" i="4"/>
  <c r="Q1978" i="4"/>
  <c r="P1978" i="4"/>
  <c r="O1978" i="4"/>
  <c r="M1978" i="4"/>
  <c r="L1978" i="4"/>
  <c r="K1978" i="4"/>
  <c r="J1978" i="4"/>
  <c r="I1978" i="4"/>
  <c r="H1978" i="4"/>
  <c r="G1978" i="4"/>
  <c r="F1978" i="4"/>
  <c r="E1978" i="4"/>
  <c r="D1978" i="4"/>
  <c r="W1977" i="4"/>
  <c r="V1977" i="4"/>
  <c r="U1977" i="4"/>
  <c r="T1977" i="4"/>
  <c r="R1977" i="4"/>
  <c r="Q1977" i="4"/>
  <c r="P1977" i="4"/>
  <c r="O1977" i="4"/>
  <c r="M1977" i="4"/>
  <c r="L1977" i="4"/>
  <c r="K1977" i="4"/>
  <c r="J1977" i="4"/>
  <c r="I1977" i="4"/>
  <c r="H1977" i="4"/>
  <c r="G1977" i="4"/>
  <c r="F1977" i="4"/>
  <c r="E1977" i="4"/>
  <c r="D1977" i="4"/>
  <c r="W1976" i="4"/>
  <c r="V1976" i="4"/>
  <c r="U1976" i="4"/>
  <c r="T1976" i="4"/>
  <c r="R1976" i="4"/>
  <c r="Q1976" i="4"/>
  <c r="P1976" i="4"/>
  <c r="O1976" i="4"/>
  <c r="M1976" i="4"/>
  <c r="L1976" i="4"/>
  <c r="K1976" i="4"/>
  <c r="J1976" i="4"/>
  <c r="I1976" i="4"/>
  <c r="H1976" i="4"/>
  <c r="G1976" i="4"/>
  <c r="F1976" i="4"/>
  <c r="E1976" i="4"/>
  <c r="D1976" i="4"/>
  <c r="W1975" i="4"/>
  <c r="V1975" i="4"/>
  <c r="U1975" i="4"/>
  <c r="T1975" i="4"/>
  <c r="R1975" i="4"/>
  <c r="Q1975" i="4"/>
  <c r="P1975" i="4"/>
  <c r="O1975" i="4"/>
  <c r="M1975" i="4"/>
  <c r="L1975" i="4"/>
  <c r="K1975" i="4"/>
  <c r="J1975" i="4"/>
  <c r="I1975" i="4"/>
  <c r="H1975" i="4"/>
  <c r="G1975" i="4"/>
  <c r="F1975" i="4"/>
  <c r="E1975" i="4"/>
  <c r="D1975" i="4"/>
  <c r="W1974" i="4"/>
  <c r="V1974" i="4"/>
  <c r="U1974" i="4"/>
  <c r="T1974" i="4"/>
  <c r="R1974" i="4"/>
  <c r="Q1974" i="4"/>
  <c r="P1974" i="4"/>
  <c r="O1974" i="4"/>
  <c r="M1974" i="4"/>
  <c r="L1974" i="4"/>
  <c r="K1974" i="4"/>
  <c r="J1974" i="4"/>
  <c r="I1974" i="4"/>
  <c r="H1974" i="4"/>
  <c r="G1974" i="4"/>
  <c r="F1974" i="4"/>
  <c r="E1974" i="4"/>
  <c r="D1974" i="4"/>
  <c r="W1973" i="4"/>
  <c r="V1973" i="4"/>
  <c r="U1973" i="4"/>
  <c r="T1973" i="4"/>
  <c r="R1973" i="4"/>
  <c r="Q1973" i="4"/>
  <c r="P1973" i="4"/>
  <c r="O1973" i="4"/>
  <c r="M1973" i="4"/>
  <c r="L1973" i="4"/>
  <c r="K1973" i="4"/>
  <c r="J1973" i="4"/>
  <c r="I1973" i="4"/>
  <c r="H1973" i="4"/>
  <c r="G1973" i="4"/>
  <c r="F1973" i="4"/>
  <c r="E1973" i="4"/>
  <c r="D1973" i="4"/>
  <c r="W1972" i="4"/>
  <c r="V1972" i="4"/>
  <c r="U1972" i="4"/>
  <c r="T1972" i="4"/>
  <c r="R1972" i="4"/>
  <c r="Q1972" i="4"/>
  <c r="P1972" i="4"/>
  <c r="O1972" i="4"/>
  <c r="M1972" i="4"/>
  <c r="L1972" i="4"/>
  <c r="K1972" i="4"/>
  <c r="J1972" i="4"/>
  <c r="I1972" i="4"/>
  <c r="H1972" i="4"/>
  <c r="G1972" i="4"/>
  <c r="F1972" i="4"/>
  <c r="E1972" i="4"/>
  <c r="D1972" i="4"/>
  <c r="W1971" i="4"/>
  <c r="V1971" i="4"/>
  <c r="U1971" i="4"/>
  <c r="T1971" i="4"/>
  <c r="R1971" i="4"/>
  <c r="Q1971" i="4"/>
  <c r="P1971" i="4"/>
  <c r="O1971" i="4"/>
  <c r="M1971" i="4"/>
  <c r="L1971" i="4"/>
  <c r="K1971" i="4"/>
  <c r="J1971" i="4"/>
  <c r="I1971" i="4"/>
  <c r="H1971" i="4"/>
  <c r="G1971" i="4"/>
  <c r="F1971" i="4"/>
  <c r="E1971" i="4"/>
  <c r="D1971" i="4"/>
  <c r="W1970" i="4"/>
  <c r="V1970" i="4"/>
  <c r="U1970" i="4"/>
  <c r="T1970" i="4"/>
  <c r="R1970" i="4"/>
  <c r="Q1970" i="4"/>
  <c r="P1970" i="4"/>
  <c r="O1970" i="4"/>
  <c r="M1970" i="4"/>
  <c r="L1970" i="4"/>
  <c r="K1970" i="4"/>
  <c r="J1970" i="4"/>
  <c r="I1970" i="4"/>
  <c r="H1970" i="4"/>
  <c r="G1970" i="4"/>
  <c r="F1970" i="4"/>
  <c r="E1970" i="4"/>
  <c r="D1970" i="4"/>
  <c r="W1969" i="4"/>
  <c r="V1969" i="4"/>
  <c r="U1969" i="4"/>
  <c r="T1969" i="4"/>
  <c r="R1969" i="4"/>
  <c r="Q1969" i="4"/>
  <c r="P1969" i="4"/>
  <c r="O1969" i="4"/>
  <c r="M1969" i="4"/>
  <c r="L1969" i="4"/>
  <c r="K1969" i="4"/>
  <c r="J1969" i="4"/>
  <c r="I1969" i="4"/>
  <c r="H1969" i="4"/>
  <c r="G1969" i="4"/>
  <c r="F1969" i="4"/>
  <c r="E1969" i="4"/>
  <c r="D1969" i="4"/>
  <c r="W1968" i="4"/>
  <c r="V1968" i="4"/>
  <c r="U1968" i="4"/>
  <c r="T1968" i="4"/>
  <c r="R1968" i="4"/>
  <c r="Q1968" i="4"/>
  <c r="P1968" i="4"/>
  <c r="O1968" i="4"/>
  <c r="M1968" i="4"/>
  <c r="L1968" i="4"/>
  <c r="K1968" i="4"/>
  <c r="J1968" i="4"/>
  <c r="I1968" i="4"/>
  <c r="H1968" i="4"/>
  <c r="G1968" i="4"/>
  <c r="F1968" i="4"/>
  <c r="E1968" i="4"/>
  <c r="D1968" i="4"/>
  <c r="W1967" i="4"/>
  <c r="V1967" i="4"/>
  <c r="U1967" i="4"/>
  <c r="T1967" i="4"/>
  <c r="R1967" i="4"/>
  <c r="Q1967" i="4"/>
  <c r="P1967" i="4"/>
  <c r="O1967" i="4"/>
  <c r="M1967" i="4"/>
  <c r="L1967" i="4"/>
  <c r="K1967" i="4"/>
  <c r="J1967" i="4"/>
  <c r="I1967" i="4"/>
  <c r="H1967" i="4"/>
  <c r="G1967" i="4"/>
  <c r="F1967" i="4"/>
  <c r="E1967" i="4"/>
  <c r="D1967" i="4"/>
  <c r="W1966" i="4"/>
  <c r="V1966" i="4"/>
  <c r="U1966" i="4"/>
  <c r="T1966" i="4"/>
  <c r="R1966" i="4"/>
  <c r="Q1966" i="4"/>
  <c r="P1966" i="4"/>
  <c r="O1966" i="4"/>
  <c r="M1966" i="4"/>
  <c r="L1966" i="4"/>
  <c r="K1966" i="4"/>
  <c r="J1966" i="4"/>
  <c r="I1966" i="4"/>
  <c r="H1966" i="4"/>
  <c r="G1966" i="4"/>
  <c r="F1966" i="4"/>
  <c r="E1966" i="4"/>
  <c r="D1966" i="4"/>
  <c r="W1965" i="4"/>
  <c r="V1965" i="4"/>
  <c r="U1965" i="4"/>
  <c r="T1965" i="4"/>
  <c r="R1965" i="4"/>
  <c r="Q1965" i="4"/>
  <c r="P1965" i="4"/>
  <c r="O1965" i="4"/>
  <c r="M1965" i="4"/>
  <c r="L1965" i="4"/>
  <c r="K1965" i="4"/>
  <c r="J1965" i="4"/>
  <c r="I1965" i="4"/>
  <c r="H1965" i="4"/>
  <c r="G1965" i="4"/>
  <c r="F1965" i="4"/>
  <c r="E1965" i="4"/>
  <c r="D1965" i="4"/>
  <c r="W1964" i="4"/>
  <c r="V1964" i="4"/>
  <c r="U1964" i="4"/>
  <c r="T1964" i="4"/>
  <c r="R1964" i="4"/>
  <c r="Q1964" i="4"/>
  <c r="P1964" i="4"/>
  <c r="O1964" i="4"/>
  <c r="M1964" i="4"/>
  <c r="L1964" i="4"/>
  <c r="K1964" i="4"/>
  <c r="J1964" i="4"/>
  <c r="I1964" i="4"/>
  <c r="H1964" i="4"/>
  <c r="G1964" i="4"/>
  <c r="F1964" i="4"/>
  <c r="E1964" i="4"/>
  <c r="D1964" i="4"/>
  <c r="W1963" i="4"/>
  <c r="V1963" i="4"/>
  <c r="U1963" i="4"/>
  <c r="T1963" i="4"/>
  <c r="R1963" i="4"/>
  <c r="Q1963" i="4"/>
  <c r="P1963" i="4"/>
  <c r="O1963" i="4"/>
  <c r="M1963" i="4"/>
  <c r="L1963" i="4"/>
  <c r="K1963" i="4"/>
  <c r="J1963" i="4"/>
  <c r="I1963" i="4"/>
  <c r="H1963" i="4"/>
  <c r="G1963" i="4"/>
  <c r="F1963" i="4"/>
  <c r="E1963" i="4"/>
  <c r="D1963" i="4"/>
  <c r="W1962" i="4"/>
  <c r="V1962" i="4"/>
  <c r="U1962" i="4"/>
  <c r="T1962" i="4"/>
  <c r="R1962" i="4"/>
  <c r="Q1962" i="4"/>
  <c r="P1962" i="4"/>
  <c r="O1962" i="4"/>
  <c r="M1962" i="4"/>
  <c r="L1962" i="4"/>
  <c r="K1962" i="4"/>
  <c r="J1962" i="4"/>
  <c r="I1962" i="4"/>
  <c r="H1962" i="4"/>
  <c r="G1962" i="4"/>
  <c r="F1962" i="4"/>
  <c r="E1962" i="4"/>
  <c r="D1962" i="4"/>
  <c r="W1961" i="4"/>
  <c r="V1961" i="4"/>
  <c r="U1961" i="4"/>
  <c r="T1961" i="4"/>
  <c r="R1961" i="4"/>
  <c r="Q1961" i="4"/>
  <c r="P1961" i="4"/>
  <c r="O1961" i="4"/>
  <c r="M1961" i="4"/>
  <c r="L1961" i="4"/>
  <c r="K1961" i="4"/>
  <c r="J1961" i="4"/>
  <c r="I1961" i="4"/>
  <c r="H1961" i="4"/>
  <c r="G1961" i="4"/>
  <c r="F1961" i="4"/>
  <c r="E1961" i="4"/>
  <c r="D1961" i="4"/>
  <c r="W1960" i="4"/>
  <c r="V1960" i="4"/>
  <c r="U1960" i="4"/>
  <c r="T1960" i="4"/>
  <c r="R1960" i="4"/>
  <c r="Q1960" i="4"/>
  <c r="P1960" i="4"/>
  <c r="O1960" i="4"/>
  <c r="M1960" i="4"/>
  <c r="L1960" i="4"/>
  <c r="K1960" i="4"/>
  <c r="J1960" i="4"/>
  <c r="I1960" i="4"/>
  <c r="H1960" i="4"/>
  <c r="G1960" i="4"/>
  <c r="F1960" i="4"/>
  <c r="E1960" i="4"/>
  <c r="D1960" i="4"/>
  <c r="W1959" i="4"/>
  <c r="V1959" i="4"/>
  <c r="U1959" i="4"/>
  <c r="T1959" i="4"/>
  <c r="R1959" i="4"/>
  <c r="Q1959" i="4"/>
  <c r="P1959" i="4"/>
  <c r="O1959" i="4"/>
  <c r="M1959" i="4"/>
  <c r="L1959" i="4"/>
  <c r="K1959" i="4"/>
  <c r="J1959" i="4"/>
  <c r="I1959" i="4"/>
  <c r="H1959" i="4"/>
  <c r="G1959" i="4"/>
  <c r="F1959" i="4"/>
  <c r="E1959" i="4"/>
  <c r="D1959" i="4"/>
  <c r="W1958" i="4"/>
  <c r="V1958" i="4"/>
  <c r="U1958" i="4"/>
  <c r="T1958" i="4"/>
  <c r="R1958" i="4"/>
  <c r="Q1958" i="4"/>
  <c r="P1958" i="4"/>
  <c r="O1958" i="4"/>
  <c r="M1958" i="4"/>
  <c r="L1958" i="4"/>
  <c r="K1958" i="4"/>
  <c r="J1958" i="4"/>
  <c r="I1958" i="4"/>
  <c r="H1958" i="4"/>
  <c r="G1958" i="4"/>
  <c r="F1958" i="4"/>
  <c r="E1958" i="4"/>
  <c r="D1958" i="4"/>
  <c r="W1957" i="4"/>
  <c r="V1957" i="4"/>
  <c r="U1957" i="4"/>
  <c r="T1957" i="4"/>
  <c r="R1957" i="4"/>
  <c r="Q1957" i="4"/>
  <c r="P1957" i="4"/>
  <c r="O1957" i="4"/>
  <c r="M1957" i="4"/>
  <c r="L1957" i="4"/>
  <c r="K1957" i="4"/>
  <c r="J1957" i="4"/>
  <c r="I1957" i="4"/>
  <c r="H1957" i="4"/>
  <c r="G1957" i="4"/>
  <c r="F1957" i="4"/>
  <c r="E1957" i="4"/>
  <c r="D1957" i="4"/>
  <c r="W1956" i="4"/>
  <c r="V1956" i="4"/>
  <c r="U1956" i="4"/>
  <c r="T1956" i="4"/>
  <c r="R1956" i="4"/>
  <c r="Q1956" i="4"/>
  <c r="P1956" i="4"/>
  <c r="O1956" i="4"/>
  <c r="M1956" i="4"/>
  <c r="L1956" i="4"/>
  <c r="K1956" i="4"/>
  <c r="J1956" i="4"/>
  <c r="I1956" i="4"/>
  <c r="H1956" i="4"/>
  <c r="G1956" i="4"/>
  <c r="F1956" i="4"/>
  <c r="E1956" i="4"/>
  <c r="D1956" i="4"/>
  <c r="W1955" i="4"/>
  <c r="V1955" i="4"/>
  <c r="U1955" i="4"/>
  <c r="T1955" i="4"/>
  <c r="R1955" i="4"/>
  <c r="Q1955" i="4"/>
  <c r="P1955" i="4"/>
  <c r="O1955" i="4"/>
  <c r="M1955" i="4"/>
  <c r="L1955" i="4"/>
  <c r="K1955" i="4"/>
  <c r="J1955" i="4"/>
  <c r="I1955" i="4"/>
  <c r="H1955" i="4"/>
  <c r="G1955" i="4"/>
  <c r="F1955" i="4"/>
  <c r="E1955" i="4"/>
  <c r="D1955" i="4"/>
  <c r="W1954" i="4"/>
  <c r="V1954" i="4"/>
  <c r="U1954" i="4"/>
  <c r="T1954" i="4"/>
  <c r="R1954" i="4"/>
  <c r="Q1954" i="4"/>
  <c r="P1954" i="4"/>
  <c r="O1954" i="4"/>
  <c r="M1954" i="4"/>
  <c r="L1954" i="4"/>
  <c r="K1954" i="4"/>
  <c r="J1954" i="4"/>
  <c r="I1954" i="4"/>
  <c r="H1954" i="4"/>
  <c r="G1954" i="4"/>
  <c r="F1954" i="4"/>
  <c r="E1954" i="4"/>
  <c r="D1954" i="4"/>
  <c r="W1953" i="4"/>
  <c r="V1953" i="4"/>
  <c r="U1953" i="4"/>
  <c r="T1953" i="4"/>
  <c r="R1953" i="4"/>
  <c r="Q1953" i="4"/>
  <c r="P1953" i="4"/>
  <c r="O1953" i="4"/>
  <c r="M1953" i="4"/>
  <c r="L1953" i="4"/>
  <c r="K1953" i="4"/>
  <c r="J1953" i="4"/>
  <c r="I1953" i="4"/>
  <c r="H1953" i="4"/>
  <c r="G1953" i="4"/>
  <c r="F1953" i="4"/>
  <c r="E1953" i="4"/>
  <c r="D1953" i="4"/>
  <c r="W1952" i="4"/>
  <c r="V1952" i="4"/>
  <c r="U1952" i="4"/>
  <c r="T1952" i="4"/>
  <c r="R1952" i="4"/>
  <c r="Q1952" i="4"/>
  <c r="P1952" i="4"/>
  <c r="O1952" i="4"/>
  <c r="M1952" i="4"/>
  <c r="L1952" i="4"/>
  <c r="K1952" i="4"/>
  <c r="J1952" i="4"/>
  <c r="I1952" i="4"/>
  <c r="H1952" i="4"/>
  <c r="G1952" i="4"/>
  <c r="F1952" i="4"/>
  <c r="E1952" i="4"/>
  <c r="D1952" i="4"/>
  <c r="W1951" i="4"/>
  <c r="V1951" i="4"/>
  <c r="U1951" i="4"/>
  <c r="T1951" i="4"/>
  <c r="R1951" i="4"/>
  <c r="Q1951" i="4"/>
  <c r="P1951" i="4"/>
  <c r="O1951" i="4"/>
  <c r="M1951" i="4"/>
  <c r="L1951" i="4"/>
  <c r="K1951" i="4"/>
  <c r="J1951" i="4"/>
  <c r="I1951" i="4"/>
  <c r="H1951" i="4"/>
  <c r="G1951" i="4"/>
  <c r="F1951" i="4"/>
  <c r="E1951" i="4"/>
  <c r="D1951" i="4"/>
  <c r="W1950" i="4"/>
  <c r="V1950" i="4"/>
  <c r="U1950" i="4"/>
  <c r="T1950" i="4"/>
  <c r="R1950" i="4"/>
  <c r="Q1950" i="4"/>
  <c r="P1950" i="4"/>
  <c r="O1950" i="4"/>
  <c r="M1950" i="4"/>
  <c r="L1950" i="4"/>
  <c r="K1950" i="4"/>
  <c r="J1950" i="4"/>
  <c r="I1950" i="4"/>
  <c r="H1950" i="4"/>
  <c r="G1950" i="4"/>
  <c r="F1950" i="4"/>
  <c r="E1950" i="4"/>
  <c r="D1950" i="4"/>
  <c r="W1949" i="4"/>
  <c r="V1949" i="4"/>
  <c r="U1949" i="4"/>
  <c r="T1949" i="4"/>
  <c r="R1949" i="4"/>
  <c r="Q1949" i="4"/>
  <c r="P1949" i="4"/>
  <c r="O1949" i="4"/>
  <c r="M1949" i="4"/>
  <c r="L1949" i="4"/>
  <c r="K1949" i="4"/>
  <c r="J1949" i="4"/>
  <c r="I1949" i="4"/>
  <c r="H1949" i="4"/>
  <c r="G1949" i="4"/>
  <c r="F1949" i="4"/>
  <c r="E1949" i="4"/>
  <c r="D1949" i="4"/>
  <c r="W1948" i="4"/>
  <c r="V1948" i="4"/>
  <c r="U1948" i="4"/>
  <c r="T1948" i="4"/>
  <c r="R1948" i="4"/>
  <c r="Q1948" i="4"/>
  <c r="P1948" i="4"/>
  <c r="O1948" i="4"/>
  <c r="M1948" i="4"/>
  <c r="L1948" i="4"/>
  <c r="K1948" i="4"/>
  <c r="J1948" i="4"/>
  <c r="I1948" i="4"/>
  <c r="H1948" i="4"/>
  <c r="G1948" i="4"/>
  <c r="F1948" i="4"/>
  <c r="E1948" i="4"/>
  <c r="D1948" i="4"/>
  <c r="W1947" i="4"/>
  <c r="V1947" i="4"/>
  <c r="U1947" i="4"/>
  <c r="T1947" i="4"/>
  <c r="R1947" i="4"/>
  <c r="Q1947" i="4"/>
  <c r="P1947" i="4"/>
  <c r="O1947" i="4"/>
  <c r="M1947" i="4"/>
  <c r="L1947" i="4"/>
  <c r="K1947" i="4"/>
  <c r="J1947" i="4"/>
  <c r="I1947" i="4"/>
  <c r="H1947" i="4"/>
  <c r="G1947" i="4"/>
  <c r="F1947" i="4"/>
  <c r="E1947" i="4"/>
  <c r="D1947" i="4"/>
  <c r="W1946" i="4"/>
  <c r="V1946" i="4"/>
  <c r="U1946" i="4"/>
  <c r="T1946" i="4"/>
  <c r="R1946" i="4"/>
  <c r="Q1946" i="4"/>
  <c r="P1946" i="4"/>
  <c r="O1946" i="4"/>
  <c r="M1946" i="4"/>
  <c r="L1946" i="4"/>
  <c r="K1946" i="4"/>
  <c r="J1946" i="4"/>
  <c r="I1946" i="4"/>
  <c r="H1946" i="4"/>
  <c r="G1946" i="4"/>
  <c r="F1946" i="4"/>
  <c r="E1946" i="4"/>
  <c r="D1946" i="4"/>
  <c r="W1945" i="4"/>
  <c r="V1945" i="4"/>
  <c r="U1945" i="4"/>
  <c r="T1945" i="4"/>
  <c r="R1945" i="4"/>
  <c r="Q1945" i="4"/>
  <c r="P1945" i="4"/>
  <c r="O1945" i="4"/>
  <c r="M1945" i="4"/>
  <c r="L1945" i="4"/>
  <c r="K1945" i="4"/>
  <c r="J1945" i="4"/>
  <c r="I1945" i="4"/>
  <c r="H1945" i="4"/>
  <c r="G1945" i="4"/>
  <c r="F1945" i="4"/>
  <c r="E1945" i="4"/>
  <c r="D1945" i="4"/>
  <c r="W1944" i="4"/>
  <c r="V1944" i="4"/>
  <c r="U1944" i="4"/>
  <c r="T1944" i="4"/>
  <c r="R1944" i="4"/>
  <c r="Q1944" i="4"/>
  <c r="P1944" i="4"/>
  <c r="O1944" i="4"/>
  <c r="M1944" i="4"/>
  <c r="L1944" i="4"/>
  <c r="K1944" i="4"/>
  <c r="J1944" i="4"/>
  <c r="I1944" i="4"/>
  <c r="H1944" i="4"/>
  <c r="G1944" i="4"/>
  <c r="F1944" i="4"/>
  <c r="E1944" i="4"/>
  <c r="D1944" i="4"/>
  <c r="W1943" i="4"/>
  <c r="V1943" i="4"/>
  <c r="U1943" i="4"/>
  <c r="T1943" i="4"/>
  <c r="R1943" i="4"/>
  <c r="Q1943" i="4"/>
  <c r="P1943" i="4"/>
  <c r="O1943" i="4"/>
  <c r="M1943" i="4"/>
  <c r="L1943" i="4"/>
  <c r="K1943" i="4"/>
  <c r="J1943" i="4"/>
  <c r="I1943" i="4"/>
  <c r="H1943" i="4"/>
  <c r="G1943" i="4"/>
  <c r="F1943" i="4"/>
  <c r="E1943" i="4"/>
  <c r="D1943" i="4"/>
  <c r="W1942" i="4"/>
  <c r="V1942" i="4"/>
  <c r="U1942" i="4"/>
  <c r="T1942" i="4"/>
  <c r="R1942" i="4"/>
  <c r="Q1942" i="4"/>
  <c r="P1942" i="4"/>
  <c r="O1942" i="4"/>
  <c r="M1942" i="4"/>
  <c r="L1942" i="4"/>
  <c r="K1942" i="4"/>
  <c r="J1942" i="4"/>
  <c r="I1942" i="4"/>
  <c r="H1942" i="4"/>
  <c r="G1942" i="4"/>
  <c r="F1942" i="4"/>
  <c r="E1942" i="4"/>
  <c r="D1942" i="4"/>
  <c r="W1941" i="4"/>
  <c r="V1941" i="4"/>
  <c r="U1941" i="4"/>
  <c r="T1941" i="4"/>
  <c r="R1941" i="4"/>
  <c r="Q1941" i="4"/>
  <c r="P1941" i="4"/>
  <c r="O1941" i="4"/>
  <c r="M1941" i="4"/>
  <c r="L1941" i="4"/>
  <c r="K1941" i="4"/>
  <c r="J1941" i="4"/>
  <c r="I1941" i="4"/>
  <c r="H1941" i="4"/>
  <c r="G1941" i="4"/>
  <c r="F1941" i="4"/>
  <c r="E1941" i="4"/>
  <c r="D1941" i="4"/>
  <c r="W1940" i="4"/>
  <c r="V1940" i="4"/>
  <c r="U1940" i="4"/>
  <c r="T1940" i="4"/>
  <c r="R1940" i="4"/>
  <c r="Q1940" i="4"/>
  <c r="P1940" i="4"/>
  <c r="O1940" i="4"/>
  <c r="M1940" i="4"/>
  <c r="L1940" i="4"/>
  <c r="K1940" i="4"/>
  <c r="J1940" i="4"/>
  <c r="I1940" i="4"/>
  <c r="H1940" i="4"/>
  <c r="G1940" i="4"/>
  <c r="F1940" i="4"/>
  <c r="E1940" i="4"/>
  <c r="D1940" i="4"/>
  <c r="W1939" i="4"/>
  <c r="V1939" i="4"/>
  <c r="U1939" i="4"/>
  <c r="T1939" i="4"/>
  <c r="R1939" i="4"/>
  <c r="Q1939" i="4"/>
  <c r="P1939" i="4"/>
  <c r="O1939" i="4"/>
  <c r="M1939" i="4"/>
  <c r="L1939" i="4"/>
  <c r="K1939" i="4"/>
  <c r="J1939" i="4"/>
  <c r="I1939" i="4"/>
  <c r="H1939" i="4"/>
  <c r="G1939" i="4"/>
  <c r="F1939" i="4"/>
  <c r="E1939" i="4"/>
  <c r="D1939" i="4"/>
  <c r="W1938" i="4"/>
  <c r="V1938" i="4"/>
  <c r="U1938" i="4"/>
  <c r="T1938" i="4"/>
  <c r="R1938" i="4"/>
  <c r="Q1938" i="4"/>
  <c r="P1938" i="4"/>
  <c r="O1938" i="4"/>
  <c r="M1938" i="4"/>
  <c r="L1938" i="4"/>
  <c r="K1938" i="4"/>
  <c r="J1938" i="4"/>
  <c r="I1938" i="4"/>
  <c r="H1938" i="4"/>
  <c r="G1938" i="4"/>
  <c r="F1938" i="4"/>
  <c r="E1938" i="4"/>
  <c r="D1938" i="4"/>
  <c r="W1937" i="4"/>
  <c r="V1937" i="4"/>
  <c r="U1937" i="4"/>
  <c r="T1937" i="4"/>
  <c r="R1937" i="4"/>
  <c r="Q1937" i="4"/>
  <c r="P1937" i="4"/>
  <c r="O1937" i="4"/>
  <c r="M1937" i="4"/>
  <c r="L1937" i="4"/>
  <c r="K1937" i="4"/>
  <c r="J1937" i="4"/>
  <c r="I1937" i="4"/>
  <c r="H1937" i="4"/>
  <c r="G1937" i="4"/>
  <c r="F1937" i="4"/>
  <c r="E1937" i="4"/>
  <c r="D1937" i="4"/>
  <c r="W1936" i="4"/>
  <c r="V1936" i="4"/>
  <c r="U1936" i="4"/>
  <c r="T1936" i="4"/>
  <c r="R1936" i="4"/>
  <c r="Q1936" i="4"/>
  <c r="P1936" i="4"/>
  <c r="O1936" i="4"/>
  <c r="M1936" i="4"/>
  <c r="L1936" i="4"/>
  <c r="K1936" i="4"/>
  <c r="J1936" i="4"/>
  <c r="I1936" i="4"/>
  <c r="H1936" i="4"/>
  <c r="G1936" i="4"/>
  <c r="F1936" i="4"/>
  <c r="E1936" i="4"/>
  <c r="D1936" i="4"/>
  <c r="W1935" i="4"/>
  <c r="V1935" i="4"/>
  <c r="U1935" i="4"/>
  <c r="T1935" i="4"/>
  <c r="R1935" i="4"/>
  <c r="Q1935" i="4"/>
  <c r="P1935" i="4"/>
  <c r="O1935" i="4"/>
  <c r="M1935" i="4"/>
  <c r="L1935" i="4"/>
  <c r="K1935" i="4"/>
  <c r="J1935" i="4"/>
  <c r="I1935" i="4"/>
  <c r="H1935" i="4"/>
  <c r="G1935" i="4"/>
  <c r="F1935" i="4"/>
  <c r="E1935" i="4"/>
  <c r="D1935" i="4"/>
  <c r="W1934" i="4"/>
  <c r="V1934" i="4"/>
  <c r="U1934" i="4"/>
  <c r="T1934" i="4"/>
  <c r="R1934" i="4"/>
  <c r="Q1934" i="4"/>
  <c r="P1934" i="4"/>
  <c r="O1934" i="4"/>
  <c r="M1934" i="4"/>
  <c r="L1934" i="4"/>
  <c r="K1934" i="4"/>
  <c r="J1934" i="4"/>
  <c r="I1934" i="4"/>
  <c r="H1934" i="4"/>
  <c r="G1934" i="4"/>
  <c r="F1934" i="4"/>
  <c r="E1934" i="4"/>
  <c r="D1934" i="4"/>
  <c r="W1933" i="4"/>
  <c r="V1933" i="4"/>
  <c r="U1933" i="4"/>
  <c r="T1933" i="4"/>
  <c r="R1933" i="4"/>
  <c r="Q1933" i="4"/>
  <c r="P1933" i="4"/>
  <c r="O1933" i="4"/>
  <c r="M1933" i="4"/>
  <c r="L1933" i="4"/>
  <c r="K1933" i="4"/>
  <c r="J1933" i="4"/>
  <c r="I1933" i="4"/>
  <c r="H1933" i="4"/>
  <c r="G1933" i="4"/>
  <c r="F1933" i="4"/>
  <c r="E1933" i="4"/>
  <c r="D1933" i="4"/>
  <c r="W1932" i="4"/>
  <c r="V1932" i="4"/>
  <c r="U1932" i="4"/>
  <c r="T1932" i="4"/>
  <c r="R1932" i="4"/>
  <c r="Q1932" i="4"/>
  <c r="P1932" i="4"/>
  <c r="O1932" i="4"/>
  <c r="M1932" i="4"/>
  <c r="L1932" i="4"/>
  <c r="K1932" i="4"/>
  <c r="J1932" i="4"/>
  <c r="I1932" i="4"/>
  <c r="H1932" i="4"/>
  <c r="G1932" i="4"/>
  <c r="F1932" i="4"/>
  <c r="E1932" i="4"/>
  <c r="D1932" i="4"/>
  <c r="W1931" i="4"/>
  <c r="V1931" i="4"/>
  <c r="U1931" i="4"/>
  <c r="T1931" i="4"/>
  <c r="R1931" i="4"/>
  <c r="Q1931" i="4"/>
  <c r="P1931" i="4"/>
  <c r="O1931" i="4"/>
  <c r="M1931" i="4"/>
  <c r="L1931" i="4"/>
  <c r="K1931" i="4"/>
  <c r="J1931" i="4"/>
  <c r="I1931" i="4"/>
  <c r="H1931" i="4"/>
  <c r="G1931" i="4"/>
  <c r="F1931" i="4"/>
  <c r="E1931" i="4"/>
  <c r="D1931" i="4"/>
  <c r="W1930" i="4"/>
  <c r="V1930" i="4"/>
  <c r="U1930" i="4"/>
  <c r="T1930" i="4"/>
  <c r="R1930" i="4"/>
  <c r="Q1930" i="4"/>
  <c r="P1930" i="4"/>
  <c r="O1930" i="4"/>
  <c r="M1930" i="4"/>
  <c r="L1930" i="4"/>
  <c r="K1930" i="4"/>
  <c r="J1930" i="4"/>
  <c r="I1930" i="4"/>
  <c r="H1930" i="4"/>
  <c r="G1930" i="4"/>
  <c r="F1930" i="4"/>
  <c r="E1930" i="4"/>
  <c r="D1930" i="4"/>
  <c r="W1929" i="4"/>
  <c r="V1929" i="4"/>
  <c r="U1929" i="4"/>
  <c r="T1929" i="4"/>
  <c r="R1929" i="4"/>
  <c r="Q1929" i="4"/>
  <c r="P1929" i="4"/>
  <c r="O1929" i="4"/>
  <c r="M1929" i="4"/>
  <c r="L1929" i="4"/>
  <c r="K1929" i="4"/>
  <c r="J1929" i="4"/>
  <c r="I1929" i="4"/>
  <c r="H1929" i="4"/>
  <c r="G1929" i="4"/>
  <c r="F1929" i="4"/>
  <c r="E1929" i="4"/>
  <c r="D1929" i="4"/>
  <c r="W1928" i="4"/>
  <c r="V1928" i="4"/>
  <c r="U1928" i="4"/>
  <c r="T1928" i="4"/>
  <c r="R1928" i="4"/>
  <c r="Q1928" i="4"/>
  <c r="P1928" i="4"/>
  <c r="O1928" i="4"/>
  <c r="M1928" i="4"/>
  <c r="L1928" i="4"/>
  <c r="K1928" i="4"/>
  <c r="J1928" i="4"/>
  <c r="I1928" i="4"/>
  <c r="H1928" i="4"/>
  <c r="G1928" i="4"/>
  <c r="F1928" i="4"/>
  <c r="E1928" i="4"/>
  <c r="D1928" i="4"/>
  <c r="W1927" i="4"/>
  <c r="V1927" i="4"/>
  <c r="U1927" i="4"/>
  <c r="T1927" i="4"/>
  <c r="R1927" i="4"/>
  <c r="Q1927" i="4"/>
  <c r="P1927" i="4"/>
  <c r="O1927" i="4"/>
  <c r="M1927" i="4"/>
  <c r="L1927" i="4"/>
  <c r="K1927" i="4"/>
  <c r="J1927" i="4"/>
  <c r="I1927" i="4"/>
  <c r="H1927" i="4"/>
  <c r="G1927" i="4"/>
  <c r="F1927" i="4"/>
  <c r="E1927" i="4"/>
  <c r="D1927" i="4"/>
  <c r="W1926" i="4"/>
  <c r="V1926" i="4"/>
  <c r="U1926" i="4"/>
  <c r="T1926" i="4"/>
  <c r="R1926" i="4"/>
  <c r="Q1926" i="4"/>
  <c r="P1926" i="4"/>
  <c r="O1926" i="4"/>
  <c r="M1926" i="4"/>
  <c r="L1926" i="4"/>
  <c r="K1926" i="4"/>
  <c r="J1926" i="4"/>
  <c r="I1926" i="4"/>
  <c r="H1926" i="4"/>
  <c r="G1926" i="4"/>
  <c r="F1926" i="4"/>
  <c r="E1926" i="4"/>
  <c r="D1926" i="4"/>
  <c r="W1925" i="4"/>
  <c r="V1925" i="4"/>
  <c r="U1925" i="4"/>
  <c r="T1925" i="4"/>
  <c r="R1925" i="4"/>
  <c r="Q1925" i="4"/>
  <c r="P1925" i="4"/>
  <c r="O1925" i="4"/>
  <c r="M1925" i="4"/>
  <c r="L1925" i="4"/>
  <c r="K1925" i="4"/>
  <c r="J1925" i="4"/>
  <c r="I1925" i="4"/>
  <c r="H1925" i="4"/>
  <c r="G1925" i="4"/>
  <c r="F1925" i="4"/>
  <c r="E1925" i="4"/>
  <c r="D1925" i="4"/>
  <c r="W1924" i="4"/>
  <c r="V1924" i="4"/>
  <c r="U1924" i="4"/>
  <c r="T1924" i="4"/>
  <c r="R1924" i="4"/>
  <c r="Q1924" i="4"/>
  <c r="P1924" i="4"/>
  <c r="O1924" i="4"/>
  <c r="M1924" i="4"/>
  <c r="L1924" i="4"/>
  <c r="K1924" i="4"/>
  <c r="J1924" i="4"/>
  <c r="I1924" i="4"/>
  <c r="H1924" i="4"/>
  <c r="G1924" i="4"/>
  <c r="F1924" i="4"/>
  <c r="E1924" i="4"/>
  <c r="D1924" i="4"/>
  <c r="W1923" i="4"/>
  <c r="V1923" i="4"/>
  <c r="U1923" i="4"/>
  <c r="T1923" i="4"/>
  <c r="R1923" i="4"/>
  <c r="Q1923" i="4"/>
  <c r="P1923" i="4"/>
  <c r="O1923" i="4"/>
  <c r="M1923" i="4"/>
  <c r="L1923" i="4"/>
  <c r="K1923" i="4"/>
  <c r="J1923" i="4"/>
  <c r="I1923" i="4"/>
  <c r="H1923" i="4"/>
  <c r="G1923" i="4"/>
  <c r="F1923" i="4"/>
  <c r="E1923" i="4"/>
  <c r="D1923" i="4"/>
  <c r="W1922" i="4"/>
  <c r="V1922" i="4"/>
  <c r="U1922" i="4"/>
  <c r="T1922" i="4"/>
  <c r="R1922" i="4"/>
  <c r="Q1922" i="4"/>
  <c r="P1922" i="4"/>
  <c r="O1922" i="4"/>
  <c r="M1922" i="4"/>
  <c r="L1922" i="4"/>
  <c r="K1922" i="4"/>
  <c r="J1922" i="4"/>
  <c r="I1922" i="4"/>
  <c r="H1922" i="4"/>
  <c r="G1922" i="4"/>
  <c r="F1922" i="4"/>
  <c r="E1922" i="4"/>
  <c r="D1922" i="4"/>
  <c r="W1921" i="4"/>
  <c r="V1921" i="4"/>
  <c r="U1921" i="4"/>
  <c r="T1921" i="4"/>
  <c r="R1921" i="4"/>
  <c r="Q1921" i="4"/>
  <c r="P1921" i="4"/>
  <c r="O1921" i="4"/>
  <c r="M1921" i="4"/>
  <c r="L1921" i="4"/>
  <c r="K1921" i="4"/>
  <c r="J1921" i="4"/>
  <c r="I1921" i="4"/>
  <c r="H1921" i="4"/>
  <c r="G1921" i="4"/>
  <c r="F1921" i="4"/>
  <c r="E1921" i="4"/>
  <c r="D1921" i="4"/>
  <c r="W1920" i="4"/>
  <c r="V1920" i="4"/>
  <c r="U1920" i="4"/>
  <c r="T1920" i="4"/>
  <c r="R1920" i="4"/>
  <c r="Q1920" i="4"/>
  <c r="P1920" i="4"/>
  <c r="O1920" i="4"/>
  <c r="M1920" i="4"/>
  <c r="L1920" i="4"/>
  <c r="K1920" i="4"/>
  <c r="J1920" i="4"/>
  <c r="I1920" i="4"/>
  <c r="H1920" i="4"/>
  <c r="G1920" i="4"/>
  <c r="F1920" i="4"/>
  <c r="E1920" i="4"/>
  <c r="D1920" i="4"/>
  <c r="W1919" i="4"/>
  <c r="V1919" i="4"/>
  <c r="U1919" i="4"/>
  <c r="T1919" i="4"/>
  <c r="R1919" i="4"/>
  <c r="Q1919" i="4"/>
  <c r="P1919" i="4"/>
  <c r="O1919" i="4"/>
  <c r="M1919" i="4"/>
  <c r="L1919" i="4"/>
  <c r="K1919" i="4"/>
  <c r="J1919" i="4"/>
  <c r="I1919" i="4"/>
  <c r="H1919" i="4"/>
  <c r="G1919" i="4"/>
  <c r="F1919" i="4"/>
  <c r="E1919" i="4"/>
  <c r="D1919" i="4"/>
  <c r="W1918" i="4"/>
  <c r="V1918" i="4"/>
  <c r="U1918" i="4"/>
  <c r="T1918" i="4"/>
  <c r="R1918" i="4"/>
  <c r="Q1918" i="4"/>
  <c r="P1918" i="4"/>
  <c r="O1918" i="4"/>
  <c r="M1918" i="4"/>
  <c r="L1918" i="4"/>
  <c r="K1918" i="4"/>
  <c r="J1918" i="4"/>
  <c r="I1918" i="4"/>
  <c r="H1918" i="4"/>
  <c r="G1918" i="4"/>
  <c r="F1918" i="4"/>
  <c r="E1918" i="4"/>
  <c r="D1918" i="4"/>
  <c r="W1917" i="4"/>
  <c r="V1917" i="4"/>
  <c r="U1917" i="4"/>
  <c r="T1917" i="4"/>
  <c r="R1917" i="4"/>
  <c r="Q1917" i="4"/>
  <c r="P1917" i="4"/>
  <c r="O1917" i="4"/>
  <c r="M1917" i="4"/>
  <c r="L1917" i="4"/>
  <c r="K1917" i="4"/>
  <c r="J1917" i="4"/>
  <c r="I1917" i="4"/>
  <c r="H1917" i="4"/>
  <c r="G1917" i="4"/>
  <c r="F1917" i="4"/>
  <c r="E1917" i="4"/>
  <c r="D1917" i="4"/>
  <c r="W1916" i="4"/>
  <c r="V1916" i="4"/>
  <c r="U1916" i="4"/>
  <c r="T1916" i="4"/>
  <c r="R1916" i="4"/>
  <c r="Q1916" i="4"/>
  <c r="P1916" i="4"/>
  <c r="O1916" i="4"/>
  <c r="M1916" i="4"/>
  <c r="L1916" i="4"/>
  <c r="K1916" i="4"/>
  <c r="J1916" i="4"/>
  <c r="I1916" i="4"/>
  <c r="H1916" i="4"/>
  <c r="G1916" i="4"/>
  <c r="F1916" i="4"/>
  <c r="E1916" i="4"/>
  <c r="D1916" i="4"/>
  <c r="W1915" i="4"/>
  <c r="V1915" i="4"/>
  <c r="U1915" i="4"/>
  <c r="T1915" i="4"/>
  <c r="R1915" i="4"/>
  <c r="Q1915" i="4"/>
  <c r="P1915" i="4"/>
  <c r="O1915" i="4"/>
  <c r="M1915" i="4"/>
  <c r="L1915" i="4"/>
  <c r="K1915" i="4"/>
  <c r="J1915" i="4"/>
  <c r="I1915" i="4"/>
  <c r="H1915" i="4"/>
  <c r="G1915" i="4"/>
  <c r="F1915" i="4"/>
  <c r="E1915" i="4"/>
  <c r="D1915" i="4"/>
  <c r="W1914" i="4"/>
  <c r="V1914" i="4"/>
  <c r="U1914" i="4"/>
  <c r="T1914" i="4"/>
  <c r="R1914" i="4"/>
  <c r="Q1914" i="4"/>
  <c r="P1914" i="4"/>
  <c r="O1914" i="4"/>
  <c r="M1914" i="4"/>
  <c r="L1914" i="4"/>
  <c r="K1914" i="4"/>
  <c r="J1914" i="4"/>
  <c r="I1914" i="4"/>
  <c r="H1914" i="4"/>
  <c r="G1914" i="4"/>
  <c r="F1914" i="4"/>
  <c r="E1914" i="4"/>
  <c r="D1914" i="4"/>
  <c r="W1913" i="4"/>
  <c r="V1913" i="4"/>
  <c r="U1913" i="4"/>
  <c r="T1913" i="4"/>
  <c r="R1913" i="4"/>
  <c r="Q1913" i="4"/>
  <c r="P1913" i="4"/>
  <c r="O1913" i="4"/>
  <c r="M1913" i="4"/>
  <c r="L1913" i="4"/>
  <c r="K1913" i="4"/>
  <c r="J1913" i="4"/>
  <c r="I1913" i="4"/>
  <c r="H1913" i="4"/>
  <c r="G1913" i="4"/>
  <c r="F1913" i="4"/>
  <c r="E1913" i="4"/>
  <c r="D1913" i="4"/>
  <c r="W1912" i="4"/>
  <c r="V1912" i="4"/>
  <c r="U1912" i="4"/>
  <c r="T1912" i="4"/>
  <c r="R1912" i="4"/>
  <c r="Q1912" i="4"/>
  <c r="P1912" i="4"/>
  <c r="O1912" i="4"/>
  <c r="M1912" i="4"/>
  <c r="L1912" i="4"/>
  <c r="K1912" i="4"/>
  <c r="J1912" i="4"/>
  <c r="I1912" i="4"/>
  <c r="H1912" i="4"/>
  <c r="G1912" i="4"/>
  <c r="F1912" i="4"/>
  <c r="E1912" i="4"/>
  <c r="D1912" i="4"/>
  <c r="W1911" i="4"/>
  <c r="V1911" i="4"/>
  <c r="U1911" i="4"/>
  <c r="T1911" i="4"/>
  <c r="R1911" i="4"/>
  <c r="Q1911" i="4"/>
  <c r="P1911" i="4"/>
  <c r="O1911" i="4"/>
  <c r="M1911" i="4"/>
  <c r="L1911" i="4"/>
  <c r="K1911" i="4"/>
  <c r="J1911" i="4"/>
  <c r="I1911" i="4"/>
  <c r="H1911" i="4"/>
  <c r="G1911" i="4"/>
  <c r="F1911" i="4"/>
  <c r="E1911" i="4"/>
  <c r="D1911" i="4"/>
  <c r="W1910" i="4"/>
  <c r="V1910" i="4"/>
  <c r="U1910" i="4"/>
  <c r="T1910" i="4"/>
  <c r="R1910" i="4"/>
  <c r="Q1910" i="4"/>
  <c r="P1910" i="4"/>
  <c r="O1910" i="4"/>
  <c r="M1910" i="4"/>
  <c r="L1910" i="4"/>
  <c r="K1910" i="4"/>
  <c r="J1910" i="4"/>
  <c r="I1910" i="4"/>
  <c r="H1910" i="4"/>
  <c r="G1910" i="4"/>
  <c r="F1910" i="4"/>
  <c r="E1910" i="4"/>
  <c r="D1910" i="4"/>
  <c r="W1909" i="4"/>
  <c r="V1909" i="4"/>
  <c r="U1909" i="4"/>
  <c r="T1909" i="4"/>
  <c r="R1909" i="4"/>
  <c r="Q1909" i="4"/>
  <c r="P1909" i="4"/>
  <c r="O1909" i="4"/>
  <c r="M1909" i="4"/>
  <c r="L1909" i="4"/>
  <c r="K1909" i="4"/>
  <c r="J1909" i="4"/>
  <c r="I1909" i="4"/>
  <c r="H1909" i="4"/>
  <c r="G1909" i="4"/>
  <c r="F1909" i="4"/>
  <c r="E1909" i="4"/>
  <c r="D1909" i="4"/>
  <c r="W1908" i="4"/>
  <c r="V1908" i="4"/>
  <c r="U1908" i="4"/>
  <c r="T1908" i="4"/>
  <c r="R1908" i="4"/>
  <c r="Q1908" i="4"/>
  <c r="P1908" i="4"/>
  <c r="O1908" i="4"/>
  <c r="M1908" i="4"/>
  <c r="L1908" i="4"/>
  <c r="K1908" i="4"/>
  <c r="J1908" i="4"/>
  <c r="I1908" i="4"/>
  <c r="H1908" i="4"/>
  <c r="G1908" i="4"/>
  <c r="F1908" i="4"/>
  <c r="E1908" i="4"/>
  <c r="D1908" i="4"/>
  <c r="W1907" i="4"/>
  <c r="V1907" i="4"/>
  <c r="U1907" i="4"/>
  <c r="T1907" i="4"/>
  <c r="R1907" i="4"/>
  <c r="Q1907" i="4"/>
  <c r="P1907" i="4"/>
  <c r="O1907" i="4"/>
  <c r="M1907" i="4"/>
  <c r="L1907" i="4"/>
  <c r="K1907" i="4"/>
  <c r="J1907" i="4"/>
  <c r="I1907" i="4"/>
  <c r="H1907" i="4"/>
  <c r="G1907" i="4"/>
  <c r="F1907" i="4"/>
  <c r="E1907" i="4"/>
  <c r="D1907" i="4"/>
  <c r="W1906" i="4"/>
  <c r="V1906" i="4"/>
  <c r="U1906" i="4"/>
  <c r="T1906" i="4"/>
  <c r="R1906" i="4"/>
  <c r="Q1906" i="4"/>
  <c r="P1906" i="4"/>
  <c r="O1906" i="4"/>
  <c r="M1906" i="4"/>
  <c r="L1906" i="4"/>
  <c r="K1906" i="4"/>
  <c r="J1906" i="4"/>
  <c r="I1906" i="4"/>
  <c r="H1906" i="4"/>
  <c r="G1906" i="4"/>
  <c r="F1906" i="4"/>
  <c r="E1906" i="4"/>
  <c r="D1906" i="4"/>
  <c r="W1905" i="4"/>
  <c r="V1905" i="4"/>
  <c r="U1905" i="4"/>
  <c r="T1905" i="4"/>
  <c r="R1905" i="4"/>
  <c r="Q1905" i="4"/>
  <c r="P1905" i="4"/>
  <c r="O1905" i="4"/>
  <c r="M1905" i="4"/>
  <c r="L1905" i="4"/>
  <c r="K1905" i="4"/>
  <c r="J1905" i="4"/>
  <c r="I1905" i="4"/>
  <c r="H1905" i="4"/>
  <c r="G1905" i="4"/>
  <c r="F1905" i="4"/>
  <c r="E1905" i="4"/>
  <c r="D1905" i="4"/>
  <c r="W1904" i="4"/>
  <c r="V1904" i="4"/>
  <c r="U1904" i="4"/>
  <c r="T1904" i="4"/>
  <c r="R1904" i="4"/>
  <c r="Q1904" i="4"/>
  <c r="P1904" i="4"/>
  <c r="O1904" i="4"/>
  <c r="M1904" i="4"/>
  <c r="L1904" i="4"/>
  <c r="K1904" i="4"/>
  <c r="J1904" i="4"/>
  <c r="I1904" i="4"/>
  <c r="H1904" i="4"/>
  <c r="G1904" i="4"/>
  <c r="F1904" i="4"/>
  <c r="E1904" i="4"/>
  <c r="D1904" i="4"/>
  <c r="W1903" i="4"/>
  <c r="V1903" i="4"/>
  <c r="U1903" i="4"/>
  <c r="T1903" i="4"/>
  <c r="R1903" i="4"/>
  <c r="Q1903" i="4"/>
  <c r="P1903" i="4"/>
  <c r="O1903" i="4"/>
  <c r="M1903" i="4"/>
  <c r="L1903" i="4"/>
  <c r="K1903" i="4"/>
  <c r="J1903" i="4"/>
  <c r="I1903" i="4"/>
  <c r="H1903" i="4"/>
  <c r="G1903" i="4"/>
  <c r="F1903" i="4"/>
  <c r="E1903" i="4"/>
  <c r="D1903" i="4"/>
  <c r="W1902" i="4"/>
  <c r="V1902" i="4"/>
  <c r="U1902" i="4"/>
  <c r="T1902" i="4"/>
  <c r="R1902" i="4"/>
  <c r="Q1902" i="4"/>
  <c r="P1902" i="4"/>
  <c r="O1902" i="4"/>
  <c r="M1902" i="4"/>
  <c r="L1902" i="4"/>
  <c r="K1902" i="4"/>
  <c r="J1902" i="4"/>
  <c r="I1902" i="4"/>
  <c r="H1902" i="4"/>
  <c r="G1902" i="4"/>
  <c r="F1902" i="4"/>
  <c r="E1902" i="4"/>
  <c r="D1902" i="4"/>
  <c r="W1901" i="4"/>
  <c r="V1901" i="4"/>
  <c r="U1901" i="4"/>
  <c r="T1901" i="4"/>
  <c r="R1901" i="4"/>
  <c r="Q1901" i="4"/>
  <c r="P1901" i="4"/>
  <c r="O1901" i="4"/>
  <c r="M1901" i="4"/>
  <c r="L1901" i="4"/>
  <c r="K1901" i="4"/>
  <c r="J1901" i="4"/>
  <c r="I1901" i="4"/>
  <c r="H1901" i="4"/>
  <c r="G1901" i="4"/>
  <c r="F1901" i="4"/>
  <c r="E1901" i="4"/>
  <c r="D1901" i="4"/>
  <c r="W1900" i="4"/>
  <c r="V1900" i="4"/>
  <c r="U1900" i="4"/>
  <c r="T1900" i="4"/>
  <c r="R1900" i="4"/>
  <c r="Q1900" i="4"/>
  <c r="P1900" i="4"/>
  <c r="O1900" i="4"/>
  <c r="M1900" i="4"/>
  <c r="L1900" i="4"/>
  <c r="K1900" i="4"/>
  <c r="J1900" i="4"/>
  <c r="I1900" i="4"/>
  <c r="H1900" i="4"/>
  <c r="G1900" i="4"/>
  <c r="F1900" i="4"/>
  <c r="E1900" i="4"/>
  <c r="D1900" i="4"/>
  <c r="W1899" i="4"/>
  <c r="V1899" i="4"/>
  <c r="U1899" i="4"/>
  <c r="T1899" i="4"/>
  <c r="R1899" i="4"/>
  <c r="Q1899" i="4"/>
  <c r="P1899" i="4"/>
  <c r="O1899" i="4"/>
  <c r="M1899" i="4"/>
  <c r="L1899" i="4"/>
  <c r="K1899" i="4"/>
  <c r="J1899" i="4"/>
  <c r="I1899" i="4"/>
  <c r="H1899" i="4"/>
  <c r="G1899" i="4"/>
  <c r="F1899" i="4"/>
  <c r="E1899" i="4"/>
  <c r="D1899" i="4"/>
  <c r="W1898" i="4"/>
  <c r="V1898" i="4"/>
  <c r="U1898" i="4"/>
  <c r="T1898" i="4"/>
  <c r="R1898" i="4"/>
  <c r="Q1898" i="4"/>
  <c r="P1898" i="4"/>
  <c r="O1898" i="4"/>
  <c r="M1898" i="4"/>
  <c r="L1898" i="4"/>
  <c r="K1898" i="4"/>
  <c r="J1898" i="4"/>
  <c r="I1898" i="4"/>
  <c r="H1898" i="4"/>
  <c r="G1898" i="4"/>
  <c r="F1898" i="4"/>
  <c r="E1898" i="4"/>
  <c r="D1898" i="4"/>
  <c r="W1897" i="4"/>
  <c r="V1897" i="4"/>
  <c r="U1897" i="4"/>
  <c r="T1897" i="4"/>
  <c r="R1897" i="4"/>
  <c r="Q1897" i="4"/>
  <c r="P1897" i="4"/>
  <c r="O1897" i="4"/>
  <c r="M1897" i="4"/>
  <c r="L1897" i="4"/>
  <c r="K1897" i="4"/>
  <c r="J1897" i="4"/>
  <c r="I1897" i="4"/>
  <c r="H1897" i="4"/>
  <c r="G1897" i="4"/>
  <c r="F1897" i="4"/>
  <c r="E1897" i="4"/>
  <c r="D1897" i="4"/>
  <c r="W1896" i="4"/>
  <c r="V1896" i="4"/>
  <c r="U1896" i="4"/>
  <c r="T1896" i="4"/>
  <c r="R1896" i="4"/>
  <c r="Q1896" i="4"/>
  <c r="P1896" i="4"/>
  <c r="O1896" i="4"/>
  <c r="M1896" i="4"/>
  <c r="L1896" i="4"/>
  <c r="K1896" i="4"/>
  <c r="J1896" i="4"/>
  <c r="I1896" i="4"/>
  <c r="H1896" i="4"/>
  <c r="G1896" i="4"/>
  <c r="F1896" i="4"/>
  <c r="E1896" i="4"/>
  <c r="D1896" i="4"/>
  <c r="W1895" i="4"/>
  <c r="V1895" i="4"/>
  <c r="U1895" i="4"/>
  <c r="T1895" i="4"/>
  <c r="R1895" i="4"/>
  <c r="Q1895" i="4"/>
  <c r="P1895" i="4"/>
  <c r="O1895" i="4"/>
  <c r="M1895" i="4"/>
  <c r="L1895" i="4"/>
  <c r="K1895" i="4"/>
  <c r="J1895" i="4"/>
  <c r="I1895" i="4"/>
  <c r="H1895" i="4"/>
  <c r="G1895" i="4"/>
  <c r="F1895" i="4"/>
  <c r="E1895" i="4"/>
  <c r="D1895" i="4"/>
  <c r="W1894" i="4"/>
  <c r="V1894" i="4"/>
  <c r="U1894" i="4"/>
  <c r="T1894" i="4"/>
  <c r="R1894" i="4"/>
  <c r="Q1894" i="4"/>
  <c r="P1894" i="4"/>
  <c r="O1894" i="4"/>
  <c r="M1894" i="4"/>
  <c r="L1894" i="4"/>
  <c r="K1894" i="4"/>
  <c r="J1894" i="4"/>
  <c r="I1894" i="4"/>
  <c r="H1894" i="4"/>
  <c r="G1894" i="4"/>
  <c r="F1894" i="4"/>
  <c r="E1894" i="4"/>
  <c r="D1894" i="4"/>
  <c r="W1893" i="4"/>
  <c r="V1893" i="4"/>
  <c r="U1893" i="4"/>
  <c r="T1893" i="4"/>
  <c r="R1893" i="4"/>
  <c r="Q1893" i="4"/>
  <c r="P1893" i="4"/>
  <c r="O1893" i="4"/>
  <c r="M1893" i="4"/>
  <c r="L1893" i="4"/>
  <c r="K1893" i="4"/>
  <c r="J1893" i="4"/>
  <c r="I1893" i="4"/>
  <c r="H1893" i="4"/>
  <c r="G1893" i="4"/>
  <c r="F1893" i="4"/>
  <c r="E1893" i="4"/>
  <c r="D1893" i="4"/>
  <c r="W1892" i="4"/>
  <c r="V1892" i="4"/>
  <c r="U1892" i="4"/>
  <c r="T1892" i="4"/>
  <c r="R1892" i="4"/>
  <c r="Q1892" i="4"/>
  <c r="P1892" i="4"/>
  <c r="O1892" i="4"/>
  <c r="M1892" i="4"/>
  <c r="L1892" i="4"/>
  <c r="K1892" i="4"/>
  <c r="J1892" i="4"/>
  <c r="I1892" i="4"/>
  <c r="H1892" i="4"/>
  <c r="G1892" i="4"/>
  <c r="F1892" i="4"/>
  <c r="E1892" i="4"/>
  <c r="D1892" i="4"/>
  <c r="W1891" i="4"/>
  <c r="V1891" i="4"/>
  <c r="U1891" i="4"/>
  <c r="T1891" i="4"/>
  <c r="R1891" i="4"/>
  <c r="Q1891" i="4"/>
  <c r="P1891" i="4"/>
  <c r="O1891" i="4"/>
  <c r="M1891" i="4"/>
  <c r="L1891" i="4"/>
  <c r="K1891" i="4"/>
  <c r="J1891" i="4"/>
  <c r="I1891" i="4"/>
  <c r="H1891" i="4"/>
  <c r="G1891" i="4"/>
  <c r="F1891" i="4"/>
  <c r="E1891" i="4"/>
  <c r="D1891" i="4"/>
  <c r="W1890" i="4"/>
  <c r="V1890" i="4"/>
  <c r="U1890" i="4"/>
  <c r="T1890" i="4"/>
  <c r="R1890" i="4"/>
  <c r="Q1890" i="4"/>
  <c r="P1890" i="4"/>
  <c r="O1890" i="4"/>
  <c r="M1890" i="4"/>
  <c r="L1890" i="4"/>
  <c r="K1890" i="4"/>
  <c r="J1890" i="4"/>
  <c r="I1890" i="4"/>
  <c r="H1890" i="4"/>
  <c r="G1890" i="4"/>
  <c r="F1890" i="4"/>
  <c r="E1890" i="4"/>
  <c r="D1890" i="4"/>
  <c r="W1889" i="4"/>
  <c r="V1889" i="4"/>
  <c r="U1889" i="4"/>
  <c r="T1889" i="4"/>
  <c r="R1889" i="4"/>
  <c r="Q1889" i="4"/>
  <c r="P1889" i="4"/>
  <c r="O1889" i="4"/>
  <c r="M1889" i="4"/>
  <c r="L1889" i="4"/>
  <c r="K1889" i="4"/>
  <c r="J1889" i="4"/>
  <c r="I1889" i="4"/>
  <c r="H1889" i="4"/>
  <c r="G1889" i="4"/>
  <c r="F1889" i="4"/>
  <c r="E1889" i="4"/>
  <c r="D1889" i="4"/>
  <c r="W1888" i="4"/>
  <c r="V1888" i="4"/>
  <c r="U1888" i="4"/>
  <c r="T1888" i="4"/>
  <c r="R1888" i="4"/>
  <c r="Q1888" i="4"/>
  <c r="P1888" i="4"/>
  <c r="O1888" i="4"/>
  <c r="M1888" i="4"/>
  <c r="L1888" i="4"/>
  <c r="K1888" i="4"/>
  <c r="J1888" i="4"/>
  <c r="I1888" i="4"/>
  <c r="H1888" i="4"/>
  <c r="G1888" i="4"/>
  <c r="F1888" i="4"/>
  <c r="E1888" i="4"/>
  <c r="D1888" i="4"/>
  <c r="W1887" i="4"/>
  <c r="V1887" i="4"/>
  <c r="U1887" i="4"/>
  <c r="T1887" i="4"/>
  <c r="R1887" i="4"/>
  <c r="Q1887" i="4"/>
  <c r="P1887" i="4"/>
  <c r="O1887" i="4"/>
  <c r="M1887" i="4"/>
  <c r="L1887" i="4"/>
  <c r="K1887" i="4"/>
  <c r="J1887" i="4"/>
  <c r="I1887" i="4"/>
  <c r="H1887" i="4"/>
  <c r="G1887" i="4"/>
  <c r="F1887" i="4"/>
  <c r="E1887" i="4"/>
  <c r="D1887" i="4"/>
  <c r="W1886" i="4"/>
  <c r="V1886" i="4"/>
  <c r="U1886" i="4"/>
  <c r="T1886" i="4"/>
  <c r="R1886" i="4"/>
  <c r="Q1886" i="4"/>
  <c r="P1886" i="4"/>
  <c r="O1886" i="4"/>
  <c r="M1886" i="4"/>
  <c r="L1886" i="4"/>
  <c r="K1886" i="4"/>
  <c r="J1886" i="4"/>
  <c r="I1886" i="4"/>
  <c r="H1886" i="4"/>
  <c r="G1886" i="4"/>
  <c r="F1886" i="4"/>
  <c r="E1886" i="4"/>
  <c r="D1886" i="4"/>
  <c r="W1885" i="4"/>
  <c r="V1885" i="4"/>
  <c r="U1885" i="4"/>
  <c r="T1885" i="4"/>
  <c r="R1885" i="4"/>
  <c r="Q1885" i="4"/>
  <c r="P1885" i="4"/>
  <c r="O1885" i="4"/>
  <c r="M1885" i="4"/>
  <c r="L1885" i="4"/>
  <c r="K1885" i="4"/>
  <c r="J1885" i="4"/>
  <c r="I1885" i="4"/>
  <c r="H1885" i="4"/>
  <c r="G1885" i="4"/>
  <c r="F1885" i="4"/>
  <c r="E1885" i="4"/>
  <c r="D1885" i="4"/>
  <c r="W1884" i="4"/>
  <c r="V1884" i="4"/>
  <c r="U1884" i="4"/>
  <c r="T1884" i="4"/>
  <c r="R1884" i="4"/>
  <c r="Q1884" i="4"/>
  <c r="P1884" i="4"/>
  <c r="O1884" i="4"/>
  <c r="M1884" i="4"/>
  <c r="L1884" i="4"/>
  <c r="K1884" i="4"/>
  <c r="J1884" i="4"/>
  <c r="I1884" i="4"/>
  <c r="H1884" i="4"/>
  <c r="G1884" i="4"/>
  <c r="F1884" i="4"/>
  <c r="E1884" i="4"/>
  <c r="D1884" i="4"/>
  <c r="W1883" i="4"/>
  <c r="V1883" i="4"/>
  <c r="U1883" i="4"/>
  <c r="T1883" i="4"/>
  <c r="R1883" i="4"/>
  <c r="Q1883" i="4"/>
  <c r="P1883" i="4"/>
  <c r="O1883" i="4"/>
  <c r="M1883" i="4"/>
  <c r="L1883" i="4"/>
  <c r="K1883" i="4"/>
  <c r="J1883" i="4"/>
  <c r="I1883" i="4"/>
  <c r="H1883" i="4"/>
  <c r="G1883" i="4"/>
  <c r="F1883" i="4"/>
  <c r="E1883" i="4"/>
  <c r="D1883" i="4"/>
  <c r="W1882" i="4"/>
  <c r="V1882" i="4"/>
  <c r="U1882" i="4"/>
  <c r="T1882" i="4"/>
  <c r="R1882" i="4"/>
  <c r="Q1882" i="4"/>
  <c r="P1882" i="4"/>
  <c r="O1882" i="4"/>
  <c r="M1882" i="4"/>
  <c r="L1882" i="4"/>
  <c r="K1882" i="4"/>
  <c r="J1882" i="4"/>
  <c r="I1882" i="4"/>
  <c r="H1882" i="4"/>
  <c r="G1882" i="4"/>
  <c r="F1882" i="4"/>
  <c r="E1882" i="4"/>
  <c r="D1882" i="4"/>
  <c r="W1881" i="4"/>
  <c r="V1881" i="4"/>
  <c r="U1881" i="4"/>
  <c r="T1881" i="4"/>
  <c r="R1881" i="4"/>
  <c r="Q1881" i="4"/>
  <c r="P1881" i="4"/>
  <c r="O1881" i="4"/>
  <c r="M1881" i="4"/>
  <c r="L1881" i="4"/>
  <c r="K1881" i="4"/>
  <c r="J1881" i="4"/>
  <c r="I1881" i="4"/>
  <c r="H1881" i="4"/>
  <c r="G1881" i="4"/>
  <c r="F1881" i="4"/>
  <c r="E1881" i="4"/>
  <c r="D1881" i="4"/>
  <c r="W1880" i="4"/>
  <c r="V1880" i="4"/>
  <c r="U1880" i="4"/>
  <c r="T1880" i="4"/>
  <c r="R1880" i="4"/>
  <c r="Q1880" i="4"/>
  <c r="P1880" i="4"/>
  <c r="O1880" i="4"/>
  <c r="M1880" i="4"/>
  <c r="L1880" i="4"/>
  <c r="K1880" i="4"/>
  <c r="J1880" i="4"/>
  <c r="I1880" i="4"/>
  <c r="H1880" i="4"/>
  <c r="G1880" i="4"/>
  <c r="F1880" i="4"/>
  <c r="E1880" i="4"/>
  <c r="D1880" i="4"/>
  <c r="W1879" i="4"/>
  <c r="V1879" i="4"/>
  <c r="U1879" i="4"/>
  <c r="T1879" i="4"/>
  <c r="R1879" i="4"/>
  <c r="Q1879" i="4"/>
  <c r="P1879" i="4"/>
  <c r="O1879" i="4"/>
  <c r="M1879" i="4"/>
  <c r="L1879" i="4"/>
  <c r="K1879" i="4"/>
  <c r="J1879" i="4"/>
  <c r="I1879" i="4"/>
  <c r="H1879" i="4"/>
  <c r="G1879" i="4"/>
  <c r="F1879" i="4"/>
  <c r="E1879" i="4"/>
  <c r="D1879" i="4"/>
  <c r="W1878" i="4"/>
  <c r="V1878" i="4"/>
  <c r="U1878" i="4"/>
  <c r="T1878" i="4"/>
  <c r="R1878" i="4"/>
  <c r="Q1878" i="4"/>
  <c r="P1878" i="4"/>
  <c r="O1878" i="4"/>
  <c r="M1878" i="4"/>
  <c r="L1878" i="4"/>
  <c r="K1878" i="4"/>
  <c r="J1878" i="4"/>
  <c r="I1878" i="4"/>
  <c r="H1878" i="4"/>
  <c r="G1878" i="4"/>
  <c r="F1878" i="4"/>
  <c r="E1878" i="4"/>
  <c r="D1878" i="4"/>
  <c r="W1877" i="4"/>
  <c r="V1877" i="4"/>
  <c r="U1877" i="4"/>
  <c r="T1877" i="4"/>
  <c r="R1877" i="4"/>
  <c r="Q1877" i="4"/>
  <c r="P1877" i="4"/>
  <c r="O1877" i="4"/>
  <c r="M1877" i="4"/>
  <c r="L1877" i="4"/>
  <c r="K1877" i="4"/>
  <c r="J1877" i="4"/>
  <c r="I1877" i="4"/>
  <c r="H1877" i="4"/>
  <c r="G1877" i="4"/>
  <c r="F1877" i="4"/>
  <c r="E1877" i="4"/>
  <c r="D1877" i="4"/>
  <c r="W1876" i="4"/>
  <c r="V1876" i="4"/>
  <c r="U1876" i="4"/>
  <c r="T1876" i="4"/>
  <c r="R1876" i="4"/>
  <c r="Q1876" i="4"/>
  <c r="P1876" i="4"/>
  <c r="O1876" i="4"/>
  <c r="M1876" i="4"/>
  <c r="L1876" i="4"/>
  <c r="K1876" i="4"/>
  <c r="J1876" i="4"/>
  <c r="I1876" i="4"/>
  <c r="H1876" i="4"/>
  <c r="G1876" i="4"/>
  <c r="F1876" i="4"/>
  <c r="E1876" i="4"/>
  <c r="D1876" i="4"/>
  <c r="W1875" i="4"/>
  <c r="V1875" i="4"/>
  <c r="U1875" i="4"/>
  <c r="T1875" i="4"/>
  <c r="R1875" i="4"/>
  <c r="Q1875" i="4"/>
  <c r="P1875" i="4"/>
  <c r="O1875" i="4"/>
  <c r="M1875" i="4"/>
  <c r="L1875" i="4"/>
  <c r="K1875" i="4"/>
  <c r="J1875" i="4"/>
  <c r="I1875" i="4"/>
  <c r="H1875" i="4"/>
  <c r="G1875" i="4"/>
  <c r="F1875" i="4"/>
  <c r="E1875" i="4"/>
  <c r="D1875" i="4"/>
  <c r="W1874" i="4"/>
  <c r="V1874" i="4"/>
  <c r="U1874" i="4"/>
  <c r="T1874" i="4"/>
  <c r="R1874" i="4"/>
  <c r="Q1874" i="4"/>
  <c r="P1874" i="4"/>
  <c r="O1874" i="4"/>
  <c r="M1874" i="4"/>
  <c r="L1874" i="4"/>
  <c r="K1874" i="4"/>
  <c r="J1874" i="4"/>
  <c r="I1874" i="4"/>
  <c r="H1874" i="4"/>
  <c r="G1874" i="4"/>
  <c r="F1874" i="4"/>
  <c r="E1874" i="4"/>
  <c r="D1874" i="4"/>
  <c r="W1873" i="4"/>
  <c r="V1873" i="4"/>
  <c r="U1873" i="4"/>
  <c r="T1873" i="4"/>
  <c r="R1873" i="4"/>
  <c r="Q1873" i="4"/>
  <c r="P1873" i="4"/>
  <c r="O1873" i="4"/>
  <c r="M1873" i="4"/>
  <c r="L1873" i="4"/>
  <c r="K1873" i="4"/>
  <c r="J1873" i="4"/>
  <c r="I1873" i="4"/>
  <c r="H1873" i="4"/>
  <c r="G1873" i="4"/>
  <c r="F1873" i="4"/>
  <c r="E1873" i="4"/>
  <c r="D1873" i="4"/>
  <c r="W1872" i="4"/>
  <c r="V1872" i="4"/>
  <c r="U1872" i="4"/>
  <c r="T1872" i="4"/>
  <c r="R1872" i="4"/>
  <c r="Q1872" i="4"/>
  <c r="P1872" i="4"/>
  <c r="O1872" i="4"/>
  <c r="M1872" i="4"/>
  <c r="L1872" i="4"/>
  <c r="K1872" i="4"/>
  <c r="J1872" i="4"/>
  <c r="I1872" i="4"/>
  <c r="H1872" i="4"/>
  <c r="G1872" i="4"/>
  <c r="F1872" i="4"/>
  <c r="E1872" i="4"/>
  <c r="D1872" i="4"/>
  <c r="W1871" i="4"/>
  <c r="V1871" i="4"/>
  <c r="U1871" i="4"/>
  <c r="T1871" i="4"/>
  <c r="R1871" i="4"/>
  <c r="Q1871" i="4"/>
  <c r="P1871" i="4"/>
  <c r="O1871" i="4"/>
  <c r="M1871" i="4"/>
  <c r="L1871" i="4"/>
  <c r="K1871" i="4"/>
  <c r="J1871" i="4"/>
  <c r="I1871" i="4"/>
  <c r="H1871" i="4"/>
  <c r="G1871" i="4"/>
  <c r="F1871" i="4"/>
  <c r="E1871" i="4"/>
  <c r="D1871" i="4"/>
  <c r="W1870" i="4"/>
  <c r="V1870" i="4"/>
  <c r="U1870" i="4"/>
  <c r="T1870" i="4"/>
  <c r="R1870" i="4"/>
  <c r="Q1870" i="4"/>
  <c r="P1870" i="4"/>
  <c r="O1870" i="4"/>
  <c r="M1870" i="4"/>
  <c r="L1870" i="4"/>
  <c r="K1870" i="4"/>
  <c r="J1870" i="4"/>
  <c r="I1870" i="4"/>
  <c r="H1870" i="4"/>
  <c r="G1870" i="4"/>
  <c r="F1870" i="4"/>
  <c r="E1870" i="4"/>
  <c r="D1870" i="4"/>
  <c r="W1869" i="4"/>
  <c r="V1869" i="4"/>
  <c r="U1869" i="4"/>
  <c r="T1869" i="4"/>
  <c r="R1869" i="4"/>
  <c r="Q1869" i="4"/>
  <c r="P1869" i="4"/>
  <c r="O1869" i="4"/>
  <c r="M1869" i="4"/>
  <c r="L1869" i="4"/>
  <c r="K1869" i="4"/>
  <c r="J1869" i="4"/>
  <c r="I1869" i="4"/>
  <c r="H1869" i="4"/>
  <c r="G1869" i="4"/>
  <c r="F1869" i="4"/>
  <c r="E1869" i="4"/>
  <c r="D1869" i="4"/>
  <c r="W1868" i="4"/>
  <c r="V1868" i="4"/>
  <c r="U1868" i="4"/>
  <c r="T1868" i="4"/>
  <c r="R1868" i="4"/>
  <c r="Q1868" i="4"/>
  <c r="P1868" i="4"/>
  <c r="O1868" i="4"/>
  <c r="M1868" i="4"/>
  <c r="L1868" i="4"/>
  <c r="K1868" i="4"/>
  <c r="J1868" i="4"/>
  <c r="I1868" i="4"/>
  <c r="H1868" i="4"/>
  <c r="G1868" i="4"/>
  <c r="F1868" i="4"/>
  <c r="E1868" i="4"/>
  <c r="D1868" i="4"/>
  <c r="W1867" i="4"/>
  <c r="V1867" i="4"/>
  <c r="U1867" i="4"/>
  <c r="T1867" i="4"/>
  <c r="R1867" i="4"/>
  <c r="Q1867" i="4"/>
  <c r="P1867" i="4"/>
  <c r="O1867" i="4"/>
  <c r="M1867" i="4"/>
  <c r="L1867" i="4"/>
  <c r="K1867" i="4"/>
  <c r="J1867" i="4"/>
  <c r="I1867" i="4"/>
  <c r="H1867" i="4"/>
  <c r="G1867" i="4"/>
  <c r="F1867" i="4"/>
  <c r="E1867" i="4"/>
  <c r="D1867" i="4"/>
  <c r="W1866" i="4"/>
  <c r="V1866" i="4"/>
  <c r="U1866" i="4"/>
  <c r="T1866" i="4"/>
  <c r="R1866" i="4"/>
  <c r="Q1866" i="4"/>
  <c r="P1866" i="4"/>
  <c r="O1866" i="4"/>
  <c r="M1866" i="4"/>
  <c r="L1866" i="4"/>
  <c r="K1866" i="4"/>
  <c r="J1866" i="4"/>
  <c r="I1866" i="4"/>
  <c r="H1866" i="4"/>
  <c r="G1866" i="4"/>
  <c r="F1866" i="4"/>
  <c r="E1866" i="4"/>
  <c r="D1866" i="4"/>
  <c r="W1865" i="4"/>
  <c r="V1865" i="4"/>
  <c r="U1865" i="4"/>
  <c r="T1865" i="4"/>
  <c r="R1865" i="4"/>
  <c r="Q1865" i="4"/>
  <c r="P1865" i="4"/>
  <c r="O1865" i="4"/>
  <c r="M1865" i="4"/>
  <c r="L1865" i="4"/>
  <c r="K1865" i="4"/>
  <c r="J1865" i="4"/>
  <c r="I1865" i="4"/>
  <c r="H1865" i="4"/>
  <c r="G1865" i="4"/>
  <c r="F1865" i="4"/>
  <c r="E1865" i="4"/>
  <c r="D1865" i="4"/>
  <c r="W1864" i="4"/>
  <c r="V1864" i="4"/>
  <c r="U1864" i="4"/>
  <c r="T1864" i="4"/>
  <c r="R1864" i="4"/>
  <c r="Q1864" i="4"/>
  <c r="P1864" i="4"/>
  <c r="O1864" i="4"/>
  <c r="M1864" i="4"/>
  <c r="L1864" i="4"/>
  <c r="K1864" i="4"/>
  <c r="J1864" i="4"/>
  <c r="I1864" i="4"/>
  <c r="H1864" i="4"/>
  <c r="G1864" i="4"/>
  <c r="F1864" i="4"/>
  <c r="E1864" i="4"/>
  <c r="D1864" i="4"/>
  <c r="W1863" i="4"/>
  <c r="V1863" i="4"/>
  <c r="U1863" i="4"/>
  <c r="T1863" i="4"/>
  <c r="R1863" i="4"/>
  <c r="Q1863" i="4"/>
  <c r="P1863" i="4"/>
  <c r="O1863" i="4"/>
  <c r="M1863" i="4"/>
  <c r="L1863" i="4"/>
  <c r="K1863" i="4"/>
  <c r="J1863" i="4"/>
  <c r="I1863" i="4"/>
  <c r="H1863" i="4"/>
  <c r="G1863" i="4"/>
  <c r="F1863" i="4"/>
  <c r="E1863" i="4"/>
  <c r="D1863" i="4"/>
  <c r="W1862" i="4"/>
  <c r="V1862" i="4"/>
  <c r="U1862" i="4"/>
  <c r="T1862" i="4"/>
  <c r="R1862" i="4"/>
  <c r="Q1862" i="4"/>
  <c r="P1862" i="4"/>
  <c r="O1862" i="4"/>
  <c r="M1862" i="4"/>
  <c r="L1862" i="4"/>
  <c r="K1862" i="4"/>
  <c r="J1862" i="4"/>
  <c r="I1862" i="4"/>
  <c r="H1862" i="4"/>
  <c r="G1862" i="4"/>
  <c r="F1862" i="4"/>
  <c r="E1862" i="4"/>
  <c r="D1862" i="4"/>
  <c r="W1861" i="4"/>
  <c r="V1861" i="4"/>
  <c r="U1861" i="4"/>
  <c r="T1861" i="4"/>
  <c r="R1861" i="4"/>
  <c r="Q1861" i="4"/>
  <c r="P1861" i="4"/>
  <c r="O1861" i="4"/>
  <c r="M1861" i="4"/>
  <c r="L1861" i="4"/>
  <c r="K1861" i="4"/>
  <c r="J1861" i="4"/>
  <c r="I1861" i="4"/>
  <c r="H1861" i="4"/>
  <c r="G1861" i="4"/>
  <c r="F1861" i="4"/>
  <c r="E1861" i="4"/>
  <c r="D1861" i="4"/>
  <c r="W1860" i="4"/>
  <c r="V1860" i="4"/>
  <c r="U1860" i="4"/>
  <c r="T1860" i="4"/>
  <c r="R1860" i="4"/>
  <c r="Q1860" i="4"/>
  <c r="P1860" i="4"/>
  <c r="O1860" i="4"/>
  <c r="M1860" i="4"/>
  <c r="L1860" i="4"/>
  <c r="K1860" i="4"/>
  <c r="J1860" i="4"/>
  <c r="I1860" i="4"/>
  <c r="H1860" i="4"/>
  <c r="G1860" i="4"/>
  <c r="F1860" i="4"/>
  <c r="E1860" i="4"/>
  <c r="D1860" i="4"/>
  <c r="W1859" i="4"/>
  <c r="V1859" i="4"/>
  <c r="U1859" i="4"/>
  <c r="T1859" i="4"/>
  <c r="R1859" i="4"/>
  <c r="Q1859" i="4"/>
  <c r="P1859" i="4"/>
  <c r="O1859" i="4"/>
  <c r="M1859" i="4"/>
  <c r="L1859" i="4"/>
  <c r="K1859" i="4"/>
  <c r="J1859" i="4"/>
  <c r="I1859" i="4"/>
  <c r="H1859" i="4"/>
  <c r="G1859" i="4"/>
  <c r="F1859" i="4"/>
  <c r="E1859" i="4"/>
  <c r="D1859" i="4"/>
  <c r="W1858" i="4"/>
  <c r="V1858" i="4"/>
  <c r="U1858" i="4"/>
  <c r="T1858" i="4"/>
  <c r="R1858" i="4"/>
  <c r="Q1858" i="4"/>
  <c r="P1858" i="4"/>
  <c r="O1858" i="4"/>
  <c r="M1858" i="4"/>
  <c r="L1858" i="4"/>
  <c r="K1858" i="4"/>
  <c r="J1858" i="4"/>
  <c r="I1858" i="4"/>
  <c r="H1858" i="4"/>
  <c r="G1858" i="4"/>
  <c r="F1858" i="4"/>
  <c r="E1858" i="4"/>
  <c r="D1858" i="4"/>
  <c r="W1857" i="4"/>
  <c r="V1857" i="4"/>
  <c r="U1857" i="4"/>
  <c r="T1857" i="4"/>
  <c r="R1857" i="4"/>
  <c r="Q1857" i="4"/>
  <c r="P1857" i="4"/>
  <c r="O1857" i="4"/>
  <c r="M1857" i="4"/>
  <c r="L1857" i="4"/>
  <c r="K1857" i="4"/>
  <c r="J1857" i="4"/>
  <c r="I1857" i="4"/>
  <c r="H1857" i="4"/>
  <c r="G1857" i="4"/>
  <c r="F1857" i="4"/>
  <c r="E1857" i="4"/>
  <c r="D1857" i="4"/>
  <c r="W1856" i="4"/>
  <c r="V1856" i="4"/>
  <c r="U1856" i="4"/>
  <c r="T1856" i="4"/>
  <c r="R1856" i="4"/>
  <c r="Q1856" i="4"/>
  <c r="P1856" i="4"/>
  <c r="O1856" i="4"/>
  <c r="M1856" i="4"/>
  <c r="L1856" i="4"/>
  <c r="K1856" i="4"/>
  <c r="J1856" i="4"/>
  <c r="I1856" i="4"/>
  <c r="H1856" i="4"/>
  <c r="G1856" i="4"/>
  <c r="F1856" i="4"/>
  <c r="E1856" i="4"/>
  <c r="D1856" i="4"/>
  <c r="W1855" i="4"/>
  <c r="V1855" i="4"/>
  <c r="U1855" i="4"/>
  <c r="T1855" i="4"/>
  <c r="R1855" i="4"/>
  <c r="Q1855" i="4"/>
  <c r="P1855" i="4"/>
  <c r="O1855" i="4"/>
  <c r="M1855" i="4"/>
  <c r="L1855" i="4"/>
  <c r="K1855" i="4"/>
  <c r="J1855" i="4"/>
  <c r="I1855" i="4"/>
  <c r="H1855" i="4"/>
  <c r="G1855" i="4"/>
  <c r="F1855" i="4"/>
  <c r="E1855" i="4"/>
  <c r="D1855" i="4"/>
  <c r="W1854" i="4"/>
  <c r="V1854" i="4"/>
  <c r="U1854" i="4"/>
  <c r="T1854" i="4"/>
  <c r="R1854" i="4"/>
  <c r="Q1854" i="4"/>
  <c r="P1854" i="4"/>
  <c r="O1854" i="4"/>
  <c r="M1854" i="4"/>
  <c r="L1854" i="4"/>
  <c r="K1854" i="4"/>
  <c r="J1854" i="4"/>
  <c r="I1854" i="4"/>
  <c r="H1854" i="4"/>
  <c r="G1854" i="4"/>
  <c r="F1854" i="4"/>
  <c r="E1854" i="4"/>
  <c r="D1854" i="4"/>
  <c r="W1853" i="4"/>
  <c r="V1853" i="4"/>
  <c r="U1853" i="4"/>
  <c r="T1853" i="4"/>
  <c r="R1853" i="4"/>
  <c r="Q1853" i="4"/>
  <c r="P1853" i="4"/>
  <c r="O1853" i="4"/>
  <c r="M1853" i="4"/>
  <c r="L1853" i="4"/>
  <c r="K1853" i="4"/>
  <c r="J1853" i="4"/>
  <c r="I1853" i="4"/>
  <c r="H1853" i="4"/>
  <c r="G1853" i="4"/>
  <c r="F1853" i="4"/>
  <c r="E1853" i="4"/>
  <c r="D1853" i="4"/>
  <c r="W1852" i="4"/>
  <c r="V1852" i="4"/>
  <c r="U1852" i="4"/>
  <c r="T1852" i="4"/>
  <c r="R1852" i="4"/>
  <c r="Q1852" i="4"/>
  <c r="P1852" i="4"/>
  <c r="O1852" i="4"/>
  <c r="M1852" i="4"/>
  <c r="L1852" i="4"/>
  <c r="K1852" i="4"/>
  <c r="J1852" i="4"/>
  <c r="I1852" i="4"/>
  <c r="H1852" i="4"/>
  <c r="G1852" i="4"/>
  <c r="F1852" i="4"/>
  <c r="E1852" i="4"/>
  <c r="D1852" i="4"/>
  <c r="W1851" i="4"/>
  <c r="V1851" i="4"/>
  <c r="U1851" i="4"/>
  <c r="T1851" i="4"/>
  <c r="R1851" i="4"/>
  <c r="Q1851" i="4"/>
  <c r="P1851" i="4"/>
  <c r="O1851" i="4"/>
  <c r="M1851" i="4"/>
  <c r="L1851" i="4"/>
  <c r="K1851" i="4"/>
  <c r="J1851" i="4"/>
  <c r="I1851" i="4"/>
  <c r="H1851" i="4"/>
  <c r="G1851" i="4"/>
  <c r="F1851" i="4"/>
  <c r="E1851" i="4"/>
  <c r="D1851" i="4"/>
  <c r="W1850" i="4"/>
  <c r="V1850" i="4"/>
  <c r="U1850" i="4"/>
  <c r="T1850" i="4"/>
  <c r="R1850" i="4"/>
  <c r="Q1850" i="4"/>
  <c r="P1850" i="4"/>
  <c r="O1850" i="4"/>
  <c r="M1850" i="4"/>
  <c r="L1850" i="4"/>
  <c r="K1850" i="4"/>
  <c r="J1850" i="4"/>
  <c r="I1850" i="4"/>
  <c r="H1850" i="4"/>
  <c r="G1850" i="4"/>
  <c r="F1850" i="4"/>
  <c r="E1850" i="4"/>
  <c r="D1850" i="4"/>
  <c r="W1849" i="4"/>
  <c r="V1849" i="4"/>
  <c r="U1849" i="4"/>
  <c r="T1849" i="4"/>
  <c r="R1849" i="4"/>
  <c r="Q1849" i="4"/>
  <c r="P1849" i="4"/>
  <c r="O1849" i="4"/>
  <c r="M1849" i="4"/>
  <c r="L1849" i="4"/>
  <c r="K1849" i="4"/>
  <c r="J1849" i="4"/>
  <c r="I1849" i="4"/>
  <c r="H1849" i="4"/>
  <c r="G1849" i="4"/>
  <c r="F1849" i="4"/>
  <c r="E1849" i="4"/>
  <c r="D1849" i="4"/>
  <c r="W1848" i="4"/>
  <c r="V1848" i="4"/>
  <c r="U1848" i="4"/>
  <c r="T1848" i="4"/>
  <c r="R1848" i="4"/>
  <c r="Q1848" i="4"/>
  <c r="P1848" i="4"/>
  <c r="O1848" i="4"/>
  <c r="M1848" i="4"/>
  <c r="L1848" i="4"/>
  <c r="K1848" i="4"/>
  <c r="J1848" i="4"/>
  <c r="I1848" i="4"/>
  <c r="H1848" i="4"/>
  <c r="G1848" i="4"/>
  <c r="F1848" i="4"/>
  <c r="E1848" i="4"/>
  <c r="D1848" i="4"/>
  <c r="W1847" i="4"/>
  <c r="V1847" i="4"/>
  <c r="U1847" i="4"/>
  <c r="T1847" i="4"/>
  <c r="R1847" i="4"/>
  <c r="Q1847" i="4"/>
  <c r="P1847" i="4"/>
  <c r="O1847" i="4"/>
  <c r="M1847" i="4"/>
  <c r="L1847" i="4"/>
  <c r="K1847" i="4"/>
  <c r="J1847" i="4"/>
  <c r="I1847" i="4"/>
  <c r="H1847" i="4"/>
  <c r="G1847" i="4"/>
  <c r="F1847" i="4"/>
  <c r="E1847" i="4"/>
  <c r="D1847" i="4"/>
  <c r="W1846" i="4"/>
  <c r="V1846" i="4"/>
  <c r="U1846" i="4"/>
  <c r="T1846" i="4"/>
  <c r="R1846" i="4"/>
  <c r="Q1846" i="4"/>
  <c r="P1846" i="4"/>
  <c r="O1846" i="4"/>
  <c r="M1846" i="4"/>
  <c r="L1846" i="4"/>
  <c r="K1846" i="4"/>
  <c r="J1846" i="4"/>
  <c r="I1846" i="4"/>
  <c r="H1846" i="4"/>
  <c r="G1846" i="4"/>
  <c r="F1846" i="4"/>
  <c r="E1846" i="4"/>
  <c r="D1846" i="4"/>
  <c r="W1845" i="4"/>
  <c r="V1845" i="4"/>
  <c r="U1845" i="4"/>
  <c r="T1845" i="4"/>
  <c r="R1845" i="4"/>
  <c r="Q1845" i="4"/>
  <c r="P1845" i="4"/>
  <c r="O1845" i="4"/>
  <c r="M1845" i="4"/>
  <c r="L1845" i="4"/>
  <c r="K1845" i="4"/>
  <c r="J1845" i="4"/>
  <c r="I1845" i="4"/>
  <c r="H1845" i="4"/>
  <c r="G1845" i="4"/>
  <c r="F1845" i="4"/>
  <c r="E1845" i="4"/>
  <c r="D1845" i="4"/>
  <c r="W1844" i="4"/>
  <c r="V1844" i="4"/>
  <c r="U1844" i="4"/>
  <c r="T1844" i="4"/>
  <c r="R1844" i="4"/>
  <c r="Q1844" i="4"/>
  <c r="P1844" i="4"/>
  <c r="O1844" i="4"/>
  <c r="M1844" i="4"/>
  <c r="L1844" i="4"/>
  <c r="K1844" i="4"/>
  <c r="J1844" i="4"/>
  <c r="I1844" i="4"/>
  <c r="H1844" i="4"/>
  <c r="G1844" i="4"/>
  <c r="F1844" i="4"/>
  <c r="E1844" i="4"/>
  <c r="D1844" i="4"/>
  <c r="W1843" i="4"/>
  <c r="V1843" i="4"/>
  <c r="U1843" i="4"/>
  <c r="T1843" i="4"/>
  <c r="R1843" i="4"/>
  <c r="Q1843" i="4"/>
  <c r="P1843" i="4"/>
  <c r="O1843" i="4"/>
  <c r="M1843" i="4"/>
  <c r="L1843" i="4"/>
  <c r="K1843" i="4"/>
  <c r="J1843" i="4"/>
  <c r="I1843" i="4"/>
  <c r="H1843" i="4"/>
  <c r="G1843" i="4"/>
  <c r="F1843" i="4"/>
  <c r="E1843" i="4"/>
  <c r="D1843" i="4"/>
  <c r="W1842" i="4"/>
  <c r="V1842" i="4"/>
  <c r="U1842" i="4"/>
  <c r="T1842" i="4"/>
  <c r="R1842" i="4"/>
  <c r="Q1842" i="4"/>
  <c r="P1842" i="4"/>
  <c r="O1842" i="4"/>
  <c r="M1842" i="4"/>
  <c r="L1842" i="4"/>
  <c r="K1842" i="4"/>
  <c r="J1842" i="4"/>
  <c r="I1842" i="4"/>
  <c r="H1842" i="4"/>
  <c r="G1842" i="4"/>
  <c r="F1842" i="4"/>
  <c r="E1842" i="4"/>
  <c r="D1842" i="4"/>
  <c r="W1841" i="4"/>
  <c r="V1841" i="4"/>
  <c r="U1841" i="4"/>
  <c r="T1841" i="4"/>
  <c r="R1841" i="4"/>
  <c r="Q1841" i="4"/>
  <c r="P1841" i="4"/>
  <c r="O1841" i="4"/>
  <c r="M1841" i="4"/>
  <c r="L1841" i="4"/>
  <c r="K1841" i="4"/>
  <c r="J1841" i="4"/>
  <c r="I1841" i="4"/>
  <c r="H1841" i="4"/>
  <c r="G1841" i="4"/>
  <c r="F1841" i="4"/>
  <c r="E1841" i="4"/>
  <c r="D1841" i="4"/>
  <c r="W1840" i="4"/>
  <c r="V1840" i="4"/>
  <c r="U1840" i="4"/>
  <c r="T1840" i="4"/>
  <c r="R1840" i="4"/>
  <c r="Q1840" i="4"/>
  <c r="P1840" i="4"/>
  <c r="O1840" i="4"/>
  <c r="M1840" i="4"/>
  <c r="L1840" i="4"/>
  <c r="K1840" i="4"/>
  <c r="J1840" i="4"/>
  <c r="I1840" i="4"/>
  <c r="H1840" i="4"/>
  <c r="G1840" i="4"/>
  <c r="F1840" i="4"/>
  <c r="E1840" i="4"/>
  <c r="D1840" i="4"/>
  <c r="W1839" i="4"/>
  <c r="V1839" i="4"/>
  <c r="U1839" i="4"/>
  <c r="T1839" i="4"/>
  <c r="R1839" i="4"/>
  <c r="Q1839" i="4"/>
  <c r="P1839" i="4"/>
  <c r="O1839" i="4"/>
  <c r="M1839" i="4"/>
  <c r="L1839" i="4"/>
  <c r="K1839" i="4"/>
  <c r="J1839" i="4"/>
  <c r="I1839" i="4"/>
  <c r="H1839" i="4"/>
  <c r="G1839" i="4"/>
  <c r="F1839" i="4"/>
  <c r="E1839" i="4"/>
  <c r="D1839" i="4"/>
  <c r="W1838" i="4"/>
  <c r="V1838" i="4"/>
  <c r="U1838" i="4"/>
  <c r="T1838" i="4"/>
  <c r="R1838" i="4"/>
  <c r="Q1838" i="4"/>
  <c r="P1838" i="4"/>
  <c r="O1838" i="4"/>
  <c r="M1838" i="4"/>
  <c r="L1838" i="4"/>
  <c r="K1838" i="4"/>
  <c r="J1838" i="4"/>
  <c r="I1838" i="4"/>
  <c r="H1838" i="4"/>
  <c r="G1838" i="4"/>
  <c r="F1838" i="4"/>
  <c r="E1838" i="4"/>
  <c r="D1838" i="4"/>
  <c r="W1837" i="4"/>
  <c r="V1837" i="4"/>
  <c r="U1837" i="4"/>
  <c r="T1837" i="4"/>
  <c r="R1837" i="4"/>
  <c r="Q1837" i="4"/>
  <c r="P1837" i="4"/>
  <c r="O1837" i="4"/>
  <c r="M1837" i="4"/>
  <c r="L1837" i="4"/>
  <c r="K1837" i="4"/>
  <c r="J1837" i="4"/>
  <c r="I1837" i="4"/>
  <c r="H1837" i="4"/>
  <c r="G1837" i="4"/>
  <c r="F1837" i="4"/>
  <c r="E1837" i="4"/>
  <c r="D1837" i="4"/>
  <c r="W1836" i="4"/>
  <c r="V1836" i="4"/>
  <c r="U1836" i="4"/>
  <c r="T1836" i="4"/>
  <c r="R1836" i="4"/>
  <c r="Q1836" i="4"/>
  <c r="P1836" i="4"/>
  <c r="O1836" i="4"/>
  <c r="M1836" i="4"/>
  <c r="L1836" i="4"/>
  <c r="K1836" i="4"/>
  <c r="J1836" i="4"/>
  <c r="I1836" i="4"/>
  <c r="H1836" i="4"/>
  <c r="G1836" i="4"/>
  <c r="F1836" i="4"/>
  <c r="E1836" i="4"/>
  <c r="D1836" i="4"/>
  <c r="W1835" i="4"/>
  <c r="V1835" i="4"/>
  <c r="U1835" i="4"/>
  <c r="T1835" i="4"/>
  <c r="R1835" i="4"/>
  <c r="Q1835" i="4"/>
  <c r="P1835" i="4"/>
  <c r="O1835" i="4"/>
  <c r="M1835" i="4"/>
  <c r="L1835" i="4"/>
  <c r="K1835" i="4"/>
  <c r="J1835" i="4"/>
  <c r="I1835" i="4"/>
  <c r="H1835" i="4"/>
  <c r="G1835" i="4"/>
  <c r="F1835" i="4"/>
  <c r="E1835" i="4"/>
  <c r="D1835" i="4"/>
  <c r="W1834" i="4"/>
  <c r="V1834" i="4"/>
  <c r="U1834" i="4"/>
  <c r="T1834" i="4"/>
  <c r="R1834" i="4"/>
  <c r="Q1834" i="4"/>
  <c r="P1834" i="4"/>
  <c r="O1834" i="4"/>
  <c r="M1834" i="4"/>
  <c r="L1834" i="4"/>
  <c r="K1834" i="4"/>
  <c r="J1834" i="4"/>
  <c r="I1834" i="4"/>
  <c r="H1834" i="4"/>
  <c r="G1834" i="4"/>
  <c r="F1834" i="4"/>
  <c r="E1834" i="4"/>
  <c r="D1834" i="4"/>
  <c r="W1833" i="4"/>
  <c r="V1833" i="4"/>
  <c r="U1833" i="4"/>
  <c r="T1833" i="4"/>
  <c r="R1833" i="4"/>
  <c r="Q1833" i="4"/>
  <c r="P1833" i="4"/>
  <c r="O1833" i="4"/>
  <c r="M1833" i="4"/>
  <c r="L1833" i="4"/>
  <c r="K1833" i="4"/>
  <c r="J1833" i="4"/>
  <c r="I1833" i="4"/>
  <c r="H1833" i="4"/>
  <c r="G1833" i="4"/>
  <c r="F1833" i="4"/>
  <c r="E1833" i="4"/>
  <c r="D1833" i="4"/>
  <c r="W1832" i="4"/>
  <c r="V1832" i="4"/>
  <c r="U1832" i="4"/>
  <c r="T1832" i="4"/>
  <c r="R1832" i="4"/>
  <c r="Q1832" i="4"/>
  <c r="P1832" i="4"/>
  <c r="O1832" i="4"/>
  <c r="M1832" i="4"/>
  <c r="L1832" i="4"/>
  <c r="K1832" i="4"/>
  <c r="J1832" i="4"/>
  <c r="I1832" i="4"/>
  <c r="H1832" i="4"/>
  <c r="G1832" i="4"/>
  <c r="F1832" i="4"/>
  <c r="E1832" i="4"/>
  <c r="D1832" i="4"/>
  <c r="W1831" i="4"/>
  <c r="V1831" i="4"/>
  <c r="U1831" i="4"/>
  <c r="T1831" i="4"/>
  <c r="R1831" i="4"/>
  <c r="Q1831" i="4"/>
  <c r="P1831" i="4"/>
  <c r="O1831" i="4"/>
  <c r="M1831" i="4"/>
  <c r="L1831" i="4"/>
  <c r="K1831" i="4"/>
  <c r="J1831" i="4"/>
  <c r="I1831" i="4"/>
  <c r="H1831" i="4"/>
  <c r="G1831" i="4"/>
  <c r="F1831" i="4"/>
  <c r="E1831" i="4"/>
  <c r="D1831" i="4"/>
  <c r="W1830" i="4"/>
  <c r="V1830" i="4"/>
  <c r="U1830" i="4"/>
  <c r="T1830" i="4"/>
  <c r="R1830" i="4"/>
  <c r="Q1830" i="4"/>
  <c r="P1830" i="4"/>
  <c r="O1830" i="4"/>
  <c r="M1830" i="4"/>
  <c r="L1830" i="4"/>
  <c r="K1830" i="4"/>
  <c r="J1830" i="4"/>
  <c r="I1830" i="4"/>
  <c r="H1830" i="4"/>
  <c r="G1830" i="4"/>
  <c r="F1830" i="4"/>
  <c r="E1830" i="4"/>
  <c r="D1830" i="4"/>
  <c r="W1829" i="4"/>
  <c r="V1829" i="4"/>
  <c r="U1829" i="4"/>
  <c r="T1829" i="4"/>
  <c r="R1829" i="4"/>
  <c r="Q1829" i="4"/>
  <c r="P1829" i="4"/>
  <c r="O1829" i="4"/>
  <c r="M1829" i="4"/>
  <c r="L1829" i="4"/>
  <c r="K1829" i="4"/>
  <c r="J1829" i="4"/>
  <c r="I1829" i="4"/>
  <c r="H1829" i="4"/>
  <c r="G1829" i="4"/>
  <c r="F1829" i="4"/>
  <c r="E1829" i="4"/>
  <c r="D1829" i="4"/>
  <c r="W1828" i="4"/>
  <c r="V1828" i="4"/>
  <c r="U1828" i="4"/>
  <c r="T1828" i="4"/>
  <c r="R1828" i="4"/>
  <c r="Q1828" i="4"/>
  <c r="P1828" i="4"/>
  <c r="O1828" i="4"/>
  <c r="M1828" i="4"/>
  <c r="L1828" i="4"/>
  <c r="K1828" i="4"/>
  <c r="J1828" i="4"/>
  <c r="I1828" i="4"/>
  <c r="H1828" i="4"/>
  <c r="G1828" i="4"/>
  <c r="F1828" i="4"/>
  <c r="E1828" i="4"/>
  <c r="D1828" i="4"/>
  <c r="W1827" i="4"/>
  <c r="V1827" i="4"/>
  <c r="U1827" i="4"/>
  <c r="T1827" i="4"/>
  <c r="R1827" i="4"/>
  <c r="Q1827" i="4"/>
  <c r="P1827" i="4"/>
  <c r="O1827" i="4"/>
  <c r="M1827" i="4"/>
  <c r="L1827" i="4"/>
  <c r="K1827" i="4"/>
  <c r="J1827" i="4"/>
  <c r="I1827" i="4"/>
  <c r="H1827" i="4"/>
  <c r="G1827" i="4"/>
  <c r="F1827" i="4"/>
  <c r="E1827" i="4"/>
  <c r="D1827" i="4"/>
  <c r="W1826" i="4"/>
  <c r="V1826" i="4"/>
  <c r="U1826" i="4"/>
  <c r="T1826" i="4"/>
  <c r="R1826" i="4"/>
  <c r="Q1826" i="4"/>
  <c r="P1826" i="4"/>
  <c r="O1826" i="4"/>
  <c r="M1826" i="4"/>
  <c r="L1826" i="4"/>
  <c r="K1826" i="4"/>
  <c r="J1826" i="4"/>
  <c r="I1826" i="4"/>
  <c r="H1826" i="4"/>
  <c r="G1826" i="4"/>
  <c r="F1826" i="4"/>
  <c r="E1826" i="4"/>
  <c r="D1826" i="4"/>
  <c r="W1825" i="4"/>
  <c r="V1825" i="4"/>
  <c r="U1825" i="4"/>
  <c r="T1825" i="4"/>
  <c r="R1825" i="4"/>
  <c r="Q1825" i="4"/>
  <c r="P1825" i="4"/>
  <c r="O1825" i="4"/>
  <c r="M1825" i="4"/>
  <c r="L1825" i="4"/>
  <c r="K1825" i="4"/>
  <c r="J1825" i="4"/>
  <c r="I1825" i="4"/>
  <c r="H1825" i="4"/>
  <c r="G1825" i="4"/>
  <c r="F1825" i="4"/>
  <c r="E1825" i="4"/>
  <c r="D1825" i="4"/>
  <c r="W1824" i="4"/>
  <c r="V1824" i="4"/>
  <c r="U1824" i="4"/>
  <c r="T1824" i="4"/>
  <c r="R1824" i="4"/>
  <c r="Q1824" i="4"/>
  <c r="P1824" i="4"/>
  <c r="O1824" i="4"/>
  <c r="M1824" i="4"/>
  <c r="L1824" i="4"/>
  <c r="K1824" i="4"/>
  <c r="J1824" i="4"/>
  <c r="I1824" i="4"/>
  <c r="H1824" i="4"/>
  <c r="G1824" i="4"/>
  <c r="F1824" i="4"/>
  <c r="E1824" i="4"/>
  <c r="D1824" i="4"/>
  <c r="W1823" i="4"/>
  <c r="V1823" i="4"/>
  <c r="U1823" i="4"/>
  <c r="T1823" i="4"/>
  <c r="R1823" i="4"/>
  <c r="Q1823" i="4"/>
  <c r="P1823" i="4"/>
  <c r="O1823" i="4"/>
  <c r="M1823" i="4"/>
  <c r="L1823" i="4"/>
  <c r="K1823" i="4"/>
  <c r="J1823" i="4"/>
  <c r="I1823" i="4"/>
  <c r="H1823" i="4"/>
  <c r="G1823" i="4"/>
  <c r="F1823" i="4"/>
  <c r="E1823" i="4"/>
  <c r="D1823" i="4"/>
  <c r="W1822" i="4"/>
  <c r="V1822" i="4"/>
  <c r="U1822" i="4"/>
  <c r="T1822" i="4"/>
  <c r="R1822" i="4"/>
  <c r="Q1822" i="4"/>
  <c r="P1822" i="4"/>
  <c r="O1822" i="4"/>
  <c r="M1822" i="4"/>
  <c r="L1822" i="4"/>
  <c r="K1822" i="4"/>
  <c r="J1822" i="4"/>
  <c r="I1822" i="4"/>
  <c r="H1822" i="4"/>
  <c r="G1822" i="4"/>
  <c r="F1822" i="4"/>
  <c r="E1822" i="4"/>
  <c r="D1822" i="4"/>
  <c r="W1821" i="4"/>
  <c r="V1821" i="4"/>
  <c r="U1821" i="4"/>
  <c r="T1821" i="4"/>
  <c r="R1821" i="4"/>
  <c r="Q1821" i="4"/>
  <c r="P1821" i="4"/>
  <c r="O1821" i="4"/>
  <c r="M1821" i="4"/>
  <c r="L1821" i="4"/>
  <c r="K1821" i="4"/>
  <c r="J1821" i="4"/>
  <c r="I1821" i="4"/>
  <c r="H1821" i="4"/>
  <c r="G1821" i="4"/>
  <c r="F1821" i="4"/>
  <c r="E1821" i="4"/>
  <c r="D1821" i="4"/>
  <c r="W1820" i="4"/>
  <c r="V1820" i="4"/>
  <c r="U1820" i="4"/>
  <c r="T1820" i="4"/>
  <c r="R1820" i="4"/>
  <c r="Q1820" i="4"/>
  <c r="P1820" i="4"/>
  <c r="O1820" i="4"/>
  <c r="M1820" i="4"/>
  <c r="L1820" i="4"/>
  <c r="K1820" i="4"/>
  <c r="J1820" i="4"/>
  <c r="I1820" i="4"/>
  <c r="H1820" i="4"/>
  <c r="G1820" i="4"/>
  <c r="F1820" i="4"/>
  <c r="E1820" i="4"/>
  <c r="D1820" i="4"/>
  <c r="W1819" i="4"/>
  <c r="V1819" i="4"/>
  <c r="U1819" i="4"/>
  <c r="T1819" i="4"/>
  <c r="R1819" i="4"/>
  <c r="Q1819" i="4"/>
  <c r="P1819" i="4"/>
  <c r="O1819" i="4"/>
  <c r="M1819" i="4"/>
  <c r="L1819" i="4"/>
  <c r="K1819" i="4"/>
  <c r="J1819" i="4"/>
  <c r="I1819" i="4"/>
  <c r="H1819" i="4"/>
  <c r="G1819" i="4"/>
  <c r="F1819" i="4"/>
  <c r="E1819" i="4"/>
  <c r="D1819" i="4"/>
  <c r="W1818" i="4"/>
  <c r="V1818" i="4"/>
  <c r="U1818" i="4"/>
  <c r="T1818" i="4"/>
  <c r="R1818" i="4"/>
  <c r="Q1818" i="4"/>
  <c r="P1818" i="4"/>
  <c r="O1818" i="4"/>
  <c r="M1818" i="4"/>
  <c r="L1818" i="4"/>
  <c r="K1818" i="4"/>
  <c r="J1818" i="4"/>
  <c r="I1818" i="4"/>
  <c r="H1818" i="4"/>
  <c r="G1818" i="4"/>
  <c r="F1818" i="4"/>
  <c r="E1818" i="4"/>
  <c r="D1818" i="4"/>
  <c r="W1817" i="4"/>
  <c r="V1817" i="4"/>
  <c r="U1817" i="4"/>
  <c r="T1817" i="4"/>
  <c r="R1817" i="4"/>
  <c r="Q1817" i="4"/>
  <c r="P1817" i="4"/>
  <c r="O1817" i="4"/>
  <c r="M1817" i="4"/>
  <c r="L1817" i="4"/>
  <c r="K1817" i="4"/>
  <c r="J1817" i="4"/>
  <c r="I1817" i="4"/>
  <c r="H1817" i="4"/>
  <c r="G1817" i="4"/>
  <c r="F1817" i="4"/>
  <c r="E1817" i="4"/>
  <c r="D1817" i="4"/>
  <c r="W1816" i="4"/>
  <c r="V1816" i="4"/>
  <c r="U1816" i="4"/>
  <c r="T1816" i="4"/>
  <c r="R1816" i="4"/>
  <c r="Q1816" i="4"/>
  <c r="P1816" i="4"/>
  <c r="O1816" i="4"/>
  <c r="M1816" i="4"/>
  <c r="L1816" i="4"/>
  <c r="K1816" i="4"/>
  <c r="J1816" i="4"/>
  <c r="I1816" i="4"/>
  <c r="H1816" i="4"/>
  <c r="G1816" i="4"/>
  <c r="F1816" i="4"/>
  <c r="E1816" i="4"/>
  <c r="D1816" i="4"/>
  <c r="W1815" i="4"/>
  <c r="V1815" i="4"/>
  <c r="U1815" i="4"/>
  <c r="T1815" i="4"/>
  <c r="R1815" i="4"/>
  <c r="Q1815" i="4"/>
  <c r="P1815" i="4"/>
  <c r="O1815" i="4"/>
  <c r="M1815" i="4"/>
  <c r="L1815" i="4"/>
  <c r="K1815" i="4"/>
  <c r="J1815" i="4"/>
  <c r="I1815" i="4"/>
  <c r="H1815" i="4"/>
  <c r="G1815" i="4"/>
  <c r="F1815" i="4"/>
  <c r="E1815" i="4"/>
  <c r="D1815" i="4"/>
  <c r="W1814" i="4"/>
  <c r="V1814" i="4"/>
  <c r="U1814" i="4"/>
  <c r="T1814" i="4"/>
  <c r="R1814" i="4"/>
  <c r="Q1814" i="4"/>
  <c r="P1814" i="4"/>
  <c r="O1814" i="4"/>
  <c r="M1814" i="4"/>
  <c r="L1814" i="4"/>
  <c r="K1814" i="4"/>
  <c r="J1814" i="4"/>
  <c r="I1814" i="4"/>
  <c r="H1814" i="4"/>
  <c r="G1814" i="4"/>
  <c r="F1814" i="4"/>
  <c r="E1814" i="4"/>
  <c r="D1814" i="4"/>
  <c r="W1813" i="4"/>
  <c r="V1813" i="4"/>
  <c r="U1813" i="4"/>
  <c r="T1813" i="4"/>
  <c r="R1813" i="4"/>
  <c r="Q1813" i="4"/>
  <c r="P1813" i="4"/>
  <c r="O1813" i="4"/>
  <c r="M1813" i="4"/>
  <c r="L1813" i="4"/>
  <c r="K1813" i="4"/>
  <c r="J1813" i="4"/>
  <c r="I1813" i="4"/>
  <c r="H1813" i="4"/>
  <c r="G1813" i="4"/>
  <c r="F1813" i="4"/>
  <c r="E1813" i="4"/>
  <c r="D1813" i="4"/>
  <c r="W1812" i="4"/>
  <c r="V1812" i="4"/>
  <c r="U1812" i="4"/>
  <c r="T1812" i="4"/>
  <c r="R1812" i="4"/>
  <c r="Q1812" i="4"/>
  <c r="P1812" i="4"/>
  <c r="O1812" i="4"/>
  <c r="M1812" i="4"/>
  <c r="L1812" i="4"/>
  <c r="K1812" i="4"/>
  <c r="J1812" i="4"/>
  <c r="I1812" i="4"/>
  <c r="H1812" i="4"/>
  <c r="G1812" i="4"/>
  <c r="F1812" i="4"/>
  <c r="E1812" i="4"/>
  <c r="D1812" i="4"/>
  <c r="W1811" i="4"/>
  <c r="V1811" i="4"/>
  <c r="U1811" i="4"/>
  <c r="T1811" i="4"/>
  <c r="R1811" i="4"/>
  <c r="Q1811" i="4"/>
  <c r="P1811" i="4"/>
  <c r="O1811" i="4"/>
  <c r="M1811" i="4"/>
  <c r="L1811" i="4"/>
  <c r="K1811" i="4"/>
  <c r="J1811" i="4"/>
  <c r="I1811" i="4"/>
  <c r="H1811" i="4"/>
  <c r="G1811" i="4"/>
  <c r="F1811" i="4"/>
  <c r="E1811" i="4"/>
  <c r="D1811" i="4"/>
  <c r="W1810" i="4"/>
  <c r="V1810" i="4"/>
  <c r="U1810" i="4"/>
  <c r="T1810" i="4"/>
  <c r="R1810" i="4"/>
  <c r="Q1810" i="4"/>
  <c r="P1810" i="4"/>
  <c r="O1810" i="4"/>
  <c r="M1810" i="4"/>
  <c r="L1810" i="4"/>
  <c r="K1810" i="4"/>
  <c r="J1810" i="4"/>
  <c r="I1810" i="4"/>
  <c r="H1810" i="4"/>
  <c r="G1810" i="4"/>
  <c r="F1810" i="4"/>
  <c r="E1810" i="4"/>
  <c r="D1810" i="4"/>
  <c r="W1809" i="4"/>
  <c r="V1809" i="4"/>
  <c r="U1809" i="4"/>
  <c r="T1809" i="4"/>
  <c r="R1809" i="4"/>
  <c r="Q1809" i="4"/>
  <c r="P1809" i="4"/>
  <c r="O1809" i="4"/>
  <c r="M1809" i="4"/>
  <c r="L1809" i="4"/>
  <c r="K1809" i="4"/>
  <c r="J1809" i="4"/>
  <c r="I1809" i="4"/>
  <c r="H1809" i="4"/>
  <c r="G1809" i="4"/>
  <c r="F1809" i="4"/>
  <c r="E1809" i="4"/>
  <c r="D1809" i="4"/>
  <c r="W1808" i="4"/>
  <c r="V1808" i="4"/>
  <c r="U1808" i="4"/>
  <c r="T1808" i="4"/>
  <c r="R1808" i="4"/>
  <c r="Q1808" i="4"/>
  <c r="P1808" i="4"/>
  <c r="O1808" i="4"/>
  <c r="M1808" i="4"/>
  <c r="L1808" i="4"/>
  <c r="K1808" i="4"/>
  <c r="J1808" i="4"/>
  <c r="I1808" i="4"/>
  <c r="H1808" i="4"/>
  <c r="G1808" i="4"/>
  <c r="F1808" i="4"/>
  <c r="E1808" i="4"/>
  <c r="D1808" i="4"/>
  <c r="W1807" i="4"/>
  <c r="V1807" i="4"/>
  <c r="U1807" i="4"/>
  <c r="T1807" i="4"/>
  <c r="R1807" i="4"/>
  <c r="Q1807" i="4"/>
  <c r="P1807" i="4"/>
  <c r="O1807" i="4"/>
  <c r="M1807" i="4"/>
  <c r="L1807" i="4"/>
  <c r="K1807" i="4"/>
  <c r="J1807" i="4"/>
  <c r="I1807" i="4"/>
  <c r="H1807" i="4"/>
  <c r="G1807" i="4"/>
  <c r="F1807" i="4"/>
  <c r="E1807" i="4"/>
  <c r="D1807" i="4"/>
  <c r="W1806" i="4"/>
  <c r="V1806" i="4"/>
  <c r="U1806" i="4"/>
  <c r="T1806" i="4"/>
  <c r="R1806" i="4"/>
  <c r="Q1806" i="4"/>
  <c r="P1806" i="4"/>
  <c r="O1806" i="4"/>
  <c r="M1806" i="4"/>
  <c r="L1806" i="4"/>
  <c r="K1806" i="4"/>
  <c r="J1806" i="4"/>
  <c r="I1806" i="4"/>
  <c r="H1806" i="4"/>
  <c r="G1806" i="4"/>
  <c r="F1806" i="4"/>
  <c r="E1806" i="4"/>
  <c r="D1806" i="4"/>
  <c r="W1805" i="4"/>
  <c r="V1805" i="4"/>
  <c r="U1805" i="4"/>
  <c r="T1805" i="4"/>
  <c r="R1805" i="4"/>
  <c r="Q1805" i="4"/>
  <c r="P1805" i="4"/>
  <c r="O1805" i="4"/>
  <c r="M1805" i="4"/>
  <c r="L1805" i="4"/>
  <c r="K1805" i="4"/>
  <c r="J1805" i="4"/>
  <c r="I1805" i="4"/>
  <c r="H1805" i="4"/>
  <c r="G1805" i="4"/>
  <c r="F1805" i="4"/>
  <c r="E1805" i="4"/>
  <c r="D1805" i="4"/>
  <c r="W1804" i="4"/>
  <c r="V1804" i="4"/>
  <c r="U1804" i="4"/>
  <c r="T1804" i="4"/>
  <c r="R1804" i="4"/>
  <c r="Q1804" i="4"/>
  <c r="P1804" i="4"/>
  <c r="O1804" i="4"/>
  <c r="M1804" i="4"/>
  <c r="L1804" i="4"/>
  <c r="K1804" i="4"/>
  <c r="J1804" i="4"/>
  <c r="I1804" i="4"/>
  <c r="H1804" i="4"/>
  <c r="G1804" i="4"/>
  <c r="F1804" i="4"/>
  <c r="E1804" i="4"/>
  <c r="D1804" i="4"/>
  <c r="W1803" i="4"/>
  <c r="V1803" i="4"/>
  <c r="U1803" i="4"/>
  <c r="T1803" i="4"/>
  <c r="R1803" i="4"/>
  <c r="Q1803" i="4"/>
  <c r="P1803" i="4"/>
  <c r="O1803" i="4"/>
  <c r="M1803" i="4"/>
  <c r="L1803" i="4"/>
  <c r="K1803" i="4"/>
  <c r="J1803" i="4"/>
  <c r="I1803" i="4"/>
  <c r="H1803" i="4"/>
  <c r="G1803" i="4"/>
  <c r="F1803" i="4"/>
  <c r="E1803" i="4"/>
  <c r="D1803" i="4"/>
  <c r="W1802" i="4"/>
  <c r="V1802" i="4"/>
  <c r="U1802" i="4"/>
  <c r="T1802" i="4"/>
  <c r="R1802" i="4"/>
  <c r="Q1802" i="4"/>
  <c r="P1802" i="4"/>
  <c r="O1802" i="4"/>
  <c r="M1802" i="4"/>
  <c r="L1802" i="4"/>
  <c r="K1802" i="4"/>
  <c r="J1802" i="4"/>
  <c r="I1802" i="4"/>
  <c r="H1802" i="4"/>
  <c r="G1802" i="4"/>
  <c r="F1802" i="4"/>
  <c r="E1802" i="4"/>
  <c r="D1802" i="4"/>
  <c r="W1801" i="4"/>
  <c r="V1801" i="4"/>
  <c r="U1801" i="4"/>
  <c r="T1801" i="4"/>
  <c r="R1801" i="4"/>
  <c r="Q1801" i="4"/>
  <c r="P1801" i="4"/>
  <c r="O1801" i="4"/>
  <c r="M1801" i="4"/>
  <c r="L1801" i="4"/>
  <c r="K1801" i="4"/>
  <c r="J1801" i="4"/>
  <c r="I1801" i="4"/>
  <c r="H1801" i="4"/>
  <c r="G1801" i="4"/>
  <c r="F1801" i="4"/>
  <c r="E1801" i="4"/>
  <c r="D1801" i="4"/>
  <c r="W1800" i="4"/>
  <c r="V1800" i="4"/>
  <c r="U1800" i="4"/>
  <c r="T1800" i="4"/>
  <c r="R1800" i="4"/>
  <c r="Q1800" i="4"/>
  <c r="P1800" i="4"/>
  <c r="O1800" i="4"/>
  <c r="M1800" i="4"/>
  <c r="L1800" i="4"/>
  <c r="K1800" i="4"/>
  <c r="J1800" i="4"/>
  <c r="I1800" i="4"/>
  <c r="H1800" i="4"/>
  <c r="G1800" i="4"/>
  <c r="F1800" i="4"/>
  <c r="E1800" i="4"/>
  <c r="D1800" i="4"/>
  <c r="W1799" i="4"/>
  <c r="V1799" i="4"/>
  <c r="U1799" i="4"/>
  <c r="T1799" i="4"/>
  <c r="R1799" i="4"/>
  <c r="Q1799" i="4"/>
  <c r="P1799" i="4"/>
  <c r="O1799" i="4"/>
  <c r="M1799" i="4"/>
  <c r="L1799" i="4"/>
  <c r="K1799" i="4"/>
  <c r="J1799" i="4"/>
  <c r="I1799" i="4"/>
  <c r="H1799" i="4"/>
  <c r="G1799" i="4"/>
  <c r="F1799" i="4"/>
  <c r="E1799" i="4"/>
  <c r="D1799" i="4"/>
  <c r="W1798" i="4"/>
  <c r="V1798" i="4"/>
  <c r="U1798" i="4"/>
  <c r="T1798" i="4"/>
  <c r="R1798" i="4"/>
  <c r="Q1798" i="4"/>
  <c r="P1798" i="4"/>
  <c r="O1798" i="4"/>
  <c r="M1798" i="4"/>
  <c r="L1798" i="4"/>
  <c r="K1798" i="4"/>
  <c r="J1798" i="4"/>
  <c r="I1798" i="4"/>
  <c r="H1798" i="4"/>
  <c r="G1798" i="4"/>
  <c r="F1798" i="4"/>
  <c r="E1798" i="4"/>
  <c r="D1798" i="4"/>
  <c r="W1797" i="4"/>
  <c r="V1797" i="4"/>
  <c r="U1797" i="4"/>
  <c r="T1797" i="4"/>
  <c r="R1797" i="4"/>
  <c r="Q1797" i="4"/>
  <c r="P1797" i="4"/>
  <c r="O1797" i="4"/>
  <c r="M1797" i="4"/>
  <c r="L1797" i="4"/>
  <c r="K1797" i="4"/>
  <c r="J1797" i="4"/>
  <c r="I1797" i="4"/>
  <c r="H1797" i="4"/>
  <c r="G1797" i="4"/>
  <c r="F1797" i="4"/>
  <c r="E1797" i="4"/>
  <c r="D1797" i="4"/>
  <c r="W1796" i="4"/>
  <c r="V1796" i="4"/>
  <c r="U1796" i="4"/>
  <c r="T1796" i="4"/>
  <c r="R1796" i="4"/>
  <c r="Q1796" i="4"/>
  <c r="P1796" i="4"/>
  <c r="O1796" i="4"/>
  <c r="M1796" i="4"/>
  <c r="L1796" i="4"/>
  <c r="K1796" i="4"/>
  <c r="J1796" i="4"/>
  <c r="I1796" i="4"/>
  <c r="H1796" i="4"/>
  <c r="G1796" i="4"/>
  <c r="F1796" i="4"/>
  <c r="E1796" i="4"/>
  <c r="D1796" i="4"/>
  <c r="W1795" i="4"/>
  <c r="V1795" i="4"/>
  <c r="U1795" i="4"/>
  <c r="T1795" i="4"/>
  <c r="R1795" i="4"/>
  <c r="Q1795" i="4"/>
  <c r="P1795" i="4"/>
  <c r="O1795" i="4"/>
  <c r="M1795" i="4"/>
  <c r="L1795" i="4"/>
  <c r="K1795" i="4"/>
  <c r="J1795" i="4"/>
  <c r="I1795" i="4"/>
  <c r="H1795" i="4"/>
  <c r="G1795" i="4"/>
  <c r="F1795" i="4"/>
  <c r="E1795" i="4"/>
  <c r="D1795" i="4"/>
  <c r="W1794" i="4"/>
  <c r="V1794" i="4"/>
  <c r="U1794" i="4"/>
  <c r="T1794" i="4"/>
  <c r="R1794" i="4"/>
  <c r="Q1794" i="4"/>
  <c r="P1794" i="4"/>
  <c r="O1794" i="4"/>
  <c r="M1794" i="4"/>
  <c r="L1794" i="4"/>
  <c r="K1794" i="4"/>
  <c r="J1794" i="4"/>
  <c r="I1794" i="4"/>
  <c r="H1794" i="4"/>
  <c r="G1794" i="4"/>
  <c r="F1794" i="4"/>
  <c r="E1794" i="4"/>
  <c r="D1794" i="4"/>
  <c r="W1793" i="4"/>
  <c r="V1793" i="4"/>
  <c r="U1793" i="4"/>
  <c r="T1793" i="4"/>
  <c r="R1793" i="4"/>
  <c r="Q1793" i="4"/>
  <c r="P1793" i="4"/>
  <c r="O1793" i="4"/>
  <c r="M1793" i="4"/>
  <c r="L1793" i="4"/>
  <c r="K1793" i="4"/>
  <c r="J1793" i="4"/>
  <c r="I1793" i="4"/>
  <c r="H1793" i="4"/>
  <c r="G1793" i="4"/>
  <c r="F1793" i="4"/>
  <c r="E1793" i="4"/>
  <c r="D1793" i="4"/>
  <c r="W1792" i="4"/>
  <c r="V1792" i="4"/>
  <c r="U1792" i="4"/>
  <c r="T1792" i="4"/>
  <c r="R1792" i="4"/>
  <c r="Q1792" i="4"/>
  <c r="P1792" i="4"/>
  <c r="O1792" i="4"/>
  <c r="M1792" i="4"/>
  <c r="L1792" i="4"/>
  <c r="K1792" i="4"/>
  <c r="J1792" i="4"/>
  <c r="I1792" i="4"/>
  <c r="H1792" i="4"/>
  <c r="G1792" i="4"/>
  <c r="F1792" i="4"/>
  <c r="E1792" i="4"/>
  <c r="D1792" i="4"/>
  <c r="W1791" i="4"/>
  <c r="V1791" i="4"/>
  <c r="U1791" i="4"/>
  <c r="T1791" i="4"/>
  <c r="R1791" i="4"/>
  <c r="Q1791" i="4"/>
  <c r="P1791" i="4"/>
  <c r="O1791" i="4"/>
  <c r="M1791" i="4"/>
  <c r="L1791" i="4"/>
  <c r="K1791" i="4"/>
  <c r="J1791" i="4"/>
  <c r="I1791" i="4"/>
  <c r="H1791" i="4"/>
  <c r="G1791" i="4"/>
  <c r="F1791" i="4"/>
  <c r="E1791" i="4"/>
  <c r="D1791" i="4"/>
  <c r="W1790" i="4"/>
  <c r="V1790" i="4"/>
  <c r="U1790" i="4"/>
  <c r="T1790" i="4"/>
  <c r="R1790" i="4"/>
  <c r="Q1790" i="4"/>
  <c r="P1790" i="4"/>
  <c r="O1790" i="4"/>
  <c r="M1790" i="4"/>
  <c r="L1790" i="4"/>
  <c r="K1790" i="4"/>
  <c r="J1790" i="4"/>
  <c r="I1790" i="4"/>
  <c r="H1790" i="4"/>
  <c r="G1790" i="4"/>
  <c r="F1790" i="4"/>
  <c r="E1790" i="4"/>
  <c r="D1790" i="4"/>
  <c r="W1789" i="4"/>
  <c r="V1789" i="4"/>
  <c r="U1789" i="4"/>
  <c r="T1789" i="4"/>
  <c r="R1789" i="4"/>
  <c r="Q1789" i="4"/>
  <c r="P1789" i="4"/>
  <c r="O1789" i="4"/>
  <c r="M1789" i="4"/>
  <c r="L1789" i="4"/>
  <c r="K1789" i="4"/>
  <c r="J1789" i="4"/>
  <c r="I1789" i="4"/>
  <c r="H1789" i="4"/>
  <c r="G1789" i="4"/>
  <c r="F1789" i="4"/>
  <c r="E1789" i="4"/>
  <c r="D1789" i="4"/>
  <c r="W1788" i="4"/>
  <c r="V1788" i="4"/>
  <c r="U1788" i="4"/>
  <c r="T1788" i="4"/>
  <c r="R1788" i="4"/>
  <c r="Q1788" i="4"/>
  <c r="P1788" i="4"/>
  <c r="O1788" i="4"/>
  <c r="M1788" i="4"/>
  <c r="L1788" i="4"/>
  <c r="K1788" i="4"/>
  <c r="J1788" i="4"/>
  <c r="I1788" i="4"/>
  <c r="H1788" i="4"/>
  <c r="G1788" i="4"/>
  <c r="F1788" i="4"/>
  <c r="E1788" i="4"/>
  <c r="D1788" i="4"/>
  <c r="W1787" i="4"/>
  <c r="V1787" i="4"/>
  <c r="U1787" i="4"/>
  <c r="T1787" i="4"/>
  <c r="R1787" i="4"/>
  <c r="Q1787" i="4"/>
  <c r="P1787" i="4"/>
  <c r="O1787" i="4"/>
  <c r="M1787" i="4"/>
  <c r="L1787" i="4"/>
  <c r="K1787" i="4"/>
  <c r="J1787" i="4"/>
  <c r="I1787" i="4"/>
  <c r="H1787" i="4"/>
  <c r="G1787" i="4"/>
  <c r="F1787" i="4"/>
  <c r="E1787" i="4"/>
  <c r="D1787" i="4"/>
  <c r="W1786" i="4"/>
  <c r="V1786" i="4"/>
  <c r="U1786" i="4"/>
  <c r="T1786" i="4"/>
  <c r="R1786" i="4"/>
  <c r="Q1786" i="4"/>
  <c r="P1786" i="4"/>
  <c r="O1786" i="4"/>
  <c r="M1786" i="4"/>
  <c r="L1786" i="4"/>
  <c r="K1786" i="4"/>
  <c r="J1786" i="4"/>
  <c r="I1786" i="4"/>
  <c r="H1786" i="4"/>
  <c r="G1786" i="4"/>
  <c r="F1786" i="4"/>
  <c r="E1786" i="4"/>
  <c r="D1786" i="4"/>
  <c r="W1785" i="4"/>
  <c r="V1785" i="4"/>
  <c r="U1785" i="4"/>
  <c r="T1785" i="4"/>
  <c r="R1785" i="4"/>
  <c r="Q1785" i="4"/>
  <c r="P1785" i="4"/>
  <c r="O1785" i="4"/>
  <c r="M1785" i="4"/>
  <c r="L1785" i="4"/>
  <c r="K1785" i="4"/>
  <c r="J1785" i="4"/>
  <c r="I1785" i="4"/>
  <c r="H1785" i="4"/>
  <c r="G1785" i="4"/>
  <c r="F1785" i="4"/>
  <c r="E1785" i="4"/>
  <c r="D1785" i="4"/>
  <c r="W1784" i="4"/>
  <c r="V1784" i="4"/>
  <c r="U1784" i="4"/>
  <c r="T1784" i="4"/>
  <c r="R1784" i="4"/>
  <c r="Q1784" i="4"/>
  <c r="P1784" i="4"/>
  <c r="O1784" i="4"/>
  <c r="M1784" i="4"/>
  <c r="L1784" i="4"/>
  <c r="K1784" i="4"/>
  <c r="J1784" i="4"/>
  <c r="I1784" i="4"/>
  <c r="H1784" i="4"/>
  <c r="G1784" i="4"/>
  <c r="F1784" i="4"/>
  <c r="E1784" i="4"/>
  <c r="D1784" i="4"/>
  <c r="W1783" i="4"/>
  <c r="V1783" i="4"/>
  <c r="U1783" i="4"/>
  <c r="T1783" i="4"/>
  <c r="R1783" i="4"/>
  <c r="Q1783" i="4"/>
  <c r="P1783" i="4"/>
  <c r="O1783" i="4"/>
  <c r="M1783" i="4"/>
  <c r="L1783" i="4"/>
  <c r="K1783" i="4"/>
  <c r="J1783" i="4"/>
  <c r="I1783" i="4"/>
  <c r="H1783" i="4"/>
  <c r="G1783" i="4"/>
  <c r="F1783" i="4"/>
  <c r="E1783" i="4"/>
  <c r="D1783" i="4"/>
  <c r="W1782" i="4"/>
  <c r="V1782" i="4"/>
  <c r="U1782" i="4"/>
  <c r="T1782" i="4"/>
  <c r="R1782" i="4"/>
  <c r="Q1782" i="4"/>
  <c r="P1782" i="4"/>
  <c r="O1782" i="4"/>
  <c r="M1782" i="4"/>
  <c r="L1782" i="4"/>
  <c r="K1782" i="4"/>
  <c r="J1782" i="4"/>
  <c r="I1782" i="4"/>
  <c r="H1782" i="4"/>
  <c r="G1782" i="4"/>
  <c r="F1782" i="4"/>
  <c r="E1782" i="4"/>
  <c r="D1782" i="4"/>
  <c r="W1781" i="4"/>
  <c r="V1781" i="4"/>
  <c r="U1781" i="4"/>
  <c r="T1781" i="4"/>
  <c r="R1781" i="4"/>
  <c r="Q1781" i="4"/>
  <c r="P1781" i="4"/>
  <c r="O1781" i="4"/>
  <c r="M1781" i="4"/>
  <c r="L1781" i="4"/>
  <c r="K1781" i="4"/>
  <c r="J1781" i="4"/>
  <c r="I1781" i="4"/>
  <c r="H1781" i="4"/>
  <c r="G1781" i="4"/>
  <c r="F1781" i="4"/>
  <c r="E1781" i="4"/>
  <c r="D1781" i="4"/>
  <c r="W1780" i="4"/>
  <c r="V1780" i="4"/>
  <c r="U1780" i="4"/>
  <c r="T1780" i="4"/>
  <c r="R1780" i="4"/>
  <c r="Q1780" i="4"/>
  <c r="P1780" i="4"/>
  <c r="O1780" i="4"/>
  <c r="M1780" i="4"/>
  <c r="L1780" i="4"/>
  <c r="K1780" i="4"/>
  <c r="J1780" i="4"/>
  <c r="I1780" i="4"/>
  <c r="H1780" i="4"/>
  <c r="G1780" i="4"/>
  <c r="F1780" i="4"/>
  <c r="E1780" i="4"/>
  <c r="D1780" i="4"/>
  <c r="W1779" i="4"/>
  <c r="V1779" i="4"/>
  <c r="U1779" i="4"/>
  <c r="T1779" i="4"/>
  <c r="R1779" i="4"/>
  <c r="Q1779" i="4"/>
  <c r="P1779" i="4"/>
  <c r="O1779" i="4"/>
  <c r="M1779" i="4"/>
  <c r="L1779" i="4"/>
  <c r="K1779" i="4"/>
  <c r="J1779" i="4"/>
  <c r="I1779" i="4"/>
  <c r="H1779" i="4"/>
  <c r="G1779" i="4"/>
  <c r="F1779" i="4"/>
  <c r="E1779" i="4"/>
  <c r="D1779" i="4"/>
  <c r="W1778" i="4"/>
  <c r="V1778" i="4"/>
  <c r="U1778" i="4"/>
  <c r="T1778" i="4"/>
  <c r="R1778" i="4"/>
  <c r="Q1778" i="4"/>
  <c r="P1778" i="4"/>
  <c r="O1778" i="4"/>
  <c r="M1778" i="4"/>
  <c r="L1778" i="4"/>
  <c r="K1778" i="4"/>
  <c r="J1778" i="4"/>
  <c r="I1778" i="4"/>
  <c r="H1778" i="4"/>
  <c r="G1778" i="4"/>
  <c r="F1778" i="4"/>
  <c r="E1778" i="4"/>
  <c r="D1778" i="4"/>
  <c r="W1777" i="4"/>
  <c r="V1777" i="4"/>
  <c r="U1777" i="4"/>
  <c r="T1777" i="4"/>
  <c r="R1777" i="4"/>
  <c r="Q1777" i="4"/>
  <c r="P1777" i="4"/>
  <c r="O1777" i="4"/>
  <c r="M1777" i="4"/>
  <c r="L1777" i="4"/>
  <c r="K1777" i="4"/>
  <c r="J1777" i="4"/>
  <c r="I1777" i="4"/>
  <c r="H1777" i="4"/>
  <c r="G1777" i="4"/>
  <c r="F1777" i="4"/>
  <c r="E1777" i="4"/>
  <c r="D1777" i="4"/>
  <c r="W1776" i="4"/>
  <c r="V1776" i="4"/>
  <c r="U1776" i="4"/>
  <c r="T1776" i="4"/>
  <c r="R1776" i="4"/>
  <c r="Q1776" i="4"/>
  <c r="P1776" i="4"/>
  <c r="O1776" i="4"/>
  <c r="M1776" i="4"/>
  <c r="L1776" i="4"/>
  <c r="K1776" i="4"/>
  <c r="J1776" i="4"/>
  <c r="I1776" i="4"/>
  <c r="H1776" i="4"/>
  <c r="G1776" i="4"/>
  <c r="F1776" i="4"/>
  <c r="E1776" i="4"/>
  <c r="D1776" i="4"/>
  <c r="W1775" i="4"/>
  <c r="V1775" i="4"/>
  <c r="U1775" i="4"/>
  <c r="T1775" i="4"/>
  <c r="R1775" i="4"/>
  <c r="Q1775" i="4"/>
  <c r="P1775" i="4"/>
  <c r="O1775" i="4"/>
  <c r="M1775" i="4"/>
  <c r="L1775" i="4"/>
  <c r="K1775" i="4"/>
  <c r="J1775" i="4"/>
  <c r="I1775" i="4"/>
  <c r="H1775" i="4"/>
  <c r="G1775" i="4"/>
  <c r="F1775" i="4"/>
  <c r="E1775" i="4"/>
  <c r="D1775" i="4"/>
  <c r="W1774" i="4"/>
  <c r="V1774" i="4"/>
  <c r="U1774" i="4"/>
  <c r="T1774" i="4"/>
  <c r="R1774" i="4"/>
  <c r="Q1774" i="4"/>
  <c r="P1774" i="4"/>
  <c r="O1774" i="4"/>
  <c r="M1774" i="4"/>
  <c r="L1774" i="4"/>
  <c r="K1774" i="4"/>
  <c r="J1774" i="4"/>
  <c r="I1774" i="4"/>
  <c r="H1774" i="4"/>
  <c r="G1774" i="4"/>
  <c r="F1774" i="4"/>
  <c r="E1774" i="4"/>
  <c r="D1774" i="4"/>
  <c r="W1773" i="4"/>
  <c r="V1773" i="4"/>
  <c r="U1773" i="4"/>
  <c r="T1773" i="4"/>
  <c r="R1773" i="4"/>
  <c r="Q1773" i="4"/>
  <c r="P1773" i="4"/>
  <c r="O1773" i="4"/>
  <c r="M1773" i="4"/>
  <c r="L1773" i="4"/>
  <c r="K1773" i="4"/>
  <c r="J1773" i="4"/>
  <c r="I1773" i="4"/>
  <c r="H1773" i="4"/>
  <c r="G1773" i="4"/>
  <c r="F1773" i="4"/>
  <c r="E1773" i="4"/>
  <c r="D1773" i="4"/>
  <c r="W1772" i="4"/>
  <c r="V1772" i="4"/>
  <c r="U1772" i="4"/>
  <c r="T1772" i="4"/>
  <c r="R1772" i="4"/>
  <c r="Q1772" i="4"/>
  <c r="P1772" i="4"/>
  <c r="O1772" i="4"/>
  <c r="M1772" i="4"/>
  <c r="L1772" i="4"/>
  <c r="K1772" i="4"/>
  <c r="J1772" i="4"/>
  <c r="I1772" i="4"/>
  <c r="H1772" i="4"/>
  <c r="G1772" i="4"/>
  <c r="F1772" i="4"/>
  <c r="E1772" i="4"/>
  <c r="D1772" i="4"/>
  <c r="W1771" i="4"/>
  <c r="V1771" i="4"/>
  <c r="U1771" i="4"/>
  <c r="T1771" i="4"/>
  <c r="R1771" i="4"/>
  <c r="Q1771" i="4"/>
  <c r="P1771" i="4"/>
  <c r="O1771" i="4"/>
  <c r="M1771" i="4"/>
  <c r="L1771" i="4"/>
  <c r="K1771" i="4"/>
  <c r="J1771" i="4"/>
  <c r="I1771" i="4"/>
  <c r="H1771" i="4"/>
  <c r="G1771" i="4"/>
  <c r="F1771" i="4"/>
  <c r="E1771" i="4"/>
  <c r="D1771" i="4"/>
  <c r="W1770" i="4"/>
  <c r="V1770" i="4"/>
  <c r="U1770" i="4"/>
  <c r="T1770" i="4"/>
  <c r="R1770" i="4"/>
  <c r="Q1770" i="4"/>
  <c r="P1770" i="4"/>
  <c r="O1770" i="4"/>
  <c r="M1770" i="4"/>
  <c r="L1770" i="4"/>
  <c r="K1770" i="4"/>
  <c r="J1770" i="4"/>
  <c r="I1770" i="4"/>
  <c r="H1770" i="4"/>
  <c r="G1770" i="4"/>
  <c r="F1770" i="4"/>
  <c r="E1770" i="4"/>
  <c r="D1770" i="4"/>
  <c r="W1769" i="4"/>
  <c r="V1769" i="4"/>
  <c r="U1769" i="4"/>
  <c r="T1769" i="4"/>
  <c r="R1769" i="4"/>
  <c r="Q1769" i="4"/>
  <c r="P1769" i="4"/>
  <c r="O1769" i="4"/>
  <c r="M1769" i="4"/>
  <c r="L1769" i="4"/>
  <c r="K1769" i="4"/>
  <c r="J1769" i="4"/>
  <c r="I1769" i="4"/>
  <c r="H1769" i="4"/>
  <c r="G1769" i="4"/>
  <c r="F1769" i="4"/>
  <c r="E1769" i="4"/>
  <c r="D1769" i="4"/>
  <c r="W1768" i="4"/>
  <c r="V1768" i="4"/>
  <c r="U1768" i="4"/>
  <c r="T1768" i="4"/>
  <c r="R1768" i="4"/>
  <c r="Q1768" i="4"/>
  <c r="P1768" i="4"/>
  <c r="O1768" i="4"/>
  <c r="M1768" i="4"/>
  <c r="L1768" i="4"/>
  <c r="K1768" i="4"/>
  <c r="J1768" i="4"/>
  <c r="I1768" i="4"/>
  <c r="H1768" i="4"/>
  <c r="G1768" i="4"/>
  <c r="F1768" i="4"/>
  <c r="E1768" i="4"/>
  <c r="D1768" i="4"/>
  <c r="W1767" i="4"/>
  <c r="V1767" i="4"/>
  <c r="U1767" i="4"/>
  <c r="T1767" i="4"/>
  <c r="R1767" i="4"/>
  <c r="Q1767" i="4"/>
  <c r="P1767" i="4"/>
  <c r="O1767" i="4"/>
  <c r="M1767" i="4"/>
  <c r="L1767" i="4"/>
  <c r="K1767" i="4"/>
  <c r="J1767" i="4"/>
  <c r="I1767" i="4"/>
  <c r="H1767" i="4"/>
  <c r="G1767" i="4"/>
  <c r="F1767" i="4"/>
  <c r="E1767" i="4"/>
  <c r="D1767" i="4"/>
  <c r="W1766" i="4"/>
  <c r="V1766" i="4"/>
  <c r="U1766" i="4"/>
  <c r="T1766" i="4"/>
  <c r="R1766" i="4"/>
  <c r="Q1766" i="4"/>
  <c r="P1766" i="4"/>
  <c r="O1766" i="4"/>
  <c r="M1766" i="4"/>
  <c r="L1766" i="4"/>
  <c r="K1766" i="4"/>
  <c r="J1766" i="4"/>
  <c r="I1766" i="4"/>
  <c r="H1766" i="4"/>
  <c r="G1766" i="4"/>
  <c r="F1766" i="4"/>
  <c r="E1766" i="4"/>
  <c r="D1766" i="4"/>
  <c r="W1765" i="4"/>
  <c r="V1765" i="4"/>
  <c r="U1765" i="4"/>
  <c r="T1765" i="4"/>
  <c r="R1765" i="4"/>
  <c r="Q1765" i="4"/>
  <c r="P1765" i="4"/>
  <c r="O1765" i="4"/>
  <c r="M1765" i="4"/>
  <c r="L1765" i="4"/>
  <c r="K1765" i="4"/>
  <c r="J1765" i="4"/>
  <c r="I1765" i="4"/>
  <c r="H1765" i="4"/>
  <c r="G1765" i="4"/>
  <c r="F1765" i="4"/>
  <c r="E1765" i="4"/>
  <c r="D1765" i="4"/>
  <c r="W1764" i="4"/>
  <c r="V1764" i="4"/>
  <c r="U1764" i="4"/>
  <c r="T1764" i="4"/>
  <c r="R1764" i="4"/>
  <c r="Q1764" i="4"/>
  <c r="P1764" i="4"/>
  <c r="O1764" i="4"/>
  <c r="M1764" i="4"/>
  <c r="L1764" i="4"/>
  <c r="K1764" i="4"/>
  <c r="J1764" i="4"/>
  <c r="I1764" i="4"/>
  <c r="H1764" i="4"/>
  <c r="G1764" i="4"/>
  <c r="F1764" i="4"/>
  <c r="E1764" i="4"/>
  <c r="D1764" i="4"/>
  <c r="W1763" i="4"/>
  <c r="V1763" i="4"/>
  <c r="U1763" i="4"/>
  <c r="T1763" i="4"/>
  <c r="R1763" i="4"/>
  <c r="Q1763" i="4"/>
  <c r="P1763" i="4"/>
  <c r="O1763" i="4"/>
  <c r="M1763" i="4"/>
  <c r="L1763" i="4"/>
  <c r="K1763" i="4"/>
  <c r="J1763" i="4"/>
  <c r="I1763" i="4"/>
  <c r="H1763" i="4"/>
  <c r="G1763" i="4"/>
  <c r="F1763" i="4"/>
  <c r="E1763" i="4"/>
  <c r="D1763" i="4"/>
  <c r="W1762" i="4"/>
  <c r="V1762" i="4"/>
  <c r="U1762" i="4"/>
  <c r="T1762" i="4"/>
  <c r="R1762" i="4"/>
  <c r="Q1762" i="4"/>
  <c r="P1762" i="4"/>
  <c r="O1762" i="4"/>
  <c r="M1762" i="4"/>
  <c r="L1762" i="4"/>
  <c r="K1762" i="4"/>
  <c r="J1762" i="4"/>
  <c r="I1762" i="4"/>
  <c r="H1762" i="4"/>
  <c r="G1762" i="4"/>
  <c r="F1762" i="4"/>
  <c r="E1762" i="4"/>
  <c r="D1762" i="4"/>
  <c r="W1761" i="4"/>
  <c r="V1761" i="4"/>
  <c r="U1761" i="4"/>
  <c r="T1761" i="4"/>
  <c r="R1761" i="4"/>
  <c r="Q1761" i="4"/>
  <c r="P1761" i="4"/>
  <c r="O1761" i="4"/>
  <c r="M1761" i="4"/>
  <c r="L1761" i="4"/>
  <c r="K1761" i="4"/>
  <c r="J1761" i="4"/>
  <c r="I1761" i="4"/>
  <c r="H1761" i="4"/>
  <c r="G1761" i="4"/>
  <c r="F1761" i="4"/>
  <c r="E1761" i="4"/>
  <c r="D1761" i="4"/>
  <c r="W1760" i="4"/>
  <c r="V1760" i="4"/>
  <c r="U1760" i="4"/>
  <c r="T1760" i="4"/>
  <c r="R1760" i="4"/>
  <c r="Q1760" i="4"/>
  <c r="P1760" i="4"/>
  <c r="O1760" i="4"/>
  <c r="M1760" i="4"/>
  <c r="L1760" i="4"/>
  <c r="K1760" i="4"/>
  <c r="J1760" i="4"/>
  <c r="I1760" i="4"/>
  <c r="H1760" i="4"/>
  <c r="G1760" i="4"/>
  <c r="F1760" i="4"/>
  <c r="E1760" i="4"/>
  <c r="D1760" i="4"/>
  <c r="W1759" i="4"/>
  <c r="V1759" i="4"/>
  <c r="U1759" i="4"/>
  <c r="T1759" i="4"/>
  <c r="R1759" i="4"/>
  <c r="Q1759" i="4"/>
  <c r="P1759" i="4"/>
  <c r="O1759" i="4"/>
  <c r="M1759" i="4"/>
  <c r="L1759" i="4"/>
  <c r="K1759" i="4"/>
  <c r="J1759" i="4"/>
  <c r="I1759" i="4"/>
  <c r="H1759" i="4"/>
  <c r="G1759" i="4"/>
  <c r="F1759" i="4"/>
  <c r="E1759" i="4"/>
  <c r="D1759" i="4"/>
  <c r="W1758" i="4"/>
  <c r="V1758" i="4"/>
  <c r="U1758" i="4"/>
  <c r="T1758" i="4"/>
  <c r="R1758" i="4"/>
  <c r="Q1758" i="4"/>
  <c r="P1758" i="4"/>
  <c r="O1758" i="4"/>
  <c r="M1758" i="4"/>
  <c r="L1758" i="4"/>
  <c r="K1758" i="4"/>
  <c r="J1758" i="4"/>
  <c r="I1758" i="4"/>
  <c r="H1758" i="4"/>
  <c r="G1758" i="4"/>
  <c r="F1758" i="4"/>
  <c r="E1758" i="4"/>
  <c r="D1758" i="4"/>
  <c r="W1757" i="4"/>
  <c r="V1757" i="4"/>
  <c r="U1757" i="4"/>
  <c r="T1757" i="4"/>
  <c r="R1757" i="4"/>
  <c r="Q1757" i="4"/>
  <c r="P1757" i="4"/>
  <c r="O1757" i="4"/>
  <c r="M1757" i="4"/>
  <c r="L1757" i="4"/>
  <c r="K1757" i="4"/>
  <c r="J1757" i="4"/>
  <c r="I1757" i="4"/>
  <c r="H1757" i="4"/>
  <c r="G1757" i="4"/>
  <c r="F1757" i="4"/>
  <c r="E1757" i="4"/>
  <c r="D1757" i="4"/>
  <c r="W1756" i="4"/>
  <c r="V1756" i="4"/>
  <c r="U1756" i="4"/>
  <c r="T1756" i="4"/>
  <c r="R1756" i="4"/>
  <c r="Q1756" i="4"/>
  <c r="P1756" i="4"/>
  <c r="O1756" i="4"/>
  <c r="M1756" i="4"/>
  <c r="L1756" i="4"/>
  <c r="K1756" i="4"/>
  <c r="J1756" i="4"/>
  <c r="I1756" i="4"/>
  <c r="H1756" i="4"/>
  <c r="G1756" i="4"/>
  <c r="F1756" i="4"/>
  <c r="E1756" i="4"/>
  <c r="D1756" i="4"/>
  <c r="W1755" i="4"/>
  <c r="V1755" i="4"/>
  <c r="U1755" i="4"/>
  <c r="T1755" i="4"/>
  <c r="R1755" i="4"/>
  <c r="Q1755" i="4"/>
  <c r="P1755" i="4"/>
  <c r="O1755" i="4"/>
  <c r="M1755" i="4"/>
  <c r="L1755" i="4"/>
  <c r="K1755" i="4"/>
  <c r="J1755" i="4"/>
  <c r="I1755" i="4"/>
  <c r="H1755" i="4"/>
  <c r="G1755" i="4"/>
  <c r="F1755" i="4"/>
  <c r="E1755" i="4"/>
  <c r="D1755" i="4"/>
  <c r="W1754" i="4"/>
  <c r="V1754" i="4"/>
  <c r="U1754" i="4"/>
  <c r="T1754" i="4"/>
  <c r="R1754" i="4"/>
  <c r="Q1754" i="4"/>
  <c r="P1754" i="4"/>
  <c r="O1754" i="4"/>
  <c r="M1754" i="4"/>
  <c r="L1754" i="4"/>
  <c r="K1754" i="4"/>
  <c r="J1754" i="4"/>
  <c r="I1754" i="4"/>
  <c r="H1754" i="4"/>
  <c r="G1754" i="4"/>
  <c r="F1754" i="4"/>
  <c r="E1754" i="4"/>
  <c r="D1754" i="4"/>
  <c r="W1753" i="4"/>
  <c r="V1753" i="4"/>
  <c r="U1753" i="4"/>
  <c r="T1753" i="4"/>
  <c r="R1753" i="4"/>
  <c r="Q1753" i="4"/>
  <c r="P1753" i="4"/>
  <c r="O1753" i="4"/>
  <c r="M1753" i="4"/>
  <c r="L1753" i="4"/>
  <c r="K1753" i="4"/>
  <c r="J1753" i="4"/>
  <c r="I1753" i="4"/>
  <c r="H1753" i="4"/>
  <c r="G1753" i="4"/>
  <c r="F1753" i="4"/>
  <c r="E1753" i="4"/>
  <c r="D1753" i="4"/>
  <c r="W1752" i="4"/>
  <c r="V1752" i="4"/>
  <c r="U1752" i="4"/>
  <c r="T1752" i="4"/>
  <c r="R1752" i="4"/>
  <c r="Q1752" i="4"/>
  <c r="P1752" i="4"/>
  <c r="O1752" i="4"/>
  <c r="M1752" i="4"/>
  <c r="L1752" i="4"/>
  <c r="K1752" i="4"/>
  <c r="J1752" i="4"/>
  <c r="I1752" i="4"/>
  <c r="H1752" i="4"/>
  <c r="G1752" i="4"/>
  <c r="F1752" i="4"/>
  <c r="E1752" i="4"/>
  <c r="D1752" i="4"/>
  <c r="W1751" i="4"/>
  <c r="V1751" i="4"/>
  <c r="U1751" i="4"/>
  <c r="T1751" i="4"/>
  <c r="R1751" i="4"/>
  <c r="Q1751" i="4"/>
  <c r="P1751" i="4"/>
  <c r="O1751" i="4"/>
  <c r="M1751" i="4"/>
  <c r="L1751" i="4"/>
  <c r="K1751" i="4"/>
  <c r="J1751" i="4"/>
  <c r="I1751" i="4"/>
  <c r="H1751" i="4"/>
  <c r="G1751" i="4"/>
  <c r="F1751" i="4"/>
  <c r="E1751" i="4"/>
  <c r="D1751" i="4"/>
  <c r="W1750" i="4"/>
  <c r="V1750" i="4"/>
  <c r="U1750" i="4"/>
  <c r="T1750" i="4"/>
  <c r="R1750" i="4"/>
  <c r="Q1750" i="4"/>
  <c r="P1750" i="4"/>
  <c r="O1750" i="4"/>
  <c r="M1750" i="4"/>
  <c r="L1750" i="4"/>
  <c r="K1750" i="4"/>
  <c r="J1750" i="4"/>
  <c r="I1750" i="4"/>
  <c r="H1750" i="4"/>
  <c r="G1750" i="4"/>
  <c r="F1750" i="4"/>
  <c r="E1750" i="4"/>
  <c r="D1750" i="4"/>
  <c r="W1749" i="4"/>
  <c r="V1749" i="4"/>
  <c r="U1749" i="4"/>
  <c r="T1749" i="4"/>
  <c r="R1749" i="4"/>
  <c r="Q1749" i="4"/>
  <c r="P1749" i="4"/>
  <c r="O1749" i="4"/>
  <c r="M1749" i="4"/>
  <c r="L1749" i="4"/>
  <c r="K1749" i="4"/>
  <c r="J1749" i="4"/>
  <c r="I1749" i="4"/>
  <c r="H1749" i="4"/>
  <c r="G1749" i="4"/>
  <c r="F1749" i="4"/>
  <c r="E1749" i="4"/>
  <c r="D1749" i="4"/>
  <c r="W1748" i="4"/>
  <c r="V1748" i="4"/>
  <c r="U1748" i="4"/>
  <c r="T1748" i="4"/>
  <c r="R1748" i="4"/>
  <c r="Q1748" i="4"/>
  <c r="P1748" i="4"/>
  <c r="O1748" i="4"/>
  <c r="M1748" i="4"/>
  <c r="L1748" i="4"/>
  <c r="K1748" i="4"/>
  <c r="J1748" i="4"/>
  <c r="I1748" i="4"/>
  <c r="H1748" i="4"/>
  <c r="G1748" i="4"/>
  <c r="F1748" i="4"/>
  <c r="E1748" i="4"/>
  <c r="D1748" i="4"/>
  <c r="W1747" i="4"/>
  <c r="V1747" i="4"/>
  <c r="U1747" i="4"/>
  <c r="T1747" i="4"/>
  <c r="R1747" i="4"/>
  <c r="Q1747" i="4"/>
  <c r="P1747" i="4"/>
  <c r="O1747" i="4"/>
  <c r="M1747" i="4"/>
  <c r="L1747" i="4"/>
  <c r="K1747" i="4"/>
  <c r="J1747" i="4"/>
  <c r="I1747" i="4"/>
  <c r="H1747" i="4"/>
  <c r="G1747" i="4"/>
  <c r="F1747" i="4"/>
  <c r="E1747" i="4"/>
  <c r="D1747" i="4"/>
  <c r="W1746" i="4"/>
  <c r="V1746" i="4"/>
  <c r="U1746" i="4"/>
  <c r="T1746" i="4"/>
  <c r="R1746" i="4"/>
  <c r="Q1746" i="4"/>
  <c r="P1746" i="4"/>
  <c r="O1746" i="4"/>
  <c r="M1746" i="4"/>
  <c r="L1746" i="4"/>
  <c r="K1746" i="4"/>
  <c r="J1746" i="4"/>
  <c r="I1746" i="4"/>
  <c r="H1746" i="4"/>
  <c r="G1746" i="4"/>
  <c r="F1746" i="4"/>
  <c r="E1746" i="4"/>
  <c r="D1746" i="4"/>
  <c r="W1745" i="4"/>
  <c r="V1745" i="4"/>
  <c r="U1745" i="4"/>
  <c r="T1745" i="4"/>
  <c r="R1745" i="4"/>
  <c r="Q1745" i="4"/>
  <c r="P1745" i="4"/>
  <c r="O1745" i="4"/>
  <c r="M1745" i="4"/>
  <c r="L1745" i="4"/>
  <c r="K1745" i="4"/>
  <c r="J1745" i="4"/>
  <c r="I1745" i="4"/>
  <c r="H1745" i="4"/>
  <c r="G1745" i="4"/>
  <c r="F1745" i="4"/>
  <c r="E1745" i="4"/>
  <c r="D1745" i="4"/>
  <c r="W1744" i="4"/>
  <c r="V1744" i="4"/>
  <c r="U1744" i="4"/>
  <c r="T1744" i="4"/>
  <c r="R1744" i="4"/>
  <c r="Q1744" i="4"/>
  <c r="P1744" i="4"/>
  <c r="O1744" i="4"/>
  <c r="M1744" i="4"/>
  <c r="L1744" i="4"/>
  <c r="K1744" i="4"/>
  <c r="J1744" i="4"/>
  <c r="I1744" i="4"/>
  <c r="H1744" i="4"/>
  <c r="G1744" i="4"/>
  <c r="F1744" i="4"/>
  <c r="E1744" i="4"/>
  <c r="D1744" i="4"/>
  <c r="W1743" i="4"/>
  <c r="V1743" i="4"/>
  <c r="U1743" i="4"/>
  <c r="T1743" i="4"/>
  <c r="R1743" i="4"/>
  <c r="Q1743" i="4"/>
  <c r="P1743" i="4"/>
  <c r="O1743" i="4"/>
  <c r="M1743" i="4"/>
  <c r="L1743" i="4"/>
  <c r="K1743" i="4"/>
  <c r="J1743" i="4"/>
  <c r="I1743" i="4"/>
  <c r="H1743" i="4"/>
  <c r="G1743" i="4"/>
  <c r="F1743" i="4"/>
  <c r="E1743" i="4"/>
  <c r="D1743" i="4"/>
  <c r="W1742" i="4"/>
  <c r="V1742" i="4"/>
  <c r="U1742" i="4"/>
  <c r="T1742" i="4"/>
  <c r="R1742" i="4"/>
  <c r="Q1742" i="4"/>
  <c r="P1742" i="4"/>
  <c r="O1742" i="4"/>
  <c r="M1742" i="4"/>
  <c r="L1742" i="4"/>
  <c r="K1742" i="4"/>
  <c r="J1742" i="4"/>
  <c r="I1742" i="4"/>
  <c r="H1742" i="4"/>
  <c r="G1742" i="4"/>
  <c r="F1742" i="4"/>
  <c r="E1742" i="4"/>
  <c r="D1742" i="4"/>
  <c r="W1741" i="4"/>
  <c r="V1741" i="4"/>
  <c r="U1741" i="4"/>
  <c r="T1741" i="4"/>
  <c r="R1741" i="4"/>
  <c r="Q1741" i="4"/>
  <c r="P1741" i="4"/>
  <c r="O1741" i="4"/>
  <c r="M1741" i="4"/>
  <c r="L1741" i="4"/>
  <c r="K1741" i="4"/>
  <c r="J1741" i="4"/>
  <c r="I1741" i="4"/>
  <c r="H1741" i="4"/>
  <c r="G1741" i="4"/>
  <c r="F1741" i="4"/>
  <c r="E1741" i="4"/>
  <c r="D1741" i="4"/>
  <c r="W1740" i="4"/>
  <c r="V1740" i="4"/>
  <c r="U1740" i="4"/>
  <c r="T1740" i="4"/>
  <c r="R1740" i="4"/>
  <c r="Q1740" i="4"/>
  <c r="P1740" i="4"/>
  <c r="O1740" i="4"/>
  <c r="M1740" i="4"/>
  <c r="L1740" i="4"/>
  <c r="K1740" i="4"/>
  <c r="J1740" i="4"/>
  <c r="I1740" i="4"/>
  <c r="H1740" i="4"/>
  <c r="G1740" i="4"/>
  <c r="F1740" i="4"/>
  <c r="E1740" i="4"/>
  <c r="D1740" i="4"/>
  <c r="W1739" i="4"/>
  <c r="V1739" i="4"/>
  <c r="U1739" i="4"/>
  <c r="T1739" i="4"/>
  <c r="R1739" i="4"/>
  <c r="Q1739" i="4"/>
  <c r="P1739" i="4"/>
  <c r="O1739" i="4"/>
  <c r="M1739" i="4"/>
  <c r="L1739" i="4"/>
  <c r="K1739" i="4"/>
  <c r="J1739" i="4"/>
  <c r="I1739" i="4"/>
  <c r="H1739" i="4"/>
  <c r="G1739" i="4"/>
  <c r="F1739" i="4"/>
  <c r="E1739" i="4"/>
  <c r="D1739" i="4"/>
  <c r="W1738" i="4"/>
  <c r="V1738" i="4"/>
  <c r="U1738" i="4"/>
  <c r="T1738" i="4"/>
  <c r="R1738" i="4"/>
  <c r="Q1738" i="4"/>
  <c r="P1738" i="4"/>
  <c r="O1738" i="4"/>
  <c r="M1738" i="4"/>
  <c r="L1738" i="4"/>
  <c r="K1738" i="4"/>
  <c r="J1738" i="4"/>
  <c r="I1738" i="4"/>
  <c r="H1738" i="4"/>
  <c r="G1738" i="4"/>
  <c r="F1738" i="4"/>
  <c r="E1738" i="4"/>
  <c r="D1738" i="4"/>
  <c r="W1737" i="4"/>
  <c r="V1737" i="4"/>
  <c r="U1737" i="4"/>
  <c r="T1737" i="4"/>
  <c r="R1737" i="4"/>
  <c r="Q1737" i="4"/>
  <c r="P1737" i="4"/>
  <c r="O1737" i="4"/>
  <c r="M1737" i="4"/>
  <c r="L1737" i="4"/>
  <c r="K1737" i="4"/>
  <c r="J1737" i="4"/>
  <c r="I1737" i="4"/>
  <c r="H1737" i="4"/>
  <c r="G1737" i="4"/>
  <c r="F1737" i="4"/>
  <c r="E1737" i="4"/>
  <c r="D1737" i="4"/>
  <c r="W1736" i="4"/>
  <c r="V1736" i="4"/>
  <c r="U1736" i="4"/>
  <c r="T1736" i="4"/>
  <c r="R1736" i="4"/>
  <c r="Q1736" i="4"/>
  <c r="P1736" i="4"/>
  <c r="O1736" i="4"/>
  <c r="M1736" i="4"/>
  <c r="L1736" i="4"/>
  <c r="K1736" i="4"/>
  <c r="J1736" i="4"/>
  <c r="I1736" i="4"/>
  <c r="H1736" i="4"/>
  <c r="G1736" i="4"/>
  <c r="F1736" i="4"/>
  <c r="E1736" i="4"/>
  <c r="D1736" i="4"/>
  <c r="W1735" i="4"/>
  <c r="V1735" i="4"/>
  <c r="U1735" i="4"/>
  <c r="T1735" i="4"/>
  <c r="R1735" i="4"/>
  <c r="Q1735" i="4"/>
  <c r="P1735" i="4"/>
  <c r="O1735" i="4"/>
  <c r="M1735" i="4"/>
  <c r="L1735" i="4"/>
  <c r="K1735" i="4"/>
  <c r="J1735" i="4"/>
  <c r="I1735" i="4"/>
  <c r="H1735" i="4"/>
  <c r="G1735" i="4"/>
  <c r="F1735" i="4"/>
  <c r="E1735" i="4"/>
  <c r="D1735" i="4"/>
  <c r="W1734" i="4"/>
  <c r="V1734" i="4"/>
  <c r="U1734" i="4"/>
  <c r="T1734" i="4"/>
  <c r="R1734" i="4"/>
  <c r="Q1734" i="4"/>
  <c r="P1734" i="4"/>
  <c r="O1734" i="4"/>
  <c r="M1734" i="4"/>
  <c r="L1734" i="4"/>
  <c r="K1734" i="4"/>
  <c r="J1734" i="4"/>
  <c r="I1734" i="4"/>
  <c r="H1734" i="4"/>
  <c r="G1734" i="4"/>
  <c r="F1734" i="4"/>
  <c r="E1734" i="4"/>
  <c r="D1734" i="4"/>
  <c r="W1733" i="4"/>
  <c r="V1733" i="4"/>
  <c r="U1733" i="4"/>
  <c r="T1733" i="4"/>
  <c r="R1733" i="4"/>
  <c r="Q1733" i="4"/>
  <c r="P1733" i="4"/>
  <c r="O1733" i="4"/>
  <c r="M1733" i="4"/>
  <c r="L1733" i="4"/>
  <c r="K1733" i="4"/>
  <c r="J1733" i="4"/>
  <c r="I1733" i="4"/>
  <c r="H1733" i="4"/>
  <c r="G1733" i="4"/>
  <c r="F1733" i="4"/>
  <c r="E1733" i="4"/>
  <c r="D1733" i="4"/>
  <c r="W1732" i="4"/>
  <c r="V1732" i="4"/>
  <c r="U1732" i="4"/>
  <c r="T1732" i="4"/>
  <c r="R1732" i="4"/>
  <c r="Q1732" i="4"/>
  <c r="P1732" i="4"/>
  <c r="O1732" i="4"/>
  <c r="M1732" i="4"/>
  <c r="L1732" i="4"/>
  <c r="K1732" i="4"/>
  <c r="J1732" i="4"/>
  <c r="I1732" i="4"/>
  <c r="H1732" i="4"/>
  <c r="G1732" i="4"/>
  <c r="F1732" i="4"/>
  <c r="E1732" i="4"/>
  <c r="D1732" i="4"/>
  <c r="W1731" i="4"/>
  <c r="V1731" i="4"/>
  <c r="U1731" i="4"/>
  <c r="T1731" i="4"/>
  <c r="R1731" i="4"/>
  <c r="Q1731" i="4"/>
  <c r="P1731" i="4"/>
  <c r="O1731" i="4"/>
  <c r="M1731" i="4"/>
  <c r="L1731" i="4"/>
  <c r="K1731" i="4"/>
  <c r="J1731" i="4"/>
  <c r="I1731" i="4"/>
  <c r="H1731" i="4"/>
  <c r="G1731" i="4"/>
  <c r="F1731" i="4"/>
  <c r="E1731" i="4"/>
  <c r="D1731" i="4"/>
  <c r="W1730" i="4"/>
  <c r="V1730" i="4"/>
  <c r="U1730" i="4"/>
  <c r="T1730" i="4"/>
  <c r="R1730" i="4"/>
  <c r="Q1730" i="4"/>
  <c r="P1730" i="4"/>
  <c r="O1730" i="4"/>
  <c r="M1730" i="4"/>
  <c r="L1730" i="4"/>
  <c r="K1730" i="4"/>
  <c r="J1730" i="4"/>
  <c r="I1730" i="4"/>
  <c r="H1730" i="4"/>
  <c r="G1730" i="4"/>
  <c r="F1730" i="4"/>
  <c r="E1730" i="4"/>
  <c r="D1730" i="4"/>
  <c r="W1729" i="4"/>
  <c r="V1729" i="4"/>
  <c r="U1729" i="4"/>
  <c r="T1729" i="4"/>
  <c r="R1729" i="4"/>
  <c r="Q1729" i="4"/>
  <c r="P1729" i="4"/>
  <c r="O1729" i="4"/>
  <c r="M1729" i="4"/>
  <c r="L1729" i="4"/>
  <c r="K1729" i="4"/>
  <c r="J1729" i="4"/>
  <c r="I1729" i="4"/>
  <c r="H1729" i="4"/>
  <c r="G1729" i="4"/>
  <c r="F1729" i="4"/>
  <c r="E1729" i="4"/>
  <c r="D1729" i="4"/>
  <c r="W1728" i="4"/>
  <c r="V1728" i="4"/>
  <c r="U1728" i="4"/>
  <c r="T1728" i="4"/>
  <c r="R1728" i="4"/>
  <c r="Q1728" i="4"/>
  <c r="P1728" i="4"/>
  <c r="O1728" i="4"/>
  <c r="M1728" i="4"/>
  <c r="L1728" i="4"/>
  <c r="K1728" i="4"/>
  <c r="J1728" i="4"/>
  <c r="I1728" i="4"/>
  <c r="H1728" i="4"/>
  <c r="G1728" i="4"/>
  <c r="F1728" i="4"/>
  <c r="E1728" i="4"/>
  <c r="D1728" i="4"/>
  <c r="W1727" i="4"/>
  <c r="V1727" i="4"/>
  <c r="U1727" i="4"/>
  <c r="T1727" i="4"/>
  <c r="R1727" i="4"/>
  <c r="Q1727" i="4"/>
  <c r="P1727" i="4"/>
  <c r="O1727" i="4"/>
  <c r="M1727" i="4"/>
  <c r="L1727" i="4"/>
  <c r="K1727" i="4"/>
  <c r="J1727" i="4"/>
  <c r="I1727" i="4"/>
  <c r="H1727" i="4"/>
  <c r="G1727" i="4"/>
  <c r="F1727" i="4"/>
  <c r="E1727" i="4"/>
  <c r="D1727" i="4"/>
  <c r="W1726" i="4"/>
  <c r="V1726" i="4"/>
  <c r="U1726" i="4"/>
  <c r="T1726" i="4"/>
  <c r="R1726" i="4"/>
  <c r="Q1726" i="4"/>
  <c r="P1726" i="4"/>
  <c r="O1726" i="4"/>
  <c r="M1726" i="4"/>
  <c r="L1726" i="4"/>
  <c r="K1726" i="4"/>
  <c r="J1726" i="4"/>
  <c r="I1726" i="4"/>
  <c r="H1726" i="4"/>
  <c r="G1726" i="4"/>
  <c r="F1726" i="4"/>
  <c r="E1726" i="4"/>
  <c r="D1726" i="4"/>
  <c r="W1725" i="4"/>
  <c r="V1725" i="4"/>
  <c r="U1725" i="4"/>
  <c r="T1725" i="4"/>
  <c r="R1725" i="4"/>
  <c r="Q1725" i="4"/>
  <c r="P1725" i="4"/>
  <c r="O1725" i="4"/>
  <c r="M1725" i="4"/>
  <c r="L1725" i="4"/>
  <c r="K1725" i="4"/>
  <c r="J1725" i="4"/>
  <c r="I1725" i="4"/>
  <c r="H1725" i="4"/>
  <c r="G1725" i="4"/>
  <c r="F1725" i="4"/>
  <c r="E1725" i="4"/>
  <c r="D1725" i="4"/>
  <c r="W1724" i="4"/>
  <c r="V1724" i="4"/>
  <c r="U1724" i="4"/>
  <c r="T1724" i="4"/>
  <c r="R1724" i="4"/>
  <c r="Q1724" i="4"/>
  <c r="P1724" i="4"/>
  <c r="O1724" i="4"/>
  <c r="M1724" i="4"/>
  <c r="L1724" i="4"/>
  <c r="K1724" i="4"/>
  <c r="J1724" i="4"/>
  <c r="I1724" i="4"/>
  <c r="H1724" i="4"/>
  <c r="G1724" i="4"/>
  <c r="F1724" i="4"/>
  <c r="E1724" i="4"/>
  <c r="D1724" i="4"/>
  <c r="W1723" i="4"/>
  <c r="V1723" i="4"/>
  <c r="U1723" i="4"/>
  <c r="T1723" i="4"/>
  <c r="R1723" i="4"/>
  <c r="Q1723" i="4"/>
  <c r="P1723" i="4"/>
  <c r="O1723" i="4"/>
  <c r="M1723" i="4"/>
  <c r="L1723" i="4"/>
  <c r="K1723" i="4"/>
  <c r="J1723" i="4"/>
  <c r="I1723" i="4"/>
  <c r="H1723" i="4"/>
  <c r="G1723" i="4"/>
  <c r="F1723" i="4"/>
  <c r="E1723" i="4"/>
  <c r="D1723" i="4"/>
  <c r="W1722" i="4"/>
  <c r="V1722" i="4"/>
  <c r="U1722" i="4"/>
  <c r="T1722" i="4"/>
  <c r="R1722" i="4"/>
  <c r="Q1722" i="4"/>
  <c r="P1722" i="4"/>
  <c r="O1722" i="4"/>
  <c r="M1722" i="4"/>
  <c r="L1722" i="4"/>
  <c r="K1722" i="4"/>
  <c r="J1722" i="4"/>
  <c r="I1722" i="4"/>
  <c r="H1722" i="4"/>
  <c r="G1722" i="4"/>
  <c r="F1722" i="4"/>
  <c r="E1722" i="4"/>
  <c r="D1722" i="4"/>
  <c r="W1721" i="4"/>
  <c r="V1721" i="4"/>
  <c r="U1721" i="4"/>
  <c r="T1721" i="4"/>
  <c r="R1721" i="4"/>
  <c r="Q1721" i="4"/>
  <c r="P1721" i="4"/>
  <c r="O1721" i="4"/>
  <c r="M1721" i="4"/>
  <c r="L1721" i="4"/>
  <c r="K1721" i="4"/>
  <c r="J1721" i="4"/>
  <c r="I1721" i="4"/>
  <c r="H1721" i="4"/>
  <c r="G1721" i="4"/>
  <c r="F1721" i="4"/>
  <c r="E1721" i="4"/>
  <c r="D1721" i="4"/>
  <c r="W1720" i="4"/>
  <c r="V1720" i="4"/>
  <c r="U1720" i="4"/>
  <c r="T1720" i="4"/>
  <c r="R1720" i="4"/>
  <c r="Q1720" i="4"/>
  <c r="P1720" i="4"/>
  <c r="O1720" i="4"/>
  <c r="M1720" i="4"/>
  <c r="L1720" i="4"/>
  <c r="K1720" i="4"/>
  <c r="J1720" i="4"/>
  <c r="I1720" i="4"/>
  <c r="H1720" i="4"/>
  <c r="G1720" i="4"/>
  <c r="F1720" i="4"/>
  <c r="E1720" i="4"/>
  <c r="D1720" i="4"/>
  <c r="W1719" i="4"/>
  <c r="V1719" i="4"/>
  <c r="U1719" i="4"/>
  <c r="T1719" i="4"/>
  <c r="R1719" i="4"/>
  <c r="Q1719" i="4"/>
  <c r="P1719" i="4"/>
  <c r="O1719" i="4"/>
  <c r="M1719" i="4"/>
  <c r="L1719" i="4"/>
  <c r="K1719" i="4"/>
  <c r="J1719" i="4"/>
  <c r="I1719" i="4"/>
  <c r="H1719" i="4"/>
  <c r="G1719" i="4"/>
  <c r="F1719" i="4"/>
  <c r="E1719" i="4"/>
  <c r="D1719" i="4"/>
  <c r="W1718" i="4"/>
  <c r="V1718" i="4"/>
  <c r="U1718" i="4"/>
  <c r="T1718" i="4"/>
  <c r="R1718" i="4"/>
  <c r="Q1718" i="4"/>
  <c r="P1718" i="4"/>
  <c r="O1718" i="4"/>
  <c r="M1718" i="4"/>
  <c r="L1718" i="4"/>
  <c r="K1718" i="4"/>
  <c r="J1718" i="4"/>
  <c r="I1718" i="4"/>
  <c r="H1718" i="4"/>
  <c r="G1718" i="4"/>
  <c r="F1718" i="4"/>
  <c r="E1718" i="4"/>
  <c r="D1718" i="4"/>
  <c r="W1717" i="4"/>
  <c r="V1717" i="4"/>
  <c r="U1717" i="4"/>
  <c r="T1717" i="4"/>
  <c r="R1717" i="4"/>
  <c r="Q1717" i="4"/>
  <c r="P1717" i="4"/>
  <c r="O1717" i="4"/>
  <c r="M1717" i="4"/>
  <c r="L1717" i="4"/>
  <c r="K1717" i="4"/>
  <c r="J1717" i="4"/>
  <c r="I1717" i="4"/>
  <c r="H1717" i="4"/>
  <c r="G1717" i="4"/>
  <c r="F1717" i="4"/>
  <c r="E1717" i="4"/>
  <c r="D1717" i="4"/>
  <c r="W1716" i="4"/>
  <c r="V1716" i="4"/>
  <c r="U1716" i="4"/>
  <c r="T1716" i="4"/>
  <c r="R1716" i="4"/>
  <c r="Q1716" i="4"/>
  <c r="P1716" i="4"/>
  <c r="O1716" i="4"/>
  <c r="M1716" i="4"/>
  <c r="L1716" i="4"/>
  <c r="K1716" i="4"/>
  <c r="J1716" i="4"/>
  <c r="I1716" i="4"/>
  <c r="H1716" i="4"/>
  <c r="G1716" i="4"/>
  <c r="F1716" i="4"/>
  <c r="E1716" i="4"/>
  <c r="D1716" i="4"/>
  <c r="W1715" i="4"/>
  <c r="V1715" i="4"/>
  <c r="U1715" i="4"/>
  <c r="T1715" i="4"/>
  <c r="R1715" i="4"/>
  <c r="Q1715" i="4"/>
  <c r="P1715" i="4"/>
  <c r="O1715" i="4"/>
  <c r="M1715" i="4"/>
  <c r="L1715" i="4"/>
  <c r="K1715" i="4"/>
  <c r="J1715" i="4"/>
  <c r="I1715" i="4"/>
  <c r="H1715" i="4"/>
  <c r="G1715" i="4"/>
  <c r="F1715" i="4"/>
  <c r="E1715" i="4"/>
  <c r="D1715" i="4"/>
  <c r="W1714" i="4"/>
  <c r="V1714" i="4"/>
  <c r="U1714" i="4"/>
  <c r="T1714" i="4"/>
  <c r="R1714" i="4"/>
  <c r="Q1714" i="4"/>
  <c r="P1714" i="4"/>
  <c r="O1714" i="4"/>
  <c r="M1714" i="4"/>
  <c r="L1714" i="4"/>
  <c r="K1714" i="4"/>
  <c r="J1714" i="4"/>
  <c r="I1714" i="4"/>
  <c r="H1714" i="4"/>
  <c r="G1714" i="4"/>
  <c r="F1714" i="4"/>
  <c r="E1714" i="4"/>
  <c r="D1714" i="4"/>
  <c r="W1713" i="4"/>
  <c r="V1713" i="4"/>
  <c r="U1713" i="4"/>
  <c r="T1713" i="4"/>
  <c r="R1713" i="4"/>
  <c r="Q1713" i="4"/>
  <c r="P1713" i="4"/>
  <c r="O1713" i="4"/>
  <c r="M1713" i="4"/>
  <c r="L1713" i="4"/>
  <c r="K1713" i="4"/>
  <c r="J1713" i="4"/>
  <c r="I1713" i="4"/>
  <c r="H1713" i="4"/>
  <c r="G1713" i="4"/>
  <c r="F1713" i="4"/>
  <c r="E1713" i="4"/>
  <c r="D1713" i="4"/>
  <c r="W1712" i="4"/>
  <c r="V1712" i="4"/>
  <c r="U1712" i="4"/>
  <c r="T1712" i="4"/>
  <c r="R1712" i="4"/>
  <c r="Q1712" i="4"/>
  <c r="P1712" i="4"/>
  <c r="O1712" i="4"/>
  <c r="M1712" i="4"/>
  <c r="L1712" i="4"/>
  <c r="K1712" i="4"/>
  <c r="J1712" i="4"/>
  <c r="I1712" i="4"/>
  <c r="H1712" i="4"/>
  <c r="G1712" i="4"/>
  <c r="F1712" i="4"/>
  <c r="E1712" i="4"/>
  <c r="D1712" i="4"/>
  <c r="W1711" i="4"/>
  <c r="V1711" i="4"/>
  <c r="U1711" i="4"/>
  <c r="T1711" i="4"/>
  <c r="R1711" i="4"/>
  <c r="Q1711" i="4"/>
  <c r="P1711" i="4"/>
  <c r="O1711" i="4"/>
  <c r="M1711" i="4"/>
  <c r="L1711" i="4"/>
  <c r="K1711" i="4"/>
  <c r="J1711" i="4"/>
  <c r="I1711" i="4"/>
  <c r="H1711" i="4"/>
  <c r="G1711" i="4"/>
  <c r="F1711" i="4"/>
  <c r="E1711" i="4"/>
  <c r="D1711" i="4"/>
  <c r="W1710" i="4"/>
  <c r="V1710" i="4"/>
  <c r="U1710" i="4"/>
  <c r="T1710" i="4"/>
  <c r="R1710" i="4"/>
  <c r="Q1710" i="4"/>
  <c r="P1710" i="4"/>
  <c r="O1710" i="4"/>
  <c r="M1710" i="4"/>
  <c r="L1710" i="4"/>
  <c r="K1710" i="4"/>
  <c r="J1710" i="4"/>
  <c r="I1710" i="4"/>
  <c r="H1710" i="4"/>
  <c r="G1710" i="4"/>
  <c r="F1710" i="4"/>
  <c r="E1710" i="4"/>
  <c r="D1710" i="4"/>
  <c r="W1709" i="4"/>
  <c r="V1709" i="4"/>
  <c r="U1709" i="4"/>
  <c r="T1709" i="4"/>
  <c r="R1709" i="4"/>
  <c r="Q1709" i="4"/>
  <c r="P1709" i="4"/>
  <c r="O1709" i="4"/>
  <c r="M1709" i="4"/>
  <c r="L1709" i="4"/>
  <c r="K1709" i="4"/>
  <c r="J1709" i="4"/>
  <c r="I1709" i="4"/>
  <c r="H1709" i="4"/>
  <c r="G1709" i="4"/>
  <c r="F1709" i="4"/>
  <c r="E1709" i="4"/>
  <c r="D1709" i="4"/>
  <c r="W1708" i="4"/>
  <c r="V1708" i="4"/>
  <c r="U1708" i="4"/>
  <c r="T1708" i="4"/>
  <c r="R1708" i="4"/>
  <c r="Q1708" i="4"/>
  <c r="P1708" i="4"/>
  <c r="O1708" i="4"/>
  <c r="M1708" i="4"/>
  <c r="L1708" i="4"/>
  <c r="K1708" i="4"/>
  <c r="J1708" i="4"/>
  <c r="I1708" i="4"/>
  <c r="H1708" i="4"/>
  <c r="G1708" i="4"/>
  <c r="F1708" i="4"/>
  <c r="E1708" i="4"/>
  <c r="D1708" i="4"/>
  <c r="W1707" i="4"/>
  <c r="V1707" i="4"/>
  <c r="U1707" i="4"/>
  <c r="T1707" i="4"/>
  <c r="R1707" i="4"/>
  <c r="Q1707" i="4"/>
  <c r="P1707" i="4"/>
  <c r="O1707" i="4"/>
  <c r="M1707" i="4"/>
  <c r="L1707" i="4"/>
  <c r="K1707" i="4"/>
  <c r="J1707" i="4"/>
  <c r="I1707" i="4"/>
  <c r="H1707" i="4"/>
  <c r="G1707" i="4"/>
  <c r="F1707" i="4"/>
  <c r="E1707" i="4"/>
  <c r="D1707" i="4"/>
  <c r="W1706" i="4"/>
  <c r="V1706" i="4"/>
  <c r="U1706" i="4"/>
  <c r="T1706" i="4"/>
  <c r="R1706" i="4"/>
  <c r="Q1706" i="4"/>
  <c r="P1706" i="4"/>
  <c r="O1706" i="4"/>
  <c r="M1706" i="4"/>
  <c r="L1706" i="4"/>
  <c r="K1706" i="4"/>
  <c r="J1706" i="4"/>
  <c r="I1706" i="4"/>
  <c r="H1706" i="4"/>
  <c r="G1706" i="4"/>
  <c r="F1706" i="4"/>
  <c r="E1706" i="4"/>
  <c r="D1706" i="4"/>
  <c r="W1705" i="4"/>
  <c r="V1705" i="4"/>
  <c r="U1705" i="4"/>
  <c r="T1705" i="4"/>
  <c r="R1705" i="4"/>
  <c r="Q1705" i="4"/>
  <c r="P1705" i="4"/>
  <c r="O1705" i="4"/>
  <c r="M1705" i="4"/>
  <c r="L1705" i="4"/>
  <c r="K1705" i="4"/>
  <c r="J1705" i="4"/>
  <c r="I1705" i="4"/>
  <c r="H1705" i="4"/>
  <c r="G1705" i="4"/>
  <c r="F1705" i="4"/>
  <c r="E1705" i="4"/>
  <c r="D1705" i="4"/>
  <c r="W1704" i="4"/>
  <c r="V1704" i="4"/>
  <c r="U1704" i="4"/>
  <c r="T1704" i="4"/>
  <c r="R1704" i="4"/>
  <c r="Q1704" i="4"/>
  <c r="P1704" i="4"/>
  <c r="O1704" i="4"/>
  <c r="M1704" i="4"/>
  <c r="L1704" i="4"/>
  <c r="K1704" i="4"/>
  <c r="J1704" i="4"/>
  <c r="I1704" i="4"/>
  <c r="H1704" i="4"/>
  <c r="G1704" i="4"/>
  <c r="F1704" i="4"/>
  <c r="E1704" i="4"/>
  <c r="D1704" i="4"/>
  <c r="W1703" i="4"/>
  <c r="V1703" i="4"/>
  <c r="U1703" i="4"/>
  <c r="T1703" i="4"/>
  <c r="R1703" i="4"/>
  <c r="Q1703" i="4"/>
  <c r="P1703" i="4"/>
  <c r="O1703" i="4"/>
  <c r="M1703" i="4"/>
  <c r="L1703" i="4"/>
  <c r="K1703" i="4"/>
  <c r="J1703" i="4"/>
  <c r="I1703" i="4"/>
  <c r="H1703" i="4"/>
  <c r="G1703" i="4"/>
  <c r="F1703" i="4"/>
  <c r="E1703" i="4"/>
  <c r="D1703" i="4"/>
  <c r="W1702" i="4"/>
  <c r="V1702" i="4"/>
  <c r="U1702" i="4"/>
  <c r="T1702" i="4"/>
  <c r="R1702" i="4"/>
  <c r="Q1702" i="4"/>
  <c r="P1702" i="4"/>
  <c r="O1702" i="4"/>
  <c r="M1702" i="4"/>
  <c r="L1702" i="4"/>
  <c r="K1702" i="4"/>
  <c r="J1702" i="4"/>
  <c r="I1702" i="4"/>
  <c r="H1702" i="4"/>
  <c r="G1702" i="4"/>
  <c r="F1702" i="4"/>
  <c r="E1702" i="4"/>
  <c r="D1702" i="4"/>
  <c r="W1701" i="4"/>
  <c r="V1701" i="4"/>
  <c r="U1701" i="4"/>
  <c r="T1701" i="4"/>
  <c r="R1701" i="4"/>
  <c r="Q1701" i="4"/>
  <c r="P1701" i="4"/>
  <c r="O1701" i="4"/>
  <c r="M1701" i="4"/>
  <c r="L1701" i="4"/>
  <c r="K1701" i="4"/>
  <c r="J1701" i="4"/>
  <c r="I1701" i="4"/>
  <c r="H1701" i="4"/>
  <c r="G1701" i="4"/>
  <c r="F1701" i="4"/>
  <c r="E1701" i="4"/>
  <c r="D1701" i="4"/>
  <c r="W1700" i="4"/>
  <c r="V1700" i="4"/>
  <c r="U1700" i="4"/>
  <c r="T1700" i="4"/>
  <c r="R1700" i="4"/>
  <c r="Q1700" i="4"/>
  <c r="P1700" i="4"/>
  <c r="O1700" i="4"/>
  <c r="M1700" i="4"/>
  <c r="L1700" i="4"/>
  <c r="K1700" i="4"/>
  <c r="J1700" i="4"/>
  <c r="I1700" i="4"/>
  <c r="H1700" i="4"/>
  <c r="G1700" i="4"/>
  <c r="F1700" i="4"/>
  <c r="E1700" i="4"/>
  <c r="D1700" i="4"/>
  <c r="W1699" i="4"/>
  <c r="V1699" i="4"/>
  <c r="U1699" i="4"/>
  <c r="T1699" i="4"/>
  <c r="R1699" i="4"/>
  <c r="Q1699" i="4"/>
  <c r="P1699" i="4"/>
  <c r="O1699" i="4"/>
  <c r="M1699" i="4"/>
  <c r="L1699" i="4"/>
  <c r="K1699" i="4"/>
  <c r="J1699" i="4"/>
  <c r="I1699" i="4"/>
  <c r="H1699" i="4"/>
  <c r="G1699" i="4"/>
  <c r="F1699" i="4"/>
  <c r="E1699" i="4"/>
  <c r="D1699" i="4"/>
  <c r="W1698" i="4"/>
  <c r="V1698" i="4"/>
  <c r="U1698" i="4"/>
  <c r="T1698" i="4"/>
  <c r="R1698" i="4"/>
  <c r="Q1698" i="4"/>
  <c r="P1698" i="4"/>
  <c r="O1698" i="4"/>
  <c r="M1698" i="4"/>
  <c r="L1698" i="4"/>
  <c r="K1698" i="4"/>
  <c r="J1698" i="4"/>
  <c r="I1698" i="4"/>
  <c r="H1698" i="4"/>
  <c r="G1698" i="4"/>
  <c r="F1698" i="4"/>
  <c r="E1698" i="4"/>
  <c r="D1698" i="4"/>
  <c r="W1697" i="4"/>
  <c r="V1697" i="4"/>
  <c r="U1697" i="4"/>
  <c r="T1697" i="4"/>
  <c r="R1697" i="4"/>
  <c r="Q1697" i="4"/>
  <c r="P1697" i="4"/>
  <c r="O1697" i="4"/>
  <c r="M1697" i="4"/>
  <c r="L1697" i="4"/>
  <c r="K1697" i="4"/>
  <c r="J1697" i="4"/>
  <c r="I1697" i="4"/>
  <c r="H1697" i="4"/>
  <c r="G1697" i="4"/>
  <c r="F1697" i="4"/>
  <c r="E1697" i="4"/>
  <c r="D1697" i="4"/>
  <c r="W1696" i="4"/>
  <c r="V1696" i="4"/>
  <c r="U1696" i="4"/>
  <c r="T1696" i="4"/>
  <c r="R1696" i="4"/>
  <c r="Q1696" i="4"/>
  <c r="P1696" i="4"/>
  <c r="O1696" i="4"/>
  <c r="M1696" i="4"/>
  <c r="L1696" i="4"/>
  <c r="K1696" i="4"/>
  <c r="J1696" i="4"/>
  <c r="I1696" i="4"/>
  <c r="H1696" i="4"/>
  <c r="G1696" i="4"/>
  <c r="F1696" i="4"/>
  <c r="E1696" i="4"/>
  <c r="D1696" i="4"/>
  <c r="W1695" i="4"/>
  <c r="V1695" i="4"/>
  <c r="U1695" i="4"/>
  <c r="T1695" i="4"/>
  <c r="R1695" i="4"/>
  <c r="Q1695" i="4"/>
  <c r="P1695" i="4"/>
  <c r="O1695" i="4"/>
  <c r="M1695" i="4"/>
  <c r="L1695" i="4"/>
  <c r="K1695" i="4"/>
  <c r="J1695" i="4"/>
  <c r="I1695" i="4"/>
  <c r="H1695" i="4"/>
  <c r="G1695" i="4"/>
  <c r="F1695" i="4"/>
  <c r="E1695" i="4"/>
  <c r="D1695" i="4"/>
  <c r="W1694" i="4"/>
  <c r="V1694" i="4"/>
  <c r="U1694" i="4"/>
  <c r="T1694" i="4"/>
  <c r="R1694" i="4"/>
  <c r="Q1694" i="4"/>
  <c r="P1694" i="4"/>
  <c r="O1694" i="4"/>
  <c r="M1694" i="4"/>
  <c r="L1694" i="4"/>
  <c r="K1694" i="4"/>
  <c r="J1694" i="4"/>
  <c r="I1694" i="4"/>
  <c r="H1694" i="4"/>
  <c r="G1694" i="4"/>
  <c r="F1694" i="4"/>
  <c r="E1694" i="4"/>
  <c r="D1694" i="4"/>
  <c r="W1693" i="4"/>
  <c r="V1693" i="4"/>
  <c r="U1693" i="4"/>
  <c r="T1693" i="4"/>
  <c r="R1693" i="4"/>
  <c r="Q1693" i="4"/>
  <c r="P1693" i="4"/>
  <c r="O1693" i="4"/>
  <c r="M1693" i="4"/>
  <c r="L1693" i="4"/>
  <c r="K1693" i="4"/>
  <c r="J1693" i="4"/>
  <c r="I1693" i="4"/>
  <c r="H1693" i="4"/>
  <c r="G1693" i="4"/>
  <c r="F1693" i="4"/>
  <c r="E1693" i="4"/>
  <c r="D1693" i="4"/>
  <c r="W1692" i="4"/>
  <c r="V1692" i="4"/>
  <c r="U1692" i="4"/>
  <c r="T1692" i="4"/>
  <c r="R1692" i="4"/>
  <c r="Q1692" i="4"/>
  <c r="P1692" i="4"/>
  <c r="O1692" i="4"/>
  <c r="M1692" i="4"/>
  <c r="L1692" i="4"/>
  <c r="K1692" i="4"/>
  <c r="J1692" i="4"/>
  <c r="I1692" i="4"/>
  <c r="H1692" i="4"/>
  <c r="G1692" i="4"/>
  <c r="F1692" i="4"/>
  <c r="E1692" i="4"/>
  <c r="D1692" i="4"/>
  <c r="W1691" i="4"/>
  <c r="V1691" i="4"/>
  <c r="U1691" i="4"/>
  <c r="T1691" i="4"/>
  <c r="R1691" i="4"/>
  <c r="Q1691" i="4"/>
  <c r="P1691" i="4"/>
  <c r="O1691" i="4"/>
  <c r="M1691" i="4"/>
  <c r="L1691" i="4"/>
  <c r="K1691" i="4"/>
  <c r="J1691" i="4"/>
  <c r="I1691" i="4"/>
  <c r="H1691" i="4"/>
  <c r="G1691" i="4"/>
  <c r="F1691" i="4"/>
  <c r="E1691" i="4"/>
  <c r="D1691" i="4"/>
  <c r="W1690" i="4"/>
  <c r="V1690" i="4"/>
  <c r="U1690" i="4"/>
  <c r="T1690" i="4"/>
  <c r="R1690" i="4"/>
  <c r="Q1690" i="4"/>
  <c r="P1690" i="4"/>
  <c r="O1690" i="4"/>
  <c r="M1690" i="4"/>
  <c r="L1690" i="4"/>
  <c r="K1690" i="4"/>
  <c r="J1690" i="4"/>
  <c r="I1690" i="4"/>
  <c r="H1690" i="4"/>
  <c r="G1690" i="4"/>
  <c r="F1690" i="4"/>
  <c r="E1690" i="4"/>
  <c r="D1690" i="4"/>
  <c r="W1689" i="4"/>
  <c r="V1689" i="4"/>
  <c r="U1689" i="4"/>
  <c r="T1689" i="4"/>
  <c r="R1689" i="4"/>
  <c r="Q1689" i="4"/>
  <c r="P1689" i="4"/>
  <c r="O1689" i="4"/>
  <c r="M1689" i="4"/>
  <c r="L1689" i="4"/>
  <c r="K1689" i="4"/>
  <c r="J1689" i="4"/>
  <c r="I1689" i="4"/>
  <c r="H1689" i="4"/>
  <c r="G1689" i="4"/>
  <c r="F1689" i="4"/>
  <c r="E1689" i="4"/>
  <c r="D1689" i="4"/>
  <c r="W1688" i="4"/>
  <c r="V1688" i="4"/>
  <c r="U1688" i="4"/>
  <c r="T1688" i="4"/>
  <c r="R1688" i="4"/>
  <c r="Q1688" i="4"/>
  <c r="P1688" i="4"/>
  <c r="O1688" i="4"/>
  <c r="M1688" i="4"/>
  <c r="L1688" i="4"/>
  <c r="K1688" i="4"/>
  <c r="J1688" i="4"/>
  <c r="I1688" i="4"/>
  <c r="H1688" i="4"/>
  <c r="G1688" i="4"/>
  <c r="F1688" i="4"/>
  <c r="E1688" i="4"/>
  <c r="D1688" i="4"/>
  <c r="W1687" i="4"/>
  <c r="V1687" i="4"/>
  <c r="U1687" i="4"/>
  <c r="T1687" i="4"/>
  <c r="R1687" i="4"/>
  <c r="Q1687" i="4"/>
  <c r="P1687" i="4"/>
  <c r="O1687" i="4"/>
  <c r="M1687" i="4"/>
  <c r="L1687" i="4"/>
  <c r="K1687" i="4"/>
  <c r="J1687" i="4"/>
  <c r="I1687" i="4"/>
  <c r="H1687" i="4"/>
  <c r="G1687" i="4"/>
  <c r="F1687" i="4"/>
  <c r="E1687" i="4"/>
  <c r="D1687" i="4"/>
  <c r="W1686" i="4"/>
  <c r="V1686" i="4"/>
  <c r="U1686" i="4"/>
  <c r="T1686" i="4"/>
  <c r="R1686" i="4"/>
  <c r="Q1686" i="4"/>
  <c r="P1686" i="4"/>
  <c r="O1686" i="4"/>
  <c r="M1686" i="4"/>
  <c r="L1686" i="4"/>
  <c r="K1686" i="4"/>
  <c r="J1686" i="4"/>
  <c r="I1686" i="4"/>
  <c r="H1686" i="4"/>
  <c r="G1686" i="4"/>
  <c r="F1686" i="4"/>
  <c r="E1686" i="4"/>
  <c r="D1686" i="4"/>
  <c r="W1685" i="4"/>
  <c r="V1685" i="4"/>
  <c r="U1685" i="4"/>
  <c r="T1685" i="4"/>
  <c r="R1685" i="4"/>
  <c r="Q1685" i="4"/>
  <c r="P1685" i="4"/>
  <c r="O1685" i="4"/>
  <c r="M1685" i="4"/>
  <c r="L1685" i="4"/>
  <c r="K1685" i="4"/>
  <c r="J1685" i="4"/>
  <c r="I1685" i="4"/>
  <c r="H1685" i="4"/>
  <c r="G1685" i="4"/>
  <c r="F1685" i="4"/>
  <c r="E1685" i="4"/>
  <c r="D1685" i="4"/>
  <c r="W1684" i="4"/>
  <c r="V1684" i="4"/>
  <c r="U1684" i="4"/>
  <c r="T1684" i="4"/>
  <c r="R1684" i="4"/>
  <c r="Q1684" i="4"/>
  <c r="P1684" i="4"/>
  <c r="O1684" i="4"/>
  <c r="M1684" i="4"/>
  <c r="L1684" i="4"/>
  <c r="K1684" i="4"/>
  <c r="J1684" i="4"/>
  <c r="I1684" i="4"/>
  <c r="H1684" i="4"/>
  <c r="G1684" i="4"/>
  <c r="F1684" i="4"/>
  <c r="E1684" i="4"/>
  <c r="D1684" i="4"/>
  <c r="W1683" i="4"/>
  <c r="V1683" i="4"/>
  <c r="U1683" i="4"/>
  <c r="T1683" i="4"/>
  <c r="R1683" i="4"/>
  <c r="Q1683" i="4"/>
  <c r="P1683" i="4"/>
  <c r="O1683" i="4"/>
  <c r="M1683" i="4"/>
  <c r="L1683" i="4"/>
  <c r="K1683" i="4"/>
  <c r="J1683" i="4"/>
  <c r="I1683" i="4"/>
  <c r="H1683" i="4"/>
  <c r="G1683" i="4"/>
  <c r="F1683" i="4"/>
  <c r="E1683" i="4"/>
  <c r="D1683" i="4"/>
  <c r="W1682" i="4"/>
  <c r="V1682" i="4"/>
  <c r="U1682" i="4"/>
  <c r="T1682" i="4"/>
  <c r="R1682" i="4"/>
  <c r="Q1682" i="4"/>
  <c r="P1682" i="4"/>
  <c r="O1682" i="4"/>
  <c r="M1682" i="4"/>
  <c r="L1682" i="4"/>
  <c r="K1682" i="4"/>
  <c r="J1682" i="4"/>
  <c r="I1682" i="4"/>
  <c r="H1682" i="4"/>
  <c r="G1682" i="4"/>
  <c r="F1682" i="4"/>
  <c r="E1682" i="4"/>
  <c r="D1682" i="4"/>
  <c r="W1681" i="4"/>
  <c r="V1681" i="4"/>
  <c r="U1681" i="4"/>
  <c r="T1681" i="4"/>
  <c r="R1681" i="4"/>
  <c r="Q1681" i="4"/>
  <c r="P1681" i="4"/>
  <c r="O1681" i="4"/>
  <c r="M1681" i="4"/>
  <c r="L1681" i="4"/>
  <c r="K1681" i="4"/>
  <c r="J1681" i="4"/>
  <c r="I1681" i="4"/>
  <c r="H1681" i="4"/>
  <c r="G1681" i="4"/>
  <c r="F1681" i="4"/>
  <c r="E1681" i="4"/>
  <c r="D1681" i="4"/>
  <c r="W1680" i="4"/>
  <c r="V1680" i="4"/>
  <c r="U1680" i="4"/>
  <c r="T1680" i="4"/>
  <c r="R1680" i="4"/>
  <c r="Q1680" i="4"/>
  <c r="P1680" i="4"/>
  <c r="O1680" i="4"/>
  <c r="M1680" i="4"/>
  <c r="L1680" i="4"/>
  <c r="K1680" i="4"/>
  <c r="J1680" i="4"/>
  <c r="I1680" i="4"/>
  <c r="H1680" i="4"/>
  <c r="G1680" i="4"/>
  <c r="F1680" i="4"/>
  <c r="E1680" i="4"/>
  <c r="D1680" i="4"/>
  <c r="W1679" i="4"/>
  <c r="V1679" i="4"/>
  <c r="U1679" i="4"/>
  <c r="T1679" i="4"/>
  <c r="R1679" i="4"/>
  <c r="Q1679" i="4"/>
  <c r="P1679" i="4"/>
  <c r="O1679" i="4"/>
  <c r="M1679" i="4"/>
  <c r="L1679" i="4"/>
  <c r="K1679" i="4"/>
  <c r="J1679" i="4"/>
  <c r="I1679" i="4"/>
  <c r="H1679" i="4"/>
  <c r="G1679" i="4"/>
  <c r="F1679" i="4"/>
  <c r="E1679" i="4"/>
  <c r="D1679" i="4"/>
  <c r="W1678" i="4"/>
  <c r="V1678" i="4"/>
  <c r="U1678" i="4"/>
  <c r="T1678" i="4"/>
  <c r="R1678" i="4"/>
  <c r="Q1678" i="4"/>
  <c r="P1678" i="4"/>
  <c r="O1678" i="4"/>
  <c r="M1678" i="4"/>
  <c r="L1678" i="4"/>
  <c r="K1678" i="4"/>
  <c r="J1678" i="4"/>
  <c r="I1678" i="4"/>
  <c r="H1678" i="4"/>
  <c r="G1678" i="4"/>
  <c r="F1678" i="4"/>
  <c r="E1678" i="4"/>
  <c r="D1678" i="4"/>
  <c r="W1677" i="4"/>
  <c r="V1677" i="4"/>
  <c r="U1677" i="4"/>
  <c r="T1677" i="4"/>
  <c r="R1677" i="4"/>
  <c r="Q1677" i="4"/>
  <c r="P1677" i="4"/>
  <c r="O1677" i="4"/>
  <c r="M1677" i="4"/>
  <c r="L1677" i="4"/>
  <c r="K1677" i="4"/>
  <c r="J1677" i="4"/>
  <c r="I1677" i="4"/>
  <c r="H1677" i="4"/>
  <c r="G1677" i="4"/>
  <c r="F1677" i="4"/>
  <c r="E1677" i="4"/>
  <c r="D1677" i="4"/>
  <c r="W1676" i="4"/>
  <c r="V1676" i="4"/>
  <c r="U1676" i="4"/>
  <c r="T1676" i="4"/>
  <c r="R1676" i="4"/>
  <c r="Q1676" i="4"/>
  <c r="P1676" i="4"/>
  <c r="O1676" i="4"/>
  <c r="M1676" i="4"/>
  <c r="L1676" i="4"/>
  <c r="K1676" i="4"/>
  <c r="J1676" i="4"/>
  <c r="I1676" i="4"/>
  <c r="H1676" i="4"/>
  <c r="G1676" i="4"/>
  <c r="F1676" i="4"/>
  <c r="E1676" i="4"/>
  <c r="D1676" i="4"/>
  <c r="W1675" i="4"/>
  <c r="V1675" i="4"/>
  <c r="U1675" i="4"/>
  <c r="T1675" i="4"/>
  <c r="R1675" i="4"/>
  <c r="Q1675" i="4"/>
  <c r="P1675" i="4"/>
  <c r="O1675" i="4"/>
  <c r="M1675" i="4"/>
  <c r="L1675" i="4"/>
  <c r="K1675" i="4"/>
  <c r="J1675" i="4"/>
  <c r="I1675" i="4"/>
  <c r="H1675" i="4"/>
  <c r="G1675" i="4"/>
  <c r="F1675" i="4"/>
  <c r="E1675" i="4"/>
  <c r="D1675" i="4"/>
  <c r="W1674" i="4"/>
  <c r="V1674" i="4"/>
  <c r="U1674" i="4"/>
  <c r="T1674" i="4"/>
  <c r="R1674" i="4"/>
  <c r="Q1674" i="4"/>
  <c r="P1674" i="4"/>
  <c r="O1674" i="4"/>
  <c r="M1674" i="4"/>
  <c r="L1674" i="4"/>
  <c r="K1674" i="4"/>
  <c r="J1674" i="4"/>
  <c r="I1674" i="4"/>
  <c r="H1674" i="4"/>
  <c r="G1674" i="4"/>
  <c r="F1674" i="4"/>
  <c r="E1674" i="4"/>
  <c r="D1674" i="4"/>
  <c r="W1673" i="4"/>
  <c r="V1673" i="4"/>
  <c r="U1673" i="4"/>
  <c r="T1673" i="4"/>
  <c r="R1673" i="4"/>
  <c r="Q1673" i="4"/>
  <c r="P1673" i="4"/>
  <c r="O1673" i="4"/>
  <c r="M1673" i="4"/>
  <c r="L1673" i="4"/>
  <c r="K1673" i="4"/>
  <c r="J1673" i="4"/>
  <c r="I1673" i="4"/>
  <c r="H1673" i="4"/>
  <c r="G1673" i="4"/>
  <c r="F1673" i="4"/>
  <c r="E1673" i="4"/>
  <c r="D1673" i="4"/>
  <c r="W1672" i="4"/>
  <c r="V1672" i="4"/>
  <c r="U1672" i="4"/>
  <c r="T1672" i="4"/>
  <c r="R1672" i="4"/>
  <c r="Q1672" i="4"/>
  <c r="P1672" i="4"/>
  <c r="O1672" i="4"/>
  <c r="M1672" i="4"/>
  <c r="L1672" i="4"/>
  <c r="K1672" i="4"/>
  <c r="J1672" i="4"/>
  <c r="I1672" i="4"/>
  <c r="H1672" i="4"/>
  <c r="G1672" i="4"/>
  <c r="F1672" i="4"/>
  <c r="E1672" i="4"/>
  <c r="D1672" i="4"/>
  <c r="W1671" i="4"/>
  <c r="V1671" i="4"/>
  <c r="U1671" i="4"/>
  <c r="T1671" i="4"/>
  <c r="R1671" i="4"/>
  <c r="Q1671" i="4"/>
  <c r="P1671" i="4"/>
  <c r="O1671" i="4"/>
  <c r="M1671" i="4"/>
  <c r="L1671" i="4"/>
  <c r="K1671" i="4"/>
  <c r="J1671" i="4"/>
  <c r="I1671" i="4"/>
  <c r="H1671" i="4"/>
  <c r="G1671" i="4"/>
  <c r="F1671" i="4"/>
  <c r="E1671" i="4"/>
  <c r="D1671" i="4"/>
  <c r="W1670" i="4"/>
  <c r="V1670" i="4"/>
  <c r="U1670" i="4"/>
  <c r="T1670" i="4"/>
  <c r="R1670" i="4"/>
  <c r="Q1670" i="4"/>
  <c r="P1670" i="4"/>
  <c r="O1670" i="4"/>
  <c r="M1670" i="4"/>
  <c r="L1670" i="4"/>
  <c r="K1670" i="4"/>
  <c r="J1670" i="4"/>
  <c r="I1670" i="4"/>
  <c r="H1670" i="4"/>
  <c r="G1670" i="4"/>
  <c r="F1670" i="4"/>
  <c r="E1670" i="4"/>
  <c r="D1670" i="4"/>
  <c r="W1669" i="4"/>
  <c r="V1669" i="4"/>
  <c r="U1669" i="4"/>
  <c r="T1669" i="4"/>
  <c r="R1669" i="4"/>
  <c r="Q1669" i="4"/>
  <c r="P1669" i="4"/>
  <c r="O1669" i="4"/>
  <c r="M1669" i="4"/>
  <c r="L1669" i="4"/>
  <c r="K1669" i="4"/>
  <c r="J1669" i="4"/>
  <c r="I1669" i="4"/>
  <c r="H1669" i="4"/>
  <c r="G1669" i="4"/>
  <c r="F1669" i="4"/>
  <c r="E1669" i="4"/>
  <c r="D1669" i="4"/>
  <c r="W1668" i="4"/>
  <c r="V1668" i="4"/>
  <c r="U1668" i="4"/>
  <c r="T1668" i="4"/>
  <c r="R1668" i="4"/>
  <c r="Q1668" i="4"/>
  <c r="P1668" i="4"/>
  <c r="O1668" i="4"/>
  <c r="M1668" i="4"/>
  <c r="L1668" i="4"/>
  <c r="K1668" i="4"/>
  <c r="J1668" i="4"/>
  <c r="I1668" i="4"/>
  <c r="H1668" i="4"/>
  <c r="G1668" i="4"/>
  <c r="F1668" i="4"/>
  <c r="E1668" i="4"/>
  <c r="D1668" i="4"/>
  <c r="W1667" i="4"/>
  <c r="V1667" i="4"/>
  <c r="U1667" i="4"/>
  <c r="T1667" i="4"/>
  <c r="R1667" i="4"/>
  <c r="Q1667" i="4"/>
  <c r="P1667" i="4"/>
  <c r="O1667" i="4"/>
  <c r="M1667" i="4"/>
  <c r="L1667" i="4"/>
  <c r="K1667" i="4"/>
  <c r="J1667" i="4"/>
  <c r="I1667" i="4"/>
  <c r="H1667" i="4"/>
  <c r="G1667" i="4"/>
  <c r="F1667" i="4"/>
  <c r="E1667" i="4"/>
  <c r="D1667" i="4"/>
  <c r="W1666" i="4"/>
  <c r="V1666" i="4"/>
  <c r="U1666" i="4"/>
  <c r="T1666" i="4"/>
  <c r="R1666" i="4"/>
  <c r="Q1666" i="4"/>
  <c r="P1666" i="4"/>
  <c r="O1666" i="4"/>
  <c r="M1666" i="4"/>
  <c r="L1666" i="4"/>
  <c r="K1666" i="4"/>
  <c r="J1666" i="4"/>
  <c r="I1666" i="4"/>
  <c r="H1666" i="4"/>
  <c r="G1666" i="4"/>
  <c r="F1666" i="4"/>
  <c r="E1666" i="4"/>
  <c r="D1666" i="4"/>
  <c r="W1665" i="4"/>
  <c r="V1665" i="4"/>
  <c r="U1665" i="4"/>
  <c r="T1665" i="4"/>
  <c r="R1665" i="4"/>
  <c r="Q1665" i="4"/>
  <c r="P1665" i="4"/>
  <c r="O1665" i="4"/>
  <c r="M1665" i="4"/>
  <c r="L1665" i="4"/>
  <c r="K1665" i="4"/>
  <c r="J1665" i="4"/>
  <c r="I1665" i="4"/>
  <c r="H1665" i="4"/>
  <c r="G1665" i="4"/>
  <c r="F1665" i="4"/>
  <c r="E1665" i="4"/>
  <c r="D1665" i="4"/>
  <c r="W1664" i="4"/>
  <c r="V1664" i="4"/>
  <c r="U1664" i="4"/>
  <c r="T1664" i="4"/>
  <c r="R1664" i="4"/>
  <c r="Q1664" i="4"/>
  <c r="P1664" i="4"/>
  <c r="O1664" i="4"/>
  <c r="M1664" i="4"/>
  <c r="L1664" i="4"/>
  <c r="K1664" i="4"/>
  <c r="J1664" i="4"/>
  <c r="I1664" i="4"/>
  <c r="H1664" i="4"/>
  <c r="G1664" i="4"/>
  <c r="F1664" i="4"/>
  <c r="E1664" i="4"/>
  <c r="D1664" i="4"/>
  <c r="W1663" i="4"/>
  <c r="V1663" i="4"/>
  <c r="U1663" i="4"/>
  <c r="T1663" i="4"/>
  <c r="R1663" i="4"/>
  <c r="Q1663" i="4"/>
  <c r="P1663" i="4"/>
  <c r="O1663" i="4"/>
  <c r="M1663" i="4"/>
  <c r="L1663" i="4"/>
  <c r="K1663" i="4"/>
  <c r="J1663" i="4"/>
  <c r="I1663" i="4"/>
  <c r="H1663" i="4"/>
  <c r="G1663" i="4"/>
  <c r="F1663" i="4"/>
  <c r="E1663" i="4"/>
  <c r="D1663" i="4"/>
  <c r="W1662" i="4"/>
  <c r="V1662" i="4"/>
  <c r="U1662" i="4"/>
  <c r="T1662" i="4"/>
  <c r="R1662" i="4"/>
  <c r="Q1662" i="4"/>
  <c r="P1662" i="4"/>
  <c r="O1662" i="4"/>
  <c r="M1662" i="4"/>
  <c r="L1662" i="4"/>
  <c r="K1662" i="4"/>
  <c r="J1662" i="4"/>
  <c r="I1662" i="4"/>
  <c r="H1662" i="4"/>
  <c r="G1662" i="4"/>
  <c r="F1662" i="4"/>
  <c r="E1662" i="4"/>
  <c r="D1662" i="4"/>
  <c r="W1661" i="4"/>
  <c r="V1661" i="4"/>
  <c r="U1661" i="4"/>
  <c r="T1661" i="4"/>
  <c r="R1661" i="4"/>
  <c r="Q1661" i="4"/>
  <c r="P1661" i="4"/>
  <c r="O1661" i="4"/>
  <c r="M1661" i="4"/>
  <c r="L1661" i="4"/>
  <c r="K1661" i="4"/>
  <c r="J1661" i="4"/>
  <c r="I1661" i="4"/>
  <c r="H1661" i="4"/>
  <c r="G1661" i="4"/>
  <c r="F1661" i="4"/>
  <c r="E1661" i="4"/>
  <c r="D1661" i="4"/>
  <c r="W1660" i="4"/>
  <c r="V1660" i="4"/>
  <c r="U1660" i="4"/>
  <c r="T1660" i="4"/>
  <c r="R1660" i="4"/>
  <c r="Q1660" i="4"/>
  <c r="P1660" i="4"/>
  <c r="O1660" i="4"/>
  <c r="M1660" i="4"/>
  <c r="L1660" i="4"/>
  <c r="K1660" i="4"/>
  <c r="J1660" i="4"/>
  <c r="I1660" i="4"/>
  <c r="H1660" i="4"/>
  <c r="G1660" i="4"/>
  <c r="F1660" i="4"/>
  <c r="E1660" i="4"/>
  <c r="D1660" i="4"/>
  <c r="W1659" i="4"/>
  <c r="V1659" i="4"/>
  <c r="U1659" i="4"/>
  <c r="T1659" i="4"/>
  <c r="R1659" i="4"/>
  <c r="Q1659" i="4"/>
  <c r="P1659" i="4"/>
  <c r="O1659" i="4"/>
  <c r="M1659" i="4"/>
  <c r="L1659" i="4"/>
  <c r="K1659" i="4"/>
  <c r="J1659" i="4"/>
  <c r="I1659" i="4"/>
  <c r="H1659" i="4"/>
  <c r="G1659" i="4"/>
  <c r="F1659" i="4"/>
  <c r="E1659" i="4"/>
  <c r="D1659" i="4"/>
  <c r="W1658" i="4"/>
  <c r="V1658" i="4"/>
  <c r="U1658" i="4"/>
  <c r="T1658" i="4"/>
  <c r="R1658" i="4"/>
  <c r="Q1658" i="4"/>
  <c r="P1658" i="4"/>
  <c r="O1658" i="4"/>
  <c r="M1658" i="4"/>
  <c r="L1658" i="4"/>
  <c r="K1658" i="4"/>
  <c r="J1658" i="4"/>
  <c r="I1658" i="4"/>
  <c r="H1658" i="4"/>
  <c r="G1658" i="4"/>
  <c r="F1658" i="4"/>
  <c r="E1658" i="4"/>
  <c r="D1658" i="4"/>
  <c r="W1657" i="4"/>
  <c r="V1657" i="4"/>
  <c r="U1657" i="4"/>
  <c r="T1657" i="4"/>
  <c r="R1657" i="4"/>
  <c r="Q1657" i="4"/>
  <c r="P1657" i="4"/>
  <c r="O1657" i="4"/>
  <c r="M1657" i="4"/>
  <c r="L1657" i="4"/>
  <c r="K1657" i="4"/>
  <c r="J1657" i="4"/>
  <c r="I1657" i="4"/>
  <c r="H1657" i="4"/>
  <c r="G1657" i="4"/>
  <c r="F1657" i="4"/>
  <c r="E1657" i="4"/>
  <c r="D1657" i="4"/>
  <c r="W1656" i="4"/>
  <c r="V1656" i="4"/>
  <c r="U1656" i="4"/>
  <c r="T1656" i="4"/>
  <c r="R1656" i="4"/>
  <c r="Q1656" i="4"/>
  <c r="P1656" i="4"/>
  <c r="O1656" i="4"/>
  <c r="M1656" i="4"/>
  <c r="L1656" i="4"/>
  <c r="K1656" i="4"/>
  <c r="J1656" i="4"/>
  <c r="I1656" i="4"/>
  <c r="H1656" i="4"/>
  <c r="G1656" i="4"/>
  <c r="F1656" i="4"/>
  <c r="E1656" i="4"/>
  <c r="D1656" i="4"/>
  <c r="W1655" i="4"/>
  <c r="V1655" i="4"/>
  <c r="U1655" i="4"/>
  <c r="T1655" i="4"/>
  <c r="R1655" i="4"/>
  <c r="Q1655" i="4"/>
  <c r="P1655" i="4"/>
  <c r="O1655" i="4"/>
  <c r="M1655" i="4"/>
  <c r="L1655" i="4"/>
  <c r="K1655" i="4"/>
  <c r="J1655" i="4"/>
  <c r="I1655" i="4"/>
  <c r="H1655" i="4"/>
  <c r="G1655" i="4"/>
  <c r="F1655" i="4"/>
  <c r="E1655" i="4"/>
  <c r="D1655" i="4"/>
  <c r="W1654" i="4"/>
  <c r="V1654" i="4"/>
  <c r="U1654" i="4"/>
  <c r="T1654" i="4"/>
  <c r="R1654" i="4"/>
  <c r="Q1654" i="4"/>
  <c r="P1654" i="4"/>
  <c r="O1654" i="4"/>
  <c r="M1654" i="4"/>
  <c r="L1654" i="4"/>
  <c r="K1654" i="4"/>
  <c r="J1654" i="4"/>
  <c r="I1654" i="4"/>
  <c r="H1654" i="4"/>
  <c r="G1654" i="4"/>
  <c r="F1654" i="4"/>
  <c r="E1654" i="4"/>
  <c r="D1654" i="4"/>
  <c r="W1653" i="4"/>
  <c r="V1653" i="4"/>
  <c r="U1653" i="4"/>
  <c r="T1653" i="4"/>
  <c r="R1653" i="4"/>
  <c r="Q1653" i="4"/>
  <c r="P1653" i="4"/>
  <c r="O1653" i="4"/>
  <c r="M1653" i="4"/>
  <c r="L1653" i="4"/>
  <c r="K1653" i="4"/>
  <c r="J1653" i="4"/>
  <c r="I1653" i="4"/>
  <c r="H1653" i="4"/>
  <c r="G1653" i="4"/>
  <c r="F1653" i="4"/>
  <c r="E1653" i="4"/>
  <c r="D1653" i="4"/>
  <c r="W1652" i="4"/>
  <c r="V1652" i="4"/>
  <c r="U1652" i="4"/>
  <c r="T1652" i="4"/>
  <c r="R1652" i="4"/>
  <c r="Q1652" i="4"/>
  <c r="P1652" i="4"/>
  <c r="O1652" i="4"/>
  <c r="M1652" i="4"/>
  <c r="L1652" i="4"/>
  <c r="K1652" i="4"/>
  <c r="J1652" i="4"/>
  <c r="I1652" i="4"/>
  <c r="H1652" i="4"/>
  <c r="G1652" i="4"/>
  <c r="F1652" i="4"/>
  <c r="E1652" i="4"/>
  <c r="D1652" i="4"/>
  <c r="W1651" i="4"/>
  <c r="V1651" i="4"/>
  <c r="U1651" i="4"/>
  <c r="T1651" i="4"/>
  <c r="R1651" i="4"/>
  <c r="Q1651" i="4"/>
  <c r="P1651" i="4"/>
  <c r="O1651" i="4"/>
  <c r="M1651" i="4"/>
  <c r="L1651" i="4"/>
  <c r="K1651" i="4"/>
  <c r="J1651" i="4"/>
  <c r="I1651" i="4"/>
  <c r="H1651" i="4"/>
  <c r="G1651" i="4"/>
  <c r="F1651" i="4"/>
  <c r="E1651" i="4"/>
  <c r="D1651" i="4"/>
  <c r="W1650" i="4"/>
  <c r="V1650" i="4"/>
  <c r="U1650" i="4"/>
  <c r="T1650" i="4"/>
  <c r="R1650" i="4"/>
  <c r="Q1650" i="4"/>
  <c r="P1650" i="4"/>
  <c r="O1650" i="4"/>
  <c r="M1650" i="4"/>
  <c r="L1650" i="4"/>
  <c r="K1650" i="4"/>
  <c r="J1650" i="4"/>
  <c r="I1650" i="4"/>
  <c r="H1650" i="4"/>
  <c r="G1650" i="4"/>
  <c r="F1650" i="4"/>
  <c r="E1650" i="4"/>
  <c r="D1650" i="4"/>
  <c r="W1649" i="4"/>
  <c r="V1649" i="4"/>
  <c r="U1649" i="4"/>
  <c r="T1649" i="4"/>
  <c r="R1649" i="4"/>
  <c r="Q1649" i="4"/>
  <c r="P1649" i="4"/>
  <c r="O1649" i="4"/>
  <c r="M1649" i="4"/>
  <c r="L1649" i="4"/>
  <c r="K1649" i="4"/>
  <c r="J1649" i="4"/>
  <c r="I1649" i="4"/>
  <c r="H1649" i="4"/>
  <c r="G1649" i="4"/>
  <c r="F1649" i="4"/>
  <c r="E1649" i="4"/>
  <c r="D1649" i="4"/>
  <c r="W1648" i="4"/>
  <c r="V1648" i="4"/>
  <c r="U1648" i="4"/>
  <c r="T1648" i="4"/>
  <c r="R1648" i="4"/>
  <c r="Q1648" i="4"/>
  <c r="P1648" i="4"/>
  <c r="O1648" i="4"/>
  <c r="M1648" i="4"/>
  <c r="L1648" i="4"/>
  <c r="K1648" i="4"/>
  <c r="J1648" i="4"/>
  <c r="I1648" i="4"/>
  <c r="H1648" i="4"/>
  <c r="G1648" i="4"/>
  <c r="F1648" i="4"/>
  <c r="E1648" i="4"/>
  <c r="D1648" i="4"/>
  <c r="W1647" i="4"/>
  <c r="V1647" i="4"/>
  <c r="U1647" i="4"/>
  <c r="T1647" i="4"/>
  <c r="R1647" i="4"/>
  <c r="Q1647" i="4"/>
  <c r="P1647" i="4"/>
  <c r="O1647" i="4"/>
  <c r="M1647" i="4"/>
  <c r="L1647" i="4"/>
  <c r="K1647" i="4"/>
  <c r="J1647" i="4"/>
  <c r="I1647" i="4"/>
  <c r="H1647" i="4"/>
  <c r="G1647" i="4"/>
  <c r="F1647" i="4"/>
  <c r="E1647" i="4"/>
  <c r="D1647" i="4"/>
  <c r="W1646" i="4"/>
  <c r="V1646" i="4"/>
  <c r="U1646" i="4"/>
  <c r="T1646" i="4"/>
  <c r="R1646" i="4"/>
  <c r="Q1646" i="4"/>
  <c r="P1646" i="4"/>
  <c r="O1646" i="4"/>
  <c r="M1646" i="4"/>
  <c r="L1646" i="4"/>
  <c r="K1646" i="4"/>
  <c r="J1646" i="4"/>
  <c r="I1646" i="4"/>
  <c r="H1646" i="4"/>
  <c r="G1646" i="4"/>
  <c r="F1646" i="4"/>
  <c r="E1646" i="4"/>
  <c r="D1646" i="4"/>
  <c r="W1645" i="4"/>
  <c r="V1645" i="4"/>
  <c r="U1645" i="4"/>
  <c r="T1645" i="4"/>
  <c r="R1645" i="4"/>
  <c r="Q1645" i="4"/>
  <c r="P1645" i="4"/>
  <c r="O1645" i="4"/>
  <c r="M1645" i="4"/>
  <c r="L1645" i="4"/>
  <c r="K1645" i="4"/>
  <c r="J1645" i="4"/>
  <c r="I1645" i="4"/>
  <c r="H1645" i="4"/>
  <c r="G1645" i="4"/>
  <c r="F1645" i="4"/>
  <c r="E1645" i="4"/>
  <c r="D1645" i="4"/>
  <c r="W1644" i="4"/>
  <c r="V1644" i="4"/>
  <c r="U1644" i="4"/>
  <c r="T1644" i="4"/>
  <c r="R1644" i="4"/>
  <c r="Q1644" i="4"/>
  <c r="P1644" i="4"/>
  <c r="O1644" i="4"/>
  <c r="M1644" i="4"/>
  <c r="L1644" i="4"/>
  <c r="K1644" i="4"/>
  <c r="J1644" i="4"/>
  <c r="I1644" i="4"/>
  <c r="H1644" i="4"/>
  <c r="G1644" i="4"/>
  <c r="F1644" i="4"/>
  <c r="E1644" i="4"/>
  <c r="D1644" i="4"/>
  <c r="W1643" i="4"/>
  <c r="V1643" i="4"/>
  <c r="U1643" i="4"/>
  <c r="T1643" i="4"/>
  <c r="R1643" i="4"/>
  <c r="Q1643" i="4"/>
  <c r="P1643" i="4"/>
  <c r="O1643" i="4"/>
  <c r="M1643" i="4"/>
  <c r="L1643" i="4"/>
  <c r="K1643" i="4"/>
  <c r="J1643" i="4"/>
  <c r="I1643" i="4"/>
  <c r="H1643" i="4"/>
  <c r="G1643" i="4"/>
  <c r="F1643" i="4"/>
  <c r="E1643" i="4"/>
  <c r="D1643" i="4"/>
  <c r="W1642" i="4"/>
  <c r="V1642" i="4"/>
  <c r="U1642" i="4"/>
  <c r="T1642" i="4"/>
  <c r="R1642" i="4"/>
  <c r="Q1642" i="4"/>
  <c r="P1642" i="4"/>
  <c r="O1642" i="4"/>
  <c r="M1642" i="4"/>
  <c r="L1642" i="4"/>
  <c r="K1642" i="4"/>
  <c r="J1642" i="4"/>
  <c r="I1642" i="4"/>
  <c r="H1642" i="4"/>
  <c r="G1642" i="4"/>
  <c r="F1642" i="4"/>
  <c r="E1642" i="4"/>
  <c r="D1642" i="4"/>
  <c r="W1641" i="4"/>
  <c r="V1641" i="4"/>
  <c r="U1641" i="4"/>
  <c r="T1641" i="4"/>
  <c r="R1641" i="4"/>
  <c r="Q1641" i="4"/>
  <c r="P1641" i="4"/>
  <c r="O1641" i="4"/>
  <c r="M1641" i="4"/>
  <c r="L1641" i="4"/>
  <c r="K1641" i="4"/>
  <c r="J1641" i="4"/>
  <c r="I1641" i="4"/>
  <c r="H1641" i="4"/>
  <c r="G1641" i="4"/>
  <c r="F1641" i="4"/>
  <c r="E1641" i="4"/>
  <c r="D1641" i="4"/>
  <c r="W1640" i="4"/>
  <c r="V1640" i="4"/>
  <c r="U1640" i="4"/>
  <c r="T1640" i="4"/>
  <c r="R1640" i="4"/>
  <c r="Q1640" i="4"/>
  <c r="P1640" i="4"/>
  <c r="O1640" i="4"/>
  <c r="M1640" i="4"/>
  <c r="L1640" i="4"/>
  <c r="K1640" i="4"/>
  <c r="J1640" i="4"/>
  <c r="I1640" i="4"/>
  <c r="H1640" i="4"/>
  <c r="G1640" i="4"/>
  <c r="F1640" i="4"/>
  <c r="E1640" i="4"/>
  <c r="D1640" i="4"/>
  <c r="W1639" i="4"/>
  <c r="V1639" i="4"/>
  <c r="U1639" i="4"/>
  <c r="T1639" i="4"/>
  <c r="R1639" i="4"/>
  <c r="Q1639" i="4"/>
  <c r="P1639" i="4"/>
  <c r="O1639" i="4"/>
  <c r="M1639" i="4"/>
  <c r="L1639" i="4"/>
  <c r="K1639" i="4"/>
  <c r="J1639" i="4"/>
  <c r="I1639" i="4"/>
  <c r="H1639" i="4"/>
  <c r="G1639" i="4"/>
  <c r="F1639" i="4"/>
  <c r="E1639" i="4"/>
  <c r="D1639" i="4"/>
  <c r="W1638" i="4"/>
  <c r="V1638" i="4"/>
  <c r="U1638" i="4"/>
  <c r="T1638" i="4"/>
  <c r="R1638" i="4"/>
  <c r="Q1638" i="4"/>
  <c r="P1638" i="4"/>
  <c r="O1638" i="4"/>
  <c r="M1638" i="4"/>
  <c r="L1638" i="4"/>
  <c r="K1638" i="4"/>
  <c r="J1638" i="4"/>
  <c r="I1638" i="4"/>
  <c r="H1638" i="4"/>
  <c r="G1638" i="4"/>
  <c r="F1638" i="4"/>
  <c r="E1638" i="4"/>
  <c r="D1638" i="4"/>
  <c r="W1637" i="4"/>
  <c r="V1637" i="4"/>
  <c r="U1637" i="4"/>
  <c r="T1637" i="4"/>
  <c r="R1637" i="4"/>
  <c r="Q1637" i="4"/>
  <c r="P1637" i="4"/>
  <c r="O1637" i="4"/>
  <c r="M1637" i="4"/>
  <c r="L1637" i="4"/>
  <c r="K1637" i="4"/>
  <c r="J1637" i="4"/>
  <c r="I1637" i="4"/>
  <c r="H1637" i="4"/>
  <c r="G1637" i="4"/>
  <c r="F1637" i="4"/>
  <c r="E1637" i="4"/>
  <c r="D1637" i="4"/>
  <c r="W1636" i="4"/>
  <c r="V1636" i="4"/>
  <c r="U1636" i="4"/>
  <c r="T1636" i="4"/>
  <c r="R1636" i="4"/>
  <c r="Q1636" i="4"/>
  <c r="P1636" i="4"/>
  <c r="O1636" i="4"/>
  <c r="M1636" i="4"/>
  <c r="L1636" i="4"/>
  <c r="K1636" i="4"/>
  <c r="J1636" i="4"/>
  <c r="I1636" i="4"/>
  <c r="H1636" i="4"/>
  <c r="G1636" i="4"/>
  <c r="F1636" i="4"/>
  <c r="E1636" i="4"/>
  <c r="D1636" i="4"/>
  <c r="W1635" i="4"/>
  <c r="V1635" i="4"/>
  <c r="U1635" i="4"/>
  <c r="T1635" i="4"/>
  <c r="R1635" i="4"/>
  <c r="Q1635" i="4"/>
  <c r="P1635" i="4"/>
  <c r="O1635" i="4"/>
  <c r="M1635" i="4"/>
  <c r="L1635" i="4"/>
  <c r="K1635" i="4"/>
  <c r="J1635" i="4"/>
  <c r="I1635" i="4"/>
  <c r="H1635" i="4"/>
  <c r="G1635" i="4"/>
  <c r="F1635" i="4"/>
  <c r="E1635" i="4"/>
  <c r="D1635" i="4"/>
  <c r="W1634" i="4"/>
  <c r="V1634" i="4"/>
  <c r="U1634" i="4"/>
  <c r="T1634" i="4"/>
  <c r="R1634" i="4"/>
  <c r="Q1634" i="4"/>
  <c r="P1634" i="4"/>
  <c r="O1634" i="4"/>
  <c r="M1634" i="4"/>
  <c r="L1634" i="4"/>
  <c r="K1634" i="4"/>
  <c r="J1634" i="4"/>
  <c r="I1634" i="4"/>
  <c r="H1634" i="4"/>
  <c r="G1634" i="4"/>
  <c r="F1634" i="4"/>
  <c r="E1634" i="4"/>
  <c r="D1634" i="4"/>
  <c r="W1633" i="4"/>
  <c r="V1633" i="4"/>
  <c r="U1633" i="4"/>
  <c r="T1633" i="4"/>
  <c r="R1633" i="4"/>
  <c r="Q1633" i="4"/>
  <c r="P1633" i="4"/>
  <c r="O1633" i="4"/>
  <c r="M1633" i="4"/>
  <c r="L1633" i="4"/>
  <c r="K1633" i="4"/>
  <c r="J1633" i="4"/>
  <c r="I1633" i="4"/>
  <c r="H1633" i="4"/>
  <c r="G1633" i="4"/>
  <c r="F1633" i="4"/>
  <c r="E1633" i="4"/>
  <c r="D1633" i="4"/>
  <c r="W1632" i="4"/>
  <c r="V1632" i="4"/>
  <c r="U1632" i="4"/>
  <c r="T1632" i="4"/>
  <c r="R1632" i="4"/>
  <c r="Q1632" i="4"/>
  <c r="P1632" i="4"/>
  <c r="O1632" i="4"/>
  <c r="M1632" i="4"/>
  <c r="L1632" i="4"/>
  <c r="K1632" i="4"/>
  <c r="J1632" i="4"/>
  <c r="I1632" i="4"/>
  <c r="H1632" i="4"/>
  <c r="G1632" i="4"/>
  <c r="F1632" i="4"/>
  <c r="E1632" i="4"/>
  <c r="D1632" i="4"/>
  <c r="W1631" i="4"/>
  <c r="V1631" i="4"/>
  <c r="U1631" i="4"/>
  <c r="T1631" i="4"/>
  <c r="R1631" i="4"/>
  <c r="Q1631" i="4"/>
  <c r="P1631" i="4"/>
  <c r="O1631" i="4"/>
  <c r="M1631" i="4"/>
  <c r="L1631" i="4"/>
  <c r="K1631" i="4"/>
  <c r="J1631" i="4"/>
  <c r="I1631" i="4"/>
  <c r="H1631" i="4"/>
  <c r="G1631" i="4"/>
  <c r="F1631" i="4"/>
  <c r="E1631" i="4"/>
  <c r="D1631" i="4"/>
  <c r="W1630" i="4"/>
  <c r="V1630" i="4"/>
  <c r="U1630" i="4"/>
  <c r="T1630" i="4"/>
  <c r="R1630" i="4"/>
  <c r="Q1630" i="4"/>
  <c r="P1630" i="4"/>
  <c r="O1630" i="4"/>
  <c r="M1630" i="4"/>
  <c r="L1630" i="4"/>
  <c r="K1630" i="4"/>
  <c r="J1630" i="4"/>
  <c r="I1630" i="4"/>
  <c r="H1630" i="4"/>
  <c r="G1630" i="4"/>
  <c r="F1630" i="4"/>
  <c r="E1630" i="4"/>
  <c r="D1630" i="4"/>
  <c r="W1629" i="4"/>
  <c r="V1629" i="4"/>
  <c r="U1629" i="4"/>
  <c r="T1629" i="4"/>
  <c r="R1629" i="4"/>
  <c r="Q1629" i="4"/>
  <c r="P1629" i="4"/>
  <c r="O1629" i="4"/>
  <c r="M1629" i="4"/>
  <c r="L1629" i="4"/>
  <c r="K1629" i="4"/>
  <c r="J1629" i="4"/>
  <c r="I1629" i="4"/>
  <c r="H1629" i="4"/>
  <c r="G1629" i="4"/>
  <c r="F1629" i="4"/>
  <c r="E1629" i="4"/>
  <c r="D1629" i="4"/>
  <c r="W1628" i="4"/>
  <c r="V1628" i="4"/>
  <c r="U1628" i="4"/>
  <c r="T1628" i="4"/>
  <c r="R1628" i="4"/>
  <c r="Q1628" i="4"/>
  <c r="P1628" i="4"/>
  <c r="O1628" i="4"/>
  <c r="M1628" i="4"/>
  <c r="L1628" i="4"/>
  <c r="K1628" i="4"/>
  <c r="J1628" i="4"/>
  <c r="I1628" i="4"/>
  <c r="H1628" i="4"/>
  <c r="G1628" i="4"/>
  <c r="F1628" i="4"/>
  <c r="E1628" i="4"/>
  <c r="D1628" i="4"/>
  <c r="W1627" i="4"/>
  <c r="V1627" i="4"/>
  <c r="U1627" i="4"/>
  <c r="T1627" i="4"/>
  <c r="R1627" i="4"/>
  <c r="Q1627" i="4"/>
  <c r="P1627" i="4"/>
  <c r="O1627" i="4"/>
  <c r="M1627" i="4"/>
  <c r="L1627" i="4"/>
  <c r="K1627" i="4"/>
  <c r="J1627" i="4"/>
  <c r="I1627" i="4"/>
  <c r="H1627" i="4"/>
  <c r="G1627" i="4"/>
  <c r="F1627" i="4"/>
  <c r="E1627" i="4"/>
  <c r="D1627" i="4"/>
  <c r="W1626" i="4"/>
  <c r="V1626" i="4"/>
  <c r="U1626" i="4"/>
  <c r="T1626" i="4"/>
  <c r="R1626" i="4"/>
  <c r="Q1626" i="4"/>
  <c r="P1626" i="4"/>
  <c r="O1626" i="4"/>
  <c r="M1626" i="4"/>
  <c r="L1626" i="4"/>
  <c r="K1626" i="4"/>
  <c r="J1626" i="4"/>
  <c r="I1626" i="4"/>
  <c r="H1626" i="4"/>
  <c r="G1626" i="4"/>
  <c r="F1626" i="4"/>
  <c r="E1626" i="4"/>
  <c r="D1626" i="4"/>
  <c r="W1625" i="4"/>
  <c r="V1625" i="4"/>
  <c r="U1625" i="4"/>
  <c r="T1625" i="4"/>
  <c r="R1625" i="4"/>
  <c r="Q1625" i="4"/>
  <c r="P1625" i="4"/>
  <c r="O1625" i="4"/>
  <c r="M1625" i="4"/>
  <c r="L1625" i="4"/>
  <c r="K1625" i="4"/>
  <c r="J1625" i="4"/>
  <c r="I1625" i="4"/>
  <c r="H1625" i="4"/>
  <c r="G1625" i="4"/>
  <c r="F1625" i="4"/>
  <c r="E1625" i="4"/>
  <c r="D1625" i="4"/>
  <c r="W1624" i="4"/>
  <c r="V1624" i="4"/>
  <c r="U1624" i="4"/>
  <c r="T1624" i="4"/>
  <c r="R1624" i="4"/>
  <c r="Q1624" i="4"/>
  <c r="P1624" i="4"/>
  <c r="O1624" i="4"/>
  <c r="M1624" i="4"/>
  <c r="L1624" i="4"/>
  <c r="K1624" i="4"/>
  <c r="J1624" i="4"/>
  <c r="I1624" i="4"/>
  <c r="H1624" i="4"/>
  <c r="G1624" i="4"/>
  <c r="F1624" i="4"/>
  <c r="E1624" i="4"/>
  <c r="D1624" i="4"/>
  <c r="W1623" i="4"/>
  <c r="V1623" i="4"/>
  <c r="U1623" i="4"/>
  <c r="T1623" i="4"/>
  <c r="R1623" i="4"/>
  <c r="Q1623" i="4"/>
  <c r="P1623" i="4"/>
  <c r="O1623" i="4"/>
  <c r="M1623" i="4"/>
  <c r="L1623" i="4"/>
  <c r="K1623" i="4"/>
  <c r="J1623" i="4"/>
  <c r="I1623" i="4"/>
  <c r="H1623" i="4"/>
  <c r="G1623" i="4"/>
  <c r="F1623" i="4"/>
  <c r="E1623" i="4"/>
  <c r="D1623" i="4"/>
  <c r="W1622" i="4"/>
  <c r="V1622" i="4"/>
  <c r="U1622" i="4"/>
  <c r="T1622" i="4"/>
  <c r="R1622" i="4"/>
  <c r="Q1622" i="4"/>
  <c r="P1622" i="4"/>
  <c r="O1622" i="4"/>
  <c r="M1622" i="4"/>
  <c r="L1622" i="4"/>
  <c r="K1622" i="4"/>
  <c r="J1622" i="4"/>
  <c r="I1622" i="4"/>
  <c r="H1622" i="4"/>
  <c r="G1622" i="4"/>
  <c r="F1622" i="4"/>
  <c r="E1622" i="4"/>
  <c r="D1622" i="4"/>
  <c r="W1621" i="4"/>
  <c r="V1621" i="4"/>
  <c r="U1621" i="4"/>
  <c r="T1621" i="4"/>
  <c r="R1621" i="4"/>
  <c r="Q1621" i="4"/>
  <c r="P1621" i="4"/>
  <c r="O1621" i="4"/>
  <c r="M1621" i="4"/>
  <c r="L1621" i="4"/>
  <c r="K1621" i="4"/>
  <c r="J1621" i="4"/>
  <c r="I1621" i="4"/>
  <c r="H1621" i="4"/>
  <c r="G1621" i="4"/>
  <c r="F1621" i="4"/>
  <c r="E1621" i="4"/>
  <c r="D1621" i="4"/>
  <c r="W1620" i="4"/>
  <c r="V1620" i="4"/>
  <c r="U1620" i="4"/>
  <c r="T1620" i="4"/>
  <c r="R1620" i="4"/>
  <c r="Q1620" i="4"/>
  <c r="P1620" i="4"/>
  <c r="O1620" i="4"/>
  <c r="M1620" i="4"/>
  <c r="L1620" i="4"/>
  <c r="K1620" i="4"/>
  <c r="J1620" i="4"/>
  <c r="I1620" i="4"/>
  <c r="H1620" i="4"/>
  <c r="G1620" i="4"/>
  <c r="F1620" i="4"/>
  <c r="E1620" i="4"/>
  <c r="D1620" i="4"/>
  <c r="W1619" i="4"/>
  <c r="V1619" i="4"/>
  <c r="U1619" i="4"/>
  <c r="T1619" i="4"/>
  <c r="R1619" i="4"/>
  <c r="Q1619" i="4"/>
  <c r="P1619" i="4"/>
  <c r="O1619" i="4"/>
  <c r="M1619" i="4"/>
  <c r="L1619" i="4"/>
  <c r="K1619" i="4"/>
  <c r="J1619" i="4"/>
  <c r="I1619" i="4"/>
  <c r="H1619" i="4"/>
  <c r="G1619" i="4"/>
  <c r="F1619" i="4"/>
  <c r="E1619" i="4"/>
  <c r="D1619" i="4"/>
  <c r="W1618" i="4"/>
  <c r="V1618" i="4"/>
  <c r="U1618" i="4"/>
  <c r="T1618" i="4"/>
  <c r="R1618" i="4"/>
  <c r="Q1618" i="4"/>
  <c r="P1618" i="4"/>
  <c r="O1618" i="4"/>
  <c r="M1618" i="4"/>
  <c r="L1618" i="4"/>
  <c r="K1618" i="4"/>
  <c r="J1618" i="4"/>
  <c r="I1618" i="4"/>
  <c r="H1618" i="4"/>
  <c r="G1618" i="4"/>
  <c r="F1618" i="4"/>
  <c r="E1618" i="4"/>
  <c r="D1618" i="4"/>
  <c r="W1617" i="4"/>
  <c r="V1617" i="4"/>
  <c r="U1617" i="4"/>
  <c r="T1617" i="4"/>
  <c r="R1617" i="4"/>
  <c r="Q1617" i="4"/>
  <c r="P1617" i="4"/>
  <c r="O1617" i="4"/>
  <c r="M1617" i="4"/>
  <c r="L1617" i="4"/>
  <c r="K1617" i="4"/>
  <c r="J1617" i="4"/>
  <c r="I1617" i="4"/>
  <c r="H1617" i="4"/>
  <c r="G1617" i="4"/>
  <c r="F1617" i="4"/>
  <c r="E1617" i="4"/>
  <c r="D1617" i="4"/>
  <c r="W1616" i="4"/>
  <c r="V1616" i="4"/>
  <c r="U1616" i="4"/>
  <c r="T1616" i="4"/>
  <c r="R1616" i="4"/>
  <c r="Q1616" i="4"/>
  <c r="P1616" i="4"/>
  <c r="O1616" i="4"/>
  <c r="M1616" i="4"/>
  <c r="L1616" i="4"/>
  <c r="K1616" i="4"/>
  <c r="J1616" i="4"/>
  <c r="I1616" i="4"/>
  <c r="H1616" i="4"/>
  <c r="G1616" i="4"/>
  <c r="F1616" i="4"/>
  <c r="E1616" i="4"/>
  <c r="D1616" i="4"/>
  <c r="W1615" i="4"/>
  <c r="V1615" i="4"/>
  <c r="U1615" i="4"/>
  <c r="T1615" i="4"/>
  <c r="R1615" i="4"/>
  <c r="Q1615" i="4"/>
  <c r="P1615" i="4"/>
  <c r="O1615" i="4"/>
  <c r="M1615" i="4"/>
  <c r="L1615" i="4"/>
  <c r="K1615" i="4"/>
  <c r="J1615" i="4"/>
  <c r="I1615" i="4"/>
  <c r="H1615" i="4"/>
  <c r="G1615" i="4"/>
  <c r="F1615" i="4"/>
  <c r="E1615" i="4"/>
  <c r="D1615" i="4"/>
  <c r="W1614" i="4"/>
  <c r="V1614" i="4"/>
  <c r="U1614" i="4"/>
  <c r="T1614" i="4"/>
  <c r="R1614" i="4"/>
  <c r="Q1614" i="4"/>
  <c r="P1614" i="4"/>
  <c r="O1614" i="4"/>
  <c r="M1614" i="4"/>
  <c r="L1614" i="4"/>
  <c r="K1614" i="4"/>
  <c r="J1614" i="4"/>
  <c r="I1614" i="4"/>
  <c r="H1614" i="4"/>
  <c r="G1614" i="4"/>
  <c r="F1614" i="4"/>
  <c r="E1614" i="4"/>
  <c r="D1614" i="4"/>
  <c r="W1613" i="4"/>
  <c r="V1613" i="4"/>
  <c r="U1613" i="4"/>
  <c r="T1613" i="4"/>
  <c r="R1613" i="4"/>
  <c r="Q1613" i="4"/>
  <c r="P1613" i="4"/>
  <c r="O1613" i="4"/>
  <c r="M1613" i="4"/>
  <c r="L1613" i="4"/>
  <c r="K1613" i="4"/>
  <c r="J1613" i="4"/>
  <c r="I1613" i="4"/>
  <c r="H1613" i="4"/>
  <c r="G1613" i="4"/>
  <c r="F1613" i="4"/>
  <c r="E1613" i="4"/>
  <c r="D1613" i="4"/>
  <c r="W1612" i="4"/>
  <c r="V1612" i="4"/>
  <c r="U1612" i="4"/>
  <c r="T1612" i="4"/>
  <c r="R1612" i="4"/>
  <c r="Q1612" i="4"/>
  <c r="P1612" i="4"/>
  <c r="O1612" i="4"/>
  <c r="M1612" i="4"/>
  <c r="L1612" i="4"/>
  <c r="K1612" i="4"/>
  <c r="J1612" i="4"/>
  <c r="I1612" i="4"/>
  <c r="H1612" i="4"/>
  <c r="G1612" i="4"/>
  <c r="F1612" i="4"/>
  <c r="E1612" i="4"/>
  <c r="D1612" i="4"/>
  <c r="W1611" i="4"/>
  <c r="V1611" i="4"/>
  <c r="U1611" i="4"/>
  <c r="T1611" i="4"/>
  <c r="R1611" i="4"/>
  <c r="Q1611" i="4"/>
  <c r="P1611" i="4"/>
  <c r="O1611" i="4"/>
  <c r="M1611" i="4"/>
  <c r="L1611" i="4"/>
  <c r="K1611" i="4"/>
  <c r="J1611" i="4"/>
  <c r="I1611" i="4"/>
  <c r="H1611" i="4"/>
  <c r="G1611" i="4"/>
  <c r="F1611" i="4"/>
  <c r="E1611" i="4"/>
  <c r="D1611" i="4"/>
  <c r="W1610" i="4"/>
  <c r="V1610" i="4"/>
  <c r="U1610" i="4"/>
  <c r="T1610" i="4"/>
  <c r="R1610" i="4"/>
  <c r="Q1610" i="4"/>
  <c r="P1610" i="4"/>
  <c r="O1610" i="4"/>
  <c r="M1610" i="4"/>
  <c r="L1610" i="4"/>
  <c r="K1610" i="4"/>
  <c r="J1610" i="4"/>
  <c r="I1610" i="4"/>
  <c r="H1610" i="4"/>
  <c r="G1610" i="4"/>
  <c r="F1610" i="4"/>
  <c r="E1610" i="4"/>
  <c r="D1610" i="4"/>
  <c r="W1609" i="4"/>
  <c r="V1609" i="4"/>
  <c r="U1609" i="4"/>
  <c r="T1609" i="4"/>
  <c r="R1609" i="4"/>
  <c r="Q1609" i="4"/>
  <c r="P1609" i="4"/>
  <c r="O1609" i="4"/>
  <c r="M1609" i="4"/>
  <c r="L1609" i="4"/>
  <c r="K1609" i="4"/>
  <c r="J1609" i="4"/>
  <c r="I1609" i="4"/>
  <c r="H1609" i="4"/>
  <c r="G1609" i="4"/>
  <c r="F1609" i="4"/>
  <c r="E1609" i="4"/>
  <c r="D1609" i="4"/>
  <c r="W1608" i="4"/>
  <c r="V1608" i="4"/>
  <c r="U1608" i="4"/>
  <c r="T1608" i="4"/>
  <c r="R1608" i="4"/>
  <c r="Q1608" i="4"/>
  <c r="P1608" i="4"/>
  <c r="O1608" i="4"/>
  <c r="M1608" i="4"/>
  <c r="L1608" i="4"/>
  <c r="K1608" i="4"/>
  <c r="J1608" i="4"/>
  <c r="I1608" i="4"/>
  <c r="H1608" i="4"/>
  <c r="G1608" i="4"/>
  <c r="F1608" i="4"/>
  <c r="E1608" i="4"/>
  <c r="D1608" i="4"/>
  <c r="W1607" i="4"/>
  <c r="V1607" i="4"/>
  <c r="U1607" i="4"/>
  <c r="T1607" i="4"/>
  <c r="R1607" i="4"/>
  <c r="Q1607" i="4"/>
  <c r="P1607" i="4"/>
  <c r="O1607" i="4"/>
  <c r="M1607" i="4"/>
  <c r="L1607" i="4"/>
  <c r="K1607" i="4"/>
  <c r="J1607" i="4"/>
  <c r="I1607" i="4"/>
  <c r="H1607" i="4"/>
  <c r="G1607" i="4"/>
  <c r="F1607" i="4"/>
  <c r="E1607" i="4"/>
  <c r="D1607" i="4"/>
  <c r="W1606" i="4"/>
  <c r="V1606" i="4"/>
  <c r="U1606" i="4"/>
  <c r="T1606" i="4"/>
  <c r="R1606" i="4"/>
  <c r="Q1606" i="4"/>
  <c r="P1606" i="4"/>
  <c r="O1606" i="4"/>
  <c r="M1606" i="4"/>
  <c r="L1606" i="4"/>
  <c r="K1606" i="4"/>
  <c r="J1606" i="4"/>
  <c r="I1606" i="4"/>
  <c r="H1606" i="4"/>
  <c r="G1606" i="4"/>
  <c r="F1606" i="4"/>
  <c r="E1606" i="4"/>
  <c r="D1606" i="4"/>
  <c r="W1605" i="4"/>
  <c r="V1605" i="4"/>
  <c r="U1605" i="4"/>
  <c r="T1605" i="4"/>
  <c r="R1605" i="4"/>
  <c r="Q1605" i="4"/>
  <c r="P1605" i="4"/>
  <c r="O1605" i="4"/>
  <c r="M1605" i="4"/>
  <c r="L1605" i="4"/>
  <c r="K1605" i="4"/>
  <c r="J1605" i="4"/>
  <c r="I1605" i="4"/>
  <c r="H1605" i="4"/>
  <c r="G1605" i="4"/>
  <c r="F1605" i="4"/>
  <c r="E1605" i="4"/>
  <c r="D1605" i="4"/>
  <c r="W1604" i="4"/>
  <c r="V1604" i="4"/>
  <c r="U1604" i="4"/>
  <c r="T1604" i="4"/>
  <c r="R1604" i="4"/>
  <c r="Q1604" i="4"/>
  <c r="P1604" i="4"/>
  <c r="O1604" i="4"/>
  <c r="M1604" i="4"/>
  <c r="L1604" i="4"/>
  <c r="K1604" i="4"/>
  <c r="J1604" i="4"/>
  <c r="I1604" i="4"/>
  <c r="H1604" i="4"/>
  <c r="G1604" i="4"/>
  <c r="F1604" i="4"/>
  <c r="E1604" i="4"/>
  <c r="D1604" i="4"/>
  <c r="W1603" i="4"/>
  <c r="V1603" i="4"/>
  <c r="U1603" i="4"/>
  <c r="T1603" i="4"/>
  <c r="R1603" i="4"/>
  <c r="Q1603" i="4"/>
  <c r="P1603" i="4"/>
  <c r="O1603" i="4"/>
  <c r="M1603" i="4"/>
  <c r="L1603" i="4"/>
  <c r="K1603" i="4"/>
  <c r="J1603" i="4"/>
  <c r="I1603" i="4"/>
  <c r="H1603" i="4"/>
  <c r="G1603" i="4"/>
  <c r="F1603" i="4"/>
  <c r="E1603" i="4"/>
  <c r="D1603" i="4"/>
  <c r="W1602" i="4"/>
  <c r="V1602" i="4"/>
  <c r="U1602" i="4"/>
  <c r="T1602" i="4"/>
  <c r="R1602" i="4"/>
  <c r="Q1602" i="4"/>
  <c r="P1602" i="4"/>
  <c r="O1602" i="4"/>
  <c r="M1602" i="4"/>
  <c r="L1602" i="4"/>
  <c r="K1602" i="4"/>
  <c r="J1602" i="4"/>
  <c r="I1602" i="4"/>
  <c r="H1602" i="4"/>
  <c r="G1602" i="4"/>
  <c r="F1602" i="4"/>
  <c r="E1602" i="4"/>
  <c r="D1602" i="4"/>
  <c r="W1601" i="4"/>
  <c r="V1601" i="4"/>
  <c r="U1601" i="4"/>
  <c r="T1601" i="4"/>
  <c r="R1601" i="4"/>
  <c r="Q1601" i="4"/>
  <c r="P1601" i="4"/>
  <c r="O1601" i="4"/>
  <c r="M1601" i="4"/>
  <c r="L1601" i="4"/>
  <c r="K1601" i="4"/>
  <c r="J1601" i="4"/>
  <c r="I1601" i="4"/>
  <c r="H1601" i="4"/>
  <c r="G1601" i="4"/>
  <c r="F1601" i="4"/>
  <c r="E1601" i="4"/>
  <c r="D1601" i="4"/>
  <c r="W1600" i="4"/>
  <c r="V1600" i="4"/>
  <c r="U1600" i="4"/>
  <c r="T1600" i="4"/>
  <c r="R1600" i="4"/>
  <c r="Q1600" i="4"/>
  <c r="P1600" i="4"/>
  <c r="O1600" i="4"/>
  <c r="M1600" i="4"/>
  <c r="L1600" i="4"/>
  <c r="K1600" i="4"/>
  <c r="J1600" i="4"/>
  <c r="I1600" i="4"/>
  <c r="H1600" i="4"/>
  <c r="G1600" i="4"/>
  <c r="F1600" i="4"/>
  <c r="E1600" i="4"/>
  <c r="D1600" i="4"/>
  <c r="W1599" i="4"/>
  <c r="V1599" i="4"/>
  <c r="U1599" i="4"/>
  <c r="T1599" i="4"/>
  <c r="R1599" i="4"/>
  <c r="Q1599" i="4"/>
  <c r="P1599" i="4"/>
  <c r="O1599" i="4"/>
  <c r="M1599" i="4"/>
  <c r="L1599" i="4"/>
  <c r="K1599" i="4"/>
  <c r="J1599" i="4"/>
  <c r="I1599" i="4"/>
  <c r="H1599" i="4"/>
  <c r="G1599" i="4"/>
  <c r="F1599" i="4"/>
  <c r="E1599" i="4"/>
  <c r="D1599" i="4"/>
  <c r="W1598" i="4"/>
  <c r="V1598" i="4"/>
  <c r="U1598" i="4"/>
  <c r="T1598" i="4"/>
  <c r="R1598" i="4"/>
  <c r="Q1598" i="4"/>
  <c r="P1598" i="4"/>
  <c r="O1598" i="4"/>
  <c r="M1598" i="4"/>
  <c r="L1598" i="4"/>
  <c r="K1598" i="4"/>
  <c r="J1598" i="4"/>
  <c r="I1598" i="4"/>
  <c r="H1598" i="4"/>
  <c r="G1598" i="4"/>
  <c r="F1598" i="4"/>
  <c r="E1598" i="4"/>
  <c r="D1598" i="4"/>
  <c r="W1597" i="4"/>
  <c r="V1597" i="4"/>
  <c r="U1597" i="4"/>
  <c r="T1597" i="4"/>
  <c r="R1597" i="4"/>
  <c r="Q1597" i="4"/>
  <c r="P1597" i="4"/>
  <c r="O1597" i="4"/>
  <c r="M1597" i="4"/>
  <c r="L1597" i="4"/>
  <c r="K1597" i="4"/>
  <c r="J1597" i="4"/>
  <c r="I1597" i="4"/>
  <c r="H1597" i="4"/>
  <c r="G1597" i="4"/>
  <c r="F1597" i="4"/>
  <c r="E1597" i="4"/>
  <c r="D1597" i="4"/>
  <c r="W1596" i="4"/>
  <c r="V1596" i="4"/>
  <c r="U1596" i="4"/>
  <c r="T1596" i="4"/>
  <c r="R1596" i="4"/>
  <c r="Q1596" i="4"/>
  <c r="P1596" i="4"/>
  <c r="O1596" i="4"/>
  <c r="M1596" i="4"/>
  <c r="L1596" i="4"/>
  <c r="K1596" i="4"/>
  <c r="J1596" i="4"/>
  <c r="I1596" i="4"/>
  <c r="H1596" i="4"/>
  <c r="G1596" i="4"/>
  <c r="F1596" i="4"/>
  <c r="E1596" i="4"/>
  <c r="D1596" i="4"/>
  <c r="W1595" i="4"/>
  <c r="V1595" i="4"/>
  <c r="U1595" i="4"/>
  <c r="T1595" i="4"/>
  <c r="R1595" i="4"/>
  <c r="Q1595" i="4"/>
  <c r="P1595" i="4"/>
  <c r="O1595" i="4"/>
  <c r="M1595" i="4"/>
  <c r="L1595" i="4"/>
  <c r="K1595" i="4"/>
  <c r="J1595" i="4"/>
  <c r="I1595" i="4"/>
  <c r="H1595" i="4"/>
  <c r="G1595" i="4"/>
  <c r="F1595" i="4"/>
  <c r="E1595" i="4"/>
  <c r="D1595" i="4"/>
  <c r="W1594" i="4"/>
  <c r="V1594" i="4"/>
  <c r="U1594" i="4"/>
  <c r="T1594" i="4"/>
  <c r="R1594" i="4"/>
  <c r="Q1594" i="4"/>
  <c r="P1594" i="4"/>
  <c r="O1594" i="4"/>
  <c r="M1594" i="4"/>
  <c r="L1594" i="4"/>
  <c r="K1594" i="4"/>
  <c r="J1594" i="4"/>
  <c r="I1594" i="4"/>
  <c r="H1594" i="4"/>
  <c r="G1594" i="4"/>
  <c r="F1594" i="4"/>
  <c r="E1594" i="4"/>
  <c r="D1594" i="4"/>
  <c r="W1593" i="4"/>
  <c r="V1593" i="4"/>
  <c r="U1593" i="4"/>
  <c r="T1593" i="4"/>
  <c r="R1593" i="4"/>
  <c r="Q1593" i="4"/>
  <c r="P1593" i="4"/>
  <c r="O1593" i="4"/>
  <c r="M1593" i="4"/>
  <c r="L1593" i="4"/>
  <c r="K1593" i="4"/>
  <c r="J1593" i="4"/>
  <c r="I1593" i="4"/>
  <c r="H1593" i="4"/>
  <c r="G1593" i="4"/>
  <c r="F1593" i="4"/>
  <c r="E1593" i="4"/>
  <c r="D1593" i="4"/>
  <c r="W1592" i="4"/>
  <c r="V1592" i="4"/>
  <c r="U1592" i="4"/>
  <c r="T1592" i="4"/>
  <c r="R1592" i="4"/>
  <c r="Q1592" i="4"/>
  <c r="P1592" i="4"/>
  <c r="O1592" i="4"/>
  <c r="M1592" i="4"/>
  <c r="L1592" i="4"/>
  <c r="K1592" i="4"/>
  <c r="J1592" i="4"/>
  <c r="I1592" i="4"/>
  <c r="H1592" i="4"/>
  <c r="G1592" i="4"/>
  <c r="F1592" i="4"/>
  <c r="E1592" i="4"/>
  <c r="D1592" i="4"/>
  <c r="W1591" i="4"/>
  <c r="V1591" i="4"/>
  <c r="U1591" i="4"/>
  <c r="T1591" i="4"/>
  <c r="R1591" i="4"/>
  <c r="Q1591" i="4"/>
  <c r="P1591" i="4"/>
  <c r="O1591" i="4"/>
  <c r="M1591" i="4"/>
  <c r="L1591" i="4"/>
  <c r="K1591" i="4"/>
  <c r="J1591" i="4"/>
  <c r="I1591" i="4"/>
  <c r="H1591" i="4"/>
  <c r="G1591" i="4"/>
  <c r="F1591" i="4"/>
  <c r="E1591" i="4"/>
  <c r="D1591" i="4"/>
  <c r="W1590" i="4"/>
  <c r="V1590" i="4"/>
  <c r="U1590" i="4"/>
  <c r="T1590" i="4"/>
  <c r="R1590" i="4"/>
  <c r="Q1590" i="4"/>
  <c r="P1590" i="4"/>
  <c r="O1590" i="4"/>
  <c r="M1590" i="4"/>
  <c r="L1590" i="4"/>
  <c r="K1590" i="4"/>
  <c r="J1590" i="4"/>
  <c r="I1590" i="4"/>
  <c r="H1590" i="4"/>
  <c r="G1590" i="4"/>
  <c r="F1590" i="4"/>
  <c r="E1590" i="4"/>
  <c r="D1590" i="4"/>
  <c r="W1589" i="4"/>
  <c r="V1589" i="4"/>
  <c r="U1589" i="4"/>
  <c r="T1589" i="4"/>
  <c r="R1589" i="4"/>
  <c r="Q1589" i="4"/>
  <c r="P1589" i="4"/>
  <c r="O1589" i="4"/>
  <c r="M1589" i="4"/>
  <c r="L1589" i="4"/>
  <c r="K1589" i="4"/>
  <c r="J1589" i="4"/>
  <c r="I1589" i="4"/>
  <c r="H1589" i="4"/>
  <c r="G1589" i="4"/>
  <c r="F1589" i="4"/>
  <c r="E1589" i="4"/>
  <c r="D1589" i="4"/>
  <c r="W1588" i="4"/>
  <c r="V1588" i="4"/>
  <c r="U1588" i="4"/>
  <c r="T1588" i="4"/>
  <c r="R1588" i="4"/>
  <c r="Q1588" i="4"/>
  <c r="P1588" i="4"/>
  <c r="O1588" i="4"/>
  <c r="M1588" i="4"/>
  <c r="L1588" i="4"/>
  <c r="K1588" i="4"/>
  <c r="J1588" i="4"/>
  <c r="I1588" i="4"/>
  <c r="H1588" i="4"/>
  <c r="G1588" i="4"/>
  <c r="F1588" i="4"/>
  <c r="E1588" i="4"/>
  <c r="D1588" i="4"/>
  <c r="W1587" i="4"/>
  <c r="V1587" i="4"/>
  <c r="U1587" i="4"/>
  <c r="T1587" i="4"/>
  <c r="R1587" i="4"/>
  <c r="Q1587" i="4"/>
  <c r="P1587" i="4"/>
  <c r="O1587" i="4"/>
  <c r="M1587" i="4"/>
  <c r="L1587" i="4"/>
  <c r="K1587" i="4"/>
  <c r="J1587" i="4"/>
  <c r="I1587" i="4"/>
  <c r="H1587" i="4"/>
  <c r="G1587" i="4"/>
  <c r="F1587" i="4"/>
  <c r="E1587" i="4"/>
  <c r="D1587" i="4"/>
  <c r="W1586" i="4"/>
  <c r="V1586" i="4"/>
  <c r="U1586" i="4"/>
  <c r="T1586" i="4"/>
  <c r="R1586" i="4"/>
  <c r="Q1586" i="4"/>
  <c r="P1586" i="4"/>
  <c r="O1586" i="4"/>
  <c r="M1586" i="4"/>
  <c r="L1586" i="4"/>
  <c r="K1586" i="4"/>
  <c r="J1586" i="4"/>
  <c r="I1586" i="4"/>
  <c r="H1586" i="4"/>
  <c r="G1586" i="4"/>
  <c r="F1586" i="4"/>
  <c r="E1586" i="4"/>
  <c r="D1586" i="4"/>
  <c r="W1585" i="4"/>
  <c r="V1585" i="4"/>
  <c r="U1585" i="4"/>
  <c r="T1585" i="4"/>
  <c r="R1585" i="4"/>
  <c r="Q1585" i="4"/>
  <c r="P1585" i="4"/>
  <c r="O1585" i="4"/>
  <c r="M1585" i="4"/>
  <c r="L1585" i="4"/>
  <c r="K1585" i="4"/>
  <c r="J1585" i="4"/>
  <c r="I1585" i="4"/>
  <c r="H1585" i="4"/>
  <c r="G1585" i="4"/>
  <c r="F1585" i="4"/>
  <c r="E1585" i="4"/>
  <c r="D1585" i="4"/>
  <c r="W1584" i="4"/>
  <c r="V1584" i="4"/>
  <c r="U1584" i="4"/>
  <c r="T1584" i="4"/>
  <c r="R1584" i="4"/>
  <c r="Q1584" i="4"/>
  <c r="P1584" i="4"/>
  <c r="O1584" i="4"/>
  <c r="M1584" i="4"/>
  <c r="L1584" i="4"/>
  <c r="K1584" i="4"/>
  <c r="J1584" i="4"/>
  <c r="I1584" i="4"/>
  <c r="H1584" i="4"/>
  <c r="G1584" i="4"/>
  <c r="F1584" i="4"/>
  <c r="E1584" i="4"/>
  <c r="D1584" i="4"/>
  <c r="W1583" i="4"/>
  <c r="V1583" i="4"/>
  <c r="U1583" i="4"/>
  <c r="T1583" i="4"/>
  <c r="R1583" i="4"/>
  <c r="Q1583" i="4"/>
  <c r="P1583" i="4"/>
  <c r="O1583" i="4"/>
  <c r="M1583" i="4"/>
  <c r="L1583" i="4"/>
  <c r="K1583" i="4"/>
  <c r="J1583" i="4"/>
  <c r="I1583" i="4"/>
  <c r="H1583" i="4"/>
  <c r="G1583" i="4"/>
  <c r="F1583" i="4"/>
  <c r="E1583" i="4"/>
  <c r="D1583" i="4"/>
  <c r="W1582" i="4"/>
  <c r="V1582" i="4"/>
  <c r="U1582" i="4"/>
  <c r="T1582" i="4"/>
  <c r="R1582" i="4"/>
  <c r="Q1582" i="4"/>
  <c r="P1582" i="4"/>
  <c r="O1582" i="4"/>
  <c r="M1582" i="4"/>
  <c r="L1582" i="4"/>
  <c r="K1582" i="4"/>
  <c r="J1582" i="4"/>
  <c r="I1582" i="4"/>
  <c r="H1582" i="4"/>
  <c r="G1582" i="4"/>
  <c r="F1582" i="4"/>
  <c r="E1582" i="4"/>
  <c r="D1582" i="4"/>
  <c r="W1581" i="4"/>
  <c r="V1581" i="4"/>
  <c r="U1581" i="4"/>
  <c r="T1581" i="4"/>
  <c r="R1581" i="4"/>
  <c r="Q1581" i="4"/>
  <c r="P1581" i="4"/>
  <c r="O1581" i="4"/>
  <c r="M1581" i="4"/>
  <c r="L1581" i="4"/>
  <c r="K1581" i="4"/>
  <c r="J1581" i="4"/>
  <c r="I1581" i="4"/>
  <c r="H1581" i="4"/>
  <c r="G1581" i="4"/>
  <c r="F1581" i="4"/>
  <c r="E1581" i="4"/>
  <c r="D1581" i="4"/>
  <c r="W1580" i="4"/>
  <c r="V1580" i="4"/>
  <c r="U1580" i="4"/>
  <c r="T1580" i="4"/>
  <c r="R1580" i="4"/>
  <c r="Q1580" i="4"/>
  <c r="P1580" i="4"/>
  <c r="O1580" i="4"/>
  <c r="M1580" i="4"/>
  <c r="L1580" i="4"/>
  <c r="K1580" i="4"/>
  <c r="J1580" i="4"/>
  <c r="I1580" i="4"/>
  <c r="H1580" i="4"/>
  <c r="G1580" i="4"/>
  <c r="F1580" i="4"/>
  <c r="E1580" i="4"/>
  <c r="D1580" i="4"/>
  <c r="W1579" i="4"/>
  <c r="V1579" i="4"/>
  <c r="U1579" i="4"/>
  <c r="T1579" i="4"/>
  <c r="R1579" i="4"/>
  <c r="Q1579" i="4"/>
  <c r="P1579" i="4"/>
  <c r="O1579" i="4"/>
  <c r="M1579" i="4"/>
  <c r="L1579" i="4"/>
  <c r="K1579" i="4"/>
  <c r="J1579" i="4"/>
  <c r="I1579" i="4"/>
  <c r="H1579" i="4"/>
  <c r="G1579" i="4"/>
  <c r="F1579" i="4"/>
  <c r="E1579" i="4"/>
  <c r="D1579" i="4"/>
  <c r="W1578" i="4"/>
  <c r="V1578" i="4"/>
  <c r="U1578" i="4"/>
  <c r="T1578" i="4"/>
  <c r="R1578" i="4"/>
  <c r="Q1578" i="4"/>
  <c r="P1578" i="4"/>
  <c r="O1578" i="4"/>
  <c r="M1578" i="4"/>
  <c r="L1578" i="4"/>
  <c r="K1578" i="4"/>
  <c r="J1578" i="4"/>
  <c r="I1578" i="4"/>
  <c r="H1578" i="4"/>
  <c r="G1578" i="4"/>
  <c r="F1578" i="4"/>
  <c r="E1578" i="4"/>
  <c r="D1578" i="4"/>
  <c r="W1577" i="4"/>
  <c r="V1577" i="4"/>
  <c r="U1577" i="4"/>
  <c r="T1577" i="4"/>
  <c r="R1577" i="4"/>
  <c r="Q1577" i="4"/>
  <c r="P1577" i="4"/>
  <c r="O1577" i="4"/>
  <c r="M1577" i="4"/>
  <c r="L1577" i="4"/>
  <c r="K1577" i="4"/>
  <c r="J1577" i="4"/>
  <c r="I1577" i="4"/>
  <c r="H1577" i="4"/>
  <c r="G1577" i="4"/>
  <c r="F1577" i="4"/>
  <c r="E1577" i="4"/>
  <c r="D1577" i="4"/>
  <c r="W1576" i="4"/>
  <c r="V1576" i="4"/>
  <c r="U1576" i="4"/>
  <c r="T1576" i="4"/>
  <c r="R1576" i="4"/>
  <c r="Q1576" i="4"/>
  <c r="P1576" i="4"/>
  <c r="O1576" i="4"/>
  <c r="M1576" i="4"/>
  <c r="L1576" i="4"/>
  <c r="K1576" i="4"/>
  <c r="J1576" i="4"/>
  <c r="I1576" i="4"/>
  <c r="H1576" i="4"/>
  <c r="G1576" i="4"/>
  <c r="F1576" i="4"/>
  <c r="E1576" i="4"/>
  <c r="D1576" i="4"/>
  <c r="W1575" i="4"/>
  <c r="V1575" i="4"/>
  <c r="U1575" i="4"/>
  <c r="T1575" i="4"/>
  <c r="R1575" i="4"/>
  <c r="Q1575" i="4"/>
  <c r="P1575" i="4"/>
  <c r="O1575" i="4"/>
  <c r="M1575" i="4"/>
  <c r="L1575" i="4"/>
  <c r="K1575" i="4"/>
  <c r="J1575" i="4"/>
  <c r="I1575" i="4"/>
  <c r="H1575" i="4"/>
  <c r="G1575" i="4"/>
  <c r="F1575" i="4"/>
  <c r="E1575" i="4"/>
  <c r="D1575" i="4"/>
  <c r="W1574" i="4"/>
  <c r="V1574" i="4"/>
  <c r="U1574" i="4"/>
  <c r="T1574" i="4"/>
  <c r="R1574" i="4"/>
  <c r="Q1574" i="4"/>
  <c r="P1574" i="4"/>
  <c r="O1574" i="4"/>
  <c r="M1574" i="4"/>
  <c r="L1574" i="4"/>
  <c r="K1574" i="4"/>
  <c r="J1574" i="4"/>
  <c r="I1574" i="4"/>
  <c r="H1574" i="4"/>
  <c r="G1574" i="4"/>
  <c r="F1574" i="4"/>
  <c r="E1574" i="4"/>
  <c r="D1574" i="4"/>
  <c r="W1573" i="4"/>
  <c r="V1573" i="4"/>
  <c r="U1573" i="4"/>
  <c r="T1573" i="4"/>
  <c r="R1573" i="4"/>
  <c r="Q1573" i="4"/>
  <c r="P1573" i="4"/>
  <c r="O1573" i="4"/>
  <c r="M1573" i="4"/>
  <c r="L1573" i="4"/>
  <c r="K1573" i="4"/>
  <c r="J1573" i="4"/>
  <c r="I1573" i="4"/>
  <c r="H1573" i="4"/>
  <c r="G1573" i="4"/>
  <c r="F1573" i="4"/>
  <c r="E1573" i="4"/>
  <c r="D1573" i="4"/>
  <c r="W1572" i="4"/>
  <c r="V1572" i="4"/>
  <c r="U1572" i="4"/>
  <c r="T1572" i="4"/>
  <c r="R1572" i="4"/>
  <c r="Q1572" i="4"/>
  <c r="P1572" i="4"/>
  <c r="O1572" i="4"/>
  <c r="M1572" i="4"/>
  <c r="L1572" i="4"/>
  <c r="K1572" i="4"/>
  <c r="J1572" i="4"/>
  <c r="I1572" i="4"/>
  <c r="H1572" i="4"/>
  <c r="G1572" i="4"/>
  <c r="F1572" i="4"/>
  <c r="E1572" i="4"/>
  <c r="D1572" i="4"/>
  <c r="W1571" i="4"/>
  <c r="V1571" i="4"/>
  <c r="U1571" i="4"/>
  <c r="T1571" i="4"/>
  <c r="R1571" i="4"/>
  <c r="Q1571" i="4"/>
  <c r="P1571" i="4"/>
  <c r="O1571" i="4"/>
  <c r="M1571" i="4"/>
  <c r="L1571" i="4"/>
  <c r="K1571" i="4"/>
  <c r="J1571" i="4"/>
  <c r="I1571" i="4"/>
  <c r="H1571" i="4"/>
  <c r="G1571" i="4"/>
  <c r="F1571" i="4"/>
  <c r="E1571" i="4"/>
  <c r="D1571" i="4"/>
  <c r="W1570" i="4"/>
  <c r="V1570" i="4"/>
  <c r="U1570" i="4"/>
  <c r="T1570" i="4"/>
  <c r="R1570" i="4"/>
  <c r="Q1570" i="4"/>
  <c r="P1570" i="4"/>
  <c r="O1570" i="4"/>
  <c r="M1570" i="4"/>
  <c r="L1570" i="4"/>
  <c r="K1570" i="4"/>
  <c r="J1570" i="4"/>
  <c r="I1570" i="4"/>
  <c r="H1570" i="4"/>
  <c r="G1570" i="4"/>
  <c r="F1570" i="4"/>
  <c r="E1570" i="4"/>
  <c r="D1570" i="4"/>
  <c r="W1569" i="4"/>
  <c r="V1569" i="4"/>
  <c r="U1569" i="4"/>
  <c r="T1569" i="4"/>
  <c r="R1569" i="4"/>
  <c r="Q1569" i="4"/>
  <c r="P1569" i="4"/>
  <c r="O1569" i="4"/>
  <c r="M1569" i="4"/>
  <c r="L1569" i="4"/>
  <c r="K1569" i="4"/>
  <c r="J1569" i="4"/>
  <c r="I1569" i="4"/>
  <c r="H1569" i="4"/>
  <c r="G1569" i="4"/>
  <c r="F1569" i="4"/>
  <c r="E1569" i="4"/>
  <c r="D1569" i="4"/>
  <c r="W1568" i="4"/>
  <c r="V1568" i="4"/>
  <c r="U1568" i="4"/>
  <c r="T1568" i="4"/>
  <c r="R1568" i="4"/>
  <c r="Q1568" i="4"/>
  <c r="P1568" i="4"/>
  <c r="O1568" i="4"/>
  <c r="M1568" i="4"/>
  <c r="L1568" i="4"/>
  <c r="K1568" i="4"/>
  <c r="J1568" i="4"/>
  <c r="I1568" i="4"/>
  <c r="H1568" i="4"/>
  <c r="G1568" i="4"/>
  <c r="F1568" i="4"/>
  <c r="E1568" i="4"/>
  <c r="D1568" i="4"/>
  <c r="W1567" i="4"/>
  <c r="V1567" i="4"/>
  <c r="U1567" i="4"/>
  <c r="T1567" i="4"/>
  <c r="R1567" i="4"/>
  <c r="Q1567" i="4"/>
  <c r="P1567" i="4"/>
  <c r="O1567" i="4"/>
  <c r="M1567" i="4"/>
  <c r="L1567" i="4"/>
  <c r="K1567" i="4"/>
  <c r="J1567" i="4"/>
  <c r="I1567" i="4"/>
  <c r="H1567" i="4"/>
  <c r="G1567" i="4"/>
  <c r="F1567" i="4"/>
  <c r="E1567" i="4"/>
  <c r="D1567" i="4"/>
  <c r="W1566" i="4"/>
  <c r="V1566" i="4"/>
  <c r="U1566" i="4"/>
  <c r="T1566" i="4"/>
  <c r="R1566" i="4"/>
  <c r="Q1566" i="4"/>
  <c r="P1566" i="4"/>
  <c r="O1566" i="4"/>
  <c r="M1566" i="4"/>
  <c r="L1566" i="4"/>
  <c r="K1566" i="4"/>
  <c r="J1566" i="4"/>
  <c r="I1566" i="4"/>
  <c r="H1566" i="4"/>
  <c r="G1566" i="4"/>
  <c r="F1566" i="4"/>
  <c r="E1566" i="4"/>
  <c r="D1566" i="4"/>
  <c r="W1565" i="4"/>
  <c r="V1565" i="4"/>
  <c r="U1565" i="4"/>
  <c r="T1565" i="4"/>
  <c r="R1565" i="4"/>
  <c r="Q1565" i="4"/>
  <c r="P1565" i="4"/>
  <c r="O1565" i="4"/>
  <c r="M1565" i="4"/>
  <c r="L1565" i="4"/>
  <c r="K1565" i="4"/>
  <c r="J1565" i="4"/>
  <c r="I1565" i="4"/>
  <c r="H1565" i="4"/>
  <c r="G1565" i="4"/>
  <c r="F1565" i="4"/>
  <c r="E1565" i="4"/>
  <c r="D1565" i="4"/>
  <c r="W1564" i="4"/>
  <c r="V1564" i="4"/>
  <c r="U1564" i="4"/>
  <c r="T1564" i="4"/>
  <c r="R1564" i="4"/>
  <c r="Q1564" i="4"/>
  <c r="P1564" i="4"/>
  <c r="O1564" i="4"/>
  <c r="M1564" i="4"/>
  <c r="L1564" i="4"/>
  <c r="K1564" i="4"/>
  <c r="J1564" i="4"/>
  <c r="I1564" i="4"/>
  <c r="H1564" i="4"/>
  <c r="G1564" i="4"/>
  <c r="F1564" i="4"/>
  <c r="E1564" i="4"/>
  <c r="D1564" i="4"/>
  <c r="W1563" i="4"/>
  <c r="V1563" i="4"/>
  <c r="U1563" i="4"/>
  <c r="T1563" i="4"/>
  <c r="R1563" i="4"/>
  <c r="Q1563" i="4"/>
  <c r="P1563" i="4"/>
  <c r="O1563" i="4"/>
  <c r="M1563" i="4"/>
  <c r="L1563" i="4"/>
  <c r="K1563" i="4"/>
  <c r="J1563" i="4"/>
  <c r="I1563" i="4"/>
  <c r="H1563" i="4"/>
  <c r="G1563" i="4"/>
  <c r="F1563" i="4"/>
  <c r="E1563" i="4"/>
  <c r="D1563" i="4"/>
  <c r="W1562" i="4"/>
  <c r="V1562" i="4"/>
  <c r="U1562" i="4"/>
  <c r="T1562" i="4"/>
  <c r="R1562" i="4"/>
  <c r="Q1562" i="4"/>
  <c r="P1562" i="4"/>
  <c r="O1562" i="4"/>
  <c r="M1562" i="4"/>
  <c r="L1562" i="4"/>
  <c r="K1562" i="4"/>
  <c r="J1562" i="4"/>
  <c r="I1562" i="4"/>
  <c r="H1562" i="4"/>
  <c r="G1562" i="4"/>
  <c r="F1562" i="4"/>
  <c r="E1562" i="4"/>
  <c r="D1562" i="4"/>
  <c r="W1561" i="4"/>
  <c r="V1561" i="4"/>
  <c r="U1561" i="4"/>
  <c r="T1561" i="4"/>
  <c r="R1561" i="4"/>
  <c r="Q1561" i="4"/>
  <c r="P1561" i="4"/>
  <c r="O1561" i="4"/>
  <c r="M1561" i="4"/>
  <c r="L1561" i="4"/>
  <c r="K1561" i="4"/>
  <c r="J1561" i="4"/>
  <c r="I1561" i="4"/>
  <c r="H1561" i="4"/>
  <c r="G1561" i="4"/>
  <c r="F1561" i="4"/>
  <c r="E1561" i="4"/>
  <c r="D1561" i="4"/>
  <c r="W1560" i="4"/>
  <c r="V1560" i="4"/>
  <c r="U1560" i="4"/>
  <c r="T1560" i="4"/>
  <c r="R1560" i="4"/>
  <c r="Q1560" i="4"/>
  <c r="P1560" i="4"/>
  <c r="O1560" i="4"/>
  <c r="M1560" i="4"/>
  <c r="L1560" i="4"/>
  <c r="K1560" i="4"/>
  <c r="J1560" i="4"/>
  <c r="I1560" i="4"/>
  <c r="H1560" i="4"/>
  <c r="G1560" i="4"/>
  <c r="F1560" i="4"/>
  <c r="E1560" i="4"/>
  <c r="D1560" i="4"/>
  <c r="W1559" i="4"/>
  <c r="V1559" i="4"/>
  <c r="U1559" i="4"/>
  <c r="T1559" i="4"/>
  <c r="R1559" i="4"/>
  <c r="Q1559" i="4"/>
  <c r="P1559" i="4"/>
  <c r="O1559" i="4"/>
  <c r="M1559" i="4"/>
  <c r="L1559" i="4"/>
  <c r="K1559" i="4"/>
  <c r="J1559" i="4"/>
  <c r="I1559" i="4"/>
  <c r="H1559" i="4"/>
  <c r="G1559" i="4"/>
  <c r="F1559" i="4"/>
  <c r="E1559" i="4"/>
  <c r="D1559" i="4"/>
  <c r="W1558" i="4"/>
  <c r="V1558" i="4"/>
  <c r="U1558" i="4"/>
  <c r="T1558" i="4"/>
  <c r="R1558" i="4"/>
  <c r="Q1558" i="4"/>
  <c r="P1558" i="4"/>
  <c r="O1558" i="4"/>
  <c r="M1558" i="4"/>
  <c r="L1558" i="4"/>
  <c r="K1558" i="4"/>
  <c r="J1558" i="4"/>
  <c r="I1558" i="4"/>
  <c r="H1558" i="4"/>
  <c r="G1558" i="4"/>
  <c r="F1558" i="4"/>
  <c r="E1558" i="4"/>
  <c r="D1558" i="4"/>
  <c r="W1557" i="4"/>
  <c r="V1557" i="4"/>
  <c r="U1557" i="4"/>
  <c r="T1557" i="4"/>
  <c r="R1557" i="4"/>
  <c r="Q1557" i="4"/>
  <c r="P1557" i="4"/>
  <c r="O1557" i="4"/>
  <c r="M1557" i="4"/>
  <c r="L1557" i="4"/>
  <c r="K1557" i="4"/>
  <c r="J1557" i="4"/>
  <c r="I1557" i="4"/>
  <c r="H1557" i="4"/>
  <c r="G1557" i="4"/>
  <c r="F1557" i="4"/>
  <c r="E1557" i="4"/>
  <c r="D1557" i="4"/>
  <c r="W1556" i="4"/>
  <c r="V1556" i="4"/>
  <c r="U1556" i="4"/>
  <c r="T1556" i="4"/>
  <c r="R1556" i="4"/>
  <c r="Q1556" i="4"/>
  <c r="P1556" i="4"/>
  <c r="O1556" i="4"/>
  <c r="M1556" i="4"/>
  <c r="L1556" i="4"/>
  <c r="K1556" i="4"/>
  <c r="J1556" i="4"/>
  <c r="I1556" i="4"/>
  <c r="H1556" i="4"/>
  <c r="G1556" i="4"/>
  <c r="F1556" i="4"/>
  <c r="E1556" i="4"/>
  <c r="D1556" i="4"/>
  <c r="W1555" i="4"/>
  <c r="V1555" i="4"/>
  <c r="U1555" i="4"/>
  <c r="T1555" i="4"/>
  <c r="R1555" i="4"/>
  <c r="Q1555" i="4"/>
  <c r="P1555" i="4"/>
  <c r="O1555" i="4"/>
  <c r="M1555" i="4"/>
  <c r="L1555" i="4"/>
  <c r="K1555" i="4"/>
  <c r="J1555" i="4"/>
  <c r="I1555" i="4"/>
  <c r="H1555" i="4"/>
  <c r="G1555" i="4"/>
  <c r="F1555" i="4"/>
  <c r="E1555" i="4"/>
  <c r="D1555" i="4"/>
  <c r="W1554" i="4"/>
  <c r="V1554" i="4"/>
  <c r="U1554" i="4"/>
  <c r="T1554" i="4"/>
  <c r="R1554" i="4"/>
  <c r="Q1554" i="4"/>
  <c r="P1554" i="4"/>
  <c r="O1554" i="4"/>
  <c r="M1554" i="4"/>
  <c r="L1554" i="4"/>
  <c r="K1554" i="4"/>
  <c r="J1554" i="4"/>
  <c r="I1554" i="4"/>
  <c r="H1554" i="4"/>
  <c r="G1554" i="4"/>
  <c r="F1554" i="4"/>
  <c r="E1554" i="4"/>
  <c r="D1554" i="4"/>
  <c r="W1553" i="4"/>
  <c r="V1553" i="4"/>
  <c r="U1553" i="4"/>
  <c r="T1553" i="4"/>
  <c r="R1553" i="4"/>
  <c r="Q1553" i="4"/>
  <c r="P1553" i="4"/>
  <c r="O1553" i="4"/>
  <c r="M1553" i="4"/>
  <c r="L1553" i="4"/>
  <c r="K1553" i="4"/>
  <c r="J1553" i="4"/>
  <c r="I1553" i="4"/>
  <c r="H1553" i="4"/>
  <c r="G1553" i="4"/>
  <c r="F1553" i="4"/>
  <c r="E1553" i="4"/>
  <c r="D1553" i="4"/>
  <c r="W1552" i="4"/>
  <c r="V1552" i="4"/>
  <c r="U1552" i="4"/>
  <c r="T1552" i="4"/>
  <c r="R1552" i="4"/>
  <c r="Q1552" i="4"/>
  <c r="P1552" i="4"/>
  <c r="O1552" i="4"/>
  <c r="M1552" i="4"/>
  <c r="L1552" i="4"/>
  <c r="K1552" i="4"/>
  <c r="J1552" i="4"/>
  <c r="I1552" i="4"/>
  <c r="H1552" i="4"/>
  <c r="G1552" i="4"/>
  <c r="F1552" i="4"/>
  <c r="E1552" i="4"/>
  <c r="D1552" i="4"/>
  <c r="W1551" i="4"/>
  <c r="V1551" i="4"/>
  <c r="U1551" i="4"/>
  <c r="T1551" i="4"/>
  <c r="R1551" i="4"/>
  <c r="Q1551" i="4"/>
  <c r="P1551" i="4"/>
  <c r="O1551" i="4"/>
  <c r="M1551" i="4"/>
  <c r="L1551" i="4"/>
  <c r="K1551" i="4"/>
  <c r="J1551" i="4"/>
  <c r="I1551" i="4"/>
  <c r="H1551" i="4"/>
  <c r="G1551" i="4"/>
  <c r="F1551" i="4"/>
  <c r="E1551" i="4"/>
  <c r="D1551" i="4"/>
  <c r="W1550" i="4"/>
  <c r="V1550" i="4"/>
  <c r="U1550" i="4"/>
  <c r="T1550" i="4"/>
  <c r="R1550" i="4"/>
  <c r="Q1550" i="4"/>
  <c r="P1550" i="4"/>
  <c r="O1550" i="4"/>
  <c r="M1550" i="4"/>
  <c r="L1550" i="4"/>
  <c r="K1550" i="4"/>
  <c r="J1550" i="4"/>
  <c r="I1550" i="4"/>
  <c r="H1550" i="4"/>
  <c r="G1550" i="4"/>
  <c r="F1550" i="4"/>
  <c r="E1550" i="4"/>
  <c r="D1550" i="4"/>
  <c r="W1549" i="4"/>
  <c r="V1549" i="4"/>
  <c r="U1549" i="4"/>
  <c r="T1549" i="4"/>
  <c r="R1549" i="4"/>
  <c r="Q1549" i="4"/>
  <c r="P1549" i="4"/>
  <c r="O1549" i="4"/>
  <c r="M1549" i="4"/>
  <c r="L1549" i="4"/>
  <c r="K1549" i="4"/>
  <c r="J1549" i="4"/>
  <c r="I1549" i="4"/>
  <c r="H1549" i="4"/>
  <c r="G1549" i="4"/>
  <c r="F1549" i="4"/>
  <c r="E1549" i="4"/>
  <c r="D1549" i="4"/>
  <c r="W1548" i="4"/>
  <c r="V1548" i="4"/>
  <c r="U1548" i="4"/>
  <c r="T1548" i="4"/>
  <c r="R1548" i="4"/>
  <c r="Q1548" i="4"/>
  <c r="P1548" i="4"/>
  <c r="O1548" i="4"/>
  <c r="M1548" i="4"/>
  <c r="L1548" i="4"/>
  <c r="K1548" i="4"/>
  <c r="J1548" i="4"/>
  <c r="I1548" i="4"/>
  <c r="H1548" i="4"/>
  <c r="G1548" i="4"/>
  <c r="F1548" i="4"/>
  <c r="E1548" i="4"/>
  <c r="D1548" i="4"/>
  <c r="W1547" i="4"/>
  <c r="V1547" i="4"/>
  <c r="U1547" i="4"/>
  <c r="T1547" i="4"/>
  <c r="R1547" i="4"/>
  <c r="Q1547" i="4"/>
  <c r="P1547" i="4"/>
  <c r="O1547" i="4"/>
  <c r="M1547" i="4"/>
  <c r="L1547" i="4"/>
  <c r="K1547" i="4"/>
  <c r="J1547" i="4"/>
  <c r="I1547" i="4"/>
  <c r="H1547" i="4"/>
  <c r="G1547" i="4"/>
  <c r="F1547" i="4"/>
  <c r="E1547" i="4"/>
  <c r="D1547" i="4"/>
  <c r="W1546" i="4"/>
  <c r="V1546" i="4"/>
  <c r="U1546" i="4"/>
  <c r="T1546" i="4"/>
  <c r="R1546" i="4"/>
  <c r="Q1546" i="4"/>
  <c r="P1546" i="4"/>
  <c r="O1546" i="4"/>
  <c r="M1546" i="4"/>
  <c r="L1546" i="4"/>
  <c r="K1546" i="4"/>
  <c r="J1546" i="4"/>
  <c r="I1546" i="4"/>
  <c r="H1546" i="4"/>
  <c r="G1546" i="4"/>
  <c r="F1546" i="4"/>
  <c r="E1546" i="4"/>
  <c r="D1546" i="4"/>
  <c r="W1545" i="4"/>
  <c r="V1545" i="4"/>
  <c r="U1545" i="4"/>
  <c r="T1545" i="4"/>
  <c r="R1545" i="4"/>
  <c r="Q1545" i="4"/>
  <c r="P1545" i="4"/>
  <c r="O1545" i="4"/>
  <c r="M1545" i="4"/>
  <c r="L1545" i="4"/>
  <c r="K1545" i="4"/>
  <c r="J1545" i="4"/>
  <c r="I1545" i="4"/>
  <c r="H1545" i="4"/>
  <c r="G1545" i="4"/>
  <c r="F1545" i="4"/>
  <c r="E1545" i="4"/>
  <c r="D1545" i="4"/>
  <c r="W1544" i="4"/>
  <c r="V1544" i="4"/>
  <c r="U1544" i="4"/>
  <c r="T1544" i="4"/>
  <c r="R1544" i="4"/>
  <c r="Q1544" i="4"/>
  <c r="P1544" i="4"/>
  <c r="O1544" i="4"/>
  <c r="M1544" i="4"/>
  <c r="L1544" i="4"/>
  <c r="K1544" i="4"/>
  <c r="J1544" i="4"/>
  <c r="I1544" i="4"/>
  <c r="H1544" i="4"/>
  <c r="G1544" i="4"/>
  <c r="F1544" i="4"/>
  <c r="E1544" i="4"/>
  <c r="D1544" i="4"/>
  <c r="W1543" i="4"/>
  <c r="V1543" i="4"/>
  <c r="U1543" i="4"/>
  <c r="T1543" i="4"/>
  <c r="R1543" i="4"/>
  <c r="Q1543" i="4"/>
  <c r="P1543" i="4"/>
  <c r="O1543" i="4"/>
  <c r="M1543" i="4"/>
  <c r="L1543" i="4"/>
  <c r="K1543" i="4"/>
  <c r="J1543" i="4"/>
  <c r="I1543" i="4"/>
  <c r="H1543" i="4"/>
  <c r="G1543" i="4"/>
  <c r="F1543" i="4"/>
  <c r="E1543" i="4"/>
  <c r="D1543" i="4"/>
  <c r="W1542" i="4"/>
  <c r="V1542" i="4"/>
  <c r="U1542" i="4"/>
  <c r="T1542" i="4"/>
  <c r="R1542" i="4"/>
  <c r="Q1542" i="4"/>
  <c r="P1542" i="4"/>
  <c r="O1542" i="4"/>
  <c r="M1542" i="4"/>
  <c r="L1542" i="4"/>
  <c r="K1542" i="4"/>
  <c r="J1542" i="4"/>
  <c r="I1542" i="4"/>
  <c r="H1542" i="4"/>
  <c r="G1542" i="4"/>
  <c r="F1542" i="4"/>
  <c r="E1542" i="4"/>
  <c r="D1542" i="4"/>
  <c r="W1541" i="4"/>
  <c r="V1541" i="4"/>
  <c r="U1541" i="4"/>
  <c r="T1541" i="4"/>
  <c r="R1541" i="4"/>
  <c r="Q1541" i="4"/>
  <c r="P1541" i="4"/>
  <c r="O1541" i="4"/>
  <c r="M1541" i="4"/>
  <c r="L1541" i="4"/>
  <c r="K1541" i="4"/>
  <c r="J1541" i="4"/>
  <c r="I1541" i="4"/>
  <c r="H1541" i="4"/>
  <c r="G1541" i="4"/>
  <c r="F1541" i="4"/>
  <c r="E1541" i="4"/>
  <c r="D1541" i="4"/>
  <c r="W1540" i="4"/>
  <c r="V1540" i="4"/>
  <c r="U1540" i="4"/>
  <c r="T1540" i="4"/>
  <c r="R1540" i="4"/>
  <c r="Q1540" i="4"/>
  <c r="P1540" i="4"/>
  <c r="O1540" i="4"/>
  <c r="M1540" i="4"/>
  <c r="L1540" i="4"/>
  <c r="K1540" i="4"/>
  <c r="J1540" i="4"/>
  <c r="I1540" i="4"/>
  <c r="H1540" i="4"/>
  <c r="G1540" i="4"/>
  <c r="F1540" i="4"/>
  <c r="E1540" i="4"/>
  <c r="D1540" i="4"/>
  <c r="W1539" i="4"/>
  <c r="V1539" i="4"/>
  <c r="U1539" i="4"/>
  <c r="T1539" i="4"/>
  <c r="R1539" i="4"/>
  <c r="Q1539" i="4"/>
  <c r="P1539" i="4"/>
  <c r="O1539" i="4"/>
  <c r="M1539" i="4"/>
  <c r="L1539" i="4"/>
  <c r="K1539" i="4"/>
  <c r="J1539" i="4"/>
  <c r="I1539" i="4"/>
  <c r="H1539" i="4"/>
  <c r="G1539" i="4"/>
  <c r="F1539" i="4"/>
  <c r="E1539" i="4"/>
  <c r="D1539" i="4"/>
  <c r="W1538" i="4"/>
  <c r="V1538" i="4"/>
  <c r="U1538" i="4"/>
  <c r="T1538" i="4"/>
  <c r="R1538" i="4"/>
  <c r="Q1538" i="4"/>
  <c r="P1538" i="4"/>
  <c r="O1538" i="4"/>
  <c r="M1538" i="4"/>
  <c r="L1538" i="4"/>
  <c r="K1538" i="4"/>
  <c r="J1538" i="4"/>
  <c r="I1538" i="4"/>
  <c r="H1538" i="4"/>
  <c r="G1538" i="4"/>
  <c r="F1538" i="4"/>
  <c r="E1538" i="4"/>
  <c r="D1538" i="4"/>
  <c r="W1537" i="4"/>
  <c r="V1537" i="4"/>
  <c r="U1537" i="4"/>
  <c r="T1537" i="4"/>
  <c r="R1537" i="4"/>
  <c r="Q1537" i="4"/>
  <c r="P1537" i="4"/>
  <c r="O1537" i="4"/>
  <c r="M1537" i="4"/>
  <c r="L1537" i="4"/>
  <c r="K1537" i="4"/>
  <c r="J1537" i="4"/>
  <c r="I1537" i="4"/>
  <c r="H1537" i="4"/>
  <c r="G1537" i="4"/>
  <c r="F1537" i="4"/>
  <c r="E1537" i="4"/>
  <c r="D1537" i="4"/>
  <c r="W1536" i="4"/>
  <c r="V1536" i="4"/>
  <c r="U1536" i="4"/>
  <c r="T1536" i="4"/>
  <c r="R1536" i="4"/>
  <c r="Q1536" i="4"/>
  <c r="P1536" i="4"/>
  <c r="O1536" i="4"/>
  <c r="M1536" i="4"/>
  <c r="L1536" i="4"/>
  <c r="K1536" i="4"/>
  <c r="J1536" i="4"/>
  <c r="I1536" i="4"/>
  <c r="H1536" i="4"/>
  <c r="G1536" i="4"/>
  <c r="F1536" i="4"/>
  <c r="E1536" i="4"/>
  <c r="D1536" i="4"/>
  <c r="W1535" i="4"/>
  <c r="V1535" i="4"/>
  <c r="U1535" i="4"/>
  <c r="T1535" i="4"/>
  <c r="R1535" i="4"/>
  <c r="Q1535" i="4"/>
  <c r="P1535" i="4"/>
  <c r="O1535" i="4"/>
  <c r="M1535" i="4"/>
  <c r="L1535" i="4"/>
  <c r="K1535" i="4"/>
  <c r="J1535" i="4"/>
  <c r="I1535" i="4"/>
  <c r="H1535" i="4"/>
  <c r="G1535" i="4"/>
  <c r="F1535" i="4"/>
  <c r="E1535" i="4"/>
  <c r="D1535" i="4"/>
  <c r="W1534" i="4"/>
  <c r="V1534" i="4"/>
  <c r="U1534" i="4"/>
  <c r="T1534" i="4"/>
  <c r="R1534" i="4"/>
  <c r="Q1534" i="4"/>
  <c r="P1534" i="4"/>
  <c r="O1534" i="4"/>
  <c r="M1534" i="4"/>
  <c r="L1534" i="4"/>
  <c r="K1534" i="4"/>
  <c r="J1534" i="4"/>
  <c r="I1534" i="4"/>
  <c r="H1534" i="4"/>
  <c r="G1534" i="4"/>
  <c r="F1534" i="4"/>
  <c r="E1534" i="4"/>
  <c r="D1534" i="4"/>
  <c r="W1533" i="4"/>
  <c r="V1533" i="4"/>
  <c r="U1533" i="4"/>
  <c r="T1533" i="4"/>
  <c r="R1533" i="4"/>
  <c r="Q1533" i="4"/>
  <c r="P1533" i="4"/>
  <c r="O1533" i="4"/>
  <c r="M1533" i="4"/>
  <c r="L1533" i="4"/>
  <c r="K1533" i="4"/>
  <c r="J1533" i="4"/>
  <c r="I1533" i="4"/>
  <c r="H1533" i="4"/>
  <c r="G1533" i="4"/>
  <c r="F1533" i="4"/>
  <c r="E1533" i="4"/>
  <c r="D1533" i="4"/>
  <c r="W1532" i="4"/>
  <c r="V1532" i="4"/>
  <c r="U1532" i="4"/>
  <c r="T1532" i="4"/>
  <c r="R1532" i="4"/>
  <c r="Q1532" i="4"/>
  <c r="P1532" i="4"/>
  <c r="O1532" i="4"/>
  <c r="M1532" i="4"/>
  <c r="L1532" i="4"/>
  <c r="K1532" i="4"/>
  <c r="J1532" i="4"/>
  <c r="I1532" i="4"/>
  <c r="H1532" i="4"/>
  <c r="G1532" i="4"/>
  <c r="F1532" i="4"/>
  <c r="E1532" i="4"/>
  <c r="D1532" i="4"/>
  <c r="W1531" i="4"/>
  <c r="V1531" i="4"/>
  <c r="U1531" i="4"/>
  <c r="T1531" i="4"/>
  <c r="R1531" i="4"/>
  <c r="Q1531" i="4"/>
  <c r="P1531" i="4"/>
  <c r="O1531" i="4"/>
  <c r="M1531" i="4"/>
  <c r="L1531" i="4"/>
  <c r="K1531" i="4"/>
  <c r="J1531" i="4"/>
  <c r="I1531" i="4"/>
  <c r="H1531" i="4"/>
  <c r="G1531" i="4"/>
  <c r="F1531" i="4"/>
  <c r="E1531" i="4"/>
  <c r="D1531" i="4"/>
  <c r="W1530" i="4"/>
  <c r="V1530" i="4"/>
  <c r="U1530" i="4"/>
  <c r="T1530" i="4"/>
  <c r="R1530" i="4"/>
  <c r="Q1530" i="4"/>
  <c r="P1530" i="4"/>
  <c r="O1530" i="4"/>
  <c r="M1530" i="4"/>
  <c r="L1530" i="4"/>
  <c r="K1530" i="4"/>
  <c r="J1530" i="4"/>
  <c r="I1530" i="4"/>
  <c r="H1530" i="4"/>
  <c r="G1530" i="4"/>
  <c r="F1530" i="4"/>
  <c r="E1530" i="4"/>
  <c r="D1530" i="4"/>
  <c r="W1529" i="4"/>
  <c r="V1529" i="4"/>
  <c r="U1529" i="4"/>
  <c r="T1529" i="4"/>
  <c r="R1529" i="4"/>
  <c r="Q1529" i="4"/>
  <c r="P1529" i="4"/>
  <c r="O1529" i="4"/>
  <c r="M1529" i="4"/>
  <c r="L1529" i="4"/>
  <c r="K1529" i="4"/>
  <c r="J1529" i="4"/>
  <c r="I1529" i="4"/>
  <c r="H1529" i="4"/>
  <c r="G1529" i="4"/>
  <c r="F1529" i="4"/>
  <c r="E1529" i="4"/>
  <c r="D1529" i="4"/>
  <c r="W1528" i="4"/>
  <c r="V1528" i="4"/>
  <c r="U1528" i="4"/>
  <c r="T1528" i="4"/>
  <c r="R1528" i="4"/>
  <c r="Q1528" i="4"/>
  <c r="P1528" i="4"/>
  <c r="O1528" i="4"/>
  <c r="M1528" i="4"/>
  <c r="L1528" i="4"/>
  <c r="K1528" i="4"/>
  <c r="J1528" i="4"/>
  <c r="I1528" i="4"/>
  <c r="H1528" i="4"/>
  <c r="G1528" i="4"/>
  <c r="F1528" i="4"/>
  <c r="E1528" i="4"/>
  <c r="D1528" i="4"/>
  <c r="W1527" i="4"/>
  <c r="V1527" i="4"/>
  <c r="U1527" i="4"/>
  <c r="T1527" i="4"/>
  <c r="R1527" i="4"/>
  <c r="Q1527" i="4"/>
  <c r="P1527" i="4"/>
  <c r="O1527" i="4"/>
  <c r="M1527" i="4"/>
  <c r="L1527" i="4"/>
  <c r="K1527" i="4"/>
  <c r="J1527" i="4"/>
  <c r="I1527" i="4"/>
  <c r="H1527" i="4"/>
  <c r="G1527" i="4"/>
  <c r="F1527" i="4"/>
  <c r="E1527" i="4"/>
  <c r="D1527" i="4"/>
  <c r="W1526" i="4"/>
  <c r="V1526" i="4"/>
  <c r="U1526" i="4"/>
  <c r="T1526" i="4"/>
  <c r="R1526" i="4"/>
  <c r="Q1526" i="4"/>
  <c r="P1526" i="4"/>
  <c r="O1526" i="4"/>
  <c r="M1526" i="4"/>
  <c r="L1526" i="4"/>
  <c r="K1526" i="4"/>
  <c r="J1526" i="4"/>
  <c r="I1526" i="4"/>
  <c r="H1526" i="4"/>
  <c r="G1526" i="4"/>
  <c r="F1526" i="4"/>
  <c r="E1526" i="4"/>
  <c r="D1526" i="4"/>
  <c r="W1525" i="4"/>
  <c r="V1525" i="4"/>
  <c r="U1525" i="4"/>
  <c r="T1525" i="4"/>
  <c r="R1525" i="4"/>
  <c r="Q1525" i="4"/>
  <c r="P1525" i="4"/>
  <c r="O1525" i="4"/>
  <c r="M1525" i="4"/>
  <c r="L1525" i="4"/>
  <c r="K1525" i="4"/>
  <c r="J1525" i="4"/>
  <c r="I1525" i="4"/>
  <c r="H1525" i="4"/>
  <c r="G1525" i="4"/>
  <c r="F1525" i="4"/>
  <c r="E1525" i="4"/>
  <c r="D1525" i="4"/>
  <c r="W1524" i="4"/>
  <c r="V1524" i="4"/>
  <c r="U1524" i="4"/>
  <c r="T1524" i="4"/>
  <c r="R1524" i="4"/>
  <c r="Q1524" i="4"/>
  <c r="P1524" i="4"/>
  <c r="O1524" i="4"/>
  <c r="M1524" i="4"/>
  <c r="L1524" i="4"/>
  <c r="K1524" i="4"/>
  <c r="J1524" i="4"/>
  <c r="I1524" i="4"/>
  <c r="H1524" i="4"/>
  <c r="G1524" i="4"/>
  <c r="F1524" i="4"/>
  <c r="E1524" i="4"/>
  <c r="D1524" i="4"/>
  <c r="W1523" i="4"/>
  <c r="V1523" i="4"/>
  <c r="U1523" i="4"/>
  <c r="T1523" i="4"/>
  <c r="R1523" i="4"/>
  <c r="Q1523" i="4"/>
  <c r="P1523" i="4"/>
  <c r="O1523" i="4"/>
  <c r="M1523" i="4"/>
  <c r="L1523" i="4"/>
  <c r="K1523" i="4"/>
  <c r="J1523" i="4"/>
  <c r="I1523" i="4"/>
  <c r="H1523" i="4"/>
  <c r="G1523" i="4"/>
  <c r="F1523" i="4"/>
  <c r="E1523" i="4"/>
  <c r="D1523" i="4"/>
  <c r="W1522" i="4"/>
  <c r="V1522" i="4"/>
  <c r="U1522" i="4"/>
  <c r="T1522" i="4"/>
  <c r="R1522" i="4"/>
  <c r="Q1522" i="4"/>
  <c r="P1522" i="4"/>
  <c r="O1522" i="4"/>
  <c r="M1522" i="4"/>
  <c r="L1522" i="4"/>
  <c r="K1522" i="4"/>
  <c r="J1522" i="4"/>
  <c r="I1522" i="4"/>
  <c r="H1522" i="4"/>
  <c r="G1522" i="4"/>
  <c r="F1522" i="4"/>
  <c r="E1522" i="4"/>
  <c r="D1522" i="4"/>
  <c r="W1521" i="4"/>
  <c r="V1521" i="4"/>
  <c r="U1521" i="4"/>
  <c r="T1521" i="4"/>
  <c r="R1521" i="4"/>
  <c r="Q1521" i="4"/>
  <c r="P1521" i="4"/>
  <c r="O1521" i="4"/>
  <c r="M1521" i="4"/>
  <c r="L1521" i="4"/>
  <c r="K1521" i="4"/>
  <c r="J1521" i="4"/>
  <c r="I1521" i="4"/>
  <c r="H1521" i="4"/>
  <c r="G1521" i="4"/>
  <c r="F1521" i="4"/>
  <c r="E1521" i="4"/>
  <c r="D1521" i="4"/>
  <c r="W1520" i="4"/>
  <c r="V1520" i="4"/>
  <c r="U1520" i="4"/>
  <c r="T1520" i="4"/>
  <c r="R1520" i="4"/>
  <c r="Q1520" i="4"/>
  <c r="P1520" i="4"/>
  <c r="O1520" i="4"/>
  <c r="M1520" i="4"/>
  <c r="L1520" i="4"/>
  <c r="K1520" i="4"/>
  <c r="J1520" i="4"/>
  <c r="I1520" i="4"/>
  <c r="H1520" i="4"/>
  <c r="G1520" i="4"/>
  <c r="F1520" i="4"/>
  <c r="E1520" i="4"/>
  <c r="D1520" i="4"/>
  <c r="W1519" i="4"/>
  <c r="V1519" i="4"/>
  <c r="U1519" i="4"/>
  <c r="T1519" i="4"/>
  <c r="R1519" i="4"/>
  <c r="Q1519" i="4"/>
  <c r="P1519" i="4"/>
  <c r="O1519" i="4"/>
  <c r="M1519" i="4"/>
  <c r="L1519" i="4"/>
  <c r="K1519" i="4"/>
  <c r="J1519" i="4"/>
  <c r="I1519" i="4"/>
  <c r="H1519" i="4"/>
  <c r="G1519" i="4"/>
  <c r="F1519" i="4"/>
  <c r="E1519" i="4"/>
  <c r="D1519" i="4"/>
  <c r="W1518" i="4"/>
  <c r="V1518" i="4"/>
  <c r="U1518" i="4"/>
  <c r="T1518" i="4"/>
  <c r="R1518" i="4"/>
  <c r="Q1518" i="4"/>
  <c r="P1518" i="4"/>
  <c r="O1518" i="4"/>
  <c r="M1518" i="4"/>
  <c r="L1518" i="4"/>
  <c r="K1518" i="4"/>
  <c r="J1518" i="4"/>
  <c r="I1518" i="4"/>
  <c r="H1518" i="4"/>
  <c r="G1518" i="4"/>
  <c r="F1518" i="4"/>
  <c r="E1518" i="4"/>
  <c r="D1518" i="4"/>
  <c r="W1517" i="4"/>
  <c r="V1517" i="4"/>
  <c r="U1517" i="4"/>
  <c r="T1517" i="4"/>
  <c r="R1517" i="4"/>
  <c r="Q1517" i="4"/>
  <c r="P1517" i="4"/>
  <c r="O1517" i="4"/>
  <c r="M1517" i="4"/>
  <c r="L1517" i="4"/>
  <c r="K1517" i="4"/>
  <c r="J1517" i="4"/>
  <c r="I1517" i="4"/>
  <c r="H1517" i="4"/>
  <c r="G1517" i="4"/>
  <c r="F1517" i="4"/>
  <c r="E1517" i="4"/>
  <c r="D1517" i="4"/>
  <c r="W1516" i="4"/>
  <c r="V1516" i="4"/>
  <c r="U1516" i="4"/>
  <c r="T1516" i="4"/>
  <c r="R1516" i="4"/>
  <c r="Q1516" i="4"/>
  <c r="P1516" i="4"/>
  <c r="O1516" i="4"/>
  <c r="M1516" i="4"/>
  <c r="L1516" i="4"/>
  <c r="K1516" i="4"/>
  <c r="J1516" i="4"/>
  <c r="I1516" i="4"/>
  <c r="H1516" i="4"/>
  <c r="G1516" i="4"/>
  <c r="F1516" i="4"/>
  <c r="E1516" i="4"/>
  <c r="D1516" i="4"/>
  <c r="W1515" i="4"/>
  <c r="V1515" i="4"/>
  <c r="U1515" i="4"/>
  <c r="T1515" i="4"/>
  <c r="R1515" i="4"/>
  <c r="Q1515" i="4"/>
  <c r="P1515" i="4"/>
  <c r="O1515" i="4"/>
  <c r="M1515" i="4"/>
  <c r="L1515" i="4"/>
  <c r="K1515" i="4"/>
  <c r="J1515" i="4"/>
  <c r="I1515" i="4"/>
  <c r="H1515" i="4"/>
  <c r="G1515" i="4"/>
  <c r="F1515" i="4"/>
  <c r="E1515" i="4"/>
  <c r="D1515" i="4"/>
  <c r="W1514" i="4"/>
  <c r="V1514" i="4"/>
  <c r="U1514" i="4"/>
  <c r="T1514" i="4"/>
  <c r="R1514" i="4"/>
  <c r="Q1514" i="4"/>
  <c r="P1514" i="4"/>
  <c r="O1514" i="4"/>
  <c r="M1514" i="4"/>
  <c r="L1514" i="4"/>
  <c r="K1514" i="4"/>
  <c r="J1514" i="4"/>
  <c r="I1514" i="4"/>
  <c r="H1514" i="4"/>
  <c r="G1514" i="4"/>
  <c r="F1514" i="4"/>
  <c r="E1514" i="4"/>
  <c r="D1514" i="4"/>
  <c r="W1513" i="4"/>
  <c r="V1513" i="4"/>
  <c r="U1513" i="4"/>
  <c r="T1513" i="4"/>
  <c r="R1513" i="4"/>
  <c r="Q1513" i="4"/>
  <c r="P1513" i="4"/>
  <c r="O1513" i="4"/>
  <c r="M1513" i="4"/>
  <c r="L1513" i="4"/>
  <c r="K1513" i="4"/>
  <c r="J1513" i="4"/>
  <c r="I1513" i="4"/>
  <c r="H1513" i="4"/>
  <c r="G1513" i="4"/>
  <c r="F1513" i="4"/>
  <c r="E1513" i="4"/>
  <c r="D1513" i="4"/>
  <c r="W1512" i="4"/>
  <c r="V1512" i="4"/>
  <c r="U1512" i="4"/>
  <c r="T1512" i="4"/>
  <c r="R1512" i="4"/>
  <c r="Q1512" i="4"/>
  <c r="P1512" i="4"/>
  <c r="O1512" i="4"/>
  <c r="M1512" i="4"/>
  <c r="L1512" i="4"/>
  <c r="K1512" i="4"/>
  <c r="J1512" i="4"/>
  <c r="I1512" i="4"/>
  <c r="H1512" i="4"/>
  <c r="G1512" i="4"/>
  <c r="F1512" i="4"/>
  <c r="E1512" i="4"/>
  <c r="D1512" i="4"/>
  <c r="W1511" i="4"/>
  <c r="V1511" i="4"/>
  <c r="U1511" i="4"/>
  <c r="T1511" i="4"/>
  <c r="R1511" i="4"/>
  <c r="Q1511" i="4"/>
  <c r="P1511" i="4"/>
  <c r="O1511" i="4"/>
  <c r="M1511" i="4"/>
  <c r="L1511" i="4"/>
  <c r="K1511" i="4"/>
  <c r="J1511" i="4"/>
  <c r="I1511" i="4"/>
  <c r="H1511" i="4"/>
  <c r="G1511" i="4"/>
  <c r="F1511" i="4"/>
  <c r="E1511" i="4"/>
  <c r="D1511" i="4"/>
  <c r="W1510" i="4"/>
  <c r="V1510" i="4"/>
  <c r="U1510" i="4"/>
  <c r="T1510" i="4"/>
  <c r="R1510" i="4"/>
  <c r="Q1510" i="4"/>
  <c r="P1510" i="4"/>
  <c r="O1510" i="4"/>
  <c r="M1510" i="4"/>
  <c r="L1510" i="4"/>
  <c r="K1510" i="4"/>
  <c r="J1510" i="4"/>
  <c r="I1510" i="4"/>
  <c r="H1510" i="4"/>
  <c r="G1510" i="4"/>
  <c r="F1510" i="4"/>
  <c r="E1510" i="4"/>
  <c r="D1510" i="4"/>
  <c r="W1509" i="4"/>
  <c r="V1509" i="4"/>
  <c r="U1509" i="4"/>
  <c r="T1509" i="4"/>
  <c r="R1509" i="4"/>
  <c r="Q1509" i="4"/>
  <c r="P1509" i="4"/>
  <c r="O1509" i="4"/>
  <c r="M1509" i="4"/>
  <c r="L1509" i="4"/>
  <c r="K1509" i="4"/>
  <c r="J1509" i="4"/>
  <c r="I1509" i="4"/>
  <c r="H1509" i="4"/>
  <c r="G1509" i="4"/>
  <c r="F1509" i="4"/>
  <c r="E1509" i="4"/>
  <c r="D1509" i="4"/>
  <c r="W1508" i="4"/>
  <c r="V1508" i="4"/>
  <c r="U1508" i="4"/>
  <c r="T1508" i="4"/>
  <c r="R1508" i="4"/>
  <c r="Q1508" i="4"/>
  <c r="P1508" i="4"/>
  <c r="O1508" i="4"/>
  <c r="M1508" i="4"/>
  <c r="L1508" i="4"/>
  <c r="K1508" i="4"/>
  <c r="J1508" i="4"/>
  <c r="I1508" i="4"/>
  <c r="H1508" i="4"/>
  <c r="G1508" i="4"/>
  <c r="F1508" i="4"/>
  <c r="E1508" i="4"/>
  <c r="D1508" i="4"/>
  <c r="W1507" i="4"/>
  <c r="V1507" i="4"/>
  <c r="U1507" i="4"/>
  <c r="T1507" i="4"/>
  <c r="R1507" i="4"/>
  <c r="Q1507" i="4"/>
  <c r="P1507" i="4"/>
  <c r="O1507" i="4"/>
  <c r="M1507" i="4"/>
  <c r="L1507" i="4"/>
  <c r="K1507" i="4"/>
  <c r="J1507" i="4"/>
  <c r="I1507" i="4"/>
  <c r="H1507" i="4"/>
  <c r="G1507" i="4"/>
  <c r="F1507" i="4"/>
  <c r="E1507" i="4"/>
  <c r="D1507" i="4"/>
  <c r="W1506" i="4"/>
  <c r="V1506" i="4"/>
  <c r="U1506" i="4"/>
  <c r="T1506" i="4"/>
  <c r="R1506" i="4"/>
  <c r="Q1506" i="4"/>
  <c r="P1506" i="4"/>
  <c r="O1506" i="4"/>
  <c r="M1506" i="4"/>
  <c r="L1506" i="4"/>
  <c r="K1506" i="4"/>
  <c r="J1506" i="4"/>
  <c r="I1506" i="4"/>
  <c r="H1506" i="4"/>
  <c r="G1506" i="4"/>
  <c r="F1506" i="4"/>
  <c r="E1506" i="4"/>
  <c r="D1506" i="4"/>
  <c r="W1505" i="4"/>
  <c r="V1505" i="4"/>
  <c r="U1505" i="4"/>
  <c r="T1505" i="4"/>
  <c r="R1505" i="4"/>
  <c r="Q1505" i="4"/>
  <c r="P1505" i="4"/>
  <c r="O1505" i="4"/>
  <c r="M1505" i="4"/>
  <c r="L1505" i="4"/>
  <c r="K1505" i="4"/>
  <c r="J1505" i="4"/>
  <c r="I1505" i="4"/>
  <c r="H1505" i="4"/>
  <c r="G1505" i="4"/>
  <c r="F1505" i="4"/>
  <c r="E1505" i="4"/>
  <c r="D1505" i="4"/>
  <c r="W1504" i="4"/>
  <c r="V1504" i="4"/>
  <c r="U1504" i="4"/>
  <c r="T1504" i="4"/>
  <c r="R1504" i="4"/>
  <c r="Q1504" i="4"/>
  <c r="P1504" i="4"/>
  <c r="O1504" i="4"/>
  <c r="M1504" i="4"/>
  <c r="L1504" i="4"/>
  <c r="K1504" i="4"/>
  <c r="J1504" i="4"/>
  <c r="I1504" i="4"/>
  <c r="H1504" i="4"/>
  <c r="G1504" i="4"/>
  <c r="F1504" i="4"/>
  <c r="E1504" i="4"/>
  <c r="D1504" i="4"/>
  <c r="W1503" i="4"/>
  <c r="V1503" i="4"/>
  <c r="U1503" i="4"/>
  <c r="T1503" i="4"/>
  <c r="R1503" i="4"/>
  <c r="Q1503" i="4"/>
  <c r="P1503" i="4"/>
  <c r="O1503" i="4"/>
  <c r="M1503" i="4"/>
  <c r="L1503" i="4"/>
  <c r="K1503" i="4"/>
  <c r="J1503" i="4"/>
  <c r="I1503" i="4"/>
  <c r="H1503" i="4"/>
  <c r="G1503" i="4"/>
  <c r="F1503" i="4"/>
  <c r="E1503" i="4"/>
  <c r="D1503" i="4"/>
  <c r="W1502" i="4"/>
  <c r="V1502" i="4"/>
  <c r="U1502" i="4"/>
  <c r="T1502" i="4"/>
  <c r="R1502" i="4"/>
  <c r="Q1502" i="4"/>
  <c r="P1502" i="4"/>
  <c r="O1502" i="4"/>
  <c r="M1502" i="4"/>
  <c r="L1502" i="4"/>
  <c r="K1502" i="4"/>
  <c r="J1502" i="4"/>
  <c r="I1502" i="4"/>
  <c r="H1502" i="4"/>
  <c r="G1502" i="4"/>
  <c r="F1502" i="4"/>
  <c r="E1502" i="4"/>
  <c r="D1502" i="4"/>
  <c r="W1501" i="4"/>
  <c r="V1501" i="4"/>
  <c r="U1501" i="4"/>
  <c r="T1501" i="4"/>
  <c r="R1501" i="4"/>
  <c r="Q1501" i="4"/>
  <c r="P1501" i="4"/>
  <c r="O1501" i="4"/>
  <c r="M1501" i="4"/>
  <c r="L1501" i="4"/>
  <c r="K1501" i="4"/>
  <c r="J1501" i="4"/>
  <c r="I1501" i="4"/>
  <c r="H1501" i="4"/>
  <c r="G1501" i="4"/>
  <c r="F1501" i="4"/>
  <c r="E1501" i="4"/>
  <c r="D1501" i="4"/>
  <c r="W1500" i="4"/>
  <c r="V1500" i="4"/>
  <c r="U1500" i="4"/>
  <c r="T1500" i="4"/>
  <c r="R1500" i="4"/>
  <c r="Q1500" i="4"/>
  <c r="P1500" i="4"/>
  <c r="O1500" i="4"/>
  <c r="M1500" i="4"/>
  <c r="L1500" i="4"/>
  <c r="K1500" i="4"/>
  <c r="J1500" i="4"/>
  <c r="I1500" i="4"/>
  <c r="H1500" i="4"/>
  <c r="G1500" i="4"/>
  <c r="F1500" i="4"/>
  <c r="E1500" i="4"/>
  <c r="D1500" i="4"/>
  <c r="W1499" i="4"/>
  <c r="V1499" i="4"/>
  <c r="U1499" i="4"/>
  <c r="T1499" i="4"/>
  <c r="R1499" i="4"/>
  <c r="Q1499" i="4"/>
  <c r="P1499" i="4"/>
  <c r="O1499" i="4"/>
  <c r="M1499" i="4"/>
  <c r="L1499" i="4"/>
  <c r="K1499" i="4"/>
  <c r="J1499" i="4"/>
  <c r="I1499" i="4"/>
  <c r="H1499" i="4"/>
  <c r="G1499" i="4"/>
  <c r="F1499" i="4"/>
  <c r="E1499" i="4"/>
  <c r="D1499" i="4"/>
  <c r="W1498" i="4"/>
  <c r="V1498" i="4"/>
  <c r="U1498" i="4"/>
  <c r="T1498" i="4"/>
  <c r="R1498" i="4"/>
  <c r="Q1498" i="4"/>
  <c r="P1498" i="4"/>
  <c r="O1498" i="4"/>
  <c r="M1498" i="4"/>
  <c r="L1498" i="4"/>
  <c r="K1498" i="4"/>
  <c r="J1498" i="4"/>
  <c r="I1498" i="4"/>
  <c r="H1498" i="4"/>
  <c r="G1498" i="4"/>
  <c r="F1498" i="4"/>
  <c r="E1498" i="4"/>
  <c r="D1498" i="4"/>
  <c r="W1497" i="4"/>
  <c r="V1497" i="4"/>
  <c r="U1497" i="4"/>
  <c r="T1497" i="4"/>
  <c r="R1497" i="4"/>
  <c r="Q1497" i="4"/>
  <c r="P1497" i="4"/>
  <c r="O1497" i="4"/>
  <c r="M1497" i="4"/>
  <c r="L1497" i="4"/>
  <c r="K1497" i="4"/>
  <c r="J1497" i="4"/>
  <c r="I1497" i="4"/>
  <c r="H1497" i="4"/>
  <c r="G1497" i="4"/>
  <c r="F1497" i="4"/>
  <c r="E1497" i="4"/>
  <c r="D1497" i="4"/>
  <c r="W1496" i="4"/>
  <c r="V1496" i="4"/>
  <c r="U1496" i="4"/>
  <c r="T1496" i="4"/>
  <c r="R1496" i="4"/>
  <c r="Q1496" i="4"/>
  <c r="P1496" i="4"/>
  <c r="O1496" i="4"/>
  <c r="M1496" i="4"/>
  <c r="L1496" i="4"/>
  <c r="K1496" i="4"/>
  <c r="J1496" i="4"/>
  <c r="I1496" i="4"/>
  <c r="H1496" i="4"/>
  <c r="G1496" i="4"/>
  <c r="F1496" i="4"/>
  <c r="E1496" i="4"/>
  <c r="D1496" i="4"/>
  <c r="W1495" i="4"/>
  <c r="V1495" i="4"/>
  <c r="U1495" i="4"/>
  <c r="T1495" i="4"/>
  <c r="R1495" i="4"/>
  <c r="Q1495" i="4"/>
  <c r="P1495" i="4"/>
  <c r="O1495" i="4"/>
  <c r="M1495" i="4"/>
  <c r="L1495" i="4"/>
  <c r="K1495" i="4"/>
  <c r="J1495" i="4"/>
  <c r="I1495" i="4"/>
  <c r="H1495" i="4"/>
  <c r="G1495" i="4"/>
  <c r="F1495" i="4"/>
  <c r="E1495" i="4"/>
  <c r="D1495" i="4"/>
  <c r="W1494" i="4"/>
  <c r="V1494" i="4"/>
  <c r="U1494" i="4"/>
  <c r="T1494" i="4"/>
  <c r="R1494" i="4"/>
  <c r="Q1494" i="4"/>
  <c r="P1494" i="4"/>
  <c r="O1494" i="4"/>
  <c r="M1494" i="4"/>
  <c r="L1494" i="4"/>
  <c r="K1494" i="4"/>
  <c r="J1494" i="4"/>
  <c r="I1494" i="4"/>
  <c r="H1494" i="4"/>
  <c r="G1494" i="4"/>
  <c r="F1494" i="4"/>
  <c r="E1494" i="4"/>
  <c r="D1494" i="4"/>
  <c r="W1493" i="4"/>
  <c r="V1493" i="4"/>
  <c r="U1493" i="4"/>
  <c r="T1493" i="4"/>
  <c r="R1493" i="4"/>
  <c r="Q1493" i="4"/>
  <c r="P1493" i="4"/>
  <c r="O1493" i="4"/>
  <c r="M1493" i="4"/>
  <c r="L1493" i="4"/>
  <c r="K1493" i="4"/>
  <c r="J1493" i="4"/>
  <c r="I1493" i="4"/>
  <c r="H1493" i="4"/>
  <c r="G1493" i="4"/>
  <c r="F1493" i="4"/>
  <c r="E1493" i="4"/>
  <c r="D1493" i="4"/>
  <c r="W1492" i="4"/>
  <c r="V1492" i="4"/>
  <c r="U1492" i="4"/>
  <c r="T1492" i="4"/>
  <c r="R1492" i="4"/>
  <c r="Q1492" i="4"/>
  <c r="P1492" i="4"/>
  <c r="O1492" i="4"/>
  <c r="M1492" i="4"/>
  <c r="L1492" i="4"/>
  <c r="K1492" i="4"/>
  <c r="J1492" i="4"/>
  <c r="I1492" i="4"/>
  <c r="H1492" i="4"/>
  <c r="G1492" i="4"/>
  <c r="F1492" i="4"/>
  <c r="E1492" i="4"/>
  <c r="D1492" i="4"/>
  <c r="W1491" i="4"/>
  <c r="V1491" i="4"/>
  <c r="U1491" i="4"/>
  <c r="T1491" i="4"/>
  <c r="R1491" i="4"/>
  <c r="Q1491" i="4"/>
  <c r="P1491" i="4"/>
  <c r="O1491" i="4"/>
  <c r="M1491" i="4"/>
  <c r="L1491" i="4"/>
  <c r="K1491" i="4"/>
  <c r="J1491" i="4"/>
  <c r="I1491" i="4"/>
  <c r="H1491" i="4"/>
  <c r="G1491" i="4"/>
  <c r="F1491" i="4"/>
  <c r="E1491" i="4"/>
  <c r="D1491" i="4"/>
  <c r="W1490" i="4"/>
  <c r="V1490" i="4"/>
  <c r="U1490" i="4"/>
  <c r="T1490" i="4"/>
  <c r="R1490" i="4"/>
  <c r="Q1490" i="4"/>
  <c r="P1490" i="4"/>
  <c r="O1490" i="4"/>
  <c r="M1490" i="4"/>
  <c r="L1490" i="4"/>
  <c r="K1490" i="4"/>
  <c r="J1490" i="4"/>
  <c r="I1490" i="4"/>
  <c r="H1490" i="4"/>
  <c r="G1490" i="4"/>
  <c r="F1490" i="4"/>
  <c r="E1490" i="4"/>
  <c r="D1490" i="4"/>
  <c r="W1489" i="4"/>
  <c r="V1489" i="4"/>
  <c r="U1489" i="4"/>
  <c r="T1489" i="4"/>
  <c r="R1489" i="4"/>
  <c r="Q1489" i="4"/>
  <c r="P1489" i="4"/>
  <c r="O1489" i="4"/>
  <c r="M1489" i="4"/>
  <c r="L1489" i="4"/>
  <c r="K1489" i="4"/>
  <c r="J1489" i="4"/>
  <c r="I1489" i="4"/>
  <c r="H1489" i="4"/>
  <c r="G1489" i="4"/>
  <c r="F1489" i="4"/>
  <c r="E1489" i="4"/>
  <c r="D1489" i="4"/>
  <c r="W1488" i="4"/>
  <c r="V1488" i="4"/>
  <c r="U1488" i="4"/>
  <c r="T1488" i="4"/>
  <c r="R1488" i="4"/>
  <c r="Q1488" i="4"/>
  <c r="P1488" i="4"/>
  <c r="O1488" i="4"/>
  <c r="M1488" i="4"/>
  <c r="L1488" i="4"/>
  <c r="K1488" i="4"/>
  <c r="J1488" i="4"/>
  <c r="I1488" i="4"/>
  <c r="H1488" i="4"/>
  <c r="G1488" i="4"/>
  <c r="F1488" i="4"/>
  <c r="E1488" i="4"/>
  <c r="D1488" i="4"/>
  <c r="W1487" i="4"/>
  <c r="V1487" i="4"/>
  <c r="U1487" i="4"/>
  <c r="T1487" i="4"/>
  <c r="R1487" i="4"/>
  <c r="Q1487" i="4"/>
  <c r="P1487" i="4"/>
  <c r="O1487" i="4"/>
  <c r="M1487" i="4"/>
  <c r="L1487" i="4"/>
  <c r="K1487" i="4"/>
  <c r="J1487" i="4"/>
  <c r="I1487" i="4"/>
  <c r="H1487" i="4"/>
  <c r="G1487" i="4"/>
  <c r="F1487" i="4"/>
  <c r="E1487" i="4"/>
  <c r="D1487" i="4"/>
  <c r="W1486" i="4"/>
  <c r="V1486" i="4"/>
  <c r="U1486" i="4"/>
  <c r="T1486" i="4"/>
  <c r="R1486" i="4"/>
  <c r="Q1486" i="4"/>
  <c r="P1486" i="4"/>
  <c r="O1486" i="4"/>
  <c r="M1486" i="4"/>
  <c r="L1486" i="4"/>
  <c r="K1486" i="4"/>
  <c r="J1486" i="4"/>
  <c r="I1486" i="4"/>
  <c r="H1486" i="4"/>
  <c r="G1486" i="4"/>
  <c r="F1486" i="4"/>
  <c r="E1486" i="4"/>
  <c r="D1486" i="4"/>
  <c r="W1485" i="4"/>
  <c r="V1485" i="4"/>
  <c r="U1485" i="4"/>
  <c r="T1485" i="4"/>
  <c r="R1485" i="4"/>
  <c r="Q1485" i="4"/>
  <c r="P1485" i="4"/>
  <c r="O1485" i="4"/>
  <c r="M1485" i="4"/>
  <c r="L1485" i="4"/>
  <c r="K1485" i="4"/>
  <c r="J1485" i="4"/>
  <c r="I1485" i="4"/>
  <c r="H1485" i="4"/>
  <c r="G1485" i="4"/>
  <c r="F1485" i="4"/>
  <c r="E1485" i="4"/>
  <c r="D1485" i="4"/>
  <c r="W1484" i="4"/>
  <c r="V1484" i="4"/>
  <c r="U1484" i="4"/>
  <c r="T1484" i="4"/>
  <c r="R1484" i="4"/>
  <c r="Q1484" i="4"/>
  <c r="P1484" i="4"/>
  <c r="O1484" i="4"/>
  <c r="M1484" i="4"/>
  <c r="L1484" i="4"/>
  <c r="K1484" i="4"/>
  <c r="J1484" i="4"/>
  <c r="I1484" i="4"/>
  <c r="H1484" i="4"/>
  <c r="G1484" i="4"/>
  <c r="F1484" i="4"/>
  <c r="E1484" i="4"/>
  <c r="D1484" i="4"/>
  <c r="W1483" i="4"/>
  <c r="V1483" i="4"/>
  <c r="U1483" i="4"/>
  <c r="T1483" i="4"/>
  <c r="R1483" i="4"/>
  <c r="Q1483" i="4"/>
  <c r="P1483" i="4"/>
  <c r="O1483" i="4"/>
  <c r="M1483" i="4"/>
  <c r="L1483" i="4"/>
  <c r="K1483" i="4"/>
  <c r="J1483" i="4"/>
  <c r="I1483" i="4"/>
  <c r="H1483" i="4"/>
  <c r="G1483" i="4"/>
  <c r="F1483" i="4"/>
  <c r="E1483" i="4"/>
  <c r="D1483" i="4"/>
  <c r="W1482" i="4"/>
  <c r="V1482" i="4"/>
  <c r="U1482" i="4"/>
  <c r="T1482" i="4"/>
  <c r="R1482" i="4"/>
  <c r="Q1482" i="4"/>
  <c r="P1482" i="4"/>
  <c r="O1482" i="4"/>
  <c r="M1482" i="4"/>
  <c r="L1482" i="4"/>
  <c r="K1482" i="4"/>
  <c r="J1482" i="4"/>
  <c r="I1482" i="4"/>
  <c r="H1482" i="4"/>
  <c r="G1482" i="4"/>
  <c r="F1482" i="4"/>
  <c r="E1482" i="4"/>
  <c r="D1482" i="4"/>
  <c r="W1481" i="4"/>
  <c r="V1481" i="4"/>
  <c r="U1481" i="4"/>
  <c r="T1481" i="4"/>
  <c r="R1481" i="4"/>
  <c r="Q1481" i="4"/>
  <c r="P1481" i="4"/>
  <c r="O1481" i="4"/>
  <c r="M1481" i="4"/>
  <c r="L1481" i="4"/>
  <c r="K1481" i="4"/>
  <c r="J1481" i="4"/>
  <c r="I1481" i="4"/>
  <c r="H1481" i="4"/>
  <c r="G1481" i="4"/>
  <c r="F1481" i="4"/>
  <c r="E1481" i="4"/>
  <c r="D1481" i="4"/>
  <c r="W1480" i="4"/>
  <c r="V1480" i="4"/>
  <c r="U1480" i="4"/>
  <c r="T1480" i="4"/>
  <c r="R1480" i="4"/>
  <c r="Q1480" i="4"/>
  <c r="P1480" i="4"/>
  <c r="O1480" i="4"/>
  <c r="M1480" i="4"/>
  <c r="L1480" i="4"/>
  <c r="K1480" i="4"/>
  <c r="J1480" i="4"/>
  <c r="I1480" i="4"/>
  <c r="H1480" i="4"/>
  <c r="G1480" i="4"/>
  <c r="F1480" i="4"/>
  <c r="E1480" i="4"/>
  <c r="D1480" i="4"/>
  <c r="W1479" i="4"/>
  <c r="V1479" i="4"/>
  <c r="U1479" i="4"/>
  <c r="T1479" i="4"/>
  <c r="R1479" i="4"/>
  <c r="Q1479" i="4"/>
  <c r="P1479" i="4"/>
  <c r="O1479" i="4"/>
  <c r="M1479" i="4"/>
  <c r="L1479" i="4"/>
  <c r="K1479" i="4"/>
  <c r="J1479" i="4"/>
  <c r="I1479" i="4"/>
  <c r="H1479" i="4"/>
  <c r="G1479" i="4"/>
  <c r="F1479" i="4"/>
  <c r="E1479" i="4"/>
  <c r="D1479" i="4"/>
  <c r="W1478" i="4"/>
  <c r="V1478" i="4"/>
  <c r="U1478" i="4"/>
  <c r="T1478" i="4"/>
  <c r="R1478" i="4"/>
  <c r="Q1478" i="4"/>
  <c r="P1478" i="4"/>
  <c r="O1478" i="4"/>
  <c r="M1478" i="4"/>
  <c r="L1478" i="4"/>
  <c r="K1478" i="4"/>
  <c r="J1478" i="4"/>
  <c r="I1478" i="4"/>
  <c r="H1478" i="4"/>
  <c r="G1478" i="4"/>
  <c r="F1478" i="4"/>
  <c r="E1478" i="4"/>
  <c r="D1478" i="4"/>
  <c r="W1477" i="4"/>
  <c r="V1477" i="4"/>
  <c r="U1477" i="4"/>
  <c r="T1477" i="4"/>
  <c r="R1477" i="4"/>
  <c r="Q1477" i="4"/>
  <c r="P1477" i="4"/>
  <c r="O1477" i="4"/>
  <c r="M1477" i="4"/>
  <c r="L1477" i="4"/>
  <c r="K1477" i="4"/>
  <c r="J1477" i="4"/>
  <c r="I1477" i="4"/>
  <c r="H1477" i="4"/>
  <c r="G1477" i="4"/>
  <c r="F1477" i="4"/>
  <c r="E1477" i="4"/>
  <c r="D1477" i="4"/>
  <c r="W1476" i="4"/>
  <c r="V1476" i="4"/>
  <c r="U1476" i="4"/>
  <c r="T1476" i="4"/>
  <c r="R1476" i="4"/>
  <c r="Q1476" i="4"/>
  <c r="P1476" i="4"/>
  <c r="O1476" i="4"/>
  <c r="M1476" i="4"/>
  <c r="L1476" i="4"/>
  <c r="K1476" i="4"/>
  <c r="J1476" i="4"/>
  <c r="I1476" i="4"/>
  <c r="H1476" i="4"/>
  <c r="G1476" i="4"/>
  <c r="F1476" i="4"/>
  <c r="E1476" i="4"/>
  <c r="D1476" i="4"/>
  <c r="W1475" i="4"/>
  <c r="V1475" i="4"/>
  <c r="U1475" i="4"/>
  <c r="T1475" i="4"/>
  <c r="R1475" i="4"/>
  <c r="Q1475" i="4"/>
  <c r="P1475" i="4"/>
  <c r="O1475" i="4"/>
  <c r="M1475" i="4"/>
  <c r="L1475" i="4"/>
  <c r="K1475" i="4"/>
  <c r="J1475" i="4"/>
  <c r="I1475" i="4"/>
  <c r="H1475" i="4"/>
  <c r="G1475" i="4"/>
  <c r="F1475" i="4"/>
  <c r="E1475" i="4"/>
  <c r="D1475" i="4"/>
  <c r="W1474" i="4"/>
  <c r="V1474" i="4"/>
  <c r="U1474" i="4"/>
  <c r="T1474" i="4"/>
  <c r="R1474" i="4"/>
  <c r="Q1474" i="4"/>
  <c r="P1474" i="4"/>
  <c r="O1474" i="4"/>
  <c r="M1474" i="4"/>
  <c r="L1474" i="4"/>
  <c r="K1474" i="4"/>
  <c r="J1474" i="4"/>
  <c r="I1474" i="4"/>
  <c r="H1474" i="4"/>
  <c r="G1474" i="4"/>
  <c r="F1474" i="4"/>
  <c r="E1474" i="4"/>
  <c r="D1474" i="4"/>
  <c r="W1473" i="4"/>
  <c r="V1473" i="4"/>
  <c r="U1473" i="4"/>
  <c r="T1473" i="4"/>
  <c r="R1473" i="4"/>
  <c r="Q1473" i="4"/>
  <c r="P1473" i="4"/>
  <c r="O1473" i="4"/>
  <c r="M1473" i="4"/>
  <c r="L1473" i="4"/>
  <c r="K1473" i="4"/>
  <c r="J1473" i="4"/>
  <c r="I1473" i="4"/>
  <c r="H1473" i="4"/>
  <c r="G1473" i="4"/>
  <c r="F1473" i="4"/>
  <c r="E1473" i="4"/>
  <c r="D1473" i="4"/>
  <c r="W1472" i="4"/>
  <c r="V1472" i="4"/>
  <c r="U1472" i="4"/>
  <c r="T1472" i="4"/>
  <c r="R1472" i="4"/>
  <c r="Q1472" i="4"/>
  <c r="P1472" i="4"/>
  <c r="O1472" i="4"/>
  <c r="M1472" i="4"/>
  <c r="L1472" i="4"/>
  <c r="K1472" i="4"/>
  <c r="J1472" i="4"/>
  <c r="I1472" i="4"/>
  <c r="H1472" i="4"/>
  <c r="G1472" i="4"/>
  <c r="F1472" i="4"/>
  <c r="E1472" i="4"/>
  <c r="D1472" i="4"/>
  <c r="W1471" i="4"/>
  <c r="V1471" i="4"/>
  <c r="U1471" i="4"/>
  <c r="T1471" i="4"/>
  <c r="R1471" i="4"/>
  <c r="Q1471" i="4"/>
  <c r="P1471" i="4"/>
  <c r="O1471" i="4"/>
  <c r="M1471" i="4"/>
  <c r="L1471" i="4"/>
  <c r="K1471" i="4"/>
  <c r="J1471" i="4"/>
  <c r="I1471" i="4"/>
  <c r="H1471" i="4"/>
  <c r="G1471" i="4"/>
  <c r="F1471" i="4"/>
  <c r="E1471" i="4"/>
  <c r="D1471" i="4"/>
  <c r="W1470" i="4"/>
  <c r="V1470" i="4"/>
  <c r="U1470" i="4"/>
  <c r="T1470" i="4"/>
  <c r="R1470" i="4"/>
  <c r="Q1470" i="4"/>
  <c r="P1470" i="4"/>
  <c r="O1470" i="4"/>
  <c r="M1470" i="4"/>
  <c r="L1470" i="4"/>
  <c r="K1470" i="4"/>
  <c r="J1470" i="4"/>
  <c r="I1470" i="4"/>
  <c r="H1470" i="4"/>
  <c r="G1470" i="4"/>
  <c r="F1470" i="4"/>
  <c r="E1470" i="4"/>
  <c r="D1470" i="4"/>
  <c r="W1469" i="4"/>
  <c r="V1469" i="4"/>
  <c r="U1469" i="4"/>
  <c r="T1469" i="4"/>
  <c r="R1469" i="4"/>
  <c r="Q1469" i="4"/>
  <c r="P1469" i="4"/>
  <c r="O1469" i="4"/>
  <c r="M1469" i="4"/>
  <c r="L1469" i="4"/>
  <c r="K1469" i="4"/>
  <c r="J1469" i="4"/>
  <c r="I1469" i="4"/>
  <c r="H1469" i="4"/>
  <c r="G1469" i="4"/>
  <c r="F1469" i="4"/>
  <c r="E1469" i="4"/>
  <c r="D1469" i="4"/>
  <c r="W1468" i="4"/>
  <c r="V1468" i="4"/>
  <c r="U1468" i="4"/>
  <c r="T1468" i="4"/>
  <c r="R1468" i="4"/>
  <c r="Q1468" i="4"/>
  <c r="P1468" i="4"/>
  <c r="O1468" i="4"/>
  <c r="M1468" i="4"/>
  <c r="L1468" i="4"/>
  <c r="K1468" i="4"/>
  <c r="J1468" i="4"/>
  <c r="I1468" i="4"/>
  <c r="H1468" i="4"/>
  <c r="G1468" i="4"/>
  <c r="F1468" i="4"/>
  <c r="E1468" i="4"/>
  <c r="D1468" i="4"/>
  <c r="W1467" i="4"/>
  <c r="V1467" i="4"/>
  <c r="U1467" i="4"/>
  <c r="T1467" i="4"/>
  <c r="R1467" i="4"/>
  <c r="Q1467" i="4"/>
  <c r="P1467" i="4"/>
  <c r="O1467" i="4"/>
  <c r="M1467" i="4"/>
  <c r="L1467" i="4"/>
  <c r="K1467" i="4"/>
  <c r="J1467" i="4"/>
  <c r="I1467" i="4"/>
  <c r="H1467" i="4"/>
  <c r="G1467" i="4"/>
  <c r="F1467" i="4"/>
  <c r="E1467" i="4"/>
  <c r="D1467" i="4"/>
  <c r="W1466" i="4"/>
  <c r="V1466" i="4"/>
  <c r="U1466" i="4"/>
  <c r="T1466" i="4"/>
  <c r="R1466" i="4"/>
  <c r="Q1466" i="4"/>
  <c r="P1466" i="4"/>
  <c r="O1466" i="4"/>
  <c r="M1466" i="4"/>
  <c r="L1466" i="4"/>
  <c r="K1466" i="4"/>
  <c r="J1466" i="4"/>
  <c r="I1466" i="4"/>
  <c r="H1466" i="4"/>
  <c r="G1466" i="4"/>
  <c r="F1466" i="4"/>
  <c r="E1466" i="4"/>
  <c r="D1466" i="4"/>
  <c r="W1465" i="4"/>
  <c r="V1465" i="4"/>
  <c r="U1465" i="4"/>
  <c r="T1465" i="4"/>
  <c r="R1465" i="4"/>
  <c r="Q1465" i="4"/>
  <c r="P1465" i="4"/>
  <c r="O1465" i="4"/>
  <c r="M1465" i="4"/>
  <c r="L1465" i="4"/>
  <c r="K1465" i="4"/>
  <c r="J1465" i="4"/>
  <c r="I1465" i="4"/>
  <c r="H1465" i="4"/>
  <c r="G1465" i="4"/>
  <c r="F1465" i="4"/>
  <c r="E1465" i="4"/>
  <c r="D1465" i="4"/>
  <c r="W1464" i="4"/>
  <c r="V1464" i="4"/>
  <c r="U1464" i="4"/>
  <c r="T1464" i="4"/>
  <c r="R1464" i="4"/>
  <c r="Q1464" i="4"/>
  <c r="P1464" i="4"/>
  <c r="O1464" i="4"/>
  <c r="M1464" i="4"/>
  <c r="L1464" i="4"/>
  <c r="K1464" i="4"/>
  <c r="J1464" i="4"/>
  <c r="I1464" i="4"/>
  <c r="H1464" i="4"/>
  <c r="G1464" i="4"/>
  <c r="F1464" i="4"/>
  <c r="E1464" i="4"/>
  <c r="D1464" i="4"/>
  <c r="W1463" i="4"/>
  <c r="V1463" i="4"/>
  <c r="U1463" i="4"/>
  <c r="T1463" i="4"/>
  <c r="R1463" i="4"/>
  <c r="Q1463" i="4"/>
  <c r="P1463" i="4"/>
  <c r="O1463" i="4"/>
  <c r="M1463" i="4"/>
  <c r="L1463" i="4"/>
  <c r="K1463" i="4"/>
  <c r="J1463" i="4"/>
  <c r="I1463" i="4"/>
  <c r="H1463" i="4"/>
  <c r="G1463" i="4"/>
  <c r="F1463" i="4"/>
  <c r="E1463" i="4"/>
  <c r="D1463" i="4"/>
  <c r="W1462" i="4"/>
  <c r="V1462" i="4"/>
  <c r="U1462" i="4"/>
  <c r="T1462" i="4"/>
  <c r="R1462" i="4"/>
  <c r="Q1462" i="4"/>
  <c r="P1462" i="4"/>
  <c r="O1462" i="4"/>
  <c r="M1462" i="4"/>
  <c r="L1462" i="4"/>
  <c r="K1462" i="4"/>
  <c r="J1462" i="4"/>
  <c r="I1462" i="4"/>
  <c r="H1462" i="4"/>
  <c r="G1462" i="4"/>
  <c r="F1462" i="4"/>
  <c r="E1462" i="4"/>
  <c r="D1462" i="4"/>
  <c r="W1461" i="4"/>
  <c r="V1461" i="4"/>
  <c r="U1461" i="4"/>
  <c r="T1461" i="4"/>
  <c r="R1461" i="4"/>
  <c r="Q1461" i="4"/>
  <c r="P1461" i="4"/>
  <c r="O1461" i="4"/>
  <c r="M1461" i="4"/>
  <c r="L1461" i="4"/>
  <c r="K1461" i="4"/>
  <c r="J1461" i="4"/>
  <c r="I1461" i="4"/>
  <c r="H1461" i="4"/>
  <c r="G1461" i="4"/>
  <c r="F1461" i="4"/>
  <c r="E1461" i="4"/>
  <c r="D1461" i="4"/>
  <c r="W1460" i="4"/>
  <c r="V1460" i="4"/>
  <c r="U1460" i="4"/>
  <c r="T1460" i="4"/>
  <c r="R1460" i="4"/>
  <c r="Q1460" i="4"/>
  <c r="P1460" i="4"/>
  <c r="O1460" i="4"/>
  <c r="M1460" i="4"/>
  <c r="L1460" i="4"/>
  <c r="K1460" i="4"/>
  <c r="J1460" i="4"/>
  <c r="I1460" i="4"/>
  <c r="H1460" i="4"/>
  <c r="G1460" i="4"/>
  <c r="F1460" i="4"/>
  <c r="E1460" i="4"/>
  <c r="D1460" i="4"/>
  <c r="W1459" i="4"/>
  <c r="V1459" i="4"/>
  <c r="U1459" i="4"/>
  <c r="T1459" i="4"/>
  <c r="R1459" i="4"/>
  <c r="Q1459" i="4"/>
  <c r="P1459" i="4"/>
  <c r="O1459" i="4"/>
  <c r="M1459" i="4"/>
  <c r="L1459" i="4"/>
  <c r="K1459" i="4"/>
  <c r="J1459" i="4"/>
  <c r="I1459" i="4"/>
  <c r="H1459" i="4"/>
  <c r="G1459" i="4"/>
  <c r="F1459" i="4"/>
  <c r="E1459" i="4"/>
  <c r="D1459" i="4"/>
  <c r="W1458" i="4"/>
  <c r="V1458" i="4"/>
  <c r="U1458" i="4"/>
  <c r="T1458" i="4"/>
  <c r="R1458" i="4"/>
  <c r="Q1458" i="4"/>
  <c r="P1458" i="4"/>
  <c r="O1458" i="4"/>
  <c r="M1458" i="4"/>
  <c r="L1458" i="4"/>
  <c r="K1458" i="4"/>
  <c r="J1458" i="4"/>
  <c r="I1458" i="4"/>
  <c r="H1458" i="4"/>
  <c r="G1458" i="4"/>
  <c r="F1458" i="4"/>
  <c r="E1458" i="4"/>
  <c r="D1458" i="4"/>
  <c r="W1457" i="4"/>
  <c r="V1457" i="4"/>
  <c r="U1457" i="4"/>
  <c r="T1457" i="4"/>
  <c r="R1457" i="4"/>
  <c r="Q1457" i="4"/>
  <c r="P1457" i="4"/>
  <c r="O1457" i="4"/>
  <c r="M1457" i="4"/>
  <c r="L1457" i="4"/>
  <c r="K1457" i="4"/>
  <c r="J1457" i="4"/>
  <c r="I1457" i="4"/>
  <c r="H1457" i="4"/>
  <c r="G1457" i="4"/>
  <c r="F1457" i="4"/>
  <c r="E1457" i="4"/>
  <c r="D1457" i="4"/>
  <c r="W1456" i="4"/>
  <c r="V1456" i="4"/>
  <c r="U1456" i="4"/>
  <c r="T1456" i="4"/>
  <c r="R1456" i="4"/>
  <c r="Q1456" i="4"/>
  <c r="P1456" i="4"/>
  <c r="O1456" i="4"/>
  <c r="M1456" i="4"/>
  <c r="L1456" i="4"/>
  <c r="K1456" i="4"/>
  <c r="J1456" i="4"/>
  <c r="I1456" i="4"/>
  <c r="H1456" i="4"/>
  <c r="G1456" i="4"/>
  <c r="F1456" i="4"/>
  <c r="E1456" i="4"/>
  <c r="D1456" i="4"/>
  <c r="W1455" i="4"/>
  <c r="V1455" i="4"/>
  <c r="U1455" i="4"/>
  <c r="T1455" i="4"/>
  <c r="R1455" i="4"/>
  <c r="Q1455" i="4"/>
  <c r="P1455" i="4"/>
  <c r="O1455" i="4"/>
  <c r="M1455" i="4"/>
  <c r="L1455" i="4"/>
  <c r="K1455" i="4"/>
  <c r="J1455" i="4"/>
  <c r="I1455" i="4"/>
  <c r="H1455" i="4"/>
  <c r="G1455" i="4"/>
  <c r="F1455" i="4"/>
  <c r="E1455" i="4"/>
  <c r="D1455" i="4"/>
  <c r="W1454" i="4"/>
  <c r="V1454" i="4"/>
  <c r="U1454" i="4"/>
  <c r="T1454" i="4"/>
  <c r="R1454" i="4"/>
  <c r="Q1454" i="4"/>
  <c r="P1454" i="4"/>
  <c r="O1454" i="4"/>
  <c r="M1454" i="4"/>
  <c r="L1454" i="4"/>
  <c r="K1454" i="4"/>
  <c r="J1454" i="4"/>
  <c r="I1454" i="4"/>
  <c r="H1454" i="4"/>
  <c r="G1454" i="4"/>
  <c r="F1454" i="4"/>
  <c r="E1454" i="4"/>
  <c r="D1454" i="4"/>
  <c r="W1453" i="4"/>
  <c r="V1453" i="4"/>
  <c r="U1453" i="4"/>
  <c r="T1453" i="4"/>
  <c r="R1453" i="4"/>
  <c r="Q1453" i="4"/>
  <c r="P1453" i="4"/>
  <c r="O1453" i="4"/>
  <c r="M1453" i="4"/>
  <c r="L1453" i="4"/>
  <c r="K1453" i="4"/>
  <c r="J1453" i="4"/>
  <c r="I1453" i="4"/>
  <c r="H1453" i="4"/>
  <c r="G1453" i="4"/>
  <c r="F1453" i="4"/>
  <c r="E1453" i="4"/>
  <c r="D1453" i="4"/>
  <c r="W1452" i="4"/>
  <c r="V1452" i="4"/>
  <c r="U1452" i="4"/>
  <c r="T1452" i="4"/>
  <c r="R1452" i="4"/>
  <c r="Q1452" i="4"/>
  <c r="P1452" i="4"/>
  <c r="O1452" i="4"/>
  <c r="M1452" i="4"/>
  <c r="L1452" i="4"/>
  <c r="K1452" i="4"/>
  <c r="J1452" i="4"/>
  <c r="I1452" i="4"/>
  <c r="H1452" i="4"/>
  <c r="G1452" i="4"/>
  <c r="F1452" i="4"/>
  <c r="E1452" i="4"/>
  <c r="D1452" i="4"/>
  <c r="W1451" i="4"/>
  <c r="V1451" i="4"/>
  <c r="U1451" i="4"/>
  <c r="T1451" i="4"/>
  <c r="R1451" i="4"/>
  <c r="Q1451" i="4"/>
  <c r="P1451" i="4"/>
  <c r="O1451" i="4"/>
  <c r="M1451" i="4"/>
  <c r="L1451" i="4"/>
  <c r="K1451" i="4"/>
  <c r="J1451" i="4"/>
  <c r="I1451" i="4"/>
  <c r="H1451" i="4"/>
  <c r="G1451" i="4"/>
  <c r="F1451" i="4"/>
  <c r="E1451" i="4"/>
  <c r="D1451" i="4"/>
  <c r="W1450" i="4"/>
  <c r="V1450" i="4"/>
  <c r="U1450" i="4"/>
  <c r="T1450" i="4"/>
  <c r="R1450" i="4"/>
  <c r="Q1450" i="4"/>
  <c r="P1450" i="4"/>
  <c r="O1450" i="4"/>
  <c r="M1450" i="4"/>
  <c r="L1450" i="4"/>
  <c r="K1450" i="4"/>
  <c r="J1450" i="4"/>
  <c r="I1450" i="4"/>
  <c r="H1450" i="4"/>
  <c r="G1450" i="4"/>
  <c r="F1450" i="4"/>
  <c r="E1450" i="4"/>
  <c r="D1450" i="4"/>
  <c r="W1449" i="4"/>
  <c r="V1449" i="4"/>
  <c r="U1449" i="4"/>
  <c r="T1449" i="4"/>
  <c r="R1449" i="4"/>
  <c r="Q1449" i="4"/>
  <c r="P1449" i="4"/>
  <c r="O1449" i="4"/>
  <c r="M1449" i="4"/>
  <c r="L1449" i="4"/>
  <c r="K1449" i="4"/>
  <c r="J1449" i="4"/>
  <c r="I1449" i="4"/>
  <c r="H1449" i="4"/>
  <c r="G1449" i="4"/>
  <c r="F1449" i="4"/>
  <c r="E1449" i="4"/>
  <c r="D1449" i="4"/>
  <c r="W1448" i="4"/>
  <c r="V1448" i="4"/>
  <c r="U1448" i="4"/>
  <c r="T1448" i="4"/>
  <c r="R1448" i="4"/>
  <c r="Q1448" i="4"/>
  <c r="P1448" i="4"/>
  <c r="O1448" i="4"/>
  <c r="M1448" i="4"/>
  <c r="L1448" i="4"/>
  <c r="K1448" i="4"/>
  <c r="J1448" i="4"/>
  <c r="I1448" i="4"/>
  <c r="H1448" i="4"/>
  <c r="G1448" i="4"/>
  <c r="F1448" i="4"/>
  <c r="E1448" i="4"/>
  <c r="D1448" i="4"/>
  <c r="W1447" i="4"/>
  <c r="V1447" i="4"/>
  <c r="U1447" i="4"/>
  <c r="T1447" i="4"/>
  <c r="R1447" i="4"/>
  <c r="Q1447" i="4"/>
  <c r="P1447" i="4"/>
  <c r="O1447" i="4"/>
  <c r="M1447" i="4"/>
  <c r="L1447" i="4"/>
  <c r="K1447" i="4"/>
  <c r="J1447" i="4"/>
  <c r="I1447" i="4"/>
  <c r="H1447" i="4"/>
  <c r="G1447" i="4"/>
  <c r="F1447" i="4"/>
  <c r="E1447" i="4"/>
  <c r="D1447" i="4"/>
  <c r="W1446" i="4"/>
  <c r="V1446" i="4"/>
  <c r="U1446" i="4"/>
  <c r="T1446" i="4"/>
  <c r="R1446" i="4"/>
  <c r="Q1446" i="4"/>
  <c r="P1446" i="4"/>
  <c r="O1446" i="4"/>
  <c r="M1446" i="4"/>
  <c r="L1446" i="4"/>
  <c r="K1446" i="4"/>
  <c r="J1446" i="4"/>
  <c r="I1446" i="4"/>
  <c r="H1446" i="4"/>
  <c r="G1446" i="4"/>
  <c r="F1446" i="4"/>
  <c r="E1446" i="4"/>
  <c r="D1446" i="4"/>
  <c r="W1445" i="4"/>
  <c r="V1445" i="4"/>
  <c r="U1445" i="4"/>
  <c r="T1445" i="4"/>
  <c r="R1445" i="4"/>
  <c r="Q1445" i="4"/>
  <c r="P1445" i="4"/>
  <c r="O1445" i="4"/>
  <c r="M1445" i="4"/>
  <c r="L1445" i="4"/>
  <c r="K1445" i="4"/>
  <c r="J1445" i="4"/>
  <c r="I1445" i="4"/>
  <c r="H1445" i="4"/>
  <c r="G1445" i="4"/>
  <c r="F1445" i="4"/>
  <c r="E1445" i="4"/>
  <c r="D1445" i="4"/>
  <c r="W1444" i="4"/>
  <c r="V1444" i="4"/>
  <c r="U1444" i="4"/>
  <c r="T1444" i="4"/>
  <c r="R1444" i="4"/>
  <c r="Q1444" i="4"/>
  <c r="P1444" i="4"/>
  <c r="O1444" i="4"/>
  <c r="M1444" i="4"/>
  <c r="L1444" i="4"/>
  <c r="K1444" i="4"/>
  <c r="J1444" i="4"/>
  <c r="I1444" i="4"/>
  <c r="H1444" i="4"/>
  <c r="G1444" i="4"/>
  <c r="F1444" i="4"/>
  <c r="E1444" i="4"/>
  <c r="D1444" i="4"/>
  <c r="W1443" i="4"/>
  <c r="V1443" i="4"/>
  <c r="U1443" i="4"/>
  <c r="T1443" i="4"/>
  <c r="R1443" i="4"/>
  <c r="Q1443" i="4"/>
  <c r="P1443" i="4"/>
  <c r="O1443" i="4"/>
  <c r="M1443" i="4"/>
  <c r="L1443" i="4"/>
  <c r="K1443" i="4"/>
  <c r="J1443" i="4"/>
  <c r="I1443" i="4"/>
  <c r="H1443" i="4"/>
  <c r="G1443" i="4"/>
  <c r="F1443" i="4"/>
  <c r="E1443" i="4"/>
  <c r="D1443" i="4"/>
  <c r="W1442" i="4"/>
  <c r="V1442" i="4"/>
  <c r="U1442" i="4"/>
  <c r="T1442" i="4"/>
  <c r="R1442" i="4"/>
  <c r="Q1442" i="4"/>
  <c r="P1442" i="4"/>
  <c r="O1442" i="4"/>
  <c r="M1442" i="4"/>
  <c r="L1442" i="4"/>
  <c r="K1442" i="4"/>
  <c r="J1442" i="4"/>
  <c r="I1442" i="4"/>
  <c r="H1442" i="4"/>
  <c r="G1442" i="4"/>
  <c r="F1442" i="4"/>
  <c r="E1442" i="4"/>
  <c r="D1442" i="4"/>
  <c r="W1441" i="4"/>
  <c r="V1441" i="4"/>
  <c r="U1441" i="4"/>
  <c r="T1441" i="4"/>
  <c r="R1441" i="4"/>
  <c r="Q1441" i="4"/>
  <c r="P1441" i="4"/>
  <c r="O1441" i="4"/>
  <c r="M1441" i="4"/>
  <c r="L1441" i="4"/>
  <c r="K1441" i="4"/>
  <c r="J1441" i="4"/>
  <c r="I1441" i="4"/>
  <c r="H1441" i="4"/>
  <c r="G1441" i="4"/>
  <c r="F1441" i="4"/>
  <c r="E1441" i="4"/>
  <c r="D1441" i="4"/>
  <c r="W1440" i="4"/>
  <c r="V1440" i="4"/>
  <c r="U1440" i="4"/>
  <c r="T1440" i="4"/>
  <c r="R1440" i="4"/>
  <c r="Q1440" i="4"/>
  <c r="P1440" i="4"/>
  <c r="O1440" i="4"/>
  <c r="M1440" i="4"/>
  <c r="L1440" i="4"/>
  <c r="K1440" i="4"/>
  <c r="J1440" i="4"/>
  <c r="I1440" i="4"/>
  <c r="H1440" i="4"/>
  <c r="G1440" i="4"/>
  <c r="F1440" i="4"/>
  <c r="E1440" i="4"/>
  <c r="D1440" i="4"/>
  <c r="W1439" i="4"/>
  <c r="V1439" i="4"/>
  <c r="U1439" i="4"/>
  <c r="T1439" i="4"/>
  <c r="R1439" i="4"/>
  <c r="Q1439" i="4"/>
  <c r="P1439" i="4"/>
  <c r="O1439" i="4"/>
  <c r="M1439" i="4"/>
  <c r="L1439" i="4"/>
  <c r="K1439" i="4"/>
  <c r="J1439" i="4"/>
  <c r="I1439" i="4"/>
  <c r="H1439" i="4"/>
  <c r="G1439" i="4"/>
  <c r="F1439" i="4"/>
  <c r="E1439" i="4"/>
  <c r="D1439" i="4"/>
  <c r="W1438" i="4"/>
  <c r="V1438" i="4"/>
  <c r="U1438" i="4"/>
  <c r="T1438" i="4"/>
  <c r="R1438" i="4"/>
  <c r="Q1438" i="4"/>
  <c r="P1438" i="4"/>
  <c r="O1438" i="4"/>
  <c r="M1438" i="4"/>
  <c r="L1438" i="4"/>
  <c r="K1438" i="4"/>
  <c r="J1438" i="4"/>
  <c r="I1438" i="4"/>
  <c r="H1438" i="4"/>
  <c r="G1438" i="4"/>
  <c r="F1438" i="4"/>
  <c r="E1438" i="4"/>
  <c r="D1438" i="4"/>
  <c r="W1437" i="4"/>
  <c r="V1437" i="4"/>
  <c r="U1437" i="4"/>
  <c r="T1437" i="4"/>
  <c r="R1437" i="4"/>
  <c r="Q1437" i="4"/>
  <c r="P1437" i="4"/>
  <c r="O1437" i="4"/>
  <c r="M1437" i="4"/>
  <c r="L1437" i="4"/>
  <c r="K1437" i="4"/>
  <c r="J1437" i="4"/>
  <c r="I1437" i="4"/>
  <c r="H1437" i="4"/>
  <c r="G1437" i="4"/>
  <c r="F1437" i="4"/>
  <c r="E1437" i="4"/>
  <c r="D1437" i="4"/>
  <c r="W1436" i="4"/>
  <c r="V1436" i="4"/>
  <c r="U1436" i="4"/>
  <c r="T1436" i="4"/>
  <c r="R1436" i="4"/>
  <c r="Q1436" i="4"/>
  <c r="P1436" i="4"/>
  <c r="O1436" i="4"/>
  <c r="M1436" i="4"/>
  <c r="L1436" i="4"/>
  <c r="K1436" i="4"/>
  <c r="J1436" i="4"/>
  <c r="I1436" i="4"/>
  <c r="H1436" i="4"/>
  <c r="G1436" i="4"/>
  <c r="F1436" i="4"/>
  <c r="E1436" i="4"/>
  <c r="D1436" i="4"/>
  <c r="W1435" i="4"/>
  <c r="V1435" i="4"/>
  <c r="U1435" i="4"/>
  <c r="T1435" i="4"/>
  <c r="R1435" i="4"/>
  <c r="Q1435" i="4"/>
  <c r="P1435" i="4"/>
  <c r="O1435" i="4"/>
  <c r="M1435" i="4"/>
  <c r="L1435" i="4"/>
  <c r="K1435" i="4"/>
  <c r="J1435" i="4"/>
  <c r="I1435" i="4"/>
  <c r="H1435" i="4"/>
  <c r="G1435" i="4"/>
  <c r="F1435" i="4"/>
  <c r="E1435" i="4"/>
  <c r="D1435" i="4"/>
  <c r="W1434" i="4"/>
  <c r="V1434" i="4"/>
  <c r="U1434" i="4"/>
  <c r="T1434" i="4"/>
  <c r="R1434" i="4"/>
  <c r="Q1434" i="4"/>
  <c r="P1434" i="4"/>
  <c r="O1434" i="4"/>
  <c r="M1434" i="4"/>
  <c r="L1434" i="4"/>
  <c r="K1434" i="4"/>
  <c r="J1434" i="4"/>
  <c r="I1434" i="4"/>
  <c r="H1434" i="4"/>
  <c r="G1434" i="4"/>
  <c r="F1434" i="4"/>
  <c r="E1434" i="4"/>
  <c r="D1434" i="4"/>
  <c r="W1433" i="4"/>
  <c r="V1433" i="4"/>
  <c r="U1433" i="4"/>
  <c r="T1433" i="4"/>
  <c r="R1433" i="4"/>
  <c r="Q1433" i="4"/>
  <c r="P1433" i="4"/>
  <c r="O1433" i="4"/>
  <c r="M1433" i="4"/>
  <c r="L1433" i="4"/>
  <c r="K1433" i="4"/>
  <c r="J1433" i="4"/>
  <c r="I1433" i="4"/>
  <c r="H1433" i="4"/>
  <c r="G1433" i="4"/>
  <c r="F1433" i="4"/>
  <c r="E1433" i="4"/>
  <c r="D1433" i="4"/>
  <c r="W1432" i="4"/>
  <c r="V1432" i="4"/>
  <c r="U1432" i="4"/>
  <c r="T1432" i="4"/>
  <c r="R1432" i="4"/>
  <c r="Q1432" i="4"/>
  <c r="P1432" i="4"/>
  <c r="O1432" i="4"/>
  <c r="M1432" i="4"/>
  <c r="L1432" i="4"/>
  <c r="K1432" i="4"/>
  <c r="J1432" i="4"/>
  <c r="I1432" i="4"/>
  <c r="H1432" i="4"/>
  <c r="G1432" i="4"/>
  <c r="F1432" i="4"/>
  <c r="E1432" i="4"/>
  <c r="D1432" i="4"/>
  <c r="W1431" i="4"/>
  <c r="V1431" i="4"/>
  <c r="U1431" i="4"/>
  <c r="T1431" i="4"/>
  <c r="R1431" i="4"/>
  <c r="Q1431" i="4"/>
  <c r="P1431" i="4"/>
  <c r="O1431" i="4"/>
  <c r="M1431" i="4"/>
  <c r="L1431" i="4"/>
  <c r="K1431" i="4"/>
  <c r="J1431" i="4"/>
  <c r="I1431" i="4"/>
  <c r="H1431" i="4"/>
  <c r="G1431" i="4"/>
  <c r="F1431" i="4"/>
  <c r="E1431" i="4"/>
  <c r="D1431" i="4"/>
  <c r="W1430" i="4"/>
  <c r="V1430" i="4"/>
  <c r="U1430" i="4"/>
  <c r="T1430" i="4"/>
  <c r="R1430" i="4"/>
  <c r="Q1430" i="4"/>
  <c r="P1430" i="4"/>
  <c r="O1430" i="4"/>
  <c r="M1430" i="4"/>
  <c r="L1430" i="4"/>
  <c r="K1430" i="4"/>
  <c r="J1430" i="4"/>
  <c r="I1430" i="4"/>
  <c r="H1430" i="4"/>
  <c r="G1430" i="4"/>
  <c r="F1430" i="4"/>
  <c r="E1430" i="4"/>
  <c r="D1430" i="4"/>
  <c r="W1429" i="4"/>
  <c r="V1429" i="4"/>
  <c r="U1429" i="4"/>
  <c r="T1429" i="4"/>
  <c r="R1429" i="4"/>
  <c r="Q1429" i="4"/>
  <c r="P1429" i="4"/>
  <c r="O1429" i="4"/>
  <c r="M1429" i="4"/>
  <c r="L1429" i="4"/>
  <c r="K1429" i="4"/>
  <c r="J1429" i="4"/>
  <c r="I1429" i="4"/>
  <c r="H1429" i="4"/>
  <c r="G1429" i="4"/>
  <c r="F1429" i="4"/>
  <c r="E1429" i="4"/>
  <c r="D1429" i="4"/>
  <c r="W1428" i="4"/>
  <c r="V1428" i="4"/>
  <c r="U1428" i="4"/>
  <c r="T1428" i="4"/>
  <c r="R1428" i="4"/>
  <c r="Q1428" i="4"/>
  <c r="P1428" i="4"/>
  <c r="O1428" i="4"/>
  <c r="M1428" i="4"/>
  <c r="L1428" i="4"/>
  <c r="K1428" i="4"/>
  <c r="J1428" i="4"/>
  <c r="I1428" i="4"/>
  <c r="H1428" i="4"/>
  <c r="G1428" i="4"/>
  <c r="F1428" i="4"/>
  <c r="E1428" i="4"/>
  <c r="D1428" i="4"/>
  <c r="W1427" i="4"/>
  <c r="V1427" i="4"/>
  <c r="U1427" i="4"/>
  <c r="T1427" i="4"/>
  <c r="R1427" i="4"/>
  <c r="Q1427" i="4"/>
  <c r="P1427" i="4"/>
  <c r="O1427" i="4"/>
  <c r="M1427" i="4"/>
  <c r="L1427" i="4"/>
  <c r="K1427" i="4"/>
  <c r="J1427" i="4"/>
  <c r="I1427" i="4"/>
  <c r="H1427" i="4"/>
  <c r="G1427" i="4"/>
  <c r="F1427" i="4"/>
  <c r="E1427" i="4"/>
  <c r="D1427" i="4"/>
  <c r="W1426" i="4"/>
  <c r="V1426" i="4"/>
  <c r="U1426" i="4"/>
  <c r="T1426" i="4"/>
  <c r="R1426" i="4"/>
  <c r="Q1426" i="4"/>
  <c r="P1426" i="4"/>
  <c r="O1426" i="4"/>
  <c r="M1426" i="4"/>
  <c r="L1426" i="4"/>
  <c r="K1426" i="4"/>
  <c r="J1426" i="4"/>
  <c r="I1426" i="4"/>
  <c r="H1426" i="4"/>
  <c r="G1426" i="4"/>
  <c r="F1426" i="4"/>
  <c r="E1426" i="4"/>
  <c r="D1426" i="4"/>
  <c r="W1425" i="4"/>
  <c r="V1425" i="4"/>
  <c r="U1425" i="4"/>
  <c r="T1425" i="4"/>
  <c r="R1425" i="4"/>
  <c r="Q1425" i="4"/>
  <c r="P1425" i="4"/>
  <c r="O1425" i="4"/>
  <c r="M1425" i="4"/>
  <c r="L1425" i="4"/>
  <c r="K1425" i="4"/>
  <c r="J1425" i="4"/>
  <c r="I1425" i="4"/>
  <c r="H1425" i="4"/>
  <c r="G1425" i="4"/>
  <c r="F1425" i="4"/>
  <c r="E1425" i="4"/>
  <c r="D1425" i="4"/>
  <c r="W1424" i="4"/>
  <c r="V1424" i="4"/>
  <c r="U1424" i="4"/>
  <c r="T1424" i="4"/>
  <c r="R1424" i="4"/>
  <c r="Q1424" i="4"/>
  <c r="P1424" i="4"/>
  <c r="O1424" i="4"/>
  <c r="M1424" i="4"/>
  <c r="L1424" i="4"/>
  <c r="K1424" i="4"/>
  <c r="J1424" i="4"/>
  <c r="I1424" i="4"/>
  <c r="H1424" i="4"/>
  <c r="G1424" i="4"/>
  <c r="F1424" i="4"/>
  <c r="E1424" i="4"/>
  <c r="D1424" i="4"/>
  <c r="W1423" i="4"/>
  <c r="V1423" i="4"/>
  <c r="U1423" i="4"/>
  <c r="T1423" i="4"/>
  <c r="R1423" i="4"/>
  <c r="Q1423" i="4"/>
  <c r="P1423" i="4"/>
  <c r="O1423" i="4"/>
  <c r="M1423" i="4"/>
  <c r="L1423" i="4"/>
  <c r="K1423" i="4"/>
  <c r="J1423" i="4"/>
  <c r="I1423" i="4"/>
  <c r="H1423" i="4"/>
  <c r="G1423" i="4"/>
  <c r="F1423" i="4"/>
  <c r="E1423" i="4"/>
  <c r="D1423" i="4"/>
  <c r="W1422" i="4"/>
  <c r="V1422" i="4"/>
  <c r="U1422" i="4"/>
  <c r="T1422" i="4"/>
  <c r="R1422" i="4"/>
  <c r="Q1422" i="4"/>
  <c r="P1422" i="4"/>
  <c r="O1422" i="4"/>
  <c r="M1422" i="4"/>
  <c r="L1422" i="4"/>
  <c r="K1422" i="4"/>
  <c r="J1422" i="4"/>
  <c r="I1422" i="4"/>
  <c r="H1422" i="4"/>
  <c r="G1422" i="4"/>
  <c r="F1422" i="4"/>
  <c r="E1422" i="4"/>
  <c r="D1422" i="4"/>
  <c r="W1421" i="4"/>
  <c r="V1421" i="4"/>
  <c r="U1421" i="4"/>
  <c r="T1421" i="4"/>
  <c r="R1421" i="4"/>
  <c r="Q1421" i="4"/>
  <c r="P1421" i="4"/>
  <c r="O1421" i="4"/>
  <c r="M1421" i="4"/>
  <c r="L1421" i="4"/>
  <c r="K1421" i="4"/>
  <c r="J1421" i="4"/>
  <c r="I1421" i="4"/>
  <c r="H1421" i="4"/>
  <c r="G1421" i="4"/>
  <c r="F1421" i="4"/>
  <c r="E1421" i="4"/>
  <c r="D1421" i="4"/>
  <c r="W1420" i="4"/>
  <c r="V1420" i="4"/>
  <c r="U1420" i="4"/>
  <c r="T1420" i="4"/>
  <c r="R1420" i="4"/>
  <c r="Q1420" i="4"/>
  <c r="P1420" i="4"/>
  <c r="O1420" i="4"/>
  <c r="M1420" i="4"/>
  <c r="L1420" i="4"/>
  <c r="K1420" i="4"/>
  <c r="J1420" i="4"/>
  <c r="I1420" i="4"/>
  <c r="H1420" i="4"/>
  <c r="G1420" i="4"/>
  <c r="F1420" i="4"/>
  <c r="E1420" i="4"/>
  <c r="D1420" i="4"/>
  <c r="W1419" i="4"/>
  <c r="V1419" i="4"/>
  <c r="U1419" i="4"/>
  <c r="T1419" i="4"/>
  <c r="R1419" i="4"/>
  <c r="Q1419" i="4"/>
  <c r="P1419" i="4"/>
  <c r="O1419" i="4"/>
  <c r="M1419" i="4"/>
  <c r="L1419" i="4"/>
  <c r="K1419" i="4"/>
  <c r="J1419" i="4"/>
  <c r="I1419" i="4"/>
  <c r="H1419" i="4"/>
  <c r="G1419" i="4"/>
  <c r="F1419" i="4"/>
  <c r="E1419" i="4"/>
  <c r="D1419" i="4"/>
  <c r="W1418" i="4"/>
  <c r="V1418" i="4"/>
  <c r="U1418" i="4"/>
  <c r="T1418" i="4"/>
  <c r="R1418" i="4"/>
  <c r="Q1418" i="4"/>
  <c r="P1418" i="4"/>
  <c r="O1418" i="4"/>
  <c r="M1418" i="4"/>
  <c r="L1418" i="4"/>
  <c r="K1418" i="4"/>
  <c r="J1418" i="4"/>
  <c r="I1418" i="4"/>
  <c r="H1418" i="4"/>
  <c r="G1418" i="4"/>
  <c r="F1418" i="4"/>
  <c r="E1418" i="4"/>
  <c r="D1418" i="4"/>
  <c r="W1417" i="4"/>
  <c r="V1417" i="4"/>
  <c r="U1417" i="4"/>
  <c r="T1417" i="4"/>
  <c r="R1417" i="4"/>
  <c r="Q1417" i="4"/>
  <c r="P1417" i="4"/>
  <c r="O1417" i="4"/>
  <c r="M1417" i="4"/>
  <c r="L1417" i="4"/>
  <c r="K1417" i="4"/>
  <c r="J1417" i="4"/>
  <c r="I1417" i="4"/>
  <c r="H1417" i="4"/>
  <c r="G1417" i="4"/>
  <c r="F1417" i="4"/>
  <c r="E1417" i="4"/>
  <c r="D1417" i="4"/>
  <c r="W1416" i="4"/>
  <c r="V1416" i="4"/>
  <c r="U1416" i="4"/>
  <c r="T1416" i="4"/>
  <c r="R1416" i="4"/>
  <c r="Q1416" i="4"/>
  <c r="P1416" i="4"/>
  <c r="O1416" i="4"/>
  <c r="M1416" i="4"/>
  <c r="L1416" i="4"/>
  <c r="K1416" i="4"/>
  <c r="J1416" i="4"/>
  <c r="I1416" i="4"/>
  <c r="H1416" i="4"/>
  <c r="G1416" i="4"/>
  <c r="F1416" i="4"/>
  <c r="E1416" i="4"/>
  <c r="D1416" i="4"/>
  <c r="W1415" i="4"/>
  <c r="V1415" i="4"/>
  <c r="U1415" i="4"/>
  <c r="T1415" i="4"/>
  <c r="R1415" i="4"/>
  <c r="Q1415" i="4"/>
  <c r="P1415" i="4"/>
  <c r="O1415" i="4"/>
  <c r="M1415" i="4"/>
  <c r="L1415" i="4"/>
  <c r="K1415" i="4"/>
  <c r="J1415" i="4"/>
  <c r="I1415" i="4"/>
  <c r="H1415" i="4"/>
  <c r="G1415" i="4"/>
  <c r="F1415" i="4"/>
  <c r="E1415" i="4"/>
  <c r="D1415" i="4"/>
  <c r="W1414" i="4"/>
  <c r="V1414" i="4"/>
  <c r="U1414" i="4"/>
  <c r="T1414" i="4"/>
  <c r="R1414" i="4"/>
  <c r="Q1414" i="4"/>
  <c r="P1414" i="4"/>
  <c r="O1414" i="4"/>
  <c r="M1414" i="4"/>
  <c r="L1414" i="4"/>
  <c r="K1414" i="4"/>
  <c r="J1414" i="4"/>
  <c r="I1414" i="4"/>
  <c r="H1414" i="4"/>
  <c r="G1414" i="4"/>
  <c r="F1414" i="4"/>
  <c r="E1414" i="4"/>
  <c r="D1414" i="4"/>
  <c r="W1413" i="4"/>
  <c r="V1413" i="4"/>
  <c r="U1413" i="4"/>
  <c r="T1413" i="4"/>
  <c r="R1413" i="4"/>
  <c r="Q1413" i="4"/>
  <c r="P1413" i="4"/>
  <c r="O1413" i="4"/>
  <c r="M1413" i="4"/>
  <c r="L1413" i="4"/>
  <c r="K1413" i="4"/>
  <c r="J1413" i="4"/>
  <c r="I1413" i="4"/>
  <c r="H1413" i="4"/>
  <c r="G1413" i="4"/>
  <c r="F1413" i="4"/>
  <c r="E1413" i="4"/>
  <c r="D1413" i="4"/>
  <c r="W1412" i="4"/>
  <c r="V1412" i="4"/>
  <c r="U1412" i="4"/>
  <c r="T1412" i="4"/>
  <c r="R1412" i="4"/>
  <c r="Q1412" i="4"/>
  <c r="P1412" i="4"/>
  <c r="O1412" i="4"/>
  <c r="M1412" i="4"/>
  <c r="L1412" i="4"/>
  <c r="K1412" i="4"/>
  <c r="J1412" i="4"/>
  <c r="I1412" i="4"/>
  <c r="H1412" i="4"/>
  <c r="G1412" i="4"/>
  <c r="F1412" i="4"/>
  <c r="E1412" i="4"/>
  <c r="D1412" i="4"/>
  <c r="W1411" i="4"/>
  <c r="V1411" i="4"/>
  <c r="U1411" i="4"/>
  <c r="T1411" i="4"/>
  <c r="R1411" i="4"/>
  <c r="Q1411" i="4"/>
  <c r="P1411" i="4"/>
  <c r="O1411" i="4"/>
  <c r="M1411" i="4"/>
  <c r="L1411" i="4"/>
  <c r="K1411" i="4"/>
  <c r="J1411" i="4"/>
  <c r="I1411" i="4"/>
  <c r="H1411" i="4"/>
  <c r="G1411" i="4"/>
  <c r="F1411" i="4"/>
  <c r="E1411" i="4"/>
  <c r="D1411" i="4"/>
  <c r="W1410" i="4"/>
  <c r="V1410" i="4"/>
  <c r="U1410" i="4"/>
  <c r="T1410" i="4"/>
  <c r="R1410" i="4"/>
  <c r="Q1410" i="4"/>
  <c r="P1410" i="4"/>
  <c r="O1410" i="4"/>
  <c r="M1410" i="4"/>
  <c r="L1410" i="4"/>
  <c r="K1410" i="4"/>
  <c r="J1410" i="4"/>
  <c r="I1410" i="4"/>
  <c r="H1410" i="4"/>
  <c r="G1410" i="4"/>
  <c r="F1410" i="4"/>
  <c r="E1410" i="4"/>
  <c r="D1410" i="4"/>
  <c r="W1409" i="4"/>
  <c r="V1409" i="4"/>
  <c r="U1409" i="4"/>
  <c r="T1409" i="4"/>
  <c r="R1409" i="4"/>
  <c r="Q1409" i="4"/>
  <c r="P1409" i="4"/>
  <c r="O1409" i="4"/>
  <c r="M1409" i="4"/>
  <c r="L1409" i="4"/>
  <c r="K1409" i="4"/>
  <c r="J1409" i="4"/>
  <c r="I1409" i="4"/>
  <c r="H1409" i="4"/>
  <c r="G1409" i="4"/>
  <c r="F1409" i="4"/>
  <c r="E1409" i="4"/>
  <c r="D1409" i="4"/>
  <c r="W1408" i="4"/>
  <c r="V1408" i="4"/>
  <c r="U1408" i="4"/>
  <c r="T1408" i="4"/>
  <c r="R1408" i="4"/>
  <c r="Q1408" i="4"/>
  <c r="P1408" i="4"/>
  <c r="O1408" i="4"/>
  <c r="M1408" i="4"/>
  <c r="L1408" i="4"/>
  <c r="K1408" i="4"/>
  <c r="J1408" i="4"/>
  <c r="I1408" i="4"/>
  <c r="H1408" i="4"/>
  <c r="G1408" i="4"/>
  <c r="F1408" i="4"/>
  <c r="E1408" i="4"/>
  <c r="D1408" i="4"/>
  <c r="W1407" i="4"/>
  <c r="V1407" i="4"/>
  <c r="U1407" i="4"/>
  <c r="T1407" i="4"/>
  <c r="R1407" i="4"/>
  <c r="Q1407" i="4"/>
  <c r="P1407" i="4"/>
  <c r="O1407" i="4"/>
  <c r="M1407" i="4"/>
  <c r="L1407" i="4"/>
  <c r="K1407" i="4"/>
  <c r="J1407" i="4"/>
  <c r="I1407" i="4"/>
  <c r="H1407" i="4"/>
  <c r="G1407" i="4"/>
  <c r="F1407" i="4"/>
  <c r="E1407" i="4"/>
  <c r="D1407" i="4"/>
  <c r="W1406" i="4"/>
  <c r="V1406" i="4"/>
  <c r="U1406" i="4"/>
  <c r="T1406" i="4"/>
  <c r="R1406" i="4"/>
  <c r="Q1406" i="4"/>
  <c r="P1406" i="4"/>
  <c r="O1406" i="4"/>
  <c r="M1406" i="4"/>
  <c r="L1406" i="4"/>
  <c r="K1406" i="4"/>
  <c r="J1406" i="4"/>
  <c r="I1406" i="4"/>
  <c r="H1406" i="4"/>
  <c r="G1406" i="4"/>
  <c r="F1406" i="4"/>
  <c r="E1406" i="4"/>
  <c r="D1406" i="4"/>
  <c r="W1405" i="4"/>
  <c r="V1405" i="4"/>
  <c r="U1405" i="4"/>
  <c r="T1405" i="4"/>
  <c r="R1405" i="4"/>
  <c r="Q1405" i="4"/>
  <c r="P1405" i="4"/>
  <c r="O1405" i="4"/>
  <c r="M1405" i="4"/>
  <c r="L1405" i="4"/>
  <c r="K1405" i="4"/>
  <c r="J1405" i="4"/>
  <c r="I1405" i="4"/>
  <c r="H1405" i="4"/>
  <c r="G1405" i="4"/>
  <c r="F1405" i="4"/>
  <c r="E1405" i="4"/>
  <c r="D1405" i="4"/>
  <c r="W1404" i="4"/>
  <c r="V1404" i="4"/>
  <c r="U1404" i="4"/>
  <c r="T1404" i="4"/>
  <c r="R1404" i="4"/>
  <c r="Q1404" i="4"/>
  <c r="P1404" i="4"/>
  <c r="O1404" i="4"/>
  <c r="M1404" i="4"/>
  <c r="L1404" i="4"/>
  <c r="K1404" i="4"/>
  <c r="J1404" i="4"/>
  <c r="I1404" i="4"/>
  <c r="H1404" i="4"/>
  <c r="G1404" i="4"/>
  <c r="F1404" i="4"/>
  <c r="E1404" i="4"/>
  <c r="D1404" i="4"/>
  <c r="W1403" i="4"/>
  <c r="V1403" i="4"/>
  <c r="U1403" i="4"/>
  <c r="T1403" i="4"/>
  <c r="R1403" i="4"/>
  <c r="Q1403" i="4"/>
  <c r="P1403" i="4"/>
  <c r="O1403" i="4"/>
  <c r="M1403" i="4"/>
  <c r="L1403" i="4"/>
  <c r="K1403" i="4"/>
  <c r="J1403" i="4"/>
  <c r="I1403" i="4"/>
  <c r="H1403" i="4"/>
  <c r="G1403" i="4"/>
  <c r="F1403" i="4"/>
  <c r="E1403" i="4"/>
  <c r="D1403" i="4"/>
  <c r="W1402" i="4"/>
  <c r="V1402" i="4"/>
  <c r="U1402" i="4"/>
  <c r="T1402" i="4"/>
  <c r="R1402" i="4"/>
  <c r="Q1402" i="4"/>
  <c r="P1402" i="4"/>
  <c r="O1402" i="4"/>
  <c r="M1402" i="4"/>
  <c r="L1402" i="4"/>
  <c r="K1402" i="4"/>
  <c r="J1402" i="4"/>
  <c r="I1402" i="4"/>
  <c r="H1402" i="4"/>
  <c r="G1402" i="4"/>
  <c r="F1402" i="4"/>
  <c r="E1402" i="4"/>
  <c r="D1402" i="4"/>
  <c r="W1401" i="4"/>
  <c r="V1401" i="4"/>
  <c r="U1401" i="4"/>
  <c r="T1401" i="4"/>
  <c r="R1401" i="4"/>
  <c r="Q1401" i="4"/>
  <c r="P1401" i="4"/>
  <c r="O1401" i="4"/>
  <c r="M1401" i="4"/>
  <c r="L1401" i="4"/>
  <c r="K1401" i="4"/>
  <c r="J1401" i="4"/>
  <c r="I1401" i="4"/>
  <c r="H1401" i="4"/>
  <c r="G1401" i="4"/>
  <c r="F1401" i="4"/>
  <c r="E1401" i="4"/>
  <c r="D1401" i="4"/>
  <c r="W1400" i="4"/>
  <c r="V1400" i="4"/>
  <c r="U1400" i="4"/>
  <c r="T1400" i="4"/>
  <c r="R1400" i="4"/>
  <c r="Q1400" i="4"/>
  <c r="P1400" i="4"/>
  <c r="O1400" i="4"/>
  <c r="M1400" i="4"/>
  <c r="L1400" i="4"/>
  <c r="K1400" i="4"/>
  <c r="J1400" i="4"/>
  <c r="I1400" i="4"/>
  <c r="H1400" i="4"/>
  <c r="G1400" i="4"/>
  <c r="F1400" i="4"/>
  <c r="E1400" i="4"/>
  <c r="D1400" i="4"/>
  <c r="W1399" i="4"/>
  <c r="V1399" i="4"/>
  <c r="U1399" i="4"/>
  <c r="T1399" i="4"/>
  <c r="R1399" i="4"/>
  <c r="Q1399" i="4"/>
  <c r="P1399" i="4"/>
  <c r="O1399" i="4"/>
  <c r="M1399" i="4"/>
  <c r="L1399" i="4"/>
  <c r="K1399" i="4"/>
  <c r="J1399" i="4"/>
  <c r="I1399" i="4"/>
  <c r="H1399" i="4"/>
  <c r="G1399" i="4"/>
  <c r="F1399" i="4"/>
  <c r="E1399" i="4"/>
  <c r="D1399" i="4"/>
  <c r="W1398" i="4"/>
  <c r="V1398" i="4"/>
  <c r="U1398" i="4"/>
  <c r="T1398" i="4"/>
  <c r="R1398" i="4"/>
  <c r="Q1398" i="4"/>
  <c r="P1398" i="4"/>
  <c r="O1398" i="4"/>
  <c r="M1398" i="4"/>
  <c r="L1398" i="4"/>
  <c r="K1398" i="4"/>
  <c r="J1398" i="4"/>
  <c r="I1398" i="4"/>
  <c r="H1398" i="4"/>
  <c r="G1398" i="4"/>
  <c r="F1398" i="4"/>
  <c r="E1398" i="4"/>
  <c r="D1398" i="4"/>
  <c r="W1397" i="4"/>
  <c r="V1397" i="4"/>
  <c r="U1397" i="4"/>
  <c r="T1397" i="4"/>
  <c r="R1397" i="4"/>
  <c r="Q1397" i="4"/>
  <c r="P1397" i="4"/>
  <c r="O1397" i="4"/>
  <c r="M1397" i="4"/>
  <c r="L1397" i="4"/>
  <c r="K1397" i="4"/>
  <c r="J1397" i="4"/>
  <c r="I1397" i="4"/>
  <c r="H1397" i="4"/>
  <c r="G1397" i="4"/>
  <c r="F1397" i="4"/>
  <c r="E1397" i="4"/>
  <c r="D1397" i="4"/>
  <c r="W1396" i="4"/>
  <c r="V1396" i="4"/>
  <c r="U1396" i="4"/>
  <c r="T1396" i="4"/>
  <c r="R1396" i="4"/>
  <c r="Q1396" i="4"/>
  <c r="P1396" i="4"/>
  <c r="O1396" i="4"/>
  <c r="M1396" i="4"/>
  <c r="L1396" i="4"/>
  <c r="K1396" i="4"/>
  <c r="J1396" i="4"/>
  <c r="I1396" i="4"/>
  <c r="H1396" i="4"/>
  <c r="G1396" i="4"/>
  <c r="F1396" i="4"/>
  <c r="E1396" i="4"/>
  <c r="D1396" i="4"/>
  <c r="W1395" i="4"/>
  <c r="V1395" i="4"/>
  <c r="U1395" i="4"/>
  <c r="T1395" i="4"/>
  <c r="R1395" i="4"/>
  <c r="Q1395" i="4"/>
  <c r="P1395" i="4"/>
  <c r="O1395" i="4"/>
  <c r="M1395" i="4"/>
  <c r="L1395" i="4"/>
  <c r="K1395" i="4"/>
  <c r="J1395" i="4"/>
  <c r="I1395" i="4"/>
  <c r="H1395" i="4"/>
  <c r="G1395" i="4"/>
  <c r="F1395" i="4"/>
  <c r="E1395" i="4"/>
  <c r="D1395" i="4"/>
  <c r="W1394" i="4"/>
  <c r="V1394" i="4"/>
  <c r="U1394" i="4"/>
  <c r="T1394" i="4"/>
  <c r="R1394" i="4"/>
  <c r="Q1394" i="4"/>
  <c r="P1394" i="4"/>
  <c r="O1394" i="4"/>
  <c r="M1394" i="4"/>
  <c r="L1394" i="4"/>
  <c r="K1394" i="4"/>
  <c r="J1394" i="4"/>
  <c r="I1394" i="4"/>
  <c r="H1394" i="4"/>
  <c r="G1394" i="4"/>
  <c r="F1394" i="4"/>
  <c r="E1394" i="4"/>
  <c r="D1394" i="4"/>
  <c r="W1393" i="4"/>
  <c r="V1393" i="4"/>
  <c r="U1393" i="4"/>
  <c r="T1393" i="4"/>
  <c r="R1393" i="4"/>
  <c r="Q1393" i="4"/>
  <c r="P1393" i="4"/>
  <c r="O1393" i="4"/>
  <c r="M1393" i="4"/>
  <c r="L1393" i="4"/>
  <c r="K1393" i="4"/>
  <c r="J1393" i="4"/>
  <c r="I1393" i="4"/>
  <c r="H1393" i="4"/>
  <c r="G1393" i="4"/>
  <c r="F1393" i="4"/>
  <c r="E1393" i="4"/>
  <c r="D1393" i="4"/>
  <c r="W1392" i="4"/>
  <c r="V1392" i="4"/>
  <c r="U1392" i="4"/>
  <c r="T1392" i="4"/>
  <c r="R1392" i="4"/>
  <c r="Q1392" i="4"/>
  <c r="P1392" i="4"/>
  <c r="O1392" i="4"/>
  <c r="M1392" i="4"/>
  <c r="L1392" i="4"/>
  <c r="K1392" i="4"/>
  <c r="J1392" i="4"/>
  <c r="I1392" i="4"/>
  <c r="H1392" i="4"/>
  <c r="G1392" i="4"/>
  <c r="F1392" i="4"/>
  <c r="E1392" i="4"/>
  <c r="D1392" i="4"/>
  <c r="W1391" i="4"/>
  <c r="V1391" i="4"/>
  <c r="U1391" i="4"/>
  <c r="T1391" i="4"/>
  <c r="R1391" i="4"/>
  <c r="Q1391" i="4"/>
  <c r="P1391" i="4"/>
  <c r="O1391" i="4"/>
  <c r="M1391" i="4"/>
  <c r="L1391" i="4"/>
  <c r="K1391" i="4"/>
  <c r="J1391" i="4"/>
  <c r="I1391" i="4"/>
  <c r="H1391" i="4"/>
  <c r="G1391" i="4"/>
  <c r="F1391" i="4"/>
  <c r="E1391" i="4"/>
  <c r="D1391" i="4"/>
  <c r="W1390" i="4"/>
  <c r="V1390" i="4"/>
  <c r="U1390" i="4"/>
  <c r="T1390" i="4"/>
  <c r="R1390" i="4"/>
  <c r="Q1390" i="4"/>
  <c r="P1390" i="4"/>
  <c r="O1390" i="4"/>
  <c r="M1390" i="4"/>
  <c r="L1390" i="4"/>
  <c r="K1390" i="4"/>
  <c r="J1390" i="4"/>
  <c r="I1390" i="4"/>
  <c r="H1390" i="4"/>
  <c r="G1390" i="4"/>
  <c r="F1390" i="4"/>
  <c r="E1390" i="4"/>
  <c r="D1390" i="4"/>
  <c r="W1389" i="4"/>
  <c r="V1389" i="4"/>
  <c r="U1389" i="4"/>
  <c r="T1389" i="4"/>
  <c r="R1389" i="4"/>
  <c r="Q1389" i="4"/>
  <c r="P1389" i="4"/>
  <c r="O1389" i="4"/>
  <c r="M1389" i="4"/>
  <c r="L1389" i="4"/>
  <c r="K1389" i="4"/>
  <c r="J1389" i="4"/>
  <c r="I1389" i="4"/>
  <c r="H1389" i="4"/>
  <c r="G1389" i="4"/>
  <c r="F1389" i="4"/>
  <c r="E1389" i="4"/>
  <c r="D1389" i="4"/>
  <c r="W1388" i="4"/>
  <c r="V1388" i="4"/>
  <c r="U1388" i="4"/>
  <c r="T1388" i="4"/>
  <c r="R1388" i="4"/>
  <c r="Q1388" i="4"/>
  <c r="P1388" i="4"/>
  <c r="O1388" i="4"/>
  <c r="M1388" i="4"/>
  <c r="L1388" i="4"/>
  <c r="K1388" i="4"/>
  <c r="J1388" i="4"/>
  <c r="I1388" i="4"/>
  <c r="H1388" i="4"/>
  <c r="G1388" i="4"/>
  <c r="F1388" i="4"/>
  <c r="E1388" i="4"/>
  <c r="D1388" i="4"/>
  <c r="W1387" i="4"/>
  <c r="V1387" i="4"/>
  <c r="U1387" i="4"/>
  <c r="T1387" i="4"/>
  <c r="R1387" i="4"/>
  <c r="Q1387" i="4"/>
  <c r="P1387" i="4"/>
  <c r="O1387" i="4"/>
  <c r="M1387" i="4"/>
  <c r="L1387" i="4"/>
  <c r="K1387" i="4"/>
  <c r="J1387" i="4"/>
  <c r="I1387" i="4"/>
  <c r="H1387" i="4"/>
  <c r="G1387" i="4"/>
  <c r="F1387" i="4"/>
  <c r="E1387" i="4"/>
  <c r="D1387" i="4"/>
  <c r="W1386" i="4"/>
  <c r="V1386" i="4"/>
  <c r="U1386" i="4"/>
  <c r="T1386" i="4"/>
  <c r="R1386" i="4"/>
  <c r="Q1386" i="4"/>
  <c r="P1386" i="4"/>
  <c r="O1386" i="4"/>
  <c r="M1386" i="4"/>
  <c r="L1386" i="4"/>
  <c r="K1386" i="4"/>
  <c r="J1386" i="4"/>
  <c r="I1386" i="4"/>
  <c r="H1386" i="4"/>
  <c r="G1386" i="4"/>
  <c r="F1386" i="4"/>
  <c r="E1386" i="4"/>
  <c r="D1386" i="4"/>
  <c r="W1385" i="4"/>
  <c r="V1385" i="4"/>
  <c r="U1385" i="4"/>
  <c r="T1385" i="4"/>
  <c r="R1385" i="4"/>
  <c r="Q1385" i="4"/>
  <c r="P1385" i="4"/>
  <c r="O1385" i="4"/>
  <c r="M1385" i="4"/>
  <c r="L1385" i="4"/>
  <c r="K1385" i="4"/>
  <c r="J1385" i="4"/>
  <c r="I1385" i="4"/>
  <c r="H1385" i="4"/>
  <c r="G1385" i="4"/>
  <c r="F1385" i="4"/>
  <c r="E1385" i="4"/>
  <c r="D1385" i="4"/>
  <c r="W1384" i="4"/>
  <c r="V1384" i="4"/>
  <c r="U1384" i="4"/>
  <c r="T1384" i="4"/>
  <c r="R1384" i="4"/>
  <c r="Q1384" i="4"/>
  <c r="P1384" i="4"/>
  <c r="O1384" i="4"/>
  <c r="M1384" i="4"/>
  <c r="L1384" i="4"/>
  <c r="K1384" i="4"/>
  <c r="J1384" i="4"/>
  <c r="I1384" i="4"/>
  <c r="H1384" i="4"/>
  <c r="G1384" i="4"/>
  <c r="F1384" i="4"/>
  <c r="E1384" i="4"/>
  <c r="D1384" i="4"/>
  <c r="W1383" i="4"/>
  <c r="V1383" i="4"/>
  <c r="U1383" i="4"/>
  <c r="T1383" i="4"/>
  <c r="R1383" i="4"/>
  <c r="Q1383" i="4"/>
  <c r="P1383" i="4"/>
  <c r="O1383" i="4"/>
  <c r="M1383" i="4"/>
  <c r="L1383" i="4"/>
  <c r="K1383" i="4"/>
  <c r="J1383" i="4"/>
  <c r="I1383" i="4"/>
  <c r="H1383" i="4"/>
  <c r="G1383" i="4"/>
  <c r="F1383" i="4"/>
  <c r="E1383" i="4"/>
  <c r="D1383" i="4"/>
  <c r="W1382" i="4"/>
  <c r="V1382" i="4"/>
  <c r="U1382" i="4"/>
  <c r="T1382" i="4"/>
  <c r="R1382" i="4"/>
  <c r="Q1382" i="4"/>
  <c r="P1382" i="4"/>
  <c r="O1382" i="4"/>
  <c r="M1382" i="4"/>
  <c r="L1382" i="4"/>
  <c r="K1382" i="4"/>
  <c r="J1382" i="4"/>
  <c r="I1382" i="4"/>
  <c r="H1382" i="4"/>
  <c r="G1382" i="4"/>
  <c r="F1382" i="4"/>
  <c r="E1382" i="4"/>
  <c r="D1382" i="4"/>
  <c r="W1381" i="4"/>
  <c r="V1381" i="4"/>
  <c r="U1381" i="4"/>
  <c r="T1381" i="4"/>
  <c r="R1381" i="4"/>
  <c r="Q1381" i="4"/>
  <c r="P1381" i="4"/>
  <c r="O1381" i="4"/>
  <c r="M1381" i="4"/>
  <c r="L1381" i="4"/>
  <c r="K1381" i="4"/>
  <c r="J1381" i="4"/>
  <c r="I1381" i="4"/>
  <c r="H1381" i="4"/>
  <c r="G1381" i="4"/>
  <c r="F1381" i="4"/>
  <c r="E1381" i="4"/>
  <c r="D1381" i="4"/>
  <c r="W1380" i="4"/>
  <c r="V1380" i="4"/>
  <c r="U1380" i="4"/>
  <c r="T1380" i="4"/>
  <c r="R1380" i="4"/>
  <c r="Q1380" i="4"/>
  <c r="P1380" i="4"/>
  <c r="O1380" i="4"/>
  <c r="M1380" i="4"/>
  <c r="L1380" i="4"/>
  <c r="K1380" i="4"/>
  <c r="J1380" i="4"/>
  <c r="I1380" i="4"/>
  <c r="H1380" i="4"/>
  <c r="G1380" i="4"/>
  <c r="F1380" i="4"/>
  <c r="E1380" i="4"/>
  <c r="D1380" i="4"/>
  <c r="W1379" i="4"/>
  <c r="V1379" i="4"/>
  <c r="U1379" i="4"/>
  <c r="T1379" i="4"/>
  <c r="R1379" i="4"/>
  <c r="Q1379" i="4"/>
  <c r="P1379" i="4"/>
  <c r="O1379" i="4"/>
  <c r="M1379" i="4"/>
  <c r="L1379" i="4"/>
  <c r="K1379" i="4"/>
  <c r="J1379" i="4"/>
  <c r="I1379" i="4"/>
  <c r="H1379" i="4"/>
  <c r="G1379" i="4"/>
  <c r="F1379" i="4"/>
  <c r="E1379" i="4"/>
  <c r="D1379" i="4"/>
  <c r="W1378" i="4"/>
  <c r="V1378" i="4"/>
  <c r="U1378" i="4"/>
  <c r="T1378" i="4"/>
  <c r="R1378" i="4"/>
  <c r="Q1378" i="4"/>
  <c r="P1378" i="4"/>
  <c r="O1378" i="4"/>
  <c r="M1378" i="4"/>
  <c r="L1378" i="4"/>
  <c r="K1378" i="4"/>
  <c r="J1378" i="4"/>
  <c r="I1378" i="4"/>
  <c r="H1378" i="4"/>
  <c r="G1378" i="4"/>
  <c r="F1378" i="4"/>
  <c r="E1378" i="4"/>
  <c r="D1378" i="4"/>
  <c r="W1377" i="4"/>
  <c r="V1377" i="4"/>
  <c r="U1377" i="4"/>
  <c r="T1377" i="4"/>
  <c r="R1377" i="4"/>
  <c r="Q1377" i="4"/>
  <c r="P1377" i="4"/>
  <c r="O1377" i="4"/>
  <c r="M1377" i="4"/>
  <c r="L1377" i="4"/>
  <c r="K1377" i="4"/>
  <c r="J1377" i="4"/>
  <c r="I1377" i="4"/>
  <c r="H1377" i="4"/>
  <c r="G1377" i="4"/>
  <c r="F1377" i="4"/>
  <c r="E1377" i="4"/>
  <c r="D1377" i="4"/>
  <c r="W1376" i="4"/>
  <c r="V1376" i="4"/>
  <c r="U1376" i="4"/>
  <c r="T1376" i="4"/>
  <c r="R1376" i="4"/>
  <c r="Q1376" i="4"/>
  <c r="P1376" i="4"/>
  <c r="O1376" i="4"/>
  <c r="M1376" i="4"/>
  <c r="L1376" i="4"/>
  <c r="K1376" i="4"/>
  <c r="J1376" i="4"/>
  <c r="I1376" i="4"/>
  <c r="H1376" i="4"/>
  <c r="G1376" i="4"/>
  <c r="F1376" i="4"/>
  <c r="E1376" i="4"/>
  <c r="D1376" i="4"/>
  <c r="W1375" i="4"/>
  <c r="V1375" i="4"/>
  <c r="U1375" i="4"/>
  <c r="T1375" i="4"/>
  <c r="R1375" i="4"/>
  <c r="Q1375" i="4"/>
  <c r="P1375" i="4"/>
  <c r="O1375" i="4"/>
  <c r="M1375" i="4"/>
  <c r="L1375" i="4"/>
  <c r="K1375" i="4"/>
  <c r="J1375" i="4"/>
  <c r="I1375" i="4"/>
  <c r="H1375" i="4"/>
  <c r="G1375" i="4"/>
  <c r="F1375" i="4"/>
  <c r="E1375" i="4"/>
  <c r="D1375" i="4"/>
  <c r="W1374" i="4"/>
  <c r="V1374" i="4"/>
  <c r="U1374" i="4"/>
  <c r="T1374" i="4"/>
  <c r="R1374" i="4"/>
  <c r="Q1374" i="4"/>
  <c r="P1374" i="4"/>
  <c r="O1374" i="4"/>
  <c r="M1374" i="4"/>
  <c r="L1374" i="4"/>
  <c r="K1374" i="4"/>
  <c r="J1374" i="4"/>
  <c r="I1374" i="4"/>
  <c r="H1374" i="4"/>
  <c r="G1374" i="4"/>
  <c r="F1374" i="4"/>
  <c r="E1374" i="4"/>
  <c r="D1374" i="4"/>
  <c r="W1373" i="4"/>
  <c r="V1373" i="4"/>
  <c r="U1373" i="4"/>
  <c r="T1373" i="4"/>
  <c r="R1373" i="4"/>
  <c r="Q1373" i="4"/>
  <c r="P1373" i="4"/>
  <c r="O1373" i="4"/>
  <c r="M1373" i="4"/>
  <c r="L1373" i="4"/>
  <c r="K1373" i="4"/>
  <c r="J1373" i="4"/>
  <c r="I1373" i="4"/>
  <c r="H1373" i="4"/>
  <c r="G1373" i="4"/>
  <c r="F1373" i="4"/>
  <c r="E1373" i="4"/>
  <c r="D1373" i="4"/>
  <c r="W1372" i="4"/>
  <c r="V1372" i="4"/>
  <c r="U1372" i="4"/>
  <c r="T1372" i="4"/>
  <c r="R1372" i="4"/>
  <c r="Q1372" i="4"/>
  <c r="P1372" i="4"/>
  <c r="O1372" i="4"/>
  <c r="M1372" i="4"/>
  <c r="L1372" i="4"/>
  <c r="K1372" i="4"/>
  <c r="J1372" i="4"/>
  <c r="I1372" i="4"/>
  <c r="H1372" i="4"/>
  <c r="G1372" i="4"/>
  <c r="F1372" i="4"/>
  <c r="E1372" i="4"/>
  <c r="D1372" i="4"/>
  <c r="W1371" i="4"/>
  <c r="V1371" i="4"/>
  <c r="U1371" i="4"/>
  <c r="T1371" i="4"/>
  <c r="R1371" i="4"/>
  <c r="Q1371" i="4"/>
  <c r="P1371" i="4"/>
  <c r="O1371" i="4"/>
  <c r="M1371" i="4"/>
  <c r="L1371" i="4"/>
  <c r="K1371" i="4"/>
  <c r="J1371" i="4"/>
  <c r="I1371" i="4"/>
  <c r="H1371" i="4"/>
  <c r="G1371" i="4"/>
  <c r="F1371" i="4"/>
  <c r="E1371" i="4"/>
  <c r="D1371" i="4"/>
  <c r="W1370" i="4"/>
  <c r="V1370" i="4"/>
  <c r="U1370" i="4"/>
  <c r="T1370" i="4"/>
  <c r="R1370" i="4"/>
  <c r="Q1370" i="4"/>
  <c r="P1370" i="4"/>
  <c r="O1370" i="4"/>
  <c r="M1370" i="4"/>
  <c r="L1370" i="4"/>
  <c r="K1370" i="4"/>
  <c r="J1370" i="4"/>
  <c r="I1370" i="4"/>
  <c r="H1370" i="4"/>
  <c r="G1370" i="4"/>
  <c r="F1370" i="4"/>
  <c r="E1370" i="4"/>
  <c r="D1370" i="4"/>
  <c r="W1369" i="4"/>
  <c r="V1369" i="4"/>
  <c r="U1369" i="4"/>
  <c r="T1369" i="4"/>
  <c r="R1369" i="4"/>
  <c r="Q1369" i="4"/>
  <c r="P1369" i="4"/>
  <c r="O1369" i="4"/>
  <c r="M1369" i="4"/>
  <c r="L1369" i="4"/>
  <c r="K1369" i="4"/>
  <c r="J1369" i="4"/>
  <c r="I1369" i="4"/>
  <c r="H1369" i="4"/>
  <c r="G1369" i="4"/>
  <c r="F1369" i="4"/>
  <c r="E1369" i="4"/>
  <c r="D1369" i="4"/>
  <c r="W1368" i="4"/>
  <c r="V1368" i="4"/>
  <c r="U1368" i="4"/>
  <c r="T1368" i="4"/>
  <c r="R1368" i="4"/>
  <c r="Q1368" i="4"/>
  <c r="P1368" i="4"/>
  <c r="O1368" i="4"/>
  <c r="M1368" i="4"/>
  <c r="L1368" i="4"/>
  <c r="K1368" i="4"/>
  <c r="J1368" i="4"/>
  <c r="I1368" i="4"/>
  <c r="H1368" i="4"/>
  <c r="G1368" i="4"/>
  <c r="F1368" i="4"/>
  <c r="E1368" i="4"/>
  <c r="D1368" i="4"/>
  <c r="W1367" i="4"/>
  <c r="V1367" i="4"/>
  <c r="U1367" i="4"/>
  <c r="T1367" i="4"/>
  <c r="R1367" i="4"/>
  <c r="Q1367" i="4"/>
  <c r="P1367" i="4"/>
  <c r="O1367" i="4"/>
  <c r="M1367" i="4"/>
  <c r="L1367" i="4"/>
  <c r="K1367" i="4"/>
  <c r="J1367" i="4"/>
  <c r="I1367" i="4"/>
  <c r="H1367" i="4"/>
  <c r="G1367" i="4"/>
  <c r="F1367" i="4"/>
  <c r="E1367" i="4"/>
  <c r="D1367" i="4"/>
  <c r="W1366" i="4"/>
  <c r="V1366" i="4"/>
  <c r="U1366" i="4"/>
  <c r="T1366" i="4"/>
  <c r="R1366" i="4"/>
  <c r="Q1366" i="4"/>
  <c r="P1366" i="4"/>
  <c r="O1366" i="4"/>
  <c r="M1366" i="4"/>
  <c r="L1366" i="4"/>
  <c r="K1366" i="4"/>
  <c r="J1366" i="4"/>
  <c r="I1366" i="4"/>
  <c r="H1366" i="4"/>
  <c r="G1366" i="4"/>
  <c r="F1366" i="4"/>
  <c r="E1366" i="4"/>
  <c r="D1366" i="4"/>
  <c r="W1365" i="4"/>
  <c r="V1365" i="4"/>
  <c r="U1365" i="4"/>
  <c r="T1365" i="4"/>
  <c r="R1365" i="4"/>
  <c r="Q1365" i="4"/>
  <c r="P1365" i="4"/>
  <c r="O1365" i="4"/>
  <c r="M1365" i="4"/>
  <c r="L1365" i="4"/>
  <c r="K1365" i="4"/>
  <c r="J1365" i="4"/>
  <c r="I1365" i="4"/>
  <c r="H1365" i="4"/>
  <c r="G1365" i="4"/>
  <c r="F1365" i="4"/>
  <c r="E1365" i="4"/>
  <c r="D1365" i="4"/>
  <c r="W1364" i="4"/>
  <c r="V1364" i="4"/>
  <c r="U1364" i="4"/>
  <c r="T1364" i="4"/>
  <c r="R1364" i="4"/>
  <c r="Q1364" i="4"/>
  <c r="P1364" i="4"/>
  <c r="O1364" i="4"/>
  <c r="M1364" i="4"/>
  <c r="L1364" i="4"/>
  <c r="K1364" i="4"/>
  <c r="J1364" i="4"/>
  <c r="I1364" i="4"/>
  <c r="H1364" i="4"/>
  <c r="G1364" i="4"/>
  <c r="F1364" i="4"/>
  <c r="E1364" i="4"/>
  <c r="D1364" i="4"/>
  <c r="W1363" i="4"/>
  <c r="V1363" i="4"/>
  <c r="U1363" i="4"/>
  <c r="T1363" i="4"/>
  <c r="R1363" i="4"/>
  <c r="Q1363" i="4"/>
  <c r="P1363" i="4"/>
  <c r="O1363" i="4"/>
  <c r="M1363" i="4"/>
  <c r="L1363" i="4"/>
  <c r="K1363" i="4"/>
  <c r="J1363" i="4"/>
  <c r="I1363" i="4"/>
  <c r="H1363" i="4"/>
  <c r="G1363" i="4"/>
  <c r="F1363" i="4"/>
  <c r="E1363" i="4"/>
  <c r="D1363" i="4"/>
  <c r="W1362" i="4"/>
  <c r="V1362" i="4"/>
  <c r="U1362" i="4"/>
  <c r="T1362" i="4"/>
  <c r="R1362" i="4"/>
  <c r="Q1362" i="4"/>
  <c r="P1362" i="4"/>
  <c r="O1362" i="4"/>
  <c r="M1362" i="4"/>
  <c r="L1362" i="4"/>
  <c r="K1362" i="4"/>
  <c r="J1362" i="4"/>
  <c r="I1362" i="4"/>
  <c r="H1362" i="4"/>
  <c r="G1362" i="4"/>
  <c r="F1362" i="4"/>
  <c r="E1362" i="4"/>
  <c r="D1362" i="4"/>
  <c r="W1361" i="4"/>
  <c r="V1361" i="4"/>
  <c r="U1361" i="4"/>
  <c r="T1361" i="4"/>
  <c r="R1361" i="4"/>
  <c r="Q1361" i="4"/>
  <c r="P1361" i="4"/>
  <c r="O1361" i="4"/>
  <c r="M1361" i="4"/>
  <c r="L1361" i="4"/>
  <c r="K1361" i="4"/>
  <c r="J1361" i="4"/>
  <c r="I1361" i="4"/>
  <c r="H1361" i="4"/>
  <c r="G1361" i="4"/>
  <c r="F1361" i="4"/>
  <c r="E1361" i="4"/>
  <c r="D1361" i="4"/>
  <c r="W1360" i="4"/>
  <c r="V1360" i="4"/>
  <c r="U1360" i="4"/>
  <c r="T1360" i="4"/>
  <c r="R1360" i="4"/>
  <c r="Q1360" i="4"/>
  <c r="P1360" i="4"/>
  <c r="O1360" i="4"/>
  <c r="M1360" i="4"/>
  <c r="L1360" i="4"/>
  <c r="K1360" i="4"/>
  <c r="J1360" i="4"/>
  <c r="I1360" i="4"/>
  <c r="H1360" i="4"/>
  <c r="G1360" i="4"/>
  <c r="F1360" i="4"/>
  <c r="E1360" i="4"/>
  <c r="D1360" i="4"/>
  <c r="W1359" i="4"/>
  <c r="V1359" i="4"/>
  <c r="U1359" i="4"/>
  <c r="T1359" i="4"/>
  <c r="R1359" i="4"/>
  <c r="Q1359" i="4"/>
  <c r="P1359" i="4"/>
  <c r="O1359" i="4"/>
  <c r="M1359" i="4"/>
  <c r="L1359" i="4"/>
  <c r="K1359" i="4"/>
  <c r="J1359" i="4"/>
  <c r="I1359" i="4"/>
  <c r="H1359" i="4"/>
  <c r="G1359" i="4"/>
  <c r="F1359" i="4"/>
  <c r="E1359" i="4"/>
  <c r="D1359" i="4"/>
  <c r="W1358" i="4"/>
  <c r="V1358" i="4"/>
  <c r="U1358" i="4"/>
  <c r="T1358" i="4"/>
  <c r="R1358" i="4"/>
  <c r="Q1358" i="4"/>
  <c r="P1358" i="4"/>
  <c r="O1358" i="4"/>
  <c r="M1358" i="4"/>
  <c r="L1358" i="4"/>
  <c r="K1358" i="4"/>
  <c r="J1358" i="4"/>
  <c r="I1358" i="4"/>
  <c r="H1358" i="4"/>
  <c r="G1358" i="4"/>
  <c r="F1358" i="4"/>
  <c r="E1358" i="4"/>
  <c r="D1358" i="4"/>
  <c r="W1357" i="4"/>
  <c r="V1357" i="4"/>
  <c r="U1357" i="4"/>
  <c r="T1357" i="4"/>
  <c r="R1357" i="4"/>
  <c r="Q1357" i="4"/>
  <c r="P1357" i="4"/>
  <c r="O1357" i="4"/>
  <c r="M1357" i="4"/>
  <c r="L1357" i="4"/>
  <c r="K1357" i="4"/>
  <c r="J1357" i="4"/>
  <c r="I1357" i="4"/>
  <c r="H1357" i="4"/>
  <c r="G1357" i="4"/>
  <c r="F1357" i="4"/>
  <c r="E1357" i="4"/>
  <c r="D1357" i="4"/>
  <c r="W1356" i="4"/>
  <c r="V1356" i="4"/>
  <c r="U1356" i="4"/>
  <c r="T1356" i="4"/>
  <c r="R1356" i="4"/>
  <c r="Q1356" i="4"/>
  <c r="P1356" i="4"/>
  <c r="O1356" i="4"/>
  <c r="M1356" i="4"/>
  <c r="L1356" i="4"/>
  <c r="K1356" i="4"/>
  <c r="J1356" i="4"/>
  <c r="I1356" i="4"/>
  <c r="H1356" i="4"/>
  <c r="G1356" i="4"/>
  <c r="F1356" i="4"/>
  <c r="E1356" i="4"/>
  <c r="D1356" i="4"/>
  <c r="W1355" i="4"/>
  <c r="V1355" i="4"/>
  <c r="U1355" i="4"/>
  <c r="T1355" i="4"/>
  <c r="R1355" i="4"/>
  <c r="Q1355" i="4"/>
  <c r="P1355" i="4"/>
  <c r="O1355" i="4"/>
  <c r="M1355" i="4"/>
  <c r="L1355" i="4"/>
  <c r="K1355" i="4"/>
  <c r="J1355" i="4"/>
  <c r="I1355" i="4"/>
  <c r="H1355" i="4"/>
  <c r="G1355" i="4"/>
  <c r="F1355" i="4"/>
  <c r="E1355" i="4"/>
  <c r="D1355" i="4"/>
  <c r="W1354" i="4"/>
  <c r="V1354" i="4"/>
  <c r="U1354" i="4"/>
  <c r="T1354" i="4"/>
  <c r="R1354" i="4"/>
  <c r="Q1354" i="4"/>
  <c r="P1354" i="4"/>
  <c r="O1354" i="4"/>
  <c r="M1354" i="4"/>
  <c r="L1354" i="4"/>
  <c r="K1354" i="4"/>
  <c r="J1354" i="4"/>
  <c r="I1354" i="4"/>
  <c r="H1354" i="4"/>
  <c r="G1354" i="4"/>
  <c r="F1354" i="4"/>
  <c r="E1354" i="4"/>
  <c r="D1354" i="4"/>
  <c r="W1353" i="4"/>
  <c r="V1353" i="4"/>
  <c r="U1353" i="4"/>
  <c r="T1353" i="4"/>
  <c r="R1353" i="4"/>
  <c r="Q1353" i="4"/>
  <c r="P1353" i="4"/>
  <c r="O1353" i="4"/>
  <c r="M1353" i="4"/>
  <c r="L1353" i="4"/>
  <c r="K1353" i="4"/>
  <c r="J1353" i="4"/>
  <c r="I1353" i="4"/>
  <c r="H1353" i="4"/>
  <c r="G1353" i="4"/>
  <c r="F1353" i="4"/>
  <c r="E1353" i="4"/>
  <c r="D1353" i="4"/>
  <c r="W1352" i="4"/>
  <c r="V1352" i="4"/>
  <c r="U1352" i="4"/>
  <c r="T1352" i="4"/>
  <c r="R1352" i="4"/>
  <c r="Q1352" i="4"/>
  <c r="P1352" i="4"/>
  <c r="O1352" i="4"/>
  <c r="M1352" i="4"/>
  <c r="L1352" i="4"/>
  <c r="K1352" i="4"/>
  <c r="J1352" i="4"/>
  <c r="I1352" i="4"/>
  <c r="H1352" i="4"/>
  <c r="G1352" i="4"/>
  <c r="F1352" i="4"/>
  <c r="E1352" i="4"/>
  <c r="D1352" i="4"/>
  <c r="W1351" i="4"/>
  <c r="V1351" i="4"/>
  <c r="U1351" i="4"/>
  <c r="T1351" i="4"/>
  <c r="R1351" i="4"/>
  <c r="Q1351" i="4"/>
  <c r="P1351" i="4"/>
  <c r="O1351" i="4"/>
  <c r="M1351" i="4"/>
  <c r="L1351" i="4"/>
  <c r="K1351" i="4"/>
  <c r="J1351" i="4"/>
  <c r="I1351" i="4"/>
  <c r="H1351" i="4"/>
  <c r="G1351" i="4"/>
  <c r="F1351" i="4"/>
  <c r="E1351" i="4"/>
  <c r="D1351" i="4"/>
  <c r="W1350" i="4"/>
  <c r="V1350" i="4"/>
  <c r="U1350" i="4"/>
  <c r="T1350" i="4"/>
  <c r="R1350" i="4"/>
  <c r="Q1350" i="4"/>
  <c r="P1350" i="4"/>
  <c r="O1350" i="4"/>
  <c r="M1350" i="4"/>
  <c r="L1350" i="4"/>
  <c r="K1350" i="4"/>
  <c r="J1350" i="4"/>
  <c r="I1350" i="4"/>
  <c r="H1350" i="4"/>
  <c r="G1350" i="4"/>
  <c r="F1350" i="4"/>
  <c r="E1350" i="4"/>
  <c r="D1350" i="4"/>
  <c r="W1349" i="4"/>
  <c r="V1349" i="4"/>
  <c r="U1349" i="4"/>
  <c r="T1349" i="4"/>
  <c r="R1349" i="4"/>
  <c r="Q1349" i="4"/>
  <c r="P1349" i="4"/>
  <c r="O1349" i="4"/>
  <c r="M1349" i="4"/>
  <c r="L1349" i="4"/>
  <c r="K1349" i="4"/>
  <c r="J1349" i="4"/>
  <c r="I1349" i="4"/>
  <c r="H1349" i="4"/>
  <c r="G1349" i="4"/>
  <c r="F1349" i="4"/>
  <c r="E1349" i="4"/>
  <c r="D1349" i="4"/>
  <c r="W1348" i="4"/>
  <c r="V1348" i="4"/>
  <c r="U1348" i="4"/>
  <c r="T1348" i="4"/>
  <c r="R1348" i="4"/>
  <c r="Q1348" i="4"/>
  <c r="P1348" i="4"/>
  <c r="O1348" i="4"/>
  <c r="M1348" i="4"/>
  <c r="L1348" i="4"/>
  <c r="K1348" i="4"/>
  <c r="J1348" i="4"/>
  <c r="I1348" i="4"/>
  <c r="H1348" i="4"/>
  <c r="G1348" i="4"/>
  <c r="F1348" i="4"/>
  <c r="E1348" i="4"/>
  <c r="D1348" i="4"/>
  <c r="W1347" i="4"/>
  <c r="V1347" i="4"/>
  <c r="U1347" i="4"/>
  <c r="T1347" i="4"/>
  <c r="R1347" i="4"/>
  <c r="Q1347" i="4"/>
  <c r="P1347" i="4"/>
  <c r="O1347" i="4"/>
  <c r="M1347" i="4"/>
  <c r="L1347" i="4"/>
  <c r="K1347" i="4"/>
  <c r="J1347" i="4"/>
  <c r="I1347" i="4"/>
  <c r="H1347" i="4"/>
  <c r="G1347" i="4"/>
  <c r="F1347" i="4"/>
  <c r="E1347" i="4"/>
  <c r="D1347" i="4"/>
  <c r="W1346" i="4"/>
  <c r="V1346" i="4"/>
  <c r="U1346" i="4"/>
  <c r="T1346" i="4"/>
  <c r="R1346" i="4"/>
  <c r="Q1346" i="4"/>
  <c r="P1346" i="4"/>
  <c r="O1346" i="4"/>
  <c r="M1346" i="4"/>
  <c r="L1346" i="4"/>
  <c r="K1346" i="4"/>
  <c r="J1346" i="4"/>
  <c r="I1346" i="4"/>
  <c r="H1346" i="4"/>
  <c r="G1346" i="4"/>
  <c r="F1346" i="4"/>
  <c r="E1346" i="4"/>
  <c r="D1346" i="4"/>
  <c r="W1345" i="4"/>
  <c r="V1345" i="4"/>
  <c r="U1345" i="4"/>
  <c r="T1345" i="4"/>
  <c r="R1345" i="4"/>
  <c r="Q1345" i="4"/>
  <c r="P1345" i="4"/>
  <c r="O1345" i="4"/>
  <c r="M1345" i="4"/>
  <c r="L1345" i="4"/>
  <c r="K1345" i="4"/>
  <c r="J1345" i="4"/>
  <c r="I1345" i="4"/>
  <c r="H1345" i="4"/>
  <c r="G1345" i="4"/>
  <c r="F1345" i="4"/>
  <c r="E1345" i="4"/>
  <c r="D1345" i="4"/>
  <c r="W1344" i="4"/>
  <c r="V1344" i="4"/>
  <c r="U1344" i="4"/>
  <c r="T1344" i="4"/>
  <c r="R1344" i="4"/>
  <c r="Q1344" i="4"/>
  <c r="P1344" i="4"/>
  <c r="O1344" i="4"/>
  <c r="M1344" i="4"/>
  <c r="L1344" i="4"/>
  <c r="K1344" i="4"/>
  <c r="J1344" i="4"/>
  <c r="I1344" i="4"/>
  <c r="H1344" i="4"/>
  <c r="G1344" i="4"/>
  <c r="F1344" i="4"/>
  <c r="E1344" i="4"/>
  <c r="D1344" i="4"/>
  <c r="W1343" i="4"/>
  <c r="V1343" i="4"/>
  <c r="U1343" i="4"/>
  <c r="T1343" i="4"/>
  <c r="R1343" i="4"/>
  <c r="Q1343" i="4"/>
  <c r="P1343" i="4"/>
  <c r="O1343" i="4"/>
  <c r="M1343" i="4"/>
  <c r="L1343" i="4"/>
  <c r="K1343" i="4"/>
  <c r="J1343" i="4"/>
  <c r="I1343" i="4"/>
  <c r="H1343" i="4"/>
  <c r="G1343" i="4"/>
  <c r="F1343" i="4"/>
  <c r="E1343" i="4"/>
  <c r="D1343" i="4"/>
  <c r="W1342" i="4"/>
  <c r="V1342" i="4"/>
  <c r="U1342" i="4"/>
  <c r="T1342" i="4"/>
  <c r="R1342" i="4"/>
  <c r="Q1342" i="4"/>
  <c r="P1342" i="4"/>
  <c r="O1342" i="4"/>
  <c r="M1342" i="4"/>
  <c r="L1342" i="4"/>
  <c r="K1342" i="4"/>
  <c r="J1342" i="4"/>
  <c r="I1342" i="4"/>
  <c r="H1342" i="4"/>
  <c r="G1342" i="4"/>
  <c r="F1342" i="4"/>
  <c r="E1342" i="4"/>
  <c r="D1342" i="4"/>
  <c r="W1341" i="4"/>
  <c r="V1341" i="4"/>
  <c r="U1341" i="4"/>
  <c r="T1341" i="4"/>
  <c r="R1341" i="4"/>
  <c r="Q1341" i="4"/>
  <c r="P1341" i="4"/>
  <c r="O1341" i="4"/>
  <c r="M1341" i="4"/>
  <c r="L1341" i="4"/>
  <c r="K1341" i="4"/>
  <c r="J1341" i="4"/>
  <c r="I1341" i="4"/>
  <c r="H1341" i="4"/>
  <c r="G1341" i="4"/>
  <c r="F1341" i="4"/>
  <c r="E1341" i="4"/>
  <c r="D1341" i="4"/>
  <c r="W1340" i="4"/>
  <c r="V1340" i="4"/>
  <c r="U1340" i="4"/>
  <c r="T1340" i="4"/>
  <c r="R1340" i="4"/>
  <c r="Q1340" i="4"/>
  <c r="P1340" i="4"/>
  <c r="O1340" i="4"/>
  <c r="M1340" i="4"/>
  <c r="L1340" i="4"/>
  <c r="K1340" i="4"/>
  <c r="J1340" i="4"/>
  <c r="I1340" i="4"/>
  <c r="H1340" i="4"/>
  <c r="G1340" i="4"/>
  <c r="F1340" i="4"/>
  <c r="E1340" i="4"/>
  <c r="D1340" i="4"/>
  <c r="W1339" i="4"/>
  <c r="V1339" i="4"/>
  <c r="U1339" i="4"/>
  <c r="T1339" i="4"/>
  <c r="R1339" i="4"/>
  <c r="Q1339" i="4"/>
  <c r="P1339" i="4"/>
  <c r="O1339" i="4"/>
  <c r="M1339" i="4"/>
  <c r="L1339" i="4"/>
  <c r="K1339" i="4"/>
  <c r="J1339" i="4"/>
  <c r="I1339" i="4"/>
  <c r="H1339" i="4"/>
  <c r="G1339" i="4"/>
  <c r="F1339" i="4"/>
  <c r="E1339" i="4"/>
  <c r="D1339" i="4"/>
  <c r="W1338" i="4"/>
  <c r="V1338" i="4"/>
  <c r="U1338" i="4"/>
  <c r="T1338" i="4"/>
  <c r="R1338" i="4"/>
  <c r="Q1338" i="4"/>
  <c r="P1338" i="4"/>
  <c r="O1338" i="4"/>
  <c r="M1338" i="4"/>
  <c r="L1338" i="4"/>
  <c r="K1338" i="4"/>
  <c r="J1338" i="4"/>
  <c r="I1338" i="4"/>
  <c r="H1338" i="4"/>
  <c r="G1338" i="4"/>
  <c r="F1338" i="4"/>
  <c r="E1338" i="4"/>
  <c r="D1338" i="4"/>
  <c r="W1337" i="4"/>
  <c r="V1337" i="4"/>
  <c r="U1337" i="4"/>
  <c r="T1337" i="4"/>
  <c r="R1337" i="4"/>
  <c r="Q1337" i="4"/>
  <c r="P1337" i="4"/>
  <c r="O1337" i="4"/>
  <c r="M1337" i="4"/>
  <c r="L1337" i="4"/>
  <c r="K1337" i="4"/>
  <c r="J1337" i="4"/>
  <c r="I1337" i="4"/>
  <c r="H1337" i="4"/>
  <c r="G1337" i="4"/>
  <c r="F1337" i="4"/>
  <c r="E1337" i="4"/>
  <c r="D1337" i="4"/>
  <c r="W1336" i="4"/>
  <c r="V1336" i="4"/>
  <c r="U1336" i="4"/>
  <c r="T1336" i="4"/>
  <c r="R1336" i="4"/>
  <c r="Q1336" i="4"/>
  <c r="P1336" i="4"/>
  <c r="O1336" i="4"/>
  <c r="M1336" i="4"/>
  <c r="L1336" i="4"/>
  <c r="K1336" i="4"/>
  <c r="J1336" i="4"/>
  <c r="I1336" i="4"/>
  <c r="H1336" i="4"/>
  <c r="G1336" i="4"/>
  <c r="F1336" i="4"/>
  <c r="E1336" i="4"/>
  <c r="D1336" i="4"/>
  <c r="W1335" i="4"/>
  <c r="V1335" i="4"/>
  <c r="U1335" i="4"/>
  <c r="T1335" i="4"/>
  <c r="R1335" i="4"/>
  <c r="Q1335" i="4"/>
  <c r="P1335" i="4"/>
  <c r="O1335" i="4"/>
  <c r="M1335" i="4"/>
  <c r="L1335" i="4"/>
  <c r="K1335" i="4"/>
  <c r="J1335" i="4"/>
  <c r="I1335" i="4"/>
  <c r="H1335" i="4"/>
  <c r="G1335" i="4"/>
  <c r="F1335" i="4"/>
  <c r="E1335" i="4"/>
  <c r="D1335" i="4"/>
  <c r="W1334" i="4"/>
  <c r="V1334" i="4"/>
  <c r="U1334" i="4"/>
  <c r="T1334" i="4"/>
  <c r="R1334" i="4"/>
  <c r="Q1334" i="4"/>
  <c r="P1334" i="4"/>
  <c r="O1334" i="4"/>
  <c r="M1334" i="4"/>
  <c r="L1334" i="4"/>
  <c r="K1334" i="4"/>
  <c r="J1334" i="4"/>
  <c r="I1334" i="4"/>
  <c r="H1334" i="4"/>
  <c r="G1334" i="4"/>
  <c r="F1334" i="4"/>
  <c r="E1334" i="4"/>
  <c r="D1334" i="4"/>
  <c r="W1333" i="4"/>
  <c r="V1333" i="4"/>
  <c r="U1333" i="4"/>
  <c r="T1333" i="4"/>
  <c r="R1333" i="4"/>
  <c r="Q1333" i="4"/>
  <c r="P1333" i="4"/>
  <c r="O1333" i="4"/>
  <c r="M1333" i="4"/>
  <c r="L1333" i="4"/>
  <c r="K1333" i="4"/>
  <c r="J1333" i="4"/>
  <c r="I1333" i="4"/>
  <c r="H1333" i="4"/>
  <c r="G1333" i="4"/>
  <c r="F1333" i="4"/>
  <c r="E1333" i="4"/>
  <c r="D1333" i="4"/>
  <c r="W1332" i="4"/>
  <c r="V1332" i="4"/>
  <c r="U1332" i="4"/>
  <c r="T1332" i="4"/>
  <c r="R1332" i="4"/>
  <c r="Q1332" i="4"/>
  <c r="P1332" i="4"/>
  <c r="O1332" i="4"/>
  <c r="M1332" i="4"/>
  <c r="L1332" i="4"/>
  <c r="K1332" i="4"/>
  <c r="J1332" i="4"/>
  <c r="I1332" i="4"/>
  <c r="H1332" i="4"/>
  <c r="G1332" i="4"/>
  <c r="F1332" i="4"/>
  <c r="E1332" i="4"/>
  <c r="D1332" i="4"/>
  <c r="W1331" i="4"/>
  <c r="V1331" i="4"/>
  <c r="U1331" i="4"/>
  <c r="T1331" i="4"/>
  <c r="R1331" i="4"/>
  <c r="Q1331" i="4"/>
  <c r="P1331" i="4"/>
  <c r="O1331" i="4"/>
  <c r="M1331" i="4"/>
  <c r="L1331" i="4"/>
  <c r="K1331" i="4"/>
  <c r="J1331" i="4"/>
  <c r="I1331" i="4"/>
  <c r="H1331" i="4"/>
  <c r="G1331" i="4"/>
  <c r="F1331" i="4"/>
  <c r="E1331" i="4"/>
  <c r="D1331" i="4"/>
  <c r="W1330" i="4"/>
  <c r="V1330" i="4"/>
  <c r="U1330" i="4"/>
  <c r="T1330" i="4"/>
  <c r="R1330" i="4"/>
  <c r="Q1330" i="4"/>
  <c r="P1330" i="4"/>
  <c r="O1330" i="4"/>
  <c r="M1330" i="4"/>
  <c r="L1330" i="4"/>
  <c r="K1330" i="4"/>
  <c r="J1330" i="4"/>
  <c r="I1330" i="4"/>
  <c r="H1330" i="4"/>
  <c r="G1330" i="4"/>
  <c r="F1330" i="4"/>
  <c r="E1330" i="4"/>
  <c r="D1330" i="4"/>
  <c r="W1329" i="4"/>
  <c r="V1329" i="4"/>
  <c r="U1329" i="4"/>
  <c r="T1329" i="4"/>
  <c r="R1329" i="4"/>
  <c r="Q1329" i="4"/>
  <c r="P1329" i="4"/>
  <c r="O1329" i="4"/>
  <c r="M1329" i="4"/>
  <c r="L1329" i="4"/>
  <c r="K1329" i="4"/>
  <c r="J1329" i="4"/>
  <c r="I1329" i="4"/>
  <c r="H1329" i="4"/>
  <c r="G1329" i="4"/>
  <c r="F1329" i="4"/>
  <c r="E1329" i="4"/>
  <c r="D1329" i="4"/>
  <c r="W1328" i="4"/>
  <c r="V1328" i="4"/>
  <c r="U1328" i="4"/>
  <c r="T1328" i="4"/>
  <c r="R1328" i="4"/>
  <c r="Q1328" i="4"/>
  <c r="P1328" i="4"/>
  <c r="O1328" i="4"/>
  <c r="M1328" i="4"/>
  <c r="L1328" i="4"/>
  <c r="K1328" i="4"/>
  <c r="J1328" i="4"/>
  <c r="I1328" i="4"/>
  <c r="H1328" i="4"/>
  <c r="G1328" i="4"/>
  <c r="F1328" i="4"/>
  <c r="E1328" i="4"/>
  <c r="D1328" i="4"/>
  <c r="W1327" i="4"/>
  <c r="V1327" i="4"/>
  <c r="U1327" i="4"/>
  <c r="T1327" i="4"/>
  <c r="R1327" i="4"/>
  <c r="Q1327" i="4"/>
  <c r="P1327" i="4"/>
  <c r="O1327" i="4"/>
  <c r="M1327" i="4"/>
  <c r="L1327" i="4"/>
  <c r="K1327" i="4"/>
  <c r="J1327" i="4"/>
  <c r="I1327" i="4"/>
  <c r="H1327" i="4"/>
  <c r="G1327" i="4"/>
  <c r="F1327" i="4"/>
  <c r="E1327" i="4"/>
  <c r="D1327" i="4"/>
  <c r="W1326" i="4"/>
  <c r="V1326" i="4"/>
  <c r="U1326" i="4"/>
  <c r="T1326" i="4"/>
  <c r="R1326" i="4"/>
  <c r="Q1326" i="4"/>
  <c r="P1326" i="4"/>
  <c r="O1326" i="4"/>
  <c r="M1326" i="4"/>
  <c r="L1326" i="4"/>
  <c r="K1326" i="4"/>
  <c r="J1326" i="4"/>
  <c r="I1326" i="4"/>
  <c r="H1326" i="4"/>
  <c r="G1326" i="4"/>
  <c r="F1326" i="4"/>
  <c r="E1326" i="4"/>
  <c r="D1326" i="4"/>
  <c r="W1325" i="4"/>
  <c r="V1325" i="4"/>
  <c r="U1325" i="4"/>
  <c r="T1325" i="4"/>
  <c r="R1325" i="4"/>
  <c r="Q1325" i="4"/>
  <c r="P1325" i="4"/>
  <c r="O1325" i="4"/>
  <c r="M1325" i="4"/>
  <c r="L1325" i="4"/>
  <c r="K1325" i="4"/>
  <c r="J1325" i="4"/>
  <c r="I1325" i="4"/>
  <c r="H1325" i="4"/>
  <c r="G1325" i="4"/>
  <c r="F1325" i="4"/>
  <c r="E1325" i="4"/>
  <c r="D1325" i="4"/>
  <c r="W1324" i="4"/>
  <c r="V1324" i="4"/>
  <c r="U1324" i="4"/>
  <c r="T1324" i="4"/>
  <c r="R1324" i="4"/>
  <c r="Q1324" i="4"/>
  <c r="P1324" i="4"/>
  <c r="O1324" i="4"/>
  <c r="M1324" i="4"/>
  <c r="L1324" i="4"/>
  <c r="K1324" i="4"/>
  <c r="J1324" i="4"/>
  <c r="I1324" i="4"/>
  <c r="H1324" i="4"/>
  <c r="G1324" i="4"/>
  <c r="F1324" i="4"/>
  <c r="E1324" i="4"/>
  <c r="D1324" i="4"/>
  <c r="W1323" i="4"/>
  <c r="V1323" i="4"/>
  <c r="U1323" i="4"/>
  <c r="T1323" i="4"/>
  <c r="R1323" i="4"/>
  <c r="Q1323" i="4"/>
  <c r="P1323" i="4"/>
  <c r="O1323" i="4"/>
  <c r="M1323" i="4"/>
  <c r="L1323" i="4"/>
  <c r="K1323" i="4"/>
  <c r="J1323" i="4"/>
  <c r="I1323" i="4"/>
  <c r="H1323" i="4"/>
  <c r="G1323" i="4"/>
  <c r="F1323" i="4"/>
  <c r="E1323" i="4"/>
  <c r="D1323" i="4"/>
  <c r="W1322" i="4"/>
  <c r="V1322" i="4"/>
  <c r="U1322" i="4"/>
  <c r="T1322" i="4"/>
  <c r="R1322" i="4"/>
  <c r="Q1322" i="4"/>
  <c r="P1322" i="4"/>
  <c r="O1322" i="4"/>
  <c r="M1322" i="4"/>
  <c r="L1322" i="4"/>
  <c r="K1322" i="4"/>
  <c r="J1322" i="4"/>
  <c r="I1322" i="4"/>
  <c r="H1322" i="4"/>
  <c r="G1322" i="4"/>
  <c r="F1322" i="4"/>
  <c r="E1322" i="4"/>
  <c r="D1322" i="4"/>
  <c r="W1321" i="4"/>
  <c r="V1321" i="4"/>
  <c r="U1321" i="4"/>
  <c r="T1321" i="4"/>
  <c r="R1321" i="4"/>
  <c r="Q1321" i="4"/>
  <c r="P1321" i="4"/>
  <c r="O1321" i="4"/>
  <c r="M1321" i="4"/>
  <c r="L1321" i="4"/>
  <c r="K1321" i="4"/>
  <c r="J1321" i="4"/>
  <c r="I1321" i="4"/>
  <c r="H1321" i="4"/>
  <c r="G1321" i="4"/>
  <c r="F1321" i="4"/>
  <c r="E1321" i="4"/>
  <c r="D1321" i="4"/>
  <c r="W1320" i="4"/>
  <c r="V1320" i="4"/>
  <c r="U1320" i="4"/>
  <c r="T1320" i="4"/>
  <c r="R1320" i="4"/>
  <c r="Q1320" i="4"/>
  <c r="P1320" i="4"/>
  <c r="O1320" i="4"/>
  <c r="M1320" i="4"/>
  <c r="L1320" i="4"/>
  <c r="K1320" i="4"/>
  <c r="J1320" i="4"/>
  <c r="I1320" i="4"/>
  <c r="H1320" i="4"/>
  <c r="G1320" i="4"/>
  <c r="F1320" i="4"/>
  <c r="E1320" i="4"/>
  <c r="D1320" i="4"/>
  <c r="W1319" i="4"/>
  <c r="V1319" i="4"/>
  <c r="U1319" i="4"/>
  <c r="T1319" i="4"/>
  <c r="R1319" i="4"/>
  <c r="Q1319" i="4"/>
  <c r="P1319" i="4"/>
  <c r="O1319" i="4"/>
  <c r="M1319" i="4"/>
  <c r="L1319" i="4"/>
  <c r="K1319" i="4"/>
  <c r="J1319" i="4"/>
  <c r="I1319" i="4"/>
  <c r="H1319" i="4"/>
  <c r="G1319" i="4"/>
  <c r="F1319" i="4"/>
  <c r="E1319" i="4"/>
  <c r="D1319" i="4"/>
  <c r="W1318" i="4"/>
  <c r="V1318" i="4"/>
  <c r="U1318" i="4"/>
  <c r="T1318" i="4"/>
  <c r="R1318" i="4"/>
  <c r="Q1318" i="4"/>
  <c r="P1318" i="4"/>
  <c r="O1318" i="4"/>
  <c r="M1318" i="4"/>
  <c r="L1318" i="4"/>
  <c r="K1318" i="4"/>
  <c r="J1318" i="4"/>
  <c r="I1318" i="4"/>
  <c r="H1318" i="4"/>
  <c r="G1318" i="4"/>
  <c r="F1318" i="4"/>
  <c r="E1318" i="4"/>
  <c r="D1318" i="4"/>
  <c r="W1317" i="4"/>
  <c r="V1317" i="4"/>
  <c r="U1317" i="4"/>
  <c r="T1317" i="4"/>
  <c r="R1317" i="4"/>
  <c r="Q1317" i="4"/>
  <c r="P1317" i="4"/>
  <c r="O1317" i="4"/>
  <c r="M1317" i="4"/>
  <c r="L1317" i="4"/>
  <c r="K1317" i="4"/>
  <c r="J1317" i="4"/>
  <c r="I1317" i="4"/>
  <c r="H1317" i="4"/>
  <c r="G1317" i="4"/>
  <c r="F1317" i="4"/>
  <c r="E1317" i="4"/>
  <c r="D1317" i="4"/>
  <c r="W1316" i="4"/>
  <c r="V1316" i="4"/>
  <c r="U1316" i="4"/>
  <c r="T1316" i="4"/>
  <c r="R1316" i="4"/>
  <c r="Q1316" i="4"/>
  <c r="P1316" i="4"/>
  <c r="O1316" i="4"/>
  <c r="M1316" i="4"/>
  <c r="L1316" i="4"/>
  <c r="K1316" i="4"/>
  <c r="J1316" i="4"/>
  <c r="I1316" i="4"/>
  <c r="H1316" i="4"/>
  <c r="G1316" i="4"/>
  <c r="F1316" i="4"/>
  <c r="E1316" i="4"/>
  <c r="D1316" i="4"/>
  <c r="W1315" i="4"/>
  <c r="V1315" i="4"/>
  <c r="U1315" i="4"/>
  <c r="T1315" i="4"/>
  <c r="R1315" i="4"/>
  <c r="Q1315" i="4"/>
  <c r="P1315" i="4"/>
  <c r="O1315" i="4"/>
  <c r="M1315" i="4"/>
  <c r="L1315" i="4"/>
  <c r="K1315" i="4"/>
  <c r="J1315" i="4"/>
  <c r="I1315" i="4"/>
  <c r="H1315" i="4"/>
  <c r="G1315" i="4"/>
  <c r="F1315" i="4"/>
  <c r="E1315" i="4"/>
  <c r="D1315" i="4"/>
  <c r="W1314" i="4"/>
  <c r="V1314" i="4"/>
  <c r="U1314" i="4"/>
  <c r="T1314" i="4"/>
  <c r="R1314" i="4"/>
  <c r="Q1314" i="4"/>
  <c r="P1314" i="4"/>
  <c r="O1314" i="4"/>
  <c r="M1314" i="4"/>
  <c r="L1314" i="4"/>
  <c r="K1314" i="4"/>
  <c r="J1314" i="4"/>
  <c r="I1314" i="4"/>
  <c r="H1314" i="4"/>
  <c r="G1314" i="4"/>
  <c r="F1314" i="4"/>
  <c r="E1314" i="4"/>
  <c r="D1314" i="4"/>
  <c r="W1313" i="4"/>
  <c r="V1313" i="4"/>
  <c r="U1313" i="4"/>
  <c r="T1313" i="4"/>
  <c r="R1313" i="4"/>
  <c r="Q1313" i="4"/>
  <c r="P1313" i="4"/>
  <c r="O1313" i="4"/>
  <c r="M1313" i="4"/>
  <c r="L1313" i="4"/>
  <c r="K1313" i="4"/>
  <c r="J1313" i="4"/>
  <c r="I1313" i="4"/>
  <c r="H1313" i="4"/>
  <c r="G1313" i="4"/>
  <c r="F1313" i="4"/>
  <c r="E1313" i="4"/>
  <c r="D1313" i="4"/>
  <c r="W1312" i="4"/>
  <c r="V1312" i="4"/>
  <c r="U1312" i="4"/>
  <c r="T1312" i="4"/>
  <c r="R1312" i="4"/>
  <c r="Q1312" i="4"/>
  <c r="P1312" i="4"/>
  <c r="O1312" i="4"/>
  <c r="M1312" i="4"/>
  <c r="L1312" i="4"/>
  <c r="K1312" i="4"/>
  <c r="J1312" i="4"/>
  <c r="I1312" i="4"/>
  <c r="H1312" i="4"/>
  <c r="G1312" i="4"/>
  <c r="F1312" i="4"/>
  <c r="E1312" i="4"/>
  <c r="D1312" i="4"/>
  <c r="W1311" i="4"/>
  <c r="V1311" i="4"/>
  <c r="U1311" i="4"/>
  <c r="T1311" i="4"/>
  <c r="R1311" i="4"/>
  <c r="Q1311" i="4"/>
  <c r="P1311" i="4"/>
  <c r="O1311" i="4"/>
  <c r="M1311" i="4"/>
  <c r="L1311" i="4"/>
  <c r="K1311" i="4"/>
  <c r="J1311" i="4"/>
  <c r="I1311" i="4"/>
  <c r="H1311" i="4"/>
  <c r="G1311" i="4"/>
  <c r="F1311" i="4"/>
  <c r="E1311" i="4"/>
  <c r="D1311" i="4"/>
  <c r="W1310" i="4"/>
  <c r="V1310" i="4"/>
  <c r="U1310" i="4"/>
  <c r="T1310" i="4"/>
  <c r="R1310" i="4"/>
  <c r="Q1310" i="4"/>
  <c r="P1310" i="4"/>
  <c r="O1310" i="4"/>
  <c r="M1310" i="4"/>
  <c r="L1310" i="4"/>
  <c r="K1310" i="4"/>
  <c r="J1310" i="4"/>
  <c r="I1310" i="4"/>
  <c r="H1310" i="4"/>
  <c r="G1310" i="4"/>
  <c r="F1310" i="4"/>
  <c r="E1310" i="4"/>
  <c r="D1310" i="4"/>
  <c r="W1309" i="4"/>
  <c r="V1309" i="4"/>
  <c r="U1309" i="4"/>
  <c r="T1309" i="4"/>
  <c r="R1309" i="4"/>
  <c r="Q1309" i="4"/>
  <c r="P1309" i="4"/>
  <c r="O1309" i="4"/>
  <c r="M1309" i="4"/>
  <c r="L1309" i="4"/>
  <c r="K1309" i="4"/>
  <c r="J1309" i="4"/>
  <c r="I1309" i="4"/>
  <c r="H1309" i="4"/>
  <c r="G1309" i="4"/>
  <c r="F1309" i="4"/>
  <c r="E1309" i="4"/>
  <c r="D1309" i="4"/>
  <c r="W1308" i="4"/>
  <c r="V1308" i="4"/>
  <c r="U1308" i="4"/>
  <c r="T1308" i="4"/>
  <c r="R1308" i="4"/>
  <c r="Q1308" i="4"/>
  <c r="P1308" i="4"/>
  <c r="O1308" i="4"/>
  <c r="M1308" i="4"/>
  <c r="L1308" i="4"/>
  <c r="K1308" i="4"/>
  <c r="J1308" i="4"/>
  <c r="I1308" i="4"/>
  <c r="H1308" i="4"/>
  <c r="G1308" i="4"/>
  <c r="F1308" i="4"/>
  <c r="E1308" i="4"/>
  <c r="D1308" i="4"/>
  <c r="W1307" i="4"/>
  <c r="V1307" i="4"/>
  <c r="U1307" i="4"/>
  <c r="T1307" i="4"/>
  <c r="R1307" i="4"/>
  <c r="Q1307" i="4"/>
  <c r="P1307" i="4"/>
  <c r="O1307" i="4"/>
  <c r="M1307" i="4"/>
  <c r="L1307" i="4"/>
  <c r="K1307" i="4"/>
  <c r="J1307" i="4"/>
  <c r="I1307" i="4"/>
  <c r="H1307" i="4"/>
  <c r="G1307" i="4"/>
  <c r="F1307" i="4"/>
  <c r="E1307" i="4"/>
  <c r="D1307" i="4"/>
  <c r="W1306" i="4"/>
  <c r="V1306" i="4"/>
  <c r="U1306" i="4"/>
  <c r="T1306" i="4"/>
  <c r="R1306" i="4"/>
  <c r="Q1306" i="4"/>
  <c r="P1306" i="4"/>
  <c r="O1306" i="4"/>
  <c r="M1306" i="4"/>
  <c r="L1306" i="4"/>
  <c r="K1306" i="4"/>
  <c r="J1306" i="4"/>
  <c r="I1306" i="4"/>
  <c r="H1306" i="4"/>
  <c r="G1306" i="4"/>
  <c r="F1306" i="4"/>
  <c r="E1306" i="4"/>
  <c r="D1306" i="4"/>
  <c r="W1305" i="4"/>
  <c r="V1305" i="4"/>
  <c r="U1305" i="4"/>
  <c r="T1305" i="4"/>
  <c r="R1305" i="4"/>
  <c r="Q1305" i="4"/>
  <c r="P1305" i="4"/>
  <c r="O1305" i="4"/>
  <c r="M1305" i="4"/>
  <c r="L1305" i="4"/>
  <c r="K1305" i="4"/>
  <c r="J1305" i="4"/>
  <c r="I1305" i="4"/>
  <c r="H1305" i="4"/>
  <c r="G1305" i="4"/>
  <c r="F1305" i="4"/>
  <c r="E1305" i="4"/>
  <c r="D1305" i="4"/>
  <c r="W1304" i="4"/>
  <c r="V1304" i="4"/>
  <c r="U1304" i="4"/>
  <c r="T1304" i="4"/>
  <c r="R1304" i="4"/>
  <c r="Q1304" i="4"/>
  <c r="P1304" i="4"/>
  <c r="O1304" i="4"/>
  <c r="M1304" i="4"/>
  <c r="L1304" i="4"/>
  <c r="K1304" i="4"/>
  <c r="J1304" i="4"/>
  <c r="I1304" i="4"/>
  <c r="H1304" i="4"/>
  <c r="G1304" i="4"/>
  <c r="F1304" i="4"/>
  <c r="E1304" i="4"/>
  <c r="D1304" i="4"/>
  <c r="W1303" i="4"/>
  <c r="V1303" i="4"/>
  <c r="U1303" i="4"/>
  <c r="T1303" i="4"/>
  <c r="R1303" i="4"/>
  <c r="Q1303" i="4"/>
  <c r="P1303" i="4"/>
  <c r="O1303" i="4"/>
  <c r="M1303" i="4"/>
  <c r="L1303" i="4"/>
  <c r="K1303" i="4"/>
  <c r="J1303" i="4"/>
  <c r="I1303" i="4"/>
  <c r="H1303" i="4"/>
  <c r="G1303" i="4"/>
  <c r="F1303" i="4"/>
  <c r="E1303" i="4"/>
  <c r="D1303" i="4"/>
  <c r="W1302" i="4"/>
  <c r="V1302" i="4"/>
  <c r="U1302" i="4"/>
  <c r="T1302" i="4"/>
  <c r="R1302" i="4"/>
  <c r="Q1302" i="4"/>
  <c r="P1302" i="4"/>
  <c r="O1302" i="4"/>
  <c r="M1302" i="4"/>
  <c r="L1302" i="4"/>
  <c r="K1302" i="4"/>
  <c r="J1302" i="4"/>
  <c r="I1302" i="4"/>
  <c r="H1302" i="4"/>
  <c r="G1302" i="4"/>
  <c r="F1302" i="4"/>
  <c r="E1302" i="4"/>
  <c r="D1302" i="4"/>
  <c r="W1301" i="4"/>
  <c r="V1301" i="4"/>
  <c r="U1301" i="4"/>
  <c r="T1301" i="4"/>
  <c r="R1301" i="4"/>
  <c r="Q1301" i="4"/>
  <c r="P1301" i="4"/>
  <c r="O1301" i="4"/>
  <c r="M1301" i="4"/>
  <c r="L1301" i="4"/>
  <c r="K1301" i="4"/>
  <c r="J1301" i="4"/>
  <c r="I1301" i="4"/>
  <c r="H1301" i="4"/>
  <c r="G1301" i="4"/>
  <c r="F1301" i="4"/>
  <c r="E1301" i="4"/>
  <c r="D1301" i="4"/>
  <c r="W1300" i="4"/>
  <c r="V1300" i="4"/>
  <c r="U1300" i="4"/>
  <c r="T1300" i="4"/>
  <c r="R1300" i="4"/>
  <c r="Q1300" i="4"/>
  <c r="P1300" i="4"/>
  <c r="O1300" i="4"/>
  <c r="M1300" i="4"/>
  <c r="L1300" i="4"/>
  <c r="K1300" i="4"/>
  <c r="J1300" i="4"/>
  <c r="I1300" i="4"/>
  <c r="H1300" i="4"/>
  <c r="G1300" i="4"/>
  <c r="F1300" i="4"/>
  <c r="E1300" i="4"/>
  <c r="D1300" i="4"/>
  <c r="W1299" i="4"/>
  <c r="V1299" i="4"/>
  <c r="U1299" i="4"/>
  <c r="T1299" i="4"/>
  <c r="R1299" i="4"/>
  <c r="Q1299" i="4"/>
  <c r="P1299" i="4"/>
  <c r="O1299" i="4"/>
  <c r="M1299" i="4"/>
  <c r="L1299" i="4"/>
  <c r="K1299" i="4"/>
  <c r="J1299" i="4"/>
  <c r="I1299" i="4"/>
  <c r="H1299" i="4"/>
  <c r="G1299" i="4"/>
  <c r="F1299" i="4"/>
  <c r="E1299" i="4"/>
  <c r="D1299" i="4"/>
  <c r="W1298" i="4"/>
  <c r="V1298" i="4"/>
  <c r="U1298" i="4"/>
  <c r="T1298" i="4"/>
  <c r="R1298" i="4"/>
  <c r="Q1298" i="4"/>
  <c r="P1298" i="4"/>
  <c r="O1298" i="4"/>
  <c r="M1298" i="4"/>
  <c r="L1298" i="4"/>
  <c r="K1298" i="4"/>
  <c r="J1298" i="4"/>
  <c r="I1298" i="4"/>
  <c r="H1298" i="4"/>
  <c r="G1298" i="4"/>
  <c r="F1298" i="4"/>
  <c r="E1298" i="4"/>
  <c r="D1298" i="4"/>
  <c r="W1297" i="4"/>
  <c r="V1297" i="4"/>
  <c r="U1297" i="4"/>
  <c r="T1297" i="4"/>
  <c r="R1297" i="4"/>
  <c r="Q1297" i="4"/>
  <c r="P1297" i="4"/>
  <c r="O1297" i="4"/>
  <c r="M1297" i="4"/>
  <c r="L1297" i="4"/>
  <c r="K1297" i="4"/>
  <c r="J1297" i="4"/>
  <c r="I1297" i="4"/>
  <c r="H1297" i="4"/>
  <c r="G1297" i="4"/>
  <c r="F1297" i="4"/>
  <c r="E1297" i="4"/>
  <c r="D1297" i="4"/>
  <c r="W1296" i="4"/>
  <c r="V1296" i="4"/>
  <c r="U1296" i="4"/>
  <c r="T1296" i="4"/>
  <c r="R1296" i="4"/>
  <c r="Q1296" i="4"/>
  <c r="P1296" i="4"/>
  <c r="O1296" i="4"/>
  <c r="M1296" i="4"/>
  <c r="L1296" i="4"/>
  <c r="K1296" i="4"/>
  <c r="J1296" i="4"/>
  <c r="I1296" i="4"/>
  <c r="H1296" i="4"/>
  <c r="G1296" i="4"/>
  <c r="F1296" i="4"/>
  <c r="E1296" i="4"/>
  <c r="D1296" i="4"/>
  <c r="W1295" i="4"/>
  <c r="V1295" i="4"/>
  <c r="U1295" i="4"/>
  <c r="T1295" i="4"/>
  <c r="R1295" i="4"/>
  <c r="Q1295" i="4"/>
  <c r="P1295" i="4"/>
  <c r="O1295" i="4"/>
  <c r="M1295" i="4"/>
  <c r="L1295" i="4"/>
  <c r="K1295" i="4"/>
  <c r="J1295" i="4"/>
  <c r="I1295" i="4"/>
  <c r="H1295" i="4"/>
  <c r="G1295" i="4"/>
  <c r="F1295" i="4"/>
  <c r="E1295" i="4"/>
  <c r="D1295" i="4"/>
  <c r="W1294" i="4"/>
  <c r="V1294" i="4"/>
  <c r="U1294" i="4"/>
  <c r="T1294" i="4"/>
  <c r="R1294" i="4"/>
  <c r="Q1294" i="4"/>
  <c r="P1294" i="4"/>
  <c r="O1294" i="4"/>
  <c r="M1294" i="4"/>
  <c r="L1294" i="4"/>
  <c r="K1294" i="4"/>
  <c r="J1294" i="4"/>
  <c r="I1294" i="4"/>
  <c r="H1294" i="4"/>
  <c r="G1294" i="4"/>
  <c r="F1294" i="4"/>
  <c r="E1294" i="4"/>
  <c r="D1294" i="4"/>
  <c r="W1293" i="4"/>
  <c r="V1293" i="4"/>
  <c r="U1293" i="4"/>
  <c r="T1293" i="4"/>
  <c r="R1293" i="4"/>
  <c r="Q1293" i="4"/>
  <c r="P1293" i="4"/>
  <c r="O1293" i="4"/>
  <c r="M1293" i="4"/>
  <c r="L1293" i="4"/>
  <c r="K1293" i="4"/>
  <c r="J1293" i="4"/>
  <c r="I1293" i="4"/>
  <c r="H1293" i="4"/>
  <c r="G1293" i="4"/>
  <c r="F1293" i="4"/>
  <c r="E1293" i="4"/>
  <c r="D1293" i="4"/>
  <c r="W1292" i="4"/>
  <c r="V1292" i="4"/>
  <c r="U1292" i="4"/>
  <c r="T1292" i="4"/>
  <c r="R1292" i="4"/>
  <c r="Q1292" i="4"/>
  <c r="P1292" i="4"/>
  <c r="O1292" i="4"/>
  <c r="M1292" i="4"/>
  <c r="L1292" i="4"/>
  <c r="K1292" i="4"/>
  <c r="J1292" i="4"/>
  <c r="I1292" i="4"/>
  <c r="H1292" i="4"/>
  <c r="G1292" i="4"/>
  <c r="F1292" i="4"/>
  <c r="E1292" i="4"/>
  <c r="D1292" i="4"/>
  <c r="W1291" i="4"/>
  <c r="V1291" i="4"/>
  <c r="U1291" i="4"/>
  <c r="T1291" i="4"/>
  <c r="R1291" i="4"/>
  <c r="Q1291" i="4"/>
  <c r="P1291" i="4"/>
  <c r="O1291" i="4"/>
  <c r="M1291" i="4"/>
  <c r="L1291" i="4"/>
  <c r="K1291" i="4"/>
  <c r="J1291" i="4"/>
  <c r="I1291" i="4"/>
  <c r="H1291" i="4"/>
  <c r="G1291" i="4"/>
  <c r="F1291" i="4"/>
  <c r="E1291" i="4"/>
  <c r="D1291" i="4"/>
  <c r="W1290" i="4"/>
  <c r="V1290" i="4"/>
  <c r="U1290" i="4"/>
  <c r="T1290" i="4"/>
  <c r="R1290" i="4"/>
  <c r="Q1290" i="4"/>
  <c r="P1290" i="4"/>
  <c r="O1290" i="4"/>
  <c r="M1290" i="4"/>
  <c r="L1290" i="4"/>
  <c r="K1290" i="4"/>
  <c r="J1290" i="4"/>
  <c r="I1290" i="4"/>
  <c r="H1290" i="4"/>
  <c r="G1290" i="4"/>
  <c r="F1290" i="4"/>
  <c r="E1290" i="4"/>
  <c r="D1290" i="4"/>
  <c r="W1289" i="4"/>
  <c r="V1289" i="4"/>
  <c r="U1289" i="4"/>
  <c r="T1289" i="4"/>
  <c r="R1289" i="4"/>
  <c r="Q1289" i="4"/>
  <c r="P1289" i="4"/>
  <c r="O1289" i="4"/>
  <c r="M1289" i="4"/>
  <c r="L1289" i="4"/>
  <c r="K1289" i="4"/>
  <c r="J1289" i="4"/>
  <c r="I1289" i="4"/>
  <c r="H1289" i="4"/>
  <c r="G1289" i="4"/>
  <c r="F1289" i="4"/>
  <c r="E1289" i="4"/>
  <c r="D1289" i="4"/>
  <c r="W1288" i="4"/>
  <c r="V1288" i="4"/>
  <c r="U1288" i="4"/>
  <c r="T1288" i="4"/>
  <c r="R1288" i="4"/>
  <c r="Q1288" i="4"/>
  <c r="P1288" i="4"/>
  <c r="O1288" i="4"/>
  <c r="M1288" i="4"/>
  <c r="L1288" i="4"/>
  <c r="K1288" i="4"/>
  <c r="J1288" i="4"/>
  <c r="I1288" i="4"/>
  <c r="H1288" i="4"/>
  <c r="G1288" i="4"/>
  <c r="F1288" i="4"/>
  <c r="E1288" i="4"/>
  <c r="D1288" i="4"/>
  <c r="W1287" i="4"/>
  <c r="V1287" i="4"/>
  <c r="U1287" i="4"/>
  <c r="T1287" i="4"/>
  <c r="R1287" i="4"/>
  <c r="Q1287" i="4"/>
  <c r="P1287" i="4"/>
  <c r="O1287" i="4"/>
  <c r="M1287" i="4"/>
  <c r="L1287" i="4"/>
  <c r="K1287" i="4"/>
  <c r="J1287" i="4"/>
  <c r="I1287" i="4"/>
  <c r="H1287" i="4"/>
  <c r="G1287" i="4"/>
  <c r="F1287" i="4"/>
  <c r="E1287" i="4"/>
  <c r="D1287" i="4"/>
  <c r="W1286" i="4"/>
  <c r="V1286" i="4"/>
  <c r="U1286" i="4"/>
  <c r="T1286" i="4"/>
  <c r="R1286" i="4"/>
  <c r="Q1286" i="4"/>
  <c r="P1286" i="4"/>
  <c r="O1286" i="4"/>
  <c r="M1286" i="4"/>
  <c r="L1286" i="4"/>
  <c r="K1286" i="4"/>
  <c r="J1286" i="4"/>
  <c r="I1286" i="4"/>
  <c r="H1286" i="4"/>
  <c r="G1286" i="4"/>
  <c r="F1286" i="4"/>
  <c r="E1286" i="4"/>
  <c r="D1286" i="4"/>
  <c r="W1285" i="4"/>
  <c r="V1285" i="4"/>
  <c r="U1285" i="4"/>
  <c r="T1285" i="4"/>
  <c r="R1285" i="4"/>
  <c r="Q1285" i="4"/>
  <c r="P1285" i="4"/>
  <c r="O1285" i="4"/>
  <c r="M1285" i="4"/>
  <c r="L1285" i="4"/>
  <c r="K1285" i="4"/>
  <c r="J1285" i="4"/>
  <c r="I1285" i="4"/>
  <c r="H1285" i="4"/>
  <c r="G1285" i="4"/>
  <c r="F1285" i="4"/>
  <c r="E1285" i="4"/>
  <c r="D1285" i="4"/>
  <c r="W1284" i="4"/>
  <c r="V1284" i="4"/>
  <c r="U1284" i="4"/>
  <c r="T1284" i="4"/>
  <c r="R1284" i="4"/>
  <c r="Q1284" i="4"/>
  <c r="P1284" i="4"/>
  <c r="O1284" i="4"/>
  <c r="M1284" i="4"/>
  <c r="L1284" i="4"/>
  <c r="K1284" i="4"/>
  <c r="J1284" i="4"/>
  <c r="I1284" i="4"/>
  <c r="H1284" i="4"/>
  <c r="G1284" i="4"/>
  <c r="F1284" i="4"/>
  <c r="E1284" i="4"/>
  <c r="D1284" i="4"/>
  <c r="W1283" i="4"/>
  <c r="V1283" i="4"/>
  <c r="U1283" i="4"/>
  <c r="T1283" i="4"/>
  <c r="R1283" i="4"/>
  <c r="Q1283" i="4"/>
  <c r="P1283" i="4"/>
  <c r="O1283" i="4"/>
  <c r="M1283" i="4"/>
  <c r="L1283" i="4"/>
  <c r="K1283" i="4"/>
  <c r="J1283" i="4"/>
  <c r="I1283" i="4"/>
  <c r="H1283" i="4"/>
  <c r="G1283" i="4"/>
  <c r="F1283" i="4"/>
  <c r="E1283" i="4"/>
  <c r="D1283" i="4"/>
  <c r="W1282" i="4"/>
  <c r="V1282" i="4"/>
  <c r="U1282" i="4"/>
  <c r="T1282" i="4"/>
  <c r="R1282" i="4"/>
  <c r="Q1282" i="4"/>
  <c r="P1282" i="4"/>
  <c r="O1282" i="4"/>
  <c r="M1282" i="4"/>
  <c r="L1282" i="4"/>
  <c r="K1282" i="4"/>
  <c r="J1282" i="4"/>
  <c r="I1282" i="4"/>
  <c r="H1282" i="4"/>
  <c r="G1282" i="4"/>
  <c r="F1282" i="4"/>
  <c r="E1282" i="4"/>
  <c r="D1282" i="4"/>
  <c r="W1281" i="4"/>
  <c r="V1281" i="4"/>
  <c r="U1281" i="4"/>
  <c r="T1281" i="4"/>
  <c r="R1281" i="4"/>
  <c r="Q1281" i="4"/>
  <c r="P1281" i="4"/>
  <c r="O1281" i="4"/>
  <c r="M1281" i="4"/>
  <c r="L1281" i="4"/>
  <c r="K1281" i="4"/>
  <c r="J1281" i="4"/>
  <c r="I1281" i="4"/>
  <c r="H1281" i="4"/>
  <c r="G1281" i="4"/>
  <c r="F1281" i="4"/>
  <c r="E1281" i="4"/>
  <c r="D1281" i="4"/>
  <c r="W1280" i="4"/>
  <c r="V1280" i="4"/>
  <c r="U1280" i="4"/>
  <c r="T1280" i="4"/>
  <c r="R1280" i="4"/>
  <c r="Q1280" i="4"/>
  <c r="P1280" i="4"/>
  <c r="O1280" i="4"/>
  <c r="M1280" i="4"/>
  <c r="L1280" i="4"/>
  <c r="K1280" i="4"/>
  <c r="J1280" i="4"/>
  <c r="I1280" i="4"/>
  <c r="H1280" i="4"/>
  <c r="G1280" i="4"/>
  <c r="F1280" i="4"/>
  <c r="E1280" i="4"/>
  <c r="D1280" i="4"/>
  <c r="W1279" i="4"/>
  <c r="V1279" i="4"/>
  <c r="U1279" i="4"/>
  <c r="T1279" i="4"/>
  <c r="R1279" i="4"/>
  <c r="Q1279" i="4"/>
  <c r="P1279" i="4"/>
  <c r="O1279" i="4"/>
  <c r="M1279" i="4"/>
  <c r="L1279" i="4"/>
  <c r="K1279" i="4"/>
  <c r="J1279" i="4"/>
  <c r="I1279" i="4"/>
  <c r="H1279" i="4"/>
  <c r="G1279" i="4"/>
  <c r="F1279" i="4"/>
  <c r="E1279" i="4"/>
  <c r="D1279" i="4"/>
  <c r="W1278" i="4"/>
  <c r="V1278" i="4"/>
  <c r="U1278" i="4"/>
  <c r="T1278" i="4"/>
  <c r="R1278" i="4"/>
  <c r="Q1278" i="4"/>
  <c r="P1278" i="4"/>
  <c r="O1278" i="4"/>
  <c r="M1278" i="4"/>
  <c r="L1278" i="4"/>
  <c r="K1278" i="4"/>
  <c r="J1278" i="4"/>
  <c r="I1278" i="4"/>
  <c r="H1278" i="4"/>
  <c r="G1278" i="4"/>
  <c r="F1278" i="4"/>
  <c r="E1278" i="4"/>
  <c r="D1278" i="4"/>
  <c r="W1277" i="4"/>
  <c r="V1277" i="4"/>
  <c r="U1277" i="4"/>
  <c r="T1277" i="4"/>
  <c r="R1277" i="4"/>
  <c r="Q1277" i="4"/>
  <c r="P1277" i="4"/>
  <c r="O1277" i="4"/>
  <c r="M1277" i="4"/>
  <c r="L1277" i="4"/>
  <c r="K1277" i="4"/>
  <c r="J1277" i="4"/>
  <c r="I1277" i="4"/>
  <c r="H1277" i="4"/>
  <c r="G1277" i="4"/>
  <c r="F1277" i="4"/>
  <c r="E1277" i="4"/>
  <c r="D1277" i="4"/>
  <c r="W1276" i="4"/>
  <c r="V1276" i="4"/>
  <c r="U1276" i="4"/>
  <c r="T1276" i="4"/>
  <c r="R1276" i="4"/>
  <c r="Q1276" i="4"/>
  <c r="P1276" i="4"/>
  <c r="O1276" i="4"/>
  <c r="M1276" i="4"/>
  <c r="L1276" i="4"/>
  <c r="K1276" i="4"/>
  <c r="J1276" i="4"/>
  <c r="I1276" i="4"/>
  <c r="H1276" i="4"/>
  <c r="G1276" i="4"/>
  <c r="F1276" i="4"/>
  <c r="E1276" i="4"/>
  <c r="D1276" i="4"/>
  <c r="W1275" i="4"/>
  <c r="V1275" i="4"/>
  <c r="U1275" i="4"/>
  <c r="T1275" i="4"/>
  <c r="R1275" i="4"/>
  <c r="Q1275" i="4"/>
  <c r="P1275" i="4"/>
  <c r="O1275" i="4"/>
  <c r="M1275" i="4"/>
  <c r="L1275" i="4"/>
  <c r="K1275" i="4"/>
  <c r="J1275" i="4"/>
  <c r="I1275" i="4"/>
  <c r="H1275" i="4"/>
  <c r="G1275" i="4"/>
  <c r="F1275" i="4"/>
  <c r="E1275" i="4"/>
  <c r="D1275" i="4"/>
  <c r="W1274" i="4"/>
  <c r="V1274" i="4"/>
  <c r="U1274" i="4"/>
  <c r="T1274" i="4"/>
  <c r="R1274" i="4"/>
  <c r="Q1274" i="4"/>
  <c r="P1274" i="4"/>
  <c r="O1274" i="4"/>
  <c r="M1274" i="4"/>
  <c r="L1274" i="4"/>
  <c r="K1274" i="4"/>
  <c r="J1274" i="4"/>
  <c r="I1274" i="4"/>
  <c r="H1274" i="4"/>
  <c r="G1274" i="4"/>
  <c r="F1274" i="4"/>
  <c r="E1274" i="4"/>
  <c r="D1274" i="4"/>
  <c r="W1273" i="4"/>
  <c r="V1273" i="4"/>
  <c r="U1273" i="4"/>
  <c r="T1273" i="4"/>
  <c r="R1273" i="4"/>
  <c r="Q1273" i="4"/>
  <c r="P1273" i="4"/>
  <c r="O1273" i="4"/>
  <c r="M1273" i="4"/>
  <c r="L1273" i="4"/>
  <c r="K1273" i="4"/>
  <c r="J1273" i="4"/>
  <c r="I1273" i="4"/>
  <c r="H1273" i="4"/>
  <c r="G1273" i="4"/>
  <c r="F1273" i="4"/>
  <c r="E1273" i="4"/>
  <c r="D1273" i="4"/>
  <c r="W1272" i="4"/>
  <c r="V1272" i="4"/>
  <c r="U1272" i="4"/>
  <c r="T1272" i="4"/>
  <c r="R1272" i="4"/>
  <c r="Q1272" i="4"/>
  <c r="P1272" i="4"/>
  <c r="O1272" i="4"/>
  <c r="M1272" i="4"/>
  <c r="L1272" i="4"/>
  <c r="K1272" i="4"/>
  <c r="J1272" i="4"/>
  <c r="I1272" i="4"/>
  <c r="H1272" i="4"/>
  <c r="G1272" i="4"/>
  <c r="F1272" i="4"/>
  <c r="E1272" i="4"/>
  <c r="D1272" i="4"/>
  <c r="W1271" i="4"/>
  <c r="V1271" i="4"/>
  <c r="U1271" i="4"/>
  <c r="T1271" i="4"/>
  <c r="R1271" i="4"/>
  <c r="Q1271" i="4"/>
  <c r="P1271" i="4"/>
  <c r="O1271" i="4"/>
  <c r="M1271" i="4"/>
  <c r="L1271" i="4"/>
  <c r="K1271" i="4"/>
  <c r="J1271" i="4"/>
  <c r="I1271" i="4"/>
  <c r="H1271" i="4"/>
  <c r="G1271" i="4"/>
  <c r="F1271" i="4"/>
  <c r="E1271" i="4"/>
  <c r="D1271" i="4"/>
  <c r="W1270" i="4"/>
  <c r="V1270" i="4"/>
  <c r="U1270" i="4"/>
  <c r="T1270" i="4"/>
  <c r="R1270" i="4"/>
  <c r="Q1270" i="4"/>
  <c r="P1270" i="4"/>
  <c r="O1270" i="4"/>
  <c r="M1270" i="4"/>
  <c r="L1270" i="4"/>
  <c r="K1270" i="4"/>
  <c r="J1270" i="4"/>
  <c r="I1270" i="4"/>
  <c r="H1270" i="4"/>
  <c r="G1270" i="4"/>
  <c r="F1270" i="4"/>
  <c r="E1270" i="4"/>
  <c r="D1270" i="4"/>
  <c r="W1269" i="4"/>
  <c r="V1269" i="4"/>
  <c r="U1269" i="4"/>
  <c r="T1269" i="4"/>
  <c r="R1269" i="4"/>
  <c r="Q1269" i="4"/>
  <c r="P1269" i="4"/>
  <c r="O1269" i="4"/>
  <c r="M1269" i="4"/>
  <c r="L1269" i="4"/>
  <c r="K1269" i="4"/>
  <c r="J1269" i="4"/>
  <c r="I1269" i="4"/>
  <c r="H1269" i="4"/>
  <c r="G1269" i="4"/>
  <c r="F1269" i="4"/>
  <c r="E1269" i="4"/>
  <c r="D1269" i="4"/>
  <c r="W1268" i="4"/>
  <c r="V1268" i="4"/>
  <c r="U1268" i="4"/>
  <c r="T1268" i="4"/>
  <c r="R1268" i="4"/>
  <c r="Q1268" i="4"/>
  <c r="P1268" i="4"/>
  <c r="O1268" i="4"/>
  <c r="M1268" i="4"/>
  <c r="L1268" i="4"/>
  <c r="K1268" i="4"/>
  <c r="J1268" i="4"/>
  <c r="I1268" i="4"/>
  <c r="H1268" i="4"/>
  <c r="G1268" i="4"/>
  <c r="F1268" i="4"/>
  <c r="E1268" i="4"/>
  <c r="D1268" i="4"/>
  <c r="W1267" i="4"/>
  <c r="V1267" i="4"/>
  <c r="U1267" i="4"/>
  <c r="T1267" i="4"/>
  <c r="R1267" i="4"/>
  <c r="Q1267" i="4"/>
  <c r="P1267" i="4"/>
  <c r="O1267" i="4"/>
  <c r="M1267" i="4"/>
  <c r="L1267" i="4"/>
  <c r="K1267" i="4"/>
  <c r="J1267" i="4"/>
  <c r="I1267" i="4"/>
  <c r="H1267" i="4"/>
  <c r="G1267" i="4"/>
  <c r="F1267" i="4"/>
  <c r="E1267" i="4"/>
  <c r="D1267" i="4"/>
  <c r="W1266" i="4"/>
  <c r="V1266" i="4"/>
  <c r="U1266" i="4"/>
  <c r="T1266" i="4"/>
  <c r="R1266" i="4"/>
  <c r="Q1266" i="4"/>
  <c r="P1266" i="4"/>
  <c r="O1266" i="4"/>
  <c r="M1266" i="4"/>
  <c r="L1266" i="4"/>
  <c r="K1266" i="4"/>
  <c r="J1266" i="4"/>
  <c r="I1266" i="4"/>
  <c r="H1266" i="4"/>
  <c r="G1266" i="4"/>
  <c r="F1266" i="4"/>
  <c r="E1266" i="4"/>
  <c r="D1266" i="4"/>
  <c r="W1265" i="4"/>
  <c r="V1265" i="4"/>
  <c r="U1265" i="4"/>
  <c r="T1265" i="4"/>
  <c r="R1265" i="4"/>
  <c r="Q1265" i="4"/>
  <c r="P1265" i="4"/>
  <c r="O1265" i="4"/>
  <c r="M1265" i="4"/>
  <c r="L1265" i="4"/>
  <c r="K1265" i="4"/>
  <c r="J1265" i="4"/>
  <c r="I1265" i="4"/>
  <c r="H1265" i="4"/>
  <c r="G1265" i="4"/>
  <c r="F1265" i="4"/>
  <c r="E1265" i="4"/>
  <c r="D1265" i="4"/>
  <c r="W1264" i="4"/>
  <c r="V1264" i="4"/>
  <c r="U1264" i="4"/>
  <c r="T1264" i="4"/>
  <c r="R1264" i="4"/>
  <c r="Q1264" i="4"/>
  <c r="P1264" i="4"/>
  <c r="O1264" i="4"/>
  <c r="M1264" i="4"/>
  <c r="L1264" i="4"/>
  <c r="K1264" i="4"/>
  <c r="J1264" i="4"/>
  <c r="I1264" i="4"/>
  <c r="H1264" i="4"/>
  <c r="G1264" i="4"/>
  <c r="F1264" i="4"/>
  <c r="E1264" i="4"/>
  <c r="D1264" i="4"/>
  <c r="W1263" i="4"/>
  <c r="V1263" i="4"/>
  <c r="U1263" i="4"/>
  <c r="T1263" i="4"/>
  <c r="R1263" i="4"/>
  <c r="Q1263" i="4"/>
  <c r="P1263" i="4"/>
  <c r="O1263" i="4"/>
  <c r="M1263" i="4"/>
  <c r="L1263" i="4"/>
  <c r="K1263" i="4"/>
  <c r="J1263" i="4"/>
  <c r="I1263" i="4"/>
  <c r="H1263" i="4"/>
  <c r="G1263" i="4"/>
  <c r="F1263" i="4"/>
  <c r="E1263" i="4"/>
  <c r="D1263" i="4"/>
  <c r="W1262" i="4"/>
  <c r="V1262" i="4"/>
  <c r="U1262" i="4"/>
  <c r="T1262" i="4"/>
  <c r="R1262" i="4"/>
  <c r="Q1262" i="4"/>
  <c r="P1262" i="4"/>
  <c r="O1262" i="4"/>
  <c r="M1262" i="4"/>
  <c r="L1262" i="4"/>
  <c r="K1262" i="4"/>
  <c r="J1262" i="4"/>
  <c r="I1262" i="4"/>
  <c r="H1262" i="4"/>
  <c r="G1262" i="4"/>
  <c r="F1262" i="4"/>
  <c r="E1262" i="4"/>
  <c r="D1262" i="4"/>
  <c r="W1261" i="4"/>
  <c r="V1261" i="4"/>
  <c r="U1261" i="4"/>
  <c r="T1261" i="4"/>
  <c r="R1261" i="4"/>
  <c r="Q1261" i="4"/>
  <c r="P1261" i="4"/>
  <c r="O1261" i="4"/>
  <c r="M1261" i="4"/>
  <c r="L1261" i="4"/>
  <c r="K1261" i="4"/>
  <c r="J1261" i="4"/>
  <c r="I1261" i="4"/>
  <c r="H1261" i="4"/>
  <c r="G1261" i="4"/>
  <c r="F1261" i="4"/>
  <c r="E1261" i="4"/>
  <c r="D1261" i="4"/>
  <c r="W1260" i="4"/>
  <c r="V1260" i="4"/>
  <c r="U1260" i="4"/>
  <c r="T1260" i="4"/>
  <c r="R1260" i="4"/>
  <c r="Q1260" i="4"/>
  <c r="P1260" i="4"/>
  <c r="O1260" i="4"/>
  <c r="M1260" i="4"/>
  <c r="L1260" i="4"/>
  <c r="K1260" i="4"/>
  <c r="J1260" i="4"/>
  <c r="I1260" i="4"/>
  <c r="H1260" i="4"/>
  <c r="G1260" i="4"/>
  <c r="F1260" i="4"/>
  <c r="E1260" i="4"/>
  <c r="D1260" i="4"/>
  <c r="W1259" i="4"/>
  <c r="V1259" i="4"/>
  <c r="U1259" i="4"/>
  <c r="T1259" i="4"/>
  <c r="R1259" i="4"/>
  <c r="Q1259" i="4"/>
  <c r="P1259" i="4"/>
  <c r="O1259" i="4"/>
  <c r="M1259" i="4"/>
  <c r="L1259" i="4"/>
  <c r="K1259" i="4"/>
  <c r="J1259" i="4"/>
  <c r="I1259" i="4"/>
  <c r="H1259" i="4"/>
  <c r="G1259" i="4"/>
  <c r="F1259" i="4"/>
  <c r="E1259" i="4"/>
  <c r="D1259" i="4"/>
  <c r="W1258" i="4"/>
  <c r="V1258" i="4"/>
  <c r="U1258" i="4"/>
  <c r="T1258" i="4"/>
  <c r="R1258" i="4"/>
  <c r="Q1258" i="4"/>
  <c r="P1258" i="4"/>
  <c r="O1258" i="4"/>
  <c r="M1258" i="4"/>
  <c r="L1258" i="4"/>
  <c r="K1258" i="4"/>
  <c r="J1258" i="4"/>
  <c r="I1258" i="4"/>
  <c r="H1258" i="4"/>
  <c r="G1258" i="4"/>
  <c r="F1258" i="4"/>
  <c r="E1258" i="4"/>
  <c r="D1258" i="4"/>
  <c r="W1257" i="4"/>
  <c r="V1257" i="4"/>
  <c r="U1257" i="4"/>
  <c r="T1257" i="4"/>
  <c r="R1257" i="4"/>
  <c r="Q1257" i="4"/>
  <c r="P1257" i="4"/>
  <c r="O1257" i="4"/>
  <c r="M1257" i="4"/>
  <c r="L1257" i="4"/>
  <c r="K1257" i="4"/>
  <c r="J1257" i="4"/>
  <c r="I1257" i="4"/>
  <c r="H1257" i="4"/>
  <c r="G1257" i="4"/>
  <c r="F1257" i="4"/>
  <c r="E1257" i="4"/>
  <c r="D1257" i="4"/>
  <c r="W1256" i="4"/>
  <c r="V1256" i="4"/>
  <c r="U1256" i="4"/>
  <c r="T1256" i="4"/>
  <c r="R1256" i="4"/>
  <c r="Q1256" i="4"/>
  <c r="P1256" i="4"/>
  <c r="O1256" i="4"/>
  <c r="M1256" i="4"/>
  <c r="L1256" i="4"/>
  <c r="K1256" i="4"/>
  <c r="J1256" i="4"/>
  <c r="I1256" i="4"/>
  <c r="H1256" i="4"/>
  <c r="G1256" i="4"/>
  <c r="F1256" i="4"/>
  <c r="E1256" i="4"/>
  <c r="D1256" i="4"/>
  <c r="W1255" i="4"/>
  <c r="V1255" i="4"/>
  <c r="U1255" i="4"/>
  <c r="T1255" i="4"/>
  <c r="R1255" i="4"/>
  <c r="Q1255" i="4"/>
  <c r="P1255" i="4"/>
  <c r="O1255" i="4"/>
  <c r="M1255" i="4"/>
  <c r="L1255" i="4"/>
  <c r="K1255" i="4"/>
  <c r="J1255" i="4"/>
  <c r="I1255" i="4"/>
  <c r="H1255" i="4"/>
  <c r="G1255" i="4"/>
  <c r="F1255" i="4"/>
  <c r="E1255" i="4"/>
  <c r="D1255" i="4"/>
  <c r="W1254" i="4"/>
  <c r="V1254" i="4"/>
  <c r="U1254" i="4"/>
  <c r="T1254" i="4"/>
  <c r="R1254" i="4"/>
  <c r="Q1254" i="4"/>
  <c r="P1254" i="4"/>
  <c r="O1254" i="4"/>
  <c r="M1254" i="4"/>
  <c r="L1254" i="4"/>
  <c r="K1254" i="4"/>
  <c r="J1254" i="4"/>
  <c r="I1254" i="4"/>
  <c r="H1254" i="4"/>
  <c r="G1254" i="4"/>
  <c r="F1254" i="4"/>
  <c r="E1254" i="4"/>
  <c r="D1254" i="4"/>
  <c r="W1253" i="4"/>
  <c r="V1253" i="4"/>
  <c r="U1253" i="4"/>
  <c r="T1253" i="4"/>
  <c r="R1253" i="4"/>
  <c r="Q1253" i="4"/>
  <c r="P1253" i="4"/>
  <c r="O1253" i="4"/>
  <c r="M1253" i="4"/>
  <c r="L1253" i="4"/>
  <c r="K1253" i="4"/>
  <c r="J1253" i="4"/>
  <c r="I1253" i="4"/>
  <c r="H1253" i="4"/>
  <c r="G1253" i="4"/>
  <c r="F1253" i="4"/>
  <c r="E1253" i="4"/>
  <c r="D1253" i="4"/>
  <c r="W1252" i="4"/>
  <c r="V1252" i="4"/>
  <c r="U1252" i="4"/>
  <c r="T1252" i="4"/>
  <c r="R1252" i="4"/>
  <c r="Q1252" i="4"/>
  <c r="P1252" i="4"/>
  <c r="O1252" i="4"/>
  <c r="M1252" i="4"/>
  <c r="L1252" i="4"/>
  <c r="K1252" i="4"/>
  <c r="J1252" i="4"/>
  <c r="I1252" i="4"/>
  <c r="H1252" i="4"/>
  <c r="G1252" i="4"/>
  <c r="F1252" i="4"/>
  <c r="E1252" i="4"/>
  <c r="D1252" i="4"/>
  <c r="W1251" i="4"/>
  <c r="V1251" i="4"/>
  <c r="U1251" i="4"/>
  <c r="T1251" i="4"/>
  <c r="R1251" i="4"/>
  <c r="Q1251" i="4"/>
  <c r="P1251" i="4"/>
  <c r="O1251" i="4"/>
  <c r="M1251" i="4"/>
  <c r="L1251" i="4"/>
  <c r="K1251" i="4"/>
  <c r="J1251" i="4"/>
  <c r="I1251" i="4"/>
  <c r="H1251" i="4"/>
  <c r="G1251" i="4"/>
  <c r="F1251" i="4"/>
  <c r="E1251" i="4"/>
  <c r="D1251" i="4"/>
  <c r="W1250" i="4"/>
  <c r="V1250" i="4"/>
  <c r="U1250" i="4"/>
  <c r="T1250" i="4"/>
  <c r="R1250" i="4"/>
  <c r="Q1250" i="4"/>
  <c r="P1250" i="4"/>
  <c r="O1250" i="4"/>
  <c r="M1250" i="4"/>
  <c r="L1250" i="4"/>
  <c r="K1250" i="4"/>
  <c r="J1250" i="4"/>
  <c r="I1250" i="4"/>
  <c r="H1250" i="4"/>
  <c r="G1250" i="4"/>
  <c r="F1250" i="4"/>
  <c r="E1250" i="4"/>
  <c r="D1250" i="4"/>
  <c r="W1249" i="4"/>
  <c r="V1249" i="4"/>
  <c r="U1249" i="4"/>
  <c r="T1249" i="4"/>
  <c r="R1249" i="4"/>
  <c r="Q1249" i="4"/>
  <c r="P1249" i="4"/>
  <c r="O1249" i="4"/>
  <c r="M1249" i="4"/>
  <c r="L1249" i="4"/>
  <c r="K1249" i="4"/>
  <c r="J1249" i="4"/>
  <c r="I1249" i="4"/>
  <c r="H1249" i="4"/>
  <c r="G1249" i="4"/>
  <c r="F1249" i="4"/>
  <c r="E1249" i="4"/>
  <c r="D1249" i="4"/>
  <c r="W1248" i="4"/>
  <c r="V1248" i="4"/>
  <c r="U1248" i="4"/>
  <c r="T1248" i="4"/>
  <c r="R1248" i="4"/>
  <c r="Q1248" i="4"/>
  <c r="P1248" i="4"/>
  <c r="O1248" i="4"/>
  <c r="M1248" i="4"/>
  <c r="L1248" i="4"/>
  <c r="K1248" i="4"/>
  <c r="J1248" i="4"/>
  <c r="I1248" i="4"/>
  <c r="H1248" i="4"/>
  <c r="G1248" i="4"/>
  <c r="F1248" i="4"/>
  <c r="E1248" i="4"/>
  <c r="D1248" i="4"/>
  <c r="W1247" i="4"/>
  <c r="V1247" i="4"/>
  <c r="U1247" i="4"/>
  <c r="T1247" i="4"/>
  <c r="R1247" i="4"/>
  <c r="Q1247" i="4"/>
  <c r="P1247" i="4"/>
  <c r="O1247" i="4"/>
  <c r="M1247" i="4"/>
  <c r="L1247" i="4"/>
  <c r="K1247" i="4"/>
  <c r="J1247" i="4"/>
  <c r="I1247" i="4"/>
  <c r="H1247" i="4"/>
  <c r="G1247" i="4"/>
  <c r="F1247" i="4"/>
  <c r="E1247" i="4"/>
  <c r="D1247" i="4"/>
  <c r="W1246" i="4"/>
  <c r="V1246" i="4"/>
  <c r="U1246" i="4"/>
  <c r="T1246" i="4"/>
  <c r="R1246" i="4"/>
  <c r="Q1246" i="4"/>
  <c r="P1246" i="4"/>
  <c r="O1246" i="4"/>
  <c r="M1246" i="4"/>
  <c r="L1246" i="4"/>
  <c r="K1246" i="4"/>
  <c r="J1246" i="4"/>
  <c r="I1246" i="4"/>
  <c r="H1246" i="4"/>
  <c r="G1246" i="4"/>
  <c r="F1246" i="4"/>
  <c r="E1246" i="4"/>
  <c r="D1246" i="4"/>
  <c r="W1245" i="4"/>
  <c r="V1245" i="4"/>
  <c r="U1245" i="4"/>
  <c r="T1245" i="4"/>
  <c r="R1245" i="4"/>
  <c r="Q1245" i="4"/>
  <c r="P1245" i="4"/>
  <c r="O1245" i="4"/>
  <c r="M1245" i="4"/>
  <c r="L1245" i="4"/>
  <c r="K1245" i="4"/>
  <c r="J1245" i="4"/>
  <c r="I1245" i="4"/>
  <c r="H1245" i="4"/>
  <c r="G1245" i="4"/>
  <c r="F1245" i="4"/>
  <c r="E1245" i="4"/>
  <c r="D1245" i="4"/>
  <c r="W1244" i="4"/>
  <c r="V1244" i="4"/>
  <c r="U1244" i="4"/>
  <c r="T1244" i="4"/>
  <c r="R1244" i="4"/>
  <c r="Q1244" i="4"/>
  <c r="P1244" i="4"/>
  <c r="O1244" i="4"/>
  <c r="M1244" i="4"/>
  <c r="L1244" i="4"/>
  <c r="K1244" i="4"/>
  <c r="J1244" i="4"/>
  <c r="I1244" i="4"/>
  <c r="H1244" i="4"/>
  <c r="G1244" i="4"/>
  <c r="F1244" i="4"/>
  <c r="E1244" i="4"/>
  <c r="D1244" i="4"/>
  <c r="W1243" i="4"/>
  <c r="V1243" i="4"/>
  <c r="U1243" i="4"/>
  <c r="T1243" i="4"/>
  <c r="R1243" i="4"/>
  <c r="Q1243" i="4"/>
  <c r="P1243" i="4"/>
  <c r="O1243" i="4"/>
  <c r="M1243" i="4"/>
  <c r="L1243" i="4"/>
  <c r="K1243" i="4"/>
  <c r="J1243" i="4"/>
  <c r="I1243" i="4"/>
  <c r="H1243" i="4"/>
  <c r="G1243" i="4"/>
  <c r="F1243" i="4"/>
  <c r="E1243" i="4"/>
  <c r="D1243" i="4"/>
  <c r="W1242" i="4"/>
  <c r="V1242" i="4"/>
  <c r="U1242" i="4"/>
  <c r="T1242" i="4"/>
  <c r="R1242" i="4"/>
  <c r="Q1242" i="4"/>
  <c r="P1242" i="4"/>
  <c r="O1242" i="4"/>
  <c r="M1242" i="4"/>
  <c r="L1242" i="4"/>
  <c r="K1242" i="4"/>
  <c r="J1242" i="4"/>
  <c r="I1242" i="4"/>
  <c r="H1242" i="4"/>
  <c r="G1242" i="4"/>
  <c r="F1242" i="4"/>
  <c r="E1242" i="4"/>
  <c r="D1242" i="4"/>
  <c r="W1241" i="4"/>
  <c r="V1241" i="4"/>
  <c r="U1241" i="4"/>
  <c r="T1241" i="4"/>
  <c r="R1241" i="4"/>
  <c r="Q1241" i="4"/>
  <c r="P1241" i="4"/>
  <c r="O1241" i="4"/>
  <c r="M1241" i="4"/>
  <c r="L1241" i="4"/>
  <c r="K1241" i="4"/>
  <c r="J1241" i="4"/>
  <c r="I1241" i="4"/>
  <c r="H1241" i="4"/>
  <c r="G1241" i="4"/>
  <c r="F1241" i="4"/>
  <c r="E1241" i="4"/>
  <c r="D1241" i="4"/>
  <c r="W1240" i="4"/>
  <c r="V1240" i="4"/>
  <c r="U1240" i="4"/>
  <c r="T1240" i="4"/>
  <c r="R1240" i="4"/>
  <c r="Q1240" i="4"/>
  <c r="P1240" i="4"/>
  <c r="O1240" i="4"/>
  <c r="M1240" i="4"/>
  <c r="L1240" i="4"/>
  <c r="K1240" i="4"/>
  <c r="J1240" i="4"/>
  <c r="I1240" i="4"/>
  <c r="H1240" i="4"/>
  <c r="G1240" i="4"/>
  <c r="F1240" i="4"/>
  <c r="E1240" i="4"/>
  <c r="D1240" i="4"/>
  <c r="W1239" i="4"/>
  <c r="V1239" i="4"/>
  <c r="U1239" i="4"/>
  <c r="T1239" i="4"/>
  <c r="R1239" i="4"/>
  <c r="Q1239" i="4"/>
  <c r="P1239" i="4"/>
  <c r="O1239" i="4"/>
  <c r="M1239" i="4"/>
  <c r="L1239" i="4"/>
  <c r="K1239" i="4"/>
  <c r="J1239" i="4"/>
  <c r="I1239" i="4"/>
  <c r="H1239" i="4"/>
  <c r="G1239" i="4"/>
  <c r="F1239" i="4"/>
  <c r="E1239" i="4"/>
  <c r="D1239" i="4"/>
  <c r="W1238" i="4"/>
  <c r="V1238" i="4"/>
  <c r="U1238" i="4"/>
  <c r="T1238" i="4"/>
  <c r="R1238" i="4"/>
  <c r="Q1238" i="4"/>
  <c r="P1238" i="4"/>
  <c r="O1238" i="4"/>
  <c r="M1238" i="4"/>
  <c r="L1238" i="4"/>
  <c r="K1238" i="4"/>
  <c r="J1238" i="4"/>
  <c r="I1238" i="4"/>
  <c r="H1238" i="4"/>
  <c r="G1238" i="4"/>
  <c r="F1238" i="4"/>
  <c r="E1238" i="4"/>
  <c r="D1238" i="4"/>
  <c r="W1237" i="4"/>
  <c r="V1237" i="4"/>
  <c r="U1237" i="4"/>
  <c r="T1237" i="4"/>
  <c r="R1237" i="4"/>
  <c r="Q1237" i="4"/>
  <c r="P1237" i="4"/>
  <c r="O1237" i="4"/>
  <c r="M1237" i="4"/>
  <c r="L1237" i="4"/>
  <c r="K1237" i="4"/>
  <c r="J1237" i="4"/>
  <c r="I1237" i="4"/>
  <c r="H1237" i="4"/>
  <c r="G1237" i="4"/>
  <c r="F1237" i="4"/>
  <c r="E1237" i="4"/>
  <c r="D1237" i="4"/>
  <c r="W1236" i="4"/>
  <c r="V1236" i="4"/>
  <c r="U1236" i="4"/>
  <c r="T1236" i="4"/>
  <c r="R1236" i="4"/>
  <c r="Q1236" i="4"/>
  <c r="P1236" i="4"/>
  <c r="O1236" i="4"/>
  <c r="M1236" i="4"/>
  <c r="L1236" i="4"/>
  <c r="K1236" i="4"/>
  <c r="J1236" i="4"/>
  <c r="I1236" i="4"/>
  <c r="H1236" i="4"/>
  <c r="G1236" i="4"/>
  <c r="F1236" i="4"/>
  <c r="E1236" i="4"/>
  <c r="D1236" i="4"/>
  <c r="W1235" i="4"/>
  <c r="V1235" i="4"/>
  <c r="U1235" i="4"/>
  <c r="T1235" i="4"/>
  <c r="R1235" i="4"/>
  <c r="Q1235" i="4"/>
  <c r="P1235" i="4"/>
  <c r="O1235" i="4"/>
  <c r="M1235" i="4"/>
  <c r="L1235" i="4"/>
  <c r="K1235" i="4"/>
  <c r="J1235" i="4"/>
  <c r="I1235" i="4"/>
  <c r="H1235" i="4"/>
  <c r="G1235" i="4"/>
  <c r="F1235" i="4"/>
  <c r="E1235" i="4"/>
  <c r="D1235" i="4"/>
  <c r="W1234" i="4"/>
  <c r="V1234" i="4"/>
  <c r="U1234" i="4"/>
  <c r="T1234" i="4"/>
  <c r="R1234" i="4"/>
  <c r="Q1234" i="4"/>
  <c r="P1234" i="4"/>
  <c r="O1234" i="4"/>
  <c r="M1234" i="4"/>
  <c r="L1234" i="4"/>
  <c r="K1234" i="4"/>
  <c r="J1234" i="4"/>
  <c r="I1234" i="4"/>
  <c r="H1234" i="4"/>
  <c r="G1234" i="4"/>
  <c r="F1234" i="4"/>
  <c r="E1234" i="4"/>
  <c r="D1234" i="4"/>
  <c r="W1233" i="4"/>
  <c r="V1233" i="4"/>
  <c r="U1233" i="4"/>
  <c r="T1233" i="4"/>
  <c r="R1233" i="4"/>
  <c r="Q1233" i="4"/>
  <c r="P1233" i="4"/>
  <c r="O1233" i="4"/>
  <c r="M1233" i="4"/>
  <c r="L1233" i="4"/>
  <c r="K1233" i="4"/>
  <c r="J1233" i="4"/>
  <c r="I1233" i="4"/>
  <c r="H1233" i="4"/>
  <c r="G1233" i="4"/>
  <c r="F1233" i="4"/>
  <c r="E1233" i="4"/>
  <c r="D1233" i="4"/>
  <c r="W1232" i="4"/>
  <c r="V1232" i="4"/>
  <c r="U1232" i="4"/>
  <c r="T1232" i="4"/>
  <c r="R1232" i="4"/>
  <c r="Q1232" i="4"/>
  <c r="P1232" i="4"/>
  <c r="O1232" i="4"/>
  <c r="M1232" i="4"/>
  <c r="L1232" i="4"/>
  <c r="K1232" i="4"/>
  <c r="J1232" i="4"/>
  <c r="I1232" i="4"/>
  <c r="H1232" i="4"/>
  <c r="G1232" i="4"/>
  <c r="F1232" i="4"/>
  <c r="E1232" i="4"/>
  <c r="D1232" i="4"/>
  <c r="W1231" i="4"/>
  <c r="V1231" i="4"/>
  <c r="U1231" i="4"/>
  <c r="T1231" i="4"/>
  <c r="R1231" i="4"/>
  <c r="Q1231" i="4"/>
  <c r="P1231" i="4"/>
  <c r="O1231" i="4"/>
  <c r="M1231" i="4"/>
  <c r="L1231" i="4"/>
  <c r="K1231" i="4"/>
  <c r="J1231" i="4"/>
  <c r="I1231" i="4"/>
  <c r="H1231" i="4"/>
  <c r="G1231" i="4"/>
  <c r="F1231" i="4"/>
  <c r="E1231" i="4"/>
  <c r="D1231" i="4"/>
  <c r="W1230" i="4"/>
  <c r="V1230" i="4"/>
  <c r="U1230" i="4"/>
  <c r="T1230" i="4"/>
  <c r="R1230" i="4"/>
  <c r="Q1230" i="4"/>
  <c r="P1230" i="4"/>
  <c r="O1230" i="4"/>
  <c r="M1230" i="4"/>
  <c r="L1230" i="4"/>
  <c r="K1230" i="4"/>
  <c r="J1230" i="4"/>
  <c r="I1230" i="4"/>
  <c r="H1230" i="4"/>
  <c r="G1230" i="4"/>
  <c r="F1230" i="4"/>
  <c r="E1230" i="4"/>
  <c r="D1230" i="4"/>
  <c r="W1229" i="4"/>
  <c r="V1229" i="4"/>
  <c r="U1229" i="4"/>
  <c r="T1229" i="4"/>
  <c r="R1229" i="4"/>
  <c r="Q1229" i="4"/>
  <c r="P1229" i="4"/>
  <c r="O1229" i="4"/>
  <c r="M1229" i="4"/>
  <c r="L1229" i="4"/>
  <c r="K1229" i="4"/>
  <c r="J1229" i="4"/>
  <c r="I1229" i="4"/>
  <c r="H1229" i="4"/>
  <c r="G1229" i="4"/>
  <c r="F1229" i="4"/>
  <c r="E1229" i="4"/>
  <c r="D1229" i="4"/>
  <c r="W1228" i="4"/>
  <c r="V1228" i="4"/>
  <c r="U1228" i="4"/>
  <c r="T1228" i="4"/>
  <c r="R1228" i="4"/>
  <c r="Q1228" i="4"/>
  <c r="P1228" i="4"/>
  <c r="O1228" i="4"/>
  <c r="M1228" i="4"/>
  <c r="L1228" i="4"/>
  <c r="K1228" i="4"/>
  <c r="J1228" i="4"/>
  <c r="I1228" i="4"/>
  <c r="H1228" i="4"/>
  <c r="G1228" i="4"/>
  <c r="F1228" i="4"/>
  <c r="E1228" i="4"/>
  <c r="D1228" i="4"/>
  <c r="W1227" i="4"/>
  <c r="V1227" i="4"/>
  <c r="U1227" i="4"/>
  <c r="T1227" i="4"/>
  <c r="R1227" i="4"/>
  <c r="Q1227" i="4"/>
  <c r="P1227" i="4"/>
  <c r="O1227" i="4"/>
  <c r="M1227" i="4"/>
  <c r="L1227" i="4"/>
  <c r="K1227" i="4"/>
  <c r="J1227" i="4"/>
  <c r="I1227" i="4"/>
  <c r="H1227" i="4"/>
  <c r="G1227" i="4"/>
  <c r="F1227" i="4"/>
  <c r="E1227" i="4"/>
  <c r="D1227" i="4"/>
  <c r="W1226" i="4"/>
  <c r="V1226" i="4"/>
  <c r="U1226" i="4"/>
  <c r="T1226" i="4"/>
  <c r="R1226" i="4"/>
  <c r="Q1226" i="4"/>
  <c r="P1226" i="4"/>
  <c r="O1226" i="4"/>
  <c r="M1226" i="4"/>
  <c r="L1226" i="4"/>
  <c r="K1226" i="4"/>
  <c r="J1226" i="4"/>
  <c r="I1226" i="4"/>
  <c r="H1226" i="4"/>
  <c r="G1226" i="4"/>
  <c r="F1226" i="4"/>
  <c r="E1226" i="4"/>
  <c r="D1226" i="4"/>
  <c r="W1225" i="4"/>
  <c r="V1225" i="4"/>
  <c r="U1225" i="4"/>
  <c r="T1225" i="4"/>
  <c r="R1225" i="4"/>
  <c r="Q1225" i="4"/>
  <c r="P1225" i="4"/>
  <c r="O1225" i="4"/>
  <c r="M1225" i="4"/>
  <c r="L1225" i="4"/>
  <c r="K1225" i="4"/>
  <c r="J1225" i="4"/>
  <c r="I1225" i="4"/>
  <c r="H1225" i="4"/>
  <c r="G1225" i="4"/>
  <c r="F1225" i="4"/>
  <c r="E1225" i="4"/>
  <c r="D1225" i="4"/>
  <c r="W1224" i="4"/>
  <c r="V1224" i="4"/>
  <c r="U1224" i="4"/>
  <c r="T1224" i="4"/>
  <c r="R1224" i="4"/>
  <c r="Q1224" i="4"/>
  <c r="P1224" i="4"/>
  <c r="O1224" i="4"/>
  <c r="M1224" i="4"/>
  <c r="L1224" i="4"/>
  <c r="K1224" i="4"/>
  <c r="J1224" i="4"/>
  <c r="I1224" i="4"/>
  <c r="H1224" i="4"/>
  <c r="G1224" i="4"/>
  <c r="F1224" i="4"/>
  <c r="E1224" i="4"/>
  <c r="D1224" i="4"/>
  <c r="W1223" i="4"/>
  <c r="V1223" i="4"/>
  <c r="U1223" i="4"/>
  <c r="T1223" i="4"/>
  <c r="R1223" i="4"/>
  <c r="Q1223" i="4"/>
  <c r="P1223" i="4"/>
  <c r="O1223" i="4"/>
  <c r="M1223" i="4"/>
  <c r="L1223" i="4"/>
  <c r="K1223" i="4"/>
  <c r="J1223" i="4"/>
  <c r="I1223" i="4"/>
  <c r="H1223" i="4"/>
  <c r="G1223" i="4"/>
  <c r="F1223" i="4"/>
  <c r="E1223" i="4"/>
  <c r="D1223" i="4"/>
  <c r="W1222" i="4"/>
  <c r="V1222" i="4"/>
  <c r="U1222" i="4"/>
  <c r="T1222" i="4"/>
  <c r="R1222" i="4"/>
  <c r="Q1222" i="4"/>
  <c r="P1222" i="4"/>
  <c r="O1222" i="4"/>
  <c r="M1222" i="4"/>
  <c r="L1222" i="4"/>
  <c r="K1222" i="4"/>
  <c r="J1222" i="4"/>
  <c r="I1222" i="4"/>
  <c r="H1222" i="4"/>
  <c r="G1222" i="4"/>
  <c r="F1222" i="4"/>
  <c r="E1222" i="4"/>
  <c r="D1222" i="4"/>
  <c r="W1221" i="4"/>
  <c r="V1221" i="4"/>
  <c r="U1221" i="4"/>
  <c r="T1221" i="4"/>
  <c r="R1221" i="4"/>
  <c r="Q1221" i="4"/>
  <c r="P1221" i="4"/>
  <c r="O1221" i="4"/>
  <c r="M1221" i="4"/>
  <c r="L1221" i="4"/>
  <c r="K1221" i="4"/>
  <c r="J1221" i="4"/>
  <c r="I1221" i="4"/>
  <c r="H1221" i="4"/>
  <c r="G1221" i="4"/>
  <c r="F1221" i="4"/>
  <c r="E1221" i="4"/>
  <c r="D1221" i="4"/>
  <c r="W1220" i="4"/>
  <c r="V1220" i="4"/>
  <c r="U1220" i="4"/>
  <c r="T1220" i="4"/>
  <c r="R1220" i="4"/>
  <c r="Q1220" i="4"/>
  <c r="P1220" i="4"/>
  <c r="O1220" i="4"/>
  <c r="M1220" i="4"/>
  <c r="L1220" i="4"/>
  <c r="K1220" i="4"/>
  <c r="J1220" i="4"/>
  <c r="I1220" i="4"/>
  <c r="H1220" i="4"/>
  <c r="G1220" i="4"/>
  <c r="F1220" i="4"/>
  <c r="E1220" i="4"/>
  <c r="D1220" i="4"/>
  <c r="W1219" i="4"/>
  <c r="V1219" i="4"/>
  <c r="U1219" i="4"/>
  <c r="T1219" i="4"/>
  <c r="R1219" i="4"/>
  <c r="Q1219" i="4"/>
  <c r="P1219" i="4"/>
  <c r="O1219" i="4"/>
  <c r="M1219" i="4"/>
  <c r="L1219" i="4"/>
  <c r="K1219" i="4"/>
  <c r="J1219" i="4"/>
  <c r="I1219" i="4"/>
  <c r="H1219" i="4"/>
  <c r="G1219" i="4"/>
  <c r="F1219" i="4"/>
  <c r="E1219" i="4"/>
  <c r="D1219" i="4"/>
  <c r="W1218" i="4"/>
  <c r="V1218" i="4"/>
  <c r="U1218" i="4"/>
  <c r="T1218" i="4"/>
  <c r="R1218" i="4"/>
  <c r="Q1218" i="4"/>
  <c r="P1218" i="4"/>
  <c r="O1218" i="4"/>
  <c r="M1218" i="4"/>
  <c r="L1218" i="4"/>
  <c r="K1218" i="4"/>
  <c r="J1218" i="4"/>
  <c r="I1218" i="4"/>
  <c r="H1218" i="4"/>
  <c r="G1218" i="4"/>
  <c r="F1218" i="4"/>
  <c r="E1218" i="4"/>
  <c r="D1218" i="4"/>
  <c r="W1217" i="4"/>
  <c r="V1217" i="4"/>
  <c r="U1217" i="4"/>
  <c r="T1217" i="4"/>
  <c r="R1217" i="4"/>
  <c r="Q1217" i="4"/>
  <c r="P1217" i="4"/>
  <c r="O1217" i="4"/>
  <c r="M1217" i="4"/>
  <c r="L1217" i="4"/>
  <c r="K1217" i="4"/>
  <c r="J1217" i="4"/>
  <c r="I1217" i="4"/>
  <c r="H1217" i="4"/>
  <c r="G1217" i="4"/>
  <c r="F1217" i="4"/>
  <c r="E1217" i="4"/>
  <c r="D1217" i="4"/>
  <c r="W1216" i="4"/>
  <c r="V1216" i="4"/>
  <c r="U1216" i="4"/>
  <c r="T1216" i="4"/>
  <c r="R1216" i="4"/>
  <c r="Q1216" i="4"/>
  <c r="P1216" i="4"/>
  <c r="O1216" i="4"/>
  <c r="M1216" i="4"/>
  <c r="L1216" i="4"/>
  <c r="K1216" i="4"/>
  <c r="J1216" i="4"/>
  <c r="I1216" i="4"/>
  <c r="H1216" i="4"/>
  <c r="G1216" i="4"/>
  <c r="F1216" i="4"/>
  <c r="E1216" i="4"/>
  <c r="D1216" i="4"/>
  <c r="W1215" i="4"/>
  <c r="V1215" i="4"/>
  <c r="U1215" i="4"/>
  <c r="T1215" i="4"/>
  <c r="R1215" i="4"/>
  <c r="Q1215" i="4"/>
  <c r="P1215" i="4"/>
  <c r="O1215" i="4"/>
  <c r="M1215" i="4"/>
  <c r="L1215" i="4"/>
  <c r="K1215" i="4"/>
  <c r="J1215" i="4"/>
  <c r="I1215" i="4"/>
  <c r="H1215" i="4"/>
  <c r="G1215" i="4"/>
  <c r="F1215" i="4"/>
  <c r="E1215" i="4"/>
  <c r="D1215" i="4"/>
  <c r="W1214" i="4"/>
  <c r="V1214" i="4"/>
  <c r="U1214" i="4"/>
  <c r="T1214" i="4"/>
  <c r="R1214" i="4"/>
  <c r="Q1214" i="4"/>
  <c r="P1214" i="4"/>
  <c r="O1214" i="4"/>
  <c r="M1214" i="4"/>
  <c r="L1214" i="4"/>
  <c r="K1214" i="4"/>
  <c r="J1214" i="4"/>
  <c r="I1214" i="4"/>
  <c r="H1214" i="4"/>
  <c r="G1214" i="4"/>
  <c r="F1214" i="4"/>
  <c r="E1214" i="4"/>
  <c r="D1214" i="4"/>
  <c r="W1213" i="4"/>
  <c r="V1213" i="4"/>
  <c r="U1213" i="4"/>
  <c r="T1213" i="4"/>
  <c r="R1213" i="4"/>
  <c r="Q1213" i="4"/>
  <c r="P1213" i="4"/>
  <c r="O1213" i="4"/>
  <c r="M1213" i="4"/>
  <c r="L1213" i="4"/>
  <c r="K1213" i="4"/>
  <c r="J1213" i="4"/>
  <c r="I1213" i="4"/>
  <c r="H1213" i="4"/>
  <c r="G1213" i="4"/>
  <c r="F1213" i="4"/>
  <c r="E1213" i="4"/>
  <c r="D1213" i="4"/>
  <c r="W1212" i="4"/>
  <c r="V1212" i="4"/>
  <c r="U1212" i="4"/>
  <c r="T1212" i="4"/>
  <c r="R1212" i="4"/>
  <c r="Q1212" i="4"/>
  <c r="P1212" i="4"/>
  <c r="O1212" i="4"/>
  <c r="M1212" i="4"/>
  <c r="L1212" i="4"/>
  <c r="K1212" i="4"/>
  <c r="J1212" i="4"/>
  <c r="I1212" i="4"/>
  <c r="H1212" i="4"/>
  <c r="G1212" i="4"/>
  <c r="F1212" i="4"/>
  <c r="E1212" i="4"/>
  <c r="D1212" i="4"/>
  <c r="W1211" i="4"/>
  <c r="V1211" i="4"/>
  <c r="U1211" i="4"/>
  <c r="T1211" i="4"/>
  <c r="R1211" i="4"/>
  <c r="Q1211" i="4"/>
  <c r="P1211" i="4"/>
  <c r="O1211" i="4"/>
  <c r="M1211" i="4"/>
  <c r="L1211" i="4"/>
  <c r="K1211" i="4"/>
  <c r="J1211" i="4"/>
  <c r="I1211" i="4"/>
  <c r="H1211" i="4"/>
  <c r="G1211" i="4"/>
  <c r="F1211" i="4"/>
  <c r="E1211" i="4"/>
  <c r="D1211" i="4"/>
  <c r="W1210" i="4"/>
  <c r="V1210" i="4"/>
  <c r="U1210" i="4"/>
  <c r="T1210" i="4"/>
  <c r="R1210" i="4"/>
  <c r="Q1210" i="4"/>
  <c r="P1210" i="4"/>
  <c r="O1210" i="4"/>
  <c r="M1210" i="4"/>
  <c r="L1210" i="4"/>
  <c r="K1210" i="4"/>
  <c r="J1210" i="4"/>
  <c r="I1210" i="4"/>
  <c r="H1210" i="4"/>
  <c r="G1210" i="4"/>
  <c r="F1210" i="4"/>
  <c r="E1210" i="4"/>
  <c r="D1210" i="4"/>
  <c r="W1209" i="4"/>
  <c r="V1209" i="4"/>
  <c r="U1209" i="4"/>
  <c r="T1209" i="4"/>
  <c r="R1209" i="4"/>
  <c r="Q1209" i="4"/>
  <c r="P1209" i="4"/>
  <c r="O1209" i="4"/>
  <c r="M1209" i="4"/>
  <c r="L1209" i="4"/>
  <c r="K1209" i="4"/>
  <c r="J1209" i="4"/>
  <c r="I1209" i="4"/>
  <c r="H1209" i="4"/>
  <c r="G1209" i="4"/>
  <c r="F1209" i="4"/>
  <c r="E1209" i="4"/>
  <c r="D1209" i="4"/>
  <c r="W1208" i="4"/>
  <c r="V1208" i="4"/>
  <c r="U1208" i="4"/>
  <c r="T1208" i="4"/>
  <c r="R1208" i="4"/>
  <c r="Q1208" i="4"/>
  <c r="P1208" i="4"/>
  <c r="O1208" i="4"/>
  <c r="M1208" i="4"/>
  <c r="L1208" i="4"/>
  <c r="K1208" i="4"/>
  <c r="J1208" i="4"/>
  <c r="I1208" i="4"/>
  <c r="H1208" i="4"/>
  <c r="G1208" i="4"/>
  <c r="F1208" i="4"/>
  <c r="E1208" i="4"/>
  <c r="D1208" i="4"/>
  <c r="W1207" i="4"/>
  <c r="V1207" i="4"/>
  <c r="U1207" i="4"/>
  <c r="T1207" i="4"/>
  <c r="R1207" i="4"/>
  <c r="Q1207" i="4"/>
  <c r="P1207" i="4"/>
  <c r="O1207" i="4"/>
  <c r="M1207" i="4"/>
  <c r="L1207" i="4"/>
  <c r="K1207" i="4"/>
  <c r="J1207" i="4"/>
  <c r="I1207" i="4"/>
  <c r="H1207" i="4"/>
  <c r="G1207" i="4"/>
  <c r="F1207" i="4"/>
  <c r="E1207" i="4"/>
  <c r="D1207" i="4"/>
  <c r="W1206" i="4"/>
  <c r="V1206" i="4"/>
  <c r="U1206" i="4"/>
  <c r="T1206" i="4"/>
  <c r="R1206" i="4"/>
  <c r="Q1206" i="4"/>
  <c r="P1206" i="4"/>
  <c r="O1206" i="4"/>
  <c r="M1206" i="4"/>
  <c r="L1206" i="4"/>
  <c r="K1206" i="4"/>
  <c r="J1206" i="4"/>
  <c r="I1206" i="4"/>
  <c r="H1206" i="4"/>
  <c r="G1206" i="4"/>
  <c r="F1206" i="4"/>
  <c r="E1206" i="4"/>
  <c r="D1206" i="4"/>
  <c r="W1205" i="4"/>
  <c r="V1205" i="4"/>
  <c r="U1205" i="4"/>
  <c r="T1205" i="4"/>
  <c r="R1205" i="4"/>
  <c r="Q1205" i="4"/>
  <c r="P1205" i="4"/>
  <c r="O1205" i="4"/>
  <c r="M1205" i="4"/>
  <c r="L1205" i="4"/>
  <c r="K1205" i="4"/>
  <c r="J1205" i="4"/>
  <c r="I1205" i="4"/>
  <c r="H1205" i="4"/>
  <c r="G1205" i="4"/>
  <c r="F1205" i="4"/>
  <c r="E1205" i="4"/>
  <c r="D1205" i="4"/>
  <c r="W1204" i="4"/>
  <c r="V1204" i="4"/>
  <c r="U1204" i="4"/>
  <c r="T1204" i="4"/>
  <c r="R1204" i="4"/>
  <c r="Q1204" i="4"/>
  <c r="P1204" i="4"/>
  <c r="O1204" i="4"/>
  <c r="M1204" i="4"/>
  <c r="L1204" i="4"/>
  <c r="K1204" i="4"/>
  <c r="J1204" i="4"/>
  <c r="I1204" i="4"/>
  <c r="H1204" i="4"/>
  <c r="G1204" i="4"/>
  <c r="F1204" i="4"/>
  <c r="E1204" i="4"/>
  <c r="D1204" i="4"/>
  <c r="W1203" i="4"/>
  <c r="V1203" i="4"/>
  <c r="U1203" i="4"/>
  <c r="T1203" i="4"/>
  <c r="R1203" i="4"/>
  <c r="Q1203" i="4"/>
  <c r="P1203" i="4"/>
  <c r="O1203" i="4"/>
  <c r="M1203" i="4"/>
  <c r="L1203" i="4"/>
  <c r="K1203" i="4"/>
  <c r="J1203" i="4"/>
  <c r="I1203" i="4"/>
  <c r="H1203" i="4"/>
  <c r="G1203" i="4"/>
  <c r="F1203" i="4"/>
  <c r="E1203" i="4"/>
  <c r="D1203" i="4"/>
  <c r="W1202" i="4"/>
  <c r="V1202" i="4"/>
  <c r="U1202" i="4"/>
  <c r="T1202" i="4"/>
  <c r="R1202" i="4"/>
  <c r="Q1202" i="4"/>
  <c r="P1202" i="4"/>
  <c r="O1202" i="4"/>
  <c r="M1202" i="4"/>
  <c r="L1202" i="4"/>
  <c r="K1202" i="4"/>
  <c r="J1202" i="4"/>
  <c r="I1202" i="4"/>
  <c r="H1202" i="4"/>
  <c r="G1202" i="4"/>
  <c r="F1202" i="4"/>
  <c r="E1202" i="4"/>
  <c r="D1202" i="4"/>
  <c r="W1201" i="4"/>
  <c r="V1201" i="4"/>
  <c r="U1201" i="4"/>
  <c r="T1201" i="4"/>
  <c r="R1201" i="4"/>
  <c r="Q1201" i="4"/>
  <c r="P1201" i="4"/>
  <c r="O1201" i="4"/>
  <c r="M1201" i="4"/>
  <c r="L1201" i="4"/>
  <c r="K1201" i="4"/>
  <c r="J1201" i="4"/>
  <c r="I1201" i="4"/>
  <c r="H1201" i="4"/>
  <c r="G1201" i="4"/>
  <c r="F1201" i="4"/>
  <c r="E1201" i="4"/>
  <c r="D1201" i="4"/>
  <c r="W1200" i="4"/>
  <c r="V1200" i="4"/>
  <c r="U1200" i="4"/>
  <c r="T1200" i="4"/>
  <c r="R1200" i="4"/>
  <c r="Q1200" i="4"/>
  <c r="P1200" i="4"/>
  <c r="O1200" i="4"/>
  <c r="M1200" i="4"/>
  <c r="L1200" i="4"/>
  <c r="K1200" i="4"/>
  <c r="J1200" i="4"/>
  <c r="I1200" i="4"/>
  <c r="H1200" i="4"/>
  <c r="G1200" i="4"/>
  <c r="F1200" i="4"/>
  <c r="E1200" i="4"/>
  <c r="D1200" i="4"/>
  <c r="W1199" i="4"/>
  <c r="V1199" i="4"/>
  <c r="U1199" i="4"/>
  <c r="T1199" i="4"/>
  <c r="R1199" i="4"/>
  <c r="Q1199" i="4"/>
  <c r="P1199" i="4"/>
  <c r="O1199" i="4"/>
  <c r="M1199" i="4"/>
  <c r="L1199" i="4"/>
  <c r="K1199" i="4"/>
  <c r="J1199" i="4"/>
  <c r="I1199" i="4"/>
  <c r="H1199" i="4"/>
  <c r="G1199" i="4"/>
  <c r="F1199" i="4"/>
  <c r="E1199" i="4"/>
  <c r="D1199" i="4"/>
  <c r="W1198" i="4"/>
  <c r="V1198" i="4"/>
  <c r="U1198" i="4"/>
  <c r="T1198" i="4"/>
  <c r="R1198" i="4"/>
  <c r="Q1198" i="4"/>
  <c r="P1198" i="4"/>
  <c r="O1198" i="4"/>
  <c r="M1198" i="4"/>
  <c r="L1198" i="4"/>
  <c r="K1198" i="4"/>
  <c r="J1198" i="4"/>
  <c r="I1198" i="4"/>
  <c r="H1198" i="4"/>
  <c r="G1198" i="4"/>
  <c r="F1198" i="4"/>
  <c r="E1198" i="4"/>
  <c r="D1198" i="4"/>
  <c r="W1197" i="4"/>
  <c r="V1197" i="4"/>
  <c r="U1197" i="4"/>
  <c r="T1197" i="4"/>
  <c r="R1197" i="4"/>
  <c r="Q1197" i="4"/>
  <c r="P1197" i="4"/>
  <c r="O1197" i="4"/>
  <c r="M1197" i="4"/>
  <c r="L1197" i="4"/>
  <c r="K1197" i="4"/>
  <c r="J1197" i="4"/>
  <c r="I1197" i="4"/>
  <c r="H1197" i="4"/>
  <c r="G1197" i="4"/>
  <c r="F1197" i="4"/>
  <c r="E1197" i="4"/>
  <c r="D1197" i="4"/>
  <c r="W1196" i="4"/>
  <c r="V1196" i="4"/>
  <c r="U1196" i="4"/>
  <c r="T1196" i="4"/>
  <c r="R1196" i="4"/>
  <c r="Q1196" i="4"/>
  <c r="P1196" i="4"/>
  <c r="O1196" i="4"/>
  <c r="M1196" i="4"/>
  <c r="L1196" i="4"/>
  <c r="K1196" i="4"/>
  <c r="J1196" i="4"/>
  <c r="I1196" i="4"/>
  <c r="H1196" i="4"/>
  <c r="G1196" i="4"/>
  <c r="F1196" i="4"/>
  <c r="E1196" i="4"/>
  <c r="D1196" i="4"/>
  <c r="W1195" i="4"/>
  <c r="V1195" i="4"/>
  <c r="U1195" i="4"/>
  <c r="T1195" i="4"/>
  <c r="R1195" i="4"/>
  <c r="Q1195" i="4"/>
  <c r="P1195" i="4"/>
  <c r="O1195" i="4"/>
  <c r="M1195" i="4"/>
  <c r="L1195" i="4"/>
  <c r="K1195" i="4"/>
  <c r="J1195" i="4"/>
  <c r="I1195" i="4"/>
  <c r="H1195" i="4"/>
  <c r="G1195" i="4"/>
  <c r="F1195" i="4"/>
  <c r="E1195" i="4"/>
  <c r="D1195" i="4"/>
  <c r="W1194" i="4"/>
  <c r="V1194" i="4"/>
  <c r="U1194" i="4"/>
  <c r="T1194" i="4"/>
  <c r="R1194" i="4"/>
  <c r="Q1194" i="4"/>
  <c r="P1194" i="4"/>
  <c r="O1194" i="4"/>
  <c r="M1194" i="4"/>
  <c r="L1194" i="4"/>
  <c r="K1194" i="4"/>
  <c r="J1194" i="4"/>
  <c r="I1194" i="4"/>
  <c r="H1194" i="4"/>
  <c r="G1194" i="4"/>
  <c r="F1194" i="4"/>
  <c r="E1194" i="4"/>
  <c r="D1194" i="4"/>
  <c r="W1193" i="4"/>
  <c r="V1193" i="4"/>
  <c r="U1193" i="4"/>
  <c r="T1193" i="4"/>
  <c r="R1193" i="4"/>
  <c r="Q1193" i="4"/>
  <c r="P1193" i="4"/>
  <c r="O1193" i="4"/>
  <c r="M1193" i="4"/>
  <c r="L1193" i="4"/>
  <c r="K1193" i="4"/>
  <c r="J1193" i="4"/>
  <c r="I1193" i="4"/>
  <c r="H1193" i="4"/>
  <c r="G1193" i="4"/>
  <c r="F1193" i="4"/>
  <c r="E1193" i="4"/>
  <c r="D1193" i="4"/>
  <c r="W1192" i="4"/>
  <c r="V1192" i="4"/>
  <c r="U1192" i="4"/>
  <c r="T1192" i="4"/>
  <c r="R1192" i="4"/>
  <c r="Q1192" i="4"/>
  <c r="P1192" i="4"/>
  <c r="O1192" i="4"/>
  <c r="M1192" i="4"/>
  <c r="L1192" i="4"/>
  <c r="K1192" i="4"/>
  <c r="J1192" i="4"/>
  <c r="I1192" i="4"/>
  <c r="H1192" i="4"/>
  <c r="G1192" i="4"/>
  <c r="F1192" i="4"/>
  <c r="E1192" i="4"/>
  <c r="D1192" i="4"/>
  <c r="W1191" i="4"/>
  <c r="V1191" i="4"/>
  <c r="U1191" i="4"/>
  <c r="T1191" i="4"/>
  <c r="R1191" i="4"/>
  <c r="Q1191" i="4"/>
  <c r="P1191" i="4"/>
  <c r="O1191" i="4"/>
  <c r="M1191" i="4"/>
  <c r="L1191" i="4"/>
  <c r="K1191" i="4"/>
  <c r="J1191" i="4"/>
  <c r="I1191" i="4"/>
  <c r="H1191" i="4"/>
  <c r="G1191" i="4"/>
  <c r="F1191" i="4"/>
  <c r="E1191" i="4"/>
  <c r="D1191" i="4"/>
  <c r="W1190" i="4"/>
  <c r="V1190" i="4"/>
  <c r="U1190" i="4"/>
  <c r="T1190" i="4"/>
  <c r="R1190" i="4"/>
  <c r="Q1190" i="4"/>
  <c r="P1190" i="4"/>
  <c r="O1190" i="4"/>
  <c r="M1190" i="4"/>
  <c r="L1190" i="4"/>
  <c r="K1190" i="4"/>
  <c r="J1190" i="4"/>
  <c r="I1190" i="4"/>
  <c r="H1190" i="4"/>
  <c r="G1190" i="4"/>
  <c r="F1190" i="4"/>
  <c r="E1190" i="4"/>
  <c r="D1190" i="4"/>
  <c r="W1189" i="4"/>
  <c r="V1189" i="4"/>
  <c r="U1189" i="4"/>
  <c r="T1189" i="4"/>
  <c r="R1189" i="4"/>
  <c r="Q1189" i="4"/>
  <c r="P1189" i="4"/>
  <c r="O1189" i="4"/>
  <c r="M1189" i="4"/>
  <c r="L1189" i="4"/>
  <c r="K1189" i="4"/>
  <c r="J1189" i="4"/>
  <c r="I1189" i="4"/>
  <c r="H1189" i="4"/>
  <c r="G1189" i="4"/>
  <c r="F1189" i="4"/>
  <c r="E1189" i="4"/>
  <c r="D1189" i="4"/>
  <c r="W1188" i="4"/>
  <c r="V1188" i="4"/>
  <c r="U1188" i="4"/>
  <c r="T1188" i="4"/>
  <c r="R1188" i="4"/>
  <c r="Q1188" i="4"/>
  <c r="P1188" i="4"/>
  <c r="O1188" i="4"/>
  <c r="M1188" i="4"/>
  <c r="L1188" i="4"/>
  <c r="K1188" i="4"/>
  <c r="J1188" i="4"/>
  <c r="I1188" i="4"/>
  <c r="H1188" i="4"/>
  <c r="G1188" i="4"/>
  <c r="F1188" i="4"/>
  <c r="E1188" i="4"/>
  <c r="D1188" i="4"/>
  <c r="W1187" i="4"/>
  <c r="V1187" i="4"/>
  <c r="U1187" i="4"/>
  <c r="T1187" i="4"/>
  <c r="R1187" i="4"/>
  <c r="Q1187" i="4"/>
  <c r="P1187" i="4"/>
  <c r="O1187" i="4"/>
  <c r="M1187" i="4"/>
  <c r="L1187" i="4"/>
  <c r="K1187" i="4"/>
  <c r="J1187" i="4"/>
  <c r="I1187" i="4"/>
  <c r="H1187" i="4"/>
  <c r="G1187" i="4"/>
  <c r="F1187" i="4"/>
  <c r="E1187" i="4"/>
  <c r="D1187" i="4"/>
  <c r="W1186" i="4"/>
  <c r="V1186" i="4"/>
  <c r="U1186" i="4"/>
  <c r="T1186" i="4"/>
  <c r="R1186" i="4"/>
  <c r="Q1186" i="4"/>
  <c r="P1186" i="4"/>
  <c r="O1186" i="4"/>
  <c r="M1186" i="4"/>
  <c r="L1186" i="4"/>
  <c r="K1186" i="4"/>
  <c r="J1186" i="4"/>
  <c r="I1186" i="4"/>
  <c r="H1186" i="4"/>
  <c r="G1186" i="4"/>
  <c r="F1186" i="4"/>
  <c r="E1186" i="4"/>
  <c r="D1186" i="4"/>
  <c r="W1185" i="4"/>
  <c r="V1185" i="4"/>
  <c r="U1185" i="4"/>
  <c r="T1185" i="4"/>
  <c r="R1185" i="4"/>
  <c r="Q1185" i="4"/>
  <c r="P1185" i="4"/>
  <c r="O1185" i="4"/>
  <c r="M1185" i="4"/>
  <c r="L1185" i="4"/>
  <c r="K1185" i="4"/>
  <c r="J1185" i="4"/>
  <c r="I1185" i="4"/>
  <c r="H1185" i="4"/>
  <c r="G1185" i="4"/>
  <c r="F1185" i="4"/>
  <c r="E1185" i="4"/>
  <c r="D1185" i="4"/>
  <c r="W1184" i="4"/>
  <c r="V1184" i="4"/>
  <c r="U1184" i="4"/>
  <c r="T1184" i="4"/>
  <c r="R1184" i="4"/>
  <c r="Q1184" i="4"/>
  <c r="P1184" i="4"/>
  <c r="O1184" i="4"/>
  <c r="M1184" i="4"/>
  <c r="L1184" i="4"/>
  <c r="K1184" i="4"/>
  <c r="J1184" i="4"/>
  <c r="I1184" i="4"/>
  <c r="H1184" i="4"/>
  <c r="G1184" i="4"/>
  <c r="F1184" i="4"/>
  <c r="E1184" i="4"/>
  <c r="D1184" i="4"/>
  <c r="W1183" i="4"/>
  <c r="V1183" i="4"/>
  <c r="U1183" i="4"/>
  <c r="T1183" i="4"/>
  <c r="R1183" i="4"/>
  <c r="Q1183" i="4"/>
  <c r="P1183" i="4"/>
  <c r="O1183" i="4"/>
  <c r="M1183" i="4"/>
  <c r="L1183" i="4"/>
  <c r="K1183" i="4"/>
  <c r="J1183" i="4"/>
  <c r="I1183" i="4"/>
  <c r="H1183" i="4"/>
  <c r="G1183" i="4"/>
  <c r="F1183" i="4"/>
  <c r="E1183" i="4"/>
  <c r="D1183" i="4"/>
  <c r="W1182" i="4"/>
  <c r="V1182" i="4"/>
  <c r="U1182" i="4"/>
  <c r="T1182" i="4"/>
  <c r="R1182" i="4"/>
  <c r="Q1182" i="4"/>
  <c r="P1182" i="4"/>
  <c r="O1182" i="4"/>
  <c r="M1182" i="4"/>
  <c r="L1182" i="4"/>
  <c r="K1182" i="4"/>
  <c r="J1182" i="4"/>
  <c r="I1182" i="4"/>
  <c r="H1182" i="4"/>
  <c r="G1182" i="4"/>
  <c r="F1182" i="4"/>
  <c r="E1182" i="4"/>
  <c r="D1182" i="4"/>
  <c r="W1181" i="4"/>
  <c r="V1181" i="4"/>
  <c r="U1181" i="4"/>
  <c r="T1181" i="4"/>
  <c r="R1181" i="4"/>
  <c r="Q1181" i="4"/>
  <c r="P1181" i="4"/>
  <c r="O1181" i="4"/>
  <c r="M1181" i="4"/>
  <c r="L1181" i="4"/>
  <c r="K1181" i="4"/>
  <c r="J1181" i="4"/>
  <c r="I1181" i="4"/>
  <c r="H1181" i="4"/>
  <c r="G1181" i="4"/>
  <c r="F1181" i="4"/>
  <c r="E1181" i="4"/>
  <c r="D1181" i="4"/>
  <c r="W1180" i="4"/>
  <c r="V1180" i="4"/>
  <c r="U1180" i="4"/>
  <c r="T1180" i="4"/>
  <c r="R1180" i="4"/>
  <c r="Q1180" i="4"/>
  <c r="P1180" i="4"/>
  <c r="O1180" i="4"/>
  <c r="M1180" i="4"/>
  <c r="L1180" i="4"/>
  <c r="K1180" i="4"/>
  <c r="J1180" i="4"/>
  <c r="I1180" i="4"/>
  <c r="H1180" i="4"/>
  <c r="G1180" i="4"/>
  <c r="F1180" i="4"/>
  <c r="E1180" i="4"/>
  <c r="D1180" i="4"/>
  <c r="W1179" i="4"/>
  <c r="V1179" i="4"/>
  <c r="U1179" i="4"/>
  <c r="T1179" i="4"/>
  <c r="R1179" i="4"/>
  <c r="Q1179" i="4"/>
  <c r="P1179" i="4"/>
  <c r="O1179" i="4"/>
  <c r="M1179" i="4"/>
  <c r="L1179" i="4"/>
  <c r="K1179" i="4"/>
  <c r="J1179" i="4"/>
  <c r="I1179" i="4"/>
  <c r="H1179" i="4"/>
  <c r="G1179" i="4"/>
  <c r="F1179" i="4"/>
  <c r="E1179" i="4"/>
  <c r="D1179" i="4"/>
  <c r="W1178" i="4"/>
  <c r="V1178" i="4"/>
  <c r="U1178" i="4"/>
  <c r="T1178" i="4"/>
  <c r="R1178" i="4"/>
  <c r="Q1178" i="4"/>
  <c r="P1178" i="4"/>
  <c r="O1178" i="4"/>
  <c r="M1178" i="4"/>
  <c r="L1178" i="4"/>
  <c r="K1178" i="4"/>
  <c r="J1178" i="4"/>
  <c r="I1178" i="4"/>
  <c r="H1178" i="4"/>
  <c r="G1178" i="4"/>
  <c r="F1178" i="4"/>
  <c r="E1178" i="4"/>
  <c r="D1178" i="4"/>
  <c r="W1177" i="4"/>
  <c r="V1177" i="4"/>
  <c r="U1177" i="4"/>
  <c r="T1177" i="4"/>
  <c r="R1177" i="4"/>
  <c r="Q1177" i="4"/>
  <c r="P1177" i="4"/>
  <c r="O1177" i="4"/>
  <c r="M1177" i="4"/>
  <c r="L1177" i="4"/>
  <c r="K1177" i="4"/>
  <c r="J1177" i="4"/>
  <c r="I1177" i="4"/>
  <c r="H1177" i="4"/>
  <c r="G1177" i="4"/>
  <c r="F1177" i="4"/>
  <c r="E1177" i="4"/>
  <c r="D1177" i="4"/>
  <c r="W1176" i="4"/>
  <c r="V1176" i="4"/>
  <c r="U1176" i="4"/>
  <c r="T1176" i="4"/>
  <c r="R1176" i="4"/>
  <c r="Q1176" i="4"/>
  <c r="P1176" i="4"/>
  <c r="O1176" i="4"/>
  <c r="M1176" i="4"/>
  <c r="L1176" i="4"/>
  <c r="K1176" i="4"/>
  <c r="J1176" i="4"/>
  <c r="I1176" i="4"/>
  <c r="H1176" i="4"/>
  <c r="G1176" i="4"/>
  <c r="F1176" i="4"/>
  <c r="E1176" i="4"/>
  <c r="D1176" i="4"/>
  <c r="W1175" i="4"/>
  <c r="V1175" i="4"/>
  <c r="U1175" i="4"/>
  <c r="T1175" i="4"/>
  <c r="R1175" i="4"/>
  <c r="Q1175" i="4"/>
  <c r="P1175" i="4"/>
  <c r="O1175" i="4"/>
  <c r="M1175" i="4"/>
  <c r="L1175" i="4"/>
  <c r="K1175" i="4"/>
  <c r="J1175" i="4"/>
  <c r="I1175" i="4"/>
  <c r="H1175" i="4"/>
  <c r="G1175" i="4"/>
  <c r="F1175" i="4"/>
  <c r="E1175" i="4"/>
  <c r="D1175" i="4"/>
  <c r="W1174" i="4"/>
  <c r="V1174" i="4"/>
  <c r="U1174" i="4"/>
  <c r="T1174" i="4"/>
  <c r="R1174" i="4"/>
  <c r="Q1174" i="4"/>
  <c r="P1174" i="4"/>
  <c r="O1174" i="4"/>
  <c r="M1174" i="4"/>
  <c r="L1174" i="4"/>
  <c r="K1174" i="4"/>
  <c r="J1174" i="4"/>
  <c r="I1174" i="4"/>
  <c r="H1174" i="4"/>
  <c r="G1174" i="4"/>
  <c r="F1174" i="4"/>
  <c r="E1174" i="4"/>
  <c r="D1174" i="4"/>
  <c r="W1173" i="4"/>
  <c r="V1173" i="4"/>
  <c r="U1173" i="4"/>
  <c r="T1173" i="4"/>
  <c r="R1173" i="4"/>
  <c r="Q1173" i="4"/>
  <c r="P1173" i="4"/>
  <c r="O1173" i="4"/>
  <c r="M1173" i="4"/>
  <c r="L1173" i="4"/>
  <c r="K1173" i="4"/>
  <c r="J1173" i="4"/>
  <c r="I1173" i="4"/>
  <c r="H1173" i="4"/>
  <c r="G1173" i="4"/>
  <c r="F1173" i="4"/>
  <c r="E1173" i="4"/>
  <c r="D1173" i="4"/>
  <c r="W1172" i="4"/>
  <c r="V1172" i="4"/>
  <c r="U1172" i="4"/>
  <c r="T1172" i="4"/>
  <c r="R1172" i="4"/>
  <c r="Q1172" i="4"/>
  <c r="P1172" i="4"/>
  <c r="O1172" i="4"/>
  <c r="M1172" i="4"/>
  <c r="L1172" i="4"/>
  <c r="K1172" i="4"/>
  <c r="J1172" i="4"/>
  <c r="I1172" i="4"/>
  <c r="H1172" i="4"/>
  <c r="G1172" i="4"/>
  <c r="F1172" i="4"/>
  <c r="E1172" i="4"/>
  <c r="D1172" i="4"/>
  <c r="W1171" i="4"/>
  <c r="V1171" i="4"/>
  <c r="U1171" i="4"/>
  <c r="T1171" i="4"/>
  <c r="R1171" i="4"/>
  <c r="Q1171" i="4"/>
  <c r="P1171" i="4"/>
  <c r="O1171" i="4"/>
  <c r="M1171" i="4"/>
  <c r="L1171" i="4"/>
  <c r="K1171" i="4"/>
  <c r="J1171" i="4"/>
  <c r="I1171" i="4"/>
  <c r="H1171" i="4"/>
  <c r="G1171" i="4"/>
  <c r="F1171" i="4"/>
  <c r="E1171" i="4"/>
  <c r="D1171" i="4"/>
  <c r="W1170" i="4"/>
  <c r="V1170" i="4"/>
  <c r="U1170" i="4"/>
  <c r="T1170" i="4"/>
  <c r="R1170" i="4"/>
  <c r="Q1170" i="4"/>
  <c r="P1170" i="4"/>
  <c r="O1170" i="4"/>
  <c r="M1170" i="4"/>
  <c r="L1170" i="4"/>
  <c r="K1170" i="4"/>
  <c r="J1170" i="4"/>
  <c r="I1170" i="4"/>
  <c r="H1170" i="4"/>
  <c r="G1170" i="4"/>
  <c r="F1170" i="4"/>
  <c r="E1170" i="4"/>
  <c r="D1170" i="4"/>
  <c r="W1169" i="4"/>
  <c r="V1169" i="4"/>
  <c r="U1169" i="4"/>
  <c r="T1169" i="4"/>
  <c r="R1169" i="4"/>
  <c r="Q1169" i="4"/>
  <c r="P1169" i="4"/>
  <c r="O1169" i="4"/>
  <c r="M1169" i="4"/>
  <c r="L1169" i="4"/>
  <c r="K1169" i="4"/>
  <c r="J1169" i="4"/>
  <c r="I1169" i="4"/>
  <c r="H1169" i="4"/>
  <c r="G1169" i="4"/>
  <c r="F1169" i="4"/>
  <c r="E1169" i="4"/>
  <c r="D1169" i="4"/>
  <c r="W1168" i="4"/>
  <c r="V1168" i="4"/>
  <c r="U1168" i="4"/>
  <c r="T1168" i="4"/>
  <c r="R1168" i="4"/>
  <c r="Q1168" i="4"/>
  <c r="P1168" i="4"/>
  <c r="O1168" i="4"/>
  <c r="M1168" i="4"/>
  <c r="L1168" i="4"/>
  <c r="K1168" i="4"/>
  <c r="J1168" i="4"/>
  <c r="I1168" i="4"/>
  <c r="H1168" i="4"/>
  <c r="G1168" i="4"/>
  <c r="F1168" i="4"/>
  <c r="E1168" i="4"/>
  <c r="D1168" i="4"/>
  <c r="W1167" i="4"/>
  <c r="V1167" i="4"/>
  <c r="U1167" i="4"/>
  <c r="T1167" i="4"/>
  <c r="R1167" i="4"/>
  <c r="Q1167" i="4"/>
  <c r="P1167" i="4"/>
  <c r="O1167" i="4"/>
  <c r="M1167" i="4"/>
  <c r="L1167" i="4"/>
  <c r="K1167" i="4"/>
  <c r="J1167" i="4"/>
  <c r="I1167" i="4"/>
  <c r="H1167" i="4"/>
  <c r="G1167" i="4"/>
  <c r="F1167" i="4"/>
  <c r="E1167" i="4"/>
  <c r="D1167" i="4"/>
  <c r="W1166" i="4"/>
  <c r="V1166" i="4"/>
  <c r="U1166" i="4"/>
  <c r="T1166" i="4"/>
  <c r="R1166" i="4"/>
  <c r="Q1166" i="4"/>
  <c r="P1166" i="4"/>
  <c r="O1166" i="4"/>
  <c r="M1166" i="4"/>
  <c r="L1166" i="4"/>
  <c r="K1166" i="4"/>
  <c r="J1166" i="4"/>
  <c r="I1166" i="4"/>
  <c r="H1166" i="4"/>
  <c r="G1166" i="4"/>
  <c r="F1166" i="4"/>
  <c r="E1166" i="4"/>
  <c r="D1166" i="4"/>
  <c r="W1165" i="4"/>
  <c r="V1165" i="4"/>
  <c r="U1165" i="4"/>
  <c r="T1165" i="4"/>
  <c r="R1165" i="4"/>
  <c r="Q1165" i="4"/>
  <c r="P1165" i="4"/>
  <c r="O1165" i="4"/>
  <c r="M1165" i="4"/>
  <c r="L1165" i="4"/>
  <c r="K1165" i="4"/>
  <c r="J1165" i="4"/>
  <c r="I1165" i="4"/>
  <c r="H1165" i="4"/>
  <c r="G1165" i="4"/>
  <c r="F1165" i="4"/>
  <c r="E1165" i="4"/>
  <c r="D1165" i="4"/>
  <c r="W1164" i="4"/>
  <c r="V1164" i="4"/>
  <c r="U1164" i="4"/>
  <c r="T1164" i="4"/>
  <c r="R1164" i="4"/>
  <c r="Q1164" i="4"/>
  <c r="P1164" i="4"/>
  <c r="O1164" i="4"/>
  <c r="M1164" i="4"/>
  <c r="L1164" i="4"/>
  <c r="K1164" i="4"/>
  <c r="J1164" i="4"/>
  <c r="I1164" i="4"/>
  <c r="H1164" i="4"/>
  <c r="G1164" i="4"/>
  <c r="F1164" i="4"/>
  <c r="E1164" i="4"/>
  <c r="D1164" i="4"/>
  <c r="W1163" i="4"/>
  <c r="V1163" i="4"/>
  <c r="U1163" i="4"/>
  <c r="T1163" i="4"/>
  <c r="R1163" i="4"/>
  <c r="Q1163" i="4"/>
  <c r="P1163" i="4"/>
  <c r="O1163" i="4"/>
  <c r="M1163" i="4"/>
  <c r="L1163" i="4"/>
  <c r="K1163" i="4"/>
  <c r="J1163" i="4"/>
  <c r="I1163" i="4"/>
  <c r="H1163" i="4"/>
  <c r="G1163" i="4"/>
  <c r="F1163" i="4"/>
  <c r="E1163" i="4"/>
  <c r="D1163" i="4"/>
  <c r="W1162" i="4"/>
  <c r="V1162" i="4"/>
  <c r="U1162" i="4"/>
  <c r="T1162" i="4"/>
  <c r="R1162" i="4"/>
  <c r="Q1162" i="4"/>
  <c r="P1162" i="4"/>
  <c r="O1162" i="4"/>
  <c r="M1162" i="4"/>
  <c r="L1162" i="4"/>
  <c r="K1162" i="4"/>
  <c r="J1162" i="4"/>
  <c r="I1162" i="4"/>
  <c r="H1162" i="4"/>
  <c r="G1162" i="4"/>
  <c r="F1162" i="4"/>
  <c r="E1162" i="4"/>
  <c r="D1162" i="4"/>
  <c r="W1161" i="4"/>
  <c r="V1161" i="4"/>
  <c r="U1161" i="4"/>
  <c r="T1161" i="4"/>
  <c r="R1161" i="4"/>
  <c r="Q1161" i="4"/>
  <c r="P1161" i="4"/>
  <c r="O1161" i="4"/>
  <c r="M1161" i="4"/>
  <c r="L1161" i="4"/>
  <c r="K1161" i="4"/>
  <c r="J1161" i="4"/>
  <c r="I1161" i="4"/>
  <c r="H1161" i="4"/>
  <c r="G1161" i="4"/>
  <c r="F1161" i="4"/>
  <c r="E1161" i="4"/>
  <c r="D1161" i="4"/>
  <c r="W1160" i="4"/>
  <c r="V1160" i="4"/>
  <c r="U1160" i="4"/>
  <c r="T1160" i="4"/>
  <c r="R1160" i="4"/>
  <c r="Q1160" i="4"/>
  <c r="P1160" i="4"/>
  <c r="O1160" i="4"/>
  <c r="M1160" i="4"/>
  <c r="L1160" i="4"/>
  <c r="K1160" i="4"/>
  <c r="J1160" i="4"/>
  <c r="I1160" i="4"/>
  <c r="H1160" i="4"/>
  <c r="G1160" i="4"/>
  <c r="F1160" i="4"/>
  <c r="E1160" i="4"/>
  <c r="D1160" i="4"/>
  <c r="W1159" i="4"/>
  <c r="V1159" i="4"/>
  <c r="U1159" i="4"/>
  <c r="T1159" i="4"/>
  <c r="R1159" i="4"/>
  <c r="Q1159" i="4"/>
  <c r="P1159" i="4"/>
  <c r="O1159" i="4"/>
  <c r="M1159" i="4"/>
  <c r="L1159" i="4"/>
  <c r="K1159" i="4"/>
  <c r="J1159" i="4"/>
  <c r="I1159" i="4"/>
  <c r="H1159" i="4"/>
  <c r="G1159" i="4"/>
  <c r="F1159" i="4"/>
  <c r="E1159" i="4"/>
  <c r="D1159" i="4"/>
  <c r="W1158" i="4"/>
  <c r="V1158" i="4"/>
  <c r="U1158" i="4"/>
  <c r="T1158" i="4"/>
  <c r="R1158" i="4"/>
  <c r="Q1158" i="4"/>
  <c r="P1158" i="4"/>
  <c r="O1158" i="4"/>
  <c r="M1158" i="4"/>
  <c r="L1158" i="4"/>
  <c r="K1158" i="4"/>
  <c r="J1158" i="4"/>
  <c r="I1158" i="4"/>
  <c r="H1158" i="4"/>
  <c r="G1158" i="4"/>
  <c r="F1158" i="4"/>
  <c r="E1158" i="4"/>
  <c r="D1158" i="4"/>
  <c r="W1157" i="4"/>
  <c r="V1157" i="4"/>
  <c r="U1157" i="4"/>
  <c r="T1157" i="4"/>
  <c r="R1157" i="4"/>
  <c r="Q1157" i="4"/>
  <c r="P1157" i="4"/>
  <c r="O1157" i="4"/>
  <c r="M1157" i="4"/>
  <c r="L1157" i="4"/>
  <c r="K1157" i="4"/>
  <c r="J1157" i="4"/>
  <c r="I1157" i="4"/>
  <c r="H1157" i="4"/>
  <c r="G1157" i="4"/>
  <c r="F1157" i="4"/>
  <c r="E1157" i="4"/>
  <c r="D1157" i="4"/>
  <c r="W1156" i="4"/>
  <c r="V1156" i="4"/>
  <c r="U1156" i="4"/>
  <c r="T1156" i="4"/>
  <c r="R1156" i="4"/>
  <c r="Q1156" i="4"/>
  <c r="P1156" i="4"/>
  <c r="O1156" i="4"/>
  <c r="M1156" i="4"/>
  <c r="L1156" i="4"/>
  <c r="K1156" i="4"/>
  <c r="J1156" i="4"/>
  <c r="I1156" i="4"/>
  <c r="H1156" i="4"/>
  <c r="G1156" i="4"/>
  <c r="F1156" i="4"/>
  <c r="E1156" i="4"/>
  <c r="D1156" i="4"/>
  <c r="W1155" i="4"/>
  <c r="V1155" i="4"/>
  <c r="U1155" i="4"/>
  <c r="T1155" i="4"/>
  <c r="R1155" i="4"/>
  <c r="Q1155" i="4"/>
  <c r="P1155" i="4"/>
  <c r="O1155" i="4"/>
  <c r="M1155" i="4"/>
  <c r="L1155" i="4"/>
  <c r="K1155" i="4"/>
  <c r="J1155" i="4"/>
  <c r="I1155" i="4"/>
  <c r="H1155" i="4"/>
  <c r="G1155" i="4"/>
  <c r="F1155" i="4"/>
  <c r="E1155" i="4"/>
  <c r="D1155" i="4"/>
  <c r="W1154" i="4"/>
  <c r="V1154" i="4"/>
  <c r="U1154" i="4"/>
  <c r="T1154" i="4"/>
  <c r="R1154" i="4"/>
  <c r="Q1154" i="4"/>
  <c r="P1154" i="4"/>
  <c r="O1154" i="4"/>
  <c r="M1154" i="4"/>
  <c r="L1154" i="4"/>
  <c r="K1154" i="4"/>
  <c r="J1154" i="4"/>
  <c r="I1154" i="4"/>
  <c r="H1154" i="4"/>
  <c r="G1154" i="4"/>
  <c r="F1154" i="4"/>
  <c r="E1154" i="4"/>
  <c r="D1154" i="4"/>
  <c r="W1153" i="4"/>
  <c r="V1153" i="4"/>
  <c r="U1153" i="4"/>
  <c r="T1153" i="4"/>
  <c r="R1153" i="4"/>
  <c r="Q1153" i="4"/>
  <c r="P1153" i="4"/>
  <c r="O1153" i="4"/>
  <c r="M1153" i="4"/>
  <c r="L1153" i="4"/>
  <c r="K1153" i="4"/>
  <c r="J1153" i="4"/>
  <c r="I1153" i="4"/>
  <c r="H1153" i="4"/>
  <c r="G1153" i="4"/>
  <c r="F1153" i="4"/>
  <c r="E1153" i="4"/>
  <c r="D1153" i="4"/>
  <c r="W1152" i="4"/>
  <c r="V1152" i="4"/>
  <c r="U1152" i="4"/>
  <c r="T1152" i="4"/>
  <c r="R1152" i="4"/>
  <c r="Q1152" i="4"/>
  <c r="P1152" i="4"/>
  <c r="O1152" i="4"/>
  <c r="M1152" i="4"/>
  <c r="L1152" i="4"/>
  <c r="K1152" i="4"/>
  <c r="J1152" i="4"/>
  <c r="I1152" i="4"/>
  <c r="H1152" i="4"/>
  <c r="G1152" i="4"/>
  <c r="F1152" i="4"/>
  <c r="E1152" i="4"/>
  <c r="D1152" i="4"/>
  <c r="W1151" i="4"/>
  <c r="V1151" i="4"/>
  <c r="U1151" i="4"/>
  <c r="T1151" i="4"/>
  <c r="R1151" i="4"/>
  <c r="Q1151" i="4"/>
  <c r="P1151" i="4"/>
  <c r="O1151" i="4"/>
  <c r="M1151" i="4"/>
  <c r="L1151" i="4"/>
  <c r="K1151" i="4"/>
  <c r="J1151" i="4"/>
  <c r="I1151" i="4"/>
  <c r="H1151" i="4"/>
  <c r="G1151" i="4"/>
  <c r="F1151" i="4"/>
  <c r="E1151" i="4"/>
  <c r="D1151" i="4"/>
  <c r="W1150" i="4"/>
  <c r="V1150" i="4"/>
  <c r="U1150" i="4"/>
  <c r="T1150" i="4"/>
  <c r="R1150" i="4"/>
  <c r="Q1150" i="4"/>
  <c r="P1150" i="4"/>
  <c r="O1150" i="4"/>
  <c r="M1150" i="4"/>
  <c r="L1150" i="4"/>
  <c r="K1150" i="4"/>
  <c r="J1150" i="4"/>
  <c r="I1150" i="4"/>
  <c r="H1150" i="4"/>
  <c r="G1150" i="4"/>
  <c r="F1150" i="4"/>
  <c r="E1150" i="4"/>
  <c r="D1150" i="4"/>
  <c r="W1149" i="4"/>
  <c r="V1149" i="4"/>
  <c r="U1149" i="4"/>
  <c r="T1149" i="4"/>
  <c r="R1149" i="4"/>
  <c r="Q1149" i="4"/>
  <c r="P1149" i="4"/>
  <c r="O1149" i="4"/>
  <c r="M1149" i="4"/>
  <c r="L1149" i="4"/>
  <c r="K1149" i="4"/>
  <c r="J1149" i="4"/>
  <c r="I1149" i="4"/>
  <c r="H1149" i="4"/>
  <c r="G1149" i="4"/>
  <c r="F1149" i="4"/>
  <c r="E1149" i="4"/>
  <c r="D1149" i="4"/>
  <c r="W1148" i="4"/>
  <c r="V1148" i="4"/>
  <c r="U1148" i="4"/>
  <c r="T1148" i="4"/>
  <c r="R1148" i="4"/>
  <c r="Q1148" i="4"/>
  <c r="P1148" i="4"/>
  <c r="O1148" i="4"/>
  <c r="M1148" i="4"/>
  <c r="L1148" i="4"/>
  <c r="K1148" i="4"/>
  <c r="J1148" i="4"/>
  <c r="I1148" i="4"/>
  <c r="H1148" i="4"/>
  <c r="G1148" i="4"/>
  <c r="F1148" i="4"/>
  <c r="E1148" i="4"/>
  <c r="D1148" i="4"/>
  <c r="W1147" i="4"/>
  <c r="V1147" i="4"/>
  <c r="U1147" i="4"/>
  <c r="T1147" i="4"/>
  <c r="R1147" i="4"/>
  <c r="Q1147" i="4"/>
  <c r="P1147" i="4"/>
  <c r="O1147" i="4"/>
  <c r="M1147" i="4"/>
  <c r="L1147" i="4"/>
  <c r="K1147" i="4"/>
  <c r="J1147" i="4"/>
  <c r="I1147" i="4"/>
  <c r="H1147" i="4"/>
  <c r="G1147" i="4"/>
  <c r="F1147" i="4"/>
  <c r="E1147" i="4"/>
  <c r="D1147" i="4"/>
  <c r="W1146" i="4"/>
  <c r="V1146" i="4"/>
  <c r="U1146" i="4"/>
  <c r="T1146" i="4"/>
  <c r="R1146" i="4"/>
  <c r="Q1146" i="4"/>
  <c r="P1146" i="4"/>
  <c r="O1146" i="4"/>
  <c r="M1146" i="4"/>
  <c r="L1146" i="4"/>
  <c r="K1146" i="4"/>
  <c r="J1146" i="4"/>
  <c r="I1146" i="4"/>
  <c r="H1146" i="4"/>
  <c r="G1146" i="4"/>
  <c r="F1146" i="4"/>
  <c r="E1146" i="4"/>
  <c r="D1146" i="4"/>
  <c r="W1145" i="4"/>
  <c r="V1145" i="4"/>
  <c r="U1145" i="4"/>
  <c r="T1145" i="4"/>
  <c r="R1145" i="4"/>
  <c r="Q1145" i="4"/>
  <c r="P1145" i="4"/>
  <c r="O1145" i="4"/>
  <c r="M1145" i="4"/>
  <c r="L1145" i="4"/>
  <c r="K1145" i="4"/>
  <c r="J1145" i="4"/>
  <c r="I1145" i="4"/>
  <c r="H1145" i="4"/>
  <c r="G1145" i="4"/>
  <c r="F1145" i="4"/>
  <c r="E1145" i="4"/>
  <c r="D1145" i="4"/>
  <c r="W1144" i="4"/>
  <c r="V1144" i="4"/>
  <c r="U1144" i="4"/>
  <c r="T1144" i="4"/>
  <c r="R1144" i="4"/>
  <c r="Q1144" i="4"/>
  <c r="P1144" i="4"/>
  <c r="O1144" i="4"/>
  <c r="M1144" i="4"/>
  <c r="L1144" i="4"/>
  <c r="K1144" i="4"/>
  <c r="J1144" i="4"/>
  <c r="I1144" i="4"/>
  <c r="H1144" i="4"/>
  <c r="G1144" i="4"/>
  <c r="F1144" i="4"/>
  <c r="E1144" i="4"/>
  <c r="D1144" i="4"/>
  <c r="W1143" i="4"/>
  <c r="V1143" i="4"/>
  <c r="U1143" i="4"/>
  <c r="T1143" i="4"/>
  <c r="R1143" i="4"/>
  <c r="Q1143" i="4"/>
  <c r="P1143" i="4"/>
  <c r="O1143" i="4"/>
  <c r="M1143" i="4"/>
  <c r="L1143" i="4"/>
  <c r="K1143" i="4"/>
  <c r="J1143" i="4"/>
  <c r="I1143" i="4"/>
  <c r="H1143" i="4"/>
  <c r="G1143" i="4"/>
  <c r="F1143" i="4"/>
  <c r="E1143" i="4"/>
  <c r="D1143" i="4"/>
  <c r="W1142" i="4"/>
  <c r="V1142" i="4"/>
  <c r="U1142" i="4"/>
  <c r="T1142" i="4"/>
  <c r="R1142" i="4"/>
  <c r="Q1142" i="4"/>
  <c r="P1142" i="4"/>
  <c r="O1142" i="4"/>
  <c r="M1142" i="4"/>
  <c r="L1142" i="4"/>
  <c r="K1142" i="4"/>
  <c r="J1142" i="4"/>
  <c r="I1142" i="4"/>
  <c r="H1142" i="4"/>
  <c r="G1142" i="4"/>
  <c r="F1142" i="4"/>
  <c r="E1142" i="4"/>
  <c r="D1142" i="4"/>
  <c r="W1141" i="4"/>
  <c r="V1141" i="4"/>
  <c r="U1141" i="4"/>
  <c r="T1141" i="4"/>
  <c r="R1141" i="4"/>
  <c r="Q1141" i="4"/>
  <c r="P1141" i="4"/>
  <c r="O1141" i="4"/>
  <c r="M1141" i="4"/>
  <c r="L1141" i="4"/>
  <c r="K1141" i="4"/>
  <c r="J1141" i="4"/>
  <c r="I1141" i="4"/>
  <c r="H1141" i="4"/>
  <c r="G1141" i="4"/>
  <c r="F1141" i="4"/>
  <c r="E1141" i="4"/>
  <c r="D1141" i="4"/>
  <c r="W1140" i="4"/>
  <c r="V1140" i="4"/>
  <c r="U1140" i="4"/>
  <c r="T1140" i="4"/>
  <c r="R1140" i="4"/>
  <c r="Q1140" i="4"/>
  <c r="P1140" i="4"/>
  <c r="O1140" i="4"/>
  <c r="M1140" i="4"/>
  <c r="L1140" i="4"/>
  <c r="K1140" i="4"/>
  <c r="J1140" i="4"/>
  <c r="I1140" i="4"/>
  <c r="H1140" i="4"/>
  <c r="G1140" i="4"/>
  <c r="F1140" i="4"/>
  <c r="E1140" i="4"/>
  <c r="D1140" i="4"/>
  <c r="W1139" i="4"/>
  <c r="V1139" i="4"/>
  <c r="U1139" i="4"/>
  <c r="T1139" i="4"/>
  <c r="R1139" i="4"/>
  <c r="Q1139" i="4"/>
  <c r="P1139" i="4"/>
  <c r="O1139" i="4"/>
  <c r="M1139" i="4"/>
  <c r="L1139" i="4"/>
  <c r="K1139" i="4"/>
  <c r="J1139" i="4"/>
  <c r="I1139" i="4"/>
  <c r="H1139" i="4"/>
  <c r="G1139" i="4"/>
  <c r="F1139" i="4"/>
  <c r="E1139" i="4"/>
  <c r="D1139" i="4"/>
  <c r="W1138" i="4"/>
  <c r="V1138" i="4"/>
  <c r="U1138" i="4"/>
  <c r="T1138" i="4"/>
  <c r="R1138" i="4"/>
  <c r="Q1138" i="4"/>
  <c r="P1138" i="4"/>
  <c r="O1138" i="4"/>
  <c r="M1138" i="4"/>
  <c r="L1138" i="4"/>
  <c r="K1138" i="4"/>
  <c r="J1138" i="4"/>
  <c r="I1138" i="4"/>
  <c r="H1138" i="4"/>
  <c r="G1138" i="4"/>
  <c r="F1138" i="4"/>
  <c r="E1138" i="4"/>
  <c r="D1138" i="4"/>
  <c r="W1137" i="4"/>
  <c r="V1137" i="4"/>
  <c r="U1137" i="4"/>
  <c r="T1137" i="4"/>
  <c r="R1137" i="4"/>
  <c r="Q1137" i="4"/>
  <c r="P1137" i="4"/>
  <c r="O1137" i="4"/>
  <c r="M1137" i="4"/>
  <c r="L1137" i="4"/>
  <c r="K1137" i="4"/>
  <c r="J1137" i="4"/>
  <c r="I1137" i="4"/>
  <c r="H1137" i="4"/>
  <c r="G1137" i="4"/>
  <c r="F1137" i="4"/>
  <c r="E1137" i="4"/>
  <c r="D1137" i="4"/>
  <c r="W1136" i="4"/>
  <c r="V1136" i="4"/>
  <c r="U1136" i="4"/>
  <c r="T1136" i="4"/>
  <c r="R1136" i="4"/>
  <c r="Q1136" i="4"/>
  <c r="P1136" i="4"/>
  <c r="O1136" i="4"/>
  <c r="M1136" i="4"/>
  <c r="L1136" i="4"/>
  <c r="K1136" i="4"/>
  <c r="J1136" i="4"/>
  <c r="I1136" i="4"/>
  <c r="H1136" i="4"/>
  <c r="G1136" i="4"/>
  <c r="F1136" i="4"/>
  <c r="E1136" i="4"/>
  <c r="D1136" i="4"/>
  <c r="W1135" i="4"/>
  <c r="V1135" i="4"/>
  <c r="U1135" i="4"/>
  <c r="T1135" i="4"/>
  <c r="R1135" i="4"/>
  <c r="Q1135" i="4"/>
  <c r="P1135" i="4"/>
  <c r="O1135" i="4"/>
  <c r="M1135" i="4"/>
  <c r="L1135" i="4"/>
  <c r="K1135" i="4"/>
  <c r="J1135" i="4"/>
  <c r="I1135" i="4"/>
  <c r="H1135" i="4"/>
  <c r="G1135" i="4"/>
  <c r="F1135" i="4"/>
  <c r="E1135" i="4"/>
  <c r="D1135" i="4"/>
  <c r="W1134" i="4"/>
  <c r="V1134" i="4"/>
  <c r="U1134" i="4"/>
  <c r="T1134" i="4"/>
  <c r="R1134" i="4"/>
  <c r="Q1134" i="4"/>
  <c r="P1134" i="4"/>
  <c r="O1134" i="4"/>
  <c r="M1134" i="4"/>
  <c r="L1134" i="4"/>
  <c r="K1134" i="4"/>
  <c r="J1134" i="4"/>
  <c r="I1134" i="4"/>
  <c r="H1134" i="4"/>
  <c r="G1134" i="4"/>
  <c r="F1134" i="4"/>
  <c r="E1134" i="4"/>
  <c r="D1134" i="4"/>
  <c r="W1133" i="4"/>
  <c r="V1133" i="4"/>
  <c r="U1133" i="4"/>
  <c r="T1133" i="4"/>
  <c r="R1133" i="4"/>
  <c r="Q1133" i="4"/>
  <c r="P1133" i="4"/>
  <c r="O1133" i="4"/>
  <c r="M1133" i="4"/>
  <c r="L1133" i="4"/>
  <c r="K1133" i="4"/>
  <c r="J1133" i="4"/>
  <c r="I1133" i="4"/>
  <c r="H1133" i="4"/>
  <c r="G1133" i="4"/>
  <c r="F1133" i="4"/>
  <c r="E1133" i="4"/>
  <c r="D1133" i="4"/>
  <c r="W1132" i="4"/>
  <c r="V1132" i="4"/>
  <c r="U1132" i="4"/>
  <c r="T1132" i="4"/>
  <c r="R1132" i="4"/>
  <c r="Q1132" i="4"/>
  <c r="P1132" i="4"/>
  <c r="O1132" i="4"/>
  <c r="M1132" i="4"/>
  <c r="L1132" i="4"/>
  <c r="K1132" i="4"/>
  <c r="J1132" i="4"/>
  <c r="I1132" i="4"/>
  <c r="H1132" i="4"/>
  <c r="G1132" i="4"/>
  <c r="F1132" i="4"/>
  <c r="E1132" i="4"/>
  <c r="D1132" i="4"/>
  <c r="W1131" i="4"/>
  <c r="V1131" i="4"/>
  <c r="U1131" i="4"/>
  <c r="T1131" i="4"/>
  <c r="R1131" i="4"/>
  <c r="Q1131" i="4"/>
  <c r="P1131" i="4"/>
  <c r="O1131" i="4"/>
  <c r="M1131" i="4"/>
  <c r="L1131" i="4"/>
  <c r="K1131" i="4"/>
  <c r="J1131" i="4"/>
  <c r="I1131" i="4"/>
  <c r="H1131" i="4"/>
  <c r="G1131" i="4"/>
  <c r="F1131" i="4"/>
  <c r="E1131" i="4"/>
  <c r="D1131" i="4"/>
  <c r="W1130" i="4"/>
  <c r="V1130" i="4"/>
  <c r="U1130" i="4"/>
  <c r="T1130" i="4"/>
  <c r="R1130" i="4"/>
  <c r="Q1130" i="4"/>
  <c r="P1130" i="4"/>
  <c r="O1130" i="4"/>
  <c r="M1130" i="4"/>
  <c r="L1130" i="4"/>
  <c r="K1130" i="4"/>
  <c r="J1130" i="4"/>
  <c r="I1130" i="4"/>
  <c r="H1130" i="4"/>
  <c r="G1130" i="4"/>
  <c r="F1130" i="4"/>
  <c r="E1130" i="4"/>
  <c r="D1130" i="4"/>
  <c r="W1129" i="4"/>
  <c r="V1129" i="4"/>
  <c r="U1129" i="4"/>
  <c r="T1129" i="4"/>
  <c r="R1129" i="4"/>
  <c r="Q1129" i="4"/>
  <c r="P1129" i="4"/>
  <c r="O1129" i="4"/>
  <c r="M1129" i="4"/>
  <c r="L1129" i="4"/>
  <c r="K1129" i="4"/>
  <c r="J1129" i="4"/>
  <c r="I1129" i="4"/>
  <c r="H1129" i="4"/>
  <c r="G1129" i="4"/>
  <c r="F1129" i="4"/>
  <c r="E1129" i="4"/>
  <c r="D1129" i="4"/>
  <c r="W1128" i="4"/>
  <c r="V1128" i="4"/>
  <c r="U1128" i="4"/>
  <c r="T1128" i="4"/>
  <c r="R1128" i="4"/>
  <c r="Q1128" i="4"/>
  <c r="P1128" i="4"/>
  <c r="O1128" i="4"/>
  <c r="M1128" i="4"/>
  <c r="L1128" i="4"/>
  <c r="K1128" i="4"/>
  <c r="J1128" i="4"/>
  <c r="I1128" i="4"/>
  <c r="H1128" i="4"/>
  <c r="G1128" i="4"/>
  <c r="F1128" i="4"/>
  <c r="E1128" i="4"/>
  <c r="D1128" i="4"/>
  <c r="W1127" i="4"/>
  <c r="V1127" i="4"/>
  <c r="U1127" i="4"/>
  <c r="T1127" i="4"/>
  <c r="R1127" i="4"/>
  <c r="Q1127" i="4"/>
  <c r="P1127" i="4"/>
  <c r="O1127" i="4"/>
  <c r="M1127" i="4"/>
  <c r="L1127" i="4"/>
  <c r="K1127" i="4"/>
  <c r="J1127" i="4"/>
  <c r="I1127" i="4"/>
  <c r="H1127" i="4"/>
  <c r="G1127" i="4"/>
  <c r="F1127" i="4"/>
  <c r="E1127" i="4"/>
  <c r="D1127" i="4"/>
  <c r="W1126" i="4"/>
  <c r="V1126" i="4"/>
  <c r="U1126" i="4"/>
  <c r="T1126" i="4"/>
  <c r="R1126" i="4"/>
  <c r="Q1126" i="4"/>
  <c r="P1126" i="4"/>
  <c r="O1126" i="4"/>
  <c r="M1126" i="4"/>
  <c r="L1126" i="4"/>
  <c r="K1126" i="4"/>
  <c r="J1126" i="4"/>
  <c r="I1126" i="4"/>
  <c r="H1126" i="4"/>
  <c r="G1126" i="4"/>
  <c r="F1126" i="4"/>
  <c r="E1126" i="4"/>
  <c r="D1126" i="4"/>
  <c r="W1125" i="4"/>
  <c r="V1125" i="4"/>
  <c r="U1125" i="4"/>
  <c r="T1125" i="4"/>
  <c r="R1125" i="4"/>
  <c r="Q1125" i="4"/>
  <c r="P1125" i="4"/>
  <c r="O1125" i="4"/>
  <c r="M1125" i="4"/>
  <c r="L1125" i="4"/>
  <c r="K1125" i="4"/>
  <c r="J1125" i="4"/>
  <c r="I1125" i="4"/>
  <c r="H1125" i="4"/>
  <c r="G1125" i="4"/>
  <c r="F1125" i="4"/>
  <c r="E1125" i="4"/>
  <c r="D1125" i="4"/>
  <c r="W1124" i="4"/>
  <c r="V1124" i="4"/>
  <c r="U1124" i="4"/>
  <c r="T1124" i="4"/>
  <c r="R1124" i="4"/>
  <c r="Q1124" i="4"/>
  <c r="P1124" i="4"/>
  <c r="O1124" i="4"/>
  <c r="M1124" i="4"/>
  <c r="L1124" i="4"/>
  <c r="K1124" i="4"/>
  <c r="J1124" i="4"/>
  <c r="I1124" i="4"/>
  <c r="H1124" i="4"/>
  <c r="G1124" i="4"/>
  <c r="F1124" i="4"/>
  <c r="E1124" i="4"/>
  <c r="D1124" i="4"/>
  <c r="W1123" i="4"/>
  <c r="V1123" i="4"/>
  <c r="U1123" i="4"/>
  <c r="T1123" i="4"/>
  <c r="R1123" i="4"/>
  <c r="Q1123" i="4"/>
  <c r="P1123" i="4"/>
  <c r="O1123" i="4"/>
  <c r="M1123" i="4"/>
  <c r="L1123" i="4"/>
  <c r="K1123" i="4"/>
  <c r="J1123" i="4"/>
  <c r="I1123" i="4"/>
  <c r="H1123" i="4"/>
  <c r="G1123" i="4"/>
  <c r="F1123" i="4"/>
  <c r="E1123" i="4"/>
  <c r="D1123" i="4"/>
  <c r="W1122" i="4"/>
  <c r="V1122" i="4"/>
  <c r="U1122" i="4"/>
  <c r="T1122" i="4"/>
  <c r="R1122" i="4"/>
  <c r="Q1122" i="4"/>
  <c r="P1122" i="4"/>
  <c r="O1122" i="4"/>
  <c r="M1122" i="4"/>
  <c r="L1122" i="4"/>
  <c r="K1122" i="4"/>
  <c r="J1122" i="4"/>
  <c r="I1122" i="4"/>
  <c r="H1122" i="4"/>
  <c r="G1122" i="4"/>
  <c r="F1122" i="4"/>
  <c r="E1122" i="4"/>
  <c r="D1122" i="4"/>
  <c r="W1121" i="4"/>
  <c r="V1121" i="4"/>
  <c r="U1121" i="4"/>
  <c r="T1121" i="4"/>
  <c r="R1121" i="4"/>
  <c r="Q1121" i="4"/>
  <c r="P1121" i="4"/>
  <c r="O1121" i="4"/>
  <c r="M1121" i="4"/>
  <c r="L1121" i="4"/>
  <c r="K1121" i="4"/>
  <c r="J1121" i="4"/>
  <c r="I1121" i="4"/>
  <c r="H1121" i="4"/>
  <c r="G1121" i="4"/>
  <c r="F1121" i="4"/>
  <c r="E1121" i="4"/>
  <c r="D1121" i="4"/>
  <c r="W1120" i="4"/>
  <c r="V1120" i="4"/>
  <c r="U1120" i="4"/>
  <c r="T1120" i="4"/>
  <c r="R1120" i="4"/>
  <c r="Q1120" i="4"/>
  <c r="P1120" i="4"/>
  <c r="O1120" i="4"/>
  <c r="M1120" i="4"/>
  <c r="L1120" i="4"/>
  <c r="K1120" i="4"/>
  <c r="J1120" i="4"/>
  <c r="I1120" i="4"/>
  <c r="H1120" i="4"/>
  <c r="G1120" i="4"/>
  <c r="F1120" i="4"/>
  <c r="E1120" i="4"/>
  <c r="D1120" i="4"/>
  <c r="W1119" i="4"/>
  <c r="V1119" i="4"/>
  <c r="U1119" i="4"/>
  <c r="T1119" i="4"/>
  <c r="R1119" i="4"/>
  <c r="Q1119" i="4"/>
  <c r="P1119" i="4"/>
  <c r="O1119" i="4"/>
  <c r="M1119" i="4"/>
  <c r="L1119" i="4"/>
  <c r="K1119" i="4"/>
  <c r="J1119" i="4"/>
  <c r="I1119" i="4"/>
  <c r="H1119" i="4"/>
  <c r="G1119" i="4"/>
  <c r="F1119" i="4"/>
  <c r="E1119" i="4"/>
  <c r="D1119" i="4"/>
  <c r="W1118" i="4"/>
  <c r="V1118" i="4"/>
  <c r="U1118" i="4"/>
  <c r="T1118" i="4"/>
  <c r="R1118" i="4"/>
  <c r="Q1118" i="4"/>
  <c r="P1118" i="4"/>
  <c r="O1118" i="4"/>
  <c r="M1118" i="4"/>
  <c r="L1118" i="4"/>
  <c r="K1118" i="4"/>
  <c r="J1118" i="4"/>
  <c r="I1118" i="4"/>
  <c r="H1118" i="4"/>
  <c r="G1118" i="4"/>
  <c r="F1118" i="4"/>
  <c r="E1118" i="4"/>
  <c r="D1118" i="4"/>
  <c r="W1117" i="4"/>
  <c r="V1117" i="4"/>
  <c r="U1117" i="4"/>
  <c r="T1117" i="4"/>
  <c r="R1117" i="4"/>
  <c r="Q1117" i="4"/>
  <c r="P1117" i="4"/>
  <c r="O1117" i="4"/>
  <c r="M1117" i="4"/>
  <c r="L1117" i="4"/>
  <c r="K1117" i="4"/>
  <c r="J1117" i="4"/>
  <c r="I1117" i="4"/>
  <c r="H1117" i="4"/>
  <c r="G1117" i="4"/>
  <c r="F1117" i="4"/>
  <c r="E1117" i="4"/>
  <c r="D1117" i="4"/>
  <c r="W1116" i="4"/>
  <c r="V1116" i="4"/>
  <c r="U1116" i="4"/>
  <c r="T1116" i="4"/>
  <c r="R1116" i="4"/>
  <c r="Q1116" i="4"/>
  <c r="P1116" i="4"/>
  <c r="O1116" i="4"/>
  <c r="M1116" i="4"/>
  <c r="L1116" i="4"/>
  <c r="K1116" i="4"/>
  <c r="J1116" i="4"/>
  <c r="I1116" i="4"/>
  <c r="H1116" i="4"/>
  <c r="G1116" i="4"/>
  <c r="F1116" i="4"/>
  <c r="E1116" i="4"/>
  <c r="D1116" i="4"/>
  <c r="W1115" i="4"/>
  <c r="V1115" i="4"/>
  <c r="U1115" i="4"/>
  <c r="T1115" i="4"/>
  <c r="R1115" i="4"/>
  <c r="Q1115" i="4"/>
  <c r="P1115" i="4"/>
  <c r="O1115" i="4"/>
  <c r="M1115" i="4"/>
  <c r="L1115" i="4"/>
  <c r="K1115" i="4"/>
  <c r="J1115" i="4"/>
  <c r="I1115" i="4"/>
  <c r="H1115" i="4"/>
  <c r="G1115" i="4"/>
  <c r="F1115" i="4"/>
  <c r="E1115" i="4"/>
  <c r="D1115" i="4"/>
  <c r="W1114" i="4"/>
  <c r="V1114" i="4"/>
  <c r="U1114" i="4"/>
  <c r="T1114" i="4"/>
  <c r="R1114" i="4"/>
  <c r="Q1114" i="4"/>
  <c r="P1114" i="4"/>
  <c r="O1114" i="4"/>
  <c r="M1114" i="4"/>
  <c r="L1114" i="4"/>
  <c r="K1114" i="4"/>
  <c r="J1114" i="4"/>
  <c r="I1114" i="4"/>
  <c r="H1114" i="4"/>
  <c r="G1114" i="4"/>
  <c r="F1114" i="4"/>
  <c r="E1114" i="4"/>
  <c r="D1114" i="4"/>
  <c r="W1113" i="4"/>
  <c r="V1113" i="4"/>
  <c r="U1113" i="4"/>
  <c r="T1113" i="4"/>
  <c r="R1113" i="4"/>
  <c r="Q1113" i="4"/>
  <c r="P1113" i="4"/>
  <c r="O1113" i="4"/>
  <c r="M1113" i="4"/>
  <c r="L1113" i="4"/>
  <c r="K1113" i="4"/>
  <c r="J1113" i="4"/>
  <c r="I1113" i="4"/>
  <c r="H1113" i="4"/>
  <c r="G1113" i="4"/>
  <c r="F1113" i="4"/>
  <c r="E1113" i="4"/>
  <c r="D1113" i="4"/>
  <c r="W1112" i="4"/>
  <c r="V1112" i="4"/>
  <c r="U1112" i="4"/>
  <c r="T1112" i="4"/>
  <c r="R1112" i="4"/>
  <c r="Q1112" i="4"/>
  <c r="P1112" i="4"/>
  <c r="O1112" i="4"/>
  <c r="M1112" i="4"/>
  <c r="L1112" i="4"/>
  <c r="K1112" i="4"/>
  <c r="J1112" i="4"/>
  <c r="I1112" i="4"/>
  <c r="H1112" i="4"/>
  <c r="G1112" i="4"/>
  <c r="F1112" i="4"/>
  <c r="E1112" i="4"/>
  <c r="D1112" i="4"/>
  <c r="W1111" i="4"/>
  <c r="V1111" i="4"/>
  <c r="U1111" i="4"/>
  <c r="T1111" i="4"/>
  <c r="R1111" i="4"/>
  <c r="Q1111" i="4"/>
  <c r="P1111" i="4"/>
  <c r="O1111" i="4"/>
  <c r="M1111" i="4"/>
  <c r="L1111" i="4"/>
  <c r="K1111" i="4"/>
  <c r="J1111" i="4"/>
  <c r="I1111" i="4"/>
  <c r="H1111" i="4"/>
  <c r="G1111" i="4"/>
  <c r="F1111" i="4"/>
  <c r="E1111" i="4"/>
  <c r="D1111" i="4"/>
  <c r="W1110" i="4"/>
  <c r="V1110" i="4"/>
  <c r="U1110" i="4"/>
  <c r="T1110" i="4"/>
  <c r="R1110" i="4"/>
  <c r="Q1110" i="4"/>
  <c r="P1110" i="4"/>
  <c r="O1110" i="4"/>
  <c r="M1110" i="4"/>
  <c r="L1110" i="4"/>
  <c r="K1110" i="4"/>
  <c r="J1110" i="4"/>
  <c r="I1110" i="4"/>
  <c r="H1110" i="4"/>
  <c r="G1110" i="4"/>
  <c r="F1110" i="4"/>
  <c r="E1110" i="4"/>
  <c r="D1110" i="4"/>
  <c r="W1109" i="4"/>
  <c r="V1109" i="4"/>
  <c r="U1109" i="4"/>
  <c r="T1109" i="4"/>
  <c r="R1109" i="4"/>
  <c r="Q1109" i="4"/>
  <c r="P1109" i="4"/>
  <c r="O1109" i="4"/>
  <c r="M1109" i="4"/>
  <c r="L1109" i="4"/>
  <c r="K1109" i="4"/>
  <c r="J1109" i="4"/>
  <c r="I1109" i="4"/>
  <c r="H1109" i="4"/>
  <c r="G1109" i="4"/>
  <c r="F1109" i="4"/>
  <c r="E1109" i="4"/>
  <c r="D1109" i="4"/>
  <c r="W1108" i="4"/>
  <c r="V1108" i="4"/>
  <c r="U1108" i="4"/>
  <c r="T1108" i="4"/>
  <c r="R1108" i="4"/>
  <c r="Q1108" i="4"/>
  <c r="P1108" i="4"/>
  <c r="O1108" i="4"/>
  <c r="M1108" i="4"/>
  <c r="L1108" i="4"/>
  <c r="K1108" i="4"/>
  <c r="J1108" i="4"/>
  <c r="I1108" i="4"/>
  <c r="H1108" i="4"/>
  <c r="G1108" i="4"/>
  <c r="F1108" i="4"/>
  <c r="E1108" i="4"/>
  <c r="D1108" i="4"/>
  <c r="W1107" i="4"/>
  <c r="V1107" i="4"/>
  <c r="U1107" i="4"/>
  <c r="T1107" i="4"/>
  <c r="R1107" i="4"/>
  <c r="Q1107" i="4"/>
  <c r="P1107" i="4"/>
  <c r="O1107" i="4"/>
  <c r="M1107" i="4"/>
  <c r="L1107" i="4"/>
  <c r="K1107" i="4"/>
  <c r="J1107" i="4"/>
  <c r="I1107" i="4"/>
  <c r="H1107" i="4"/>
  <c r="G1107" i="4"/>
  <c r="F1107" i="4"/>
  <c r="E1107" i="4"/>
  <c r="D1107" i="4"/>
  <c r="W1106" i="4"/>
  <c r="V1106" i="4"/>
  <c r="U1106" i="4"/>
  <c r="T1106" i="4"/>
  <c r="R1106" i="4"/>
  <c r="Q1106" i="4"/>
  <c r="P1106" i="4"/>
  <c r="O1106" i="4"/>
  <c r="M1106" i="4"/>
  <c r="L1106" i="4"/>
  <c r="K1106" i="4"/>
  <c r="J1106" i="4"/>
  <c r="I1106" i="4"/>
  <c r="H1106" i="4"/>
  <c r="G1106" i="4"/>
  <c r="F1106" i="4"/>
  <c r="E1106" i="4"/>
  <c r="D1106" i="4"/>
  <c r="W1105" i="4"/>
  <c r="V1105" i="4"/>
  <c r="U1105" i="4"/>
  <c r="T1105" i="4"/>
  <c r="R1105" i="4"/>
  <c r="Q1105" i="4"/>
  <c r="P1105" i="4"/>
  <c r="O1105" i="4"/>
  <c r="M1105" i="4"/>
  <c r="L1105" i="4"/>
  <c r="K1105" i="4"/>
  <c r="J1105" i="4"/>
  <c r="I1105" i="4"/>
  <c r="H1105" i="4"/>
  <c r="G1105" i="4"/>
  <c r="F1105" i="4"/>
  <c r="E1105" i="4"/>
  <c r="D1105" i="4"/>
  <c r="W1104" i="4"/>
  <c r="V1104" i="4"/>
  <c r="U1104" i="4"/>
  <c r="T1104" i="4"/>
  <c r="R1104" i="4"/>
  <c r="Q1104" i="4"/>
  <c r="P1104" i="4"/>
  <c r="O1104" i="4"/>
  <c r="M1104" i="4"/>
  <c r="L1104" i="4"/>
  <c r="K1104" i="4"/>
  <c r="J1104" i="4"/>
  <c r="I1104" i="4"/>
  <c r="H1104" i="4"/>
  <c r="G1104" i="4"/>
  <c r="F1104" i="4"/>
  <c r="E1104" i="4"/>
  <c r="D1104" i="4"/>
  <c r="W1103" i="4"/>
  <c r="V1103" i="4"/>
  <c r="U1103" i="4"/>
  <c r="T1103" i="4"/>
  <c r="R1103" i="4"/>
  <c r="Q1103" i="4"/>
  <c r="P1103" i="4"/>
  <c r="O1103" i="4"/>
  <c r="M1103" i="4"/>
  <c r="L1103" i="4"/>
  <c r="K1103" i="4"/>
  <c r="J1103" i="4"/>
  <c r="I1103" i="4"/>
  <c r="H1103" i="4"/>
  <c r="G1103" i="4"/>
  <c r="F1103" i="4"/>
  <c r="E1103" i="4"/>
  <c r="D1103" i="4"/>
  <c r="W1102" i="4"/>
  <c r="V1102" i="4"/>
  <c r="U1102" i="4"/>
  <c r="T1102" i="4"/>
  <c r="R1102" i="4"/>
  <c r="Q1102" i="4"/>
  <c r="P1102" i="4"/>
  <c r="O1102" i="4"/>
  <c r="M1102" i="4"/>
  <c r="L1102" i="4"/>
  <c r="K1102" i="4"/>
  <c r="J1102" i="4"/>
  <c r="I1102" i="4"/>
  <c r="H1102" i="4"/>
  <c r="G1102" i="4"/>
  <c r="F1102" i="4"/>
  <c r="E1102" i="4"/>
  <c r="D1102" i="4"/>
  <c r="W1101" i="4"/>
  <c r="V1101" i="4"/>
  <c r="U1101" i="4"/>
  <c r="T1101" i="4"/>
  <c r="R1101" i="4"/>
  <c r="Q1101" i="4"/>
  <c r="P1101" i="4"/>
  <c r="O1101" i="4"/>
  <c r="M1101" i="4"/>
  <c r="L1101" i="4"/>
  <c r="K1101" i="4"/>
  <c r="J1101" i="4"/>
  <c r="I1101" i="4"/>
  <c r="H1101" i="4"/>
  <c r="G1101" i="4"/>
  <c r="F1101" i="4"/>
  <c r="E1101" i="4"/>
  <c r="D1101" i="4"/>
  <c r="W1100" i="4"/>
  <c r="V1100" i="4"/>
  <c r="U1100" i="4"/>
  <c r="T1100" i="4"/>
  <c r="R1100" i="4"/>
  <c r="Q1100" i="4"/>
  <c r="P1100" i="4"/>
  <c r="O1100" i="4"/>
  <c r="M1100" i="4"/>
  <c r="L1100" i="4"/>
  <c r="K1100" i="4"/>
  <c r="J1100" i="4"/>
  <c r="I1100" i="4"/>
  <c r="H1100" i="4"/>
  <c r="G1100" i="4"/>
  <c r="F1100" i="4"/>
  <c r="E1100" i="4"/>
  <c r="D1100" i="4"/>
  <c r="W1099" i="4"/>
  <c r="V1099" i="4"/>
  <c r="U1099" i="4"/>
  <c r="T1099" i="4"/>
  <c r="R1099" i="4"/>
  <c r="Q1099" i="4"/>
  <c r="P1099" i="4"/>
  <c r="O1099" i="4"/>
  <c r="M1099" i="4"/>
  <c r="L1099" i="4"/>
  <c r="K1099" i="4"/>
  <c r="J1099" i="4"/>
  <c r="I1099" i="4"/>
  <c r="H1099" i="4"/>
  <c r="G1099" i="4"/>
  <c r="F1099" i="4"/>
  <c r="E1099" i="4"/>
  <c r="D1099" i="4"/>
  <c r="W1098" i="4"/>
  <c r="V1098" i="4"/>
  <c r="U1098" i="4"/>
  <c r="T1098" i="4"/>
  <c r="R1098" i="4"/>
  <c r="Q1098" i="4"/>
  <c r="P1098" i="4"/>
  <c r="O1098" i="4"/>
  <c r="M1098" i="4"/>
  <c r="L1098" i="4"/>
  <c r="K1098" i="4"/>
  <c r="J1098" i="4"/>
  <c r="I1098" i="4"/>
  <c r="H1098" i="4"/>
  <c r="G1098" i="4"/>
  <c r="F1098" i="4"/>
  <c r="E1098" i="4"/>
  <c r="D1098" i="4"/>
  <c r="W1097" i="4"/>
  <c r="V1097" i="4"/>
  <c r="U1097" i="4"/>
  <c r="T1097" i="4"/>
  <c r="R1097" i="4"/>
  <c r="Q1097" i="4"/>
  <c r="P1097" i="4"/>
  <c r="O1097" i="4"/>
  <c r="M1097" i="4"/>
  <c r="L1097" i="4"/>
  <c r="K1097" i="4"/>
  <c r="J1097" i="4"/>
  <c r="I1097" i="4"/>
  <c r="H1097" i="4"/>
  <c r="G1097" i="4"/>
  <c r="F1097" i="4"/>
  <c r="E1097" i="4"/>
  <c r="D1097" i="4"/>
  <c r="W1096" i="4"/>
  <c r="V1096" i="4"/>
  <c r="U1096" i="4"/>
  <c r="T1096" i="4"/>
  <c r="R1096" i="4"/>
  <c r="Q1096" i="4"/>
  <c r="P1096" i="4"/>
  <c r="O1096" i="4"/>
  <c r="M1096" i="4"/>
  <c r="L1096" i="4"/>
  <c r="K1096" i="4"/>
  <c r="J1096" i="4"/>
  <c r="I1096" i="4"/>
  <c r="H1096" i="4"/>
  <c r="G1096" i="4"/>
  <c r="F1096" i="4"/>
  <c r="E1096" i="4"/>
  <c r="D1096" i="4"/>
  <c r="W1095" i="4"/>
  <c r="V1095" i="4"/>
  <c r="U1095" i="4"/>
  <c r="T1095" i="4"/>
  <c r="R1095" i="4"/>
  <c r="Q1095" i="4"/>
  <c r="P1095" i="4"/>
  <c r="O1095" i="4"/>
  <c r="M1095" i="4"/>
  <c r="L1095" i="4"/>
  <c r="K1095" i="4"/>
  <c r="J1095" i="4"/>
  <c r="I1095" i="4"/>
  <c r="H1095" i="4"/>
  <c r="G1095" i="4"/>
  <c r="F1095" i="4"/>
  <c r="E1095" i="4"/>
  <c r="D1095" i="4"/>
  <c r="W1094" i="4"/>
  <c r="V1094" i="4"/>
  <c r="U1094" i="4"/>
  <c r="T1094" i="4"/>
  <c r="R1094" i="4"/>
  <c r="Q1094" i="4"/>
  <c r="P1094" i="4"/>
  <c r="O1094" i="4"/>
  <c r="M1094" i="4"/>
  <c r="L1094" i="4"/>
  <c r="K1094" i="4"/>
  <c r="J1094" i="4"/>
  <c r="I1094" i="4"/>
  <c r="H1094" i="4"/>
  <c r="G1094" i="4"/>
  <c r="F1094" i="4"/>
  <c r="E1094" i="4"/>
  <c r="D1094" i="4"/>
  <c r="W1093" i="4"/>
  <c r="V1093" i="4"/>
  <c r="U1093" i="4"/>
  <c r="T1093" i="4"/>
  <c r="R1093" i="4"/>
  <c r="Q1093" i="4"/>
  <c r="P1093" i="4"/>
  <c r="O1093" i="4"/>
  <c r="M1093" i="4"/>
  <c r="L1093" i="4"/>
  <c r="K1093" i="4"/>
  <c r="J1093" i="4"/>
  <c r="I1093" i="4"/>
  <c r="H1093" i="4"/>
  <c r="G1093" i="4"/>
  <c r="F1093" i="4"/>
  <c r="E1093" i="4"/>
  <c r="D1093" i="4"/>
  <c r="W1092" i="4"/>
  <c r="V1092" i="4"/>
  <c r="U1092" i="4"/>
  <c r="T1092" i="4"/>
  <c r="R1092" i="4"/>
  <c r="Q1092" i="4"/>
  <c r="P1092" i="4"/>
  <c r="O1092" i="4"/>
  <c r="M1092" i="4"/>
  <c r="L1092" i="4"/>
  <c r="K1092" i="4"/>
  <c r="J1092" i="4"/>
  <c r="I1092" i="4"/>
  <c r="H1092" i="4"/>
  <c r="G1092" i="4"/>
  <c r="F1092" i="4"/>
  <c r="E1092" i="4"/>
  <c r="D1092" i="4"/>
  <c r="W1091" i="4"/>
  <c r="V1091" i="4"/>
  <c r="U1091" i="4"/>
  <c r="T1091" i="4"/>
  <c r="R1091" i="4"/>
  <c r="Q1091" i="4"/>
  <c r="P1091" i="4"/>
  <c r="O1091" i="4"/>
  <c r="M1091" i="4"/>
  <c r="L1091" i="4"/>
  <c r="K1091" i="4"/>
  <c r="J1091" i="4"/>
  <c r="I1091" i="4"/>
  <c r="H1091" i="4"/>
  <c r="G1091" i="4"/>
  <c r="F1091" i="4"/>
  <c r="E1091" i="4"/>
  <c r="D1091" i="4"/>
  <c r="W1090" i="4"/>
  <c r="V1090" i="4"/>
  <c r="U1090" i="4"/>
  <c r="T1090" i="4"/>
  <c r="R1090" i="4"/>
  <c r="Q1090" i="4"/>
  <c r="P1090" i="4"/>
  <c r="O1090" i="4"/>
  <c r="M1090" i="4"/>
  <c r="L1090" i="4"/>
  <c r="K1090" i="4"/>
  <c r="J1090" i="4"/>
  <c r="I1090" i="4"/>
  <c r="H1090" i="4"/>
  <c r="G1090" i="4"/>
  <c r="F1090" i="4"/>
  <c r="E1090" i="4"/>
  <c r="D1090" i="4"/>
  <c r="W1089" i="4"/>
  <c r="V1089" i="4"/>
  <c r="U1089" i="4"/>
  <c r="T1089" i="4"/>
  <c r="R1089" i="4"/>
  <c r="Q1089" i="4"/>
  <c r="P1089" i="4"/>
  <c r="O1089" i="4"/>
  <c r="M1089" i="4"/>
  <c r="L1089" i="4"/>
  <c r="K1089" i="4"/>
  <c r="J1089" i="4"/>
  <c r="I1089" i="4"/>
  <c r="H1089" i="4"/>
  <c r="G1089" i="4"/>
  <c r="F1089" i="4"/>
  <c r="E1089" i="4"/>
  <c r="D1089" i="4"/>
  <c r="W1088" i="4"/>
  <c r="V1088" i="4"/>
  <c r="U1088" i="4"/>
  <c r="T1088" i="4"/>
  <c r="R1088" i="4"/>
  <c r="Q1088" i="4"/>
  <c r="P1088" i="4"/>
  <c r="O1088" i="4"/>
  <c r="M1088" i="4"/>
  <c r="L1088" i="4"/>
  <c r="K1088" i="4"/>
  <c r="J1088" i="4"/>
  <c r="I1088" i="4"/>
  <c r="H1088" i="4"/>
  <c r="G1088" i="4"/>
  <c r="F1088" i="4"/>
  <c r="E1088" i="4"/>
  <c r="D1088" i="4"/>
  <c r="W1087" i="4"/>
  <c r="V1087" i="4"/>
  <c r="U1087" i="4"/>
  <c r="T1087" i="4"/>
  <c r="R1087" i="4"/>
  <c r="Q1087" i="4"/>
  <c r="P1087" i="4"/>
  <c r="O1087" i="4"/>
  <c r="M1087" i="4"/>
  <c r="L1087" i="4"/>
  <c r="K1087" i="4"/>
  <c r="J1087" i="4"/>
  <c r="I1087" i="4"/>
  <c r="H1087" i="4"/>
  <c r="G1087" i="4"/>
  <c r="F1087" i="4"/>
  <c r="E1087" i="4"/>
  <c r="D1087" i="4"/>
  <c r="W1086" i="4"/>
  <c r="V1086" i="4"/>
  <c r="U1086" i="4"/>
  <c r="T1086" i="4"/>
  <c r="R1086" i="4"/>
  <c r="Q1086" i="4"/>
  <c r="P1086" i="4"/>
  <c r="O1086" i="4"/>
  <c r="M1086" i="4"/>
  <c r="L1086" i="4"/>
  <c r="K1086" i="4"/>
  <c r="J1086" i="4"/>
  <c r="I1086" i="4"/>
  <c r="H1086" i="4"/>
  <c r="G1086" i="4"/>
  <c r="F1086" i="4"/>
  <c r="E1086" i="4"/>
  <c r="D1086" i="4"/>
  <c r="W1085" i="4"/>
  <c r="V1085" i="4"/>
  <c r="U1085" i="4"/>
  <c r="T1085" i="4"/>
  <c r="R1085" i="4"/>
  <c r="Q1085" i="4"/>
  <c r="P1085" i="4"/>
  <c r="O1085" i="4"/>
  <c r="M1085" i="4"/>
  <c r="L1085" i="4"/>
  <c r="K1085" i="4"/>
  <c r="J1085" i="4"/>
  <c r="I1085" i="4"/>
  <c r="H1085" i="4"/>
  <c r="G1085" i="4"/>
  <c r="F1085" i="4"/>
  <c r="E1085" i="4"/>
  <c r="D1085" i="4"/>
  <c r="W1084" i="4"/>
  <c r="V1084" i="4"/>
  <c r="U1084" i="4"/>
  <c r="T1084" i="4"/>
  <c r="R1084" i="4"/>
  <c r="Q1084" i="4"/>
  <c r="P1084" i="4"/>
  <c r="O1084" i="4"/>
  <c r="M1084" i="4"/>
  <c r="L1084" i="4"/>
  <c r="K1084" i="4"/>
  <c r="J1084" i="4"/>
  <c r="I1084" i="4"/>
  <c r="H1084" i="4"/>
  <c r="G1084" i="4"/>
  <c r="F1084" i="4"/>
  <c r="E1084" i="4"/>
  <c r="D1084" i="4"/>
  <c r="W1083" i="4"/>
  <c r="V1083" i="4"/>
  <c r="U1083" i="4"/>
  <c r="T1083" i="4"/>
  <c r="R1083" i="4"/>
  <c r="Q1083" i="4"/>
  <c r="P1083" i="4"/>
  <c r="O1083" i="4"/>
  <c r="M1083" i="4"/>
  <c r="L1083" i="4"/>
  <c r="K1083" i="4"/>
  <c r="J1083" i="4"/>
  <c r="I1083" i="4"/>
  <c r="H1083" i="4"/>
  <c r="G1083" i="4"/>
  <c r="F1083" i="4"/>
  <c r="E1083" i="4"/>
  <c r="D1083" i="4"/>
  <c r="W1082" i="4"/>
  <c r="V1082" i="4"/>
  <c r="U1082" i="4"/>
  <c r="T1082" i="4"/>
  <c r="R1082" i="4"/>
  <c r="Q1082" i="4"/>
  <c r="P1082" i="4"/>
  <c r="O1082" i="4"/>
  <c r="M1082" i="4"/>
  <c r="L1082" i="4"/>
  <c r="K1082" i="4"/>
  <c r="J1082" i="4"/>
  <c r="I1082" i="4"/>
  <c r="H1082" i="4"/>
  <c r="G1082" i="4"/>
  <c r="F1082" i="4"/>
  <c r="E1082" i="4"/>
  <c r="D1082" i="4"/>
  <c r="W1081" i="4"/>
  <c r="V1081" i="4"/>
  <c r="U1081" i="4"/>
  <c r="T1081" i="4"/>
  <c r="R1081" i="4"/>
  <c r="Q1081" i="4"/>
  <c r="P1081" i="4"/>
  <c r="O1081" i="4"/>
  <c r="M1081" i="4"/>
  <c r="L1081" i="4"/>
  <c r="K1081" i="4"/>
  <c r="J1081" i="4"/>
  <c r="I1081" i="4"/>
  <c r="H1081" i="4"/>
  <c r="G1081" i="4"/>
  <c r="F1081" i="4"/>
  <c r="E1081" i="4"/>
  <c r="D1081" i="4"/>
  <c r="W1080" i="4"/>
  <c r="V1080" i="4"/>
  <c r="U1080" i="4"/>
  <c r="T1080" i="4"/>
  <c r="R1080" i="4"/>
  <c r="Q1080" i="4"/>
  <c r="P1080" i="4"/>
  <c r="O1080" i="4"/>
  <c r="M1080" i="4"/>
  <c r="L1080" i="4"/>
  <c r="K1080" i="4"/>
  <c r="J1080" i="4"/>
  <c r="I1080" i="4"/>
  <c r="H1080" i="4"/>
  <c r="G1080" i="4"/>
  <c r="F1080" i="4"/>
  <c r="E1080" i="4"/>
  <c r="D1080" i="4"/>
  <c r="W1079" i="4"/>
  <c r="V1079" i="4"/>
  <c r="U1079" i="4"/>
  <c r="T1079" i="4"/>
  <c r="R1079" i="4"/>
  <c r="Q1079" i="4"/>
  <c r="P1079" i="4"/>
  <c r="O1079" i="4"/>
  <c r="M1079" i="4"/>
  <c r="L1079" i="4"/>
  <c r="K1079" i="4"/>
  <c r="J1079" i="4"/>
  <c r="I1079" i="4"/>
  <c r="H1079" i="4"/>
  <c r="G1079" i="4"/>
  <c r="F1079" i="4"/>
  <c r="E1079" i="4"/>
  <c r="D1079" i="4"/>
  <c r="W1078" i="4"/>
  <c r="V1078" i="4"/>
  <c r="U1078" i="4"/>
  <c r="T1078" i="4"/>
  <c r="R1078" i="4"/>
  <c r="Q1078" i="4"/>
  <c r="P1078" i="4"/>
  <c r="O1078" i="4"/>
  <c r="M1078" i="4"/>
  <c r="L1078" i="4"/>
  <c r="K1078" i="4"/>
  <c r="J1078" i="4"/>
  <c r="I1078" i="4"/>
  <c r="H1078" i="4"/>
  <c r="G1078" i="4"/>
  <c r="F1078" i="4"/>
  <c r="E1078" i="4"/>
  <c r="D1078" i="4"/>
  <c r="W1077" i="4"/>
  <c r="V1077" i="4"/>
  <c r="U1077" i="4"/>
  <c r="T1077" i="4"/>
  <c r="R1077" i="4"/>
  <c r="Q1077" i="4"/>
  <c r="P1077" i="4"/>
  <c r="O1077" i="4"/>
  <c r="M1077" i="4"/>
  <c r="L1077" i="4"/>
  <c r="K1077" i="4"/>
  <c r="J1077" i="4"/>
  <c r="I1077" i="4"/>
  <c r="H1077" i="4"/>
  <c r="G1077" i="4"/>
  <c r="F1077" i="4"/>
  <c r="E1077" i="4"/>
  <c r="D1077" i="4"/>
  <c r="W1076" i="4"/>
  <c r="V1076" i="4"/>
  <c r="U1076" i="4"/>
  <c r="T1076" i="4"/>
  <c r="R1076" i="4"/>
  <c r="Q1076" i="4"/>
  <c r="P1076" i="4"/>
  <c r="O1076" i="4"/>
  <c r="M1076" i="4"/>
  <c r="L1076" i="4"/>
  <c r="K1076" i="4"/>
  <c r="J1076" i="4"/>
  <c r="I1076" i="4"/>
  <c r="H1076" i="4"/>
  <c r="G1076" i="4"/>
  <c r="F1076" i="4"/>
  <c r="E1076" i="4"/>
  <c r="D1076" i="4"/>
  <c r="W1075" i="4"/>
  <c r="V1075" i="4"/>
  <c r="U1075" i="4"/>
  <c r="T1075" i="4"/>
  <c r="R1075" i="4"/>
  <c r="Q1075" i="4"/>
  <c r="P1075" i="4"/>
  <c r="O1075" i="4"/>
  <c r="M1075" i="4"/>
  <c r="L1075" i="4"/>
  <c r="K1075" i="4"/>
  <c r="J1075" i="4"/>
  <c r="I1075" i="4"/>
  <c r="H1075" i="4"/>
  <c r="G1075" i="4"/>
  <c r="F1075" i="4"/>
  <c r="E1075" i="4"/>
  <c r="D1075" i="4"/>
  <c r="W1074" i="4"/>
  <c r="V1074" i="4"/>
  <c r="U1074" i="4"/>
  <c r="T1074" i="4"/>
  <c r="R1074" i="4"/>
  <c r="Q1074" i="4"/>
  <c r="P1074" i="4"/>
  <c r="O1074" i="4"/>
  <c r="M1074" i="4"/>
  <c r="L1074" i="4"/>
  <c r="K1074" i="4"/>
  <c r="J1074" i="4"/>
  <c r="I1074" i="4"/>
  <c r="H1074" i="4"/>
  <c r="G1074" i="4"/>
  <c r="F1074" i="4"/>
  <c r="E1074" i="4"/>
  <c r="D1074" i="4"/>
  <c r="W1073" i="4"/>
  <c r="V1073" i="4"/>
  <c r="U1073" i="4"/>
  <c r="T1073" i="4"/>
  <c r="R1073" i="4"/>
  <c r="Q1073" i="4"/>
  <c r="P1073" i="4"/>
  <c r="O1073" i="4"/>
  <c r="M1073" i="4"/>
  <c r="L1073" i="4"/>
  <c r="K1073" i="4"/>
  <c r="J1073" i="4"/>
  <c r="I1073" i="4"/>
  <c r="H1073" i="4"/>
  <c r="G1073" i="4"/>
  <c r="F1073" i="4"/>
  <c r="E1073" i="4"/>
  <c r="D1073" i="4"/>
  <c r="W1072" i="4"/>
  <c r="V1072" i="4"/>
  <c r="U1072" i="4"/>
  <c r="T1072" i="4"/>
  <c r="R1072" i="4"/>
  <c r="Q1072" i="4"/>
  <c r="P1072" i="4"/>
  <c r="O1072" i="4"/>
  <c r="M1072" i="4"/>
  <c r="L1072" i="4"/>
  <c r="K1072" i="4"/>
  <c r="J1072" i="4"/>
  <c r="I1072" i="4"/>
  <c r="H1072" i="4"/>
  <c r="G1072" i="4"/>
  <c r="F1072" i="4"/>
  <c r="E1072" i="4"/>
  <c r="D1072" i="4"/>
  <c r="W1071" i="4"/>
  <c r="V1071" i="4"/>
  <c r="U1071" i="4"/>
  <c r="T1071" i="4"/>
  <c r="R1071" i="4"/>
  <c r="Q1071" i="4"/>
  <c r="P1071" i="4"/>
  <c r="O1071" i="4"/>
  <c r="M1071" i="4"/>
  <c r="L1071" i="4"/>
  <c r="K1071" i="4"/>
  <c r="J1071" i="4"/>
  <c r="I1071" i="4"/>
  <c r="H1071" i="4"/>
  <c r="G1071" i="4"/>
  <c r="F1071" i="4"/>
  <c r="E1071" i="4"/>
  <c r="D1071" i="4"/>
  <c r="W1070" i="4"/>
  <c r="V1070" i="4"/>
  <c r="U1070" i="4"/>
  <c r="T1070" i="4"/>
  <c r="R1070" i="4"/>
  <c r="Q1070" i="4"/>
  <c r="P1070" i="4"/>
  <c r="O1070" i="4"/>
  <c r="M1070" i="4"/>
  <c r="L1070" i="4"/>
  <c r="K1070" i="4"/>
  <c r="J1070" i="4"/>
  <c r="I1070" i="4"/>
  <c r="H1070" i="4"/>
  <c r="G1070" i="4"/>
  <c r="F1070" i="4"/>
  <c r="E1070" i="4"/>
  <c r="D1070" i="4"/>
  <c r="W1069" i="4"/>
  <c r="V1069" i="4"/>
  <c r="U1069" i="4"/>
  <c r="T1069" i="4"/>
  <c r="R1069" i="4"/>
  <c r="Q1069" i="4"/>
  <c r="P1069" i="4"/>
  <c r="O1069" i="4"/>
  <c r="M1069" i="4"/>
  <c r="L1069" i="4"/>
  <c r="K1069" i="4"/>
  <c r="J1069" i="4"/>
  <c r="I1069" i="4"/>
  <c r="H1069" i="4"/>
  <c r="G1069" i="4"/>
  <c r="F1069" i="4"/>
  <c r="E1069" i="4"/>
  <c r="D1069" i="4"/>
  <c r="W1068" i="4"/>
  <c r="V1068" i="4"/>
  <c r="U1068" i="4"/>
  <c r="T1068" i="4"/>
  <c r="R1068" i="4"/>
  <c r="Q1068" i="4"/>
  <c r="P1068" i="4"/>
  <c r="O1068" i="4"/>
  <c r="M1068" i="4"/>
  <c r="L1068" i="4"/>
  <c r="K1068" i="4"/>
  <c r="J1068" i="4"/>
  <c r="I1068" i="4"/>
  <c r="H1068" i="4"/>
  <c r="G1068" i="4"/>
  <c r="F1068" i="4"/>
  <c r="E1068" i="4"/>
  <c r="D1068" i="4"/>
  <c r="W1067" i="4"/>
  <c r="V1067" i="4"/>
  <c r="U1067" i="4"/>
  <c r="T1067" i="4"/>
  <c r="R1067" i="4"/>
  <c r="Q1067" i="4"/>
  <c r="P1067" i="4"/>
  <c r="O1067" i="4"/>
  <c r="M1067" i="4"/>
  <c r="L1067" i="4"/>
  <c r="K1067" i="4"/>
  <c r="J1067" i="4"/>
  <c r="I1067" i="4"/>
  <c r="H1067" i="4"/>
  <c r="G1067" i="4"/>
  <c r="F1067" i="4"/>
  <c r="E1067" i="4"/>
  <c r="D1067" i="4"/>
  <c r="W1066" i="4"/>
  <c r="V1066" i="4"/>
  <c r="U1066" i="4"/>
  <c r="T1066" i="4"/>
  <c r="R1066" i="4"/>
  <c r="Q1066" i="4"/>
  <c r="P1066" i="4"/>
  <c r="O1066" i="4"/>
  <c r="M1066" i="4"/>
  <c r="L1066" i="4"/>
  <c r="K1066" i="4"/>
  <c r="J1066" i="4"/>
  <c r="I1066" i="4"/>
  <c r="H1066" i="4"/>
  <c r="G1066" i="4"/>
  <c r="F1066" i="4"/>
  <c r="E1066" i="4"/>
  <c r="D1066" i="4"/>
  <c r="W1065" i="4"/>
  <c r="V1065" i="4"/>
  <c r="U1065" i="4"/>
  <c r="T1065" i="4"/>
  <c r="R1065" i="4"/>
  <c r="Q1065" i="4"/>
  <c r="P1065" i="4"/>
  <c r="O1065" i="4"/>
  <c r="M1065" i="4"/>
  <c r="L1065" i="4"/>
  <c r="K1065" i="4"/>
  <c r="J1065" i="4"/>
  <c r="I1065" i="4"/>
  <c r="H1065" i="4"/>
  <c r="G1065" i="4"/>
  <c r="F1065" i="4"/>
  <c r="E1065" i="4"/>
  <c r="D1065" i="4"/>
  <c r="W1064" i="4"/>
  <c r="V1064" i="4"/>
  <c r="U1064" i="4"/>
  <c r="T1064" i="4"/>
  <c r="R1064" i="4"/>
  <c r="Q1064" i="4"/>
  <c r="P1064" i="4"/>
  <c r="O1064" i="4"/>
  <c r="M1064" i="4"/>
  <c r="L1064" i="4"/>
  <c r="K1064" i="4"/>
  <c r="J1064" i="4"/>
  <c r="I1064" i="4"/>
  <c r="H1064" i="4"/>
  <c r="G1064" i="4"/>
  <c r="F1064" i="4"/>
  <c r="E1064" i="4"/>
  <c r="D1064" i="4"/>
  <c r="W1063" i="4"/>
  <c r="V1063" i="4"/>
  <c r="U1063" i="4"/>
  <c r="T1063" i="4"/>
  <c r="R1063" i="4"/>
  <c r="Q1063" i="4"/>
  <c r="P1063" i="4"/>
  <c r="O1063" i="4"/>
  <c r="M1063" i="4"/>
  <c r="L1063" i="4"/>
  <c r="K1063" i="4"/>
  <c r="J1063" i="4"/>
  <c r="I1063" i="4"/>
  <c r="H1063" i="4"/>
  <c r="G1063" i="4"/>
  <c r="F1063" i="4"/>
  <c r="E1063" i="4"/>
  <c r="D1063" i="4"/>
  <c r="W1062" i="4"/>
  <c r="V1062" i="4"/>
  <c r="U1062" i="4"/>
  <c r="T1062" i="4"/>
  <c r="R1062" i="4"/>
  <c r="Q1062" i="4"/>
  <c r="P1062" i="4"/>
  <c r="O1062" i="4"/>
  <c r="M1062" i="4"/>
  <c r="L1062" i="4"/>
  <c r="K1062" i="4"/>
  <c r="J1062" i="4"/>
  <c r="I1062" i="4"/>
  <c r="H1062" i="4"/>
  <c r="G1062" i="4"/>
  <c r="F1062" i="4"/>
  <c r="E1062" i="4"/>
  <c r="D1062" i="4"/>
  <c r="W1061" i="4"/>
  <c r="V1061" i="4"/>
  <c r="U1061" i="4"/>
  <c r="T1061" i="4"/>
  <c r="R1061" i="4"/>
  <c r="Q1061" i="4"/>
  <c r="P1061" i="4"/>
  <c r="O1061" i="4"/>
  <c r="M1061" i="4"/>
  <c r="L1061" i="4"/>
  <c r="K1061" i="4"/>
  <c r="J1061" i="4"/>
  <c r="I1061" i="4"/>
  <c r="H1061" i="4"/>
  <c r="G1061" i="4"/>
  <c r="F1061" i="4"/>
  <c r="E1061" i="4"/>
  <c r="D1061" i="4"/>
  <c r="W1060" i="4"/>
  <c r="V1060" i="4"/>
  <c r="U1060" i="4"/>
  <c r="T1060" i="4"/>
  <c r="R1060" i="4"/>
  <c r="Q1060" i="4"/>
  <c r="P1060" i="4"/>
  <c r="O1060" i="4"/>
  <c r="M1060" i="4"/>
  <c r="L1060" i="4"/>
  <c r="K1060" i="4"/>
  <c r="J1060" i="4"/>
  <c r="I1060" i="4"/>
  <c r="H1060" i="4"/>
  <c r="G1060" i="4"/>
  <c r="F1060" i="4"/>
  <c r="E1060" i="4"/>
  <c r="D1060" i="4"/>
  <c r="W1059" i="4"/>
  <c r="V1059" i="4"/>
  <c r="U1059" i="4"/>
  <c r="T1059" i="4"/>
  <c r="R1059" i="4"/>
  <c r="Q1059" i="4"/>
  <c r="P1059" i="4"/>
  <c r="O1059" i="4"/>
  <c r="M1059" i="4"/>
  <c r="L1059" i="4"/>
  <c r="K1059" i="4"/>
  <c r="J1059" i="4"/>
  <c r="I1059" i="4"/>
  <c r="H1059" i="4"/>
  <c r="G1059" i="4"/>
  <c r="F1059" i="4"/>
  <c r="E1059" i="4"/>
  <c r="D1059" i="4"/>
  <c r="W1058" i="4"/>
  <c r="V1058" i="4"/>
  <c r="U1058" i="4"/>
  <c r="T1058" i="4"/>
  <c r="R1058" i="4"/>
  <c r="Q1058" i="4"/>
  <c r="P1058" i="4"/>
  <c r="O1058" i="4"/>
  <c r="M1058" i="4"/>
  <c r="L1058" i="4"/>
  <c r="K1058" i="4"/>
  <c r="J1058" i="4"/>
  <c r="I1058" i="4"/>
  <c r="H1058" i="4"/>
  <c r="G1058" i="4"/>
  <c r="F1058" i="4"/>
  <c r="E1058" i="4"/>
  <c r="D1058" i="4"/>
  <c r="W1057" i="4"/>
  <c r="V1057" i="4"/>
  <c r="U1057" i="4"/>
  <c r="T1057" i="4"/>
  <c r="R1057" i="4"/>
  <c r="Q1057" i="4"/>
  <c r="P1057" i="4"/>
  <c r="O1057" i="4"/>
  <c r="M1057" i="4"/>
  <c r="L1057" i="4"/>
  <c r="K1057" i="4"/>
  <c r="J1057" i="4"/>
  <c r="I1057" i="4"/>
  <c r="H1057" i="4"/>
  <c r="G1057" i="4"/>
  <c r="F1057" i="4"/>
  <c r="E1057" i="4"/>
  <c r="D1057" i="4"/>
  <c r="W1056" i="4"/>
  <c r="V1056" i="4"/>
  <c r="U1056" i="4"/>
  <c r="T1056" i="4"/>
  <c r="R1056" i="4"/>
  <c r="Q1056" i="4"/>
  <c r="P1056" i="4"/>
  <c r="O1056" i="4"/>
  <c r="M1056" i="4"/>
  <c r="L1056" i="4"/>
  <c r="K1056" i="4"/>
  <c r="J1056" i="4"/>
  <c r="I1056" i="4"/>
  <c r="H1056" i="4"/>
  <c r="G1056" i="4"/>
  <c r="F1056" i="4"/>
  <c r="E1056" i="4"/>
  <c r="D1056" i="4"/>
  <c r="W1055" i="4"/>
  <c r="V1055" i="4"/>
  <c r="U1055" i="4"/>
  <c r="T1055" i="4"/>
  <c r="R1055" i="4"/>
  <c r="Q1055" i="4"/>
  <c r="P1055" i="4"/>
  <c r="O1055" i="4"/>
  <c r="M1055" i="4"/>
  <c r="L1055" i="4"/>
  <c r="K1055" i="4"/>
  <c r="J1055" i="4"/>
  <c r="I1055" i="4"/>
  <c r="H1055" i="4"/>
  <c r="G1055" i="4"/>
  <c r="F1055" i="4"/>
  <c r="E1055" i="4"/>
  <c r="D1055" i="4"/>
  <c r="W1054" i="4"/>
  <c r="V1054" i="4"/>
  <c r="U1054" i="4"/>
  <c r="T1054" i="4"/>
  <c r="R1054" i="4"/>
  <c r="Q1054" i="4"/>
  <c r="P1054" i="4"/>
  <c r="O1054" i="4"/>
  <c r="M1054" i="4"/>
  <c r="L1054" i="4"/>
  <c r="K1054" i="4"/>
  <c r="J1054" i="4"/>
  <c r="I1054" i="4"/>
  <c r="H1054" i="4"/>
  <c r="G1054" i="4"/>
  <c r="F1054" i="4"/>
  <c r="E1054" i="4"/>
  <c r="D1054" i="4"/>
  <c r="W1053" i="4"/>
  <c r="V1053" i="4"/>
  <c r="U1053" i="4"/>
  <c r="T1053" i="4"/>
  <c r="R1053" i="4"/>
  <c r="Q1053" i="4"/>
  <c r="P1053" i="4"/>
  <c r="O1053" i="4"/>
  <c r="M1053" i="4"/>
  <c r="L1053" i="4"/>
  <c r="K1053" i="4"/>
  <c r="J1053" i="4"/>
  <c r="I1053" i="4"/>
  <c r="H1053" i="4"/>
  <c r="G1053" i="4"/>
  <c r="F1053" i="4"/>
  <c r="E1053" i="4"/>
  <c r="D1053" i="4"/>
  <c r="W1052" i="4"/>
  <c r="V1052" i="4"/>
  <c r="U1052" i="4"/>
  <c r="T1052" i="4"/>
  <c r="R1052" i="4"/>
  <c r="Q1052" i="4"/>
  <c r="P1052" i="4"/>
  <c r="O1052" i="4"/>
  <c r="M1052" i="4"/>
  <c r="L1052" i="4"/>
  <c r="K1052" i="4"/>
  <c r="J1052" i="4"/>
  <c r="I1052" i="4"/>
  <c r="H1052" i="4"/>
  <c r="G1052" i="4"/>
  <c r="F1052" i="4"/>
  <c r="E1052" i="4"/>
  <c r="D1052" i="4"/>
  <c r="W1051" i="4"/>
  <c r="V1051" i="4"/>
  <c r="U1051" i="4"/>
  <c r="T1051" i="4"/>
  <c r="R1051" i="4"/>
  <c r="Q1051" i="4"/>
  <c r="P1051" i="4"/>
  <c r="O1051" i="4"/>
  <c r="M1051" i="4"/>
  <c r="L1051" i="4"/>
  <c r="K1051" i="4"/>
  <c r="J1051" i="4"/>
  <c r="I1051" i="4"/>
  <c r="H1051" i="4"/>
  <c r="G1051" i="4"/>
  <c r="F1051" i="4"/>
  <c r="E1051" i="4"/>
  <c r="D1051" i="4"/>
  <c r="W1050" i="4"/>
  <c r="V1050" i="4"/>
  <c r="U1050" i="4"/>
  <c r="T1050" i="4"/>
  <c r="R1050" i="4"/>
  <c r="Q1050" i="4"/>
  <c r="P1050" i="4"/>
  <c r="O1050" i="4"/>
  <c r="M1050" i="4"/>
  <c r="L1050" i="4"/>
  <c r="K1050" i="4"/>
  <c r="J1050" i="4"/>
  <c r="I1050" i="4"/>
  <c r="H1050" i="4"/>
  <c r="G1050" i="4"/>
  <c r="F1050" i="4"/>
  <c r="E1050" i="4"/>
  <c r="D1050" i="4"/>
  <c r="W1049" i="4"/>
  <c r="V1049" i="4"/>
  <c r="U1049" i="4"/>
  <c r="T1049" i="4"/>
  <c r="R1049" i="4"/>
  <c r="Q1049" i="4"/>
  <c r="P1049" i="4"/>
  <c r="O1049" i="4"/>
  <c r="M1049" i="4"/>
  <c r="L1049" i="4"/>
  <c r="K1049" i="4"/>
  <c r="J1049" i="4"/>
  <c r="I1049" i="4"/>
  <c r="H1049" i="4"/>
  <c r="G1049" i="4"/>
  <c r="F1049" i="4"/>
  <c r="E1049" i="4"/>
  <c r="D1049" i="4"/>
  <c r="W1048" i="4"/>
  <c r="V1048" i="4"/>
  <c r="U1048" i="4"/>
  <c r="T1048" i="4"/>
  <c r="R1048" i="4"/>
  <c r="Q1048" i="4"/>
  <c r="P1048" i="4"/>
  <c r="O1048" i="4"/>
  <c r="M1048" i="4"/>
  <c r="L1048" i="4"/>
  <c r="K1048" i="4"/>
  <c r="J1048" i="4"/>
  <c r="I1048" i="4"/>
  <c r="H1048" i="4"/>
  <c r="G1048" i="4"/>
  <c r="F1048" i="4"/>
  <c r="E1048" i="4"/>
  <c r="D1048" i="4"/>
  <c r="W1047" i="4"/>
  <c r="V1047" i="4"/>
  <c r="U1047" i="4"/>
  <c r="T1047" i="4"/>
  <c r="R1047" i="4"/>
  <c r="Q1047" i="4"/>
  <c r="P1047" i="4"/>
  <c r="O1047" i="4"/>
  <c r="M1047" i="4"/>
  <c r="L1047" i="4"/>
  <c r="K1047" i="4"/>
  <c r="J1047" i="4"/>
  <c r="I1047" i="4"/>
  <c r="H1047" i="4"/>
  <c r="G1047" i="4"/>
  <c r="F1047" i="4"/>
  <c r="E1047" i="4"/>
  <c r="D1047" i="4"/>
  <c r="W1046" i="4"/>
  <c r="V1046" i="4"/>
  <c r="U1046" i="4"/>
  <c r="T1046" i="4"/>
  <c r="R1046" i="4"/>
  <c r="Q1046" i="4"/>
  <c r="P1046" i="4"/>
  <c r="O1046" i="4"/>
  <c r="M1046" i="4"/>
  <c r="L1046" i="4"/>
  <c r="K1046" i="4"/>
  <c r="J1046" i="4"/>
  <c r="I1046" i="4"/>
  <c r="H1046" i="4"/>
  <c r="G1046" i="4"/>
  <c r="F1046" i="4"/>
  <c r="E1046" i="4"/>
  <c r="D1046" i="4"/>
  <c r="W1045" i="4"/>
  <c r="V1045" i="4"/>
  <c r="U1045" i="4"/>
  <c r="T1045" i="4"/>
  <c r="R1045" i="4"/>
  <c r="Q1045" i="4"/>
  <c r="P1045" i="4"/>
  <c r="O1045" i="4"/>
  <c r="M1045" i="4"/>
  <c r="L1045" i="4"/>
  <c r="K1045" i="4"/>
  <c r="J1045" i="4"/>
  <c r="I1045" i="4"/>
  <c r="H1045" i="4"/>
  <c r="G1045" i="4"/>
  <c r="F1045" i="4"/>
  <c r="E1045" i="4"/>
  <c r="D1045" i="4"/>
  <c r="W1044" i="4"/>
  <c r="V1044" i="4"/>
  <c r="U1044" i="4"/>
  <c r="T1044" i="4"/>
  <c r="R1044" i="4"/>
  <c r="Q1044" i="4"/>
  <c r="P1044" i="4"/>
  <c r="O1044" i="4"/>
  <c r="M1044" i="4"/>
  <c r="L1044" i="4"/>
  <c r="K1044" i="4"/>
  <c r="J1044" i="4"/>
  <c r="I1044" i="4"/>
  <c r="H1044" i="4"/>
  <c r="G1044" i="4"/>
  <c r="F1044" i="4"/>
  <c r="E1044" i="4"/>
  <c r="D1044" i="4"/>
  <c r="W1043" i="4"/>
  <c r="V1043" i="4"/>
  <c r="U1043" i="4"/>
  <c r="T1043" i="4"/>
  <c r="R1043" i="4"/>
  <c r="Q1043" i="4"/>
  <c r="P1043" i="4"/>
  <c r="O1043" i="4"/>
  <c r="M1043" i="4"/>
  <c r="L1043" i="4"/>
  <c r="K1043" i="4"/>
  <c r="J1043" i="4"/>
  <c r="I1043" i="4"/>
  <c r="H1043" i="4"/>
  <c r="G1043" i="4"/>
  <c r="F1043" i="4"/>
  <c r="E1043" i="4"/>
  <c r="D1043" i="4"/>
  <c r="W1042" i="4"/>
  <c r="V1042" i="4"/>
  <c r="U1042" i="4"/>
  <c r="T1042" i="4"/>
  <c r="R1042" i="4"/>
  <c r="Q1042" i="4"/>
  <c r="P1042" i="4"/>
  <c r="O1042" i="4"/>
  <c r="M1042" i="4"/>
  <c r="L1042" i="4"/>
  <c r="K1042" i="4"/>
  <c r="J1042" i="4"/>
  <c r="I1042" i="4"/>
  <c r="H1042" i="4"/>
  <c r="G1042" i="4"/>
  <c r="F1042" i="4"/>
  <c r="E1042" i="4"/>
  <c r="D1042" i="4"/>
  <c r="W1041" i="4"/>
  <c r="V1041" i="4"/>
  <c r="U1041" i="4"/>
  <c r="T1041" i="4"/>
  <c r="R1041" i="4"/>
  <c r="Q1041" i="4"/>
  <c r="P1041" i="4"/>
  <c r="O1041" i="4"/>
  <c r="M1041" i="4"/>
  <c r="L1041" i="4"/>
  <c r="K1041" i="4"/>
  <c r="J1041" i="4"/>
  <c r="I1041" i="4"/>
  <c r="H1041" i="4"/>
  <c r="G1041" i="4"/>
  <c r="F1041" i="4"/>
  <c r="E1041" i="4"/>
  <c r="D1041" i="4"/>
  <c r="W1040" i="4"/>
  <c r="V1040" i="4"/>
  <c r="U1040" i="4"/>
  <c r="T1040" i="4"/>
  <c r="R1040" i="4"/>
  <c r="Q1040" i="4"/>
  <c r="P1040" i="4"/>
  <c r="O1040" i="4"/>
  <c r="M1040" i="4"/>
  <c r="L1040" i="4"/>
  <c r="K1040" i="4"/>
  <c r="J1040" i="4"/>
  <c r="I1040" i="4"/>
  <c r="H1040" i="4"/>
  <c r="G1040" i="4"/>
  <c r="F1040" i="4"/>
  <c r="E1040" i="4"/>
  <c r="D1040" i="4"/>
  <c r="W1039" i="4"/>
  <c r="V1039" i="4"/>
  <c r="U1039" i="4"/>
  <c r="T1039" i="4"/>
  <c r="R1039" i="4"/>
  <c r="Q1039" i="4"/>
  <c r="P1039" i="4"/>
  <c r="O1039" i="4"/>
  <c r="M1039" i="4"/>
  <c r="L1039" i="4"/>
  <c r="K1039" i="4"/>
  <c r="J1039" i="4"/>
  <c r="I1039" i="4"/>
  <c r="H1039" i="4"/>
  <c r="G1039" i="4"/>
  <c r="F1039" i="4"/>
  <c r="E1039" i="4"/>
  <c r="D1039" i="4"/>
  <c r="W1038" i="4"/>
  <c r="V1038" i="4"/>
  <c r="U1038" i="4"/>
  <c r="T1038" i="4"/>
  <c r="R1038" i="4"/>
  <c r="Q1038" i="4"/>
  <c r="P1038" i="4"/>
  <c r="O1038" i="4"/>
  <c r="M1038" i="4"/>
  <c r="L1038" i="4"/>
  <c r="K1038" i="4"/>
  <c r="J1038" i="4"/>
  <c r="I1038" i="4"/>
  <c r="H1038" i="4"/>
  <c r="G1038" i="4"/>
  <c r="F1038" i="4"/>
  <c r="E1038" i="4"/>
  <c r="D1038" i="4"/>
  <c r="W1037" i="4"/>
  <c r="V1037" i="4"/>
  <c r="U1037" i="4"/>
  <c r="T1037" i="4"/>
  <c r="R1037" i="4"/>
  <c r="Q1037" i="4"/>
  <c r="P1037" i="4"/>
  <c r="O1037" i="4"/>
  <c r="M1037" i="4"/>
  <c r="L1037" i="4"/>
  <c r="K1037" i="4"/>
  <c r="J1037" i="4"/>
  <c r="I1037" i="4"/>
  <c r="H1037" i="4"/>
  <c r="G1037" i="4"/>
  <c r="F1037" i="4"/>
  <c r="E1037" i="4"/>
  <c r="D1037" i="4"/>
  <c r="W1036" i="4"/>
  <c r="V1036" i="4"/>
  <c r="U1036" i="4"/>
  <c r="T1036" i="4"/>
  <c r="R1036" i="4"/>
  <c r="Q1036" i="4"/>
  <c r="P1036" i="4"/>
  <c r="O1036" i="4"/>
  <c r="M1036" i="4"/>
  <c r="L1036" i="4"/>
  <c r="K1036" i="4"/>
  <c r="J1036" i="4"/>
  <c r="I1036" i="4"/>
  <c r="H1036" i="4"/>
  <c r="G1036" i="4"/>
  <c r="F1036" i="4"/>
  <c r="E1036" i="4"/>
  <c r="D1036" i="4"/>
  <c r="W1035" i="4"/>
  <c r="V1035" i="4"/>
  <c r="U1035" i="4"/>
  <c r="T1035" i="4"/>
  <c r="R1035" i="4"/>
  <c r="Q1035" i="4"/>
  <c r="P1035" i="4"/>
  <c r="O1035" i="4"/>
  <c r="M1035" i="4"/>
  <c r="L1035" i="4"/>
  <c r="K1035" i="4"/>
  <c r="J1035" i="4"/>
  <c r="I1035" i="4"/>
  <c r="H1035" i="4"/>
  <c r="G1035" i="4"/>
  <c r="F1035" i="4"/>
  <c r="E1035" i="4"/>
  <c r="D1035" i="4"/>
  <c r="W1034" i="4"/>
  <c r="V1034" i="4"/>
  <c r="U1034" i="4"/>
  <c r="T1034" i="4"/>
  <c r="R1034" i="4"/>
  <c r="Q1034" i="4"/>
  <c r="P1034" i="4"/>
  <c r="O1034" i="4"/>
  <c r="M1034" i="4"/>
  <c r="L1034" i="4"/>
  <c r="K1034" i="4"/>
  <c r="J1034" i="4"/>
  <c r="I1034" i="4"/>
  <c r="H1034" i="4"/>
  <c r="G1034" i="4"/>
  <c r="F1034" i="4"/>
  <c r="E1034" i="4"/>
  <c r="D1034" i="4"/>
  <c r="W1033" i="4"/>
  <c r="V1033" i="4"/>
  <c r="U1033" i="4"/>
  <c r="T1033" i="4"/>
  <c r="R1033" i="4"/>
  <c r="Q1033" i="4"/>
  <c r="P1033" i="4"/>
  <c r="O1033" i="4"/>
  <c r="M1033" i="4"/>
  <c r="L1033" i="4"/>
  <c r="K1033" i="4"/>
  <c r="J1033" i="4"/>
  <c r="I1033" i="4"/>
  <c r="H1033" i="4"/>
  <c r="G1033" i="4"/>
  <c r="F1033" i="4"/>
  <c r="E1033" i="4"/>
  <c r="D1033" i="4"/>
  <c r="W1032" i="4"/>
  <c r="V1032" i="4"/>
  <c r="U1032" i="4"/>
  <c r="T1032" i="4"/>
  <c r="R1032" i="4"/>
  <c r="Q1032" i="4"/>
  <c r="P1032" i="4"/>
  <c r="O1032" i="4"/>
  <c r="M1032" i="4"/>
  <c r="L1032" i="4"/>
  <c r="K1032" i="4"/>
  <c r="J1032" i="4"/>
  <c r="I1032" i="4"/>
  <c r="H1032" i="4"/>
  <c r="G1032" i="4"/>
  <c r="F1032" i="4"/>
  <c r="E1032" i="4"/>
  <c r="D1032" i="4"/>
  <c r="W1031" i="4"/>
  <c r="V1031" i="4"/>
  <c r="U1031" i="4"/>
  <c r="T1031" i="4"/>
  <c r="R1031" i="4"/>
  <c r="Q1031" i="4"/>
  <c r="P1031" i="4"/>
  <c r="O1031" i="4"/>
  <c r="M1031" i="4"/>
  <c r="L1031" i="4"/>
  <c r="K1031" i="4"/>
  <c r="J1031" i="4"/>
  <c r="I1031" i="4"/>
  <c r="H1031" i="4"/>
  <c r="G1031" i="4"/>
  <c r="F1031" i="4"/>
  <c r="E1031" i="4"/>
  <c r="D1031" i="4"/>
  <c r="W1030" i="4"/>
  <c r="V1030" i="4"/>
  <c r="U1030" i="4"/>
  <c r="T1030" i="4"/>
  <c r="R1030" i="4"/>
  <c r="Q1030" i="4"/>
  <c r="P1030" i="4"/>
  <c r="O1030" i="4"/>
  <c r="M1030" i="4"/>
  <c r="L1030" i="4"/>
  <c r="K1030" i="4"/>
  <c r="J1030" i="4"/>
  <c r="I1030" i="4"/>
  <c r="H1030" i="4"/>
  <c r="G1030" i="4"/>
  <c r="F1030" i="4"/>
  <c r="E1030" i="4"/>
  <c r="D1030" i="4"/>
  <c r="W1029" i="4"/>
  <c r="V1029" i="4"/>
  <c r="U1029" i="4"/>
  <c r="T1029" i="4"/>
  <c r="R1029" i="4"/>
  <c r="Q1029" i="4"/>
  <c r="P1029" i="4"/>
  <c r="O1029" i="4"/>
  <c r="M1029" i="4"/>
  <c r="L1029" i="4"/>
  <c r="K1029" i="4"/>
  <c r="J1029" i="4"/>
  <c r="I1029" i="4"/>
  <c r="H1029" i="4"/>
  <c r="G1029" i="4"/>
  <c r="F1029" i="4"/>
  <c r="E1029" i="4"/>
  <c r="D1029" i="4"/>
  <c r="W1028" i="4"/>
  <c r="V1028" i="4"/>
  <c r="U1028" i="4"/>
  <c r="T1028" i="4"/>
  <c r="R1028" i="4"/>
  <c r="Q1028" i="4"/>
  <c r="P1028" i="4"/>
  <c r="O1028" i="4"/>
  <c r="M1028" i="4"/>
  <c r="L1028" i="4"/>
  <c r="K1028" i="4"/>
  <c r="J1028" i="4"/>
  <c r="I1028" i="4"/>
  <c r="H1028" i="4"/>
  <c r="G1028" i="4"/>
  <c r="F1028" i="4"/>
  <c r="E1028" i="4"/>
  <c r="D1028" i="4"/>
  <c r="W1027" i="4"/>
  <c r="V1027" i="4"/>
  <c r="U1027" i="4"/>
  <c r="T1027" i="4"/>
  <c r="R1027" i="4"/>
  <c r="Q1027" i="4"/>
  <c r="P1027" i="4"/>
  <c r="O1027" i="4"/>
  <c r="M1027" i="4"/>
  <c r="L1027" i="4"/>
  <c r="K1027" i="4"/>
  <c r="J1027" i="4"/>
  <c r="I1027" i="4"/>
  <c r="H1027" i="4"/>
  <c r="G1027" i="4"/>
  <c r="F1027" i="4"/>
  <c r="E1027" i="4"/>
  <c r="D1027" i="4"/>
  <c r="W1026" i="4"/>
  <c r="V1026" i="4"/>
  <c r="U1026" i="4"/>
  <c r="T1026" i="4"/>
  <c r="R1026" i="4"/>
  <c r="Q1026" i="4"/>
  <c r="P1026" i="4"/>
  <c r="O1026" i="4"/>
  <c r="M1026" i="4"/>
  <c r="L1026" i="4"/>
  <c r="K1026" i="4"/>
  <c r="J1026" i="4"/>
  <c r="I1026" i="4"/>
  <c r="H1026" i="4"/>
  <c r="G1026" i="4"/>
  <c r="F1026" i="4"/>
  <c r="E1026" i="4"/>
  <c r="D1026" i="4"/>
  <c r="W1025" i="4"/>
  <c r="V1025" i="4"/>
  <c r="U1025" i="4"/>
  <c r="T1025" i="4"/>
  <c r="R1025" i="4"/>
  <c r="Q1025" i="4"/>
  <c r="P1025" i="4"/>
  <c r="O1025" i="4"/>
  <c r="M1025" i="4"/>
  <c r="L1025" i="4"/>
  <c r="K1025" i="4"/>
  <c r="J1025" i="4"/>
  <c r="I1025" i="4"/>
  <c r="H1025" i="4"/>
  <c r="G1025" i="4"/>
  <c r="F1025" i="4"/>
  <c r="E1025" i="4"/>
  <c r="D1025" i="4"/>
  <c r="W1024" i="4"/>
  <c r="V1024" i="4"/>
  <c r="U1024" i="4"/>
  <c r="T1024" i="4"/>
  <c r="R1024" i="4"/>
  <c r="Q1024" i="4"/>
  <c r="P1024" i="4"/>
  <c r="O1024" i="4"/>
  <c r="M1024" i="4"/>
  <c r="L1024" i="4"/>
  <c r="K1024" i="4"/>
  <c r="J1024" i="4"/>
  <c r="I1024" i="4"/>
  <c r="H1024" i="4"/>
  <c r="G1024" i="4"/>
  <c r="F1024" i="4"/>
  <c r="E1024" i="4"/>
  <c r="D1024" i="4"/>
  <c r="W1023" i="4"/>
  <c r="V1023" i="4"/>
  <c r="U1023" i="4"/>
  <c r="T1023" i="4"/>
  <c r="R1023" i="4"/>
  <c r="Q1023" i="4"/>
  <c r="P1023" i="4"/>
  <c r="O1023" i="4"/>
  <c r="M1023" i="4"/>
  <c r="L1023" i="4"/>
  <c r="K1023" i="4"/>
  <c r="J1023" i="4"/>
  <c r="I1023" i="4"/>
  <c r="H1023" i="4"/>
  <c r="G1023" i="4"/>
  <c r="F1023" i="4"/>
  <c r="E1023" i="4"/>
  <c r="D1023" i="4"/>
  <c r="W1022" i="4"/>
  <c r="V1022" i="4"/>
  <c r="U1022" i="4"/>
  <c r="T1022" i="4"/>
  <c r="R1022" i="4"/>
  <c r="Q1022" i="4"/>
  <c r="P1022" i="4"/>
  <c r="O1022" i="4"/>
  <c r="M1022" i="4"/>
  <c r="L1022" i="4"/>
  <c r="K1022" i="4"/>
  <c r="J1022" i="4"/>
  <c r="I1022" i="4"/>
  <c r="H1022" i="4"/>
  <c r="G1022" i="4"/>
  <c r="F1022" i="4"/>
  <c r="E1022" i="4"/>
  <c r="D1022" i="4"/>
  <c r="W1021" i="4"/>
  <c r="V1021" i="4"/>
  <c r="U1021" i="4"/>
  <c r="T1021" i="4"/>
  <c r="R1021" i="4"/>
  <c r="Q1021" i="4"/>
  <c r="P1021" i="4"/>
  <c r="O1021" i="4"/>
  <c r="M1021" i="4"/>
  <c r="L1021" i="4"/>
  <c r="K1021" i="4"/>
  <c r="J1021" i="4"/>
  <c r="I1021" i="4"/>
  <c r="H1021" i="4"/>
  <c r="G1021" i="4"/>
  <c r="F1021" i="4"/>
  <c r="E1021" i="4"/>
  <c r="D1021" i="4"/>
  <c r="W1020" i="4"/>
  <c r="V1020" i="4"/>
  <c r="U1020" i="4"/>
  <c r="T1020" i="4"/>
  <c r="R1020" i="4"/>
  <c r="Q1020" i="4"/>
  <c r="P1020" i="4"/>
  <c r="O1020" i="4"/>
  <c r="M1020" i="4"/>
  <c r="L1020" i="4"/>
  <c r="K1020" i="4"/>
  <c r="J1020" i="4"/>
  <c r="I1020" i="4"/>
  <c r="H1020" i="4"/>
  <c r="G1020" i="4"/>
  <c r="F1020" i="4"/>
  <c r="E1020" i="4"/>
  <c r="D1020" i="4"/>
  <c r="W1019" i="4"/>
  <c r="V1019" i="4"/>
  <c r="U1019" i="4"/>
  <c r="T1019" i="4"/>
  <c r="R1019" i="4"/>
  <c r="Q1019" i="4"/>
  <c r="P1019" i="4"/>
  <c r="O1019" i="4"/>
  <c r="M1019" i="4"/>
  <c r="L1019" i="4"/>
  <c r="K1019" i="4"/>
  <c r="J1019" i="4"/>
  <c r="I1019" i="4"/>
  <c r="H1019" i="4"/>
  <c r="G1019" i="4"/>
  <c r="F1019" i="4"/>
  <c r="E1019" i="4"/>
  <c r="D1019" i="4"/>
  <c r="W1018" i="4"/>
  <c r="V1018" i="4"/>
  <c r="U1018" i="4"/>
  <c r="T1018" i="4"/>
  <c r="R1018" i="4"/>
  <c r="Q1018" i="4"/>
  <c r="P1018" i="4"/>
  <c r="O1018" i="4"/>
  <c r="M1018" i="4"/>
  <c r="L1018" i="4"/>
  <c r="K1018" i="4"/>
  <c r="J1018" i="4"/>
  <c r="I1018" i="4"/>
  <c r="H1018" i="4"/>
  <c r="G1018" i="4"/>
  <c r="F1018" i="4"/>
  <c r="E1018" i="4"/>
  <c r="D1018" i="4"/>
  <c r="W1017" i="4"/>
  <c r="V1017" i="4"/>
  <c r="U1017" i="4"/>
  <c r="T1017" i="4"/>
  <c r="R1017" i="4"/>
  <c r="Q1017" i="4"/>
  <c r="P1017" i="4"/>
  <c r="O1017" i="4"/>
  <c r="M1017" i="4"/>
  <c r="L1017" i="4"/>
  <c r="K1017" i="4"/>
  <c r="J1017" i="4"/>
  <c r="I1017" i="4"/>
  <c r="H1017" i="4"/>
  <c r="G1017" i="4"/>
  <c r="F1017" i="4"/>
  <c r="E1017" i="4"/>
  <c r="D1017" i="4"/>
  <c r="W1016" i="4"/>
  <c r="V1016" i="4"/>
  <c r="U1016" i="4"/>
  <c r="T1016" i="4"/>
  <c r="R1016" i="4"/>
  <c r="Q1016" i="4"/>
  <c r="P1016" i="4"/>
  <c r="O1016" i="4"/>
  <c r="M1016" i="4"/>
  <c r="L1016" i="4"/>
  <c r="K1016" i="4"/>
  <c r="J1016" i="4"/>
  <c r="I1016" i="4"/>
  <c r="H1016" i="4"/>
  <c r="G1016" i="4"/>
  <c r="F1016" i="4"/>
  <c r="E1016" i="4"/>
  <c r="D1016" i="4"/>
  <c r="W1015" i="4"/>
  <c r="V1015" i="4"/>
  <c r="U1015" i="4"/>
  <c r="T1015" i="4"/>
  <c r="R1015" i="4"/>
  <c r="Q1015" i="4"/>
  <c r="P1015" i="4"/>
  <c r="O1015" i="4"/>
  <c r="M1015" i="4"/>
  <c r="L1015" i="4"/>
  <c r="K1015" i="4"/>
  <c r="J1015" i="4"/>
  <c r="I1015" i="4"/>
  <c r="H1015" i="4"/>
  <c r="G1015" i="4"/>
  <c r="F1015" i="4"/>
  <c r="E1015" i="4"/>
  <c r="D1015" i="4"/>
  <c r="W1014" i="4"/>
  <c r="V1014" i="4"/>
  <c r="U1014" i="4"/>
  <c r="T1014" i="4"/>
  <c r="R1014" i="4"/>
  <c r="Q1014" i="4"/>
  <c r="P1014" i="4"/>
  <c r="O1014" i="4"/>
  <c r="M1014" i="4"/>
  <c r="L1014" i="4"/>
  <c r="K1014" i="4"/>
  <c r="J1014" i="4"/>
  <c r="I1014" i="4"/>
  <c r="H1014" i="4"/>
  <c r="G1014" i="4"/>
  <c r="F1014" i="4"/>
  <c r="E1014" i="4"/>
  <c r="D1014" i="4"/>
  <c r="W1013" i="4"/>
  <c r="V1013" i="4"/>
  <c r="U1013" i="4"/>
  <c r="T1013" i="4"/>
  <c r="R1013" i="4"/>
  <c r="Q1013" i="4"/>
  <c r="P1013" i="4"/>
  <c r="O1013" i="4"/>
  <c r="M1013" i="4"/>
  <c r="L1013" i="4"/>
  <c r="K1013" i="4"/>
  <c r="J1013" i="4"/>
  <c r="I1013" i="4"/>
  <c r="H1013" i="4"/>
  <c r="G1013" i="4"/>
  <c r="F1013" i="4"/>
  <c r="E1013" i="4"/>
  <c r="D1013" i="4"/>
  <c r="W1012" i="4"/>
  <c r="V1012" i="4"/>
  <c r="U1012" i="4"/>
  <c r="T1012" i="4"/>
  <c r="R1012" i="4"/>
  <c r="Q1012" i="4"/>
  <c r="P1012" i="4"/>
  <c r="O1012" i="4"/>
  <c r="M1012" i="4"/>
  <c r="L1012" i="4"/>
  <c r="K1012" i="4"/>
  <c r="J1012" i="4"/>
  <c r="I1012" i="4"/>
  <c r="H1012" i="4"/>
  <c r="G1012" i="4"/>
  <c r="F1012" i="4"/>
  <c r="E1012" i="4"/>
  <c r="D1012" i="4"/>
  <c r="W1011" i="4"/>
  <c r="V1011" i="4"/>
  <c r="U1011" i="4"/>
  <c r="T1011" i="4"/>
  <c r="R1011" i="4"/>
  <c r="Q1011" i="4"/>
  <c r="P1011" i="4"/>
  <c r="O1011" i="4"/>
  <c r="M1011" i="4"/>
  <c r="L1011" i="4"/>
  <c r="K1011" i="4"/>
  <c r="J1011" i="4"/>
  <c r="I1011" i="4"/>
  <c r="H1011" i="4"/>
  <c r="G1011" i="4"/>
  <c r="F1011" i="4"/>
  <c r="E1011" i="4"/>
  <c r="D1011" i="4"/>
  <c r="W1010" i="4"/>
  <c r="V1010" i="4"/>
  <c r="U1010" i="4"/>
  <c r="T1010" i="4"/>
  <c r="R1010" i="4"/>
  <c r="Q1010" i="4"/>
  <c r="P1010" i="4"/>
  <c r="O1010" i="4"/>
  <c r="M1010" i="4"/>
  <c r="L1010" i="4"/>
  <c r="K1010" i="4"/>
  <c r="J1010" i="4"/>
  <c r="I1010" i="4"/>
  <c r="H1010" i="4"/>
  <c r="G1010" i="4"/>
  <c r="F1010" i="4"/>
  <c r="E1010" i="4"/>
  <c r="D1010" i="4"/>
  <c r="W1009" i="4"/>
  <c r="V1009" i="4"/>
  <c r="U1009" i="4"/>
  <c r="T1009" i="4"/>
  <c r="R1009" i="4"/>
  <c r="Q1009" i="4"/>
  <c r="P1009" i="4"/>
  <c r="O1009" i="4"/>
  <c r="M1009" i="4"/>
  <c r="L1009" i="4"/>
  <c r="K1009" i="4"/>
  <c r="J1009" i="4"/>
  <c r="I1009" i="4"/>
  <c r="H1009" i="4"/>
  <c r="G1009" i="4"/>
  <c r="F1009" i="4"/>
  <c r="E1009" i="4"/>
  <c r="D1009" i="4"/>
  <c r="W1008" i="4"/>
  <c r="V1008" i="4"/>
  <c r="U1008" i="4"/>
  <c r="T1008" i="4"/>
  <c r="R1008" i="4"/>
  <c r="Q1008" i="4"/>
  <c r="P1008" i="4"/>
  <c r="O1008" i="4"/>
  <c r="M1008" i="4"/>
  <c r="L1008" i="4"/>
  <c r="K1008" i="4"/>
  <c r="J1008" i="4"/>
  <c r="I1008" i="4"/>
  <c r="H1008" i="4"/>
  <c r="G1008" i="4"/>
  <c r="F1008" i="4"/>
  <c r="E1008" i="4"/>
  <c r="D1008" i="4"/>
  <c r="W1007" i="4"/>
  <c r="V1007" i="4"/>
  <c r="U1007" i="4"/>
  <c r="T1007" i="4"/>
  <c r="R1007" i="4"/>
  <c r="Q1007" i="4"/>
  <c r="P1007" i="4"/>
  <c r="O1007" i="4"/>
  <c r="M1007" i="4"/>
  <c r="L1007" i="4"/>
  <c r="K1007" i="4"/>
  <c r="J1007" i="4"/>
  <c r="I1007" i="4"/>
  <c r="H1007" i="4"/>
  <c r="G1007" i="4"/>
  <c r="F1007" i="4"/>
  <c r="E1007" i="4"/>
  <c r="D1007" i="4"/>
  <c r="W1006" i="4"/>
  <c r="V1006" i="4"/>
  <c r="U1006" i="4"/>
  <c r="T1006" i="4"/>
  <c r="R1006" i="4"/>
  <c r="Q1006" i="4"/>
  <c r="P1006" i="4"/>
  <c r="O1006" i="4"/>
  <c r="M1006" i="4"/>
  <c r="L1006" i="4"/>
  <c r="K1006" i="4"/>
  <c r="J1006" i="4"/>
  <c r="I1006" i="4"/>
  <c r="H1006" i="4"/>
  <c r="G1006" i="4"/>
  <c r="F1006" i="4"/>
  <c r="E1006" i="4"/>
  <c r="D1006" i="4"/>
  <c r="W1005" i="4"/>
  <c r="V1005" i="4"/>
  <c r="U1005" i="4"/>
  <c r="T1005" i="4"/>
  <c r="R1005" i="4"/>
  <c r="Q1005" i="4"/>
  <c r="P1005" i="4"/>
  <c r="O1005" i="4"/>
  <c r="M1005" i="4"/>
  <c r="L1005" i="4"/>
  <c r="K1005" i="4"/>
  <c r="J1005" i="4"/>
  <c r="I1005" i="4"/>
  <c r="H1005" i="4"/>
  <c r="G1005" i="4"/>
  <c r="F1005" i="4"/>
  <c r="E1005" i="4"/>
  <c r="D1005" i="4"/>
  <c r="W1004" i="4"/>
  <c r="V1004" i="4"/>
  <c r="U1004" i="4"/>
  <c r="T1004" i="4"/>
  <c r="R1004" i="4"/>
  <c r="Q1004" i="4"/>
  <c r="P1004" i="4"/>
  <c r="O1004" i="4"/>
  <c r="M1004" i="4"/>
  <c r="L1004" i="4"/>
  <c r="K1004" i="4"/>
  <c r="J1004" i="4"/>
  <c r="I1004" i="4"/>
  <c r="H1004" i="4"/>
  <c r="G1004" i="4"/>
  <c r="F1004" i="4"/>
  <c r="E1004" i="4"/>
  <c r="D1004" i="4"/>
  <c r="W1003" i="4"/>
  <c r="V1003" i="4"/>
  <c r="U1003" i="4"/>
  <c r="T1003" i="4"/>
  <c r="R1003" i="4"/>
  <c r="Q1003" i="4"/>
  <c r="P1003" i="4"/>
  <c r="O1003" i="4"/>
  <c r="M1003" i="4"/>
  <c r="L1003" i="4"/>
  <c r="K1003" i="4"/>
  <c r="J1003" i="4"/>
  <c r="I1003" i="4"/>
  <c r="H1003" i="4"/>
  <c r="G1003" i="4"/>
  <c r="F1003" i="4"/>
  <c r="E1003" i="4"/>
  <c r="D1003" i="4"/>
  <c r="W1002" i="4"/>
  <c r="V1002" i="4"/>
  <c r="U1002" i="4"/>
  <c r="T1002" i="4"/>
  <c r="R1002" i="4"/>
  <c r="Q1002" i="4"/>
  <c r="P1002" i="4"/>
  <c r="O1002" i="4"/>
  <c r="M1002" i="4"/>
  <c r="L1002" i="4"/>
  <c r="K1002" i="4"/>
  <c r="J1002" i="4"/>
  <c r="I1002" i="4"/>
  <c r="H1002" i="4"/>
  <c r="G1002" i="4"/>
  <c r="F1002" i="4"/>
  <c r="E1002" i="4"/>
  <c r="D1002" i="4"/>
  <c r="W1001" i="4"/>
  <c r="V1001" i="4"/>
  <c r="U1001" i="4"/>
  <c r="T1001" i="4"/>
  <c r="R1001" i="4"/>
  <c r="Q1001" i="4"/>
  <c r="P1001" i="4"/>
  <c r="O1001" i="4"/>
  <c r="M1001" i="4"/>
  <c r="L1001" i="4"/>
  <c r="K1001" i="4"/>
  <c r="J1001" i="4"/>
  <c r="I1001" i="4"/>
  <c r="H1001" i="4"/>
  <c r="G1001" i="4"/>
  <c r="F1001" i="4"/>
  <c r="E1001" i="4"/>
  <c r="D1001" i="4"/>
  <c r="W1000" i="4"/>
  <c r="V1000" i="4"/>
  <c r="U1000" i="4"/>
  <c r="T1000" i="4"/>
  <c r="R1000" i="4"/>
  <c r="Q1000" i="4"/>
  <c r="P1000" i="4"/>
  <c r="O1000" i="4"/>
  <c r="M1000" i="4"/>
  <c r="L1000" i="4"/>
  <c r="K1000" i="4"/>
  <c r="J1000" i="4"/>
  <c r="I1000" i="4"/>
  <c r="H1000" i="4"/>
  <c r="G1000" i="4"/>
  <c r="F1000" i="4"/>
  <c r="E1000" i="4"/>
  <c r="D1000" i="4"/>
  <c r="W999" i="4"/>
  <c r="V999" i="4"/>
  <c r="U999" i="4"/>
  <c r="T999" i="4"/>
  <c r="R999" i="4"/>
  <c r="Q999" i="4"/>
  <c r="P999" i="4"/>
  <c r="O999" i="4"/>
  <c r="M999" i="4"/>
  <c r="L999" i="4"/>
  <c r="K999" i="4"/>
  <c r="J999" i="4"/>
  <c r="I999" i="4"/>
  <c r="H999" i="4"/>
  <c r="G999" i="4"/>
  <c r="F999" i="4"/>
  <c r="E999" i="4"/>
  <c r="D999" i="4"/>
  <c r="W998" i="4"/>
  <c r="V998" i="4"/>
  <c r="U998" i="4"/>
  <c r="T998" i="4"/>
  <c r="R998" i="4"/>
  <c r="Q998" i="4"/>
  <c r="P998" i="4"/>
  <c r="O998" i="4"/>
  <c r="M998" i="4"/>
  <c r="L998" i="4"/>
  <c r="K998" i="4"/>
  <c r="J998" i="4"/>
  <c r="I998" i="4"/>
  <c r="H998" i="4"/>
  <c r="G998" i="4"/>
  <c r="F998" i="4"/>
  <c r="E998" i="4"/>
  <c r="D998" i="4"/>
  <c r="W997" i="4"/>
  <c r="V997" i="4"/>
  <c r="U997" i="4"/>
  <c r="T997" i="4"/>
  <c r="R997" i="4"/>
  <c r="Q997" i="4"/>
  <c r="P997" i="4"/>
  <c r="O997" i="4"/>
  <c r="M997" i="4"/>
  <c r="L997" i="4"/>
  <c r="K997" i="4"/>
  <c r="J997" i="4"/>
  <c r="I997" i="4"/>
  <c r="H997" i="4"/>
  <c r="G997" i="4"/>
  <c r="F997" i="4"/>
  <c r="E997" i="4"/>
  <c r="D997" i="4"/>
  <c r="W996" i="4"/>
  <c r="V996" i="4"/>
  <c r="U996" i="4"/>
  <c r="T996" i="4"/>
  <c r="R996" i="4"/>
  <c r="Q996" i="4"/>
  <c r="P996" i="4"/>
  <c r="O996" i="4"/>
  <c r="M996" i="4"/>
  <c r="L996" i="4"/>
  <c r="K996" i="4"/>
  <c r="J996" i="4"/>
  <c r="I996" i="4"/>
  <c r="H996" i="4"/>
  <c r="G996" i="4"/>
  <c r="F996" i="4"/>
  <c r="E996" i="4"/>
  <c r="D996" i="4"/>
  <c r="W995" i="4"/>
  <c r="V995" i="4"/>
  <c r="U995" i="4"/>
  <c r="T995" i="4"/>
  <c r="R995" i="4"/>
  <c r="Q995" i="4"/>
  <c r="P995" i="4"/>
  <c r="O995" i="4"/>
  <c r="M995" i="4"/>
  <c r="L995" i="4"/>
  <c r="K995" i="4"/>
  <c r="J995" i="4"/>
  <c r="I995" i="4"/>
  <c r="H995" i="4"/>
  <c r="G995" i="4"/>
  <c r="F995" i="4"/>
  <c r="E995" i="4"/>
  <c r="D995" i="4"/>
  <c r="W994" i="4"/>
  <c r="V994" i="4"/>
  <c r="U994" i="4"/>
  <c r="T994" i="4"/>
  <c r="R994" i="4"/>
  <c r="Q994" i="4"/>
  <c r="P994" i="4"/>
  <c r="O994" i="4"/>
  <c r="M994" i="4"/>
  <c r="L994" i="4"/>
  <c r="K994" i="4"/>
  <c r="J994" i="4"/>
  <c r="I994" i="4"/>
  <c r="H994" i="4"/>
  <c r="G994" i="4"/>
  <c r="F994" i="4"/>
  <c r="E994" i="4"/>
  <c r="D994" i="4"/>
  <c r="W993" i="4"/>
  <c r="V993" i="4"/>
  <c r="U993" i="4"/>
  <c r="T993" i="4"/>
  <c r="R993" i="4"/>
  <c r="Q993" i="4"/>
  <c r="P993" i="4"/>
  <c r="O993" i="4"/>
  <c r="M993" i="4"/>
  <c r="L993" i="4"/>
  <c r="K993" i="4"/>
  <c r="J993" i="4"/>
  <c r="I993" i="4"/>
  <c r="H993" i="4"/>
  <c r="G993" i="4"/>
  <c r="F993" i="4"/>
  <c r="E993" i="4"/>
  <c r="D993" i="4"/>
  <c r="W992" i="4"/>
  <c r="V992" i="4"/>
  <c r="U992" i="4"/>
  <c r="T992" i="4"/>
  <c r="R992" i="4"/>
  <c r="Q992" i="4"/>
  <c r="P992" i="4"/>
  <c r="O992" i="4"/>
  <c r="M992" i="4"/>
  <c r="L992" i="4"/>
  <c r="K992" i="4"/>
  <c r="J992" i="4"/>
  <c r="I992" i="4"/>
  <c r="H992" i="4"/>
  <c r="G992" i="4"/>
  <c r="F992" i="4"/>
  <c r="E992" i="4"/>
  <c r="D992" i="4"/>
  <c r="W991" i="4"/>
  <c r="V991" i="4"/>
  <c r="U991" i="4"/>
  <c r="T991" i="4"/>
  <c r="R991" i="4"/>
  <c r="Q991" i="4"/>
  <c r="P991" i="4"/>
  <c r="O991" i="4"/>
  <c r="M991" i="4"/>
  <c r="L991" i="4"/>
  <c r="K991" i="4"/>
  <c r="J991" i="4"/>
  <c r="I991" i="4"/>
  <c r="H991" i="4"/>
  <c r="G991" i="4"/>
  <c r="F991" i="4"/>
  <c r="E991" i="4"/>
  <c r="D991" i="4"/>
  <c r="W990" i="4"/>
  <c r="V990" i="4"/>
  <c r="U990" i="4"/>
  <c r="T990" i="4"/>
  <c r="R990" i="4"/>
  <c r="Q990" i="4"/>
  <c r="P990" i="4"/>
  <c r="O990" i="4"/>
  <c r="M990" i="4"/>
  <c r="L990" i="4"/>
  <c r="K990" i="4"/>
  <c r="J990" i="4"/>
  <c r="I990" i="4"/>
  <c r="H990" i="4"/>
  <c r="G990" i="4"/>
  <c r="F990" i="4"/>
  <c r="E990" i="4"/>
  <c r="D990" i="4"/>
  <c r="W989" i="4"/>
  <c r="V989" i="4"/>
  <c r="U989" i="4"/>
  <c r="T989" i="4"/>
  <c r="R989" i="4"/>
  <c r="Q989" i="4"/>
  <c r="P989" i="4"/>
  <c r="O989" i="4"/>
  <c r="M989" i="4"/>
  <c r="L989" i="4"/>
  <c r="K989" i="4"/>
  <c r="J989" i="4"/>
  <c r="I989" i="4"/>
  <c r="H989" i="4"/>
  <c r="G989" i="4"/>
  <c r="F989" i="4"/>
  <c r="E989" i="4"/>
  <c r="D989" i="4"/>
  <c r="W988" i="4"/>
  <c r="V988" i="4"/>
  <c r="U988" i="4"/>
  <c r="T988" i="4"/>
  <c r="R988" i="4"/>
  <c r="Q988" i="4"/>
  <c r="P988" i="4"/>
  <c r="O988" i="4"/>
  <c r="M988" i="4"/>
  <c r="L988" i="4"/>
  <c r="K988" i="4"/>
  <c r="J988" i="4"/>
  <c r="I988" i="4"/>
  <c r="H988" i="4"/>
  <c r="G988" i="4"/>
  <c r="F988" i="4"/>
  <c r="E988" i="4"/>
  <c r="D988" i="4"/>
  <c r="W987" i="4"/>
  <c r="V987" i="4"/>
  <c r="U987" i="4"/>
  <c r="T987" i="4"/>
  <c r="R987" i="4"/>
  <c r="Q987" i="4"/>
  <c r="P987" i="4"/>
  <c r="O987" i="4"/>
  <c r="M987" i="4"/>
  <c r="L987" i="4"/>
  <c r="K987" i="4"/>
  <c r="J987" i="4"/>
  <c r="I987" i="4"/>
  <c r="H987" i="4"/>
  <c r="G987" i="4"/>
  <c r="F987" i="4"/>
  <c r="E987" i="4"/>
  <c r="D987" i="4"/>
  <c r="W986" i="4"/>
  <c r="V986" i="4"/>
  <c r="U986" i="4"/>
  <c r="T986" i="4"/>
  <c r="R986" i="4"/>
  <c r="Q986" i="4"/>
  <c r="P986" i="4"/>
  <c r="O986" i="4"/>
  <c r="M986" i="4"/>
  <c r="L986" i="4"/>
  <c r="K986" i="4"/>
  <c r="J986" i="4"/>
  <c r="I986" i="4"/>
  <c r="H986" i="4"/>
  <c r="G986" i="4"/>
  <c r="F986" i="4"/>
  <c r="E986" i="4"/>
  <c r="D986" i="4"/>
  <c r="W985" i="4"/>
  <c r="V985" i="4"/>
  <c r="U985" i="4"/>
  <c r="T985" i="4"/>
  <c r="R985" i="4"/>
  <c r="Q985" i="4"/>
  <c r="P985" i="4"/>
  <c r="O985" i="4"/>
  <c r="M985" i="4"/>
  <c r="L985" i="4"/>
  <c r="K985" i="4"/>
  <c r="J985" i="4"/>
  <c r="I985" i="4"/>
  <c r="H985" i="4"/>
  <c r="G985" i="4"/>
  <c r="F985" i="4"/>
  <c r="E985" i="4"/>
  <c r="D985" i="4"/>
  <c r="W984" i="4"/>
  <c r="V984" i="4"/>
  <c r="U984" i="4"/>
  <c r="T984" i="4"/>
  <c r="R984" i="4"/>
  <c r="Q984" i="4"/>
  <c r="P984" i="4"/>
  <c r="O984" i="4"/>
  <c r="M984" i="4"/>
  <c r="L984" i="4"/>
  <c r="K984" i="4"/>
  <c r="J984" i="4"/>
  <c r="I984" i="4"/>
  <c r="H984" i="4"/>
  <c r="G984" i="4"/>
  <c r="F984" i="4"/>
  <c r="E984" i="4"/>
  <c r="D984" i="4"/>
  <c r="W983" i="4"/>
  <c r="V983" i="4"/>
  <c r="U983" i="4"/>
  <c r="T983" i="4"/>
  <c r="R983" i="4"/>
  <c r="Q983" i="4"/>
  <c r="P983" i="4"/>
  <c r="O983" i="4"/>
  <c r="M983" i="4"/>
  <c r="L983" i="4"/>
  <c r="K983" i="4"/>
  <c r="J983" i="4"/>
  <c r="I983" i="4"/>
  <c r="H983" i="4"/>
  <c r="G983" i="4"/>
  <c r="F983" i="4"/>
  <c r="E983" i="4"/>
  <c r="D983" i="4"/>
  <c r="W982" i="4"/>
  <c r="V982" i="4"/>
  <c r="U982" i="4"/>
  <c r="T982" i="4"/>
  <c r="R982" i="4"/>
  <c r="Q982" i="4"/>
  <c r="P982" i="4"/>
  <c r="O982" i="4"/>
  <c r="M982" i="4"/>
  <c r="L982" i="4"/>
  <c r="K982" i="4"/>
  <c r="J982" i="4"/>
  <c r="I982" i="4"/>
  <c r="H982" i="4"/>
  <c r="G982" i="4"/>
  <c r="F982" i="4"/>
  <c r="E982" i="4"/>
  <c r="D982" i="4"/>
  <c r="W981" i="4"/>
  <c r="V981" i="4"/>
  <c r="U981" i="4"/>
  <c r="T981" i="4"/>
  <c r="R981" i="4"/>
  <c r="Q981" i="4"/>
  <c r="P981" i="4"/>
  <c r="O981" i="4"/>
  <c r="M981" i="4"/>
  <c r="L981" i="4"/>
  <c r="K981" i="4"/>
  <c r="J981" i="4"/>
  <c r="I981" i="4"/>
  <c r="H981" i="4"/>
  <c r="G981" i="4"/>
  <c r="F981" i="4"/>
  <c r="E981" i="4"/>
  <c r="D981" i="4"/>
  <c r="W980" i="4"/>
  <c r="V980" i="4"/>
  <c r="U980" i="4"/>
  <c r="T980" i="4"/>
  <c r="R980" i="4"/>
  <c r="Q980" i="4"/>
  <c r="P980" i="4"/>
  <c r="O980" i="4"/>
  <c r="M980" i="4"/>
  <c r="L980" i="4"/>
  <c r="K980" i="4"/>
  <c r="J980" i="4"/>
  <c r="I980" i="4"/>
  <c r="H980" i="4"/>
  <c r="G980" i="4"/>
  <c r="F980" i="4"/>
  <c r="E980" i="4"/>
  <c r="D980" i="4"/>
  <c r="W979" i="4"/>
  <c r="V979" i="4"/>
  <c r="U979" i="4"/>
  <c r="T979" i="4"/>
  <c r="R979" i="4"/>
  <c r="Q979" i="4"/>
  <c r="P979" i="4"/>
  <c r="O979" i="4"/>
  <c r="M979" i="4"/>
  <c r="L979" i="4"/>
  <c r="K979" i="4"/>
  <c r="J979" i="4"/>
  <c r="I979" i="4"/>
  <c r="H979" i="4"/>
  <c r="G979" i="4"/>
  <c r="F979" i="4"/>
  <c r="E979" i="4"/>
  <c r="D979" i="4"/>
  <c r="W978" i="4"/>
  <c r="V978" i="4"/>
  <c r="U978" i="4"/>
  <c r="T978" i="4"/>
  <c r="R978" i="4"/>
  <c r="Q978" i="4"/>
  <c r="P978" i="4"/>
  <c r="O978" i="4"/>
  <c r="M978" i="4"/>
  <c r="L978" i="4"/>
  <c r="K978" i="4"/>
  <c r="J978" i="4"/>
  <c r="I978" i="4"/>
  <c r="H978" i="4"/>
  <c r="G978" i="4"/>
  <c r="F978" i="4"/>
  <c r="E978" i="4"/>
  <c r="D978" i="4"/>
  <c r="W977" i="4"/>
  <c r="V977" i="4"/>
  <c r="U977" i="4"/>
  <c r="T977" i="4"/>
  <c r="R977" i="4"/>
  <c r="Q977" i="4"/>
  <c r="P977" i="4"/>
  <c r="O977" i="4"/>
  <c r="M977" i="4"/>
  <c r="L977" i="4"/>
  <c r="K977" i="4"/>
  <c r="J977" i="4"/>
  <c r="I977" i="4"/>
  <c r="H977" i="4"/>
  <c r="G977" i="4"/>
  <c r="F977" i="4"/>
  <c r="E977" i="4"/>
  <c r="D977" i="4"/>
  <c r="W976" i="4"/>
  <c r="V976" i="4"/>
  <c r="U976" i="4"/>
  <c r="T976" i="4"/>
  <c r="R976" i="4"/>
  <c r="Q976" i="4"/>
  <c r="P976" i="4"/>
  <c r="O976" i="4"/>
  <c r="M976" i="4"/>
  <c r="L976" i="4"/>
  <c r="K976" i="4"/>
  <c r="J976" i="4"/>
  <c r="I976" i="4"/>
  <c r="H976" i="4"/>
  <c r="G976" i="4"/>
  <c r="F976" i="4"/>
  <c r="E976" i="4"/>
  <c r="D976" i="4"/>
  <c r="W975" i="4"/>
  <c r="V975" i="4"/>
  <c r="U975" i="4"/>
  <c r="T975" i="4"/>
  <c r="R975" i="4"/>
  <c r="Q975" i="4"/>
  <c r="P975" i="4"/>
  <c r="O975" i="4"/>
  <c r="M975" i="4"/>
  <c r="L975" i="4"/>
  <c r="K975" i="4"/>
  <c r="J975" i="4"/>
  <c r="I975" i="4"/>
  <c r="H975" i="4"/>
  <c r="G975" i="4"/>
  <c r="F975" i="4"/>
  <c r="E975" i="4"/>
  <c r="D975" i="4"/>
  <c r="W974" i="4"/>
  <c r="V974" i="4"/>
  <c r="U974" i="4"/>
  <c r="T974" i="4"/>
  <c r="R974" i="4"/>
  <c r="Q974" i="4"/>
  <c r="P974" i="4"/>
  <c r="O974" i="4"/>
  <c r="M974" i="4"/>
  <c r="L974" i="4"/>
  <c r="K974" i="4"/>
  <c r="J974" i="4"/>
  <c r="I974" i="4"/>
  <c r="H974" i="4"/>
  <c r="G974" i="4"/>
  <c r="F974" i="4"/>
  <c r="E974" i="4"/>
  <c r="D974" i="4"/>
  <c r="W973" i="4"/>
  <c r="V973" i="4"/>
  <c r="U973" i="4"/>
  <c r="T973" i="4"/>
  <c r="R973" i="4"/>
  <c r="Q973" i="4"/>
  <c r="P973" i="4"/>
  <c r="O973" i="4"/>
  <c r="M973" i="4"/>
  <c r="L973" i="4"/>
  <c r="K973" i="4"/>
  <c r="J973" i="4"/>
  <c r="I973" i="4"/>
  <c r="H973" i="4"/>
  <c r="G973" i="4"/>
  <c r="F973" i="4"/>
  <c r="E973" i="4"/>
  <c r="D973" i="4"/>
  <c r="W972" i="4"/>
  <c r="V972" i="4"/>
  <c r="U972" i="4"/>
  <c r="T972" i="4"/>
  <c r="R972" i="4"/>
  <c r="Q972" i="4"/>
  <c r="P972" i="4"/>
  <c r="O972" i="4"/>
  <c r="M972" i="4"/>
  <c r="L972" i="4"/>
  <c r="K972" i="4"/>
  <c r="J972" i="4"/>
  <c r="I972" i="4"/>
  <c r="H972" i="4"/>
  <c r="G972" i="4"/>
  <c r="F972" i="4"/>
  <c r="E972" i="4"/>
  <c r="D972" i="4"/>
  <c r="W971" i="4"/>
  <c r="V971" i="4"/>
  <c r="U971" i="4"/>
  <c r="T971" i="4"/>
  <c r="R971" i="4"/>
  <c r="Q971" i="4"/>
  <c r="P971" i="4"/>
  <c r="O971" i="4"/>
  <c r="M971" i="4"/>
  <c r="L971" i="4"/>
  <c r="K971" i="4"/>
  <c r="J971" i="4"/>
  <c r="I971" i="4"/>
  <c r="H971" i="4"/>
  <c r="G971" i="4"/>
  <c r="F971" i="4"/>
  <c r="E971" i="4"/>
  <c r="D971" i="4"/>
  <c r="W970" i="4"/>
  <c r="V970" i="4"/>
  <c r="U970" i="4"/>
  <c r="T970" i="4"/>
  <c r="R970" i="4"/>
  <c r="Q970" i="4"/>
  <c r="P970" i="4"/>
  <c r="O970" i="4"/>
  <c r="M970" i="4"/>
  <c r="L970" i="4"/>
  <c r="K970" i="4"/>
  <c r="J970" i="4"/>
  <c r="I970" i="4"/>
  <c r="H970" i="4"/>
  <c r="G970" i="4"/>
  <c r="F970" i="4"/>
  <c r="E970" i="4"/>
  <c r="D970" i="4"/>
  <c r="W969" i="4"/>
  <c r="V969" i="4"/>
  <c r="U969" i="4"/>
  <c r="T969" i="4"/>
  <c r="R969" i="4"/>
  <c r="Q969" i="4"/>
  <c r="P969" i="4"/>
  <c r="O969" i="4"/>
  <c r="M969" i="4"/>
  <c r="L969" i="4"/>
  <c r="K969" i="4"/>
  <c r="J969" i="4"/>
  <c r="I969" i="4"/>
  <c r="H969" i="4"/>
  <c r="G969" i="4"/>
  <c r="F969" i="4"/>
  <c r="E969" i="4"/>
  <c r="D969" i="4"/>
  <c r="W968" i="4"/>
  <c r="V968" i="4"/>
  <c r="U968" i="4"/>
  <c r="T968" i="4"/>
  <c r="R968" i="4"/>
  <c r="Q968" i="4"/>
  <c r="P968" i="4"/>
  <c r="O968" i="4"/>
  <c r="M968" i="4"/>
  <c r="L968" i="4"/>
  <c r="K968" i="4"/>
  <c r="J968" i="4"/>
  <c r="I968" i="4"/>
  <c r="H968" i="4"/>
  <c r="G968" i="4"/>
  <c r="F968" i="4"/>
  <c r="E968" i="4"/>
  <c r="D968" i="4"/>
  <c r="W967" i="4"/>
  <c r="V967" i="4"/>
  <c r="U967" i="4"/>
  <c r="T967" i="4"/>
  <c r="R967" i="4"/>
  <c r="Q967" i="4"/>
  <c r="P967" i="4"/>
  <c r="O967" i="4"/>
  <c r="M967" i="4"/>
  <c r="L967" i="4"/>
  <c r="K967" i="4"/>
  <c r="J967" i="4"/>
  <c r="I967" i="4"/>
  <c r="H967" i="4"/>
  <c r="G967" i="4"/>
  <c r="F967" i="4"/>
  <c r="E967" i="4"/>
  <c r="D967" i="4"/>
  <c r="W966" i="4"/>
  <c r="V966" i="4"/>
  <c r="U966" i="4"/>
  <c r="T966" i="4"/>
  <c r="R966" i="4"/>
  <c r="Q966" i="4"/>
  <c r="P966" i="4"/>
  <c r="O966" i="4"/>
  <c r="M966" i="4"/>
  <c r="L966" i="4"/>
  <c r="K966" i="4"/>
  <c r="J966" i="4"/>
  <c r="I966" i="4"/>
  <c r="H966" i="4"/>
  <c r="G966" i="4"/>
  <c r="F966" i="4"/>
  <c r="E966" i="4"/>
  <c r="D966" i="4"/>
  <c r="W965" i="4"/>
  <c r="V965" i="4"/>
  <c r="U965" i="4"/>
  <c r="T965" i="4"/>
  <c r="R965" i="4"/>
  <c r="Q965" i="4"/>
  <c r="P965" i="4"/>
  <c r="O965" i="4"/>
  <c r="M965" i="4"/>
  <c r="L965" i="4"/>
  <c r="K965" i="4"/>
  <c r="J965" i="4"/>
  <c r="I965" i="4"/>
  <c r="H965" i="4"/>
  <c r="G965" i="4"/>
  <c r="F965" i="4"/>
  <c r="E965" i="4"/>
  <c r="D965" i="4"/>
  <c r="W964" i="4"/>
  <c r="V964" i="4"/>
  <c r="U964" i="4"/>
  <c r="T964" i="4"/>
  <c r="R964" i="4"/>
  <c r="Q964" i="4"/>
  <c r="P964" i="4"/>
  <c r="O964" i="4"/>
  <c r="M964" i="4"/>
  <c r="L964" i="4"/>
  <c r="K964" i="4"/>
  <c r="J964" i="4"/>
  <c r="I964" i="4"/>
  <c r="H964" i="4"/>
  <c r="G964" i="4"/>
  <c r="F964" i="4"/>
  <c r="E964" i="4"/>
  <c r="D964" i="4"/>
  <c r="W963" i="4"/>
  <c r="V963" i="4"/>
  <c r="U963" i="4"/>
  <c r="T963" i="4"/>
  <c r="R963" i="4"/>
  <c r="Q963" i="4"/>
  <c r="P963" i="4"/>
  <c r="O963" i="4"/>
  <c r="M963" i="4"/>
  <c r="L963" i="4"/>
  <c r="K963" i="4"/>
  <c r="J963" i="4"/>
  <c r="I963" i="4"/>
  <c r="H963" i="4"/>
  <c r="G963" i="4"/>
  <c r="F963" i="4"/>
  <c r="E963" i="4"/>
  <c r="D963" i="4"/>
  <c r="W962" i="4"/>
  <c r="V962" i="4"/>
  <c r="U962" i="4"/>
  <c r="T962" i="4"/>
  <c r="R962" i="4"/>
  <c r="Q962" i="4"/>
  <c r="P962" i="4"/>
  <c r="O962" i="4"/>
  <c r="M962" i="4"/>
  <c r="L962" i="4"/>
  <c r="K962" i="4"/>
  <c r="J962" i="4"/>
  <c r="I962" i="4"/>
  <c r="H962" i="4"/>
  <c r="G962" i="4"/>
  <c r="F962" i="4"/>
  <c r="E962" i="4"/>
  <c r="D962" i="4"/>
  <c r="W961" i="4"/>
  <c r="V961" i="4"/>
  <c r="U961" i="4"/>
  <c r="T961" i="4"/>
  <c r="R961" i="4"/>
  <c r="Q961" i="4"/>
  <c r="P961" i="4"/>
  <c r="O961" i="4"/>
  <c r="M961" i="4"/>
  <c r="L961" i="4"/>
  <c r="K961" i="4"/>
  <c r="J961" i="4"/>
  <c r="I961" i="4"/>
  <c r="H961" i="4"/>
  <c r="G961" i="4"/>
  <c r="F961" i="4"/>
  <c r="E961" i="4"/>
  <c r="D961" i="4"/>
  <c r="W960" i="4"/>
  <c r="V960" i="4"/>
  <c r="U960" i="4"/>
  <c r="T960" i="4"/>
  <c r="R960" i="4"/>
  <c r="Q960" i="4"/>
  <c r="P960" i="4"/>
  <c r="O960" i="4"/>
  <c r="M960" i="4"/>
  <c r="L960" i="4"/>
  <c r="K960" i="4"/>
  <c r="J960" i="4"/>
  <c r="I960" i="4"/>
  <c r="H960" i="4"/>
  <c r="G960" i="4"/>
  <c r="F960" i="4"/>
  <c r="E960" i="4"/>
  <c r="D960" i="4"/>
  <c r="W959" i="4"/>
  <c r="V959" i="4"/>
  <c r="U959" i="4"/>
  <c r="T959" i="4"/>
  <c r="R959" i="4"/>
  <c r="Q959" i="4"/>
  <c r="P959" i="4"/>
  <c r="O959" i="4"/>
  <c r="M959" i="4"/>
  <c r="L959" i="4"/>
  <c r="K959" i="4"/>
  <c r="J959" i="4"/>
  <c r="I959" i="4"/>
  <c r="H959" i="4"/>
  <c r="G959" i="4"/>
  <c r="F959" i="4"/>
  <c r="E959" i="4"/>
  <c r="D959" i="4"/>
  <c r="W958" i="4"/>
  <c r="V958" i="4"/>
  <c r="U958" i="4"/>
  <c r="T958" i="4"/>
  <c r="R958" i="4"/>
  <c r="Q958" i="4"/>
  <c r="P958" i="4"/>
  <c r="O958" i="4"/>
  <c r="M958" i="4"/>
  <c r="L958" i="4"/>
  <c r="K958" i="4"/>
  <c r="J958" i="4"/>
  <c r="I958" i="4"/>
  <c r="H958" i="4"/>
  <c r="G958" i="4"/>
  <c r="F958" i="4"/>
  <c r="E958" i="4"/>
  <c r="D958" i="4"/>
  <c r="W957" i="4"/>
  <c r="V957" i="4"/>
  <c r="U957" i="4"/>
  <c r="T957" i="4"/>
  <c r="R957" i="4"/>
  <c r="Q957" i="4"/>
  <c r="P957" i="4"/>
  <c r="O957" i="4"/>
  <c r="M957" i="4"/>
  <c r="L957" i="4"/>
  <c r="K957" i="4"/>
  <c r="J957" i="4"/>
  <c r="I957" i="4"/>
  <c r="H957" i="4"/>
  <c r="G957" i="4"/>
  <c r="F957" i="4"/>
  <c r="E957" i="4"/>
  <c r="D957" i="4"/>
  <c r="W956" i="4"/>
  <c r="V956" i="4"/>
  <c r="U956" i="4"/>
  <c r="T956" i="4"/>
  <c r="R956" i="4"/>
  <c r="Q956" i="4"/>
  <c r="P956" i="4"/>
  <c r="O956" i="4"/>
  <c r="M956" i="4"/>
  <c r="L956" i="4"/>
  <c r="K956" i="4"/>
  <c r="J956" i="4"/>
  <c r="I956" i="4"/>
  <c r="H956" i="4"/>
  <c r="G956" i="4"/>
  <c r="F956" i="4"/>
  <c r="E956" i="4"/>
  <c r="D956" i="4"/>
  <c r="W955" i="4"/>
  <c r="V955" i="4"/>
  <c r="U955" i="4"/>
  <c r="T955" i="4"/>
  <c r="R955" i="4"/>
  <c r="Q955" i="4"/>
  <c r="P955" i="4"/>
  <c r="O955" i="4"/>
  <c r="M955" i="4"/>
  <c r="L955" i="4"/>
  <c r="K955" i="4"/>
  <c r="J955" i="4"/>
  <c r="I955" i="4"/>
  <c r="H955" i="4"/>
  <c r="G955" i="4"/>
  <c r="F955" i="4"/>
  <c r="E955" i="4"/>
  <c r="D955" i="4"/>
  <c r="W954" i="4"/>
  <c r="V954" i="4"/>
  <c r="U954" i="4"/>
  <c r="T954" i="4"/>
  <c r="R954" i="4"/>
  <c r="Q954" i="4"/>
  <c r="P954" i="4"/>
  <c r="O954" i="4"/>
  <c r="M954" i="4"/>
  <c r="L954" i="4"/>
  <c r="K954" i="4"/>
  <c r="J954" i="4"/>
  <c r="I954" i="4"/>
  <c r="H954" i="4"/>
  <c r="G954" i="4"/>
  <c r="F954" i="4"/>
  <c r="E954" i="4"/>
  <c r="D954" i="4"/>
  <c r="W953" i="4"/>
  <c r="V953" i="4"/>
  <c r="U953" i="4"/>
  <c r="T953" i="4"/>
  <c r="R953" i="4"/>
  <c r="Q953" i="4"/>
  <c r="P953" i="4"/>
  <c r="O953" i="4"/>
  <c r="M953" i="4"/>
  <c r="L953" i="4"/>
  <c r="K953" i="4"/>
  <c r="J953" i="4"/>
  <c r="I953" i="4"/>
  <c r="H953" i="4"/>
  <c r="G953" i="4"/>
  <c r="F953" i="4"/>
  <c r="E953" i="4"/>
  <c r="D953" i="4"/>
  <c r="W952" i="4"/>
  <c r="V952" i="4"/>
  <c r="U952" i="4"/>
  <c r="T952" i="4"/>
  <c r="R952" i="4"/>
  <c r="Q952" i="4"/>
  <c r="P952" i="4"/>
  <c r="O952" i="4"/>
  <c r="M952" i="4"/>
  <c r="L952" i="4"/>
  <c r="K952" i="4"/>
  <c r="J952" i="4"/>
  <c r="I952" i="4"/>
  <c r="H952" i="4"/>
  <c r="G952" i="4"/>
  <c r="F952" i="4"/>
  <c r="E952" i="4"/>
  <c r="D952" i="4"/>
  <c r="W951" i="4"/>
  <c r="V951" i="4"/>
  <c r="U951" i="4"/>
  <c r="T951" i="4"/>
  <c r="R951" i="4"/>
  <c r="Q951" i="4"/>
  <c r="P951" i="4"/>
  <c r="O951" i="4"/>
  <c r="M951" i="4"/>
  <c r="L951" i="4"/>
  <c r="K951" i="4"/>
  <c r="J951" i="4"/>
  <c r="I951" i="4"/>
  <c r="H951" i="4"/>
  <c r="G951" i="4"/>
  <c r="F951" i="4"/>
  <c r="E951" i="4"/>
  <c r="D951" i="4"/>
  <c r="W950" i="4"/>
  <c r="V950" i="4"/>
  <c r="U950" i="4"/>
  <c r="T950" i="4"/>
  <c r="R950" i="4"/>
  <c r="Q950" i="4"/>
  <c r="P950" i="4"/>
  <c r="O950" i="4"/>
  <c r="M950" i="4"/>
  <c r="L950" i="4"/>
  <c r="K950" i="4"/>
  <c r="J950" i="4"/>
  <c r="I950" i="4"/>
  <c r="H950" i="4"/>
  <c r="G950" i="4"/>
  <c r="F950" i="4"/>
  <c r="E950" i="4"/>
  <c r="D950" i="4"/>
  <c r="W949" i="4"/>
  <c r="V949" i="4"/>
  <c r="U949" i="4"/>
  <c r="T949" i="4"/>
  <c r="R949" i="4"/>
  <c r="Q949" i="4"/>
  <c r="P949" i="4"/>
  <c r="O949" i="4"/>
  <c r="M949" i="4"/>
  <c r="L949" i="4"/>
  <c r="K949" i="4"/>
  <c r="J949" i="4"/>
  <c r="I949" i="4"/>
  <c r="H949" i="4"/>
  <c r="G949" i="4"/>
  <c r="F949" i="4"/>
  <c r="E949" i="4"/>
  <c r="D949" i="4"/>
  <c r="W948" i="4"/>
  <c r="V948" i="4"/>
  <c r="U948" i="4"/>
  <c r="T948" i="4"/>
  <c r="R948" i="4"/>
  <c r="Q948" i="4"/>
  <c r="P948" i="4"/>
  <c r="O948" i="4"/>
  <c r="M948" i="4"/>
  <c r="L948" i="4"/>
  <c r="K948" i="4"/>
  <c r="J948" i="4"/>
  <c r="I948" i="4"/>
  <c r="H948" i="4"/>
  <c r="G948" i="4"/>
  <c r="F948" i="4"/>
  <c r="E948" i="4"/>
  <c r="D948" i="4"/>
  <c r="W947" i="4"/>
  <c r="V947" i="4"/>
  <c r="U947" i="4"/>
  <c r="T947" i="4"/>
  <c r="R947" i="4"/>
  <c r="Q947" i="4"/>
  <c r="P947" i="4"/>
  <c r="O947" i="4"/>
  <c r="M947" i="4"/>
  <c r="L947" i="4"/>
  <c r="K947" i="4"/>
  <c r="J947" i="4"/>
  <c r="I947" i="4"/>
  <c r="H947" i="4"/>
  <c r="G947" i="4"/>
  <c r="F947" i="4"/>
  <c r="E947" i="4"/>
  <c r="D947" i="4"/>
  <c r="W946" i="4"/>
  <c r="V946" i="4"/>
  <c r="U946" i="4"/>
  <c r="T946" i="4"/>
  <c r="R946" i="4"/>
  <c r="Q946" i="4"/>
  <c r="P946" i="4"/>
  <c r="O946" i="4"/>
  <c r="M946" i="4"/>
  <c r="L946" i="4"/>
  <c r="K946" i="4"/>
  <c r="J946" i="4"/>
  <c r="I946" i="4"/>
  <c r="H946" i="4"/>
  <c r="G946" i="4"/>
  <c r="F946" i="4"/>
  <c r="E946" i="4"/>
  <c r="D946" i="4"/>
  <c r="W945" i="4"/>
  <c r="V945" i="4"/>
  <c r="U945" i="4"/>
  <c r="T945" i="4"/>
  <c r="R945" i="4"/>
  <c r="Q945" i="4"/>
  <c r="P945" i="4"/>
  <c r="O945" i="4"/>
  <c r="M945" i="4"/>
  <c r="L945" i="4"/>
  <c r="K945" i="4"/>
  <c r="J945" i="4"/>
  <c r="I945" i="4"/>
  <c r="H945" i="4"/>
  <c r="G945" i="4"/>
  <c r="F945" i="4"/>
  <c r="E945" i="4"/>
  <c r="D945" i="4"/>
  <c r="W944" i="4"/>
  <c r="V944" i="4"/>
  <c r="U944" i="4"/>
  <c r="T944" i="4"/>
  <c r="R944" i="4"/>
  <c r="Q944" i="4"/>
  <c r="P944" i="4"/>
  <c r="O944" i="4"/>
  <c r="M944" i="4"/>
  <c r="L944" i="4"/>
  <c r="K944" i="4"/>
  <c r="J944" i="4"/>
  <c r="I944" i="4"/>
  <c r="H944" i="4"/>
  <c r="G944" i="4"/>
  <c r="F944" i="4"/>
  <c r="E944" i="4"/>
  <c r="D944" i="4"/>
  <c r="W943" i="4"/>
  <c r="V943" i="4"/>
  <c r="U943" i="4"/>
  <c r="T943" i="4"/>
  <c r="R943" i="4"/>
  <c r="Q943" i="4"/>
  <c r="P943" i="4"/>
  <c r="O943" i="4"/>
  <c r="M943" i="4"/>
  <c r="L943" i="4"/>
  <c r="K943" i="4"/>
  <c r="J943" i="4"/>
  <c r="I943" i="4"/>
  <c r="H943" i="4"/>
  <c r="G943" i="4"/>
  <c r="F943" i="4"/>
  <c r="E943" i="4"/>
  <c r="D943" i="4"/>
  <c r="W942" i="4"/>
  <c r="V942" i="4"/>
  <c r="U942" i="4"/>
  <c r="T942" i="4"/>
  <c r="R942" i="4"/>
  <c r="Q942" i="4"/>
  <c r="P942" i="4"/>
  <c r="O942" i="4"/>
  <c r="M942" i="4"/>
  <c r="L942" i="4"/>
  <c r="K942" i="4"/>
  <c r="J942" i="4"/>
  <c r="I942" i="4"/>
  <c r="H942" i="4"/>
  <c r="G942" i="4"/>
  <c r="F942" i="4"/>
  <c r="E942" i="4"/>
  <c r="D942" i="4"/>
  <c r="W941" i="4"/>
  <c r="V941" i="4"/>
  <c r="U941" i="4"/>
  <c r="T941" i="4"/>
  <c r="R941" i="4"/>
  <c r="Q941" i="4"/>
  <c r="P941" i="4"/>
  <c r="O941" i="4"/>
  <c r="M941" i="4"/>
  <c r="L941" i="4"/>
  <c r="K941" i="4"/>
  <c r="J941" i="4"/>
  <c r="I941" i="4"/>
  <c r="H941" i="4"/>
  <c r="G941" i="4"/>
  <c r="F941" i="4"/>
  <c r="E941" i="4"/>
  <c r="D941" i="4"/>
  <c r="W940" i="4"/>
  <c r="V940" i="4"/>
  <c r="U940" i="4"/>
  <c r="T940" i="4"/>
  <c r="R940" i="4"/>
  <c r="Q940" i="4"/>
  <c r="P940" i="4"/>
  <c r="O940" i="4"/>
  <c r="M940" i="4"/>
  <c r="L940" i="4"/>
  <c r="K940" i="4"/>
  <c r="J940" i="4"/>
  <c r="I940" i="4"/>
  <c r="H940" i="4"/>
  <c r="G940" i="4"/>
  <c r="F940" i="4"/>
  <c r="E940" i="4"/>
  <c r="D940" i="4"/>
  <c r="W939" i="4"/>
  <c r="V939" i="4"/>
  <c r="U939" i="4"/>
  <c r="T939" i="4"/>
  <c r="R939" i="4"/>
  <c r="Q939" i="4"/>
  <c r="P939" i="4"/>
  <c r="O939" i="4"/>
  <c r="M939" i="4"/>
  <c r="L939" i="4"/>
  <c r="K939" i="4"/>
  <c r="J939" i="4"/>
  <c r="I939" i="4"/>
  <c r="H939" i="4"/>
  <c r="G939" i="4"/>
  <c r="F939" i="4"/>
  <c r="E939" i="4"/>
  <c r="D939" i="4"/>
  <c r="W938" i="4"/>
  <c r="V938" i="4"/>
  <c r="U938" i="4"/>
  <c r="T938" i="4"/>
  <c r="R938" i="4"/>
  <c r="Q938" i="4"/>
  <c r="P938" i="4"/>
  <c r="O938" i="4"/>
  <c r="M938" i="4"/>
  <c r="L938" i="4"/>
  <c r="K938" i="4"/>
  <c r="J938" i="4"/>
  <c r="I938" i="4"/>
  <c r="H938" i="4"/>
  <c r="G938" i="4"/>
  <c r="F938" i="4"/>
  <c r="E938" i="4"/>
  <c r="D938" i="4"/>
  <c r="W937" i="4"/>
  <c r="V937" i="4"/>
  <c r="U937" i="4"/>
  <c r="T937" i="4"/>
  <c r="R937" i="4"/>
  <c r="Q937" i="4"/>
  <c r="P937" i="4"/>
  <c r="O937" i="4"/>
  <c r="M937" i="4"/>
  <c r="L937" i="4"/>
  <c r="K937" i="4"/>
  <c r="J937" i="4"/>
  <c r="I937" i="4"/>
  <c r="H937" i="4"/>
  <c r="G937" i="4"/>
  <c r="F937" i="4"/>
  <c r="E937" i="4"/>
  <c r="D937" i="4"/>
  <c r="W936" i="4"/>
  <c r="V936" i="4"/>
  <c r="U936" i="4"/>
  <c r="T936" i="4"/>
  <c r="R936" i="4"/>
  <c r="Q936" i="4"/>
  <c r="P936" i="4"/>
  <c r="O936" i="4"/>
  <c r="M936" i="4"/>
  <c r="L936" i="4"/>
  <c r="K936" i="4"/>
  <c r="J936" i="4"/>
  <c r="I936" i="4"/>
  <c r="H936" i="4"/>
  <c r="G936" i="4"/>
  <c r="F936" i="4"/>
  <c r="E936" i="4"/>
  <c r="D936" i="4"/>
  <c r="W935" i="4"/>
  <c r="V935" i="4"/>
  <c r="U935" i="4"/>
  <c r="T935" i="4"/>
  <c r="R935" i="4"/>
  <c r="Q935" i="4"/>
  <c r="P935" i="4"/>
  <c r="O935" i="4"/>
  <c r="M935" i="4"/>
  <c r="L935" i="4"/>
  <c r="K935" i="4"/>
  <c r="J935" i="4"/>
  <c r="I935" i="4"/>
  <c r="H935" i="4"/>
  <c r="G935" i="4"/>
  <c r="F935" i="4"/>
  <c r="E935" i="4"/>
  <c r="D935" i="4"/>
  <c r="W934" i="4"/>
  <c r="V934" i="4"/>
  <c r="U934" i="4"/>
  <c r="T934" i="4"/>
  <c r="R934" i="4"/>
  <c r="Q934" i="4"/>
  <c r="P934" i="4"/>
  <c r="O934" i="4"/>
  <c r="M934" i="4"/>
  <c r="L934" i="4"/>
  <c r="K934" i="4"/>
  <c r="J934" i="4"/>
  <c r="I934" i="4"/>
  <c r="H934" i="4"/>
  <c r="G934" i="4"/>
  <c r="F934" i="4"/>
  <c r="E934" i="4"/>
  <c r="D934" i="4"/>
  <c r="W933" i="4"/>
  <c r="V933" i="4"/>
  <c r="U933" i="4"/>
  <c r="T933" i="4"/>
  <c r="R933" i="4"/>
  <c r="Q933" i="4"/>
  <c r="P933" i="4"/>
  <c r="O933" i="4"/>
  <c r="M933" i="4"/>
  <c r="L933" i="4"/>
  <c r="K933" i="4"/>
  <c r="J933" i="4"/>
  <c r="I933" i="4"/>
  <c r="H933" i="4"/>
  <c r="G933" i="4"/>
  <c r="F933" i="4"/>
  <c r="E933" i="4"/>
  <c r="D933" i="4"/>
  <c r="W932" i="4"/>
  <c r="V932" i="4"/>
  <c r="U932" i="4"/>
  <c r="T932" i="4"/>
  <c r="R932" i="4"/>
  <c r="Q932" i="4"/>
  <c r="P932" i="4"/>
  <c r="O932" i="4"/>
  <c r="M932" i="4"/>
  <c r="L932" i="4"/>
  <c r="K932" i="4"/>
  <c r="J932" i="4"/>
  <c r="I932" i="4"/>
  <c r="H932" i="4"/>
  <c r="G932" i="4"/>
  <c r="F932" i="4"/>
  <c r="E932" i="4"/>
  <c r="D932" i="4"/>
  <c r="W931" i="4"/>
  <c r="V931" i="4"/>
  <c r="U931" i="4"/>
  <c r="T931" i="4"/>
  <c r="R931" i="4"/>
  <c r="Q931" i="4"/>
  <c r="P931" i="4"/>
  <c r="O931" i="4"/>
  <c r="M931" i="4"/>
  <c r="L931" i="4"/>
  <c r="K931" i="4"/>
  <c r="J931" i="4"/>
  <c r="I931" i="4"/>
  <c r="H931" i="4"/>
  <c r="G931" i="4"/>
  <c r="F931" i="4"/>
  <c r="E931" i="4"/>
  <c r="D931" i="4"/>
  <c r="W930" i="4"/>
  <c r="V930" i="4"/>
  <c r="U930" i="4"/>
  <c r="T930" i="4"/>
  <c r="R930" i="4"/>
  <c r="Q930" i="4"/>
  <c r="P930" i="4"/>
  <c r="O930" i="4"/>
  <c r="M930" i="4"/>
  <c r="L930" i="4"/>
  <c r="K930" i="4"/>
  <c r="J930" i="4"/>
  <c r="I930" i="4"/>
  <c r="H930" i="4"/>
  <c r="G930" i="4"/>
  <c r="F930" i="4"/>
  <c r="E930" i="4"/>
  <c r="D930" i="4"/>
  <c r="W929" i="4"/>
  <c r="V929" i="4"/>
  <c r="U929" i="4"/>
  <c r="T929" i="4"/>
  <c r="R929" i="4"/>
  <c r="Q929" i="4"/>
  <c r="P929" i="4"/>
  <c r="O929" i="4"/>
  <c r="M929" i="4"/>
  <c r="L929" i="4"/>
  <c r="K929" i="4"/>
  <c r="J929" i="4"/>
  <c r="I929" i="4"/>
  <c r="H929" i="4"/>
  <c r="G929" i="4"/>
  <c r="F929" i="4"/>
  <c r="E929" i="4"/>
  <c r="D929" i="4"/>
  <c r="W928" i="4"/>
  <c r="V928" i="4"/>
  <c r="U928" i="4"/>
  <c r="T928" i="4"/>
  <c r="R928" i="4"/>
  <c r="Q928" i="4"/>
  <c r="P928" i="4"/>
  <c r="O928" i="4"/>
  <c r="M928" i="4"/>
  <c r="L928" i="4"/>
  <c r="K928" i="4"/>
  <c r="J928" i="4"/>
  <c r="I928" i="4"/>
  <c r="H928" i="4"/>
  <c r="G928" i="4"/>
  <c r="F928" i="4"/>
  <c r="E928" i="4"/>
  <c r="D928" i="4"/>
  <c r="W927" i="4"/>
  <c r="V927" i="4"/>
  <c r="U927" i="4"/>
  <c r="T927" i="4"/>
  <c r="R927" i="4"/>
  <c r="Q927" i="4"/>
  <c r="P927" i="4"/>
  <c r="O927" i="4"/>
  <c r="M927" i="4"/>
  <c r="L927" i="4"/>
  <c r="K927" i="4"/>
  <c r="J927" i="4"/>
  <c r="I927" i="4"/>
  <c r="H927" i="4"/>
  <c r="G927" i="4"/>
  <c r="F927" i="4"/>
  <c r="E927" i="4"/>
  <c r="D927" i="4"/>
  <c r="W926" i="4"/>
  <c r="V926" i="4"/>
  <c r="U926" i="4"/>
  <c r="T926" i="4"/>
  <c r="R926" i="4"/>
  <c r="Q926" i="4"/>
  <c r="P926" i="4"/>
  <c r="O926" i="4"/>
  <c r="M926" i="4"/>
  <c r="L926" i="4"/>
  <c r="K926" i="4"/>
  <c r="J926" i="4"/>
  <c r="I926" i="4"/>
  <c r="H926" i="4"/>
  <c r="G926" i="4"/>
  <c r="F926" i="4"/>
  <c r="E926" i="4"/>
  <c r="D926" i="4"/>
  <c r="W925" i="4"/>
  <c r="V925" i="4"/>
  <c r="U925" i="4"/>
  <c r="T925" i="4"/>
  <c r="R925" i="4"/>
  <c r="Q925" i="4"/>
  <c r="P925" i="4"/>
  <c r="O925" i="4"/>
  <c r="M925" i="4"/>
  <c r="L925" i="4"/>
  <c r="K925" i="4"/>
  <c r="J925" i="4"/>
  <c r="I925" i="4"/>
  <c r="H925" i="4"/>
  <c r="G925" i="4"/>
  <c r="F925" i="4"/>
  <c r="E925" i="4"/>
  <c r="D925" i="4"/>
  <c r="W924" i="4"/>
  <c r="V924" i="4"/>
  <c r="U924" i="4"/>
  <c r="T924" i="4"/>
  <c r="R924" i="4"/>
  <c r="Q924" i="4"/>
  <c r="P924" i="4"/>
  <c r="O924" i="4"/>
  <c r="M924" i="4"/>
  <c r="L924" i="4"/>
  <c r="K924" i="4"/>
  <c r="J924" i="4"/>
  <c r="I924" i="4"/>
  <c r="H924" i="4"/>
  <c r="G924" i="4"/>
  <c r="F924" i="4"/>
  <c r="E924" i="4"/>
  <c r="D924" i="4"/>
  <c r="W923" i="4"/>
  <c r="V923" i="4"/>
  <c r="U923" i="4"/>
  <c r="T923" i="4"/>
  <c r="R923" i="4"/>
  <c r="Q923" i="4"/>
  <c r="P923" i="4"/>
  <c r="O923" i="4"/>
  <c r="M923" i="4"/>
  <c r="L923" i="4"/>
  <c r="K923" i="4"/>
  <c r="J923" i="4"/>
  <c r="I923" i="4"/>
  <c r="H923" i="4"/>
  <c r="G923" i="4"/>
  <c r="F923" i="4"/>
  <c r="E923" i="4"/>
  <c r="D923" i="4"/>
  <c r="W922" i="4"/>
  <c r="V922" i="4"/>
  <c r="U922" i="4"/>
  <c r="T922" i="4"/>
  <c r="R922" i="4"/>
  <c r="Q922" i="4"/>
  <c r="P922" i="4"/>
  <c r="O922" i="4"/>
  <c r="M922" i="4"/>
  <c r="L922" i="4"/>
  <c r="K922" i="4"/>
  <c r="J922" i="4"/>
  <c r="I922" i="4"/>
  <c r="H922" i="4"/>
  <c r="G922" i="4"/>
  <c r="F922" i="4"/>
  <c r="E922" i="4"/>
  <c r="D922" i="4"/>
  <c r="W921" i="4"/>
  <c r="V921" i="4"/>
  <c r="U921" i="4"/>
  <c r="T921" i="4"/>
  <c r="R921" i="4"/>
  <c r="Q921" i="4"/>
  <c r="P921" i="4"/>
  <c r="O921" i="4"/>
  <c r="M921" i="4"/>
  <c r="L921" i="4"/>
  <c r="K921" i="4"/>
  <c r="J921" i="4"/>
  <c r="I921" i="4"/>
  <c r="H921" i="4"/>
  <c r="G921" i="4"/>
  <c r="F921" i="4"/>
  <c r="E921" i="4"/>
  <c r="D921" i="4"/>
  <c r="W920" i="4"/>
  <c r="V920" i="4"/>
  <c r="U920" i="4"/>
  <c r="T920" i="4"/>
  <c r="R920" i="4"/>
  <c r="Q920" i="4"/>
  <c r="P920" i="4"/>
  <c r="O920" i="4"/>
  <c r="M920" i="4"/>
  <c r="L920" i="4"/>
  <c r="K920" i="4"/>
  <c r="J920" i="4"/>
  <c r="I920" i="4"/>
  <c r="H920" i="4"/>
  <c r="G920" i="4"/>
  <c r="F920" i="4"/>
  <c r="E920" i="4"/>
  <c r="D920" i="4"/>
  <c r="W919" i="4"/>
  <c r="V919" i="4"/>
  <c r="U919" i="4"/>
  <c r="T919" i="4"/>
  <c r="R919" i="4"/>
  <c r="Q919" i="4"/>
  <c r="P919" i="4"/>
  <c r="O919" i="4"/>
  <c r="M919" i="4"/>
  <c r="L919" i="4"/>
  <c r="K919" i="4"/>
  <c r="J919" i="4"/>
  <c r="I919" i="4"/>
  <c r="H919" i="4"/>
  <c r="G919" i="4"/>
  <c r="F919" i="4"/>
  <c r="E919" i="4"/>
  <c r="D919" i="4"/>
  <c r="W918" i="4"/>
  <c r="V918" i="4"/>
  <c r="U918" i="4"/>
  <c r="T918" i="4"/>
  <c r="R918" i="4"/>
  <c r="Q918" i="4"/>
  <c r="P918" i="4"/>
  <c r="O918" i="4"/>
  <c r="M918" i="4"/>
  <c r="L918" i="4"/>
  <c r="K918" i="4"/>
  <c r="J918" i="4"/>
  <c r="I918" i="4"/>
  <c r="H918" i="4"/>
  <c r="G918" i="4"/>
  <c r="F918" i="4"/>
  <c r="E918" i="4"/>
  <c r="D918" i="4"/>
  <c r="W917" i="4"/>
  <c r="V917" i="4"/>
  <c r="U917" i="4"/>
  <c r="T917" i="4"/>
  <c r="R917" i="4"/>
  <c r="Q917" i="4"/>
  <c r="P917" i="4"/>
  <c r="O917" i="4"/>
  <c r="M917" i="4"/>
  <c r="L917" i="4"/>
  <c r="K917" i="4"/>
  <c r="J917" i="4"/>
  <c r="I917" i="4"/>
  <c r="H917" i="4"/>
  <c r="G917" i="4"/>
  <c r="F917" i="4"/>
  <c r="E917" i="4"/>
  <c r="D917" i="4"/>
  <c r="W916" i="4"/>
  <c r="V916" i="4"/>
  <c r="U916" i="4"/>
  <c r="T916" i="4"/>
  <c r="R916" i="4"/>
  <c r="Q916" i="4"/>
  <c r="P916" i="4"/>
  <c r="O916" i="4"/>
  <c r="M916" i="4"/>
  <c r="L916" i="4"/>
  <c r="K916" i="4"/>
  <c r="J916" i="4"/>
  <c r="I916" i="4"/>
  <c r="H916" i="4"/>
  <c r="G916" i="4"/>
  <c r="F916" i="4"/>
  <c r="E916" i="4"/>
  <c r="D916" i="4"/>
  <c r="W915" i="4"/>
  <c r="V915" i="4"/>
  <c r="U915" i="4"/>
  <c r="T915" i="4"/>
  <c r="R915" i="4"/>
  <c r="Q915" i="4"/>
  <c r="P915" i="4"/>
  <c r="O915" i="4"/>
  <c r="M915" i="4"/>
  <c r="L915" i="4"/>
  <c r="K915" i="4"/>
  <c r="J915" i="4"/>
  <c r="I915" i="4"/>
  <c r="H915" i="4"/>
  <c r="G915" i="4"/>
  <c r="F915" i="4"/>
  <c r="E915" i="4"/>
  <c r="D915" i="4"/>
  <c r="W914" i="4"/>
  <c r="V914" i="4"/>
  <c r="U914" i="4"/>
  <c r="T914" i="4"/>
  <c r="R914" i="4"/>
  <c r="Q914" i="4"/>
  <c r="P914" i="4"/>
  <c r="O914" i="4"/>
  <c r="M914" i="4"/>
  <c r="L914" i="4"/>
  <c r="K914" i="4"/>
  <c r="J914" i="4"/>
  <c r="I914" i="4"/>
  <c r="H914" i="4"/>
  <c r="G914" i="4"/>
  <c r="F914" i="4"/>
  <c r="E914" i="4"/>
  <c r="D914" i="4"/>
  <c r="W913" i="4"/>
  <c r="V913" i="4"/>
  <c r="U913" i="4"/>
  <c r="T913" i="4"/>
  <c r="R913" i="4"/>
  <c r="Q913" i="4"/>
  <c r="P913" i="4"/>
  <c r="O913" i="4"/>
  <c r="M913" i="4"/>
  <c r="L913" i="4"/>
  <c r="K913" i="4"/>
  <c r="J913" i="4"/>
  <c r="I913" i="4"/>
  <c r="H913" i="4"/>
  <c r="G913" i="4"/>
  <c r="F913" i="4"/>
  <c r="E913" i="4"/>
  <c r="D913" i="4"/>
  <c r="W912" i="4"/>
  <c r="V912" i="4"/>
  <c r="U912" i="4"/>
  <c r="T912" i="4"/>
  <c r="R912" i="4"/>
  <c r="Q912" i="4"/>
  <c r="P912" i="4"/>
  <c r="O912" i="4"/>
  <c r="M912" i="4"/>
  <c r="L912" i="4"/>
  <c r="K912" i="4"/>
  <c r="J912" i="4"/>
  <c r="I912" i="4"/>
  <c r="H912" i="4"/>
  <c r="G912" i="4"/>
  <c r="F912" i="4"/>
  <c r="E912" i="4"/>
  <c r="D912" i="4"/>
  <c r="W911" i="4"/>
  <c r="V911" i="4"/>
  <c r="U911" i="4"/>
  <c r="T911" i="4"/>
  <c r="R911" i="4"/>
  <c r="Q911" i="4"/>
  <c r="P911" i="4"/>
  <c r="O911" i="4"/>
  <c r="M911" i="4"/>
  <c r="L911" i="4"/>
  <c r="K911" i="4"/>
  <c r="J911" i="4"/>
  <c r="I911" i="4"/>
  <c r="H911" i="4"/>
  <c r="G911" i="4"/>
  <c r="F911" i="4"/>
  <c r="E911" i="4"/>
  <c r="D911" i="4"/>
  <c r="W910" i="4"/>
  <c r="V910" i="4"/>
  <c r="U910" i="4"/>
  <c r="T910" i="4"/>
  <c r="R910" i="4"/>
  <c r="Q910" i="4"/>
  <c r="P910" i="4"/>
  <c r="O910" i="4"/>
  <c r="M910" i="4"/>
  <c r="L910" i="4"/>
  <c r="K910" i="4"/>
  <c r="J910" i="4"/>
  <c r="I910" i="4"/>
  <c r="H910" i="4"/>
  <c r="G910" i="4"/>
  <c r="F910" i="4"/>
  <c r="E910" i="4"/>
  <c r="D910" i="4"/>
  <c r="W909" i="4"/>
  <c r="V909" i="4"/>
  <c r="U909" i="4"/>
  <c r="T909" i="4"/>
  <c r="R909" i="4"/>
  <c r="Q909" i="4"/>
  <c r="P909" i="4"/>
  <c r="O909" i="4"/>
  <c r="M909" i="4"/>
  <c r="L909" i="4"/>
  <c r="K909" i="4"/>
  <c r="J909" i="4"/>
  <c r="I909" i="4"/>
  <c r="H909" i="4"/>
  <c r="G909" i="4"/>
  <c r="F909" i="4"/>
  <c r="E909" i="4"/>
  <c r="D909" i="4"/>
  <c r="W908" i="4"/>
  <c r="V908" i="4"/>
  <c r="U908" i="4"/>
  <c r="T908" i="4"/>
  <c r="R908" i="4"/>
  <c r="Q908" i="4"/>
  <c r="P908" i="4"/>
  <c r="O908" i="4"/>
  <c r="M908" i="4"/>
  <c r="L908" i="4"/>
  <c r="K908" i="4"/>
  <c r="J908" i="4"/>
  <c r="I908" i="4"/>
  <c r="H908" i="4"/>
  <c r="G908" i="4"/>
  <c r="F908" i="4"/>
  <c r="E908" i="4"/>
  <c r="D908" i="4"/>
  <c r="W907" i="4"/>
  <c r="V907" i="4"/>
  <c r="U907" i="4"/>
  <c r="T907" i="4"/>
  <c r="R907" i="4"/>
  <c r="Q907" i="4"/>
  <c r="P907" i="4"/>
  <c r="O907" i="4"/>
  <c r="M907" i="4"/>
  <c r="L907" i="4"/>
  <c r="K907" i="4"/>
  <c r="J907" i="4"/>
  <c r="I907" i="4"/>
  <c r="H907" i="4"/>
  <c r="G907" i="4"/>
  <c r="F907" i="4"/>
  <c r="E907" i="4"/>
  <c r="D907" i="4"/>
  <c r="W906" i="4"/>
  <c r="V906" i="4"/>
  <c r="U906" i="4"/>
  <c r="T906" i="4"/>
  <c r="R906" i="4"/>
  <c r="Q906" i="4"/>
  <c r="P906" i="4"/>
  <c r="O906" i="4"/>
  <c r="M906" i="4"/>
  <c r="L906" i="4"/>
  <c r="K906" i="4"/>
  <c r="J906" i="4"/>
  <c r="I906" i="4"/>
  <c r="H906" i="4"/>
  <c r="G906" i="4"/>
  <c r="F906" i="4"/>
  <c r="E906" i="4"/>
  <c r="D906" i="4"/>
  <c r="W905" i="4"/>
  <c r="V905" i="4"/>
  <c r="U905" i="4"/>
  <c r="T905" i="4"/>
  <c r="R905" i="4"/>
  <c r="Q905" i="4"/>
  <c r="P905" i="4"/>
  <c r="O905" i="4"/>
  <c r="M905" i="4"/>
  <c r="L905" i="4"/>
  <c r="K905" i="4"/>
  <c r="J905" i="4"/>
  <c r="I905" i="4"/>
  <c r="H905" i="4"/>
  <c r="G905" i="4"/>
  <c r="F905" i="4"/>
  <c r="E905" i="4"/>
  <c r="D905" i="4"/>
  <c r="W904" i="4"/>
  <c r="V904" i="4"/>
  <c r="U904" i="4"/>
  <c r="T904" i="4"/>
  <c r="R904" i="4"/>
  <c r="Q904" i="4"/>
  <c r="P904" i="4"/>
  <c r="O904" i="4"/>
  <c r="M904" i="4"/>
  <c r="L904" i="4"/>
  <c r="K904" i="4"/>
  <c r="J904" i="4"/>
  <c r="I904" i="4"/>
  <c r="H904" i="4"/>
  <c r="G904" i="4"/>
  <c r="F904" i="4"/>
  <c r="E904" i="4"/>
  <c r="D904" i="4"/>
  <c r="W903" i="4"/>
  <c r="V903" i="4"/>
  <c r="U903" i="4"/>
  <c r="T903" i="4"/>
  <c r="R903" i="4"/>
  <c r="Q903" i="4"/>
  <c r="P903" i="4"/>
  <c r="O903" i="4"/>
  <c r="M903" i="4"/>
  <c r="L903" i="4"/>
  <c r="K903" i="4"/>
  <c r="J903" i="4"/>
  <c r="I903" i="4"/>
  <c r="H903" i="4"/>
  <c r="G903" i="4"/>
  <c r="F903" i="4"/>
  <c r="E903" i="4"/>
  <c r="D903" i="4"/>
  <c r="W902" i="4"/>
  <c r="V902" i="4"/>
  <c r="U902" i="4"/>
  <c r="T902" i="4"/>
  <c r="R902" i="4"/>
  <c r="Q902" i="4"/>
  <c r="P902" i="4"/>
  <c r="O902" i="4"/>
  <c r="M902" i="4"/>
  <c r="L902" i="4"/>
  <c r="K902" i="4"/>
  <c r="J902" i="4"/>
  <c r="I902" i="4"/>
  <c r="H902" i="4"/>
  <c r="G902" i="4"/>
  <c r="F902" i="4"/>
  <c r="E902" i="4"/>
  <c r="D902" i="4"/>
  <c r="W901" i="4"/>
  <c r="V901" i="4"/>
  <c r="U901" i="4"/>
  <c r="T901" i="4"/>
  <c r="R901" i="4"/>
  <c r="Q901" i="4"/>
  <c r="P901" i="4"/>
  <c r="O901" i="4"/>
  <c r="M901" i="4"/>
  <c r="L901" i="4"/>
  <c r="K901" i="4"/>
  <c r="J901" i="4"/>
  <c r="I901" i="4"/>
  <c r="H901" i="4"/>
  <c r="G901" i="4"/>
  <c r="F901" i="4"/>
  <c r="E901" i="4"/>
  <c r="D901" i="4"/>
  <c r="W900" i="4"/>
  <c r="V900" i="4"/>
  <c r="U900" i="4"/>
  <c r="T900" i="4"/>
  <c r="R900" i="4"/>
  <c r="Q900" i="4"/>
  <c r="P900" i="4"/>
  <c r="O900" i="4"/>
  <c r="M900" i="4"/>
  <c r="L900" i="4"/>
  <c r="K900" i="4"/>
  <c r="J900" i="4"/>
  <c r="I900" i="4"/>
  <c r="H900" i="4"/>
  <c r="G900" i="4"/>
  <c r="F900" i="4"/>
  <c r="E900" i="4"/>
  <c r="D900" i="4"/>
  <c r="W899" i="4"/>
  <c r="V899" i="4"/>
  <c r="U899" i="4"/>
  <c r="T899" i="4"/>
  <c r="R899" i="4"/>
  <c r="Q899" i="4"/>
  <c r="P899" i="4"/>
  <c r="O899" i="4"/>
  <c r="M899" i="4"/>
  <c r="L899" i="4"/>
  <c r="K899" i="4"/>
  <c r="J899" i="4"/>
  <c r="I899" i="4"/>
  <c r="H899" i="4"/>
  <c r="G899" i="4"/>
  <c r="F899" i="4"/>
  <c r="E899" i="4"/>
  <c r="D899" i="4"/>
  <c r="W898" i="4"/>
  <c r="V898" i="4"/>
  <c r="U898" i="4"/>
  <c r="T898" i="4"/>
  <c r="R898" i="4"/>
  <c r="Q898" i="4"/>
  <c r="P898" i="4"/>
  <c r="O898" i="4"/>
  <c r="M898" i="4"/>
  <c r="L898" i="4"/>
  <c r="K898" i="4"/>
  <c r="J898" i="4"/>
  <c r="I898" i="4"/>
  <c r="H898" i="4"/>
  <c r="G898" i="4"/>
  <c r="F898" i="4"/>
  <c r="E898" i="4"/>
  <c r="D898" i="4"/>
  <c r="W897" i="4"/>
  <c r="V897" i="4"/>
  <c r="U897" i="4"/>
  <c r="T897" i="4"/>
  <c r="R897" i="4"/>
  <c r="Q897" i="4"/>
  <c r="P897" i="4"/>
  <c r="O897" i="4"/>
  <c r="M897" i="4"/>
  <c r="L897" i="4"/>
  <c r="K897" i="4"/>
  <c r="J897" i="4"/>
  <c r="I897" i="4"/>
  <c r="H897" i="4"/>
  <c r="G897" i="4"/>
  <c r="F897" i="4"/>
  <c r="E897" i="4"/>
  <c r="D897" i="4"/>
  <c r="W896" i="4"/>
  <c r="V896" i="4"/>
  <c r="U896" i="4"/>
  <c r="T896" i="4"/>
  <c r="R896" i="4"/>
  <c r="Q896" i="4"/>
  <c r="P896" i="4"/>
  <c r="O896" i="4"/>
  <c r="M896" i="4"/>
  <c r="L896" i="4"/>
  <c r="K896" i="4"/>
  <c r="J896" i="4"/>
  <c r="I896" i="4"/>
  <c r="H896" i="4"/>
  <c r="G896" i="4"/>
  <c r="F896" i="4"/>
  <c r="E896" i="4"/>
  <c r="D896" i="4"/>
  <c r="W895" i="4"/>
  <c r="V895" i="4"/>
  <c r="U895" i="4"/>
  <c r="T895" i="4"/>
  <c r="R895" i="4"/>
  <c r="Q895" i="4"/>
  <c r="P895" i="4"/>
  <c r="O895" i="4"/>
  <c r="M895" i="4"/>
  <c r="L895" i="4"/>
  <c r="K895" i="4"/>
  <c r="J895" i="4"/>
  <c r="I895" i="4"/>
  <c r="H895" i="4"/>
  <c r="G895" i="4"/>
  <c r="F895" i="4"/>
  <c r="E895" i="4"/>
  <c r="D895" i="4"/>
  <c r="W894" i="4"/>
  <c r="V894" i="4"/>
  <c r="U894" i="4"/>
  <c r="T894" i="4"/>
  <c r="R894" i="4"/>
  <c r="Q894" i="4"/>
  <c r="P894" i="4"/>
  <c r="O894" i="4"/>
  <c r="M894" i="4"/>
  <c r="L894" i="4"/>
  <c r="K894" i="4"/>
  <c r="J894" i="4"/>
  <c r="I894" i="4"/>
  <c r="H894" i="4"/>
  <c r="G894" i="4"/>
  <c r="F894" i="4"/>
  <c r="E894" i="4"/>
  <c r="D894" i="4"/>
  <c r="W893" i="4"/>
  <c r="V893" i="4"/>
  <c r="U893" i="4"/>
  <c r="T893" i="4"/>
  <c r="R893" i="4"/>
  <c r="Q893" i="4"/>
  <c r="P893" i="4"/>
  <c r="O893" i="4"/>
  <c r="M893" i="4"/>
  <c r="L893" i="4"/>
  <c r="K893" i="4"/>
  <c r="J893" i="4"/>
  <c r="I893" i="4"/>
  <c r="H893" i="4"/>
  <c r="G893" i="4"/>
  <c r="F893" i="4"/>
  <c r="E893" i="4"/>
  <c r="D893" i="4"/>
  <c r="W892" i="4"/>
  <c r="V892" i="4"/>
  <c r="U892" i="4"/>
  <c r="T892" i="4"/>
  <c r="R892" i="4"/>
  <c r="Q892" i="4"/>
  <c r="P892" i="4"/>
  <c r="O892" i="4"/>
  <c r="M892" i="4"/>
  <c r="L892" i="4"/>
  <c r="K892" i="4"/>
  <c r="J892" i="4"/>
  <c r="I892" i="4"/>
  <c r="H892" i="4"/>
  <c r="G892" i="4"/>
  <c r="F892" i="4"/>
  <c r="E892" i="4"/>
  <c r="D892" i="4"/>
  <c r="W891" i="4"/>
  <c r="V891" i="4"/>
  <c r="U891" i="4"/>
  <c r="T891" i="4"/>
  <c r="R891" i="4"/>
  <c r="Q891" i="4"/>
  <c r="P891" i="4"/>
  <c r="O891" i="4"/>
  <c r="M891" i="4"/>
  <c r="L891" i="4"/>
  <c r="K891" i="4"/>
  <c r="J891" i="4"/>
  <c r="I891" i="4"/>
  <c r="H891" i="4"/>
  <c r="G891" i="4"/>
  <c r="F891" i="4"/>
  <c r="E891" i="4"/>
  <c r="D891" i="4"/>
  <c r="W890" i="4"/>
  <c r="V890" i="4"/>
  <c r="U890" i="4"/>
  <c r="T890" i="4"/>
  <c r="R890" i="4"/>
  <c r="Q890" i="4"/>
  <c r="P890" i="4"/>
  <c r="O890" i="4"/>
  <c r="M890" i="4"/>
  <c r="L890" i="4"/>
  <c r="K890" i="4"/>
  <c r="J890" i="4"/>
  <c r="I890" i="4"/>
  <c r="H890" i="4"/>
  <c r="G890" i="4"/>
  <c r="F890" i="4"/>
  <c r="E890" i="4"/>
  <c r="D890" i="4"/>
  <c r="W889" i="4"/>
  <c r="V889" i="4"/>
  <c r="U889" i="4"/>
  <c r="T889" i="4"/>
  <c r="R889" i="4"/>
  <c r="Q889" i="4"/>
  <c r="P889" i="4"/>
  <c r="O889" i="4"/>
  <c r="M889" i="4"/>
  <c r="L889" i="4"/>
  <c r="K889" i="4"/>
  <c r="J889" i="4"/>
  <c r="I889" i="4"/>
  <c r="H889" i="4"/>
  <c r="G889" i="4"/>
  <c r="F889" i="4"/>
  <c r="E889" i="4"/>
  <c r="D889" i="4"/>
  <c r="W888" i="4"/>
  <c r="V888" i="4"/>
  <c r="U888" i="4"/>
  <c r="T888" i="4"/>
  <c r="R888" i="4"/>
  <c r="Q888" i="4"/>
  <c r="P888" i="4"/>
  <c r="O888" i="4"/>
  <c r="M888" i="4"/>
  <c r="L888" i="4"/>
  <c r="K888" i="4"/>
  <c r="J888" i="4"/>
  <c r="I888" i="4"/>
  <c r="H888" i="4"/>
  <c r="G888" i="4"/>
  <c r="F888" i="4"/>
  <c r="E888" i="4"/>
  <c r="D888" i="4"/>
  <c r="W887" i="4"/>
  <c r="V887" i="4"/>
  <c r="U887" i="4"/>
  <c r="T887" i="4"/>
  <c r="R887" i="4"/>
  <c r="Q887" i="4"/>
  <c r="P887" i="4"/>
  <c r="O887" i="4"/>
  <c r="M887" i="4"/>
  <c r="L887" i="4"/>
  <c r="K887" i="4"/>
  <c r="J887" i="4"/>
  <c r="I887" i="4"/>
  <c r="H887" i="4"/>
  <c r="G887" i="4"/>
  <c r="F887" i="4"/>
  <c r="E887" i="4"/>
  <c r="D887" i="4"/>
  <c r="W886" i="4"/>
  <c r="V886" i="4"/>
  <c r="U886" i="4"/>
  <c r="T886" i="4"/>
  <c r="R886" i="4"/>
  <c r="Q886" i="4"/>
  <c r="P886" i="4"/>
  <c r="O886" i="4"/>
  <c r="M886" i="4"/>
  <c r="L886" i="4"/>
  <c r="K886" i="4"/>
  <c r="J886" i="4"/>
  <c r="I886" i="4"/>
  <c r="H886" i="4"/>
  <c r="G886" i="4"/>
  <c r="F886" i="4"/>
  <c r="E886" i="4"/>
  <c r="D886" i="4"/>
  <c r="W885" i="4"/>
  <c r="V885" i="4"/>
  <c r="U885" i="4"/>
  <c r="T885" i="4"/>
  <c r="R885" i="4"/>
  <c r="Q885" i="4"/>
  <c r="P885" i="4"/>
  <c r="O885" i="4"/>
  <c r="M885" i="4"/>
  <c r="L885" i="4"/>
  <c r="K885" i="4"/>
  <c r="J885" i="4"/>
  <c r="I885" i="4"/>
  <c r="H885" i="4"/>
  <c r="G885" i="4"/>
  <c r="F885" i="4"/>
  <c r="E885" i="4"/>
  <c r="D885" i="4"/>
  <c r="W884" i="4"/>
  <c r="V884" i="4"/>
  <c r="U884" i="4"/>
  <c r="T884" i="4"/>
  <c r="R884" i="4"/>
  <c r="Q884" i="4"/>
  <c r="P884" i="4"/>
  <c r="O884" i="4"/>
  <c r="M884" i="4"/>
  <c r="L884" i="4"/>
  <c r="K884" i="4"/>
  <c r="J884" i="4"/>
  <c r="I884" i="4"/>
  <c r="H884" i="4"/>
  <c r="G884" i="4"/>
  <c r="F884" i="4"/>
  <c r="E884" i="4"/>
  <c r="D884" i="4"/>
  <c r="W883" i="4"/>
  <c r="V883" i="4"/>
  <c r="U883" i="4"/>
  <c r="T883" i="4"/>
  <c r="R883" i="4"/>
  <c r="Q883" i="4"/>
  <c r="P883" i="4"/>
  <c r="O883" i="4"/>
  <c r="M883" i="4"/>
  <c r="L883" i="4"/>
  <c r="K883" i="4"/>
  <c r="J883" i="4"/>
  <c r="I883" i="4"/>
  <c r="H883" i="4"/>
  <c r="G883" i="4"/>
  <c r="F883" i="4"/>
  <c r="E883" i="4"/>
  <c r="D883" i="4"/>
  <c r="W882" i="4"/>
  <c r="V882" i="4"/>
  <c r="U882" i="4"/>
  <c r="T882" i="4"/>
  <c r="R882" i="4"/>
  <c r="Q882" i="4"/>
  <c r="P882" i="4"/>
  <c r="O882" i="4"/>
  <c r="M882" i="4"/>
  <c r="L882" i="4"/>
  <c r="K882" i="4"/>
  <c r="J882" i="4"/>
  <c r="I882" i="4"/>
  <c r="H882" i="4"/>
  <c r="G882" i="4"/>
  <c r="F882" i="4"/>
  <c r="E882" i="4"/>
  <c r="D882" i="4"/>
  <c r="W881" i="4"/>
  <c r="V881" i="4"/>
  <c r="U881" i="4"/>
  <c r="T881" i="4"/>
  <c r="R881" i="4"/>
  <c r="Q881" i="4"/>
  <c r="P881" i="4"/>
  <c r="O881" i="4"/>
  <c r="M881" i="4"/>
  <c r="L881" i="4"/>
  <c r="K881" i="4"/>
  <c r="J881" i="4"/>
  <c r="I881" i="4"/>
  <c r="H881" i="4"/>
  <c r="G881" i="4"/>
  <c r="F881" i="4"/>
  <c r="E881" i="4"/>
  <c r="D881" i="4"/>
  <c r="W880" i="4"/>
  <c r="V880" i="4"/>
  <c r="U880" i="4"/>
  <c r="T880" i="4"/>
  <c r="R880" i="4"/>
  <c r="Q880" i="4"/>
  <c r="P880" i="4"/>
  <c r="O880" i="4"/>
  <c r="M880" i="4"/>
  <c r="L880" i="4"/>
  <c r="K880" i="4"/>
  <c r="J880" i="4"/>
  <c r="I880" i="4"/>
  <c r="H880" i="4"/>
  <c r="G880" i="4"/>
  <c r="F880" i="4"/>
  <c r="E880" i="4"/>
  <c r="D880" i="4"/>
  <c r="W879" i="4"/>
  <c r="V879" i="4"/>
  <c r="U879" i="4"/>
  <c r="T879" i="4"/>
  <c r="R879" i="4"/>
  <c r="Q879" i="4"/>
  <c r="P879" i="4"/>
  <c r="O879" i="4"/>
  <c r="M879" i="4"/>
  <c r="L879" i="4"/>
  <c r="K879" i="4"/>
  <c r="J879" i="4"/>
  <c r="I879" i="4"/>
  <c r="H879" i="4"/>
  <c r="G879" i="4"/>
  <c r="F879" i="4"/>
  <c r="E879" i="4"/>
  <c r="D879" i="4"/>
  <c r="W878" i="4"/>
  <c r="V878" i="4"/>
  <c r="U878" i="4"/>
  <c r="T878" i="4"/>
  <c r="R878" i="4"/>
  <c r="Q878" i="4"/>
  <c r="P878" i="4"/>
  <c r="O878" i="4"/>
  <c r="M878" i="4"/>
  <c r="L878" i="4"/>
  <c r="K878" i="4"/>
  <c r="J878" i="4"/>
  <c r="I878" i="4"/>
  <c r="H878" i="4"/>
  <c r="G878" i="4"/>
  <c r="F878" i="4"/>
  <c r="E878" i="4"/>
  <c r="D878" i="4"/>
  <c r="W877" i="4"/>
  <c r="V877" i="4"/>
  <c r="U877" i="4"/>
  <c r="T877" i="4"/>
  <c r="R877" i="4"/>
  <c r="Q877" i="4"/>
  <c r="P877" i="4"/>
  <c r="O877" i="4"/>
  <c r="M877" i="4"/>
  <c r="L877" i="4"/>
  <c r="K877" i="4"/>
  <c r="J877" i="4"/>
  <c r="I877" i="4"/>
  <c r="H877" i="4"/>
  <c r="G877" i="4"/>
  <c r="F877" i="4"/>
  <c r="E877" i="4"/>
  <c r="D877" i="4"/>
  <c r="W876" i="4"/>
  <c r="V876" i="4"/>
  <c r="U876" i="4"/>
  <c r="T876" i="4"/>
  <c r="R876" i="4"/>
  <c r="Q876" i="4"/>
  <c r="P876" i="4"/>
  <c r="O876" i="4"/>
  <c r="M876" i="4"/>
  <c r="L876" i="4"/>
  <c r="K876" i="4"/>
  <c r="J876" i="4"/>
  <c r="I876" i="4"/>
  <c r="H876" i="4"/>
  <c r="G876" i="4"/>
  <c r="F876" i="4"/>
  <c r="E876" i="4"/>
  <c r="D876" i="4"/>
  <c r="W875" i="4"/>
  <c r="V875" i="4"/>
  <c r="U875" i="4"/>
  <c r="T875" i="4"/>
  <c r="R875" i="4"/>
  <c r="Q875" i="4"/>
  <c r="P875" i="4"/>
  <c r="O875" i="4"/>
  <c r="M875" i="4"/>
  <c r="L875" i="4"/>
  <c r="K875" i="4"/>
  <c r="J875" i="4"/>
  <c r="I875" i="4"/>
  <c r="H875" i="4"/>
  <c r="G875" i="4"/>
  <c r="F875" i="4"/>
  <c r="E875" i="4"/>
  <c r="D875" i="4"/>
  <c r="W874" i="4"/>
  <c r="V874" i="4"/>
  <c r="U874" i="4"/>
  <c r="T874" i="4"/>
  <c r="R874" i="4"/>
  <c r="Q874" i="4"/>
  <c r="P874" i="4"/>
  <c r="O874" i="4"/>
  <c r="M874" i="4"/>
  <c r="L874" i="4"/>
  <c r="K874" i="4"/>
  <c r="J874" i="4"/>
  <c r="I874" i="4"/>
  <c r="H874" i="4"/>
  <c r="G874" i="4"/>
  <c r="F874" i="4"/>
  <c r="E874" i="4"/>
  <c r="D874" i="4"/>
  <c r="W873" i="4"/>
  <c r="V873" i="4"/>
  <c r="U873" i="4"/>
  <c r="T873" i="4"/>
  <c r="R873" i="4"/>
  <c r="Q873" i="4"/>
  <c r="P873" i="4"/>
  <c r="O873" i="4"/>
  <c r="M873" i="4"/>
  <c r="L873" i="4"/>
  <c r="K873" i="4"/>
  <c r="J873" i="4"/>
  <c r="I873" i="4"/>
  <c r="H873" i="4"/>
  <c r="G873" i="4"/>
  <c r="F873" i="4"/>
  <c r="E873" i="4"/>
  <c r="D873" i="4"/>
  <c r="W872" i="4"/>
  <c r="V872" i="4"/>
  <c r="U872" i="4"/>
  <c r="T872" i="4"/>
  <c r="R872" i="4"/>
  <c r="Q872" i="4"/>
  <c r="P872" i="4"/>
  <c r="O872" i="4"/>
  <c r="M872" i="4"/>
  <c r="L872" i="4"/>
  <c r="K872" i="4"/>
  <c r="J872" i="4"/>
  <c r="I872" i="4"/>
  <c r="H872" i="4"/>
  <c r="G872" i="4"/>
  <c r="F872" i="4"/>
  <c r="E872" i="4"/>
  <c r="D872" i="4"/>
  <c r="W871" i="4"/>
  <c r="V871" i="4"/>
  <c r="U871" i="4"/>
  <c r="T871" i="4"/>
  <c r="R871" i="4"/>
  <c r="Q871" i="4"/>
  <c r="P871" i="4"/>
  <c r="O871" i="4"/>
  <c r="M871" i="4"/>
  <c r="L871" i="4"/>
  <c r="K871" i="4"/>
  <c r="J871" i="4"/>
  <c r="I871" i="4"/>
  <c r="H871" i="4"/>
  <c r="G871" i="4"/>
  <c r="F871" i="4"/>
  <c r="E871" i="4"/>
  <c r="D871" i="4"/>
  <c r="W870" i="4"/>
  <c r="V870" i="4"/>
  <c r="U870" i="4"/>
  <c r="T870" i="4"/>
  <c r="R870" i="4"/>
  <c r="Q870" i="4"/>
  <c r="P870" i="4"/>
  <c r="O870" i="4"/>
  <c r="M870" i="4"/>
  <c r="L870" i="4"/>
  <c r="K870" i="4"/>
  <c r="J870" i="4"/>
  <c r="I870" i="4"/>
  <c r="H870" i="4"/>
  <c r="G870" i="4"/>
  <c r="F870" i="4"/>
  <c r="E870" i="4"/>
  <c r="D870" i="4"/>
  <c r="W869" i="4"/>
  <c r="V869" i="4"/>
  <c r="U869" i="4"/>
  <c r="T869" i="4"/>
  <c r="R869" i="4"/>
  <c r="Q869" i="4"/>
  <c r="P869" i="4"/>
  <c r="O869" i="4"/>
  <c r="M869" i="4"/>
  <c r="L869" i="4"/>
  <c r="K869" i="4"/>
  <c r="J869" i="4"/>
  <c r="I869" i="4"/>
  <c r="H869" i="4"/>
  <c r="G869" i="4"/>
  <c r="F869" i="4"/>
  <c r="E869" i="4"/>
  <c r="D869" i="4"/>
  <c r="W868" i="4"/>
  <c r="V868" i="4"/>
  <c r="U868" i="4"/>
  <c r="T868" i="4"/>
  <c r="R868" i="4"/>
  <c r="Q868" i="4"/>
  <c r="P868" i="4"/>
  <c r="O868" i="4"/>
  <c r="M868" i="4"/>
  <c r="L868" i="4"/>
  <c r="K868" i="4"/>
  <c r="J868" i="4"/>
  <c r="I868" i="4"/>
  <c r="H868" i="4"/>
  <c r="G868" i="4"/>
  <c r="F868" i="4"/>
  <c r="E868" i="4"/>
  <c r="D868" i="4"/>
  <c r="W867" i="4"/>
  <c r="V867" i="4"/>
  <c r="U867" i="4"/>
  <c r="T867" i="4"/>
  <c r="R867" i="4"/>
  <c r="Q867" i="4"/>
  <c r="P867" i="4"/>
  <c r="O867" i="4"/>
  <c r="M867" i="4"/>
  <c r="L867" i="4"/>
  <c r="K867" i="4"/>
  <c r="J867" i="4"/>
  <c r="I867" i="4"/>
  <c r="H867" i="4"/>
  <c r="G867" i="4"/>
  <c r="F867" i="4"/>
  <c r="E867" i="4"/>
  <c r="D867" i="4"/>
  <c r="W866" i="4"/>
  <c r="V866" i="4"/>
  <c r="U866" i="4"/>
  <c r="T866" i="4"/>
  <c r="R866" i="4"/>
  <c r="Q866" i="4"/>
  <c r="P866" i="4"/>
  <c r="O866" i="4"/>
  <c r="M866" i="4"/>
  <c r="L866" i="4"/>
  <c r="K866" i="4"/>
  <c r="J866" i="4"/>
  <c r="I866" i="4"/>
  <c r="H866" i="4"/>
  <c r="G866" i="4"/>
  <c r="F866" i="4"/>
  <c r="E866" i="4"/>
  <c r="D866" i="4"/>
  <c r="W865" i="4"/>
  <c r="V865" i="4"/>
  <c r="U865" i="4"/>
  <c r="T865" i="4"/>
  <c r="R865" i="4"/>
  <c r="Q865" i="4"/>
  <c r="P865" i="4"/>
  <c r="O865" i="4"/>
  <c r="M865" i="4"/>
  <c r="L865" i="4"/>
  <c r="K865" i="4"/>
  <c r="J865" i="4"/>
  <c r="I865" i="4"/>
  <c r="H865" i="4"/>
  <c r="G865" i="4"/>
  <c r="F865" i="4"/>
  <c r="E865" i="4"/>
  <c r="D865" i="4"/>
  <c r="W864" i="4"/>
  <c r="V864" i="4"/>
  <c r="U864" i="4"/>
  <c r="T864" i="4"/>
  <c r="R864" i="4"/>
  <c r="Q864" i="4"/>
  <c r="P864" i="4"/>
  <c r="O864" i="4"/>
  <c r="M864" i="4"/>
  <c r="L864" i="4"/>
  <c r="K864" i="4"/>
  <c r="J864" i="4"/>
  <c r="I864" i="4"/>
  <c r="H864" i="4"/>
  <c r="G864" i="4"/>
  <c r="F864" i="4"/>
  <c r="E864" i="4"/>
  <c r="D864" i="4"/>
  <c r="W863" i="4"/>
  <c r="V863" i="4"/>
  <c r="U863" i="4"/>
  <c r="T863" i="4"/>
  <c r="R863" i="4"/>
  <c r="Q863" i="4"/>
  <c r="P863" i="4"/>
  <c r="O863" i="4"/>
  <c r="M863" i="4"/>
  <c r="L863" i="4"/>
  <c r="K863" i="4"/>
  <c r="J863" i="4"/>
  <c r="I863" i="4"/>
  <c r="H863" i="4"/>
  <c r="G863" i="4"/>
  <c r="F863" i="4"/>
  <c r="E863" i="4"/>
  <c r="D863" i="4"/>
  <c r="W862" i="4"/>
  <c r="V862" i="4"/>
  <c r="U862" i="4"/>
  <c r="T862" i="4"/>
  <c r="R862" i="4"/>
  <c r="Q862" i="4"/>
  <c r="P862" i="4"/>
  <c r="O862" i="4"/>
  <c r="M862" i="4"/>
  <c r="L862" i="4"/>
  <c r="K862" i="4"/>
  <c r="J862" i="4"/>
  <c r="I862" i="4"/>
  <c r="H862" i="4"/>
  <c r="G862" i="4"/>
  <c r="F862" i="4"/>
  <c r="E862" i="4"/>
  <c r="D862" i="4"/>
  <c r="W861" i="4"/>
  <c r="V861" i="4"/>
  <c r="U861" i="4"/>
  <c r="T861" i="4"/>
  <c r="R861" i="4"/>
  <c r="Q861" i="4"/>
  <c r="P861" i="4"/>
  <c r="O861" i="4"/>
  <c r="M861" i="4"/>
  <c r="L861" i="4"/>
  <c r="K861" i="4"/>
  <c r="J861" i="4"/>
  <c r="I861" i="4"/>
  <c r="H861" i="4"/>
  <c r="G861" i="4"/>
  <c r="F861" i="4"/>
  <c r="E861" i="4"/>
  <c r="D861" i="4"/>
  <c r="W860" i="4"/>
  <c r="V860" i="4"/>
  <c r="U860" i="4"/>
  <c r="T860" i="4"/>
  <c r="R860" i="4"/>
  <c r="Q860" i="4"/>
  <c r="P860" i="4"/>
  <c r="O860" i="4"/>
  <c r="M860" i="4"/>
  <c r="L860" i="4"/>
  <c r="K860" i="4"/>
  <c r="J860" i="4"/>
  <c r="I860" i="4"/>
  <c r="H860" i="4"/>
  <c r="G860" i="4"/>
  <c r="F860" i="4"/>
  <c r="E860" i="4"/>
  <c r="D860" i="4"/>
  <c r="W859" i="4"/>
  <c r="V859" i="4"/>
  <c r="U859" i="4"/>
  <c r="T859" i="4"/>
  <c r="R859" i="4"/>
  <c r="Q859" i="4"/>
  <c r="P859" i="4"/>
  <c r="O859" i="4"/>
  <c r="M859" i="4"/>
  <c r="L859" i="4"/>
  <c r="K859" i="4"/>
  <c r="J859" i="4"/>
  <c r="I859" i="4"/>
  <c r="H859" i="4"/>
  <c r="G859" i="4"/>
  <c r="F859" i="4"/>
  <c r="E859" i="4"/>
  <c r="D859" i="4"/>
  <c r="W858" i="4"/>
  <c r="V858" i="4"/>
  <c r="U858" i="4"/>
  <c r="T858" i="4"/>
  <c r="R858" i="4"/>
  <c r="Q858" i="4"/>
  <c r="P858" i="4"/>
  <c r="O858" i="4"/>
  <c r="M858" i="4"/>
  <c r="L858" i="4"/>
  <c r="K858" i="4"/>
  <c r="J858" i="4"/>
  <c r="I858" i="4"/>
  <c r="H858" i="4"/>
  <c r="G858" i="4"/>
  <c r="F858" i="4"/>
  <c r="E858" i="4"/>
  <c r="D858" i="4"/>
  <c r="W857" i="4"/>
  <c r="V857" i="4"/>
  <c r="U857" i="4"/>
  <c r="T857" i="4"/>
  <c r="R857" i="4"/>
  <c r="Q857" i="4"/>
  <c r="P857" i="4"/>
  <c r="O857" i="4"/>
  <c r="M857" i="4"/>
  <c r="L857" i="4"/>
  <c r="K857" i="4"/>
  <c r="J857" i="4"/>
  <c r="I857" i="4"/>
  <c r="H857" i="4"/>
  <c r="G857" i="4"/>
  <c r="F857" i="4"/>
  <c r="E857" i="4"/>
  <c r="D857" i="4"/>
  <c r="W856" i="4"/>
  <c r="V856" i="4"/>
  <c r="U856" i="4"/>
  <c r="T856" i="4"/>
  <c r="R856" i="4"/>
  <c r="Q856" i="4"/>
  <c r="P856" i="4"/>
  <c r="O856" i="4"/>
  <c r="M856" i="4"/>
  <c r="L856" i="4"/>
  <c r="K856" i="4"/>
  <c r="J856" i="4"/>
  <c r="I856" i="4"/>
  <c r="H856" i="4"/>
  <c r="G856" i="4"/>
  <c r="F856" i="4"/>
  <c r="E856" i="4"/>
  <c r="D856" i="4"/>
  <c r="W855" i="4"/>
  <c r="V855" i="4"/>
  <c r="U855" i="4"/>
  <c r="T855" i="4"/>
  <c r="R855" i="4"/>
  <c r="Q855" i="4"/>
  <c r="P855" i="4"/>
  <c r="O855" i="4"/>
  <c r="M855" i="4"/>
  <c r="L855" i="4"/>
  <c r="K855" i="4"/>
  <c r="J855" i="4"/>
  <c r="I855" i="4"/>
  <c r="H855" i="4"/>
  <c r="G855" i="4"/>
  <c r="F855" i="4"/>
  <c r="E855" i="4"/>
  <c r="D855" i="4"/>
  <c r="W854" i="4"/>
  <c r="V854" i="4"/>
  <c r="U854" i="4"/>
  <c r="T854" i="4"/>
  <c r="R854" i="4"/>
  <c r="Q854" i="4"/>
  <c r="P854" i="4"/>
  <c r="O854" i="4"/>
  <c r="M854" i="4"/>
  <c r="L854" i="4"/>
  <c r="K854" i="4"/>
  <c r="J854" i="4"/>
  <c r="I854" i="4"/>
  <c r="H854" i="4"/>
  <c r="G854" i="4"/>
  <c r="F854" i="4"/>
  <c r="E854" i="4"/>
  <c r="D854" i="4"/>
  <c r="W853" i="4"/>
  <c r="V853" i="4"/>
  <c r="U853" i="4"/>
  <c r="T853" i="4"/>
  <c r="R853" i="4"/>
  <c r="Q853" i="4"/>
  <c r="P853" i="4"/>
  <c r="O853" i="4"/>
  <c r="M853" i="4"/>
  <c r="L853" i="4"/>
  <c r="K853" i="4"/>
  <c r="J853" i="4"/>
  <c r="I853" i="4"/>
  <c r="H853" i="4"/>
  <c r="G853" i="4"/>
  <c r="F853" i="4"/>
  <c r="E853" i="4"/>
  <c r="D853" i="4"/>
  <c r="W852" i="4"/>
  <c r="V852" i="4"/>
  <c r="U852" i="4"/>
  <c r="T852" i="4"/>
  <c r="R852" i="4"/>
  <c r="Q852" i="4"/>
  <c r="P852" i="4"/>
  <c r="O852" i="4"/>
  <c r="M852" i="4"/>
  <c r="L852" i="4"/>
  <c r="K852" i="4"/>
  <c r="J852" i="4"/>
  <c r="I852" i="4"/>
  <c r="H852" i="4"/>
  <c r="G852" i="4"/>
  <c r="F852" i="4"/>
  <c r="E852" i="4"/>
  <c r="D852" i="4"/>
  <c r="W851" i="4"/>
  <c r="V851" i="4"/>
  <c r="U851" i="4"/>
  <c r="T851" i="4"/>
  <c r="R851" i="4"/>
  <c r="Q851" i="4"/>
  <c r="P851" i="4"/>
  <c r="O851" i="4"/>
  <c r="M851" i="4"/>
  <c r="L851" i="4"/>
  <c r="K851" i="4"/>
  <c r="J851" i="4"/>
  <c r="I851" i="4"/>
  <c r="H851" i="4"/>
  <c r="G851" i="4"/>
  <c r="F851" i="4"/>
  <c r="E851" i="4"/>
  <c r="D851" i="4"/>
  <c r="W850" i="4"/>
  <c r="V850" i="4"/>
  <c r="U850" i="4"/>
  <c r="T850" i="4"/>
  <c r="R850" i="4"/>
  <c r="Q850" i="4"/>
  <c r="P850" i="4"/>
  <c r="O850" i="4"/>
  <c r="M850" i="4"/>
  <c r="L850" i="4"/>
  <c r="K850" i="4"/>
  <c r="J850" i="4"/>
  <c r="I850" i="4"/>
  <c r="H850" i="4"/>
  <c r="G850" i="4"/>
  <c r="F850" i="4"/>
  <c r="E850" i="4"/>
  <c r="D850" i="4"/>
  <c r="W849" i="4"/>
  <c r="V849" i="4"/>
  <c r="U849" i="4"/>
  <c r="T849" i="4"/>
  <c r="R849" i="4"/>
  <c r="Q849" i="4"/>
  <c r="P849" i="4"/>
  <c r="O849" i="4"/>
  <c r="M849" i="4"/>
  <c r="L849" i="4"/>
  <c r="K849" i="4"/>
  <c r="J849" i="4"/>
  <c r="I849" i="4"/>
  <c r="H849" i="4"/>
  <c r="G849" i="4"/>
  <c r="F849" i="4"/>
  <c r="E849" i="4"/>
  <c r="D849" i="4"/>
  <c r="W848" i="4"/>
  <c r="V848" i="4"/>
  <c r="U848" i="4"/>
  <c r="T848" i="4"/>
  <c r="R848" i="4"/>
  <c r="Q848" i="4"/>
  <c r="P848" i="4"/>
  <c r="O848" i="4"/>
  <c r="M848" i="4"/>
  <c r="L848" i="4"/>
  <c r="K848" i="4"/>
  <c r="J848" i="4"/>
  <c r="I848" i="4"/>
  <c r="H848" i="4"/>
  <c r="G848" i="4"/>
  <c r="F848" i="4"/>
  <c r="E848" i="4"/>
  <c r="D848" i="4"/>
  <c r="W847" i="4"/>
  <c r="V847" i="4"/>
  <c r="U847" i="4"/>
  <c r="T847" i="4"/>
  <c r="R847" i="4"/>
  <c r="Q847" i="4"/>
  <c r="P847" i="4"/>
  <c r="O847" i="4"/>
  <c r="M847" i="4"/>
  <c r="L847" i="4"/>
  <c r="K847" i="4"/>
  <c r="J847" i="4"/>
  <c r="I847" i="4"/>
  <c r="H847" i="4"/>
  <c r="G847" i="4"/>
  <c r="F847" i="4"/>
  <c r="E847" i="4"/>
  <c r="D847" i="4"/>
  <c r="W846" i="4"/>
  <c r="V846" i="4"/>
  <c r="U846" i="4"/>
  <c r="T846" i="4"/>
  <c r="R846" i="4"/>
  <c r="Q846" i="4"/>
  <c r="P846" i="4"/>
  <c r="O846" i="4"/>
  <c r="M846" i="4"/>
  <c r="L846" i="4"/>
  <c r="K846" i="4"/>
  <c r="J846" i="4"/>
  <c r="I846" i="4"/>
  <c r="H846" i="4"/>
  <c r="G846" i="4"/>
  <c r="F846" i="4"/>
  <c r="E846" i="4"/>
  <c r="D846" i="4"/>
  <c r="W845" i="4"/>
  <c r="V845" i="4"/>
  <c r="U845" i="4"/>
  <c r="T845" i="4"/>
  <c r="R845" i="4"/>
  <c r="Q845" i="4"/>
  <c r="P845" i="4"/>
  <c r="O845" i="4"/>
  <c r="M845" i="4"/>
  <c r="L845" i="4"/>
  <c r="K845" i="4"/>
  <c r="J845" i="4"/>
  <c r="I845" i="4"/>
  <c r="H845" i="4"/>
  <c r="G845" i="4"/>
  <c r="F845" i="4"/>
  <c r="E845" i="4"/>
  <c r="D845" i="4"/>
  <c r="W844" i="4"/>
  <c r="V844" i="4"/>
  <c r="U844" i="4"/>
  <c r="T844" i="4"/>
  <c r="R844" i="4"/>
  <c r="Q844" i="4"/>
  <c r="P844" i="4"/>
  <c r="O844" i="4"/>
  <c r="M844" i="4"/>
  <c r="L844" i="4"/>
  <c r="K844" i="4"/>
  <c r="J844" i="4"/>
  <c r="I844" i="4"/>
  <c r="H844" i="4"/>
  <c r="G844" i="4"/>
  <c r="F844" i="4"/>
  <c r="E844" i="4"/>
  <c r="D844" i="4"/>
  <c r="W843" i="4"/>
  <c r="V843" i="4"/>
  <c r="U843" i="4"/>
  <c r="T843" i="4"/>
  <c r="R843" i="4"/>
  <c r="Q843" i="4"/>
  <c r="P843" i="4"/>
  <c r="O843" i="4"/>
  <c r="M843" i="4"/>
  <c r="L843" i="4"/>
  <c r="K843" i="4"/>
  <c r="J843" i="4"/>
  <c r="I843" i="4"/>
  <c r="H843" i="4"/>
  <c r="G843" i="4"/>
  <c r="F843" i="4"/>
  <c r="E843" i="4"/>
  <c r="D843" i="4"/>
  <c r="W842" i="4"/>
  <c r="V842" i="4"/>
  <c r="U842" i="4"/>
  <c r="T842" i="4"/>
  <c r="R842" i="4"/>
  <c r="Q842" i="4"/>
  <c r="P842" i="4"/>
  <c r="O842" i="4"/>
  <c r="M842" i="4"/>
  <c r="L842" i="4"/>
  <c r="K842" i="4"/>
  <c r="J842" i="4"/>
  <c r="I842" i="4"/>
  <c r="H842" i="4"/>
  <c r="G842" i="4"/>
  <c r="F842" i="4"/>
  <c r="E842" i="4"/>
  <c r="D842" i="4"/>
  <c r="W841" i="4"/>
  <c r="V841" i="4"/>
  <c r="U841" i="4"/>
  <c r="T841" i="4"/>
  <c r="R841" i="4"/>
  <c r="Q841" i="4"/>
  <c r="P841" i="4"/>
  <c r="O841" i="4"/>
  <c r="M841" i="4"/>
  <c r="L841" i="4"/>
  <c r="K841" i="4"/>
  <c r="J841" i="4"/>
  <c r="I841" i="4"/>
  <c r="H841" i="4"/>
  <c r="G841" i="4"/>
  <c r="F841" i="4"/>
  <c r="E841" i="4"/>
  <c r="D841" i="4"/>
  <c r="W840" i="4"/>
  <c r="V840" i="4"/>
  <c r="U840" i="4"/>
  <c r="T840" i="4"/>
  <c r="R840" i="4"/>
  <c r="Q840" i="4"/>
  <c r="P840" i="4"/>
  <c r="O840" i="4"/>
  <c r="M840" i="4"/>
  <c r="L840" i="4"/>
  <c r="K840" i="4"/>
  <c r="J840" i="4"/>
  <c r="I840" i="4"/>
  <c r="H840" i="4"/>
  <c r="G840" i="4"/>
  <c r="F840" i="4"/>
  <c r="E840" i="4"/>
  <c r="D840" i="4"/>
  <c r="W839" i="4"/>
  <c r="V839" i="4"/>
  <c r="U839" i="4"/>
  <c r="T839" i="4"/>
  <c r="R839" i="4"/>
  <c r="Q839" i="4"/>
  <c r="P839" i="4"/>
  <c r="O839" i="4"/>
  <c r="M839" i="4"/>
  <c r="L839" i="4"/>
  <c r="K839" i="4"/>
  <c r="J839" i="4"/>
  <c r="I839" i="4"/>
  <c r="H839" i="4"/>
  <c r="G839" i="4"/>
  <c r="F839" i="4"/>
  <c r="E839" i="4"/>
  <c r="D839" i="4"/>
  <c r="W838" i="4"/>
  <c r="V838" i="4"/>
  <c r="U838" i="4"/>
  <c r="T838" i="4"/>
  <c r="R838" i="4"/>
  <c r="Q838" i="4"/>
  <c r="P838" i="4"/>
  <c r="O838" i="4"/>
  <c r="M838" i="4"/>
  <c r="L838" i="4"/>
  <c r="K838" i="4"/>
  <c r="J838" i="4"/>
  <c r="I838" i="4"/>
  <c r="H838" i="4"/>
  <c r="G838" i="4"/>
  <c r="F838" i="4"/>
  <c r="E838" i="4"/>
  <c r="D838" i="4"/>
  <c r="W837" i="4"/>
  <c r="V837" i="4"/>
  <c r="U837" i="4"/>
  <c r="T837" i="4"/>
  <c r="R837" i="4"/>
  <c r="Q837" i="4"/>
  <c r="P837" i="4"/>
  <c r="O837" i="4"/>
  <c r="M837" i="4"/>
  <c r="L837" i="4"/>
  <c r="K837" i="4"/>
  <c r="J837" i="4"/>
  <c r="I837" i="4"/>
  <c r="H837" i="4"/>
  <c r="G837" i="4"/>
  <c r="F837" i="4"/>
  <c r="E837" i="4"/>
  <c r="D837" i="4"/>
  <c r="W836" i="4"/>
  <c r="V836" i="4"/>
  <c r="U836" i="4"/>
  <c r="T836" i="4"/>
  <c r="R836" i="4"/>
  <c r="Q836" i="4"/>
  <c r="P836" i="4"/>
  <c r="O836" i="4"/>
  <c r="M836" i="4"/>
  <c r="L836" i="4"/>
  <c r="K836" i="4"/>
  <c r="J836" i="4"/>
  <c r="I836" i="4"/>
  <c r="H836" i="4"/>
  <c r="G836" i="4"/>
  <c r="F836" i="4"/>
  <c r="E836" i="4"/>
  <c r="D836" i="4"/>
  <c r="W835" i="4"/>
  <c r="V835" i="4"/>
  <c r="U835" i="4"/>
  <c r="T835" i="4"/>
  <c r="R835" i="4"/>
  <c r="Q835" i="4"/>
  <c r="P835" i="4"/>
  <c r="O835" i="4"/>
  <c r="M835" i="4"/>
  <c r="L835" i="4"/>
  <c r="K835" i="4"/>
  <c r="J835" i="4"/>
  <c r="I835" i="4"/>
  <c r="H835" i="4"/>
  <c r="G835" i="4"/>
  <c r="F835" i="4"/>
  <c r="E835" i="4"/>
  <c r="D835" i="4"/>
  <c r="W834" i="4"/>
  <c r="V834" i="4"/>
  <c r="U834" i="4"/>
  <c r="T834" i="4"/>
  <c r="R834" i="4"/>
  <c r="Q834" i="4"/>
  <c r="P834" i="4"/>
  <c r="O834" i="4"/>
  <c r="M834" i="4"/>
  <c r="L834" i="4"/>
  <c r="K834" i="4"/>
  <c r="J834" i="4"/>
  <c r="I834" i="4"/>
  <c r="H834" i="4"/>
  <c r="G834" i="4"/>
  <c r="F834" i="4"/>
  <c r="E834" i="4"/>
  <c r="D834" i="4"/>
  <c r="W833" i="4"/>
  <c r="V833" i="4"/>
  <c r="U833" i="4"/>
  <c r="T833" i="4"/>
  <c r="R833" i="4"/>
  <c r="Q833" i="4"/>
  <c r="P833" i="4"/>
  <c r="O833" i="4"/>
  <c r="M833" i="4"/>
  <c r="L833" i="4"/>
  <c r="K833" i="4"/>
  <c r="J833" i="4"/>
  <c r="I833" i="4"/>
  <c r="H833" i="4"/>
  <c r="G833" i="4"/>
  <c r="F833" i="4"/>
  <c r="E833" i="4"/>
  <c r="D833" i="4"/>
  <c r="W832" i="4"/>
  <c r="V832" i="4"/>
  <c r="U832" i="4"/>
  <c r="T832" i="4"/>
  <c r="R832" i="4"/>
  <c r="Q832" i="4"/>
  <c r="P832" i="4"/>
  <c r="O832" i="4"/>
  <c r="M832" i="4"/>
  <c r="L832" i="4"/>
  <c r="K832" i="4"/>
  <c r="J832" i="4"/>
  <c r="I832" i="4"/>
  <c r="H832" i="4"/>
  <c r="G832" i="4"/>
  <c r="F832" i="4"/>
  <c r="E832" i="4"/>
  <c r="D832" i="4"/>
  <c r="W831" i="4"/>
  <c r="V831" i="4"/>
  <c r="U831" i="4"/>
  <c r="T831" i="4"/>
  <c r="R831" i="4"/>
  <c r="Q831" i="4"/>
  <c r="P831" i="4"/>
  <c r="O831" i="4"/>
  <c r="M831" i="4"/>
  <c r="L831" i="4"/>
  <c r="K831" i="4"/>
  <c r="J831" i="4"/>
  <c r="I831" i="4"/>
  <c r="H831" i="4"/>
  <c r="G831" i="4"/>
  <c r="F831" i="4"/>
  <c r="E831" i="4"/>
  <c r="D831" i="4"/>
  <c r="W830" i="4"/>
  <c r="V830" i="4"/>
  <c r="U830" i="4"/>
  <c r="T830" i="4"/>
  <c r="R830" i="4"/>
  <c r="Q830" i="4"/>
  <c r="P830" i="4"/>
  <c r="O830" i="4"/>
  <c r="M830" i="4"/>
  <c r="L830" i="4"/>
  <c r="K830" i="4"/>
  <c r="J830" i="4"/>
  <c r="I830" i="4"/>
  <c r="H830" i="4"/>
  <c r="G830" i="4"/>
  <c r="F830" i="4"/>
  <c r="E830" i="4"/>
  <c r="D830" i="4"/>
  <c r="W829" i="4"/>
  <c r="V829" i="4"/>
  <c r="U829" i="4"/>
  <c r="T829" i="4"/>
  <c r="R829" i="4"/>
  <c r="Q829" i="4"/>
  <c r="P829" i="4"/>
  <c r="O829" i="4"/>
  <c r="M829" i="4"/>
  <c r="L829" i="4"/>
  <c r="K829" i="4"/>
  <c r="J829" i="4"/>
  <c r="I829" i="4"/>
  <c r="H829" i="4"/>
  <c r="G829" i="4"/>
  <c r="F829" i="4"/>
  <c r="E829" i="4"/>
  <c r="D829" i="4"/>
  <c r="W828" i="4"/>
  <c r="V828" i="4"/>
  <c r="U828" i="4"/>
  <c r="T828" i="4"/>
  <c r="R828" i="4"/>
  <c r="Q828" i="4"/>
  <c r="P828" i="4"/>
  <c r="O828" i="4"/>
  <c r="M828" i="4"/>
  <c r="L828" i="4"/>
  <c r="K828" i="4"/>
  <c r="J828" i="4"/>
  <c r="I828" i="4"/>
  <c r="H828" i="4"/>
  <c r="G828" i="4"/>
  <c r="F828" i="4"/>
  <c r="E828" i="4"/>
  <c r="D828" i="4"/>
  <c r="W827" i="4"/>
  <c r="V827" i="4"/>
  <c r="U827" i="4"/>
  <c r="T827" i="4"/>
  <c r="R827" i="4"/>
  <c r="Q827" i="4"/>
  <c r="P827" i="4"/>
  <c r="O827" i="4"/>
  <c r="M827" i="4"/>
  <c r="L827" i="4"/>
  <c r="K827" i="4"/>
  <c r="J827" i="4"/>
  <c r="I827" i="4"/>
  <c r="H827" i="4"/>
  <c r="G827" i="4"/>
  <c r="F827" i="4"/>
  <c r="E827" i="4"/>
  <c r="D827" i="4"/>
  <c r="W826" i="4"/>
  <c r="V826" i="4"/>
  <c r="U826" i="4"/>
  <c r="T826" i="4"/>
  <c r="R826" i="4"/>
  <c r="Q826" i="4"/>
  <c r="P826" i="4"/>
  <c r="O826" i="4"/>
  <c r="M826" i="4"/>
  <c r="L826" i="4"/>
  <c r="K826" i="4"/>
  <c r="J826" i="4"/>
  <c r="I826" i="4"/>
  <c r="H826" i="4"/>
  <c r="G826" i="4"/>
  <c r="F826" i="4"/>
  <c r="E826" i="4"/>
  <c r="D826" i="4"/>
  <c r="W825" i="4"/>
  <c r="V825" i="4"/>
  <c r="U825" i="4"/>
  <c r="T825" i="4"/>
  <c r="R825" i="4"/>
  <c r="Q825" i="4"/>
  <c r="P825" i="4"/>
  <c r="O825" i="4"/>
  <c r="M825" i="4"/>
  <c r="L825" i="4"/>
  <c r="K825" i="4"/>
  <c r="J825" i="4"/>
  <c r="I825" i="4"/>
  <c r="H825" i="4"/>
  <c r="G825" i="4"/>
  <c r="F825" i="4"/>
  <c r="E825" i="4"/>
  <c r="D825" i="4"/>
  <c r="W824" i="4"/>
  <c r="V824" i="4"/>
  <c r="U824" i="4"/>
  <c r="T824" i="4"/>
  <c r="R824" i="4"/>
  <c r="Q824" i="4"/>
  <c r="P824" i="4"/>
  <c r="O824" i="4"/>
  <c r="M824" i="4"/>
  <c r="L824" i="4"/>
  <c r="K824" i="4"/>
  <c r="J824" i="4"/>
  <c r="I824" i="4"/>
  <c r="H824" i="4"/>
  <c r="G824" i="4"/>
  <c r="F824" i="4"/>
  <c r="E824" i="4"/>
  <c r="D824" i="4"/>
  <c r="W823" i="4"/>
  <c r="V823" i="4"/>
  <c r="U823" i="4"/>
  <c r="T823" i="4"/>
  <c r="R823" i="4"/>
  <c r="Q823" i="4"/>
  <c r="P823" i="4"/>
  <c r="O823" i="4"/>
  <c r="M823" i="4"/>
  <c r="L823" i="4"/>
  <c r="K823" i="4"/>
  <c r="J823" i="4"/>
  <c r="I823" i="4"/>
  <c r="H823" i="4"/>
  <c r="G823" i="4"/>
  <c r="F823" i="4"/>
  <c r="E823" i="4"/>
  <c r="D823" i="4"/>
  <c r="W822" i="4"/>
  <c r="V822" i="4"/>
  <c r="U822" i="4"/>
  <c r="T822" i="4"/>
  <c r="R822" i="4"/>
  <c r="Q822" i="4"/>
  <c r="P822" i="4"/>
  <c r="O822" i="4"/>
  <c r="M822" i="4"/>
  <c r="L822" i="4"/>
  <c r="K822" i="4"/>
  <c r="J822" i="4"/>
  <c r="I822" i="4"/>
  <c r="H822" i="4"/>
  <c r="G822" i="4"/>
  <c r="F822" i="4"/>
  <c r="E822" i="4"/>
  <c r="D822" i="4"/>
  <c r="W821" i="4"/>
  <c r="V821" i="4"/>
  <c r="U821" i="4"/>
  <c r="T821" i="4"/>
  <c r="R821" i="4"/>
  <c r="Q821" i="4"/>
  <c r="P821" i="4"/>
  <c r="O821" i="4"/>
  <c r="M821" i="4"/>
  <c r="L821" i="4"/>
  <c r="K821" i="4"/>
  <c r="J821" i="4"/>
  <c r="I821" i="4"/>
  <c r="H821" i="4"/>
  <c r="G821" i="4"/>
  <c r="F821" i="4"/>
  <c r="E821" i="4"/>
  <c r="D821" i="4"/>
  <c r="W820" i="4"/>
  <c r="V820" i="4"/>
  <c r="U820" i="4"/>
  <c r="T820" i="4"/>
  <c r="R820" i="4"/>
  <c r="Q820" i="4"/>
  <c r="P820" i="4"/>
  <c r="O820" i="4"/>
  <c r="M820" i="4"/>
  <c r="L820" i="4"/>
  <c r="K820" i="4"/>
  <c r="J820" i="4"/>
  <c r="I820" i="4"/>
  <c r="H820" i="4"/>
  <c r="G820" i="4"/>
  <c r="F820" i="4"/>
  <c r="E820" i="4"/>
  <c r="D820" i="4"/>
  <c r="W819" i="4"/>
  <c r="V819" i="4"/>
  <c r="U819" i="4"/>
  <c r="T819" i="4"/>
  <c r="R819" i="4"/>
  <c r="Q819" i="4"/>
  <c r="P819" i="4"/>
  <c r="O819" i="4"/>
  <c r="M819" i="4"/>
  <c r="L819" i="4"/>
  <c r="K819" i="4"/>
  <c r="J819" i="4"/>
  <c r="I819" i="4"/>
  <c r="H819" i="4"/>
  <c r="G819" i="4"/>
  <c r="F819" i="4"/>
  <c r="E819" i="4"/>
  <c r="D819" i="4"/>
  <c r="W818" i="4"/>
  <c r="V818" i="4"/>
  <c r="U818" i="4"/>
  <c r="T818" i="4"/>
  <c r="R818" i="4"/>
  <c r="Q818" i="4"/>
  <c r="P818" i="4"/>
  <c r="O818" i="4"/>
  <c r="M818" i="4"/>
  <c r="L818" i="4"/>
  <c r="K818" i="4"/>
  <c r="J818" i="4"/>
  <c r="I818" i="4"/>
  <c r="H818" i="4"/>
  <c r="G818" i="4"/>
  <c r="F818" i="4"/>
  <c r="E818" i="4"/>
  <c r="D818" i="4"/>
  <c r="W817" i="4"/>
  <c r="V817" i="4"/>
  <c r="U817" i="4"/>
  <c r="T817" i="4"/>
  <c r="R817" i="4"/>
  <c r="Q817" i="4"/>
  <c r="P817" i="4"/>
  <c r="O817" i="4"/>
  <c r="M817" i="4"/>
  <c r="L817" i="4"/>
  <c r="K817" i="4"/>
  <c r="J817" i="4"/>
  <c r="I817" i="4"/>
  <c r="H817" i="4"/>
  <c r="G817" i="4"/>
  <c r="F817" i="4"/>
  <c r="E817" i="4"/>
  <c r="D817" i="4"/>
  <c r="W816" i="4"/>
  <c r="V816" i="4"/>
  <c r="U816" i="4"/>
  <c r="T816" i="4"/>
  <c r="R816" i="4"/>
  <c r="Q816" i="4"/>
  <c r="P816" i="4"/>
  <c r="O816" i="4"/>
  <c r="M816" i="4"/>
  <c r="L816" i="4"/>
  <c r="K816" i="4"/>
  <c r="J816" i="4"/>
  <c r="I816" i="4"/>
  <c r="H816" i="4"/>
  <c r="G816" i="4"/>
  <c r="F816" i="4"/>
  <c r="E816" i="4"/>
  <c r="D816" i="4"/>
  <c r="W815" i="4"/>
  <c r="V815" i="4"/>
  <c r="U815" i="4"/>
  <c r="T815" i="4"/>
  <c r="R815" i="4"/>
  <c r="Q815" i="4"/>
  <c r="P815" i="4"/>
  <c r="O815" i="4"/>
  <c r="M815" i="4"/>
  <c r="L815" i="4"/>
  <c r="K815" i="4"/>
  <c r="J815" i="4"/>
  <c r="I815" i="4"/>
  <c r="H815" i="4"/>
  <c r="G815" i="4"/>
  <c r="F815" i="4"/>
  <c r="E815" i="4"/>
  <c r="D815" i="4"/>
  <c r="W814" i="4"/>
  <c r="V814" i="4"/>
  <c r="U814" i="4"/>
  <c r="T814" i="4"/>
  <c r="R814" i="4"/>
  <c r="Q814" i="4"/>
  <c r="P814" i="4"/>
  <c r="O814" i="4"/>
  <c r="M814" i="4"/>
  <c r="L814" i="4"/>
  <c r="K814" i="4"/>
  <c r="J814" i="4"/>
  <c r="I814" i="4"/>
  <c r="H814" i="4"/>
  <c r="G814" i="4"/>
  <c r="F814" i="4"/>
  <c r="E814" i="4"/>
  <c r="D814" i="4"/>
  <c r="W813" i="4"/>
  <c r="V813" i="4"/>
  <c r="U813" i="4"/>
  <c r="T813" i="4"/>
  <c r="R813" i="4"/>
  <c r="Q813" i="4"/>
  <c r="P813" i="4"/>
  <c r="O813" i="4"/>
  <c r="M813" i="4"/>
  <c r="L813" i="4"/>
  <c r="K813" i="4"/>
  <c r="J813" i="4"/>
  <c r="I813" i="4"/>
  <c r="H813" i="4"/>
  <c r="G813" i="4"/>
  <c r="F813" i="4"/>
  <c r="E813" i="4"/>
  <c r="D813" i="4"/>
  <c r="W812" i="4"/>
  <c r="V812" i="4"/>
  <c r="U812" i="4"/>
  <c r="T812" i="4"/>
  <c r="R812" i="4"/>
  <c r="Q812" i="4"/>
  <c r="P812" i="4"/>
  <c r="O812" i="4"/>
  <c r="M812" i="4"/>
  <c r="L812" i="4"/>
  <c r="K812" i="4"/>
  <c r="J812" i="4"/>
  <c r="I812" i="4"/>
  <c r="H812" i="4"/>
  <c r="G812" i="4"/>
  <c r="F812" i="4"/>
  <c r="E812" i="4"/>
  <c r="D812" i="4"/>
  <c r="W811" i="4"/>
  <c r="V811" i="4"/>
  <c r="U811" i="4"/>
  <c r="T811" i="4"/>
  <c r="R811" i="4"/>
  <c r="Q811" i="4"/>
  <c r="P811" i="4"/>
  <c r="O811" i="4"/>
  <c r="M811" i="4"/>
  <c r="L811" i="4"/>
  <c r="K811" i="4"/>
  <c r="J811" i="4"/>
  <c r="I811" i="4"/>
  <c r="H811" i="4"/>
  <c r="G811" i="4"/>
  <c r="F811" i="4"/>
  <c r="E811" i="4"/>
  <c r="D811" i="4"/>
  <c r="W810" i="4"/>
  <c r="V810" i="4"/>
  <c r="U810" i="4"/>
  <c r="T810" i="4"/>
  <c r="R810" i="4"/>
  <c r="Q810" i="4"/>
  <c r="P810" i="4"/>
  <c r="O810" i="4"/>
  <c r="M810" i="4"/>
  <c r="L810" i="4"/>
  <c r="K810" i="4"/>
  <c r="J810" i="4"/>
  <c r="I810" i="4"/>
  <c r="H810" i="4"/>
  <c r="G810" i="4"/>
  <c r="F810" i="4"/>
  <c r="E810" i="4"/>
  <c r="D810" i="4"/>
  <c r="W809" i="4"/>
  <c r="V809" i="4"/>
  <c r="U809" i="4"/>
  <c r="T809" i="4"/>
  <c r="R809" i="4"/>
  <c r="Q809" i="4"/>
  <c r="P809" i="4"/>
  <c r="O809" i="4"/>
  <c r="M809" i="4"/>
  <c r="L809" i="4"/>
  <c r="K809" i="4"/>
  <c r="J809" i="4"/>
  <c r="I809" i="4"/>
  <c r="H809" i="4"/>
  <c r="G809" i="4"/>
  <c r="F809" i="4"/>
  <c r="E809" i="4"/>
  <c r="D809" i="4"/>
  <c r="W808" i="4"/>
  <c r="V808" i="4"/>
  <c r="U808" i="4"/>
  <c r="T808" i="4"/>
  <c r="R808" i="4"/>
  <c r="Q808" i="4"/>
  <c r="P808" i="4"/>
  <c r="O808" i="4"/>
  <c r="M808" i="4"/>
  <c r="L808" i="4"/>
  <c r="K808" i="4"/>
  <c r="J808" i="4"/>
  <c r="I808" i="4"/>
  <c r="H808" i="4"/>
  <c r="G808" i="4"/>
  <c r="F808" i="4"/>
  <c r="E808" i="4"/>
  <c r="D808" i="4"/>
  <c r="W807" i="4"/>
  <c r="V807" i="4"/>
  <c r="U807" i="4"/>
  <c r="T807" i="4"/>
  <c r="R807" i="4"/>
  <c r="Q807" i="4"/>
  <c r="P807" i="4"/>
  <c r="O807" i="4"/>
  <c r="M807" i="4"/>
  <c r="L807" i="4"/>
  <c r="K807" i="4"/>
  <c r="J807" i="4"/>
  <c r="I807" i="4"/>
  <c r="H807" i="4"/>
  <c r="G807" i="4"/>
  <c r="F807" i="4"/>
  <c r="E807" i="4"/>
  <c r="D807" i="4"/>
  <c r="W806" i="4"/>
  <c r="V806" i="4"/>
  <c r="U806" i="4"/>
  <c r="T806" i="4"/>
  <c r="R806" i="4"/>
  <c r="Q806" i="4"/>
  <c r="P806" i="4"/>
  <c r="O806" i="4"/>
  <c r="M806" i="4"/>
  <c r="L806" i="4"/>
  <c r="K806" i="4"/>
  <c r="J806" i="4"/>
  <c r="I806" i="4"/>
  <c r="H806" i="4"/>
  <c r="G806" i="4"/>
  <c r="F806" i="4"/>
  <c r="E806" i="4"/>
  <c r="D806" i="4"/>
  <c r="W805" i="4"/>
  <c r="V805" i="4"/>
  <c r="U805" i="4"/>
  <c r="T805" i="4"/>
  <c r="R805" i="4"/>
  <c r="Q805" i="4"/>
  <c r="P805" i="4"/>
  <c r="O805" i="4"/>
  <c r="M805" i="4"/>
  <c r="L805" i="4"/>
  <c r="K805" i="4"/>
  <c r="J805" i="4"/>
  <c r="I805" i="4"/>
  <c r="H805" i="4"/>
  <c r="G805" i="4"/>
  <c r="F805" i="4"/>
  <c r="E805" i="4"/>
  <c r="D805" i="4"/>
  <c r="W804" i="4"/>
  <c r="V804" i="4"/>
  <c r="U804" i="4"/>
  <c r="T804" i="4"/>
  <c r="R804" i="4"/>
  <c r="Q804" i="4"/>
  <c r="P804" i="4"/>
  <c r="O804" i="4"/>
  <c r="M804" i="4"/>
  <c r="L804" i="4"/>
  <c r="K804" i="4"/>
  <c r="J804" i="4"/>
  <c r="I804" i="4"/>
  <c r="H804" i="4"/>
  <c r="G804" i="4"/>
  <c r="F804" i="4"/>
  <c r="E804" i="4"/>
  <c r="D804" i="4"/>
  <c r="W803" i="4"/>
  <c r="V803" i="4"/>
  <c r="U803" i="4"/>
  <c r="T803" i="4"/>
  <c r="R803" i="4"/>
  <c r="Q803" i="4"/>
  <c r="P803" i="4"/>
  <c r="O803" i="4"/>
  <c r="M803" i="4"/>
  <c r="L803" i="4"/>
  <c r="K803" i="4"/>
  <c r="J803" i="4"/>
  <c r="I803" i="4"/>
  <c r="H803" i="4"/>
  <c r="G803" i="4"/>
  <c r="F803" i="4"/>
  <c r="E803" i="4"/>
  <c r="D803" i="4"/>
  <c r="W802" i="4"/>
  <c r="V802" i="4"/>
  <c r="U802" i="4"/>
  <c r="T802" i="4"/>
  <c r="R802" i="4"/>
  <c r="Q802" i="4"/>
  <c r="P802" i="4"/>
  <c r="O802" i="4"/>
  <c r="M802" i="4"/>
  <c r="L802" i="4"/>
  <c r="K802" i="4"/>
  <c r="J802" i="4"/>
  <c r="I802" i="4"/>
  <c r="H802" i="4"/>
  <c r="G802" i="4"/>
  <c r="F802" i="4"/>
  <c r="E802" i="4"/>
  <c r="D802" i="4"/>
  <c r="W801" i="4"/>
  <c r="V801" i="4"/>
  <c r="U801" i="4"/>
  <c r="T801" i="4"/>
  <c r="R801" i="4"/>
  <c r="Q801" i="4"/>
  <c r="P801" i="4"/>
  <c r="O801" i="4"/>
  <c r="M801" i="4"/>
  <c r="L801" i="4"/>
  <c r="K801" i="4"/>
  <c r="J801" i="4"/>
  <c r="I801" i="4"/>
  <c r="H801" i="4"/>
  <c r="G801" i="4"/>
  <c r="F801" i="4"/>
  <c r="E801" i="4"/>
  <c r="D801" i="4"/>
  <c r="W800" i="4"/>
  <c r="V800" i="4"/>
  <c r="U800" i="4"/>
  <c r="T800" i="4"/>
  <c r="R800" i="4"/>
  <c r="Q800" i="4"/>
  <c r="P800" i="4"/>
  <c r="O800" i="4"/>
  <c r="M800" i="4"/>
  <c r="L800" i="4"/>
  <c r="K800" i="4"/>
  <c r="J800" i="4"/>
  <c r="I800" i="4"/>
  <c r="H800" i="4"/>
  <c r="G800" i="4"/>
  <c r="F800" i="4"/>
  <c r="E800" i="4"/>
  <c r="D800" i="4"/>
  <c r="W799" i="4"/>
  <c r="V799" i="4"/>
  <c r="U799" i="4"/>
  <c r="T799" i="4"/>
  <c r="R799" i="4"/>
  <c r="Q799" i="4"/>
  <c r="P799" i="4"/>
  <c r="O799" i="4"/>
  <c r="M799" i="4"/>
  <c r="L799" i="4"/>
  <c r="K799" i="4"/>
  <c r="J799" i="4"/>
  <c r="I799" i="4"/>
  <c r="H799" i="4"/>
  <c r="G799" i="4"/>
  <c r="F799" i="4"/>
  <c r="E799" i="4"/>
  <c r="D799" i="4"/>
  <c r="W798" i="4"/>
  <c r="V798" i="4"/>
  <c r="U798" i="4"/>
  <c r="T798" i="4"/>
  <c r="R798" i="4"/>
  <c r="Q798" i="4"/>
  <c r="P798" i="4"/>
  <c r="O798" i="4"/>
  <c r="M798" i="4"/>
  <c r="L798" i="4"/>
  <c r="K798" i="4"/>
  <c r="J798" i="4"/>
  <c r="I798" i="4"/>
  <c r="H798" i="4"/>
  <c r="G798" i="4"/>
  <c r="F798" i="4"/>
  <c r="E798" i="4"/>
  <c r="D798" i="4"/>
  <c r="W797" i="4"/>
  <c r="V797" i="4"/>
  <c r="U797" i="4"/>
  <c r="T797" i="4"/>
  <c r="R797" i="4"/>
  <c r="Q797" i="4"/>
  <c r="P797" i="4"/>
  <c r="O797" i="4"/>
  <c r="M797" i="4"/>
  <c r="L797" i="4"/>
  <c r="K797" i="4"/>
  <c r="J797" i="4"/>
  <c r="I797" i="4"/>
  <c r="H797" i="4"/>
  <c r="G797" i="4"/>
  <c r="F797" i="4"/>
  <c r="E797" i="4"/>
  <c r="D797" i="4"/>
  <c r="W796" i="4"/>
  <c r="V796" i="4"/>
  <c r="U796" i="4"/>
  <c r="T796" i="4"/>
  <c r="R796" i="4"/>
  <c r="Q796" i="4"/>
  <c r="P796" i="4"/>
  <c r="O796" i="4"/>
  <c r="M796" i="4"/>
  <c r="L796" i="4"/>
  <c r="K796" i="4"/>
  <c r="J796" i="4"/>
  <c r="I796" i="4"/>
  <c r="H796" i="4"/>
  <c r="G796" i="4"/>
  <c r="F796" i="4"/>
  <c r="E796" i="4"/>
  <c r="D796" i="4"/>
  <c r="W795" i="4"/>
  <c r="V795" i="4"/>
  <c r="U795" i="4"/>
  <c r="T795" i="4"/>
  <c r="R795" i="4"/>
  <c r="Q795" i="4"/>
  <c r="P795" i="4"/>
  <c r="O795" i="4"/>
  <c r="M795" i="4"/>
  <c r="L795" i="4"/>
  <c r="K795" i="4"/>
  <c r="J795" i="4"/>
  <c r="I795" i="4"/>
  <c r="H795" i="4"/>
  <c r="G795" i="4"/>
  <c r="F795" i="4"/>
  <c r="E795" i="4"/>
  <c r="D795" i="4"/>
  <c r="W794" i="4"/>
  <c r="V794" i="4"/>
  <c r="U794" i="4"/>
  <c r="T794" i="4"/>
  <c r="R794" i="4"/>
  <c r="Q794" i="4"/>
  <c r="P794" i="4"/>
  <c r="O794" i="4"/>
  <c r="M794" i="4"/>
  <c r="L794" i="4"/>
  <c r="K794" i="4"/>
  <c r="J794" i="4"/>
  <c r="I794" i="4"/>
  <c r="H794" i="4"/>
  <c r="G794" i="4"/>
  <c r="F794" i="4"/>
  <c r="E794" i="4"/>
  <c r="D794" i="4"/>
  <c r="W793" i="4"/>
  <c r="V793" i="4"/>
  <c r="U793" i="4"/>
  <c r="T793" i="4"/>
  <c r="R793" i="4"/>
  <c r="Q793" i="4"/>
  <c r="P793" i="4"/>
  <c r="O793" i="4"/>
  <c r="M793" i="4"/>
  <c r="L793" i="4"/>
  <c r="K793" i="4"/>
  <c r="J793" i="4"/>
  <c r="I793" i="4"/>
  <c r="H793" i="4"/>
  <c r="G793" i="4"/>
  <c r="F793" i="4"/>
  <c r="E793" i="4"/>
  <c r="D793" i="4"/>
  <c r="W792" i="4"/>
  <c r="V792" i="4"/>
  <c r="U792" i="4"/>
  <c r="T792" i="4"/>
  <c r="R792" i="4"/>
  <c r="Q792" i="4"/>
  <c r="P792" i="4"/>
  <c r="O792" i="4"/>
  <c r="M792" i="4"/>
  <c r="L792" i="4"/>
  <c r="K792" i="4"/>
  <c r="J792" i="4"/>
  <c r="I792" i="4"/>
  <c r="H792" i="4"/>
  <c r="G792" i="4"/>
  <c r="F792" i="4"/>
  <c r="E792" i="4"/>
  <c r="D792" i="4"/>
  <c r="W791" i="4"/>
  <c r="V791" i="4"/>
  <c r="U791" i="4"/>
  <c r="T791" i="4"/>
  <c r="R791" i="4"/>
  <c r="Q791" i="4"/>
  <c r="P791" i="4"/>
  <c r="O791" i="4"/>
  <c r="M791" i="4"/>
  <c r="L791" i="4"/>
  <c r="K791" i="4"/>
  <c r="J791" i="4"/>
  <c r="I791" i="4"/>
  <c r="H791" i="4"/>
  <c r="G791" i="4"/>
  <c r="F791" i="4"/>
  <c r="E791" i="4"/>
  <c r="D791" i="4"/>
  <c r="W790" i="4"/>
  <c r="V790" i="4"/>
  <c r="U790" i="4"/>
  <c r="T790" i="4"/>
  <c r="R790" i="4"/>
  <c r="Q790" i="4"/>
  <c r="P790" i="4"/>
  <c r="O790" i="4"/>
  <c r="M790" i="4"/>
  <c r="L790" i="4"/>
  <c r="K790" i="4"/>
  <c r="J790" i="4"/>
  <c r="I790" i="4"/>
  <c r="H790" i="4"/>
  <c r="G790" i="4"/>
  <c r="F790" i="4"/>
  <c r="E790" i="4"/>
  <c r="D790" i="4"/>
  <c r="W789" i="4"/>
  <c r="V789" i="4"/>
  <c r="U789" i="4"/>
  <c r="T789" i="4"/>
  <c r="R789" i="4"/>
  <c r="Q789" i="4"/>
  <c r="P789" i="4"/>
  <c r="O789" i="4"/>
  <c r="M789" i="4"/>
  <c r="L789" i="4"/>
  <c r="K789" i="4"/>
  <c r="J789" i="4"/>
  <c r="I789" i="4"/>
  <c r="H789" i="4"/>
  <c r="G789" i="4"/>
  <c r="F789" i="4"/>
  <c r="E789" i="4"/>
  <c r="D789" i="4"/>
  <c r="W788" i="4"/>
  <c r="V788" i="4"/>
  <c r="U788" i="4"/>
  <c r="T788" i="4"/>
  <c r="R788" i="4"/>
  <c r="Q788" i="4"/>
  <c r="P788" i="4"/>
  <c r="O788" i="4"/>
  <c r="M788" i="4"/>
  <c r="L788" i="4"/>
  <c r="K788" i="4"/>
  <c r="J788" i="4"/>
  <c r="I788" i="4"/>
  <c r="H788" i="4"/>
  <c r="G788" i="4"/>
  <c r="F788" i="4"/>
  <c r="E788" i="4"/>
  <c r="D788" i="4"/>
  <c r="W787" i="4"/>
  <c r="V787" i="4"/>
  <c r="U787" i="4"/>
  <c r="T787" i="4"/>
  <c r="R787" i="4"/>
  <c r="Q787" i="4"/>
  <c r="P787" i="4"/>
  <c r="O787" i="4"/>
  <c r="M787" i="4"/>
  <c r="L787" i="4"/>
  <c r="K787" i="4"/>
  <c r="J787" i="4"/>
  <c r="I787" i="4"/>
  <c r="H787" i="4"/>
  <c r="G787" i="4"/>
  <c r="F787" i="4"/>
  <c r="E787" i="4"/>
  <c r="D787" i="4"/>
  <c r="W786" i="4"/>
  <c r="V786" i="4"/>
  <c r="U786" i="4"/>
  <c r="T786" i="4"/>
  <c r="R786" i="4"/>
  <c r="Q786" i="4"/>
  <c r="P786" i="4"/>
  <c r="O786" i="4"/>
  <c r="M786" i="4"/>
  <c r="L786" i="4"/>
  <c r="K786" i="4"/>
  <c r="J786" i="4"/>
  <c r="I786" i="4"/>
  <c r="H786" i="4"/>
  <c r="G786" i="4"/>
  <c r="F786" i="4"/>
  <c r="E786" i="4"/>
  <c r="D786" i="4"/>
  <c r="W785" i="4"/>
  <c r="V785" i="4"/>
  <c r="U785" i="4"/>
  <c r="T785" i="4"/>
  <c r="R785" i="4"/>
  <c r="Q785" i="4"/>
  <c r="P785" i="4"/>
  <c r="O785" i="4"/>
  <c r="M785" i="4"/>
  <c r="L785" i="4"/>
  <c r="K785" i="4"/>
  <c r="J785" i="4"/>
  <c r="I785" i="4"/>
  <c r="H785" i="4"/>
  <c r="G785" i="4"/>
  <c r="F785" i="4"/>
  <c r="E785" i="4"/>
  <c r="D785" i="4"/>
  <c r="W784" i="4"/>
  <c r="V784" i="4"/>
  <c r="U784" i="4"/>
  <c r="T784" i="4"/>
  <c r="R784" i="4"/>
  <c r="Q784" i="4"/>
  <c r="P784" i="4"/>
  <c r="O784" i="4"/>
  <c r="M784" i="4"/>
  <c r="L784" i="4"/>
  <c r="K784" i="4"/>
  <c r="J784" i="4"/>
  <c r="I784" i="4"/>
  <c r="H784" i="4"/>
  <c r="G784" i="4"/>
  <c r="F784" i="4"/>
  <c r="E784" i="4"/>
  <c r="D784" i="4"/>
  <c r="W783" i="4"/>
  <c r="V783" i="4"/>
  <c r="U783" i="4"/>
  <c r="T783" i="4"/>
  <c r="R783" i="4"/>
  <c r="Q783" i="4"/>
  <c r="P783" i="4"/>
  <c r="O783" i="4"/>
  <c r="M783" i="4"/>
  <c r="L783" i="4"/>
  <c r="K783" i="4"/>
  <c r="J783" i="4"/>
  <c r="I783" i="4"/>
  <c r="H783" i="4"/>
  <c r="G783" i="4"/>
  <c r="F783" i="4"/>
  <c r="E783" i="4"/>
  <c r="D783" i="4"/>
  <c r="W782" i="4"/>
  <c r="V782" i="4"/>
  <c r="U782" i="4"/>
  <c r="T782" i="4"/>
  <c r="R782" i="4"/>
  <c r="Q782" i="4"/>
  <c r="P782" i="4"/>
  <c r="O782" i="4"/>
  <c r="M782" i="4"/>
  <c r="L782" i="4"/>
  <c r="K782" i="4"/>
  <c r="J782" i="4"/>
  <c r="I782" i="4"/>
  <c r="H782" i="4"/>
  <c r="G782" i="4"/>
  <c r="F782" i="4"/>
  <c r="E782" i="4"/>
  <c r="D782" i="4"/>
  <c r="W781" i="4"/>
  <c r="V781" i="4"/>
  <c r="U781" i="4"/>
  <c r="T781" i="4"/>
  <c r="R781" i="4"/>
  <c r="Q781" i="4"/>
  <c r="P781" i="4"/>
  <c r="O781" i="4"/>
  <c r="M781" i="4"/>
  <c r="L781" i="4"/>
  <c r="K781" i="4"/>
  <c r="J781" i="4"/>
  <c r="I781" i="4"/>
  <c r="H781" i="4"/>
  <c r="G781" i="4"/>
  <c r="F781" i="4"/>
  <c r="E781" i="4"/>
  <c r="D781" i="4"/>
  <c r="W780" i="4"/>
  <c r="V780" i="4"/>
  <c r="U780" i="4"/>
  <c r="T780" i="4"/>
  <c r="R780" i="4"/>
  <c r="Q780" i="4"/>
  <c r="P780" i="4"/>
  <c r="O780" i="4"/>
  <c r="M780" i="4"/>
  <c r="L780" i="4"/>
  <c r="K780" i="4"/>
  <c r="J780" i="4"/>
  <c r="I780" i="4"/>
  <c r="H780" i="4"/>
  <c r="G780" i="4"/>
  <c r="F780" i="4"/>
  <c r="E780" i="4"/>
  <c r="D780" i="4"/>
  <c r="W779" i="4"/>
  <c r="V779" i="4"/>
  <c r="U779" i="4"/>
  <c r="T779" i="4"/>
  <c r="R779" i="4"/>
  <c r="Q779" i="4"/>
  <c r="P779" i="4"/>
  <c r="O779" i="4"/>
  <c r="M779" i="4"/>
  <c r="L779" i="4"/>
  <c r="K779" i="4"/>
  <c r="J779" i="4"/>
  <c r="I779" i="4"/>
  <c r="H779" i="4"/>
  <c r="G779" i="4"/>
  <c r="F779" i="4"/>
  <c r="E779" i="4"/>
  <c r="D779" i="4"/>
  <c r="W778" i="4"/>
  <c r="V778" i="4"/>
  <c r="U778" i="4"/>
  <c r="T778" i="4"/>
  <c r="R778" i="4"/>
  <c r="Q778" i="4"/>
  <c r="P778" i="4"/>
  <c r="O778" i="4"/>
  <c r="M778" i="4"/>
  <c r="L778" i="4"/>
  <c r="K778" i="4"/>
  <c r="J778" i="4"/>
  <c r="I778" i="4"/>
  <c r="H778" i="4"/>
  <c r="G778" i="4"/>
  <c r="F778" i="4"/>
  <c r="E778" i="4"/>
  <c r="D778" i="4"/>
  <c r="W777" i="4"/>
  <c r="V777" i="4"/>
  <c r="U777" i="4"/>
  <c r="T777" i="4"/>
  <c r="R777" i="4"/>
  <c r="Q777" i="4"/>
  <c r="P777" i="4"/>
  <c r="O777" i="4"/>
  <c r="M777" i="4"/>
  <c r="L777" i="4"/>
  <c r="K777" i="4"/>
  <c r="J777" i="4"/>
  <c r="I777" i="4"/>
  <c r="H777" i="4"/>
  <c r="G777" i="4"/>
  <c r="F777" i="4"/>
  <c r="E777" i="4"/>
  <c r="D777" i="4"/>
  <c r="W776" i="4"/>
  <c r="V776" i="4"/>
  <c r="U776" i="4"/>
  <c r="T776" i="4"/>
  <c r="R776" i="4"/>
  <c r="Q776" i="4"/>
  <c r="P776" i="4"/>
  <c r="O776" i="4"/>
  <c r="M776" i="4"/>
  <c r="L776" i="4"/>
  <c r="K776" i="4"/>
  <c r="J776" i="4"/>
  <c r="I776" i="4"/>
  <c r="H776" i="4"/>
  <c r="G776" i="4"/>
  <c r="F776" i="4"/>
  <c r="E776" i="4"/>
  <c r="D776" i="4"/>
  <c r="W775" i="4"/>
  <c r="V775" i="4"/>
  <c r="U775" i="4"/>
  <c r="T775" i="4"/>
  <c r="R775" i="4"/>
  <c r="Q775" i="4"/>
  <c r="P775" i="4"/>
  <c r="O775" i="4"/>
  <c r="M775" i="4"/>
  <c r="L775" i="4"/>
  <c r="K775" i="4"/>
  <c r="J775" i="4"/>
  <c r="I775" i="4"/>
  <c r="H775" i="4"/>
  <c r="G775" i="4"/>
  <c r="F775" i="4"/>
  <c r="E775" i="4"/>
  <c r="D775" i="4"/>
  <c r="W774" i="4"/>
  <c r="V774" i="4"/>
  <c r="U774" i="4"/>
  <c r="T774" i="4"/>
  <c r="R774" i="4"/>
  <c r="Q774" i="4"/>
  <c r="P774" i="4"/>
  <c r="O774" i="4"/>
  <c r="M774" i="4"/>
  <c r="L774" i="4"/>
  <c r="K774" i="4"/>
  <c r="J774" i="4"/>
  <c r="I774" i="4"/>
  <c r="H774" i="4"/>
  <c r="G774" i="4"/>
  <c r="F774" i="4"/>
  <c r="E774" i="4"/>
  <c r="D774" i="4"/>
  <c r="W773" i="4"/>
  <c r="V773" i="4"/>
  <c r="U773" i="4"/>
  <c r="T773" i="4"/>
  <c r="R773" i="4"/>
  <c r="Q773" i="4"/>
  <c r="P773" i="4"/>
  <c r="O773" i="4"/>
  <c r="M773" i="4"/>
  <c r="L773" i="4"/>
  <c r="K773" i="4"/>
  <c r="J773" i="4"/>
  <c r="I773" i="4"/>
  <c r="H773" i="4"/>
  <c r="G773" i="4"/>
  <c r="F773" i="4"/>
  <c r="E773" i="4"/>
  <c r="D773" i="4"/>
  <c r="W772" i="4"/>
  <c r="V772" i="4"/>
  <c r="U772" i="4"/>
  <c r="T772" i="4"/>
  <c r="R772" i="4"/>
  <c r="Q772" i="4"/>
  <c r="P772" i="4"/>
  <c r="O772" i="4"/>
  <c r="M772" i="4"/>
  <c r="L772" i="4"/>
  <c r="K772" i="4"/>
  <c r="J772" i="4"/>
  <c r="I772" i="4"/>
  <c r="H772" i="4"/>
  <c r="G772" i="4"/>
  <c r="F772" i="4"/>
  <c r="E772" i="4"/>
  <c r="D772" i="4"/>
  <c r="W771" i="4"/>
  <c r="V771" i="4"/>
  <c r="U771" i="4"/>
  <c r="T771" i="4"/>
  <c r="R771" i="4"/>
  <c r="Q771" i="4"/>
  <c r="P771" i="4"/>
  <c r="O771" i="4"/>
  <c r="M771" i="4"/>
  <c r="L771" i="4"/>
  <c r="K771" i="4"/>
  <c r="J771" i="4"/>
  <c r="I771" i="4"/>
  <c r="H771" i="4"/>
  <c r="G771" i="4"/>
  <c r="F771" i="4"/>
  <c r="E771" i="4"/>
  <c r="D771" i="4"/>
  <c r="W770" i="4"/>
  <c r="V770" i="4"/>
  <c r="U770" i="4"/>
  <c r="T770" i="4"/>
  <c r="R770" i="4"/>
  <c r="Q770" i="4"/>
  <c r="P770" i="4"/>
  <c r="O770" i="4"/>
  <c r="M770" i="4"/>
  <c r="L770" i="4"/>
  <c r="K770" i="4"/>
  <c r="J770" i="4"/>
  <c r="I770" i="4"/>
  <c r="H770" i="4"/>
  <c r="G770" i="4"/>
  <c r="F770" i="4"/>
  <c r="E770" i="4"/>
  <c r="D770" i="4"/>
  <c r="W769" i="4"/>
  <c r="V769" i="4"/>
  <c r="U769" i="4"/>
  <c r="T769" i="4"/>
  <c r="R769" i="4"/>
  <c r="Q769" i="4"/>
  <c r="P769" i="4"/>
  <c r="O769" i="4"/>
  <c r="M769" i="4"/>
  <c r="L769" i="4"/>
  <c r="K769" i="4"/>
  <c r="J769" i="4"/>
  <c r="I769" i="4"/>
  <c r="H769" i="4"/>
  <c r="G769" i="4"/>
  <c r="F769" i="4"/>
  <c r="E769" i="4"/>
  <c r="D769" i="4"/>
  <c r="W768" i="4"/>
  <c r="V768" i="4"/>
  <c r="U768" i="4"/>
  <c r="T768" i="4"/>
  <c r="R768" i="4"/>
  <c r="Q768" i="4"/>
  <c r="P768" i="4"/>
  <c r="O768" i="4"/>
  <c r="M768" i="4"/>
  <c r="L768" i="4"/>
  <c r="K768" i="4"/>
  <c r="J768" i="4"/>
  <c r="I768" i="4"/>
  <c r="H768" i="4"/>
  <c r="G768" i="4"/>
  <c r="F768" i="4"/>
  <c r="E768" i="4"/>
  <c r="D768" i="4"/>
  <c r="W767" i="4"/>
  <c r="V767" i="4"/>
  <c r="U767" i="4"/>
  <c r="T767" i="4"/>
  <c r="R767" i="4"/>
  <c r="Q767" i="4"/>
  <c r="P767" i="4"/>
  <c r="O767" i="4"/>
  <c r="M767" i="4"/>
  <c r="L767" i="4"/>
  <c r="K767" i="4"/>
  <c r="J767" i="4"/>
  <c r="I767" i="4"/>
  <c r="H767" i="4"/>
  <c r="G767" i="4"/>
  <c r="F767" i="4"/>
  <c r="E767" i="4"/>
  <c r="D767" i="4"/>
  <c r="W766" i="4"/>
  <c r="V766" i="4"/>
  <c r="U766" i="4"/>
  <c r="T766" i="4"/>
  <c r="R766" i="4"/>
  <c r="Q766" i="4"/>
  <c r="P766" i="4"/>
  <c r="O766" i="4"/>
  <c r="M766" i="4"/>
  <c r="L766" i="4"/>
  <c r="K766" i="4"/>
  <c r="J766" i="4"/>
  <c r="I766" i="4"/>
  <c r="H766" i="4"/>
  <c r="G766" i="4"/>
  <c r="F766" i="4"/>
  <c r="E766" i="4"/>
  <c r="D766" i="4"/>
  <c r="W765" i="4"/>
  <c r="V765" i="4"/>
  <c r="U765" i="4"/>
  <c r="T765" i="4"/>
  <c r="R765" i="4"/>
  <c r="Q765" i="4"/>
  <c r="P765" i="4"/>
  <c r="O765" i="4"/>
  <c r="M765" i="4"/>
  <c r="L765" i="4"/>
  <c r="K765" i="4"/>
  <c r="J765" i="4"/>
  <c r="I765" i="4"/>
  <c r="H765" i="4"/>
  <c r="G765" i="4"/>
  <c r="F765" i="4"/>
  <c r="E765" i="4"/>
  <c r="D765" i="4"/>
  <c r="W764" i="4"/>
  <c r="V764" i="4"/>
  <c r="U764" i="4"/>
  <c r="T764" i="4"/>
  <c r="R764" i="4"/>
  <c r="Q764" i="4"/>
  <c r="P764" i="4"/>
  <c r="O764" i="4"/>
  <c r="M764" i="4"/>
  <c r="L764" i="4"/>
  <c r="K764" i="4"/>
  <c r="J764" i="4"/>
  <c r="I764" i="4"/>
  <c r="H764" i="4"/>
  <c r="G764" i="4"/>
  <c r="F764" i="4"/>
  <c r="E764" i="4"/>
  <c r="D764" i="4"/>
  <c r="W763" i="4"/>
  <c r="V763" i="4"/>
  <c r="U763" i="4"/>
  <c r="T763" i="4"/>
  <c r="R763" i="4"/>
  <c r="Q763" i="4"/>
  <c r="P763" i="4"/>
  <c r="O763" i="4"/>
  <c r="M763" i="4"/>
  <c r="L763" i="4"/>
  <c r="K763" i="4"/>
  <c r="J763" i="4"/>
  <c r="I763" i="4"/>
  <c r="H763" i="4"/>
  <c r="G763" i="4"/>
  <c r="F763" i="4"/>
  <c r="E763" i="4"/>
  <c r="D763" i="4"/>
  <c r="W762" i="4"/>
  <c r="V762" i="4"/>
  <c r="U762" i="4"/>
  <c r="T762" i="4"/>
  <c r="R762" i="4"/>
  <c r="Q762" i="4"/>
  <c r="P762" i="4"/>
  <c r="O762" i="4"/>
  <c r="M762" i="4"/>
  <c r="L762" i="4"/>
  <c r="K762" i="4"/>
  <c r="J762" i="4"/>
  <c r="I762" i="4"/>
  <c r="H762" i="4"/>
  <c r="G762" i="4"/>
  <c r="F762" i="4"/>
  <c r="E762" i="4"/>
  <c r="D762" i="4"/>
  <c r="W761" i="4"/>
  <c r="V761" i="4"/>
  <c r="U761" i="4"/>
  <c r="T761" i="4"/>
  <c r="R761" i="4"/>
  <c r="Q761" i="4"/>
  <c r="P761" i="4"/>
  <c r="O761" i="4"/>
  <c r="M761" i="4"/>
  <c r="L761" i="4"/>
  <c r="K761" i="4"/>
  <c r="J761" i="4"/>
  <c r="I761" i="4"/>
  <c r="H761" i="4"/>
  <c r="G761" i="4"/>
  <c r="F761" i="4"/>
  <c r="E761" i="4"/>
  <c r="D761" i="4"/>
  <c r="W760" i="4"/>
  <c r="V760" i="4"/>
  <c r="U760" i="4"/>
  <c r="T760" i="4"/>
  <c r="R760" i="4"/>
  <c r="Q760" i="4"/>
  <c r="P760" i="4"/>
  <c r="O760" i="4"/>
  <c r="M760" i="4"/>
  <c r="L760" i="4"/>
  <c r="K760" i="4"/>
  <c r="J760" i="4"/>
  <c r="I760" i="4"/>
  <c r="H760" i="4"/>
  <c r="G760" i="4"/>
  <c r="F760" i="4"/>
  <c r="E760" i="4"/>
  <c r="D760" i="4"/>
  <c r="W759" i="4"/>
  <c r="V759" i="4"/>
  <c r="U759" i="4"/>
  <c r="T759" i="4"/>
  <c r="R759" i="4"/>
  <c r="Q759" i="4"/>
  <c r="P759" i="4"/>
  <c r="O759" i="4"/>
  <c r="M759" i="4"/>
  <c r="L759" i="4"/>
  <c r="K759" i="4"/>
  <c r="J759" i="4"/>
  <c r="I759" i="4"/>
  <c r="H759" i="4"/>
  <c r="G759" i="4"/>
  <c r="F759" i="4"/>
  <c r="E759" i="4"/>
  <c r="D759" i="4"/>
  <c r="W758" i="4"/>
  <c r="V758" i="4"/>
  <c r="U758" i="4"/>
  <c r="T758" i="4"/>
  <c r="R758" i="4"/>
  <c r="Q758" i="4"/>
  <c r="P758" i="4"/>
  <c r="O758" i="4"/>
  <c r="M758" i="4"/>
  <c r="L758" i="4"/>
  <c r="K758" i="4"/>
  <c r="J758" i="4"/>
  <c r="I758" i="4"/>
  <c r="H758" i="4"/>
  <c r="G758" i="4"/>
  <c r="F758" i="4"/>
  <c r="E758" i="4"/>
  <c r="D758" i="4"/>
  <c r="W757" i="4"/>
  <c r="V757" i="4"/>
  <c r="U757" i="4"/>
  <c r="T757" i="4"/>
  <c r="R757" i="4"/>
  <c r="Q757" i="4"/>
  <c r="P757" i="4"/>
  <c r="O757" i="4"/>
  <c r="M757" i="4"/>
  <c r="L757" i="4"/>
  <c r="K757" i="4"/>
  <c r="J757" i="4"/>
  <c r="I757" i="4"/>
  <c r="H757" i="4"/>
  <c r="G757" i="4"/>
  <c r="F757" i="4"/>
  <c r="E757" i="4"/>
  <c r="D757" i="4"/>
  <c r="W756" i="4"/>
  <c r="V756" i="4"/>
  <c r="U756" i="4"/>
  <c r="T756" i="4"/>
  <c r="R756" i="4"/>
  <c r="Q756" i="4"/>
  <c r="P756" i="4"/>
  <c r="O756" i="4"/>
  <c r="M756" i="4"/>
  <c r="L756" i="4"/>
  <c r="K756" i="4"/>
  <c r="J756" i="4"/>
  <c r="I756" i="4"/>
  <c r="H756" i="4"/>
  <c r="G756" i="4"/>
  <c r="F756" i="4"/>
  <c r="E756" i="4"/>
  <c r="D756" i="4"/>
  <c r="W755" i="4"/>
  <c r="V755" i="4"/>
  <c r="U755" i="4"/>
  <c r="T755" i="4"/>
  <c r="R755" i="4"/>
  <c r="Q755" i="4"/>
  <c r="P755" i="4"/>
  <c r="O755" i="4"/>
  <c r="M755" i="4"/>
  <c r="L755" i="4"/>
  <c r="K755" i="4"/>
  <c r="J755" i="4"/>
  <c r="I755" i="4"/>
  <c r="H755" i="4"/>
  <c r="G755" i="4"/>
  <c r="F755" i="4"/>
  <c r="E755" i="4"/>
  <c r="D755" i="4"/>
  <c r="W754" i="4"/>
  <c r="V754" i="4"/>
  <c r="U754" i="4"/>
  <c r="T754" i="4"/>
  <c r="R754" i="4"/>
  <c r="Q754" i="4"/>
  <c r="P754" i="4"/>
  <c r="O754" i="4"/>
  <c r="M754" i="4"/>
  <c r="L754" i="4"/>
  <c r="K754" i="4"/>
  <c r="J754" i="4"/>
  <c r="I754" i="4"/>
  <c r="H754" i="4"/>
  <c r="G754" i="4"/>
  <c r="F754" i="4"/>
  <c r="E754" i="4"/>
  <c r="D754" i="4"/>
  <c r="W753" i="4"/>
  <c r="V753" i="4"/>
  <c r="U753" i="4"/>
  <c r="T753" i="4"/>
  <c r="R753" i="4"/>
  <c r="Q753" i="4"/>
  <c r="P753" i="4"/>
  <c r="O753" i="4"/>
  <c r="M753" i="4"/>
  <c r="L753" i="4"/>
  <c r="K753" i="4"/>
  <c r="J753" i="4"/>
  <c r="I753" i="4"/>
  <c r="H753" i="4"/>
  <c r="G753" i="4"/>
  <c r="F753" i="4"/>
  <c r="E753" i="4"/>
  <c r="D753" i="4"/>
  <c r="W752" i="4"/>
  <c r="V752" i="4"/>
  <c r="U752" i="4"/>
  <c r="T752" i="4"/>
  <c r="R752" i="4"/>
  <c r="Q752" i="4"/>
  <c r="P752" i="4"/>
  <c r="O752" i="4"/>
  <c r="M752" i="4"/>
  <c r="L752" i="4"/>
  <c r="K752" i="4"/>
  <c r="J752" i="4"/>
  <c r="I752" i="4"/>
  <c r="H752" i="4"/>
  <c r="G752" i="4"/>
  <c r="F752" i="4"/>
  <c r="E752" i="4"/>
  <c r="D752" i="4"/>
  <c r="W751" i="4"/>
  <c r="V751" i="4"/>
  <c r="U751" i="4"/>
  <c r="T751" i="4"/>
  <c r="R751" i="4"/>
  <c r="Q751" i="4"/>
  <c r="P751" i="4"/>
  <c r="O751" i="4"/>
  <c r="M751" i="4"/>
  <c r="L751" i="4"/>
  <c r="K751" i="4"/>
  <c r="J751" i="4"/>
  <c r="I751" i="4"/>
  <c r="H751" i="4"/>
  <c r="G751" i="4"/>
  <c r="F751" i="4"/>
  <c r="E751" i="4"/>
  <c r="D751" i="4"/>
  <c r="W750" i="4"/>
  <c r="V750" i="4"/>
  <c r="U750" i="4"/>
  <c r="T750" i="4"/>
  <c r="R750" i="4"/>
  <c r="Q750" i="4"/>
  <c r="P750" i="4"/>
  <c r="O750" i="4"/>
  <c r="M750" i="4"/>
  <c r="L750" i="4"/>
  <c r="K750" i="4"/>
  <c r="J750" i="4"/>
  <c r="I750" i="4"/>
  <c r="H750" i="4"/>
  <c r="G750" i="4"/>
  <c r="F750" i="4"/>
  <c r="E750" i="4"/>
  <c r="D750" i="4"/>
  <c r="W749" i="4"/>
  <c r="V749" i="4"/>
  <c r="U749" i="4"/>
  <c r="T749" i="4"/>
  <c r="R749" i="4"/>
  <c r="Q749" i="4"/>
  <c r="P749" i="4"/>
  <c r="O749" i="4"/>
  <c r="M749" i="4"/>
  <c r="L749" i="4"/>
  <c r="K749" i="4"/>
  <c r="J749" i="4"/>
  <c r="I749" i="4"/>
  <c r="H749" i="4"/>
  <c r="G749" i="4"/>
  <c r="F749" i="4"/>
  <c r="E749" i="4"/>
  <c r="D749" i="4"/>
  <c r="W748" i="4"/>
  <c r="V748" i="4"/>
  <c r="U748" i="4"/>
  <c r="T748" i="4"/>
  <c r="R748" i="4"/>
  <c r="Q748" i="4"/>
  <c r="P748" i="4"/>
  <c r="O748" i="4"/>
  <c r="M748" i="4"/>
  <c r="L748" i="4"/>
  <c r="K748" i="4"/>
  <c r="J748" i="4"/>
  <c r="I748" i="4"/>
  <c r="H748" i="4"/>
  <c r="G748" i="4"/>
  <c r="F748" i="4"/>
  <c r="E748" i="4"/>
  <c r="D748" i="4"/>
  <c r="W747" i="4"/>
  <c r="V747" i="4"/>
  <c r="U747" i="4"/>
  <c r="T747" i="4"/>
  <c r="R747" i="4"/>
  <c r="Q747" i="4"/>
  <c r="P747" i="4"/>
  <c r="O747" i="4"/>
  <c r="M747" i="4"/>
  <c r="L747" i="4"/>
  <c r="K747" i="4"/>
  <c r="J747" i="4"/>
  <c r="I747" i="4"/>
  <c r="H747" i="4"/>
  <c r="G747" i="4"/>
  <c r="F747" i="4"/>
  <c r="E747" i="4"/>
  <c r="D747" i="4"/>
  <c r="W746" i="4"/>
  <c r="V746" i="4"/>
  <c r="U746" i="4"/>
  <c r="T746" i="4"/>
  <c r="R746" i="4"/>
  <c r="Q746" i="4"/>
  <c r="P746" i="4"/>
  <c r="O746" i="4"/>
  <c r="M746" i="4"/>
  <c r="L746" i="4"/>
  <c r="K746" i="4"/>
  <c r="J746" i="4"/>
  <c r="I746" i="4"/>
  <c r="H746" i="4"/>
  <c r="G746" i="4"/>
  <c r="F746" i="4"/>
  <c r="E746" i="4"/>
  <c r="D746" i="4"/>
  <c r="W745" i="4"/>
  <c r="V745" i="4"/>
  <c r="U745" i="4"/>
  <c r="T745" i="4"/>
  <c r="R745" i="4"/>
  <c r="Q745" i="4"/>
  <c r="P745" i="4"/>
  <c r="O745" i="4"/>
  <c r="M745" i="4"/>
  <c r="L745" i="4"/>
  <c r="K745" i="4"/>
  <c r="J745" i="4"/>
  <c r="I745" i="4"/>
  <c r="H745" i="4"/>
  <c r="G745" i="4"/>
  <c r="F745" i="4"/>
  <c r="E745" i="4"/>
  <c r="D745" i="4"/>
  <c r="W744" i="4"/>
  <c r="V744" i="4"/>
  <c r="U744" i="4"/>
  <c r="T744" i="4"/>
  <c r="R744" i="4"/>
  <c r="Q744" i="4"/>
  <c r="P744" i="4"/>
  <c r="O744" i="4"/>
  <c r="M744" i="4"/>
  <c r="L744" i="4"/>
  <c r="K744" i="4"/>
  <c r="J744" i="4"/>
  <c r="I744" i="4"/>
  <c r="H744" i="4"/>
  <c r="G744" i="4"/>
  <c r="F744" i="4"/>
  <c r="E744" i="4"/>
  <c r="D744" i="4"/>
  <c r="W743" i="4"/>
  <c r="V743" i="4"/>
  <c r="U743" i="4"/>
  <c r="T743" i="4"/>
  <c r="R743" i="4"/>
  <c r="Q743" i="4"/>
  <c r="P743" i="4"/>
  <c r="O743" i="4"/>
  <c r="M743" i="4"/>
  <c r="L743" i="4"/>
  <c r="K743" i="4"/>
  <c r="J743" i="4"/>
  <c r="I743" i="4"/>
  <c r="H743" i="4"/>
  <c r="G743" i="4"/>
  <c r="F743" i="4"/>
  <c r="E743" i="4"/>
  <c r="D743" i="4"/>
  <c r="W742" i="4"/>
  <c r="V742" i="4"/>
  <c r="U742" i="4"/>
  <c r="T742" i="4"/>
  <c r="R742" i="4"/>
  <c r="Q742" i="4"/>
  <c r="P742" i="4"/>
  <c r="O742" i="4"/>
  <c r="M742" i="4"/>
  <c r="L742" i="4"/>
  <c r="K742" i="4"/>
  <c r="J742" i="4"/>
  <c r="I742" i="4"/>
  <c r="H742" i="4"/>
  <c r="G742" i="4"/>
  <c r="F742" i="4"/>
  <c r="E742" i="4"/>
  <c r="D742" i="4"/>
  <c r="W741" i="4"/>
  <c r="V741" i="4"/>
  <c r="U741" i="4"/>
  <c r="T741" i="4"/>
  <c r="R741" i="4"/>
  <c r="Q741" i="4"/>
  <c r="P741" i="4"/>
  <c r="O741" i="4"/>
  <c r="M741" i="4"/>
  <c r="L741" i="4"/>
  <c r="K741" i="4"/>
  <c r="J741" i="4"/>
  <c r="I741" i="4"/>
  <c r="H741" i="4"/>
  <c r="G741" i="4"/>
  <c r="F741" i="4"/>
  <c r="E741" i="4"/>
  <c r="D741" i="4"/>
  <c r="W740" i="4"/>
  <c r="V740" i="4"/>
  <c r="U740" i="4"/>
  <c r="T740" i="4"/>
  <c r="R740" i="4"/>
  <c r="Q740" i="4"/>
  <c r="P740" i="4"/>
  <c r="O740" i="4"/>
  <c r="M740" i="4"/>
  <c r="L740" i="4"/>
  <c r="K740" i="4"/>
  <c r="J740" i="4"/>
  <c r="I740" i="4"/>
  <c r="H740" i="4"/>
  <c r="G740" i="4"/>
  <c r="F740" i="4"/>
  <c r="E740" i="4"/>
  <c r="D740" i="4"/>
  <c r="W739" i="4"/>
  <c r="V739" i="4"/>
  <c r="U739" i="4"/>
  <c r="T739" i="4"/>
  <c r="R739" i="4"/>
  <c r="Q739" i="4"/>
  <c r="P739" i="4"/>
  <c r="O739" i="4"/>
  <c r="M739" i="4"/>
  <c r="L739" i="4"/>
  <c r="K739" i="4"/>
  <c r="J739" i="4"/>
  <c r="I739" i="4"/>
  <c r="H739" i="4"/>
  <c r="G739" i="4"/>
  <c r="F739" i="4"/>
  <c r="E739" i="4"/>
  <c r="D739" i="4"/>
  <c r="W738" i="4"/>
  <c r="V738" i="4"/>
  <c r="U738" i="4"/>
  <c r="T738" i="4"/>
  <c r="R738" i="4"/>
  <c r="Q738" i="4"/>
  <c r="P738" i="4"/>
  <c r="O738" i="4"/>
  <c r="M738" i="4"/>
  <c r="L738" i="4"/>
  <c r="K738" i="4"/>
  <c r="J738" i="4"/>
  <c r="I738" i="4"/>
  <c r="H738" i="4"/>
  <c r="G738" i="4"/>
  <c r="F738" i="4"/>
  <c r="E738" i="4"/>
  <c r="D738" i="4"/>
  <c r="W737" i="4"/>
  <c r="V737" i="4"/>
  <c r="U737" i="4"/>
  <c r="T737" i="4"/>
  <c r="R737" i="4"/>
  <c r="Q737" i="4"/>
  <c r="P737" i="4"/>
  <c r="O737" i="4"/>
  <c r="M737" i="4"/>
  <c r="L737" i="4"/>
  <c r="K737" i="4"/>
  <c r="J737" i="4"/>
  <c r="I737" i="4"/>
  <c r="H737" i="4"/>
  <c r="G737" i="4"/>
  <c r="F737" i="4"/>
  <c r="E737" i="4"/>
  <c r="D737" i="4"/>
  <c r="W736" i="4"/>
  <c r="V736" i="4"/>
  <c r="U736" i="4"/>
  <c r="T736" i="4"/>
  <c r="R736" i="4"/>
  <c r="Q736" i="4"/>
  <c r="P736" i="4"/>
  <c r="O736" i="4"/>
  <c r="M736" i="4"/>
  <c r="L736" i="4"/>
  <c r="K736" i="4"/>
  <c r="J736" i="4"/>
  <c r="I736" i="4"/>
  <c r="H736" i="4"/>
  <c r="G736" i="4"/>
  <c r="F736" i="4"/>
  <c r="E736" i="4"/>
  <c r="D736" i="4"/>
  <c r="W735" i="4"/>
  <c r="V735" i="4"/>
  <c r="U735" i="4"/>
  <c r="T735" i="4"/>
  <c r="R735" i="4"/>
  <c r="Q735" i="4"/>
  <c r="P735" i="4"/>
  <c r="O735" i="4"/>
  <c r="M735" i="4"/>
  <c r="L735" i="4"/>
  <c r="K735" i="4"/>
  <c r="J735" i="4"/>
  <c r="I735" i="4"/>
  <c r="H735" i="4"/>
  <c r="G735" i="4"/>
  <c r="F735" i="4"/>
  <c r="E735" i="4"/>
  <c r="D735" i="4"/>
  <c r="W734" i="4"/>
  <c r="V734" i="4"/>
  <c r="U734" i="4"/>
  <c r="T734" i="4"/>
  <c r="R734" i="4"/>
  <c r="Q734" i="4"/>
  <c r="P734" i="4"/>
  <c r="O734" i="4"/>
  <c r="M734" i="4"/>
  <c r="L734" i="4"/>
  <c r="K734" i="4"/>
  <c r="J734" i="4"/>
  <c r="I734" i="4"/>
  <c r="H734" i="4"/>
  <c r="G734" i="4"/>
  <c r="F734" i="4"/>
  <c r="E734" i="4"/>
  <c r="D734" i="4"/>
  <c r="W733" i="4"/>
  <c r="V733" i="4"/>
  <c r="U733" i="4"/>
  <c r="T733" i="4"/>
  <c r="R733" i="4"/>
  <c r="Q733" i="4"/>
  <c r="P733" i="4"/>
  <c r="O733" i="4"/>
  <c r="M733" i="4"/>
  <c r="L733" i="4"/>
  <c r="K733" i="4"/>
  <c r="J733" i="4"/>
  <c r="I733" i="4"/>
  <c r="H733" i="4"/>
  <c r="G733" i="4"/>
  <c r="F733" i="4"/>
  <c r="E733" i="4"/>
  <c r="D733" i="4"/>
  <c r="W732" i="4"/>
  <c r="V732" i="4"/>
  <c r="U732" i="4"/>
  <c r="T732" i="4"/>
  <c r="R732" i="4"/>
  <c r="Q732" i="4"/>
  <c r="P732" i="4"/>
  <c r="O732" i="4"/>
  <c r="M732" i="4"/>
  <c r="L732" i="4"/>
  <c r="K732" i="4"/>
  <c r="J732" i="4"/>
  <c r="I732" i="4"/>
  <c r="H732" i="4"/>
  <c r="G732" i="4"/>
  <c r="F732" i="4"/>
  <c r="E732" i="4"/>
  <c r="D732" i="4"/>
  <c r="W731" i="4"/>
  <c r="V731" i="4"/>
  <c r="U731" i="4"/>
  <c r="T731" i="4"/>
  <c r="R731" i="4"/>
  <c r="Q731" i="4"/>
  <c r="P731" i="4"/>
  <c r="O731" i="4"/>
  <c r="M731" i="4"/>
  <c r="L731" i="4"/>
  <c r="K731" i="4"/>
  <c r="J731" i="4"/>
  <c r="I731" i="4"/>
  <c r="H731" i="4"/>
  <c r="G731" i="4"/>
  <c r="F731" i="4"/>
  <c r="E731" i="4"/>
  <c r="D731" i="4"/>
  <c r="W730" i="4"/>
  <c r="V730" i="4"/>
  <c r="U730" i="4"/>
  <c r="T730" i="4"/>
  <c r="R730" i="4"/>
  <c r="Q730" i="4"/>
  <c r="P730" i="4"/>
  <c r="O730" i="4"/>
  <c r="M730" i="4"/>
  <c r="L730" i="4"/>
  <c r="K730" i="4"/>
  <c r="J730" i="4"/>
  <c r="I730" i="4"/>
  <c r="H730" i="4"/>
  <c r="G730" i="4"/>
  <c r="F730" i="4"/>
  <c r="E730" i="4"/>
  <c r="D730" i="4"/>
  <c r="W729" i="4"/>
  <c r="V729" i="4"/>
  <c r="U729" i="4"/>
  <c r="T729" i="4"/>
  <c r="R729" i="4"/>
  <c r="Q729" i="4"/>
  <c r="P729" i="4"/>
  <c r="O729" i="4"/>
  <c r="M729" i="4"/>
  <c r="L729" i="4"/>
  <c r="K729" i="4"/>
  <c r="J729" i="4"/>
  <c r="I729" i="4"/>
  <c r="H729" i="4"/>
  <c r="G729" i="4"/>
  <c r="F729" i="4"/>
  <c r="E729" i="4"/>
  <c r="D729" i="4"/>
  <c r="W728" i="4"/>
  <c r="V728" i="4"/>
  <c r="U728" i="4"/>
  <c r="T728" i="4"/>
  <c r="R728" i="4"/>
  <c r="Q728" i="4"/>
  <c r="P728" i="4"/>
  <c r="O728" i="4"/>
  <c r="M728" i="4"/>
  <c r="L728" i="4"/>
  <c r="K728" i="4"/>
  <c r="J728" i="4"/>
  <c r="I728" i="4"/>
  <c r="H728" i="4"/>
  <c r="G728" i="4"/>
  <c r="F728" i="4"/>
  <c r="E728" i="4"/>
  <c r="D728" i="4"/>
  <c r="W727" i="4"/>
  <c r="V727" i="4"/>
  <c r="U727" i="4"/>
  <c r="T727" i="4"/>
  <c r="R727" i="4"/>
  <c r="Q727" i="4"/>
  <c r="P727" i="4"/>
  <c r="O727" i="4"/>
  <c r="M727" i="4"/>
  <c r="L727" i="4"/>
  <c r="K727" i="4"/>
  <c r="J727" i="4"/>
  <c r="I727" i="4"/>
  <c r="H727" i="4"/>
  <c r="G727" i="4"/>
  <c r="F727" i="4"/>
  <c r="E727" i="4"/>
  <c r="D727" i="4"/>
  <c r="W726" i="4"/>
  <c r="V726" i="4"/>
  <c r="U726" i="4"/>
  <c r="T726" i="4"/>
  <c r="R726" i="4"/>
  <c r="Q726" i="4"/>
  <c r="P726" i="4"/>
  <c r="O726" i="4"/>
  <c r="M726" i="4"/>
  <c r="L726" i="4"/>
  <c r="K726" i="4"/>
  <c r="J726" i="4"/>
  <c r="I726" i="4"/>
  <c r="H726" i="4"/>
  <c r="G726" i="4"/>
  <c r="F726" i="4"/>
  <c r="E726" i="4"/>
  <c r="D726" i="4"/>
  <c r="W725" i="4"/>
  <c r="V725" i="4"/>
  <c r="U725" i="4"/>
  <c r="T725" i="4"/>
  <c r="R725" i="4"/>
  <c r="Q725" i="4"/>
  <c r="P725" i="4"/>
  <c r="O725" i="4"/>
  <c r="M725" i="4"/>
  <c r="L725" i="4"/>
  <c r="K725" i="4"/>
  <c r="J725" i="4"/>
  <c r="I725" i="4"/>
  <c r="H725" i="4"/>
  <c r="G725" i="4"/>
  <c r="F725" i="4"/>
  <c r="E725" i="4"/>
  <c r="D725" i="4"/>
  <c r="W724" i="4"/>
  <c r="V724" i="4"/>
  <c r="U724" i="4"/>
  <c r="T724" i="4"/>
  <c r="R724" i="4"/>
  <c r="Q724" i="4"/>
  <c r="P724" i="4"/>
  <c r="O724" i="4"/>
  <c r="M724" i="4"/>
  <c r="L724" i="4"/>
  <c r="K724" i="4"/>
  <c r="J724" i="4"/>
  <c r="I724" i="4"/>
  <c r="H724" i="4"/>
  <c r="G724" i="4"/>
  <c r="F724" i="4"/>
  <c r="E724" i="4"/>
  <c r="D724" i="4"/>
  <c r="W723" i="4"/>
  <c r="V723" i="4"/>
  <c r="U723" i="4"/>
  <c r="T723" i="4"/>
  <c r="R723" i="4"/>
  <c r="Q723" i="4"/>
  <c r="P723" i="4"/>
  <c r="O723" i="4"/>
  <c r="M723" i="4"/>
  <c r="L723" i="4"/>
  <c r="K723" i="4"/>
  <c r="J723" i="4"/>
  <c r="I723" i="4"/>
  <c r="H723" i="4"/>
  <c r="G723" i="4"/>
  <c r="F723" i="4"/>
  <c r="E723" i="4"/>
  <c r="D723" i="4"/>
  <c r="W722" i="4"/>
  <c r="V722" i="4"/>
  <c r="U722" i="4"/>
  <c r="T722" i="4"/>
  <c r="R722" i="4"/>
  <c r="Q722" i="4"/>
  <c r="P722" i="4"/>
  <c r="O722" i="4"/>
  <c r="M722" i="4"/>
  <c r="L722" i="4"/>
  <c r="K722" i="4"/>
  <c r="J722" i="4"/>
  <c r="I722" i="4"/>
  <c r="H722" i="4"/>
  <c r="G722" i="4"/>
  <c r="F722" i="4"/>
  <c r="E722" i="4"/>
  <c r="D722" i="4"/>
  <c r="W721" i="4"/>
  <c r="V721" i="4"/>
  <c r="U721" i="4"/>
  <c r="T721" i="4"/>
  <c r="R721" i="4"/>
  <c r="Q721" i="4"/>
  <c r="P721" i="4"/>
  <c r="O721" i="4"/>
  <c r="M721" i="4"/>
  <c r="L721" i="4"/>
  <c r="K721" i="4"/>
  <c r="J721" i="4"/>
  <c r="I721" i="4"/>
  <c r="H721" i="4"/>
  <c r="G721" i="4"/>
  <c r="F721" i="4"/>
  <c r="E721" i="4"/>
  <c r="D721" i="4"/>
  <c r="W720" i="4"/>
  <c r="V720" i="4"/>
  <c r="U720" i="4"/>
  <c r="T720" i="4"/>
  <c r="R720" i="4"/>
  <c r="Q720" i="4"/>
  <c r="P720" i="4"/>
  <c r="O720" i="4"/>
  <c r="M720" i="4"/>
  <c r="L720" i="4"/>
  <c r="K720" i="4"/>
  <c r="J720" i="4"/>
  <c r="I720" i="4"/>
  <c r="H720" i="4"/>
  <c r="G720" i="4"/>
  <c r="F720" i="4"/>
  <c r="E720" i="4"/>
  <c r="D720" i="4"/>
  <c r="W719" i="4"/>
  <c r="V719" i="4"/>
  <c r="U719" i="4"/>
  <c r="T719" i="4"/>
  <c r="R719" i="4"/>
  <c r="Q719" i="4"/>
  <c r="P719" i="4"/>
  <c r="O719" i="4"/>
  <c r="M719" i="4"/>
  <c r="L719" i="4"/>
  <c r="K719" i="4"/>
  <c r="J719" i="4"/>
  <c r="I719" i="4"/>
  <c r="H719" i="4"/>
  <c r="G719" i="4"/>
  <c r="F719" i="4"/>
  <c r="E719" i="4"/>
  <c r="D719" i="4"/>
  <c r="W718" i="4"/>
  <c r="V718" i="4"/>
  <c r="U718" i="4"/>
  <c r="T718" i="4"/>
  <c r="R718" i="4"/>
  <c r="Q718" i="4"/>
  <c r="P718" i="4"/>
  <c r="O718" i="4"/>
  <c r="M718" i="4"/>
  <c r="L718" i="4"/>
  <c r="K718" i="4"/>
  <c r="J718" i="4"/>
  <c r="I718" i="4"/>
  <c r="H718" i="4"/>
  <c r="G718" i="4"/>
  <c r="F718" i="4"/>
  <c r="E718" i="4"/>
  <c r="D718" i="4"/>
  <c r="W717" i="4"/>
  <c r="V717" i="4"/>
  <c r="U717" i="4"/>
  <c r="T717" i="4"/>
  <c r="R717" i="4"/>
  <c r="Q717" i="4"/>
  <c r="P717" i="4"/>
  <c r="O717" i="4"/>
  <c r="M717" i="4"/>
  <c r="L717" i="4"/>
  <c r="K717" i="4"/>
  <c r="J717" i="4"/>
  <c r="I717" i="4"/>
  <c r="H717" i="4"/>
  <c r="G717" i="4"/>
  <c r="F717" i="4"/>
  <c r="E717" i="4"/>
  <c r="D717" i="4"/>
  <c r="W716" i="4"/>
  <c r="V716" i="4"/>
  <c r="U716" i="4"/>
  <c r="T716" i="4"/>
  <c r="R716" i="4"/>
  <c r="Q716" i="4"/>
  <c r="P716" i="4"/>
  <c r="O716" i="4"/>
  <c r="M716" i="4"/>
  <c r="L716" i="4"/>
  <c r="K716" i="4"/>
  <c r="J716" i="4"/>
  <c r="I716" i="4"/>
  <c r="H716" i="4"/>
  <c r="G716" i="4"/>
  <c r="F716" i="4"/>
  <c r="E716" i="4"/>
  <c r="D716" i="4"/>
  <c r="W715" i="4"/>
  <c r="V715" i="4"/>
  <c r="U715" i="4"/>
  <c r="T715" i="4"/>
  <c r="R715" i="4"/>
  <c r="Q715" i="4"/>
  <c r="P715" i="4"/>
  <c r="O715" i="4"/>
  <c r="M715" i="4"/>
  <c r="L715" i="4"/>
  <c r="K715" i="4"/>
  <c r="J715" i="4"/>
  <c r="I715" i="4"/>
  <c r="H715" i="4"/>
  <c r="G715" i="4"/>
  <c r="F715" i="4"/>
  <c r="E715" i="4"/>
  <c r="D715" i="4"/>
  <c r="W714" i="4"/>
  <c r="V714" i="4"/>
  <c r="U714" i="4"/>
  <c r="T714" i="4"/>
  <c r="R714" i="4"/>
  <c r="Q714" i="4"/>
  <c r="P714" i="4"/>
  <c r="O714" i="4"/>
  <c r="M714" i="4"/>
  <c r="L714" i="4"/>
  <c r="K714" i="4"/>
  <c r="J714" i="4"/>
  <c r="I714" i="4"/>
  <c r="H714" i="4"/>
  <c r="G714" i="4"/>
  <c r="F714" i="4"/>
  <c r="E714" i="4"/>
  <c r="D714" i="4"/>
  <c r="W713" i="4"/>
  <c r="V713" i="4"/>
  <c r="U713" i="4"/>
  <c r="T713" i="4"/>
  <c r="R713" i="4"/>
  <c r="Q713" i="4"/>
  <c r="P713" i="4"/>
  <c r="O713" i="4"/>
  <c r="M713" i="4"/>
  <c r="L713" i="4"/>
  <c r="K713" i="4"/>
  <c r="J713" i="4"/>
  <c r="I713" i="4"/>
  <c r="H713" i="4"/>
  <c r="G713" i="4"/>
  <c r="F713" i="4"/>
  <c r="E713" i="4"/>
  <c r="D713" i="4"/>
  <c r="W712" i="4"/>
  <c r="V712" i="4"/>
  <c r="U712" i="4"/>
  <c r="T712" i="4"/>
  <c r="R712" i="4"/>
  <c r="Q712" i="4"/>
  <c r="P712" i="4"/>
  <c r="O712" i="4"/>
  <c r="M712" i="4"/>
  <c r="L712" i="4"/>
  <c r="K712" i="4"/>
  <c r="J712" i="4"/>
  <c r="I712" i="4"/>
  <c r="H712" i="4"/>
  <c r="G712" i="4"/>
  <c r="F712" i="4"/>
  <c r="E712" i="4"/>
  <c r="D712" i="4"/>
  <c r="W711" i="4"/>
  <c r="V711" i="4"/>
  <c r="U711" i="4"/>
  <c r="T711" i="4"/>
  <c r="R711" i="4"/>
  <c r="Q711" i="4"/>
  <c r="P711" i="4"/>
  <c r="O711" i="4"/>
  <c r="M711" i="4"/>
  <c r="L711" i="4"/>
  <c r="K711" i="4"/>
  <c r="J711" i="4"/>
  <c r="I711" i="4"/>
  <c r="H711" i="4"/>
  <c r="G711" i="4"/>
  <c r="F711" i="4"/>
  <c r="E711" i="4"/>
  <c r="D711" i="4"/>
  <c r="W710" i="4"/>
  <c r="V710" i="4"/>
  <c r="U710" i="4"/>
  <c r="T710" i="4"/>
  <c r="R710" i="4"/>
  <c r="Q710" i="4"/>
  <c r="P710" i="4"/>
  <c r="O710" i="4"/>
  <c r="M710" i="4"/>
  <c r="L710" i="4"/>
  <c r="K710" i="4"/>
  <c r="J710" i="4"/>
  <c r="I710" i="4"/>
  <c r="H710" i="4"/>
  <c r="G710" i="4"/>
  <c r="F710" i="4"/>
  <c r="E710" i="4"/>
  <c r="D710" i="4"/>
  <c r="W709" i="4"/>
  <c r="V709" i="4"/>
  <c r="U709" i="4"/>
  <c r="T709" i="4"/>
  <c r="R709" i="4"/>
  <c r="Q709" i="4"/>
  <c r="P709" i="4"/>
  <c r="O709" i="4"/>
  <c r="M709" i="4"/>
  <c r="L709" i="4"/>
  <c r="K709" i="4"/>
  <c r="J709" i="4"/>
  <c r="I709" i="4"/>
  <c r="H709" i="4"/>
  <c r="G709" i="4"/>
  <c r="F709" i="4"/>
  <c r="E709" i="4"/>
  <c r="D709" i="4"/>
  <c r="W708" i="4"/>
  <c r="V708" i="4"/>
  <c r="U708" i="4"/>
  <c r="T708" i="4"/>
  <c r="R708" i="4"/>
  <c r="Q708" i="4"/>
  <c r="P708" i="4"/>
  <c r="O708" i="4"/>
  <c r="M708" i="4"/>
  <c r="L708" i="4"/>
  <c r="K708" i="4"/>
  <c r="J708" i="4"/>
  <c r="I708" i="4"/>
  <c r="H708" i="4"/>
  <c r="G708" i="4"/>
  <c r="F708" i="4"/>
  <c r="E708" i="4"/>
  <c r="D708" i="4"/>
  <c r="W707" i="4"/>
  <c r="V707" i="4"/>
  <c r="U707" i="4"/>
  <c r="T707" i="4"/>
  <c r="R707" i="4"/>
  <c r="Q707" i="4"/>
  <c r="P707" i="4"/>
  <c r="O707" i="4"/>
  <c r="M707" i="4"/>
  <c r="L707" i="4"/>
  <c r="K707" i="4"/>
  <c r="J707" i="4"/>
  <c r="I707" i="4"/>
  <c r="H707" i="4"/>
  <c r="G707" i="4"/>
  <c r="F707" i="4"/>
  <c r="E707" i="4"/>
  <c r="D707" i="4"/>
  <c r="W706" i="4"/>
  <c r="V706" i="4"/>
  <c r="U706" i="4"/>
  <c r="T706" i="4"/>
  <c r="R706" i="4"/>
  <c r="Q706" i="4"/>
  <c r="P706" i="4"/>
  <c r="O706" i="4"/>
  <c r="M706" i="4"/>
  <c r="L706" i="4"/>
  <c r="K706" i="4"/>
  <c r="J706" i="4"/>
  <c r="I706" i="4"/>
  <c r="H706" i="4"/>
  <c r="G706" i="4"/>
  <c r="F706" i="4"/>
  <c r="E706" i="4"/>
  <c r="D706" i="4"/>
  <c r="W705" i="4"/>
  <c r="V705" i="4"/>
  <c r="U705" i="4"/>
  <c r="T705" i="4"/>
  <c r="R705" i="4"/>
  <c r="Q705" i="4"/>
  <c r="P705" i="4"/>
  <c r="O705" i="4"/>
  <c r="M705" i="4"/>
  <c r="L705" i="4"/>
  <c r="K705" i="4"/>
  <c r="J705" i="4"/>
  <c r="I705" i="4"/>
  <c r="H705" i="4"/>
  <c r="G705" i="4"/>
  <c r="F705" i="4"/>
  <c r="E705" i="4"/>
  <c r="D705" i="4"/>
  <c r="W704" i="4"/>
  <c r="V704" i="4"/>
  <c r="U704" i="4"/>
  <c r="T704" i="4"/>
  <c r="R704" i="4"/>
  <c r="Q704" i="4"/>
  <c r="P704" i="4"/>
  <c r="O704" i="4"/>
  <c r="M704" i="4"/>
  <c r="L704" i="4"/>
  <c r="K704" i="4"/>
  <c r="J704" i="4"/>
  <c r="I704" i="4"/>
  <c r="H704" i="4"/>
  <c r="G704" i="4"/>
  <c r="F704" i="4"/>
  <c r="E704" i="4"/>
  <c r="D704" i="4"/>
  <c r="W703" i="4"/>
  <c r="V703" i="4"/>
  <c r="U703" i="4"/>
  <c r="T703" i="4"/>
  <c r="R703" i="4"/>
  <c r="Q703" i="4"/>
  <c r="P703" i="4"/>
  <c r="O703" i="4"/>
  <c r="M703" i="4"/>
  <c r="L703" i="4"/>
  <c r="K703" i="4"/>
  <c r="J703" i="4"/>
  <c r="I703" i="4"/>
  <c r="H703" i="4"/>
  <c r="G703" i="4"/>
  <c r="F703" i="4"/>
  <c r="E703" i="4"/>
  <c r="D703" i="4"/>
  <c r="W702" i="4"/>
  <c r="V702" i="4"/>
  <c r="U702" i="4"/>
  <c r="T702" i="4"/>
  <c r="R702" i="4"/>
  <c r="Q702" i="4"/>
  <c r="P702" i="4"/>
  <c r="O702" i="4"/>
  <c r="M702" i="4"/>
  <c r="L702" i="4"/>
  <c r="K702" i="4"/>
  <c r="J702" i="4"/>
  <c r="I702" i="4"/>
  <c r="H702" i="4"/>
  <c r="G702" i="4"/>
  <c r="F702" i="4"/>
  <c r="E702" i="4"/>
  <c r="D702" i="4"/>
  <c r="W701" i="4"/>
  <c r="V701" i="4"/>
  <c r="U701" i="4"/>
  <c r="T701" i="4"/>
  <c r="R701" i="4"/>
  <c r="Q701" i="4"/>
  <c r="P701" i="4"/>
  <c r="O701" i="4"/>
  <c r="M701" i="4"/>
  <c r="L701" i="4"/>
  <c r="K701" i="4"/>
  <c r="J701" i="4"/>
  <c r="I701" i="4"/>
  <c r="H701" i="4"/>
  <c r="G701" i="4"/>
  <c r="F701" i="4"/>
  <c r="E701" i="4"/>
  <c r="D701" i="4"/>
  <c r="W700" i="4"/>
  <c r="V700" i="4"/>
  <c r="U700" i="4"/>
  <c r="T700" i="4"/>
  <c r="R700" i="4"/>
  <c r="Q700" i="4"/>
  <c r="P700" i="4"/>
  <c r="O700" i="4"/>
  <c r="M700" i="4"/>
  <c r="L700" i="4"/>
  <c r="K700" i="4"/>
  <c r="J700" i="4"/>
  <c r="I700" i="4"/>
  <c r="H700" i="4"/>
  <c r="G700" i="4"/>
  <c r="F700" i="4"/>
  <c r="E700" i="4"/>
  <c r="D700" i="4"/>
  <c r="W699" i="4"/>
  <c r="V699" i="4"/>
  <c r="U699" i="4"/>
  <c r="T699" i="4"/>
  <c r="R699" i="4"/>
  <c r="Q699" i="4"/>
  <c r="P699" i="4"/>
  <c r="O699" i="4"/>
  <c r="M699" i="4"/>
  <c r="L699" i="4"/>
  <c r="K699" i="4"/>
  <c r="J699" i="4"/>
  <c r="I699" i="4"/>
  <c r="H699" i="4"/>
  <c r="G699" i="4"/>
  <c r="F699" i="4"/>
  <c r="E699" i="4"/>
  <c r="D699" i="4"/>
  <c r="W698" i="4"/>
  <c r="V698" i="4"/>
  <c r="U698" i="4"/>
  <c r="T698" i="4"/>
  <c r="R698" i="4"/>
  <c r="Q698" i="4"/>
  <c r="P698" i="4"/>
  <c r="O698" i="4"/>
  <c r="M698" i="4"/>
  <c r="L698" i="4"/>
  <c r="K698" i="4"/>
  <c r="J698" i="4"/>
  <c r="I698" i="4"/>
  <c r="H698" i="4"/>
  <c r="G698" i="4"/>
  <c r="F698" i="4"/>
  <c r="E698" i="4"/>
  <c r="D698" i="4"/>
  <c r="W697" i="4"/>
  <c r="V697" i="4"/>
  <c r="U697" i="4"/>
  <c r="T697" i="4"/>
  <c r="R697" i="4"/>
  <c r="Q697" i="4"/>
  <c r="P697" i="4"/>
  <c r="O697" i="4"/>
  <c r="M697" i="4"/>
  <c r="L697" i="4"/>
  <c r="K697" i="4"/>
  <c r="J697" i="4"/>
  <c r="I697" i="4"/>
  <c r="H697" i="4"/>
  <c r="G697" i="4"/>
  <c r="F697" i="4"/>
  <c r="E697" i="4"/>
  <c r="D697" i="4"/>
  <c r="W696" i="4"/>
  <c r="V696" i="4"/>
  <c r="U696" i="4"/>
  <c r="T696" i="4"/>
  <c r="R696" i="4"/>
  <c r="Q696" i="4"/>
  <c r="P696" i="4"/>
  <c r="O696" i="4"/>
  <c r="M696" i="4"/>
  <c r="L696" i="4"/>
  <c r="K696" i="4"/>
  <c r="J696" i="4"/>
  <c r="I696" i="4"/>
  <c r="H696" i="4"/>
  <c r="G696" i="4"/>
  <c r="F696" i="4"/>
  <c r="E696" i="4"/>
  <c r="D696" i="4"/>
  <c r="W695" i="4"/>
  <c r="V695" i="4"/>
  <c r="U695" i="4"/>
  <c r="T695" i="4"/>
  <c r="R695" i="4"/>
  <c r="Q695" i="4"/>
  <c r="P695" i="4"/>
  <c r="O695" i="4"/>
  <c r="M695" i="4"/>
  <c r="L695" i="4"/>
  <c r="K695" i="4"/>
  <c r="J695" i="4"/>
  <c r="I695" i="4"/>
  <c r="H695" i="4"/>
  <c r="G695" i="4"/>
  <c r="F695" i="4"/>
  <c r="E695" i="4"/>
  <c r="D695" i="4"/>
  <c r="W694" i="4"/>
  <c r="V694" i="4"/>
  <c r="U694" i="4"/>
  <c r="T694" i="4"/>
  <c r="R694" i="4"/>
  <c r="Q694" i="4"/>
  <c r="P694" i="4"/>
  <c r="O694" i="4"/>
  <c r="M694" i="4"/>
  <c r="L694" i="4"/>
  <c r="K694" i="4"/>
  <c r="J694" i="4"/>
  <c r="I694" i="4"/>
  <c r="H694" i="4"/>
  <c r="G694" i="4"/>
  <c r="F694" i="4"/>
  <c r="E694" i="4"/>
  <c r="D694" i="4"/>
  <c r="W693" i="4"/>
  <c r="V693" i="4"/>
  <c r="U693" i="4"/>
  <c r="T693" i="4"/>
  <c r="R693" i="4"/>
  <c r="Q693" i="4"/>
  <c r="P693" i="4"/>
  <c r="O693" i="4"/>
  <c r="M693" i="4"/>
  <c r="L693" i="4"/>
  <c r="K693" i="4"/>
  <c r="J693" i="4"/>
  <c r="I693" i="4"/>
  <c r="H693" i="4"/>
  <c r="G693" i="4"/>
  <c r="F693" i="4"/>
  <c r="E693" i="4"/>
  <c r="D693" i="4"/>
  <c r="W692" i="4"/>
  <c r="V692" i="4"/>
  <c r="U692" i="4"/>
  <c r="T692" i="4"/>
  <c r="R692" i="4"/>
  <c r="Q692" i="4"/>
  <c r="P692" i="4"/>
  <c r="O692" i="4"/>
  <c r="M692" i="4"/>
  <c r="L692" i="4"/>
  <c r="K692" i="4"/>
  <c r="J692" i="4"/>
  <c r="I692" i="4"/>
  <c r="H692" i="4"/>
  <c r="G692" i="4"/>
  <c r="F692" i="4"/>
  <c r="E692" i="4"/>
  <c r="D692" i="4"/>
  <c r="W691" i="4"/>
  <c r="V691" i="4"/>
  <c r="U691" i="4"/>
  <c r="T691" i="4"/>
  <c r="R691" i="4"/>
  <c r="Q691" i="4"/>
  <c r="P691" i="4"/>
  <c r="O691" i="4"/>
  <c r="M691" i="4"/>
  <c r="L691" i="4"/>
  <c r="K691" i="4"/>
  <c r="J691" i="4"/>
  <c r="I691" i="4"/>
  <c r="H691" i="4"/>
  <c r="G691" i="4"/>
  <c r="F691" i="4"/>
  <c r="E691" i="4"/>
  <c r="D691" i="4"/>
  <c r="W690" i="4"/>
  <c r="V690" i="4"/>
  <c r="U690" i="4"/>
  <c r="T690" i="4"/>
  <c r="R690" i="4"/>
  <c r="Q690" i="4"/>
  <c r="P690" i="4"/>
  <c r="O690" i="4"/>
  <c r="M690" i="4"/>
  <c r="L690" i="4"/>
  <c r="K690" i="4"/>
  <c r="J690" i="4"/>
  <c r="I690" i="4"/>
  <c r="H690" i="4"/>
  <c r="G690" i="4"/>
  <c r="F690" i="4"/>
  <c r="E690" i="4"/>
  <c r="D690" i="4"/>
  <c r="W689" i="4"/>
  <c r="V689" i="4"/>
  <c r="U689" i="4"/>
  <c r="T689" i="4"/>
  <c r="R689" i="4"/>
  <c r="Q689" i="4"/>
  <c r="P689" i="4"/>
  <c r="O689" i="4"/>
  <c r="M689" i="4"/>
  <c r="L689" i="4"/>
  <c r="K689" i="4"/>
  <c r="J689" i="4"/>
  <c r="I689" i="4"/>
  <c r="H689" i="4"/>
  <c r="G689" i="4"/>
  <c r="F689" i="4"/>
  <c r="E689" i="4"/>
  <c r="D689" i="4"/>
  <c r="W688" i="4"/>
  <c r="V688" i="4"/>
  <c r="U688" i="4"/>
  <c r="T688" i="4"/>
  <c r="R688" i="4"/>
  <c r="Q688" i="4"/>
  <c r="P688" i="4"/>
  <c r="O688" i="4"/>
  <c r="M688" i="4"/>
  <c r="L688" i="4"/>
  <c r="K688" i="4"/>
  <c r="J688" i="4"/>
  <c r="I688" i="4"/>
  <c r="H688" i="4"/>
  <c r="G688" i="4"/>
  <c r="F688" i="4"/>
  <c r="E688" i="4"/>
  <c r="D688" i="4"/>
  <c r="W687" i="4"/>
  <c r="V687" i="4"/>
  <c r="U687" i="4"/>
  <c r="T687" i="4"/>
  <c r="R687" i="4"/>
  <c r="Q687" i="4"/>
  <c r="P687" i="4"/>
  <c r="O687" i="4"/>
  <c r="M687" i="4"/>
  <c r="L687" i="4"/>
  <c r="K687" i="4"/>
  <c r="J687" i="4"/>
  <c r="I687" i="4"/>
  <c r="H687" i="4"/>
  <c r="G687" i="4"/>
  <c r="F687" i="4"/>
  <c r="E687" i="4"/>
  <c r="D687" i="4"/>
  <c r="W686" i="4"/>
  <c r="V686" i="4"/>
  <c r="U686" i="4"/>
  <c r="T686" i="4"/>
  <c r="R686" i="4"/>
  <c r="Q686" i="4"/>
  <c r="P686" i="4"/>
  <c r="O686" i="4"/>
  <c r="M686" i="4"/>
  <c r="L686" i="4"/>
  <c r="K686" i="4"/>
  <c r="J686" i="4"/>
  <c r="I686" i="4"/>
  <c r="H686" i="4"/>
  <c r="G686" i="4"/>
  <c r="F686" i="4"/>
  <c r="E686" i="4"/>
  <c r="D686" i="4"/>
  <c r="W685" i="4"/>
  <c r="V685" i="4"/>
  <c r="U685" i="4"/>
  <c r="T685" i="4"/>
  <c r="R685" i="4"/>
  <c r="Q685" i="4"/>
  <c r="P685" i="4"/>
  <c r="O685" i="4"/>
  <c r="M685" i="4"/>
  <c r="L685" i="4"/>
  <c r="K685" i="4"/>
  <c r="J685" i="4"/>
  <c r="I685" i="4"/>
  <c r="H685" i="4"/>
  <c r="G685" i="4"/>
  <c r="F685" i="4"/>
  <c r="E685" i="4"/>
  <c r="D685" i="4"/>
  <c r="W684" i="4"/>
  <c r="V684" i="4"/>
  <c r="U684" i="4"/>
  <c r="T684" i="4"/>
  <c r="R684" i="4"/>
  <c r="Q684" i="4"/>
  <c r="P684" i="4"/>
  <c r="O684" i="4"/>
  <c r="M684" i="4"/>
  <c r="L684" i="4"/>
  <c r="K684" i="4"/>
  <c r="J684" i="4"/>
  <c r="I684" i="4"/>
  <c r="H684" i="4"/>
  <c r="G684" i="4"/>
  <c r="F684" i="4"/>
  <c r="E684" i="4"/>
  <c r="D684" i="4"/>
  <c r="W683" i="4"/>
  <c r="V683" i="4"/>
  <c r="U683" i="4"/>
  <c r="T683" i="4"/>
  <c r="R683" i="4"/>
  <c r="Q683" i="4"/>
  <c r="P683" i="4"/>
  <c r="O683" i="4"/>
  <c r="M683" i="4"/>
  <c r="L683" i="4"/>
  <c r="K683" i="4"/>
  <c r="J683" i="4"/>
  <c r="I683" i="4"/>
  <c r="H683" i="4"/>
  <c r="G683" i="4"/>
  <c r="F683" i="4"/>
  <c r="E683" i="4"/>
  <c r="D683" i="4"/>
  <c r="W682" i="4"/>
  <c r="V682" i="4"/>
  <c r="U682" i="4"/>
  <c r="T682" i="4"/>
  <c r="R682" i="4"/>
  <c r="Q682" i="4"/>
  <c r="P682" i="4"/>
  <c r="O682" i="4"/>
  <c r="M682" i="4"/>
  <c r="L682" i="4"/>
  <c r="K682" i="4"/>
  <c r="J682" i="4"/>
  <c r="I682" i="4"/>
  <c r="H682" i="4"/>
  <c r="G682" i="4"/>
  <c r="F682" i="4"/>
  <c r="E682" i="4"/>
  <c r="D682" i="4"/>
  <c r="W681" i="4"/>
  <c r="V681" i="4"/>
  <c r="U681" i="4"/>
  <c r="T681" i="4"/>
  <c r="R681" i="4"/>
  <c r="Q681" i="4"/>
  <c r="P681" i="4"/>
  <c r="O681" i="4"/>
  <c r="M681" i="4"/>
  <c r="L681" i="4"/>
  <c r="K681" i="4"/>
  <c r="J681" i="4"/>
  <c r="I681" i="4"/>
  <c r="H681" i="4"/>
  <c r="G681" i="4"/>
  <c r="F681" i="4"/>
  <c r="E681" i="4"/>
  <c r="D681" i="4"/>
  <c r="W680" i="4"/>
  <c r="V680" i="4"/>
  <c r="U680" i="4"/>
  <c r="T680" i="4"/>
  <c r="R680" i="4"/>
  <c r="Q680" i="4"/>
  <c r="P680" i="4"/>
  <c r="O680" i="4"/>
  <c r="M680" i="4"/>
  <c r="L680" i="4"/>
  <c r="K680" i="4"/>
  <c r="J680" i="4"/>
  <c r="I680" i="4"/>
  <c r="H680" i="4"/>
  <c r="G680" i="4"/>
  <c r="F680" i="4"/>
  <c r="E680" i="4"/>
  <c r="D680" i="4"/>
  <c r="W679" i="4"/>
  <c r="V679" i="4"/>
  <c r="U679" i="4"/>
  <c r="T679" i="4"/>
  <c r="R679" i="4"/>
  <c r="Q679" i="4"/>
  <c r="P679" i="4"/>
  <c r="O679" i="4"/>
  <c r="M679" i="4"/>
  <c r="L679" i="4"/>
  <c r="K679" i="4"/>
  <c r="J679" i="4"/>
  <c r="I679" i="4"/>
  <c r="H679" i="4"/>
  <c r="G679" i="4"/>
  <c r="F679" i="4"/>
  <c r="E679" i="4"/>
  <c r="D679" i="4"/>
  <c r="W678" i="4"/>
  <c r="V678" i="4"/>
  <c r="U678" i="4"/>
  <c r="T678" i="4"/>
  <c r="R678" i="4"/>
  <c r="Q678" i="4"/>
  <c r="P678" i="4"/>
  <c r="O678" i="4"/>
  <c r="M678" i="4"/>
  <c r="L678" i="4"/>
  <c r="K678" i="4"/>
  <c r="J678" i="4"/>
  <c r="I678" i="4"/>
  <c r="H678" i="4"/>
  <c r="G678" i="4"/>
  <c r="F678" i="4"/>
  <c r="E678" i="4"/>
  <c r="D678" i="4"/>
  <c r="W677" i="4"/>
  <c r="V677" i="4"/>
  <c r="U677" i="4"/>
  <c r="T677" i="4"/>
  <c r="R677" i="4"/>
  <c r="Q677" i="4"/>
  <c r="P677" i="4"/>
  <c r="O677" i="4"/>
  <c r="M677" i="4"/>
  <c r="L677" i="4"/>
  <c r="K677" i="4"/>
  <c r="J677" i="4"/>
  <c r="I677" i="4"/>
  <c r="H677" i="4"/>
  <c r="G677" i="4"/>
  <c r="F677" i="4"/>
  <c r="E677" i="4"/>
  <c r="D677" i="4"/>
  <c r="W676" i="4"/>
  <c r="V676" i="4"/>
  <c r="U676" i="4"/>
  <c r="T676" i="4"/>
  <c r="R676" i="4"/>
  <c r="Q676" i="4"/>
  <c r="P676" i="4"/>
  <c r="O676" i="4"/>
  <c r="M676" i="4"/>
  <c r="L676" i="4"/>
  <c r="K676" i="4"/>
  <c r="J676" i="4"/>
  <c r="I676" i="4"/>
  <c r="H676" i="4"/>
  <c r="G676" i="4"/>
  <c r="F676" i="4"/>
  <c r="E676" i="4"/>
  <c r="D676" i="4"/>
  <c r="W675" i="4"/>
  <c r="V675" i="4"/>
  <c r="U675" i="4"/>
  <c r="T675" i="4"/>
  <c r="R675" i="4"/>
  <c r="Q675" i="4"/>
  <c r="P675" i="4"/>
  <c r="O675" i="4"/>
  <c r="M675" i="4"/>
  <c r="L675" i="4"/>
  <c r="K675" i="4"/>
  <c r="J675" i="4"/>
  <c r="I675" i="4"/>
  <c r="H675" i="4"/>
  <c r="G675" i="4"/>
  <c r="F675" i="4"/>
  <c r="E675" i="4"/>
  <c r="D675" i="4"/>
  <c r="W674" i="4"/>
  <c r="V674" i="4"/>
  <c r="U674" i="4"/>
  <c r="T674" i="4"/>
  <c r="R674" i="4"/>
  <c r="Q674" i="4"/>
  <c r="P674" i="4"/>
  <c r="O674" i="4"/>
  <c r="M674" i="4"/>
  <c r="L674" i="4"/>
  <c r="K674" i="4"/>
  <c r="J674" i="4"/>
  <c r="I674" i="4"/>
  <c r="H674" i="4"/>
  <c r="G674" i="4"/>
  <c r="F674" i="4"/>
  <c r="E674" i="4"/>
  <c r="D674" i="4"/>
  <c r="W673" i="4"/>
  <c r="V673" i="4"/>
  <c r="U673" i="4"/>
  <c r="T673" i="4"/>
  <c r="R673" i="4"/>
  <c r="Q673" i="4"/>
  <c r="P673" i="4"/>
  <c r="O673" i="4"/>
  <c r="M673" i="4"/>
  <c r="L673" i="4"/>
  <c r="K673" i="4"/>
  <c r="J673" i="4"/>
  <c r="I673" i="4"/>
  <c r="H673" i="4"/>
  <c r="G673" i="4"/>
  <c r="F673" i="4"/>
  <c r="E673" i="4"/>
  <c r="D673" i="4"/>
  <c r="W672" i="4"/>
  <c r="V672" i="4"/>
  <c r="U672" i="4"/>
  <c r="T672" i="4"/>
  <c r="R672" i="4"/>
  <c r="Q672" i="4"/>
  <c r="P672" i="4"/>
  <c r="O672" i="4"/>
  <c r="M672" i="4"/>
  <c r="L672" i="4"/>
  <c r="K672" i="4"/>
  <c r="J672" i="4"/>
  <c r="I672" i="4"/>
  <c r="H672" i="4"/>
  <c r="G672" i="4"/>
  <c r="F672" i="4"/>
  <c r="E672" i="4"/>
  <c r="D672" i="4"/>
  <c r="W671" i="4"/>
  <c r="V671" i="4"/>
  <c r="U671" i="4"/>
  <c r="T671" i="4"/>
  <c r="R671" i="4"/>
  <c r="Q671" i="4"/>
  <c r="P671" i="4"/>
  <c r="O671" i="4"/>
  <c r="M671" i="4"/>
  <c r="L671" i="4"/>
  <c r="K671" i="4"/>
  <c r="J671" i="4"/>
  <c r="I671" i="4"/>
  <c r="H671" i="4"/>
  <c r="G671" i="4"/>
  <c r="F671" i="4"/>
  <c r="E671" i="4"/>
  <c r="D671" i="4"/>
  <c r="W670" i="4"/>
  <c r="V670" i="4"/>
  <c r="U670" i="4"/>
  <c r="T670" i="4"/>
  <c r="R670" i="4"/>
  <c r="Q670" i="4"/>
  <c r="P670" i="4"/>
  <c r="O670" i="4"/>
  <c r="M670" i="4"/>
  <c r="L670" i="4"/>
  <c r="K670" i="4"/>
  <c r="J670" i="4"/>
  <c r="I670" i="4"/>
  <c r="H670" i="4"/>
  <c r="G670" i="4"/>
  <c r="F670" i="4"/>
  <c r="E670" i="4"/>
  <c r="D670" i="4"/>
  <c r="W669" i="4"/>
  <c r="V669" i="4"/>
  <c r="U669" i="4"/>
  <c r="T669" i="4"/>
  <c r="R669" i="4"/>
  <c r="Q669" i="4"/>
  <c r="P669" i="4"/>
  <c r="O669" i="4"/>
  <c r="M669" i="4"/>
  <c r="L669" i="4"/>
  <c r="K669" i="4"/>
  <c r="J669" i="4"/>
  <c r="I669" i="4"/>
  <c r="H669" i="4"/>
  <c r="G669" i="4"/>
  <c r="F669" i="4"/>
  <c r="E669" i="4"/>
  <c r="D669" i="4"/>
  <c r="W668" i="4"/>
  <c r="V668" i="4"/>
  <c r="U668" i="4"/>
  <c r="T668" i="4"/>
  <c r="R668" i="4"/>
  <c r="Q668" i="4"/>
  <c r="P668" i="4"/>
  <c r="O668" i="4"/>
  <c r="M668" i="4"/>
  <c r="L668" i="4"/>
  <c r="K668" i="4"/>
  <c r="J668" i="4"/>
  <c r="I668" i="4"/>
  <c r="H668" i="4"/>
  <c r="G668" i="4"/>
  <c r="F668" i="4"/>
  <c r="E668" i="4"/>
  <c r="D668" i="4"/>
  <c r="W667" i="4"/>
  <c r="V667" i="4"/>
  <c r="U667" i="4"/>
  <c r="T667" i="4"/>
  <c r="R667" i="4"/>
  <c r="Q667" i="4"/>
  <c r="P667" i="4"/>
  <c r="O667" i="4"/>
  <c r="M667" i="4"/>
  <c r="L667" i="4"/>
  <c r="K667" i="4"/>
  <c r="J667" i="4"/>
  <c r="I667" i="4"/>
  <c r="H667" i="4"/>
  <c r="G667" i="4"/>
  <c r="F667" i="4"/>
  <c r="E667" i="4"/>
  <c r="D667" i="4"/>
  <c r="W666" i="4"/>
  <c r="V666" i="4"/>
  <c r="U666" i="4"/>
  <c r="T666" i="4"/>
  <c r="R666" i="4"/>
  <c r="Q666" i="4"/>
  <c r="P666" i="4"/>
  <c r="O666" i="4"/>
  <c r="M666" i="4"/>
  <c r="L666" i="4"/>
  <c r="K666" i="4"/>
  <c r="J666" i="4"/>
  <c r="I666" i="4"/>
  <c r="H666" i="4"/>
  <c r="G666" i="4"/>
  <c r="F666" i="4"/>
  <c r="E666" i="4"/>
  <c r="D666" i="4"/>
  <c r="W665" i="4"/>
  <c r="V665" i="4"/>
  <c r="U665" i="4"/>
  <c r="T665" i="4"/>
  <c r="R665" i="4"/>
  <c r="Q665" i="4"/>
  <c r="P665" i="4"/>
  <c r="O665" i="4"/>
  <c r="M665" i="4"/>
  <c r="L665" i="4"/>
  <c r="K665" i="4"/>
  <c r="J665" i="4"/>
  <c r="I665" i="4"/>
  <c r="H665" i="4"/>
  <c r="G665" i="4"/>
  <c r="F665" i="4"/>
  <c r="E665" i="4"/>
  <c r="D665" i="4"/>
  <c r="W664" i="4"/>
  <c r="V664" i="4"/>
  <c r="U664" i="4"/>
  <c r="T664" i="4"/>
  <c r="R664" i="4"/>
  <c r="Q664" i="4"/>
  <c r="P664" i="4"/>
  <c r="O664" i="4"/>
  <c r="M664" i="4"/>
  <c r="L664" i="4"/>
  <c r="K664" i="4"/>
  <c r="J664" i="4"/>
  <c r="I664" i="4"/>
  <c r="H664" i="4"/>
  <c r="G664" i="4"/>
  <c r="F664" i="4"/>
  <c r="E664" i="4"/>
  <c r="D664" i="4"/>
  <c r="W663" i="4"/>
  <c r="V663" i="4"/>
  <c r="U663" i="4"/>
  <c r="T663" i="4"/>
  <c r="R663" i="4"/>
  <c r="Q663" i="4"/>
  <c r="P663" i="4"/>
  <c r="O663" i="4"/>
  <c r="M663" i="4"/>
  <c r="L663" i="4"/>
  <c r="K663" i="4"/>
  <c r="J663" i="4"/>
  <c r="I663" i="4"/>
  <c r="H663" i="4"/>
  <c r="G663" i="4"/>
  <c r="F663" i="4"/>
  <c r="E663" i="4"/>
  <c r="D663" i="4"/>
  <c r="W662" i="4"/>
  <c r="V662" i="4"/>
  <c r="U662" i="4"/>
  <c r="T662" i="4"/>
  <c r="R662" i="4"/>
  <c r="Q662" i="4"/>
  <c r="P662" i="4"/>
  <c r="O662" i="4"/>
  <c r="M662" i="4"/>
  <c r="L662" i="4"/>
  <c r="K662" i="4"/>
  <c r="J662" i="4"/>
  <c r="I662" i="4"/>
  <c r="H662" i="4"/>
  <c r="G662" i="4"/>
  <c r="F662" i="4"/>
  <c r="E662" i="4"/>
  <c r="D662" i="4"/>
  <c r="W661" i="4"/>
  <c r="V661" i="4"/>
  <c r="U661" i="4"/>
  <c r="T661" i="4"/>
  <c r="R661" i="4"/>
  <c r="Q661" i="4"/>
  <c r="P661" i="4"/>
  <c r="O661" i="4"/>
  <c r="M661" i="4"/>
  <c r="L661" i="4"/>
  <c r="K661" i="4"/>
  <c r="J661" i="4"/>
  <c r="I661" i="4"/>
  <c r="H661" i="4"/>
  <c r="G661" i="4"/>
  <c r="F661" i="4"/>
  <c r="E661" i="4"/>
  <c r="D661" i="4"/>
  <c r="W660" i="4"/>
  <c r="V660" i="4"/>
  <c r="U660" i="4"/>
  <c r="T660" i="4"/>
  <c r="R660" i="4"/>
  <c r="Q660" i="4"/>
  <c r="P660" i="4"/>
  <c r="O660" i="4"/>
  <c r="M660" i="4"/>
  <c r="L660" i="4"/>
  <c r="K660" i="4"/>
  <c r="J660" i="4"/>
  <c r="I660" i="4"/>
  <c r="H660" i="4"/>
  <c r="G660" i="4"/>
  <c r="F660" i="4"/>
  <c r="E660" i="4"/>
  <c r="D660" i="4"/>
  <c r="W659" i="4"/>
  <c r="V659" i="4"/>
  <c r="U659" i="4"/>
  <c r="T659" i="4"/>
  <c r="R659" i="4"/>
  <c r="Q659" i="4"/>
  <c r="P659" i="4"/>
  <c r="O659" i="4"/>
  <c r="M659" i="4"/>
  <c r="L659" i="4"/>
  <c r="K659" i="4"/>
  <c r="J659" i="4"/>
  <c r="I659" i="4"/>
  <c r="H659" i="4"/>
  <c r="G659" i="4"/>
  <c r="F659" i="4"/>
  <c r="E659" i="4"/>
  <c r="D659" i="4"/>
  <c r="W658" i="4"/>
  <c r="V658" i="4"/>
  <c r="U658" i="4"/>
  <c r="T658" i="4"/>
  <c r="R658" i="4"/>
  <c r="Q658" i="4"/>
  <c r="P658" i="4"/>
  <c r="O658" i="4"/>
  <c r="M658" i="4"/>
  <c r="L658" i="4"/>
  <c r="K658" i="4"/>
  <c r="J658" i="4"/>
  <c r="I658" i="4"/>
  <c r="H658" i="4"/>
  <c r="G658" i="4"/>
  <c r="F658" i="4"/>
  <c r="E658" i="4"/>
  <c r="D658" i="4"/>
  <c r="W657" i="4"/>
  <c r="V657" i="4"/>
  <c r="U657" i="4"/>
  <c r="T657" i="4"/>
  <c r="R657" i="4"/>
  <c r="Q657" i="4"/>
  <c r="P657" i="4"/>
  <c r="O657" i="4"/>
  <c r="M657" i="4"/>
  <c r="L657" i="4"/>
  <c r="K657" i="4"/>
  <c r="J657" i="4"/>
  <c r="I657" i="4"/>
  <c r="H657" i="4"/>
  <c r="G657" i="4"/>
  <c r="F657" i="4"/>
  <c r="E657" i="4"/>
  <c r="D657" i="4"/>
  <c r="W656" i="4"/>
  <c r="V656" i="4"/>
  <c r="U656" i="4"/>
  <c r="T656" i="4"/>
  <c r="R656" i="4"/>
  <c r="Q656" i="4"/>
  <c r="P656" i="4"/>
  <c r="O656" i="4"/>
  <c r="M656" i="4"/>
  <c r="L656" i="4"/>
  <c r="K656" i="4"/>
  <c r="J656" i="4"/>
  <c r="I656" i="4"/>
  <c r="H656" i="4"/>
  <c r="G656" i="4"/>
  <c r="F656" i="4"/>
  <c r="E656" i="4"/>
  <c r="D656" i="4"/>
  <c r="W655" i="4"/>
  <c r="V655" i="4"/>
  <c r="U655" i="4"/>
  <c r="T655" i="4"/>
  <c r="R655" i="4"/>
  <c r="Q655" i="4"/>
  <c r="P655" i="4"/>
  <c r="O655" i="4"/>
  <c r="M655" i="4"/>
  <c r="L655" i="4"/>
  <c r="K655" i="4"/>
  <c r="J655" i="4"/>
  <c r="I655" i="4"/>
  <c r="H655" i="4"/>
  <c r="G655" i="4"/>
  <c r="F655" i="4"/>
  <c r="E655" i="4"/>
  <c r="D655" i="4"/>
  <c r="W654" i="4"/>
  <c r="V654" i="4"/>
  <c r="U654" i="4"/>
  <c r="T654" i="4"/>
  <c r="R654" i="4"/>
  <c r="Q654" i="4"/>
  <c r="P654" i="4"/>
  <c r="O654" i="4"/>
  <c r="M654" i="4"/>
  <c r="L654" i="4"/>
  <c r="K654" i="4"/>
  <c r="J654" i="4"/>
  <c r="I654" i="4"/>
  <c r="H654" i="4"/>
  <c r="G654" i="4"/>
  <c r="F654" i="4"/>
  <c r="E654" i="4"/>
  <c r="D654" i="4"/>
  <c r="W653" i="4"/>
  <c r="V653" i="4"/>
  <c r="U653" i="4"/>
  <c r="T653" i="4"/>
  <c r="R653" i="4"/>
  <c r="Q653" i="4"/>
  <c r="P653" i="4"/>
  <c r="O653" i="4"/>
  <c r="M653" i="4"/>
  <c r="L653" i="4"/>
  <c r="K653" i="4"/>
  <c r="J653" i="4"/>
  <c r="I653" i="4"/>
  <c r="H653" i="4"/>
  <c r="G653" i="4"/>
  <c r="F653" i="4"/>
  <c r="E653" i="4"/>
  <c r="D653" i="4"/>
  <c r="W652" i="4"/>
  <c r="V652" i="4"/>
  <c r="U652" i="4"/>
  <c r="T652" i="4"/>
  <c r="R652" i="4"/>
  <c r="Q652" i="4"/>
  <c r="P652" i="4"/>
  <c r="O652" i="4"/>
  <c r="M652" i="4"/>
  <c r="L652" i="4"/>
  <c r="K652" i="4"/>
  <c r="J652" i="4"/>
  <c r="I652" i="4"/>
  <c r="H652" i="4"/>
  <c r="G652" i="4"/>
  <c r="F652" i="4"/>
  <c r="E652" i="4"/>
  <c r="D652" i="4"/>
  <c r="W651" i="4"/>
  <c r="V651" i="4"/>
  <c r="U651" i="4"/>
  <c r="T651" i="4"/>
  <c r="R651" i="4"/>
  <c r="Q651" i="4"/>
  <c r="P651" i="4"/>
  <c r="O651" i="4"/>
  <c r="M651" i="4"/>
  <c r="L651" i="4"/>
  <c r="K651" i="4"/>
  <c r="J651" i="4"/>
  <c r="I651" i="4"/>
  <c r="H651" i="4"/>
  <c r="G651" i="4"/>
  <c r="F651" i="4"/>
  <c r="E651" i="4"/>
  <c r="D651" i="4"/>
  <c r="W650" i="4"/>
  <c r="V650" i="4"/>
  <c r="U650" i="4"/>
  <c r="T650" i="4"/>
  <c r="R650" i="4"/>
  <c r="Q650" i="4"/>
  <c r="P650" i="4"/>
  <c r="O650" i="4"/>
  <c r="M650" i="4"/>
  <c r="L650" i="4"/>
  <c r="K650" i="4"/>
  <c r="J650" i="4"/>
  <c r="I650" i="4"/>
  <c r="H650" i="4"/>
  <c r="G650" i="4"/>
  <c r="F650" i="4"/>
  <c r="E650" i="4"/>
  <c r="D650" i="4"/>
  <c r="W649" i="4"/>
  <c r="V649" i="4"/>
  <c r="U649" i="4"/>
  <c r="T649" i="4"/>
  <c r="R649" i="4"/>
  <c r="Q649" i="4"/>
  <c r="P649" i="4"/>
  <c r="O649" i="4"/>
  <c r="M649" i="4"/>
  <c r="L649" i="4"/>
  <c r="K649" i="4"/>
  <c r="J649" i="4"/>
  <c r="I649" i="4"/>
  <c r="H649" i="4"/>
  <c r="G649" i="4"/>
  <c r="F649" i="4"/>
  <c r="E649" i="4"/>
  <c r="D649" i="4"/>
  <c r="W648" i="4"/>
  <c r="V648" i="4"/>
  <c r="U648" i="4"/>
  <c r="T648" i="4"/>
  <c r="R648" i="4"/>
  <c r="Q648" i="4"/>
  <c r="P648" i="4"/>
  <c r="O648" i="4"/>
  <c r="M648" i="4"/>
  <c r="L648" i="4"/>
  <c r="K648" i="4"/>
  <c r="J648" i="4"/>
  <c r="I648" i="4"/>
  <c r="H648" i="4"/>
  <c r="G648" i="4"/>
  <c r="F648" i="4"/>
  <c r="E648" i="4"/>
  <c r="D648" i="4"/>
  <c r="W647" i="4"/>
  <c r="V647" i="4"/>
  <c r="U647" i="4"/>
  <c r="T647" i="4"/>
  <c r="R647" i="4"/>
  <c r="Q647" i="4"/>
  <c r="P647" i="4"/>
  <c r="O647" i="4"/>
  <c r="M647" i="4"/>
  <c r="L647" i="4"/>
  <c r="K647" i="4"/>
  <c r="J647" i="4"/>
  <c r="I647" i="4"/>
  <c r="H647" i="4"/>
  <c r="G647" i="4"/>
  <c r="F647" i="4"/>
  <c r="E647" i="4"/>
  <c r="D647" i="4"/>
  <c r="W646" i="4"/>
  <c r="V646" i="4"/>
  <c r="U646" i="4"/>
  <c r="T646" i="4"/>
  <c r="R646" i="4"/>
  <c r="Q646" i="4"/>
  <c r="P646" i="4"/>
  <c r="O646" i="4"/>
  <c r="M646" i="4"/>
  <c r="L646" i="4"/>
  <c r="K646" i="4"/>
  <c r="J646" i="4"/>
  <c r="I646" i="4"/>
  <c r="H646" i="4"/>
  <c r="G646" i="4"/>
  <c r="F646" i="4"/>
  <c r="E646" i="4"/>
  <c r="D646" i="4"/>
  <c r="W645" i="4"/>
  <c r="V645" i="4"/>
  <c r="U645" i="4"/>
  <c r="T645" i="4"/>
  <c r="R645" i="4"/>
  <c r="Q645" i="4"/>
  <c r="P645" i="4"/>
  <c r="O645" i="4"/>
  <c r="M645" i="4"/>
  <c r="L645" i="4"/>
  <c r="K645" i="4"/>
  <c r="J645" i="4"/>
  <c r="I645" i="4"/>
  <c r="H645" i="4"/>
  <c r="G645" i="4"/>
  <c r="F645" i="4"/>
  <c r="E645" i="4"/>
  <c r="D645" i="4"/>
  <c r="W644" i="4"/>
  <c r="V644" i="4"/>
  <c r="U644" i="4"/>
  <c r="T644" i="4"/>
  <c r="R644" i="4"/>
  <c r="Q644" i="4"/>
  <c r="P644" i="4"/>
  <c r="O644" i="4"/>
  <c r="M644" i="4"/>
  <c r="L644" i="4"/>
  <c r="K644" i="4"/>
  <c r="J644" i="4"/>
  <c r="I644" i="4"/>
  <c r="H644" i="4"/>
  <c r="G644" i="4"/>
  <c r="F644" i="4"/>
  <c r="E644" i="4"/>
  <c r="D644" i="4"/>
  <c r="W643" i="4"/>
  <c r="V643" i="4"/>
  <c r="U643" i="4"/>
  <c r="T643" i="4"/>
  <c r="R643" i="4"/>
  <c r="Q643" i="4"/>
  <c r="P643" i="4"/>
  <c r="O643" i="4"/>
  <c r="M643" i="4"/>
  <c r="L643" i="4"/>
  <c r="K643" i="4"/>
  <c r="J643" i="4"/>
  <c r="I643" i="4"/>
  <c r="H643" i="4"/>
  <c r="G643" i="4"/>
  <c r="F643" i="4"/>
  <c r="E643" i="4"/>
  <c r="D643" i="4"/>
  <c r="W642" i="4"/>
  <c r="V642" i="4"/>
  <c r="U642" i="4"/>
  <c r="T642" i="4"/>
  <c r="R642" i="4"/>
  <c r="Q642" i="4"/>
  <c r="P642" i="4"/>
  <c r="O642" i="4"/>
  <c r="M642" i="4"/>
  <c r="L642" i="4"/>
  <c r="K642" i="4"/>
  <c r="J642" i="4"/>
  <c r="I642" i="4"/>
  <c r="H642" i="4"/>
  <c r="G642" i="4"/>
  <c r="F642" i="4"/>
  <c r="E642" i="4"/>
  <c r="D642" i="4"/>
  <c r="W641" i="4"/>
  <c r="V641" i="4"/>
  <c r="U641" i="4"/>
  <c r="T641" i="4"/>
  <c r="R641" i="4"/>
  <c r="Q641" i="4"/>
  <c r="P641" i="4"/>
  <c r="O641" i="4"/>
  <c r="M641" i="4"/>
  <c r="L641" i="4"/>
  <c r="K641" i="4"/>
  <c r="J641" i="4"/>
  <c r="I641" i="4"/>
  <c r="H641" i="4"/>
  <c r="G641" i="4"/>
  <c r="F641" i="4"/>
  <c r="E641" i="4"/>
  <c r="D641" i="4"/>
  <c r="W640" i="4"/>
  <c r="V640" i="4"/>
  <c r="U640" i="4"/>
  <c r="T640" i="4"/>
  <c r="R640" i="4"/>
  <c r="Q640" i="4"/>
  <c r="P640" i="4"/>
  <c r="O640" i="4"/>
  <c r="M640" i="4"/>
  <c r="L640" i="4"/>
  <c r="K640" i="4"/>
  <c r="J640" i="4"/>
  <c r="I640" i="4"/>
  <c r="H640" i="4"/>
  <c r="G640" i="4"/>
  <c r="F640" i="4"/>
  <c r="E640" i="4"/>
  <c r="D640" i="4"/>
  <c r="W639" i="4"/>
  <c r="V639" i="4"/>
  <c r="U639" i="4"/>
  <c r="T639" i="4"/>
  <c r="R639" i="4"/>
  <c r="Q639" i="4"/>
  <c r="P639" i="4"/>
  <c r="O639" i="4"/>
  <c r="M639" i="4"/>
  <c r="L639" i="4"/>
  <c r="K639" i="4"/>
  <c r="J639" i="4"/>
  <c r="I639" i="4"/>
  <c r="H639" i="4"/>
  <c r="G639" i="4"/>
  <c r="F639" i="4"/>
  <c r="E639" i="4"/>
  <c r="D639" i="4"/>
  <c r="W638" i="4"/>
  <c r="V638" i="4"/>
  <c r="U638" i="4"/>
  <c r="T638" i="4"/>
  <c r="R638" i="4"/>
  <c r="Q638" i="4"/>
  <c r="P638" i="4"/>
  <c r="O638" i="4"/>
  <c r="M638" i="4"/>
  <c r="L638" i="4"/>
  <c r="K638" i="4"/>
  <c r="J638" i="4"/>
  <c r="I638" i="4"/>
  <c r="H638" i="4"/>
  <c r="G638" i="4"/>
  <c r="F638" i="4"/>
  <c r="E638" i="4"/>
  <c r="D638" i="4"/>
  <c r="W637" i="4"/>
  <c r="V637" i="4"/>
  <c r="U637" i="4"/>
  <c r="T637" i="4"/>
  <c r="R637" i="4"/>
  <c r="Q637" i="4"/>
  <c r="P637" i="4"/>
  <c r="O637" i="4"/>
  <c r="M637" i="4"/>
  <c r="L637" i="4"/>
  <c r="K637" i="4"/>
  <c r="J637" i="4"/>
  <c r="I637" i="4"/>
  <c r="H637" i="4"/>
  <c r="G637" i="4"/>
  <c r="F637" i="4"/>
  <c r="E637" i="4"/>
  <c r="D637" i="4"/>
  <c r="W636" i="4"/>
  <c r="V636" i="4"/>
  <c r="U636" i="4"/>
  <c r="T636" i="4"/>
  <c r="R636" i="4"/>
  <c r="Q636" i="4"/>
  <c r="P636" i="4"/>
  <c r="O636" i="4"/>
  <c r="M636" i="4"/>
  <c r="L636" i="4"/>
  <c r="K636" i="4"/>
  <c r="J636" i="4"/>
  <c r="I636" i="4"/>
  <c r="H636" i="4"/>
  <c r="G636" i="4"/>
  <c r="F636" i="4"/>
  <c r="E636" i="4"/>
  <c r="D636" i="4"/>
  <c r="W635" i="4"/>
  <c r="V635" i="4"/>
  <c r="U635" i="4"/>
  <c r="T635" i="4"/>
  <c r="R635" i="4"/>
  <c r="Q635" i="4"/>
  <c r="P635" i="4"/>
  <c r="O635" i="4"/>
  <c r="M635" i="4"/>
  <c r="L635" i="4"/>
  <c r="K635" i="4"/>
  <c r="J635" i="4"/>
  <c r="I635" i="4"/>
  <c r="H635" i="4"/>
  <c r="G635" i="4"/>
  <c r="F635" i="4"/>
  <c r="E635" i="4"/>
  <c r="D635" i="4"/>
  <c r="W634" i="4"/>
  <c r="V634" i="4"/>
  <c r="U634" i="4"/>
  <c r="T634" i="4"/>
  <c r="R634" i="4"/>
  <c r="Q634" i="4"/>
  <c r="P634" i="4"/>
  <c r="O634" i="4"/>
  <c r="M634" i="4"/>
  <c r="L634" i="4"/>
  <c r="K634" i="4"/>
  <c r="J634" i="4"/>
  <c r="I634" i="4"/>
  <c r="H634" i="4"/>
  <c r="G634" i="4"/>
  <c r="F634" i="4"/>
  <c r="E634" i="4"/>
  <c r="D634" i="4"/>
  <c r="W633" i="4"/>
  <c r="V633" i="4"/>
  <c r="U633" i="4"/>
  <c r="T633" i="4"/>
  <c r="R633" i="4"/>
  <c r="Q633" i="4"/>
  <c r="P633" i="4"/>
  <c r="O633" i="4"/>
  <c r="M633" i="4"/>
  <c r="L633" i="4"/>
  <c r="K633" i="4"/>
  <c r="J633" i="4"/>
  <c r="I633" i="4"/>
  <c r="H633" i="4"/>
  <c r="G633" i="4"/>
  <c r="F633" i="4"/>
  <c r="E633" i="4"/>
  <c r="D633" i="4"/>
  <c r="W632" i="4"/>
  <c r="V632" i="4"/>
  <c r="U632" i="4"/>
  <c r="T632" i="4"/>
  <c r="R632" i="4"/>
  <c r="Q632" i="4"/>
  <c r="P632" i="4"/>
  <c r="O632" i="4"/>
  <c r="M632" i="4"/>
  <c r="L632" i="4"/>
  <c r="K632" i="4"/>
  <c r="J632" i="4"/>
  <c r="I632" i="4"/>
  <c r="H632" i="4"/>
  <c r="G632" i="4"/>
  <c r="F632" i="4"/>
  <c r="E632" i="4"/>
  <c r="D632" i="4"/>
  <c r="W631" i="4"/>
  <c r="V631" i="4"/>
  <c r="U631" i="4"/>
  <c r="T631" i="4"/>
  <c r="R631" i="4"/>
  <c r="Q631" i="4"/>
  <c r="P631" i="4"/>
  <c r="O631" i="4"/>
  <c r="M631" i="4"/>
  <c r="L631" i="4"/>
  <c r="K631" i="4"/>
  <c r="J631" i="4"/>
  <c r="I631" i="4"/>
  <c r="H631" i="4"/>
  <c r="G631" i="4"/>
  <c r="F631" i="4"/>
  <c r="E631" i="4"/>
  <c r="D631" i="4"/>
  <c r="W630" i="4"/>
  <c r="V630" i="4"/>
  <c r="U630" i="4"/>
  <c r="T630" i="4"/>
  <c r="R630" i="4"/>
  <c r="Q630" i="4"/>
  <c r="P630" i="4"/>
  <c r="O630" i="4"/>
  <c r="M630" i="4"/>
  <c r="L630" i="4"/>
  <c r="K630" i="4"/>
  <c r="J630" i="4"/>
  <c r="I630" i="4"/>
  <c r="H630" i="4"/>
  <c r="G630" i="4"/>
  <c r="F630" i="4"/>
  <c r="E630" i="4"/>
  <c r="D630" i="4"/>
  <c r="W629" i="4"/>
  <c r="V629" i="4"/>
  <c r="U629" i="4"/>
  <c r="T629" i="4"/>
  <c r="R629" i="4"/>
  <c r="Q629" i="4"/>
  <c r="P629" i="4"/>
  <c r="O629" i="4"/>
  <c r="M629" i="4"/>
  <c r="L629" i="4"/>
  <c r="K629" i="4"/>
  <c r="J629" i="4"/>
  <c r="I629" i="4"/>
  <c r="H629" i="4"/>
  <c r="G629" i="4"/>
  <c r="F629" i="4"/>
  <c r="E629" i="4"/>
  <c r="D629" i="4"/>
  <c r="W628" i="4"/>
  <c r="V628" i="4"/>
  <c r="U628" i="4"/>
  <c r="T628" i="4"/>
  <c r="R628" i="4"/>
  <c r="Q628" i="4"/>
  <c r="P628" i="4"/>
  <c r="O628" i="4"/>
  <c r="M628" i="4"/>
  <c r="L628" i="4"/>
  <c r="K628" i="4"/>
  <c r="J628" i="4"/>
  <c r="I628" i="4"/>
  <c r="H628" i="4"/>
  <c r="G628" i="4"/>
  <c r="F628" i="4"/>
  <c r="E628" i="4"/>
  <c r="D628" i="4"/>
  <c r="W627" i="4"/>
  <c r="V627" i="4"/>
  <c r="U627" i="4"/>
  <c r="T627" i="4"/>
  <c r="R627" i="4"/>
  <c r="Q627" i="4"/>
  <c r="P627" i="4"/>
  <c r="O627" i="4"/>
  <c r="M627" i="4"/>
  <c r="L627" i="4"/>
  <c r="K627" i="4"/>
  <c r="J627" i="4"/>
  <c r="I627" i="4"/>
  <c r="H627" i="4"/>
  <c r="G627" i="4"/>
  <c r="F627" i="4"/>
  <c r="E627" i="4"/>
  <c r="D627" i="4"/>
  <c r="W626" i="4"/>
  <c r="V626" i="4"/>
  <c r="U626" i="4"/>
  <c r="T626" i="4"/>
  <c r="R626" i="4"/>
  <c r="Q626" i="4"/>
  <c r="P626" i="4"/>
  <c r="O626" i="4"/>
  <c r="M626" i="4"/>
  <c r="L626" i="4"/>
  <c r="K626" i="4"/>
  <c r="J626" i="4"/>
  <c r="I626" i="4"/>
  <c r="H626" i="4"/>
  <c r="G626" i="4"/>
  <c r="F626" i="4"/>
  <c r="E626" i="4"/>
  <c r="D626" i="4"/>
  <c r="W625" i="4"/>
  <c r="V625" i="4"/>
  <c r="U625" i="4"/>
  <c r="T625" i="4"/>
  <c r="R625" i="4"/>
  <c r="Q625" i="4"/>
  <c r="P625" i="4"/>
  <c r="O625" i="4"/>
  <c r="M625" i="4"/>
  <c r="L625" i="4"/>
  <c r="K625" i="4"/>
  <c r="J625" i="4"/>
  <c r="I625" i="4"/>
  <c r="H625" i="4"/>
  <c r="G625" i="4"/>
  <c r="F625" i="4"/>
  <c r="E625" i="4"/>
  <c r="D625" i="4"/>
  <c r="W624" i="4"/>
  <c r="V624" i="4"/>
  <c r="U624" i="4"/>
  <c r="T624" i="4"/>
  <c r="R624" i="4"/>
  <c r="Q624" i="4"/>
  <c r="P624" i="4"/>
  <c r="O624" i="4"/>
  <c r="M624" i="4"/>
  <c r="L624" i="4"/>
  <c r="K624" i="4"/>
  <c r="J624" i="4"/>
  <c r="I624" i="4"/>
  <c r="H624" i="4"/>
  <c r="G624" i="4"/>
  <c r="F624" i="4"/>
  <c r="E624" i="4"/>
  <c r="D624" i="4"/>
  <c r="W623" i="4"/>
  <c r="V623" i="4"/>
  <c r="U623" i="4"/>
  <c r="T623" i="4"/>
  <c r="R623" i="4"/>
  <c r="Q623" i="4"/>
  <c r="P623" i="4"/>
  <c r="O623" i="4"/>
  <c r="M623" i="4"/>
  <c r="L623" i="4"/>
  <c r="K623" i="4"/>
  <c r="J623" i="4"/>
  <c r="I623" i="4"/>
  <c r="H623" i="4"/>
  <c r="G623" i="4"/>
  <c r="F623" i="4"/>
  <c r="E623" i="4"/>
  <c r="D623" i="4"/>
  <c r="W622" i="4"/>
  <c r="V622" i="4"/>
  <c r="U622" i="4"/>
  <c r="T622" i="4"/>
  <c r="R622" i="4"/>
  <c r="Q622" i="4"/>
  <c r="P622" i="4"/>
  <c r="O622" i="4"/>
  <c r="M622" i="4"/>
  <c r="L622" i="4"/>
  <c r="K622" i="4"/>
  <c r="J622" i="4"/>
  <c r="I622" i="4"/>
  <c r="H622" i="4"/>
  <c r="G622" i="4"/>
  <c r="F622" i="4"/>
  <c r="E622" i="4"/>
  <c r="D622" i="4"/>
  <c r="W621" i="4"/>
  <c r="V621" i="4"/>
  <c r="U621" i="4"/>
  <c r="T621" i="4"/>
  <c r="R621" i="4"/>
  <c r="Q621" i="4"/>
  <c r="P621" i="4"/>
  <c r="O621" i="4"/>
  <c r="M621" i="4"/>
  <c r="L621" i="4"/>
  <c r="K621" i="4"/>
  <c r="J621" i="4"/>
  <c r="I621" i="4"/>
  <c r="H621" i="4"/>
  <c r="G621" i="4"/>
  <c r="F621" i="4"/>
  <c r="E621" i="4"/>
  <c r="D621" i="4"/>
  <c r="W620" i="4"/>
  <c r="V620" i="4"/>
  <c r="U620" i="4"/>
  <c r="T620" i="4"/>
  <c r="R620" i="4"/>
  <c r="Q620" i="4"/>
  <c r="P620" i="4"/>
  <c r="O620" i="4"/>
  <c r="M620" i="4"/>
  <c r="L620" i="4"/>
  <c r="K620" i="4"/>
  <c r="J620" i="4"/>
  <c r="I620" i="4"/>
  <c r="H620" i="4"/>
  <c r="G620" i="4"/>
  <c r="F620" i="4"/>
  <c r="E620" i="4"/>
  <c r="D620" i="4"/>
  <c r="W619" i="4"/>
  <c r="V619" i="4"/>
  <c r="U619" i="4"/>
  <c r="T619" i="4"/>
  <c r="R619" i="4"/>
  <c r="Q619" i="4"/>
  <c r="P619" i="4"/>
  <c r="O619" i="4"/>
  <c r="M619" i="4"/>
  <c r="L619" i="4"/>
  <c r="K619" i="4"/>
  <c r="J619" i="4"/>
  <c r="I619" i="4"/>
  <c r="H619" i="4"/>
  <c r="G619" i="4"/>
  <c r="F619" i="4"/>
  <c r="E619" i="4"/>
  <c r="D619" i="4"/>
  <c r="W618" i="4"/>
  <c r="V618" i="4"/>
  <c r="U618" i="4"/>
  <c r="T618" i="4"/>
  <c r="R618" i="4"/>
  <c r="Q618" i="4"/>
  <c r="P618" i="4"/>
  <c r="O618" i="4"/>
  <c r="M618" i="4"/>
  <c r="L618" i="4"/>
  <c r="K618" i="4"/>
  <c r="J618" i="4"/>
  <c r="I618" i="4"/>
  <c r="H618" i="4"/>
  <c r="G618" i="4"/>
  <c r="F618" i="4"/>
  <c r="E618" i="4"/>
  <c r="D618" i="4"/>
  <c r="W617" i="4"/>
  <c r="V617" i="4"/>
  <c r="U617" i="4"/>
  <c r="T617" i="4"/>
  <c r="R617" i="4"/>
  <c r="Q617" i="4"/>
  <c r="P617" i="4"/>
  <c r="O617" i="4"/>
  <c r="M617" i="4"/>
  <c r="L617" i="4"/>
  <c r="K617" i="4"/>
  <c r="J617" i="4"/>
  <c r="I617" i="4"/>
  <c r="H617" i="4"/>
  <c r="G617" i="4"/>
  <c r="F617" i="4"/>
  <c r="E617" i="4"/>
  <c r="D617" i="4"/>
  <c r="W616" i="4"/>
  <c r="V616" i="4"/>
  <c r="U616" i="4"/>
  <c r="T616" i="4"/>
  <c r="R616" i="4"/>
  <c r="Q616" i="4"/>
  <c r="P616" i="4"/>
  <c r="O616" i="4"/>
  <c r="M616" i="4"/>
  <c r="L616" i="4"/>
  <c r="K616" i="4"/>
  <c r="J616" i="4"/>
  <c r="I616" i="4"/>
  <c r="H616" i="4"/>
  <c r="G616" i="4"/>
  <c r="F616" i="4"/>
  <c r="E616" i="4"/>
  <c r="D616" i="4"/>
  <c r="W615" i="4"/>
  <c r="V615" i="4"/>
  <c r="U615" i="4"/>
  <c r="T615" i="4"/>
  <c r="R615" i="4"/>
  <c r="Q615" i="4"/>
  <c r="P615" i="4"/>
  <c r="O615" i="4"/>
  <c r="M615" i="4"/>
  <c r="L615" i="4"/>
  <c r="K615" i="4"/>
  <c r="J615" i="4"/>
  <c r="I615" i="4"/>
  <c r="H615" i="4"/>
  <c r="G615" i="4"/>
  <c r="F615" i="4"/>
  <c r="E615" i="4"/>
  <c r="D615" i="4"/>
  <c r="W614" i="4"/>
  <c r="V614" i="4"/>
  <c r="U614" i="4"/>
  <c r="T614" i="4"/>
  <c r="R614" i="4"/>
  <c r="Q614" i="4"/>
  <c r="P614" i="4"/>
  <c r="O614" i="4"/>
  <c r="M614" i="4"/>
  <c r="L614" i="4"/>
  <c r="K614" i="4"/>
  <c r="J614" i="4"/>
  <c r="I614" i="4"/>
  <c r="H614" i="4"/>
  <c r="G614" i="4"/>
  <c r="F614" i="4"/>
  <c r="E614" i="4"/>
  <c r="D614" i="4"/>
  <c r="W613" i="4"/>
  <c r="V613" i="4"/>
  <c r="U613" i="4"/>
  <c r="T613" i="4"/>
  <c r="R613" i="4"/>
  <c r="Q613" i="4"/>
  <c r="P613" i="4"/>
  <c r="O613" i="4"/>
  <c r="M613" i="4"/>
  <c r="L613" i="4"/>
  <c r="K613" i="4"/>
  <c r="J613" i="4"/>
  <c r="I613" i="4"/>
  <c r="H613" i="4"/>
  <c r="G613" i="4"/>
  <c r="F613" i="4"/>
  <c r="E613" i="4"/>
  <c r="D613" i="4"/>
  <c r="W612" i="4"/>
  <c r="V612" i="4"/>
  <c r="U612" i="4"/>
  <c r="T612" i="4"/>
  <c r="R612" i="4"/>
  <c r="Q612" i="4"/>
  <c r="P612" i="4"/>
  <c r="O612" i="4"/>
  <c r="M612" i="4"/>
  <c r="L612" i="4"/>
  <c r="K612" i="4"/>
  <c r="J612" i="4"/>
  <c r="I612" i="4"/>
  <c r="H612" i="4"/>
  <c r="G612" i="4"/>
  <c r="F612" i="4"/>
  <c r="E612" i="4"/>
  <c r="D612" i="4"/>
  <c r="W611" i="4"/>
  <c r="V611" i="4"/>
  <c r="U611" i="4"/>
  <c r="T611" i="4"/>
  <c r="R611" i="4"/>
  <c r="Q611" i="4"/>
  <c r="P611" i="4"/>
  <c r="O611" i="4"/>
  <c r="M611" i="4"/>
  <c r="L611" i="4"/>
  <c r="K611" i="4"/>
  <c r="J611" i="4"/>
  <c r="I611" i="4"/>
  <c r="H611" i="4"/>
  <c r="G611" i="4"/>
  <c r="F611" i="4"/>
  <c r="E611" i="4"/>
  <c r="D611" i="4"/>
  <c r="W610" i="4"/>
  <c r="V610" i="4"/>
  <c r="U610" i="4"/>
  <c r="T610" i="4"/>
  <c r="R610" i="4"/>
  <c r="Q610" i="4"/>
  <c r="P610" i="4"/>
  <c r="O610" i="4"/>
  <c r="M610" i="4"/>
  <c r="L610" i="4"/>
  <c r="K610" i="4"/>
  <c r="J610" i="4"/>
  <c r="I610" i="4"/>
  <c r="H610" i="4"/>
  <c r="G610" i="4"/>
  <c r="F610" i="4"/>
  <c r="E610" i="4"/>
  <c r="D610" i="4"/>
  <c r="W609" i="4"/>
  <c r="V609" i="4"/>
  <c r="U609" i="4"/>
  <c r="T609" i="4"/>
  <c r="R609" i="4"/>
  <c r="Q609" i="4"/>
  <c r="P609" i="4"/>
  <c r="O609" i="4"/>
  <c r="M609" i="4"/>
  <c r="L609" i="4"/>
  <c r="K609" i="4"/>
  <c r="J609" i="4"/>
  <c r="I609" i="4"/>
  <c r="H609" i="4"/>
  <c r="G609" i="4"/>
  <c r="F609" i="4"/>
  <c r="E609" i="4"/>
  <c r="D609" i="4"/>
  <c r="W608" i="4"/>
  <c r="V608" i="4"/>
  <c r="U608" i="4"/>
  <c r="T608" i="4"/>
  <c r="R608" i="4"/>
  <c r="Q608" i="4"/>
  <c r="P608" i="4"/>
  <c r="O608" i="4"/>
  <c r="M608" i="4"/>
  <c r="L608" i="4"/>
  <c r="K608" i="4"/>
  <c r="J608" i="4"/>
  <c r="I608" i="4"/>
  <c r="H608" i="4"/>
  <c r="G608" i="4"/>
  <c r="F608" i="4"/>
  <c r="E608" i="4"/>
  <c r="D608" i="4"/>
  <c r="W607" i="4"/>
  <c r="V607" i="4"/>
  <c r="U607" i="4"/>
  <c r="T607" i="4"/>
  <c r="R607" i="4"/>
  <c r="Q607" i="4"/>
  <c r="P607" i="4"/>
  <c r="O607" i="4"/>
  <c r="M607" i="4"/>
  <c r="L607" i="4"/>
  <c r="K607" i="4"/>
  <c r="J607" i="4"/>
  <c r="I607" i="4"/>
  <c r="H607" i="4"/>
  <c r="G607" i="4"/>
  <c r="F607" i="4"/>
  <c r="E607" i="4"/>
  <c r="D607" i="4"/>
  <c r="W606" i="4"/>
  <c r="V606" i="4"/>
  <c r="U606" i="4"/>
  <c r="T606" i="4"/>
  <c r="R606" i="4"/>
  <c r="Q606" i="4"/>
  <c r="P606" i="4"/>
  <c r="O606" i="4"/>
  <c r="M606" i="4"/>
  <c r="L606" i="4"/>
  <c r="K606" i="4"/>
  <c r="J606" i="4"/>
  <c r="I606" i="4"/>
  <c r="H606" i="4"/>
  <c r="G606" i="4"/>
  <c r="F606" i="4"/>
  <c r="E606" i="4"/>
  <c r="D606" i="4"/>
  <c r="W605" i="4"/>
  <c r="V605" i="4"/>
  <c r="U605" i="4"/>
  <c r="T605" i="4"/>
  <c r="R605" i="4"/>
  <c r="Q605" i="4"/>
  <c r="P605" i="4"/>
  <c r="O605" i="4"/>
  <c r="M605" i="4"/>
  <c r="L605" i="4"/>
  <c r="K605" i="4"/>
  <c r="J605" i="4"/>
  <c r="I605" i="4"/>
  <c r="H605" i="4"/>
  <c r="G605" i="4"/>
  <c r="F605" i="4"/>
  <c r="E605" i="4"/>
  <c r="D605" i="4"/>
  <c r="W604" i="4"/>
  <c r="V604" i="4"/>
  <c r="U604" i="4"/>
  <c r="T604" i="4"/>
  <c r="R604" i="4"/>
  <c r="Q604" i="4"/>
  <c r="P604" i="4"/>
  <c r="O604" i="4"/>
  <c r="M604" i="4"/>
  <c r="L604" i="4"/>
  <c r="K604" i="4"/>
  <c r="J604" i="4"/>
  <c r="I604" i="4"/>
  <c r="H604" i="4"/>
  <c r="G604" i="4"/>
  <c r="F604" i="4"/>
  <c r="E604" i="4"/>
  <c r="D604" i="4"/>
  <c r="W603" i="4"/>
  <c r="V603" i="4"/>
  <c r="U603" i="4"/>
  <c r="T603" i="4"/>
  <c r="R603" i="4"/>
  <c r="Q603" i="4"/>
  <c r="P603" i="4"/>
  <c r="O603" i="4"/>
  <c r="M603" i="4"/>
  <c r="L603" i="4"/>
  <c r="K603" i="4"/>
  <c r="J603" i="4"/>
  <c r="I603" i="4"/>
  <c r="H603" i="4"/>
  <c r="G603" i="4"/>
  <c r="F603" i="4"/>
  <c r="E603" i="4"/>
  <c r="D603" i="4"/>
  <c r="W602" i="4"/>
  <c r="V602" i="4"/>
  <c r="U602" i="4"/>
  <c r="T602" i="4"/>
  <c r="R602" i="4"/>
  <c r="Q602" i="4"/>
  <c r="P602" i="4"/>
  <c r="O602" i="4"/>
  <c r="M602" i="4"/>
  <c r="L602" i="4"/>
  <c r="K602" i="4"/>
  <c r="J602" i="4"/>
  <c r="I602" i="4"/>
  <c r="H602" i="4"/>
  <c r="G602" i="4"/>
  <c r="F602" i="4"/>
  <c r="E602" i="4"/>
  <c r="D602" i="4"/>
  <c r="W601" i="4"/>
  <c r="V601" i="4"/>
  <c r="U601" i="4"/>
  <c r="T601" i="4"/>
  <c r="R601" i="4"/>
  <c r="Q601" i="4"/>
  <c r="P601" i="4"/>
  <c r="O601" i="4"/>
  <c r="M601" i="4"/>
  <c r="L601" i="4"/>
  <c r="K601" i="4"/>
  <c r="J601" i="4"/>
  <c r="I601" i="4"/>
  <c r="H601" i="4"/>
  <c r="G601" i="4"/>
  <c r="F601" i="4"/>
  <c r="E601" i="4"/>
  <c r="D601" i="4"/>
  <c r="W600" i="4"/>
  <c r="V600" i="4"/>
  <c r="U600" i="4"/>
  <c r="T600" i="4"/>
  <c r="R600" i="4"/>
  <c r="Q600" i="4"/>
  <c r="P600" i="4"/>
  <c r="O600" i="4"/>
  <c r="M600" i="4"/>
  <c r="L600" i="4"/>
  <c r="K600" i="4"/>
  <c r="J600" i="4"/>
  <c r="I600" i="4"/>
  <c r="H600" i="4"/>
  <c r="G600" i="4"/>
  <c r="F600" i="4"/>
  <c r="E600" i="4"/>
  <c r="D600" i="4"/>
  <c r="W599" i="4"/>
  <c r="V599" i="4"/>
  <c r="U599" i="4"/>
  <c r="T599" i="4"/>
  <c r="R599" i="4"/>
  <c r="Q599" i="4"/>
  <c r="P599" i="4"/>
  <c r="O599" i="4"/>
  <c r="M599" i="4"/>
  <c r="L599" i="4"/>
  <c r="K599" i="4"/>
  <c r="J599" i="4"/>
  <c r="I599" i="4"/>
  <c r="H599" i="4"/>
  <c r="G599" i="4"/>
  <c r="F599" i="4"/>
  <c r="E599" i="4"/>
  <c r="D599" i="4"/>
  <c r="W598" i="4"/>
  <c r="V598" i="4"/>
  <c r="U598" i="4"/>
  <c r="T598" i="4"/>
  <c r="R598" i="4"/>
  <c r="Q598" i="4"/>
  <c r="P598" i="4"/>
  <c r="O598" i="4"/>
  <c r="M598" i="4"/>
  <c r="L598" i="4"/>
  <c r="K598" i="4"/>
  <c r="J598" i="4"/>
  <c r="I598" i="4"/>
  <c r="H598" i="4"/>
  <c r="G598" i="4"/>
  <c r="F598" i="4"/>
  <c r="E598" i="4"/>
  <c r="D598" i="4"/>
  <c r="W597" i="4"/>
  <c r="V597" i="4"/>
  <c r="U597" i="4"/>
  <c r="T597" i="4"/>
  <c r="R597" i="4"/>
  <c r="Q597" i="4"/>
  <c r="P597" i="4"/>
  <c r="O597" i="4"/>
  <c r="M597" i="4"/>
  <c r="L597" i="4"/>
  <c r="K597" i="4"/>
  <c r="J597" i="4"/>
  <c r="I597" i="4"/>
  <c r="H597" i="4"/>
  <c r="G597" i="4"/>
  <c r="F597" i="4"/>
  <c r="E597" i="4"/>
  <c r="D597" i="4"/>
  <c r="W596" i="4"/>
  <c r="V596" i="4"/>
  <c r="U596" i="4"/>
  <c r="T596" i="4"/>
  <c r="R596" i="4"/>
  <c r="Q596" i="4"/>
  <c r="P596" i="4"/>
  <c r="O596" i="4"/>
  <c r="M596" i="4"/>
  <c r="L596" i="4"/>
  <c r="K596" i="4"/>
  <c r="J596" i="4"/>
  <c r="I596" i="4"/>
  <c r="H596" i="4"/>
  <c r="G596" i="4"/>
  <c r="F596" i="4"/>
  <c r="E596" i="4"/>
  <c r="D596" i="4"/>
  <c r="W595" i="4"/>
  <c r="V595" i="4"/>
  <c r="U595" i="4"/>
  <c r="T595" i="4"/>
  <c r="R595" i="4"/>
  <c r="Q595" i="4"/>
  <c r="P595" i="4"/>
  <c r="O595" i="4"/>
  <c r="M595" i="4"/>
  <c r="L595" i="4"/>
  <c r="K595" i="4"/>
  <c r="J595" i="4"/>
  <c r="I595" i="4"/>
  <c r="H595" i="4"/>
  <c r="G595" i="4"/>
  <c r="F595" i="4"/>
  <c r="E595" i="4"/>
  <c r="D595" i="4"/>
  <c r="W594" i="4"/>
  <c r="V594" i="4"/>
  <c r="U594" i="4"/>
  <c r="T594" i="4"/>
  <c r="R594" i="4"/>
  <c r="Q594" i="4"/>
  <c r="P594" i="4"/>
  <c r="O594" i="4"/>
  <c r="M594" i="4"/>
  <c r="L594" i="4"/>
  <c r="K594" i="4"/>
  <c r="J594" i="4"/>
  <c r="I594" i="4"/>
  <c r="H594" i="4"/>
  <c r="G594" i="4"/>
  <c r="F594" i="4"/>
  <c r="E594" i="4"/>
  <c r="D594" i="4"/>
  <c r="W593" i="4"/>
  <c r="V593" i="4"/>
  <c r="U593" i="4"/>
  <c r="T593" i="4"/>
  <c r="R593" i="4"/>
  <c r="Q593" i="4"/>
  <c r="P593" i="4"/>
  <c r="O593" i="4"/>
  <c r="M593" i="4"/>
  <c r="L593" i="4"/>
  <c r="K593" i="4"/>
  <c r="J593" i="4"/>
  <c r="I593" i="4"/>
  <c r="H593" i="4"/>
  <c r="G593" i="4"/>
  <c r="F593" i="4"/>
  <c r="E593" i="4"/>
  <c r="D593" i="4"/>
  <c r="W592" i="4"/>
  <c r="V592" i="4"/>
  <c r="U592" i="4"/>
  <c r="T592" i="4"/>
  <c r="R592" i="4"/>
  <c r="Q592" i="4"/>
  <c r="P592" i="4"/>
  <c r="O592" i="4"/>
  <c r="M592" i="4"/>
  <c r="L592" i="4"/>
  <c r="K592" i="4"/>
  <c r="J592" i="4"/>
  <c r="I592" i="4"/>
  <c r="H592" i="4"/>
  <c r="G592" i="4"/>
  <c r="F592" i="4"/>
  <c r="E592" i="4"/>
  <c r="D592" i="4"/>
  <c r="W591" i="4"/>
  <c r="V591" i="4"/>
  <c r="U591" i="4"/>
  <c r="T591" i="4"/>
  <c r="R591" i="4"/>
  <c r="Q591" i="4"/>
  <c r="P591" i="4"/>
  <c r="O591" i="4"/>
  <c r="M591" i="4"/>
  <c r="L591" i="4"/>
  <c r="K591" i="4"/>
  <c r="J591" i="4"/>
  <c r="I591" i="4"/>
  <c r="H591" i="4"/>
  <c r="G591" i="4"/>
  <c r="F591" i="4"/>
  <c r="E591" i="4"/>
  <c r="D591" i="4"/>
  <c r="W590" i="4"/>
  <c r="V590" i="4"/>
  <c r="U590" i="4"/>
  <c r="T590" i="4"/>
  <c r="R590" i="4"/>
  <c r="Q590" i="4"/>
  <c r="P590" i="4"/>
  <c r="O590" i="4"/>
  <c r="M590" i="4"/>
  <c r="L590" i="4"/>
  <c r="K590" i="4"/>
  <c r="J590" i="4"/>
  <c r="I590" i="4"/>
  <c r="H590" i="4"/>
  <c r="G590" i="4"/>
  <c r="F590" i="4"/>
  <c r="E590" i="4"/>
  <c r="D590" i="4"/>
  <c r="W589" i="4"/>
  <c r="V589" i="4"/>
  <c r="U589" i="4"/>
  <c r="T589" i="4"/>
  <c r="R589" i="4"/>
  <c r="Q589" i="4"/>
  <c r="P589" i="4"/>
  <c r="O589" i="4"/>
  <c r="M589" i="4"/>
  <c r="L589" i="4"/>
  <c r="K589" i="4"/>
  <c r="J589" i="4"/>
  <c r="I589" i="4"/>
  <c r="H589" i="4"/>
  <c r="G589" i="4"/>
  <c r="F589" i="4"/>
  <c r="E589" i="4"/>
  <c r="D589" i="4"/>
  <c r="W588" i="4"/>
  <c r="V588" i="4"/>
  <c r="U588" i="4"/>
  <c r="T588" i="4"/>
  <c r="R588" i="4"/>
  <c r="Q588" i="4"/>
  <c r="P588" i="4"/>
  <c r="O588" i="4"/>
  <c r="M588" i="4"/>
  <c r="L588" i="4"/>
  <c r="K588" i="4"/>
  <c r="J588" i="4"/>
  <c r="I588" i="4"/>
  <c r="H588" i="4"/>
  <c r="G588" i="4"/>
  <c r="F588" i="4"/>
  <c r="E588" i="4"/>
  <c r="D588" i="4"/>
  <c r="W587" i="4"/>
  <c r="V587" i="4"/>
  <c r="U587" i="4"/>
  <c r="T587" i="4"/>
  <c r="R587" i="4"/>
  <c r="Q587" i="4"/>
  <c r="P587" i="4"/>
  <c r="O587" i="4"/>
  <c r="M587" i="4"/>
  <c r="L587" i="4"/>
  <c r="K587" i="4"/>
  <c r="J587" i="4"/>
  <c r="I587" i="4"/>
  <c r="H587" i="4"/>
  <c r="G587" i="4"/>
  <c r="F587" i="4"/>
  <c r="E587" i="4"/>
  <c r="D587" i="4"/>
  <c r="W586" i="4"/>
  <c r="V586" i="4"/>
  <c r="U586" i="4"/>
  <c r="T586" i="4"/>
  <c r="R586" i="4"/>
  <c r="Q586" i="4"/>
  <c r="P586" i="4"/>
  <c r="O586" i="4"/>
  <c r="M586" i="4"/>
  <c r="L586" i="4"/>
  <c r="K586" i="4"/>
  <c r="J586" i="4"/>
  <c r="I586" i="4"/>
  <c r="H586" i="4"/>
  <c r="G586" i="4"/>
  <c r="F586" i="4"/>
  <c r="E586" i="4"/>
  <c r="D586" i="4"/>
  <c r="W585" i="4"/>
  <c r="V585" i="4"/>
  <c r="U585" i="4"/>
  <c r="T585" i="4"/>
  <c r="R585" i="4"/>
  <c r="Q585" i="4"/>
  <c r="P585" i="4"/>
  <c r="O585" i="4"/>
  <c r="M585" i="4"/>
  <c r="L585" i="4"/>
  <c r="K585" i="4"/>
  <c r="J585" i="4"/>
  <c r="I585" i="4"/>
  <c r="H585" i="4"/>
  <c r="G585" i="4"/>
  <c r="F585" i="4"/>
  <c r="E585" i="4"/>
  <c r="D585" i="4"/>
  <c r="W584" i="4"/>
  <c r="V584" i="4"/>
  <c r="U584" i="4"/>
  <c r="T584" i="4"/>
  <c r="R584" i="4"/>
  <c r="Q584" i="4"/>
  <c r="P584" i="4"/>
  <c r="O584" i="4"/>
  <c r="M584" i="4"/>
  <c r="L584" i="4"/>
  <c r="K584" i="4"/>
  <c r="J584" i="4"/>
  <c r="I584" i="4"/>
  <c r="H584" i="4"/>
  <c r="G584" i="4"/>
  <c r="F584" i="4"/>
  <c r="E584" i="4"/>
  <c r="D584" i="4"/>
  <c r="W583" i="4"/>
  <c r="V583" i="4"/>
  <c r="U583" i="4"/>
  <c r="T583" i="4"/>
  <c r="R583" i="4"/>
  <c r="Q583" i="4"/>
  <c r="P583" i="4"/>
  <c r="O583" i="4"/>
  <c r="M583" i="4"/>
  <c r="L583" i="4"/>
  <c r="K583" i="4"/>
  <c r="J583" i="4"/>
  <c r="I583" i="4"/>
  <c r="H583" i="4"/>
  <c r="G583" i="4"/>
  <c r="F583" i="4"/>
  <c r="E583" i="4"/>
  <c r="D583" i="4"/>
  <c r="W582" i="4"/>
  <c r="V582" i="4"/>
  <c r="U582" i="4"/>
  <c r="T582" i="4"/>
  <c r="R582" i="4"/>
  <c r="Q582" i="4"/>
  <c r="P582" i="4"/>
  <c r="O582" i="4"/>
  <c r="M582" i="4"/>
  <c r="L582" i="4"/>
  <c r="K582" i="4"/>
  <c r="J582" i="4"/>
  <c r="I582" i="4"/>
  <c r="H582" i="4"/>
  <c r="G582" i="4"/>
  <c r="F582" i="4"/>
  <c r="E582" i="4"/>
  <c r="D582" i="4"/>
  <c r="W581" i="4"/>
  <c r="V581" i="4"/>
  <c r="U581" i="4"/>
  <c r="T581" i="4"/>
  <c r="R581" i="4"/>
  <c r="Q581" i="4"/>
  <c r="P581" i="4"/>
  <c r="O581" i="4"/>
  <c r="M581" i="4"/>
  <c r="L581" i="4"/>
  <c r="K581" i="4"/>
  <c r="J581" i="4"/>
  <c r="I581" i="4"/>
  <c r="H581" i="4"/>
  <c r="G581" i="4"/>
  <c r="F581" i="4"/>
  <c r="E581" i="4"/>
  <c r="D581" i="4"/>
  <c r="W580" i="4"/>
  <c r="V580" i="4"/>
  <c r="U580" i="4"/>
  <c r="T580" i="4"/>
  <c r="R580" i="4"/>
  <c r="Q580" i="4"/>
  <c r="P580" i="4"/>
  <c r="O580" i="4"/>
  <c r="M580" i="4"/>
  <c r="L580" i="4"/>
  <c r="K580" i="4"/>
  <c r="J580" i="4"/>
  <c r="I580" i="4"/>
  <c r="H580" i="4"/>
  <c r="G580" i="4"/>
  <c r="F580" i="4"/>
  <c r="E580" i="4"/>
  <c r="D580" i="4"/>
  <c r="W579" i="4"/>
  <c r="V579" i="4"/>
  <c r="U579" i="4"/>
  <c r="T579" i="4"/>
  <c r="R579" i="4"/>
  <c r="Q579" i="4"/>
  <c r="P579" i="4"/>
  <c r="O579" i="4"/>
  <c r="M579" i="4"/>
  <c r="L579" i="4"/>
  <c r="K579" i="4"/>
  <c r="J579" i="4"/>
  <c r="I579" i="4"/>
  <c r="H579" i="4"/>
  <c r="G579" i="4"/>
  <c r="F579" i="4"/>
  <c r="E579" i="4"/>
  <c r="D579" i="4"/>
  <c r="W578" i="4"/>
  <c r="V578" i="4"/>
  <c r="U578" i="4"/>
  <c r="T578" i="4"/>
  <c r="R578" i="4"/>
  <c r="Q578" i="4"/>
  <c r="P578" i="4"/>
  <c r="O578" i="4"/>
  <c r="M578" i="4"/>
  <c r="L578" i="4"/>
  <c r="K578" i="4"/>
  <c r="J578" i="4"/>
  <c r="I578" i="4"/>
  <c r="H578" i="4"/>
  <c r="G578" i="4"/>
  <c r="F578" i="4"/>
  <c r="E578" i="4"/>
  <c r="D578" i="4"/>
  <c r="W577" i="4"/>
  <c r="V577" i="4"/>
  <c r="U577" i="4"/>
  <c r="T577" i="4"/>
  <c r="R577" i="4"/>
  <c r="Q577" i="4"/>
  <c r="P577" i="4"/>
  <c r="O577" i="4"/>
  <c r="M577" i="4"/>
  <c r="L577" i="4"/>
  <c r="K577" i="4"/>
  <c r="J577" i="4"/>
  <c r="I577" i="4"/>
  <c r="H577" i="4"/>
  <c r="G577" i="4"/>
  <c r="F577" i="4"/>
  <c r="E577" i="4"/>
  <c r="D577" i="4"/>
  <c r="W576" i="4"/>
  <c r="V576" i="4"/>
  <c r="U576" i="4"/>
  <c r="T576" i="4"/>
  <c r="R576" i="4"/>
  <c r="Q576" i="4"/>
  <c r="P576" i="4"/>
  <c r="O576" i="4"/>
  <c r="M576" i="4"/>
  <c r="L576" i="4"/>
  <c r="K576" i="4"/>
  <c r="J576" i="4"/>
  <c r="I576" i="4"/>
  <c r="H576" i="4"/>
  <c r="G576" i="4"/>
  <c r="F576" i="4"/>
  <c r="E576" i="4"/>
  <c r="D576" i="4"/>
  <c r="W575" i="4"/>
  <c r="V575" i="4"/>
  <c r="U575" i="4"/>
  <c r="T575" i="4"/>
  <c r="R575" i="4"/>
  <c r="Q575" i="4"/>
  <c r="P575" i="4"/>
  <c r="O575" i="4"/>
  <c r="M575" i="4"/>
  <c r="L575" i="4"/>
  <c r="K575" i="4"/>
  <c r="J575" i="4"/>
  <c r="I575" i="4"/>
  <c r="H575" i="4"/>
  <c r="G575" i="4"/>
  <c r="F575" i="4"/>
  <c r="E575" i="4"/>
  <c r="D575" i="4"/>
  <c r="W574" i="4"/>
  <c r="V574" i="4"/>
  <c r="U574" i="4"/>
  <c r="T574" i="4"/>
  <c r="R574" i="4"/>
  <c r="Q574" i="4"/>
  <c r="P574" i="4"/>
  <c r="O574" i="4"/>
  <c r="M574" i="4"/>
  <c r="L574" i="4"/>
  <c r="K574" i="4"/>
  <c r="J574" i="4"/>
  <c r="I574" i="4"/>
  <c r="H574" i="4"/>
  <c r="G574" i="4"/>
  <c r="F574" i="4"/>
  <c r="E574" i="4"/>
  <c r="D574" i="4"/>
  <c r="W573" i="4"/>
  <c r="V573" i="4"/>
  <c r="U573" i="4"/>
  <c r="T573" i="4"/>
  <c r="R573" i="4"/>
  <c r="Q573" i="4"/>
  <c r="P573" i="4"/>
  <c r="O573" i="4"/>
  <c r="M573" i="4"/>
  <c r="L573" i="4"/>
  <c r="K573" i="4"/>
  <c r="J573" i="4"/>
  <c r="I573" i="4"/>
  <c r="H573" i="4"/>
  <c r="G573" i="4"/>
  <c r="F573" i="4"/>
  <c r="E573" i="4"/>
  <c r="D573" i="4"/>
  <c r="W572" i="4"/>
  <c r="V572" i="4"/>
  <c r="U572" i="4"/>
  <c r="T572" i="4"/>
  <c r="R572" i="4"/>
  <c r="Q572" i="4"/>
  <c r="P572" i="4"/>
  <c r="O572" i="4"/>
  <c r="M572" i="4"/>
  <c r="L572" i="4"/>
  <c r="K572" i="4"/>
  <c r="J572" i="4"/>
  <c r="I572" i="4"/>
  <c r="H572" i="4"/>
  <c r="G572" i="4"/>
  <c r="F572" i="4"/>
  <c r="E572" i="4"/>
  <c r="D572" i="4"/>
  <c r="W571" i="4"/>
  <c r="V571" i="4"/>
  <c r="U571" i="4"/>
  <c r="T571" i="4"/>
  <c r="R571" i="4"/>
  <c r="Q571" i="4"/>
  <c r="P571" i="4"/>
  <c r="O571" i="4"/>
  <c r="M571" i="4"/>
  <c r="L571" i="4"/>
  <c r="K571" i="4"/>
  <c r="J571" i="4"/>
  <c r="I571" i="4"/>
  <c r="H571" i="4"/>
  <c r="G571" i="4"/>
  <c r="F571" i="4"/>
  <c r="E571" i="4"/>
  <c r="D571" i="4"/>
  <c r="W570" i="4"/>
  <c r="V570" i="4"/>
  <c r="U570" i="4"/>
  <c r="T570" i="4"/>
  <c r="R570" i="4"/>
  <c r="Q570" i="4"/>
  <c r="P570" i="4"/>
  <c r="O570" i="4"/>
  <c r="M570" i="4"/>
  <c r="L570" i="4"/>
  <c r="K570" i="4"/>
  <c r="J570" i="4"/>
  <c r="I570" i="4"/>
  <c r="H570" i="4"/>
  <c r="G570" i="4"/>
  <c r="F570" i="4"/>
  <c r="E570" i="4"/>
  <c r="D570" i="4"/>
  <c r="W569" i="4"/>
  <c r="V569" i="4"/>
  <c r="U569" i="4"/>
  <c r="T569" i="4"/>
  <c r="R569" i="4"/>
  <c r="Q569" i="4"/>
  <c r="P569" i="4"/>
  <c r="O569" i="4"/>
  <c r="M569" i="4"/>
  <c r="L569" i="4"/>
  <c r="K569" i="4"/>
  <c r="J569" i="4"/>
  <c r="I569" i="4"/>
  <c r="H569" i="4"/>
  <c r="G569" i="4"/>
  <c r="F569" i="4"/>
  <c r="E569" i="4"/>
  <c r="D569" i="4"/>
  <c r="W568" i="4"/>
  <c r="V568" i="4"/>
  <c r="U568" i="4"/>
  <c r="T568" i="4"/>
  <c r="R568" i="4"/>
  <c r="Q568" i="4"/>
  <c r="P568" i="4"/>
  <c r="O568" i="4"/>
  <c r="M568" i="4"/>
  <c r="L568" i="4"/>
  <c r="K568" i="4"/>
  <c r="J568" i="4"/>
  <c r="I568" i="4"/>
  <c r="H568" i="4"/>
  <c r="G568" i="4"/>
  <c r="F568" i="4"/>
  <c r="E568" i="4"/>
  <c r="D568" i="4"/>
  <c r="W567" i="4"/>
  <c r="V567" i="4"/>
  <c r="U567" i="4"/>
  <c r="T567" i="4"/>
  <c r="R567" i="4"/>
  <c r="Q567" i="4"/>
  <c r="P567" i="4"/>
  <c r="O567" i="4"/>
  <c r="M567" i="4"/>
  <c r="L567" i="4"/>
  <c r="K567" i="4"/>
  <c r="J567" i="4"/>
  <c r="I567" i="4"/>
  <c r="H567" i="4"/>
  <c r="G567" i="4"/>
  <c r="F567" i="4"/>
  <c r="E567" i="4"/>
  <c r="D567" i="4"/>
  <c r="W566" i="4"/>
  <c r="V566" i="4"/>
  <c r="U566" i="4"/>
  <c r="T566" i="4"/>
  <c r="R566" i="4"/>
  <c r="Q566" i="4"/>
  <c r="P566" i="4"/>
  <c r="O566" i="4"/>
  <c r="M566" i="4"/>
  <c r="L566" i="4"/>
  <c r="K566" i="4"/>
  <c r="J566" i="4"/>
  <c r="I566" i="4"/>
  <c r="H566" i="4"/>
  <c r="G566" i="4"/>
  <c r="F566" i="4"/>
  <c r="E566" i="4"/>
  <c r="D566" i="4"/>
  <c r="W565" i="4"/>
  <c r="V565" i="4"/>
  <c r="U565" i="4"/>
  <c r="T565" i="4"/>
  <c r="R565" i="4"/>
  <c r="Q565" i="4"/>
  <c r="P565" i="4"/>
  <c r="O565" i="4"/>
  <c r="M565" i="4"/>
  <c r="L565" i="4"/>
  <c r="K565" i="4"/>
  <c r="J565" i="4"/>
  <c r="I565" i="4"/>
  <c r="H565" i="4"/>
  <c r="G565" i="4"/>
  <c r="F565" i="4"/>
  <c r="E565" i="4"/>
  <c r="D565" i="4"/>
  <c r="W564" i="4"/>
  <c r="V564" i="4"/>
  <c r="U564" i="4"/>
  <c r="T564" i="4"/>
  <c r="R564" i="4"/>
  <c r="Q564" i="4"/>
  <c r="P564" i="4"/>
  <c r="O564" i="4"/>
  <c r="M564" i="4"/>
  <c r="L564" i="4"/>
  <c r="K564" i="4"/>
  <c r="J564" i="4"/>
  <c r="I564" i="4"/>
  <c r="H564" i="4"/>
  <c r="G564" i="4"/>
  <c r="F564" i="4"/>
  <c r="E564" i="4"/>
  <c r="D564" i="4"/>
  <c r="W563" i="4"/>
  <c r="V563" i="4"/>
  <c r="U563" i="4"/>
  <c r="T563" i="4"/>
  <c r="R563" i="4"/>
  <c r="Q563" i="4"/>
  <c r="P563" i="4"/>
  <c r="O563" i="4"/>
  <c r="M563" i="4"/>
  <c r="L563" i="4"/>
  <c r="K563" i="4"/>
  <c r="J563" i="4"/>
  <c r="I563" i="4"/>
  <c r="H563" i="4"/>
  <c r="G563" i="4"/>
  <c r="F563" i="4"/>
  <c r="E563" i="4"/>
  <c r="D563" i="4"/>
  <c r="W562" i="4"/>
  <c r="V562" i="4"/>
  <c r="U562" i="4"/>
  <c r="T562" i="4"/>
  <c r="R562" i="4"/>
  <c r="Q562" i="4"/>
  <c r="P562" i="4"/>
  <c r="O562" i="4"/>
  <c r="M562" i="4"/>
  <c r="L562" i="4"/>
  <c r="K562" i="4"/>
  <c r="J562" i="4"/>
  <c r="I562" i="4"/>
  <c r="H562" i="4"/>
  <c r="G562" i="4"/>
  <c r="F562" i="4"/>
  <c r="E562" i="4"/>
  <c r="D562" i="4"/>
  <c r="W561" i="4"/>
  <c r="V561" i="4"/>
  <c r="U561" i="4"/>
  <c r="T561" i="4"/>
  <c r="R561" i="4"/>
  <c r="Q561" i="4"/>
  <c r="P561" i="4"/>
  <c r="O561" i="4"/>
  <c r="M561" i="4"/>
  <c r="L561" i="4"/>
  <c r="K561" i="4"/>
  <c r="J561" i="4"/>
  <c r="I561" i="4"/>
  <c r="H561" i="4"/>
  <c r="G561" i="4"/>
  <c r="F561" i="4"/>
  <c r="E561" i="4"/>
  <c r="D561" i="4"/>
  <c r="W560" i="4"/>
  <c r="V560" i="4"/>
  <c r="U560" i="4"/>
  <c r="T560" i="4"/>
  <c r="R560" i="4"/>
  <c r="Q560" i="4"/>
  <c r="P560" i="4"/>
  <c r="O560" i="4"/>
  <c r="M560" i="4"/>
  <c r="L560" i="4"/>
  <c r="K560" i="4"/>
  <c r="J560" i="4"/>
  <c r="I560" i="4"/>
  <c r="H560" i="4"/>
  <c r="G560" i="4"/>
  <c r="F560" i="4"/>
  <c r="E560" i="4"/>
  <c r="D560" i="4"/>
  <c r="W559" i="4"/>
  <c r="V559" i="4"/>
  <c r="U559" i="4"/>
  <c r="T559" i="4"/>
  <c r="R559" i="4"/>
  <c r="Q559" i="4"/>
  <c r="P559" i="4"/>
  <c r="O559" i="4"/>
  <c r="M559" i="4"/>
  <c r="L559" i="4"/>
  <c r="K559" i="4"/>
  <c r="J559" i="4"/>
  <c r="I559" i="4"/>
  <c r="H559" i="4"/>
  <c r="G559" i="4"/>
  <c r="F559" i="4"/>
  <c r="E559" i="4"/>
  <c r="D559" i="4"/>
  <c r="W558" i="4"/>
  <c r="V558" i="4"/>
  <c r="U558" i="4"/>
  <c r="T558" i="4"/>
  <c r="R558" i="4"/>
  <c r="Q558" i="4"/>
  <c r="P558" i="4"/>
  <c r="O558" i="4"/>
  <c r="M558" i="4"/>
  <c r="L558" i="4"/>
  <c r="K558" i="4"/>
  <c r="J558" i="4"/>
  <c r="I558" i="4"/>
  <c r="H558" i="4"/>
  <c r="G558" i="4"/>
  <c r="F558" i="4"/>
  <c r="E558" i="4"/>
  <c r="D558" i="4"/>
  <c r="W557" i="4"/>
  <c r="V557" i="4"/>
  <c r="U557" i="4"/>
  <c r="T557" i="4"/>
  <c r="R557" i="4"/>
  <c r="Q557" i="4"/>
  <c r="P557" i="4"/>
  <c r="O557" i="4"/>
  <c r="M557" i="4"/>
  <c r="L557" i="4"/>
  <c r="K557" i="4"/>
  <c r="J557" i="4"/>
  <c r="I557" i="4"/>
  <c r="H557" i="4"/>
  <c r="G557" i="4"/>
  <c r="F557" i="4"/>
  <c r="E557" i="4"/>
  <c r="D557" i="4"/>
  <c r="W556" i="4"/>
  <c r="V556" i="4"/>
  <c r="U556" i="4"/>
  <c r="T556" i="4"/>
  <c r="R556" i="4"/>
  <c r="Q556" i="4"/>
  <c r="P556" i="4"/>
  <c r="O556" i="4"/>
  <c r="M556" i="4"/>
  <c r="L556" i="4"/>
  <c r="K556" i="4"/>
  <c r="J556" i="4"/>
  <c r="I556" i="4"/>
  <c r="H556" i="4"/>
  <c r="G556" i="4"/>
  <c r="F556" i="4"/>
  <c r="E556" i="4"/>
  <c r="D556" i="4"/>
  <c r="W555" i="4"/>
  <c r="V555" i="4"/>
  <c r="U555" i="4"/>
  <c r="T555" i="4"/>
  <c r="R555" i="4"/>
  <c r="Q555" i="4"/>
  <c r="P555" i="4"/>
  <c r="O555" i="4"/>
  <c r="M555" i="4"/>
  <c r="L555" i="4"/>
  <c r="K555" i="4"/>
  <c r="J555" i="4"/>
  <c r="I555" i="4"/>
  <c r="H555" i="4"/>
  <c r="G555" i="4"/>
  <c r="F555" i="4"/>
  <c r="E555" i="4"/>
  <c r="D555" i="4"/>
  <c r="W554" i="4"/>
  <c r="V554" i="4"/>
  <c r="U554" i="4"/>
  <c r="T554" i="4"/>
  <c r="R554" i="4"/>
  <c r="Q554" i="4"/>
  <c r="P554" i="4"/>
  <c r="O554" i="4"/>
  <c r="M554" i="4"/>
  <c r="L554" i="4"/>
  <c r="K554" i="4"/>
  <c r="J554" i="4"/>
  <c r="I554" i="4"/>
  <c r="H554" i="4"/>
  <c r="G554" i="4"/>
  <c r="F554" i="4"/>
  <c r="E554" i="4"/>
  <c r="D554" i="4"/>
  <c r="W553" i="4"/>
  <c r="V553" i="4"/>
  <c r="U553" i="4"/>
  <c r="T553" i="4"/>
  <c r="R553" i="4"/>
  <c r="Q553" i="4"/>
  <c r="P553" i="4"/>
  <c r="O553" i="4"/>
  <c r="M553" i="4"/>
  <c r="L553" i="4"/>
  <c r="K553" i="4"/>
  <c r="J553" i="4"/>
  <c r="I553" i="4"/>
  <c r="H553" i="4"/>
  <c r="G553" i="4"/>
  <c r="F553" i="4"/>
  <c r="E553" i="4"/>
  <c r="D553" i="4"/>
  <c r="W552" i="4"/>
  <c r="V552" i="4"/>
  <c r="U552" i="4"/>
  <c r="T552" i="4"/>
  <c r="R552" i="4"/>
  <c r="Q552" i="4"/>
  <c r="P552" i="4"/>
  <c r="O552" i="4"/>
  <c r="M552" i="4"/>
  <c r="L552" i="4"/>
  <c r="K552" i="4"/>
  <c r="J552" i="4"/>
  <c r="I552" i="4"/>
  <c r="H552" i="4"/>
  <c r="G552" i="4"/>
  <c r="F552" i="4"/>
  <c r="E552" i="4"/>
  <c r="D552" i="4"/>
  <c r="W551" i="4"/>
  <c r="V551" i="4"/>
  <c r="U551" i="4"/>
  <c r="T551" i="4"/>
  <c r="R551" i="4"/>
  <c r="Q551" i="4"/>
  <c r="P551" i="4"/>
  <c r="O551" i="4"/>
  <c r="M551" i="4"/>
  <c r="L551" i="4"/>
  <c r="K551" i="4"/>
  <c r="J551" i="4"/>
  <c r="I551" i="4"/>
  <c r="H551" i="4"/>
  <c r="G551" i="4"/>
  <c r="F551" i="4"/>
  <c r="E551" i="4"/>
  <c r="D551" i="4"/>
  <c r="W550" i="4"/>
  <c r="V550" i="4"/>
  <c r="U550" i="4"/>
  <c r="T550" i="4"/>
  <c r="R550" i="4"/>
  <c r="Q550" i="4"/>
  <c r="P550" i="4"/>
  <c r="O550" i="4"/>
  <c r="M550" i="4"/>
  <c r="L550" i="4"/>
  <c r="K550" i="4"/>
  <c r="J550" i="4"/>
  <c r="I550" i="4"/>
  <c r="H550" i="4"/>
  <c r="G550" i="4"/>
  <c r="F550" i="4"/>
  <c r="E550" i="4"/>
  <c r="D550" i="4"/>
  <c r="W549" i="4"/>
  <c r="V549" i="4"/>
  <c r="U549" i="4"/>
  <c r="T549" i="4"/>
  <c r="R549" i="4"/>
  <c r="Q549" i="4"/>
  <c r="P549" i="4"/>
  <c r="O549" i="4"/>
  <c r="M549" i="4"/>
  <c r="L549" i="4"/>
  <c r="K549" i="4"/>
  <c r="J549" i="4"/>
  <c r="I549" i="4"/>
  <c r="H549" i="4"/>
  <c r="G549" i="4"/>
  <c r="F549" i="4"/>
  <c r="E549" i="4"/>
  <c r="D549" i="4"/>
  <c r="W548" i="4"/>
  <c r="V548" i="4"/>
  <c r="U548" i="4"/>
  <c r="T548" i="4"/>
  <c r="R548" i="4"/>
  <c r="Q548" i="4"/>
  <c r="P548" i="4"/>
  <c r="O548" i="4"/>
  <c r="M548" i="4"/>
  <c r="L548" i="4"/>
  <c r="K548" i="4"/>
  <c r="J548" i="4"/>
  <c r="I548" i="4"/>
  <c r="H548" i="4"/>
  <c r="G548" i="4"/>
  <c r="F548" i="4"/>
  <c r="E548" i="4"/>
  <c r="D548" i="4"/>
  <c r="W547" i="4"/>
  <c r="V547" i="4"/>
  <c r="U547" i="4"/>
  <c r="T547" i="4"/>
  <c r="R547" i="4"/>
  <c r="Q547" i="4"/>
  <c r="P547" i="4"/>
  <c r="O547" i="4"/>
  <c r="M547" i="4"/>
  <c r="L547" i="4"/>
  <c r="K547" i="4"/>
  <c r="J547" i="4"/>
  <c r="I547" i="4"/>
  <c r="H547" i="4"/>
  <c r="G547" i="4"/>
  <c r="F547" i="4"/>
  <c r="E547" i="4"/>
  <c r="D547" i="4"/>
  <c r="W546" i="4"/>
  <c r="V546" i="4"/>
  <c r="U546" i="4"/>
  <c r="T546" i="4"/>
  <c r="R546" i="4"/>
  <c r="Q546" i="4"/>
  <c r="P546" i="4"/>
  <c r="O546" i="4"/>
  <c r="M546" i="4"/>
  <c r="L546" i="4"/>
  <c r="K546" i="4"/>
  <c r="J546" i="4"/>
  <c r="I546" i="4"/>
  <c r="H546" i="4"/>
  <c r="G546" i="4"/>
  <c r="F546" i="4"/>
  <c r="E546" i="4"/>
  <c r="D546" i="4"/>
  <c r="W545" i="4"/>
  <c r="V545" i="4"/>
  <c r="U545" i="4"/>
  <c r="T545" i="4"/>
  <c r="R545" i="4"/>
  <c r="Q545" i="4"/>
  <c r="P545" i="4"/>
  <c r="O545" i="4"/>
  <c r="M545" i="4"/>
  <c r="L545" i="4"/>
  <c r="K545" i="4"/>
  <c r="J545" i="4"/>
  <c r="I545" i="4"/>
  <c r="H545" i="4"/>
  <c r="G545" i="4"/>
  <c r="F545" i="4"/>
  <c r="E545" i="4"/>
  <c r="D545" i="4"/>
  <c r="W544" i="4"/>
  <c r="V544" i="4"/>
  <c r="U544" i="4"/>
  <c r="T544" i="4"/>
  <c r="R544" i="4"/>
  <c r="Q544" i="4"/>
  <c r="P544" i="4"/>
  <c r="O544" i="4"/>
  <c r="M544" i="4"/>
  <c r="L544" i="4"/>
  <c r="K544" i="4"/>
  <c r="J544" i="4"/>
  <c r="I544" i="4"/>
  <c r="H544" i="4"/>
  <c r="G544" i="4"/>
  <c r="F544" i="4"/>
  <c r="E544" i="4"/>
  <c r="D544" i="4"/>
  <c r="W543" i="4"/>
  <c r="V543" i="4"/>
  <c r="U543" i="4"/>
  <c r="T543" i="4"/>
  <c r="R543" i="4"/>
  <c r="Q543" i="4"/>
  <c r="P543" i="4"/>
  <c r="O543" i="4"/>
  <c r="M543" i="4"/>
  <c r="L543" i="4"/>
  <c r="K543" i="4"/>
  <c r="J543" i="4"/>
  <c r="I543" i="4"/>
  <c r="H543" i="4"/>
  <c r="G543" i="4"/>
  <c r="F543" i="4"/>
  <c r="E543" i="4"/>
  <c r="D543" i="4"/>
  <c r="W542" i="4"/>
  <c r="V542" i="4"/>
  <c r="U542" i="4"/>
  <c r="T542" i="4"/>
  <c r="R542" i="4"/>
  <c r="Q542" i="4"/>
  <c r="P542" i="4"/>
  <c r="O542" i="4"/>
  <c r="M542" i="4"/>
  <c r="L542" i="4"/>
  <c r="K542" i="4"/>
  <c r="J542" i="4"/>
  <c r="I542" i="4"/>
  <c r="H542" i="4"/>
  <c r="G542" i="4"/>
  <c r="F542" i="4"/>
  <c r="E542" i="4"/>
  <c r="D542" i="4"/>
  <c r="W541" i="4"/>
  <c r="V541" i="4"/>
  <c r="U541" i="4"/>
  <c r="T541" i="4"/>
  <c r="R541" i="4"/>
  <c r="Q541" i="4"/>
  <c r="P541" i="4"/>
  <c r="O541" i="4"/>
  <c r="M541" i="4"/>
  <c r="L541" i="4"/>
  <c r="K541" i="4"/>
  <c r="J541" i="4"/>
  <c r="I541" i="4"/>
  <c r="H541" i="4"/>
  <c r="G541" i="4"/>
  <c r="F541" i="4"/>
  <c r="E541" i="4"/>
  <c r="D541" i="4"/>
  <c r="W540" i="4"/>
  <c r="V540" i="4"/>
  <c r="U540" i="4"/>
  <c r="T540" i="4"/>
  <c r="R540" i="4"/>
  <c r="Q540" i="4"/>
  <c r="P540" i="4"/>
  <c r="O540" i="4"/>
  <c r="M540" i="4"/>
  <c r="L540" i="4"/>
  <c r="K540" i="4"/>
  <c r="J540" i="4"/>
  <c r="I540" i="4"/>
  <c r="H540" i="4"/>
  <c r="G540" i="4"/>
  <c r="F540" i="4"/>
  <c r="E540" i="4"/>
  <c r="D540" i="4"/>
  <c r="W539" i="4"/>
  <c r="V539" i="4"/>
  <c r="U539" i="4"/>
  <c r="T539" i="4"/>
  <c r="R539" i="4"/>
  <c r="Q539" i="4"/>
  <c r="P539" i="4"/>
  <c r="O539" i="4"/>
  <c r="M539" i="4"/>
  <c r="L539" i="4"/>
  <c r="K539" i="4"/>
  <c r="J539" i="4"/>
  <c r="I539" i="4"/>
  <c r="H539" i="4"/>
  <c r="G539" i="4"/>
  <c r="F539" i="4"/>
  <c r="E539" i="4"/>
  <c r="D539" i="4"/>
  <c r="W538" i="4"/>
  <c r="V538" i="4"/>
  <c r="U538" i="4"/>
  <c r="T538" i="4"/>
  <c r="R538" i="4"/>
  <c r="Q538" i="4"/>
  <c r="P538" i="4"/>
  <c r="O538" i="4"/>
  <c r="M538" i="4"/>
  <c r="L538" i="4"/>
  <c r="K538" i="4"/>
  <c r="J538" i="4"/>
  <c r="I538" i="4"/>
  <c r="H538" i="4"/>
  <c r="G538" i="4"/>
  <c r="F538" i="4"/>
  <c r="E538" i="4"/>
  <c r="D538" i="4"/>
  <c r="W537" i="4"/>
  <c r="V537" i="4"/>
  <c r="U537" i="4"/>
  <c r="T537" i="4"/>
  <c r="R537" i="4"/>
  <c r="Q537" i="4"/>
  <c r="P537" i="4"/>
  <c r="O537" i="4"/>
  <c r="M537" i="4"/>
  <c r="L537" i="4"/>
  <c r="K537" i="4"/>
  <c r="J537" i="4"/>
  <c r="I537" i="4"/>
  <c r="H537" i="4"/>
  <c r="G537" i="4"/>
  <c r="F537" i="4"/>
  <c r="E537" i="4"/>
  <c r="D537" i="4"/>
  <c r="W536" i="4"/>
  <c r="V536" i="4"/>
  <c r="U536" i="4"/>
  <c r="T536" i="4"/>
  <c r="R536" i="4"/>
  <c r="Q536" i="4"/>
  <c r="P536" i="4"/>
  <c r="O536" i="4"/>
  <c r="M536" i="4"/>
  <c r="L536" i="4"/>
  <c r="K536" i="4"/>
  <c r="J536" i="4"/>
  <c r="I536" i="4"/>
  <c r="H536" i="4"/>
  <c r="G536" i="4"/>
  <c r="F536" i="4"/>
  <c r="E536" i="4"/>
  <c r="D536" i="4"/>
  <c r="W535" i="4"/>
  <c r="V535" i="4"/>
  <c r="U535" i="4"/>
  <c r="T535" i="4"/>
  <c r="R535" i="4"/>
  <c r="Q535" i="4"/>
  <c r="P535" i="4"/>
  <c r="O535" i="4"/>
  <c r="M535" i="4"/>
  <c r="L535" i="4"/>
  <c r="K535" i="4"/>
  <c r="J535" i="4"/>
  <c r="I535" i="4"/>
  <c r="H535" i="4"/>
  <c r="G535" i="4"/>
  <c r="F535" i="4"/>
  <c r="E535" i="4"/>
  <c r="D535" i="4"/>
  <c r="W534" i="4"/>
  <c r="V534" i="4"/>
  <c r="U534" i="4"/>
  <c r="T534" i="4"/>
  <c r="R534" i="4"/>
  <c r="Q534" i="4"/>
  <c r="P534" i="4"/>
  <c r="O534" i="4"/>
  <c r="M534" i="4"/>
  <c r="L534" i="4"/>
  <c r="K534" i="4"/>
  <c r="J534" i="4"/>
  <c r="I534" i="4"/>
  <c r="H534" i="4"/>
  <c r="G534" i="4"/>
  <c r="F534" i="4"/>
  <c r="E534" i="4"/>
  <c r="D534" i="4"/>
  <c r="W533" i="4"/>
  <c r="V533" i="4"/>
  <c r="U533" i="4"/>
  <c r="T533" i="4"/>
  <c r="R533" i="4"/>
  <c r="Q533" i="4"/>
  <c r="P533" i="4"/>
  <c r="O533" i="4"/>
  <c r="M533" i="4"/>
  <c r="L533" i="4"/>
  <c r="K533" i="4"/>
  <c r="J533" i="4"/>
  <c r="I533" i="4"/>
  <c r="H533" i="4"/>
  <c r="G533" i="4"/>
  <c r="F533" i="4"/>
  <c r="E533" i="4"/>
  <c r="D533" i="4"/>
  <c r="W532" i="4"/>
  <c r="V532" i="4"/>
  <c r="U532" i="4"/>
  <c r="T532" i="4"/>
  <c r="R532" i="4"/>
  <c r="Q532" i="4"/>
  <c r="P532" i="4"/>
  <c r="O532" i="4"/>
  <c r="M532" i="4"/>
  <c r="L532" i="4"/>
  <c r="K532" i="4"/>
  <c r="J532" i="4"/>
  <c r="I532" i="4"/>
  <c r="H532" i="4"/>
  <c r="G532" i="4"/>
  <c r="F532" i="4"/>
  <c r="E532" i="4"/>
  <c r="D532" i="4"/>
  <c r="W531" i="4"/>
  <c r="V531" i="4"/>
  <c r="U531" i="4"/>
  <c r="T531" i="4"/>
  <c r="R531" i="4"/>
  <c r="Q531" i="4"/>
  <c r="P531" i="4"/>
  <c r="O531" i="4"/>
  <c r="M531" i="4"/>
  <c r="L531" i="4"/>
  <c r="K531" i="4"/>
  <c r="J531" i="4"/>
  <c r="I531" i="4"/>
  <c r="H531" i="4"/>
  <c r="G531" i="4"/>
  <c r="F531" i="4"/>
  <c r="E531" i="4"/>
  <c r="D531" i="4"/>
  <c r="W530" i="4"/>
  <c r="V530" i="4"/>
  <c r="U530" i="4"/>
  <c r="T530" i="4"/>
  <c r="R530" i="4"/>
  <c r="Q530" i="4"/>
  <c r="P530" i="4"/>
  <c r="O530" i="4"/>
  <c r="M530" i="4"/>
  <c r="L530" i="4"/>
  <c r="K530" i="4"/>
  <c r="J530" i="4"/>
  <c r="I530" i="4"/>
  <c r="H530" i="4"/>
  <c r="G530" i="4"/>
  <c r="F530" i="4"/>
  <c r="E530" i="4"/>
  <c r="D530" i="4"/>
  <c r="W529" i="4"/>
  <c r="V529" i="4"/>
  <c r="U529" i="4"/>
  <c r="T529" i="4"/>
  <c r="R529" i="4"/>
  <c r="Q529" i="4"/>
  <c r="P529" i="4"/>
  <c r="O529" i="4"/>
  <c r="M529" i="4"/>
  <c r="L529" i="4"/>
  <c r="K529" i="4"/>
  <c r="J529" i="4"/>
  <c r="I529" i="4"/>
  <c r="H529" i="4"/>
  <c r="G529" i="4"/>
  <c r="F529" i="4"/>
  <c r="E529" i="4"/>
  <c r="D529" i="4"/>
  <c r="W528" i="4"/>
  <c r="V528" i="4"/>
  <c r="U528" i="4"/>
  <c r="T528" i="4"/>
  <c r="R528" i="4"/>
  <c r="Q528" i="4"/>
  <c r="P528" i="4"/>
  <c r="O528" i="4"/>
  <c r="M528" i="4"/>
  <c r="L528" i="4"/>
  <c r="K528" i="4"/>
  <c r="J528" i="4"/>
  <c r="I528" i="4"/>
  <c r="H528" i="4"/>
  <c r="G528" i="4"/>
  <c r="F528" i="4"/>
  <c r="E528" i="4"/>
  <c r="D528" i="4"/>
  <c r="W527" i="4"/>
  <c r="V527" i="4"/>
  <c r="U527" i="4"/>
  <c r="T527" i="4"/>
  <c r="R527" i="4"/>
  <c r="Q527" i="4"/>
  <c r="P527" i="4"/>
  <c r="O527" i="4"/>
  <c r="M527" i="4"/>
  <c r="L527" i="4"/>
  <c r="K527" i="4"/>
  <c r="J527" i="4"/>
  <c r="I527" i="4"/>
  <c r="H527" i="4"/>
  <c r="G527" i="4"/>
  <c r="F527" i="4"/>
  <c r="E527" i="4"/>
  <c r="D527" i="4"/>
  <c r="W526" i="4"/>
  <c r="V526" i="4"/>
  <c r="U526" i="4"/>
  <c r="T526" i="4"/>
  <c r="R526" i="4"/>
  <c r="Q526" i="4"/>
  <c r="P526" i="4"/>
  <c r="O526" i="4"/>
  <c r="M526" i="4"/>
  <c r="L526" i="4"/>
  <c r="K526" i="4"/>
  <c r="J526" i="4"/>
  <c r="I526" i="4"/>
  <c r="H526" i="4"/>
  <c r="G526" i="4"/>
  <c r="F526" i="4"/>
  <c r="E526" i="4"/>
  <c r="D526" i="4"/>
  <c r="W525" i="4"/>
  <c r="V525" i="4"/>
  <c r="U525" i="4"/>
  <c r="T525" i="4"/>
  <c r="R525" i="4"/>
  <c r="Q525" i="4"/>
  <c r="P525" i="4"/>
  <c r="O525" i="4"/>
  <c r="M525" i="4"/>
  <c r="L525" i="4"/>
  <c r="K525" i="4"/>
  <c r="J525" i="4"/>
  <c r="I525" i="4"/>
  <c r="H525" i="4"/>
  <c r="G525" i="4"/>
  <c r="F525" i="4"/>
  <c r="E525" i="4"/>
  <c r="D525" i="4"/>
  <c r="W524" i="4"/>
  <c r="V524" i="4"/>
  <c r="U524" i="4"/>
  <c r="T524" i="4"/>
  <c r="R524" i="4"/>
  <c r="Q524" i="4"/>
  <c r="P524" i="4"/>
  <c r="O524" i="4"/>
  <c r="M524" i="4"/>
  <c r="L524" i="4"/>
  <c r="K524" i="4"/>
  <c r="J524" i="4"/>
  <c r="I524" i="4"/>
  <c r="H524" i="4"/>
  <c r="G524" i="4"/>
  <c r="F524" i="4"/>
  <c r="E524" i="4"/>
  <c r="D524" i="4"/>
  <c r="W523" i="4"/>
  <c r="V523" i="4"/>
  <c r="U523" i="4"/>
  <c r="T523" i="4"/>
  <c r="R523" i="4"/>
  <c r="Q523" i="4"/>
  <c r="P523" i="4"/>
  <c r="O523" i="4"/>
  <c r="M523" i="4"/>
  <c r="L523" i="4"/>
  <c r="K523" i="4"/>
  <c r="J523" i="4"/>
  <c r="I523" i="4"/>
  <c r="H523" i="4"/>
  <c r="G523" i="4"/>
  <c r="F523" i="4"/>
  <c r="E523" i="4"/>
  <c r="D523" i="4"/>
  <c r="W522" i="4"/>
  <c r="V522" i="4"/>
  <c r="U522" i="4"/>
  <c r="T522" i="4"/>
  <c r="R522" i="4"/>
  <c r="Q522" i="4"/>
  <c r="P522" i="4"/>
  <c r="O522" i="4"/>
  <c r="M522" i="4"/>
  <c r="L522" i="4"/>
  <c r="K522" i="4"/>
  <c r="J522" i="4"/>
  <c r="I522" i="4"/>
  <c r="H522" i="4"/>
  <c r="G522" i="4"/>
  <c r="F522" i="4"/>
  <c r="E522" i="4"/>
  <c r="D522" i="4"/>
  <c r="W521" i="4"/>
  <c r="V521" i="4"/>
  <c r="U521" i="4"/>
  <c r="T521" i="4"/>
  <c r="R521" i="4"/>
  <c r="Q521" i="4"/>
  <c r="P521" i="4"/>
  <c r="O521" i="4"/>
  <c r="M521" i="4"/>
  <c r="L521" i="4"/>
  <c r="K521" i="4"/>
  <c r="J521" i="4"/>
  <c r="I521" i="4"/>
  <c r="H521" i="4"/>
  <c r="G521" i="4"/>
  <c r="F521" i="4"/>
  <c r="E521" i="4"/>
  <c r="D521" i="4"/>
  <c r="W520" i="4"/>
  <c r="V520" i="4"/>
  <c r="U520" i="4"/>
  <c r="T520" i="4"/>
  <c r="R520" i="4"/>
  <c r="Q520" i="4"/>
  <c r="P520" i="4"/>
  <c r="O520" i="4"/>
  <c r="M520" i="4"/>
  <c r="L520" i="4"/>
  <c r="K520" i="4"/>
  <c r="J520" i="4"/>
  <c r="I520" i="4"/>
  <c r="H520" i="4"/>
  <c r="G520" i="4"/>
  <c r="F520" i="4"/>
  <c r="E520" i="4"/>
  <c r="D520" i="4"/>
  <c r="W519" i="4"/>
  <c r="V519" i="4"/>
  <c r="U519" i="4"/>
  <c r="T519" i="4"/>
  <c r="R519" i="4"/>
  <c r="Q519" i="4"/>
  <c r="P519" i="4"/>
  <c r="O519" i="4"/>
  <c r="M519" i="4"/>
  <c r="L519" i="4"/>
  <c r="K519" i="4"/>
  <c r="J519" i="4"/>
  <c r="I519" i="4"/>
  <c r="H519" i="4"/>
  <c r="G519" i="4"/>
  <c r="F519" i="4"/>
  <c r="E519" i="4"/>
  <c r="D519" i="4"/>
  <c r="W518" i="4"/>
  <c r="V518" i="4"/>
  <c r="U518" i="4"/>
  <c r="T518" i="4"/>
  <c r="R518" i="4"/>
  <c r="Q518" i="4"/>
  <c r="P518" i="4"/>
  <c r="O518" i="4"/>
  <c r="M518" i="4"/>
  <c r="L518" i="4"/>
  <c r="K518" i="4"/>
  <c r="J518" i="4"/>
  <c r="I518" i="4"/>
  <c r="H518" i="4"/>
  <c r="G518" i="4"/>
  <c r="F518" i="4"/>
  <c r="E518" i="4"/>
  <c r="D518" i="4"/>
  <c r="W517" i="4"/>
  <c r="V517" i="4"/>
  <c r="U517" i="4"/>
  <c r="T517" i="4"/>
  <c r="R517" i="4"/>
  <c r="Q517" i="4"/>
  <c r="P517" i="4"/>
  <c r="O517" i="4"/>
  <c r="M517" i="4"/>
  <c r="L517" i="4"/>
  <c r="K517" i="4"/>
  <c r="J517" i="4"/>
  <c r="I517" i="4"/>
  <c r="H517" i="4"/>
  <c r="G517" i="4"/>
  <c r="F517" i="4"/>
  <c r="E517" i="4"/>
  <c r="D517" i="4"/>
  <c r="W516" i="4"/>
  <c r="V516" i="4"/>
  <c r="U516" i="4"/>
  <c r="T516" i="4"/>
  <c r="R516" i="4"/>
  <c r="Q516" i="4"/>
  <c r="P516" i="4"/>
  <c r="O516" i="4"/>
  <c r="M516" i="4"/>
  <c r="L516" i="4"/>
  <c r="K516" i="4"/>
  <c r="J516" i="4"/>
  <c r="I516" i="4"/>
  <c r="H516" i="4"/>
  <c r="G516" i="4"/>
  <c r="F516" i="4"/>
  <c r="E516" i="4"/>
  <c r="D516" i="4"/>
  <c r="W515" i="4"/>
  <c r="V515" i="4"/>
  <c r="U515" i="4"/>
  <c r="T515" i="4"/>
  <c r="R515" i="4"/>
  <c r="Q515" i="4"/>
  <c r="P515" i="4"/>
  <c r="O515" i="4"/>
  <c r="M515" i="4"/>
  <c r="L515" i="4"/>
  <c r="K515" i="4"/>
  <c r="J515" i="4"/>
  <c r="I515" i="4"/>
  <c r="H515" i="4"/>
  <c r="G515" i="4"/>
  <c r="F515" i="4"/>
  <c r="E515" i="4"/>
  <c r="D515" i="4"/>
  <c r="W514" i="4"/>
  <c r="V514" i="4"/>
  <c r="U514" i="4"/>
  <c r="T514" i="4"/>
  <c r="R514" i="4"/>
  <c r="Q514" i="4"/>
  <c r="P514" i="4"/>
  <c r="O514" i="4"/>
  <c r="M514" i="4"/>
  <c r="L514" i="4"/>
  <c r="K514" i="4"/>
  <c r="J514" i="4"/>
  <c r="I514" i="4"/>
  <c r="H514" i="4"/>
  <c r="G514" i="4"/>
  <c r="F514" i="4"/>
  <c r="E514" i="4"/>
  <c r="D514" i="4"/>
  <c r="W513" i="4"/>
  <c r="V513" i="4"/>
  <c r="U513" i="4"/>
  <c r="T513" i="4"/>
  <c r="R513" i="4"/>
  <c r="Q513" i="4"/>
  <c r="P513" i="4"/>
  <c r="O513" i="4"/>
  <c r="M513" i="4"/>
  <c r="L513" i="4"/>
  <c r="K513" i="4"/>
  <c r="J513" i="4"/>
  <c r="I513" i="4"/>
  <c r="H513" i="4"/>
  <c r="G513" i="4"/>
  <c r="F513" i="4"/>
  <c r="E513" i="4"/>
  <c r="D513" i="4"/>
  <c r="W512" i="4"/>
  <c r="V512" i="4"/>
  <c r="U512" i="4"/>
  <c r="T512" i="4"/>
  <c r="R512" i="4"/>
  <c r="Q512" i="4"/>
  <c r="P512" i="4"/>
  <c r="O512" i="4"/>
  <c r="M512" i="4"/>
  <c r="L512" i="4"/>
  <c r="K512" i="4"/>
  <c r="J512" i="4"/>
  <c r="I512" i="4"/>
  <c r="H512" i="4"/>
  <c r="G512" i="4"/>
  <c r="F512" i="4"/>
  <c r="E512" i="4"/>
  <c r="D512" i="4"/>
  <c r="W511" i="4"/>
  <c r="V511" i="4"/>
  <c r="U511" i="4"/>
  <c r="T511" i="4"/>
  <c r="R511" i="4"/>
  <c r="Q511" i="4"/>
  <c r="P511" i="4"/>
  <c r="O511" i="4"/>
  <c r="M511" i="4"/>
  <c r="L511" i="4"/>
  <c r="K511" i="4"/>
  <c r="J511" i="4"/>
  <c r="I511" i="4"/>
  <c r="H511" i="4"/>
  <c r="G511" i="4"/>
  <c r="F511" i="4"/>
  <c r="E511" i="4"/>
  <c r="D511" i="4"/>
  <c r="W510" i="4"/>
  <c r="V510" i="4"/>
  <c r="U510" i="4"/>
  <c r="T510" i="4"/>
  <c r="R510" i="4"/>
  <c r="Q510" i="4"/>
  <c r="P510" i="4"/>
  <c r="O510" i="4"/>
  <c r="M510" i="4"/>
  <c r="L510" i="4"/>
  <c r="K510" i="4"/>
  <c r="J510" i="4"/>
  <c r="I510" i="4"/>
  <c r="H510" i="4"/>
  <c r="G510" i="4"/>
  <c r="F510" i="4"/>
  <c r="E510" i="4"/>
  <c r="D510" i="4"/>
  <c r="W509" i="4"/>
  <c r="V509" i="4"/>
  <c r="U509" i="4"/>
  <c r="T509" i="4"/>
  <c r="R509" i="4"/>
  <c r="Q509" i="4"/>
  <c r="P509" i="4"/>
  <c r="O509" i="4"/>
  <c r="M509" i="4"/>
  <c r="L509" i="4"/>
  <c r="K509" i="4"/>
  <c r="J509" i="4"/>
  <c r="I509" i="4"/>
  <c r="H509" i="4"/>
  <c r="G509" i="4"/>
  <c r="F509" i="4"/>
  <c r="E509" i="4"/>
  <c r="D509" i="4"/>
  <c r="W508" i="4"/>
  <c r="V508" i="4"/>
  <c r="U508" i="4"/>
  <c r="T508" i="4"/>
  <c r="R508" i="4"/>
  <c r="Q508" i="4"/>
  <c r="P508" i="4"/>
  <c r="O508" i="4"/>
  <c r="M508" i="4"/>
  <c r="L508" i="4"/>
  <c r="K508" i="4"/>
  <c r="J508" i="4"/>
  <c r="I508" i="4"/>
  <c r="H508" i="4"/>
  <c r="G508" i="4"/>
  <c r="F508" i="4"/>
  <c r="E508" i="4"/>
  <c r="D508" i="4"/>
  <c r="W507" i="4"/>
  <c r="V507" i="4"/>
  <c r="U507" i="4"/>
  <c r="T507" i="4"/>
  <c r="R507" i="4"/>
  <c r="Q507" i="4"/>
  <c r="P507" i="4"/>
  <c r="O507" i="4"/>
  <c r="M507" i="4"/>
  <c r="L507" i="4"/>
  <c r="K507" i="4"/>
  <c r="J507" i="4"/>
  <c r="I507" i="4"/>
  <c r="H507" i="4"/>
  <c r="G507" i="4"/>
  <c r="F507" i="4"/>
  <c r="E507" i="4"/>
  <c r="D507" i="4"/>
  <c r="W506" i="4"/>
  <c r="V506" i="4"/>
  <c r="U506" i="4"/>
  <c r="T506" i="4"/>
  <c r="R506" i="4"/>
  <c r="Q506" i="4"/>
  <c r="P506" i="4"/>
  <c r="O506" i="4"/>
  <c r="M506" i="4"/>
  <c r="L506" i="4"/>
  <c r="K506" i="4"/>
  <c r="J506" i="4"/>
  <c r="I506" i="4"/>
  <c r="H506" i="4"/>
  <c r="G506" i="4"/>
  <c r="F506" i="4"/>
  <c r="E506" i="4"/>
  <c r="D506" i="4"/>
  <c r="W505" i="4"/>
  <c r="V505" i="4"/>
  <c r="U505" i="4"/>
  <c r="T505" i="4"/>
  <c r="R505" i="4"/>
  <c r="Q505" i="4"/>
  <c r="P505" i="4"/>
  <c r="O505" i="4"/>
  <c r="M505" i="4"/>
  <c r="L505" i="4"/>
  <c r="K505" i="4"/>
  <c r="J505" i="4"/>
  <c r="I505" i="4"/>
  <c r="H505" i="4"/>
  <c r="G505" i="4"/>
  <c r="F505" i="4"/>
  <c r="E505" i="4"/>
  <c r="D505" i="4"/>
  <c r="W504" i="4"/>
  <c r="V504" i="4"/>
  <c r="U504" i="4"/>
  <c r="T504" i="4"/>
  <c r="R504" i="4"/>
  <c r="Q504" i="4"/>
  <c r="P504" i="4"/>
  <c r="O504" i="4"/>
  <c r="M504" i="4"/>
  <c r="L504" i="4"/>
  <c r="K504" i="4"/>
  <c r="J504" i="4"/>
  <c r="I504" i="4"/>
  <c r="H504" i="4"/>
  <c r="G504" i="4"/>
  <c r="F504" i="4"/>
  <c r="E504" i="4"/>
  <c r="D504" i="4"/>
  <c r="W503" i="4"/>
  <c r="V503" i="4"/>
  <c r="U503" i="4"/>
  <c r="T503" i="4"/>
  <c r="R503" i="4"/>
  <c r="Q503" i="4"/>
  <c r="P503" i="4"/>
  <c r="O503" i="4"/>
  <c r="M503" i="4"/>
  <c r="L503" i="4"/>
  <c r="K503" i="4"/>
  <c r="J503" i="4"/>
  <c r="I503" i="4"/>
  <c r="H503" i="4"/>
  <c r="G503" i="4"/>
  <c r="F503" i="4"/>
  <c r="E503" i="4"/>
  <c r="D503" i="4"/>
  <c r="W502" i="4"/>
  <c r="V502" i="4"/>
  <c r="U502" i="4"/>
  <c r="T502" i="4"/>
  <c r="R502" i="4"/>
  <c r="Q502" i="4"/>
  <c r="P502" i="4"/>
  <c r="O502" i="4"/>
  <c r="M502" i="4"/>
  <c r="L502" i="4"/>
  <c r="K502" i="4"/>
  <c r="J502" i="4"/>
  <c r="I502" i="4"/>
  <c r="H502" i="4"/>
  <c r="G502" i="4"/>
  <c r="F502" i="4"/>
  <c r="E502" i="4"/>
  <c r="D502" i="4"/>
  <c r="W501" i="4"/>
  <c r="V501" i="4"/>
  <c r="U501" i="4"/>
  <c r="T501" i="4"/>
  <c r="R501" i="4"/>
  <c r="Q501" i="4"/>
  <c r="P501" i="4"/>
  <c r="O501" i="4"/>
  <c r="M501" i="4"/>
  <c r="L501" i="4"/>
  <c r="K501" i="4"/>
  <c r="J501" i="4"/>
  <c r="I501" i="4"/>
  <c r="H501" i="4"/>
  <c r="G501" i="4"/>
  <c r="F501" i="4"/>
  <c r="E501" i="4"/>
  <c r="D501" i="4"/>
  <c r="W500" i="4"/>
  <c r="V500" i="4"/>
  <c r="U500" i="4"/>
  <c r="T500" i="4"/>
  <c r="R500" i="4"/>
  <c r="Q500" i="4"/>
  <c r="P500" i="4"/>
  <c r="O500" i="4"/>
  <c r="M500" i="4"/>
  <c r="L500" i="4"/>
  <c r="K500" i="4"/>
  <c r="J500" i="4"/>
  <c r="I500" i="4"/>
  <c r="H500" i="4"/>
  <c r="G500" i="4"/>
  <c r="F500" i="4"/>
  <c r="E500" i="4"/>
  <c r="D500" i="4"/>
  <c r="W499" i="4"/>
  <c r="V499" i="4"/>
  <c r="U499" i="4"/>
  <c r="T499" i="4"/>
  <c r="R499" i="4"/>
  <c r="Q499" i="4"/>
  <c r="P499" i="4"/>
  <c r="O499" i="4"/>
  <c r="M499" i="4"/>
  <c r="L499" i="4"/>
  <c r="K499" i="4"/>
  <c r="J499" i="4"/>
  <c r="I499" i="4"/>
  <c r="H499" i="4"/>
  <c r="G499" i="4"/>
  <c r="F499" i="4"/>
  <c r="E499" i="4"/>
  <c r="D499" i="4"/>
  <c r="W498" i="4"/>
  <c r="V498" i="4"/>
  <c r="U498" i="4"/>
  <c r="T498" i="4"/>
  <c r="R498" i="4"/>
  <c r="Q498" i="4"/>
  <c r="P498" i="4"/>
  <c r="O498" i="4"/>
  <c r="M498" i="4"/>
  <c r="L498" i="4"/>
  <c r="K498" i="4"/>
  <c r="J498" i="4"/>
  <c r="I498" i="4"/>
  <c r="H498" i="4"/>
  <c r="G498" i="4"/>
  <c r="F498" i="4"/>
  <c r="E498" i="4"/>
  <c r="D498" i="4"/>
  <c r="W497" i="4"/>
  <c r="V497" i="4"/>
  <c r="U497" i="4"/>
  <c r="T497" i="4"/>
  <c r="R497" i="4"/>
  <c r="Q497" i="4"/>
  <c r="P497" i="4"/>
  <c r="O497" i="4"/>
  <c r="M497" i="4"/>
  <c r="L497" i="4"/>
  <c r="K497" i="4"/>
  <c r="J497" i="4"/>
  <c r="I497" i="4"/>
  <c r="H497" i="4"/>
  <c r="G497" i="4"/>
  <c r="F497" i="4"/>
  <c r="E497" i="4"/>
  <c r="D497" i="4"/>
  <c r="W496" i="4"/>
  <c r="V496" i="4"/>
  <c r="U496" i="4"/>
  <c r="T496" i="4"/>
  <c r="R496" i="4"/>
  <c r="Q496" i="4"/>
  <c r="P496" i="4"/>
  <c r="O496" i="4"/>
  <c r="M496" i="4"/>
  <c r="L496" i="4"/>
  <c r="K496" i="4"/>
  <c r="J496" i="4"/>
  <c r="I496" i="4"/>
  <c r="H496" i="4"/>
  <c r="G496" i="4"/>
  <c r="F496" i="4"/>
  <c r="E496" i="4"/>
  <c r="D496" i="4"/>
  <c r="W495" i="4"/>
  <c r="V495" i="4"/>
  <c r="U495" i="4"/>
  <c r="T495" i="4"/>
  <c r="R495" i="4"/>
  <c r="Q495" i="4"/>
  <c r="P495" i="4"/>
  <c r="O495" i="4"/>
  <c r="M495" i="4"/>
  <c r="L495" i="4"/>
  <c r="K495" i="4"/>
  <c r="J495" i="4"/>
  <c r="I495" i="4"/>
  <c r="H495" i="4"/>
  <c r="G495" i="4"/>
  <c r="F495" i="4"/>
  <c r="E495" i="4"/>
  <c r="D495" i="4"/>
  <c r="W494" i="4"/>
  <c r="V494" i="4"/>
  <c r="U494" i="4"/>
  <c r="T494" i="4"/>
  <c r="R494" i="4"/>
  <c r="Q494" i="4"/>
  <c r="P494" i="4"/>
  <c r="O494" i="4"/>
  <c r="M494" i="4"/>
  <c r="L494" i="4"/>
  <c r="K494" i="4"/>
  <c r="J494" i="4"/>
  <c r="I494" i="4"/>
  <c r="H494" i="4"/>
  <c r="G494" i="4"/>
  <c r="F494" i="4"/>
  <c r="E494" i="4"/>
  <c r="D494" i="4"/>
  <c r="W493" i="4"/>
  <c r="V493" i="4"/>
  <c r="U493" i="4"/>
  <c r="T493" i="4"/>
  <c r="R493" i="4"/>
  <c r="Q493" i="4"/>
  <c r="P493" i="4"/>
  <c r="O493" i="4"/>
  <c r="M493" i="4"/>
  <c r="L493" i="4"/>
  <c r="K493" i="4"/>
  <c r="J493" i="4"/>
  <c r="I493" i="4"/>
  <c r="H493" i="4"/>
  <c r="G493" i="4"/>
  <c r="F493" i="4"/>
  <c r="E493" i="4"/>
  <c r="D493" i="4"/>
  <c r="W492" i="4"/>
  <c r="V492" i="4"/>
  <c r="U492" i="4"/>
  <c r="T492" i="4"/>
  <c r="R492" i="4"/>
  <c r="Q492" i="4"/>
  <c r="P492" i="4"/>
  <c r="O492" i="4"/>
  <c r="M492" i="4"/>
  <c r="L492" i="4"/>
  <c r="K492" i="4"/>
  <c r="J492" i="4"/>
  <c r="I492" i="4"/>
  <c r="H492" i="4"/>
  <c r="G492" i="4"/>
  <c r="F492" i="4"/>
  <c r="E492" i="4"/>
  <c r="D492" i="4"/>
  <c r="W491" i="4"/>
  <c r="V491" i="4"/>
  <c r="U491" i="4"/>
  <c r="T491" i="4"/>
  <c r="R491" i="4"/>
  <c r="Q491" i="4"/>
  <c r="P491" i="4"/>
  <c r="O491" i="4"/>
  <c r="M491" i="4"/>
  <c r="L491" i="4"/>
  <c r="K491" i="4"/>
  <c r="J491" i="4"/>
  <c r="I491" i="4"/>
  <c r="H491" i="4"/>
  <c r="G491" i="4"/>
  <c r="F491" i="4"/>
  <c r="E491" i="4"/>
  <c r="D491" i="4"/>
  <c r="W490" i="4"/>
  <c r="V490" i="4"/>
  <c r="U490" i="4"/>
  <c r="T490" i="4"/>
  <c r="R490" i="4"/>
  <c r="Q490" i="4"/>
  <c r="P490" i="4"/>
  <c r="O490" i="4"/>
  <c r="M490" i="4"/>
  <c r="L490" i="4"/>
  <c r="K490" i="4"/>
  <c r="J490" i="4"/>
  <c r="I490" i="4"/>
  <c r="H490" i="4"/>
  <c r="G490" i="4"/>
  <c r="F490" i="4"/>
  <c r="E490" i="4"/>
  <c r="D490" i="4"/>
  <c r="W489" i="4"/>
  <c r="V489" i="4"/>
  <c r="U489" i="4"/>
  <c r="T489" i="4"/>
  <c r="R489" i="4"/>
  <c r="Q489" i="4"/>
  <c r="P489" i="4"/>
  <c r="O489" i="4"/>
  <c r="M489" i="4"/>
  <c r="L489" i="4"/>
  <c r="K489" i="4"/>
  <c r="J489" i="4"/>
  <c r="I489" i="4"/>
  <c r="H489" i="4"/>
  <c r="G489" i="4"/>
  <c r="F489" i="4"/>
  <c r="E489" i="4"/>
  <c r="D489" i="4"/>
  <c r="W488" i="4"/>
  <c r="V488" i="4"/>
  <c r="U488" i="4"/>
  <c r="T488" i="4"/>
  <c r="R488" i="4"/>
  <c r="Q488" i="4"/>
  <c r="P488" i="4"/>
  <c r="O488" i="4"/>
  <c r="M488" i="4"/>
  <c r="L488" i="4"/>
  <c r="K488" i="4"/>
  <c r="J488" i="4"/>
  <c r="I488" i="4"/>
  <c r="H488" i="4"/>
  <c r="G488" i="4"/>
  <c r="F488" i="4"/>
  <c r="E488" i="4"/>
  <c r="D488" i="4"/>
  <c r="W487" i="4"/>
  <c r="V487" i="4"/>
  <c r="U487" i="4"/>
  <c r="T487" i="4"/>
  <c r="R487" i="4"/>
  <c r="Q487" i="4"/>
  <c r="P487" i="4"/>
  <c r="O487" i="4"/>
  <c r="M487" i="4"/>
  <c r="L487" i="4"/>
  <c r="K487" i="4"/>
  <c r="J487" i="4"/>
  <c r="I487" i="4"/>
  <c r="H487" i="4"/>
  <c r="G487" i="4"/>
  <c r="F487" i="4"/>
  <c r="E487" i="4"/>
  <c r="D487" i="4"/>
  <c r="W486" i="4"/>
  <c r="V486" i="4"/>
  <c r="U486" i="4"/>
  <c r="T486" i="4"/>
  <c r="R486" i="4"/>
  <c r="Q486" i="4"/>
  <c r="P486" i="4"/>
  <c r="O486" i="4"/>
  <c r="M486" i="4"/>
  <c r="L486" i="4"/>
  <c r="K486" i="4"/>
  <c r="J486" i="4"/>
  <c r="I486" i="4"/>
  <c r="H486" i="4"/>
  <c r="G486" i="4"/>
  <c r="F486" i="4"/>
  <c r="E486" i="4"/>
  <c r="D486" i="4"/>
  <c r="W485" i="4"/>
  <c r="V485" i="4"/>
  <c r="U485" i="4"/>
  <c r="T485" i="4"/>
  <c r="R485" i="4"/>
  <c r="Q485" i="4"/>
  <c r="P485" i="4"/>
  <c r="O485" i="4"/>
  <c r="M485" i="4"/>
  <c r="L485" i="4"/>
  <c r="K485" i="4"/>
  <c r="J485" i="4"/>
  <c r="I485" i="4"/>
  <c r="H485" i="4"/>
  <c r="G485" i="4"/>
  <c r="F485" i="4"/>
  <c r="E485" i="4"/>
  <c r="D485" i="4"/>
  <c r="W484" i="4"/>
  <c r="V484" i="4"/>
  <c r="U484" i="4"/>
  <c r="T484" i="4"/>
  <c r="R484" i="4"/>
  <c r="Q484" i="4"/>
  <c r="P484" i="4"/>
  <c r="O484" i="4"/>
  <c r="M484" i="4"/>
  <c r="L484" i="4"/>
  <c r="K484" i="4"/>
  <c r="J484" i="4"/>
  <c r="I484" i="4"/>
  <c r="H484" i="4"/>
  <c r="G484" i="4"/>
  <c r="F484" i="4"/>
  <c r="E484" i="4"/>
  <c r="D484" i="4"/>
  <c r="W483" i="4"/>
  <c r="V483" i="4"/>
  <c r="U483" i="4"/>
  <c r="T483" i="4"/>
  <c r="R483" i="4"/>
  <c r="Q483" i="4"/>
  <c r="P483" i="4"/>
  <c r="O483" i="4"/>
  <c r="M483" i="4"/>
  <c r="L483" i="4"/>
  <c r="K483" i="4"/>
  <c r="J483" i="4"/>
  <c r="I483" i="4"/>
  <c r="H483" i="4"/>
  <c r="G483" i="4"/>
  <c r="F483" i="4"/>
  <c r="E483" i="4"/>
  <c r="D483" i="4"/>
  <c r="W482" i="4"/>
  <c r="V482" i="4"/>
  <c r="U482" i="4"/>
  <c r="T482" i="4"/>
  <c r="R482" i="4"/>
  <c r="Q482" i="4"/>
  <c r="P482" i="4"/>
  <c r="O482" i="4"/>
  <c r="M482" i="4"/>
  <c r="L482" i="4"/>
  <c r="K482" i="4"/>
  <c r="J482" i="4"/>
  <c r="I482" i="4"/>
  <c r="H482" i="4"/>
  <c r="G482" i="4"/>
  <c r="F482" i="4"/>
  <c r="E482" i="4"/>
  <c r="D482" i="4"/>
  <c r="W481" i="4"/>
  <c r="V481" i="4"/>
  <c r="U481" i="4"/>
  <c r="T481" i="4"/>
  <c r="R481" i="4"/>
  <c r="Q481" i="4"/>
  <c r="P481" i="4"/>
  <c r="O481" i="4"/>
  <c r="M481" i="4"/>
  <c r="L481" i="4"/>
  <c r="K481" i="4"/>
  <c r="J481" i="4"/>
  <c r="I481" i="4"/>
  <c r="H481" i="4"/>
  <c r="G481" i="4"/>
  <c r="F481" i="4"/>
  <c r="E481" i="4"/>
  <c r="D481" i="4"/>
  <c r="W480" i="4"/>
  <c r="V480" i="4"/>
  <c r="U480" i="4"/>
  <c r="T480" i="4"/>
  <c r="R480" i="4"/>
  <c r="Q480" i="4"/>
  <c r="P480" i="4"/>
  <c r="O480" i="4"/>
  <c r="M480" i="4"/>
  <c r="L480" i="4"/>
  <c r="K480" i="4"/>
  <c r="J480" i="4"/>
  <c r="I480" i="4"/>
  <c r="H480" i="4"/>
  <c r="G480" i="4"/>
  <c r="F480" i="4"/>
  <c r="E480" i="4"/>
  <c r="D480" i="4"/>
  <c r="W479" i="4"/>
  <c r="V479" i="4"/>
  <c r="U479" i="4"/>
  <c r="T479" i="4"/>
  <c r="R479" i="4"/>
  <c r="Q479" i="4"/>
  <c r="P479" i="4"/>
  <c r="O479" i="4"/>
  <c r="M479" i="4"/>
  <c r="L479" i="4"/>
  <c r="K479" i="4"/>
  <c r="J479" i="4"/>
  <c r="I479" i="4"/>
  <c r="H479" i="4"/>
  <c r="G479" i="4"/>
  <c r="F479" i="4"/>
  <c r="E479" i="4"/>
  <c r="D479" i="4"/>
  <c r="W478" i="4"/>
  <c r="V478" i="4"/>
  <c r="U478" i="4"/>
  <c r="T478" i="4"/>
  <c r="R478" i="4"/>
  <c r="Q478" i="4"/>
  <c r="P478" i="4"/>
  <c r="O478" i="4"/>
  <c r="M478" i="4"/>
  <c r="L478" i="4"/>
  <c r="K478" i="4"/>
  <c r="J478" i="4"/>
  <c r="I478" i="4"/>
  <c r="H478" i="4"/>
  <c r="G478" i="4"/>
  <c r="F478" i="4"/>
  <c r="E478" i="4"/>
  <c r="D478" i="4"/>
  <c r="W477" i="4"/>
  <c r="V477" i="4"/>
  <c r="U477" i="4"/>
  <c r="T477" i="4"/>
  <c r="R477" i="4"/>
  <c r="Q477" i="4"/>
  <c r="P477" i="4"/>
  <c r="O477" i="4"/>
  <c r="M477" i="4"/>
  <c r="L477" i="4"/>
  <c r="K477" i="4"/>
  <c r="J477" i="4"/>
  <c r="I477" i="4"/>
  <c r="H477" i="4"/>
  <c r="G477" i="4"/>
  <c r="F477" i="4"/>
  <c r="E477" i="4"/>
  <c r="D477" i="4"/>
  <c r="W476" i="4"/>
  <c r="V476" i="4"/>
  <c r="U476" i="4"/>
  <c r="T476" i="4"/>
  <c r="R476" i="4"/>
  <c r="Q476" i="4"/>
  <c r="P476" i="4"/>
  <c r="O476" i="4"/>
  <c r="M476" i="4"/>
  <c r="L476" i="4"/>
  <c r="K476" i="4"/>
  <c r="J476" i="4"/>
  <c r="I476" i="4"/>
  <c r="H476" i="4"/>
  <c r="G476" i="4"/>
  <c r="F476" i="4"/>
  <c r="E476" i="4"/>
  <c r="D476" i="4"/>
  <c r="W475" i="4"/>
  <c r="V475" i="4"/>
  <c r="U475" i="4"/>
  <c r="T475" i="4"/>
  <c r="R475" i="4"/>
  <c r="Q475" i="4"/>
  <c r="P475" i="4"/>
  <c r="O475" i="4"/>
  <c r="M475" i="4"/>
  <c r="L475" i="4"/>
  <c r="K475" i="4"/>
  <c r="J475" i="4"/>
  <c r="I475" i="4"/>
  <c r="H475" i="4"/>
  <c r="G475" i="4"/>
  <c r="F475" i="4"/>
  <c r="E475" i="4"/>
  <c r="D475" i="4"/>
  <c r="W474" i="4"/>
  <c r="V474" i="4"/>
  <c r="U474" i="4"/>
  <c r="T474" i="4"/>
  <c r="R474" i="4"/>
  <c r="Q474" i="4"/>
  <c r="P474" i="4"/>
  <c r="O474" i="4"/>
  <c r="M474" i="4"/>
  <c r="L474" i="4"/>
  <c r="K474" i="4"/>
  <c r="J474" i="4"/>
  <c r="I474" i="4"/>
  <c r="H474" i="4"/>
  <c r="G474" i="4"/>
  <c r="F474" i="4"/>
  <c r="E474" i="4"/>
  <c r="D474" i="4"/>
  <c r="W473" i="4"/>
  <c r="V473" i="4"/>
  <c r="U473" i="4"/>
  <c r="T473" i="4"/>
  <c r="R473" i="4"/>
  <c r="Q473" i="4"/>
  <c r="P473" i="4"/>
  <c r="O473" i="4"/>
  <c r="M473" i="4"/>
  <c r="L473" i="4"/>
  <c r="K473" i="4"/>
  <c r="J473" i="4"/>
  <c r="I473" i="4"/>
  <c r="H473" i="4"/>
  <c r="G473" i="4"/>
  <c r="F473" i="4"/>
  <c r="E473" i="4"/>
  <c r="D473" i="4"/>
  <c r="W472" i="4"/>
  <c r="V472" i="4"/>
  <c r="U472" i="4"/>
  <c r="T472" i="4"/>
  <c r="R472" i="4"/>
  <c r="Q472" i="4"/>
  <c r="P472" i="4"/>
  <c r="O472" i="4"/>
  <c r="M472" i="4"/>
  <c r="L472" i="4"/>
  <c r="K472" i="4"/>
  <c r="J472" i="4"/>
  <c r="I472" i="4"/>
  <c r="H472" i="4"/>
  <c r="G472" i="4"/>
  <c r="F472" i="4"/>
  <c r="E472" i="4"/>
  <c r="D472" i="4"/>
  <c r="W471" i="4"/>
  <c r="V471" i="4"/>
  <c r="U471" i="4"/>
  <c r="T471" i="4"/>
  <c r="R471" i="4"/>
  <c r="Q471" i="4"/>
  <c r="P471" i="4"/>
  <c r="O471" i="4"/>
  <c r="M471" i="4"/>
  <c r="L471" i="4"/>
  <c r="K471" i="4"/>
  <c r="J471" i="4"/>
  <c r="I471" i="4"/>
  <c r="H471" i="4"/>
  <c r="G471" i="4"/>
  <c r="F471" i="4"/>
  <c r="E471" i="4"/>
  <c r="D471" i="4"/>
  <c r="W470" i="4"/>
  <c r="V470" i="4"/>
  <c r="U470" i="4"/>
  <c r="T470" i="4"/>
  <c r="R470" i="4"/>
  <c r="Q470" i="4"/>
  <c r="P470" i="4"/>
  <c r="O470" i="4"/>
  <c r="M470" i="4"/>
  <c r="L470" i="4"/>
  <c r="K470" i="4"/>
  <c r="J470" i="4"/>
  <c r="I470" i="4"/>
  <c r="H470" i="4"/>
  <c r="G470" i="4"/>
  <c r="F470" i="4"/>
  <c r="E470" i="4"/>
  <c r="D470" i="4"/>
  <c r="W469" i="4"/>
  <c r="V469" i="4"/>
  <c r="U469" i="4"/>
  <c r="T469" i="4"/>
  <c r="R469" i="4"/>
  <c r="Q469" i="4"/>
  <c r="P469" i="4"/>
  <c r="O469" i="4"/>
  <c r="M469" i="4"/>
  <c r="L469" i="4"/>
  <c r="K469" i="4"/>
  <c r="J469" i="4"/>
  <c r="I469" i="4"/>
  <c r="H469" i="4"/>
  <c r="G469" i="4"/>
  <c r="F469" i="4"/>
  <c r="E469" i="4"/>
  <c r="D469" i="4"/>
  <c r="W468" i="4"/>
  <c r="V468" i="4"/>
  <c r="U468" i="4"/>
  <c r="T468" i="4"/>
  <c r="R468" i="4"/>
  <c r="Q468" i="4"/>
  <c r="P468" i="4"/>
  <c r="O468" i="4"/>
  <c r="M468" i="4"/>
  <c r="L468" i="4"/>
  <c r="K468" i="4"/>
  <c r="J468" i="4"/>
  <c r="I468" i="4"/>
  <c r="H468" i="4"/>
  <c r="G468" i="4"/>
  <c r="F468" i="4"/>
  <c r="E468" i="4"/>
  <c r="D468" i="4"/>
  <c r="W467" i="4"/>
  <c r="V467" i="4"/>
  <c r="U467" i="4"/>
  <c r="T467" i="4"/>
  <c r="R467" i="4"/>
  <c r="Q467" i="4"/>
  <c r="P467" i="4"/>
  <c r="O467" i="4"/>
  <c r="M467" i="4"/>
  <c r="L467" i="4"/>
  <c r="K467" i="4"/>
  <c r="J467" i="4"/>
  <c r="I467" i="4"/>
  <c r="H467" i="4"/>
  <c r="G467" i="4"/>
  <c r="F467" i="4"/>
  <c r="E467" i="4"/>
  <c r="D467" i="4"/>
  <c r="W466" i="4"/>
  <c r="V466" i="4"/>
  <c r="U466" i="4"/>
  <c r="T466" i="4"/>
  <c r="R466" i="4"/>
  <c r="Q466" i="4"/>
  <c r="P466" i="4"/>
  <c r="O466" i="4"/>
  <c r="M466" i="4"/>
  <c r="L466" i="4"/>
  <c r="K466" i="4"/>
  <c r="J466" i="4"/>
  <c r="I466" i="4"/>
  <c r="H466" i="4"/>
  <c r="G466" i="4"/>
  <c r="F466" i="4"/>
  <c r="E466" i="4"/>
  <c r="D466" i="4"/>
  <c r="W465" i="4"/>
  <c r="V465" i="4"/>
  <c r="U465" i="4"/>
  <c r="T465" i="4"/>
  <c r="R465" i="4"/>
  <c r="Q465" i="4"/>
  <c r="P465" i="4"/>
  <c r="O465" i="4"/>
  <c r="M465" i="4"/>
  <c r="L465" i="4"/>
  <c r="K465" i="4"/>
  <c r="J465" i="4"/>
  <c r="I465" i="4"/>
  <c r="H465" i="4"/>
  <c r="G465" i="4"/>
  <c r="F465" i="4"/>
  <c r="E465" i="4"/>
  <c r="D465" i="4"/>
  <c r="W464" i="4"/>
  <c r="V464" i="4"/>
  <c r="U464" i="4"/>
  <c r="T464" i="4"/>
  <c r="R464" i="4"/>
  <c r="Q464" i="4"/>
  <c r="P464" i="4"/>
  <c r="O464" i="4"/>
  <c r="M464" i="4"/>
  <c r="L464" i="4"/>
  <c r="K464" i="4"/>
  <c r="J464" i="4"/>
  <c r="I464" i="4"/>
  <c r="H464" i="4"/>
  <c r="G464" i="4"/>
  <c r="F464" i="4"/>
  <c r="E464" i="4"/>
  <c r="D464" i="4"/>
  <c r="W463" i="4"/>
  <c r="V463" i="4"/>
  <c r="U463" i="4"/>
  <c r="T463" i="4"/>
  <c r="R463" i="4"/>
  <c r="Q463" i="4"/>
  <c r="P463" i="4"/>
  <c r="O463" i="4"/>
  <c r="M463" i="4"/>
  <c r="L463" i="4"/>
  <c r="K463" i="4"/>
  <c r="J463" i="4"/>
  <c r="I463" i="4"/>
  <c r="H463" i="4"/>
  <c r="G463" i="4"/>
  <c r="F463" i="4"/>
  <c r="E463" i="4"/>
  <c r="D463" i="4"/>
  <c r="W462" i="4"/>
  <c r="V462" i="4"/>
  <c r="U462" i="4"/>
  <c r="T462" i="4"/>
  <c r="R462" i="4"/>
  <c r="Q462" i="4"/>
  <c r="P462" i="4"/>
  <c r="O462" i="4"/>
  <c r="M462" i="4"/>
  <c r="L462" i="4"/>
  <c r="K462" i="4"/>
  <c r="J462" i="4"/>
  <c r="I462" i="4"/>
  <c r="H462" i="4"/>
  <c r="G462" i="4"/>
  <c r="F462" i="4"/>
  <c r="E462" i="4"/>
  <c r="D462" i="4"/>
  <c r="W461" i="4"/>
  <c r="V461" i="4"/>
  <c r="U461" i="4"/>
  <c r="T461" i="4"/>
  <c r="R461" i="4"/>
  <c r="Q461" i="4"/>
  <c r="P461" i="4"/>
  <c r="O461" i="4"/>
  <c r="M461" i="4"/>
  <c r="L461" i="4"/>
  <c r="K461" i="4"/>
  <c r="J461" i="4"/>
  <c r="I461" i="4"/>
  <c r="H461" i="4"/>
  <c r="G461" i="4"/>
  <c r="F461" i="4"/>
  <c r="E461" i="4"/>
  <c r="D461" i="4"/>
  <c r="W460" i="4"/>
  <c r="V460" i="4"/>
  <c r="U460" i="4"/>
  <c r="T460" i="4"/>
  <c r="R460" i="4"/>
  <c r="Q460" i="4"/>
  <c r="P460" i="4"/>
  <c r="O460" i="4"/>
  <c r="M460" i="4"/>
  <c r="L460" i="4"/>
  <c r="K460" i="4"/>
  <c r="J460" i="4"/>
  <c r="I460" i="4"/>
  <c r="H460" i="4"/>
  <c r="G460" i="4"/>
  <c r="F460" i="4"/>
  <c r="E460" i="4"/>
  <c r="D460" i="4"/>
  <c r="W459" i="4"/>
  <c r="V459" i="4"/>
  <c r="U459" i="4"/>
  <c r="T459" i="4"/>
  <c r="R459" i="4"/>
  <c r="Q459" i="4"/>
  <c r="P459" i="4"/>
  <c r="O459" i="4"/>
  <c r="M459" i="4"/>
  <c r="L459" i="4"/>
  <c r="K459" i="4"/>
  <c r="J459" i="4"/>
  <c r="I459" i="4"/>
  <c r="H459" i="4"/>
  <c r="G459" i="4"/>
  <c r="F459" i="4"/>
  <c r="E459" i="4"/>
  <c r="D459" i="4"/>
  <c r="W458" i="4"/>
  <c r="V458" i="4"/>
  <c r="U458" i="4"/>
  <c r="T458" i="4"/>
  <c r="R458" i="4"/>
  <c r="Q458" i="4"/>
  <c r="P458" i="4"/>
  <c r="O458" i="4"/>
  <c r="M458" i="4"/>
  <c r="L458" i="4"/>
  <c r="K458" i="4"/>
  <c r="J458" i="4"/>
  <c r="I458" i="4"/>
  <c r="H458" i="4"/>
  <c r="G458" i="4"/>
  <c r="F458" i="4"/>
  <c r="E458" i="4"/>
  <c r="D458" i="4"/>
  <c r="W457" i="4"/>
  <c r="V457" i="4"/>
  <c r="U457" i="4"/>
  <c r="T457" i="4"/>
  <c r="R457" i="4"/>
  <c r="Q457" i="4"/>
  <c r="P457" i="4"/>
  <c r="O457" i="4"/>
  <c r="M457" i="4"/>
  <c r="L457" i="4"/>
  <c r="K457" i="4"/>
  <c r="J457" i="4"/>
  <c r="I457" i="4"/>
  <c r="H457" i="4"/>
  <c r="G457" i="4"/>
  <c r="F457" i="4"/>
  <c r="E457" i="4"/>
  <c r="D457" i="4"/>
  <c r="W456" i="4"/>
  <c r="V456" i="4"/>
  <c r="U456" i="4"/>
  <c r="T456" i="4"/>
  <c r="R456" i="4"/>
  <c r="Q456" i="4"/>
  <c r="P456" i="4"/>
  <c r="O456" i="4"/>
  <c r="M456" i="4"/>
  <c r="L456" i="4"/>
  <c r="K456" i="4"/>
  <c r="J456" i="4"/>
  <c r="I456" i="4"/>
  <c r="H456" i="4"/>
  <c r="G456" i="4"/>
  <c r="F456" i="4"/>
  <c r="E456" i="4"/>
  <c r="D456" i="4"/>
  <c r="W455" i="4"/>
  <c r="V455" i="4"/>
  <c r="U455" i="4"/>
  <c r="T455" i="4"/>
  <c r="R455" i="4"/>
  <c r="Q455" i="4"/>
  <c r="P455" i="4"/>
  <c r="O455" i="4"/>
  <c r="M455" i="4"/>
  <c r="L455" i="4"/>
  <c r="K455" i="4"/>
  <c r="J455" i="4"/>
  <c r="I455" i="4"/>
  <c r="H455" i="4"/>
  <c r="G455" i="4"/>
  <c r="F455" i="4"/>
  <c r="E455" i="4"/>
  <c r="D455" i="4"/>
  <c r="W454" i="4"/>
  <c r="V454" i="4"/>
  <c r="U454" i="4"/>
  <c r="T454" i="4"/>
  <c r="R454" i="4"/>
  <c r="Q454" i="4"/>
  <c r="P454" i="4"/>
  <c r="O454" i="4"/>
  <c r="M454" i="4"/>
  <c r="L454" i="4"/>
  <c r="K454" i="4"/>
  <c r="J454" i="4"/>
  <c r="I454" i="4"/>
  <c r="H454" i="4"/>
  <c r="G454" i="4"/>
  <c r="F454" i="4"/>
  <c r="E454" i="4"/>
  <c r="D454" i="4"/>
  <c r="W453" i="4"/>
  <c r="V453" i="4"/>
  <c r="U453" i="4"/>
  <c r="T453" i="4"/>
  <c r="R453" i="4"/>
  <c r="Q453" i="4"/>
  <c r="P453" i="4"/>
  <c r="O453" i="4"/>
  <c r="M453" i="4"/>
  <c r="L453" i="4"/>
  <c r="K453" i="4"/>
  <c r="J453" i="4"/>
  <c r="I453" i="4"/>
  <c r="H453" i="4"/>
  <c r="G453" i="4"/>
  <c r="F453" i="4"/>
  <c r="E453" i="4"/>
  <c r="D453" i="4"/>
  <c r="W452" i="4"/>
  <c r="V452" i="4"/>
  <c r="U452" i="4"/>
  <c r="T452" i="4"/>
  <c r="R452" i="4"/>
  <c r="Q452" i="4"/>
  <c r="P452" i="4"/>
  <c r="O452" i="4"/>
  <c r="M452" i="4"/>
  <c r="L452" i="4"/>
  <c r="K452" i="4"/>
  <c r="J452" i="4"/>
  <c r="I452" i="4"/>
  <c r="H452" i="4"/>
  <c r="G452" i="4"/>
  <c r="F452" i="4"/>
  <c r="E452" i="4"/>
  <c r="D452" i="4"/>
  <c r="W451" i="4"/>
  <c r="V451" i="4"/>
  <c r="U451" i="4"/>
  <c r="T451" i="4"/>
  <c r="R451" i="4"/>
  <c r="Q451" i="4"/>
  <c r="P451" i="4"/>
  <c r="O451" i="4"/>
  <c r="M451" i="4"/>
  <c r="L451" i="4"/>
  <c r="K451" i="4"/>
  <c r="J451" i="4"/>
  <c r="I451" i="4"/>
  <c r="H451" i="4"/>
  <c r="G451" i="4"/>
  <c r="F451" i="4"/>
  <c r="E451" i="4"/>
  <c r="D451" i="4"/>
  <c r="W450" i="4"/>
  <c r="V450" i="4"/>
  <c r="U450" i="4"/>
  <c r="T450" i="4"/>
  <c r="R450" i="4"/>
  <c r="Q450" i="4"/>
  <c r="P450" i="4"/>
  <c r="O450" i="4"/>
  <c r="M450" i="4"/>
  <c r="L450" i="4"/>
  <c r="K450" i="4"/>
  <c r="J450" i="4"/>
  <c r="I450" i="4"/>
  <c r="H450" i="4"/>
  <c r="G450" i="4"/>
  <c r="F450" i="4"/>
  <c r="E450" i="4"/>
  <c r="D450" i="4"/>
  <c r="W449" i="4"/>
  <c r="V449" i="4"/>
  <c r="U449" i="4"/>
  <c r="T449" i="4"/>
  <c r="R449" i="4"/>
  <c r="Q449" i="4"/>
  <c r="P449" i="4"/>
  <c r="O449" i="4"/>
  <c r="M449" i="4"/>
  <c r="L449" i="4"/>
  <c r="K449" i="4"/>
  <c r="J449" i="4"/>
  <c r="I449" i="4"/>
  <c r="H449" i="4"/>
  <c r="G449" i="4"/>
  <c r="F449" i="4"/>
  <c r="E449" i="4"/>
  <c r="D449" i="4"/>
  <c r="W448" i="4"/>
  <c r="V448" i="4"/>
  <c r="U448" i="4"/>
  <c r="T448" i="4"/>
  <c r="R448" i="4"/>
  <c r="Q448" i="4"/>
  <c r="P448" i="4"/>
  <c r="O448" i="4"/>
  <c r="M448" i="4"/>
  <c r="L448" i="4"/>
  <c r="K448" i="4"/>
  <c r="J448" i="4"/>
  <c r="I448" i="4"/>
  <c r="H448" i="4"/>
  <c r="G448" i="4"/>
  <c r="F448" i="4"/>
  <c r="E448" i="4"/>
  <c r="D448" i="4"/>
  <c r="W447" i="4"/>
  <c r="V447" i="4"/>
  <c r="U447" i="4"/>
  <c r="T447" i="4"/>
  <c r="R447" i="4"/>
  <c r="Q447" i="4"/>
  <c r="P447" i="4"/>
  <c r="O447" i="4"/>
  <c r="M447" i="4"/>
  <c r="L447" i="4"/>
  <c r="K447" i="4"/>
  <c r="J447" i="4"/>
  <c r="I447" i="4"/>
  <c r="H447" i="4"/>
  <c r="G447" i="4"/>
  <c r="F447" i="4"/>
  <c r="E447" i="4"/>
  <c r="D447" i="4"/>
  <c r="W446" i="4"/>
  <c r="V446" i="4"/>
  <c r="U446" i="4"/>
  <c r="T446" i="4"/>
  <c r="R446" i="4"/>
  <c r="Q446" i="4"/>
  <c r="P446" i="4"/>
  <c r="O446" i="4"/>
  <c r="M446" i="4"/>
  <c r="L446" i="4"/>
  <c r="K446" i="4"/>
  <c r="J446" i="4"/>
  <c r="I446" i="4"/>
  <c r="H446" i="4"/>
  <c r="G446" i="4"/>
  <c r="F446" i="4"/>
  <c r="E446" i="4"/>
  <c r="D446" i="4"/>
  <c r="W445" i="4"/>
  <c r="V445" i="4"/>
  <c r="U445" i="4"/>
  <c r="T445" i="4"/>
  <c r="R445" i="4"/>
  <c r="Q445" i="4"/>
  <c r="P445" i="4"/>
  <c r="O445" i="4"/>
  <c r="M445" i="4"/>
  <c r="L445" i="4"/>
  <c r="K445" i="4"/>
  <c r="J445" i="4"/>
  <c r="I445" i="4"/>
  <c r="H445" i="4"/>
  <c r="G445" i="4"/>
  <c r="F445" i="4"/>
  <c r="E445" i="4"/>
  <c r="D445" i="4"/>
  <c r="W444" i="4"/>
  <c r="V444" i="4"/>
  <c r="U444" i="4"/>
  <c r="T444" i="4"/>
  <c r="R444" i="4"/>
  <c r="Q444" i="4"/>
  <c r="P444" i="4"/>
  <c r="O444" i="4"/>
  <c r="M444" i="4"/>
  <c r="L444" i="4"/>
  <c r="K444" i="4"/>
  <c r="J444" i="4"/>
  <c r="I444" i="4"/>
  <c r="H444" i="4"/>
  <c r="G444" i="4"/>
  <c r="F444" i="4"/>
  <c r="E444" i="4"/>
  <c r="D444" i="4"/>
  <c r="W443" i="4"/>
  <c r="V443" i="4"/>
  <c r="U443" i="4"/>
  <c r="T443" i="4"/>
  <c r="R443" i="4"/>
  <c r="Q443" i="4"/>
  <c r="P443" i="4"/>
  <c r="O443" i="4"/>
  <c r="M443" i="4"/>
  <c r="L443" i="4"/>
  <c r="K443" i="4"/>
  <c r="J443" i="4"/>
  <c r="I443" i="4"/>
  <c r="H443" i="4"/>
  <c r="G443" i="4"/>
  <c r="F443" i="4"/>
  <c r="E443" i="4"/>
  <c r="D443" i="4"/>
  <c r="W442" i="4"/>
  <c r="V442" i="4"/>
  <c r="U442" i="4"/>
  <c r="T442" i="4"/>
  <c r="R442" i="4"/>
  <c r="Q442" i="4"/>
  <c r="P442" i="4"/>
  <c r="O442" i="4"/>
  <c r="M442" i="4"/>
  <c r="L442" i="4"/>
  <c r="K442" i="4"/>
  <c r="J442" i="4"/>
  <c r="I442" i="4"/>
  <c r="H442" i="4"/>
  <c r="G442" i="4"/>
  <c r="F442" i="4"/>
  <c r="E442" i="4"/>
  <c r="D442" i="4"/>
  <c r="W441" i="4"/>
  <c r="V441" i="4"/>
  <c r="U441" i="4"/>
  <c r="T441" i="4"/>
  <c r="R441" i="4"/>
  <c r="Q441" i="4"/>
  <c r="P441" i="4"/>
  <c r="O441" i="4"/>
  <c r="M441" i="4"/>
  <c r="L441" i="4"/>
  <c r="K441" i="4"/>
  <c r="J441" i="4"/>
  <c r="I441" i="4"/>
  <c r="H441" i="4"/>
  <c r="G441" i="4"/>
  <c r="F441" i="4"/>
  <c r="E441" i="4"/>
  <c r="D441" i="4"/>
  <c r="W440" i="4"/>
  <c r="V440" i="4"/>
  <c r="U440" i="4"/>
  <c r="T440" i="4"/>
  <c r="R440" i="4"/>
  <c r="Q440" i="4"/>
  <c r="P440" i="4"/>
  <c r="O440" i="4"/>
  <c r="M440" i="4"/>
  <c r="L440" i="4"/>
  <c r="K440" i="4"/>
  <c r="J440" i="4"/>
  <c r="I440" i="4"/>
  <c r="H440" i="4"/>
  <c r="G440" i="4"/>
  <c r="F440" i="4"/>
  <c r="E440" i="4"/>
  <c r="D440" i="4"/>
  <c r="W439" i="4"/>
  <c r="V439" i="4"/>
  <c r="U439" i="4"/>
  <c r="T439" i="4"/>
  <c r="R439" i="4"/>
  <c r="Q439" i="4"/>
  <c r="P439" i="4"/>
  <c r="O439" i="4"/>
  <c r="M439" i="4"/>
  <c r="L439" i="4"/>
  <c r="K439" i="4"/>
  <c r="J439" i="4"/>
  <c r="I439" i="4"/>
  <c r="H439" i="4"/>
  <c r="G439" i="4"/>
  <c r="F439" i="4"/>
  <c r="E439" i="4"/>
  <c r="D439" i="4"/>
  <c r="W438" i="4"/>
  <c r="V438" i="4"/>
  <c r="U438" i="4"/>
  <c r="T438" i="4"/>
  <c r="R438" i="4"/>
  <c r="Q438" i="4"/>
  <c r="P438" i="4"/>
  <c r="O438" i="4"/>
  <c r="M438" i="4"/>
  <c r="L438" i="4"/>
  <c r="K438" i="4"/>
  <c r="J438" i="4"/>
  <c r="I438" i="4"/>
  <c r="H438" i="4"/>
  <c r="G438" i="4"/>
  <c r="F438" i="4"/>
  <c r="E438" i="4"/>
  <c r="D438" i="4"/>
  <c r="W437" i="4"/>
  <c r="V437" i="4"/>
  <c r="U437" i="4"/>
  <c r="T437" i="4"/>
  <c r="R437" i="4"/>
  <c r="Q437" i="4"/>
  <c r="P437" i="4"/>
  <c r="O437" i="4"/>
  <c r="M437" i="4"/>
  <c r="L437" i="4"/>
  <c r="K437" i="4"/>
  <c r="J437" i="4"/>
  <c r="I437" i="4"/>
  <c r="H437" i="4"/>
  <c r="G437" i="4"/>
  <c r="F437" i="4"/>
  <c r="E437" i="4"/>
  <c r="D437" i="4"/>
  <c r="W436" i="4"/>
  <c r="V436" i="4"/>
  <c r="U436" i="4"/>
  <c r="T436" i="4"/>
  <c r="R436" i="4"/>
  <c r="Q436" i="4"/>
  <c r="P436" i="4"/>
  <c r="O436" i="4"/>
  <c r="M436" i="4"/>
  <c r="L436" i="4"/>
  <c r="K436" i="4"/>
  <c r="J436" i="4"/>
  <c r="I436" i="4"/>
  <c r="H436" i="4"/>
  <c r="G436" i="4"/>
  <c r="F436" i="4"/>
  <c r="E436" i="4"/>
  <c r="D436" i="4"/>
  <c r="W435" i="4"/>
  <c r="V435" i="4"/>
  <c r="U435" i="4"/>
  <c r="T435" i="4"/>
  <c r="R435" i="4"/>
  <c r="Q435" i="4"/>
  <c r="P435" i="4"/>
  <c r="O435" i="4"/>
  <c r="M435" i="4"/>
  <c r="L435" i="4"/>
  <c r="K435" i="4"/>
  <c r="J435" i="4"/>
  <c r="I435" i="4"/>
  <c r="H435" i="4"/>
  <c r="G435" i="4"/>
  <c r="F435" i="4"/>
  <c r="E435" i="4"/>
  <c r="D435" i="4"/>
  <c r="W434" i="4"/>
  <c r="V434" i="4"/>
  <c r="U434" i="4"/>
  <c r="T434" i="4"/>
  <c r="R434" i="4"/>
  <c r="Q434" i="4"/>
  <c r="P434" i="4"/>
  <c r="O434" i="4"/>
  <c r="M434" i="4"/>
  <c r="L434" i="4"/>
  <c r="K434" i="4"/>
  <c r="J434" i="4"/>
  <c r="I434" i="4"/>
  <c r="H434" i="4"/>
  <c r="G434" i="4"/>
  <c r="F434" i="4"/>
  <c r="E434" i="4"/>
  <c r="D434" i="4"/>
  <c r="W433" i="4"/>
  <c r="V433" i="4"/>
  <c r="U433" i="4"/>
  <c r="T433" i="4"/>
  <c r="R433" i="4"/>
  <c r="Q433" i="4"/>
  <c r="P433" i="4"/>
  <c r="O433" i="4"/>
  <c r="M433" i="4"/>
  <c r="L433" i="4"/>
  <c r="K433" i="4"/>
  <c r="J433" i="4"/>
  <c r="I433" i="4"/>
  <c r="H433" i="4"/>
  <c r="G433" i="4"/>
  <c r="F433" i="4"/>
  <c r="E433" i="4"/>
  <c r="D433" i="4"/>
  <c r="W432" i="4"/>
  <c r="V432" i="4"/>
  <c r="U432" i="4"/>
  <c r="T432" i="4"/>
  <c r="R432" i="4"/>
  <c r="Q432" i="4"/>
  <c r="P432" i="4"/>
  <c r="O432" i="4"/>
  <c r="M432" i="4"/>
  <c r="L432" i="4"/>
  <c r="K432" i="4"/>
  <c r="J432" i="4"/>
  <c r="I432" i="4"/>
  <c r="H432" i="4"/>
  <c r="G432" i="4"/>
  <c r="F432" i="4"/>
  <c r="E432" i="4"/>
  <c r="D432" i="4"/>
  <c r="W431" i="4"/>
  <c r="V431" i="4"/>
  <c r="U431" i="4"/>
  <c r="T431" i="4"/>
  <c r="R431" i="4"/>
  <c r="Q431" i="4"/>
  <c r="P431" i="4"/>
  <c r="O431" i="4"/>
  <c r="M431" i="4"/>
  <c r="L431" i="4"/>
  <c r="K431" i="4"/>
  <c r="J431" i="4"/>
  <c r="I431" i="4"/>
  <c r="H431" i="4"/>
  <c r="G431" i="4"/>
  <c r="F431" i="4"/>
  <c r="E431" i="4"/>
  <c r="D431" i="4"/>
  <c r="W430" i="4"/>
  <c r="V430" i="4"/>
  <c r="U430" i="4"/>
  <c r="T430" i="4"/>
  <c r="R430" i="4"/>
  <c r="Q430" i="4"/>
  <c r="P430" i="4"/>
  <c r="O430" i="4"/>
  <c r="M430" i="4"/>
  <c r="L430" i="4"/>
  <c r="K430" i="4"/>
  <c r="J430" i="4"/>
  <c r="I430" i="4"/>
  <c r="H430" i="4"/>
  <c r="G430" i="4"/>
  <c r="F430" i="4"/>
  <c r="E430" i="4"/>
  <c r="D430" i="4"/>
  <c r="W429" i="4"/>
  <c r="V429" i="4"/>
  <c r="U429" i="4"/>
  <c r="T429" i="4"/>
  <c r="R429" i="4"/>
  <c r="Q429" i="4"/>
  <c r="P429" i="4"/>
  <c r="O429" i="4"/>
  <c r="M429" i="4"/>
  <c r="L429" i="4"/>
  <c r="K429" i="4"/>
  <c r="J429" i="4"/>
  <c r="I429" i="4"/>
  <c r="H429" i="4"/>
  <c r="G429" i="4"/>
  <c r="F429" i="4"/>
  <c r="E429" i="4"/>
  <c r="D429" i="4"/>
  <c r="W428" i="4"/>
  <c r="V428" i="4"/>
  <c r="U428" i="4"/>
  <c r="T428" i="4"/>
  <c r="R428" i="4"/>
  <c r="Q428" i="4"/>
  <c r="P428" i="4"/>
  <c r="O428" i="4"/>
  <c r="M428" i="4"/>
  <c r="L428" i="4"/>
  <c r="K428" i="4"/>
  <c r="J428" i="4"/>
  <c r="I428" i="4"/>
  <c r="H428" i="4"/>
  <c r="G428" i="4"/>
  <c r="F428" i="4"/>
  <c r="E428" i="4"/>
  <c r="D428" i="4"/>
  <c r="W427" i="4"/>
  <c r="V427" i="4"/>
  <c r="U427" i="4"/>
  <c r="T427" i="4"/>
  <c r="R427" i="4"/>
  <c r="Q427" i="4"/>
  <c r="P427" i="4"/>
  <c r="O427" i="4"/>
  <c r="M427" i="4"/>
  <c r="L427" i="4"/>
  <c r="K427" i="4"/>
  <c r="J427" i="4"/>
  <c r="I427" i="4"/>
  <c r="H427" i="4"/>
  <c r="G427" i="4"/>
  <c r="F427" i="4"/>
  <c r="E427" i="4"/>
  <c r="D427" i="4"/>
  <c r="W426" i="4"/>
  <c r="V426" i="4"/>
  <c r="U426" i="4"/>
  <c r="T426" i="4"/>
  <c r="R426" i="4"/>
  <c r="Q426" i="4"/>
  <c r="P426" i="4"/>
  <c r="O426" i="4"/>
  <c r="M426" i="4"/>
  <c r="L426" i="4"/>
  <c r="K426" i="4"/>
  <c r="J426" i="4"/>
  <c r="I426" i="4"/>
  <c r="H426" i="4"/>
  <c r="G426" i="4"/>
  <c r="F426" i="4"/>
  <c r="E426" i="4"/>
  <c r="D426" i="4"/>
  <c r="W425" i="4"/>
  <c r="V425" i="4"/>
  <c r="U425" i="4"/>
  <c r="T425" i="4"/>
  <c r="R425" i="4"/>
  <c r="Q425" i="4"/>
  <c r="P425" i="4"/>
  <c r="O425" i="4"/>
  <c r="M425" i="4"/>
  <c r="L425" i="4"/>
  <c r="K425" i="4"/>
  <c r="J425" i="4"/>
  <c r="I425" i="4"/>
  <c r="H425" i="4"/>
  <c r="G425" i="4"/>
  <c r="F425" i="4"/>
  <c r="E425" i="4"/>
  <c r="D425" i="4"/>
  <c r="W424" i="4"/>
  <c r="V424" i="4"/>
  <c r="U424" i="4"/>
  <c r="T424" i="4"/>
  <c r="R424" i="4"/>
  <c r="Q424" i="4"/>
  <c r="P424" i="4"/>
  <c r="O424" i="4"/>
  <c r="M424" i="4"/>
  <c r="L424" i="4"/>
  <c r="K424" i="4"/>
  <c r="J424" i="4"/>
  <c r="I424" i="4"/>
  <c r="H424" i="4"/>
  <c r="G424" i="4"/>
  <c r="F424" i="4"/>
  <c r="E424" i="4"/>
  <c r="D424" i="4"/>
  <c r="W423" i="4"/>
  <c r="V423" i="4"/>
  <c r="U423" i="4"/>
  <c r="T423" i="4"/>
  <c r="R423" i="4"/>
  <c r="Q423" i="4"/>
  <c r="P423" i="4"/>
  <c r="O423" i="4"/>
  <c r="M423" i="4"/>
  <c r="L423" i="4"/>
  <c r="K423" i="4"/>
  <c r="J423" i="4"/>
  <c r="I423" i="4"/>
  <c r="H423" i="4"/>
  <c r="G423" i="4"/>
  <c r="F423" i="4"/>
  <c r="E423" i="4"/>
  <c r="D423" i="4"/>
  <c r="W422" i="4"/>
  <c r="V422" i="4"/>
  <c r="U422" i="4"/>
  <c r="T422" i="4"/>
  <c r="R422" i="4"/>
  <c r="Q422" i="4"/>
  <c r="P422" i="4"/>
  <c r="O422" i="4"/>
  <c r="M422" i="4"/>
  <c r="L422" i="4"/>
  <c r="K422" i="4"/>
  <c r="J422" i="4"/>
  <c r="I422" i="4"/>
  <c r="H422" i="4"/>
  <c r="G422" i="4"/>
  <c r="F422" i="4"/>
  <c r="E422" i="4"/>
  <c r="D422" i="4"/>
  <c r="W421" i="4"/>
  <c r="V421" i="4"/>
  <c r="U421" i="4"/>
  <c r="T421" i="4"/>
  <c r="R421" i="4"/>
  <c r="Q421" i="4"/>
  <c r="P421" i="4"/>
  <c r="O421" i="4"/>
  <c r="M421" i="4"/>
  <c r="L421" i="4"/>
  <c r="K421" i="4"/>
  <c r="J421" i="4"/>
  <c r="I421" i="4"/>
  <c r="H421" i="4"/>
  <c r="G421" i="4"/>
  <c r="F421" i="4"/>
  <c r="E421" i="4"/>
  <c r="D421" i="4"/>
  <c r="W420" i="4"/>
  <c r="V420" i="4"/>
  <c r="U420" i="4"/>
  <c r="T420" i="4"/>
  <c r="R420" i="4"/>
  <c r="Q420" i="4"/>
  <c r="P420" i="4"/>
  <c r="O420" i="4"/>
  <c r="M420" i="4"/>
  <c r="L420" i="4"/>
  <c r="K420" i="4"/>
  <c r="J420" i="4"/>
  <c r="I420" i="4"/>
  <c r="H420" i="4"/>
  <c r="G420" i="4"/>
  <c r="F420" i="4"/>
  <c r="E420" i="4"/>
  <c r="D420" i="4"/>
  <c r="W419" i="4"/>
  <c r="V419" i="4"/>
  <c r="U419" i="4"/>
  <c r="T419" i="4"/>
  <c r="R419" i="4"/>
  <c r="Q419" i="4"/>
  <c r="P419" i="4"/>
  <c r="O419" i="4"/>
  <c r="M419" i="4"/>
  <c r="L419" i="4"/>
  <c r="K419" i="4"/>
  <c r="J419" i="4"/>
  <c r="I419" i="4"/>
  <c r="H419" i="4"/>
  <c r="G419" i="4"/>
  <c r="F419" i="4"/>
  <c r="E419" i="4"/>
  <c r="D419" i="4"/>
  <c r="W418" i="4"/>
  <c r="V418" i="4"/>
  <c r="U418" i="4"/>
  <c r="T418" i="4"/>
  <c r="R418" i="4"/>
  <c r="Q418" i="4"/>
  <c r="P418" i="4"/>
  <c r="O418" i="4"/>
  <c r="M418" i="4"/>
  <c r="L418" i="4"/>
  <c r="K418" i="4"/>
  <c r="J418" i="4"/>
  <c r="I418" i="4"/>
  <c r="H418" i="4"/>
  <c r="G418" i="4"/>
  <c r="F418" i="4"/>
  <c r="E418" i="4"/>
  <c r="D418" i="4"/>
  <c r="W417" i="4"/>
  <c r="V417" i="4"/>
  <c r="U417" i="4"/>
  <c r="T417" i="4"/>
  <c r="R417" i="4"/>
  <c r="Q417" i="4"/>
  <c r="P417" i="4"/>
  <c r="O417" i="4"/>
  <c r="M417" i="4"/>
  <c r="L417" i="4"/>
  <c r="K417" i="4"/>
  <c r="J417" i="4"/>
  <c r="I417" i="4"/>
  <c r="H417" i="4"/>
  <c r="G417" i="4"/>
  <c r="F417" i="4"/>
  <c r="E417" i="4"/>
  <c r="D417" i="4"/>
  <c r="W416" i="4"/>
  <c r="V416" i="4"/>
  <c r="U416" i="4"/>
  <c r="T416" i="4"/>
  <c r="R416" i="4"/>
  <c r="Q416" i="4"/>
  <c r="P416" i="4"/>
  <c r="O416" i="4"/>
  <c r="M416" i="4"/>
  <c r="L416" i="4"/>
  <c r="K416" i="4"/>
  <c r="J416" i="4"/>
  <c r="I416" i="4"/>
  <c r="H416" i="4"/>
  <c r="G416" i="4"/>
  <c r="F416" i="4"/>
  <c r="E416" i="4"/>
  <c r="D416" i="4"/>
  <c r="W415" i="4"/>
  <c r="V415" i="4"/>
  <c r="U415" i="4"/>
  <c r="T415" i="4"/>
  <c r="R415" i="4"/>
  <c r="Q415" i="4"/>
  <c r="P415" i="4"/>
  <c r="O415" i="4"/>
  <c r="M415" i="4"/>
  <c r="L415" i="4"/>
  <c r="K415" i="4"/>
  <c r="J415" i="4"/>
  <c r="I415" i="4"/>
  <c r="H415" i="4"/>
  <c r="G415" i="4"/>
  <c r="F415" i="4"/>
  <c r="E415" i="4"/>
  <c r="D415" i="4"/>
  <c r="W414" i="4"/>
  <c r="V414" i="4"/>
  <c r="U414" i="4"/>
  <c r="T414" i="4"/>
  <c r="R414" i="4"/>
  <c r="Q414" i="4"/>
  <c r="P414" i="4"/>
  <c r="O414" i="4"/>
  <c r="M414" i="4"/>
  <c r="L414" i="4"/>
  <c r="K414" i="4"/>
  <c r="J414" i="4"/>
  <c r="I414" i="4"/>
  <c r="H414" i="4"/>
  <c r="G414" i="4"/>
  <c r="F414" i="4"/>
  <c r="E414" i="4"/>
  <c r="D414" i="4"/>
  <c r="W413" i="4"/>
  <c r="V413" i="4"/>
  <c r="U413" i="4"/>
  <c r="T413" i="4"/>
  <c r="R413" i="4"/>
  <c r="Q413" i="4"/>
  <c r="P413" i="4"/>
  <c r="O413" i="4"/>
  <c r="M413" i="4"/>
  <c r="L413" i="4"/>
  <c r="K413" i="4"/>
  <c r="J413" i="4"/>
  <c r="I413" i="4"/>
  <c r="H413" i="4"/>
  <c r="G413" i="4"/>
  <c r="F413" i="4"/>
  <c r="E413" i="4"/>
  <c r="D413" i="4"/>
  <c r="W412" i="4"/>
  <c r="V412" i="4"/>
  <c r="U412" i="4"/>
  <c r="T412" i="4"/>
  <c r="R412" i="4"/>
  <c r="Q412" i="4"/>
  <c r="P412" i="4"/>
  <c r="O412" i="4"/>
  <c r="M412" i="4"/>
  <c r="L412" i="4"/>
  <c r="K412" i="4"/>
  <c r="J412" i="4"/>
  <c r="I412" i="4"/>
  <c r="H412" i="4"/>
  <c r="G412" i="4"/>
  <c r="F412" i="4"/>
  <c r="E412" i="4"/>
  <c r="D412" i="4"/>
  <c r="W411" i="4"/>
  <c r="V411" i="4"/>
  <c r="U411" i="4"/>
  <c r="T411" i="4"/>
  <c r="R411" i="4"/>
  <c r="Q411" i="4"/>
  <c r="P411" i="4"/>
  <c r="O411" i="4"/>
  <c r="M411" i="4"/>
  <c r="L411" i="4"/>
  <c r="K411" i="4"/>
  <c r="J411" i="4"/>
  <c r="I411" i="4"/>
  <c r="H411" i="4"/>
  <c r="G411" i="4"/>
  <c r="F411" i="4"/>
  <c r="E411" i="4"/>
  <c r="D411" i="4"/>
  <c r="W410" i="4"/>
  <c r="V410" i="4"/>
  <c r="U410" i="4"/>
  <c r="T410" i="4"/>
  <c r="R410" i="4"/>
  <c r="Q410" i="4"/>
  <c r="P410" i="4"/>
  <c r="O410" i="4"/>
  <c r="M410" i="4"/>
  <c r="L410" i="4"/>
  <c r="K410" i="4"/>
  <c r="J410" i="4"/>
  <c r="I410" i="4"/>
  <c r="H410" i="4"/>
  <c r="G410" i="4"/>
  <c r="F410" i="4"/>
  <c r="E410" i="4"/>
  <c r="D410" i="4"/>
  <c r="W409" i="4"/>
  <c r="V409" i="4"/>
  <c r="U409" i="4"/>
  <c r="T409" i="4"/>
  <c r="R409" i="4"/>
  <c r="Q409" i="4"/>
  <c r="P409" i="4"/>
  <c r="O409" i="4"/>
  <c r="M409" i="4"/>
  <c r="L409" i="4"/>
  <c r="K409" i="4"/>
  <c r="J409" i="4"/>
  <c r="I409" i="4"/>
  <c r="H409" i="4"/>
  <c r="G409" i="4"/>
  <c r="F409" i="4"/>
  <c r="E409" i="4"/>
  <c r="D409" i="4"/>
  <c r="W408" i="4"/>
  <c r="V408" i="4"/>
  <c r="U408" i="4"/>
  <c r="T408" i="4"/>
  <c r="R408" i="4"/>
  <c r="Q408" i="4"/>
  <c r="P408" i="4"/>
  <c r="O408" i="4"/>
  <c r="M408" i="4"/>
  <c r="L408" i="4"/>
  <c r="K408" i="4"/>
  <c r="J408" i="4"/>
  <c r="I408" i="4"/>
  <c r="H408" i="4"/>
  <c r="G408" i="4"/>
  <c r="F408" i="4"/>
  <c r="E408" i="4"/>
  <c r="D408" i="4"/>
  <c r="W407" i="4"/>
  <c r="V407" i="4"/>
  <c r="U407" i="4"/>
  <c r="T407" i="4"/>
  <c r="R407" i="4"/>
  <c r="Q407" i="4"/>
  <c r="P407" i="4"/>
  <c r="O407" i="4"/>
  <c r="M407" i="4"/>
  <c r="L407" i="4"/>
  <c r="K407" i="4"/>
  <c r="J407" i="4"/>
  <c r="I407" i="4"/>
  <c r="H407" i="4"/>
  <c r="G407" i="4"/>
  <c r="F407" i="4"/>
  <c r="E407" i="4"/>
  <c r="D407" i="4"/>
  <c r="W406" i="4"/>
  <c r="V406" i="4"/>
  <c r="U406" i="4"/>
  <c r="T406" i="4"/>
  <c r="R406" i="4"/>
  <c r="Q406" i="4"/>
  <c r="P406" i="4"/>
  <c r="O406" i="4"/>
  <c r="M406" i="4"/>
  <c r="L406" i="4"/>
  <c r="K406" i="4"/>
  <c r="J406" i="4"/>
  <c r="I406" i="4"/>
  <c r="H406" i="4"/>
  <c r="G406" i="4"/>
  <c r="F406" i="4"/>
  <c r="E406" i="4"/>
  <c r="D406" i="4"/>
  <c r="W405" i="4"/>
  <c r="V405" i="4"/>
  <c r="U405" i="4"/>
  <c r="T405" i="4"/>
  <c r="R405" i="4"/>
  <c r="Q405" i="4"/>
  <c r="P405" i="4"/>
  <c r="O405" i="4"/>
  <c r="M405" i="4"/>
  <c r="L405" i="4"/>
  <c r="K405" i="4"/>
  <c r="J405" i="4"/>
  <c r="I405" i="4"/>
  <c r="H405" i="4"/>
  <c r="G405" i="4"/>
  <c r="F405" i="4"/>
  <c r="E405" i="4"/>
  <c r="D405" i="4"/>
  <c r="W404" i="4"/>
  <c r="V404" i="4"/>
  <c r="U404" i="4"/>
  <c r="T404" i="4"/>
  <c r="R404" i="4"/>
  <c r="Q404" i="4"/>
  <c r="P404" i="4"/>
  <c r="O404" i="4"/>
  <c r="M404" i="4"/>
  <c r="L404" i="4"/>
  <c r="K404" i="4"/>
  <c r="J404" i="4"/>
  <c r="I404" i="4"/>
  <c r="H404" i="4"/>
  <c r="G404" i="4"/>
  <c r="F404" i="4"/>
  <c r="E404" i="4"/>
  <c r="D404" i="4"/>
  <c r="W403" i="4"/>
  <c r="V403" i="4"/>
  <c r="U403" i="4"/>
  <c r="T403" i="4"/>
  <c r="R403" i="4"/>
  <c r="Q403" i="4"/>
  <c r="P403" i="4"/>
  <c r="O403" i="4"/>
  <c r="M403" i="4"/>
  <c r="L403" i="4"/>
  <c r="K403" i="4"/>
  <c r="J403" i="4"/>
  <c r="I403" i="4"/>
  <c r="H403" i="4"/>
  <c r="G403" i="4"/>
  <c r="F403" i="4"/>
  <c r="E403" i="4"/>
  <c r="D403" i="4"/>
  <c r="W402" i="4"/>
  <c r="V402" i="4"/>
  <c r="U402" i="4"/>
  <c r="T402" i="4"/>
  <c r="R402" i="4"/>
  <c r="Q402" i="4"/>
  <c r="P402" i="4"/>
  <c r="O402" i="4"/>
  <c r="M402" i="4"/>
  <c r="L402" i="4"/>
  <c r="K402" i="4"/>
  <c r="J402" i="4"/>
  <c r="I402" i="4"/>
  <c r="H402" i="4"/>
  <c r="G402" i="4"/>
  <c r="F402" i="4"/>
  <c r="E402" i="4"/>
  <c r="D402" i="4"/>
  <c r="W401" i="4"/>
  <c r="V401" i="4"/>
  <c r="U401" i="4"/>
  <c r="T401" i="4"/>
  <c r="R401" i="4"/>
  <c r="Q401" i="4"/>
  <c r="P401" i="4"/>
  <c r="O401" i="4"/>
  <c r="M401" i="4"/>
  <c r="L401" i="4"/>
  <c r="K401" i="4"/>
  <c r="J401" i="4"/>
  <c r="I401" i="4"/>
  <c r="H401" i="4"/>
  <c r="G401" i="4"/>
  <c r="F401" i="4"/>
  <c r="E401" i="4"/>
  <c r="D401" i="4"/>
  <c r="W400" i="4"/>
  <c r="V400" i="4"/>
  <c r="U400" i="4"/>
  <c r="T400" i="4"/>
  <c r="R400" i="4"/>
  <c r="Q400" i="4"/>
  <c r="P400" i="4"/>
  <c r="O400" i="4"/>
  <c r="M400" i="4"/>
  <c r="L400" i="4"/>
  <c r="K400" i="4"/>
  <c r="J400" i="4"/>
  <c r="I400" i="4"/>
  <c r="H400" i="4"/>
  <c r="G400" i="4"/>
  <c r="F400" i="4"/>
  <c r="E400" i="4"/>
  <c r="D400" i="4"/>
  <c r="W399" i="4"/>
  <c r="V399" i="4"/>
  <c r="U399" i="4"/>
  <c r="T399" i="4"/>
  <c r="R399" i="4"/>
  <c r="Q399" i="4"/>
  <c r="P399" i="4"/>
  <c r="O399" i="4"/>
  <c r="M399" i="4"/>
  <c r="L399" i="4"/>
  <c r="K399" i="4"/>
  <c r="J399" i="4"/>
  <c r="I399" i="4"/>
  <c r="H399" i="4"/>
  <c r="G399" i="4"/>
  <c r="F399" i="4"/>
  <c r="E399" i="4"/>
  <c r="D399" i="4"/>
  <c r="W398" i="4"/>
  <c r="V398" i="4"/>
  <c r="U398" i="4"/>
  <c r="T398" i="4"/>
  <c r="R398" i="4"/>
  <c r="Q398" i="4"/>
  <c r="P398" i="4"/>
  <c r="O398" i="4"/>
  <c r="M398" i="4"/>
  <c r="L398" i="4"/>
  <c r="K398" i="4"/>
  <c r="J398" i="4"/>
  <c r="I398" i="4"/>
  <c r="H398" i="4"/>
  <c r="G398" i="4"/>
  <c r="F398" i="4"/>
  <c r="E398" i="4"/>
  <c r="D398" i="4"/>
  <c r="W397" i="4"/>
  <c r="V397" i="4"/>
  <c r="U397" i="4"/>
  <c r="T397" i="4"/>
  <c r="R397" i="4"/>
  <c r="Q397" i="4"/>
  <c r="P397" i="4"/>
  <c r="O397" i="4"/>
  <c r="M397" i="4"/>
  <c r="L397" i="4"/>
  <c r="K397" i="4"/>
  <c r="J397" i="4"/>
  <c r="I397" i="4"/>
  <c r="H397" i="4"/>
  <c r="G397" i="4"/>
  <c r="F397" i="4"/>
  <c r="E397" i="4"/>
  <c r="D397" i="4"/>
  <c r="W396" i="4"/>
  <c r="V396" i="4"/>
  <c r="U396" i="4"/>
  <c r="T396" i="4"/>
  <c r="R396" i="4"/>
  <c r="Q396" i="4"/>
  <c r="P396" i="4"/>
  <c r="O396" i="4"/>
  <c r="M396" i="4"/>
  <c r="L396" i="4"/>
  <c r="K396" i="4"/>
  <c r="J396" i="4"/>
  <c r="I396" i="4"/>
  <c r="H396" i="4"/>
  <c r="G396" i="4"/>
  <c r="F396" i="4"/>
  <c r="E396" i="4"/>
  <c r="D396" i="4"/>
  <c r="W395" i="4"/>
  <c r="V395" i="4"/>
  <c r="U395" i="4"/>
  <c r="T395" i="4"/>
  <c r="R395" i="4"/>
  <c r="Q395" i="4"/>
  <c r="P395" i="4"/>
  <c r="O395" i="4"/>
  <c r="M395" i="4"/>
  <c r="L395" i="4"/>
  <c r="K395" i="4"/>
  <c r="J395" i="4"/>
  <c r="I395" i="4"/>
  <c r="H395" i="4"/>
  <c r="G395" i="4"/>
  <c r="F395" i="4"/>
  <c r="E395" i="4"/>
  <c r="D395" i="4"/>
  <c r="W394" i="4"/>
  <c r="V394" i="4"/>
  <c r="U394" i="4"/>
  <c r="T394" i="4"/>
  <c r="R394" i="4"/>
  <c r="Q394" i="4"/>
  <c r="P394" i="4"/>
  <c r="O394" i="4"/>
  <c r="M394" i="4"/>
  <c r="L394" i="4"/>
  <c r="K394" i="4"/>
  <c r="J394" i="4"/>
  <c r="I394" i="4"/>
  <c r="H394" i="4"/>
  <c r="G394" i="4"/>
  <c r="F394" i="4"/>
  <c r="E394" i="4"/>
  <c r="D394" i="4"/>
  <c r="W393" i="4"/>
  <c r="V393" i="4"/>
  <c r="U393" i="4"/>
  <c r="T393" i="4"/>
  <c r="R393" i="4"/>
  <c r="Q393" i="4"/>
  <c r="P393" i="4"/>
  <c r="O393" i="4"/>
  <c r="M393" i="4"/>
  <c r="L393" i="4"/>
  <c r="K393" i="4"/>
  <c r="J393" i="4"/>
  <c r="I393" i="4"/>
  <c r="H393" i="4"/>
  <c r="G393" i="4"/>
  <c r="F393" i="4"/>
  <c r="E393" i="4"/>
  <c r="D393" i="4"/>
  <c r="W392" i="4"/>
  <c r="V392" i="4"/>
  <c r="U392" i="4"/>
  <c r="T392" i="4"/>
  <c r="R392" i="4"/>
  <c r="Q392" i="4"/>
  <c r="P392" i="4"/>
  <c r="O392" i="4"/>
  <c r="M392" i="4"/>
  <c r="L392" i="4"/>
  <c r="K392" i="4"/>
  <c r="J392" i="4"/>
  <c r="I392" i="4"/>
  <c r="H392" i="4"/>
  <c r="G392" i="4"/>
  <c r="F392" i="4"/>
  <c r="E392" i="4"/>
  <c r="D392" i="4"/>
  <c r="W391" i="4"/>
  <c r="V391" i="4"/>
  <c r="U391" i="4"/>
  <c r="T391" i="4"/>
  <c r="R391" i="4"/>
  <c r="Q391" i="4"/>
  <c r="P391" i="4"/>
  <c r="O391" i="4"/>
  <c r="M391" i="4"/>
  <c r="L391" i="4"/>
  <c r="K391" i="4"/>
  <c r="J391" i="4"/>
  <c r="I391" i="4"/>
  <c r="H391" i="4"/>
  <c r="G391" i="4"/>
  <c r="F391" i="4"/>
  <c r="E391" i="4"/>
  <c r="D391" i="4"/>
  <c r="W390" i="4"/>
  <c r="V390" i="4"/>
  <c r="U390" i="4"/>
  <c r="T390" i="4"/>
  <c r="R390" i="4"/>
  <c r="Q390" i="4"/>
  <c r="P390" i="4"/>
  <c r="O390" i="4"/>
  <c r="M390" i="4"/>
  <c r="L390" i="4"/>
  <c r="K390" i="4"/>
  <c r="J390" i="4"/>
  <c r="I390" i="4"/>
  <c r="H390" i="4"/>
  <c r="G390" i="4"/>
  <c r="F390" i="4"/>
  <c r="E390" i="4"/>
  <c r="D390" i="4"/>
  <c r="W389" i="4"/>
  <c r="V389" i="4"/>
  <c r="U389" i="4"/>
  <c r="T389" i="4"/>
  <c r="R389" i="4"/>
  <c r="Q389" i="4"/>
  <c r="P389" i="4"/>
  <c r="O389" i="4"/>
  <c r="M389" i="4"/>
  <c r="L389" i="4"/>
  <c r="K389" i="4"/>
  <c r="J389" i="4"/>
  <c r="I389" i="4"/>
  <c r="H389" i="4"/>
  <c r="G389" i="4"/>
  <c r="F389" i="4"/>
  <c r="E389" i="4"/>
  <c r="D389" i="4"/>
  <c r="W388" i="4"/>
  <c r="V388" i="4"/>
  <c r="U388" i="4"/>
  <c r="T388" i="4"/>
  <c r="R388" i="4"/>
  <c r="Q388" i="4"/>
  <c r="P388" i="4"/>
  <c r="O388" i="4"/>
  <c r="M388" i="4"/>
  <c r="L388" i="4"/>
  <c r="K388" i="4"/>
  <c r="J388" i="4"/>
  <c r="I388" i="4"/>
  <c r="H388" i="4"/>
  <c r="G388" i="4"/>
  <c r="F388" i="4"/>
  <c r="E388" i="4"/>
  <c r="D388" i="4"/>
  <c r="W387" i="4"/>
  <c r="V387" i="4"/>
  <c r="U387" i="4"/>
  <c r="T387" i="4"/>
  <c r="R387" i="4"/>
  <c r="Q387" i="4"/>
  <c r="P387" i="4"/>
  <c r="O387" i="4"/>
  <c r="M387" i="4"/>
  <c r="L387" i="4"/>
  <c r="K387" i="4"/>
  <c r="J387" i="4"/>
  <c r="I387" i="4"/>
  <c r="H387" i="4"/>
  <c r="G387" i="4"/>
  <c r="F387" i="4"/>
  <c r="E387" i="4"/>
  <c r="D387" i="4"/>
  <c r="W386" i="4"/>
  <c r="V386" i="4"/>
  <c r="U386" i="4"/>
  <c r="T386" i="4"/>
  <c r="R386" i="4"/>
  <c r="Q386" i="4"/>
  <c r="P386" i="4"/>
  <c r="O386" i="4"/>
  <c r="M386" i="4"/>
  <c r="L386" i="4"/>
  <c r="K386" i="4"/>
  <c r="J386" i="4"/>
  <c r="I386" i="4"/>
  <c r="H386" i="4"/>
  <c r="G386" i="4"/>
  <c r="F386" i="4"/>
  <c r="E386" i="4"/>
  <c r="D386" i="4"/>
  <c r="W385" i="4"/>
  <c r="V385" i="4"/>
  <c r="U385" i="4"/>
  <c r="T385" i="4"/>
  <c r="R385" i="4"/>
  <c r="Q385" i="4"/>
  <c r="P385" i="4"/>
  <c r="O385" i="4"/>
  <c r="M385" i="4"/>
  <c r="L385" i="4"/>
  <c r="K385" i="4"/>
  <c r="J385" i="4"/>
  <c r="I385" i="4"/>
  <c r="H385" i="4"/>
  <c r="G385" i="4"/>
  <c r="F385" i="4"/>
  <c r="E385" i="4"/>
  <c r="D385" i="4"/>
  <c r="W384" i="4"/>
  <c r="V384" i="4"/>
  <c r="U384" i="4"/>
  <c r="T384" i="4"/>
  <c r="R384" i="4"/>
  <c r="Q384" i="4"/>
  <c r="P384" i="4"/>
  <c r="O384" i="4"/>
  <c r="M384" i="4"/>
  <c r="L384" i="4"/>
  <c r="K384" i="4"/>
  <c r="J384" i="4"/>
  <c r="I384" i="4"/>
  <c r="H384" i="4"/>
  <c r="G384" i="4"/>
  <c r="F384" i="4"/>
  <c r="E384" i="4"/>
  <c r="D384" i="4"/>
  <c r="W383" i="4"/>
  <c r="V383" i="4"/>
  <c r="U383" i="4"/>
  <c r="T383" i="4"/>
  <c r="R383" i="4"/>
  <c r="Q383" i="4"/>
  <c r="P383" i="4"/>
  <c r="O383" i="4"/>
  <c r="M383" i="4"/>
  <c r="L383" i="4"/>
  <c r="K383" i="4"/>
  <c r="J383" i="4"/>
  <c r="I383" i="4"/>
  <c r="H383" i="4"/>
  <c r="G383" i="4"/>
  <c r="F383" i="4"/>
  <c r="E383" i="4"/>
  <c r="D383" i="4"/>
  <c r="W382" i="4"/>
  <c r="V382" i="4"/>
  <c r="U382" i="4"/>
  <c r="T382" i="4"/>
  <c r="R382" i="4"/>
  <c r="Q382" i="4"/>
  <c r="P382" i="4"/>
  <c r="O382" i="4"/>
  <c r="M382" i="4"/>
  <c r="L382" i="4"/>
  <c r="K382" i="4"/>
  <c r="J382" i="4"/>
  <c r="I382" i="4"/>
  <c r="H382" i="4"/>
  <c r="G382" i="4"/>
  <c r="F382" i="4"/>
  <c r="E382" i="4"/>
  <c r="D382" i="4"/>
  <c r="W381" i="4"/>
  <c r="V381" i="4"/>
  <c r="U381" i="4"/>
  <c r="T381" i="4"/>
  <c r="R381" i="4"/>
  <c r="Q381" i="4"/>
  <c r="P381" i="4"/>
  <c r="O381" i="4"/>
  <c r="M381" i="4"/>
  <c r="L381" i="4"/>
  <c r="K381" i="4"/>
  <c r="J381" i="4"/>
  <c r="I381" i="4"/>
  <c r="H381" i="4"/>
  <c r="G381" i="4"/>
  <c r="F381" i="4"/>
  <c r="E381" i="4"/>
  <c r="D381" i="4"/>
  <c r="W380" i="4"/>
  <c r="V380" i="4"/>
  <c r="U380" i="4"/>
  <c r="T380" i="4"/>
  <c r="R380" i="4"/>
  <c r="Q380" i="4"/>
  <c r="P380" i="4"/>
  <c r="O380" i="4"/>
  <c r="M380" i="4"/>
  <c r="L380" i="4"/>
  <c r="K380" i="4"/>
  <c r="J380" i="4"/>
  <c r="I380" i="4"/>
  <c r="H380" i="4"/>
  <c r="G380" i="4"/>
  <c r="F380" i="4"/>
  <c r="E380" i="4"/>
  <c r="D380" i="4"/>
  <c r="W379" i="4"/>
  <c r="V379" i="4"/>
  <c r="U379" i="4"/>
  <c r="T379" i="4"/>
  <c r="R379" i="4"/>
  <c r="Q379" i="4"/>
  <c r="P379" i="4"/>
  <c r="O379" i="4"/>
  <c r="M379" i="4"/>
  <c r="L379" i="4"/>
  <c r="K379" i="4"/>
  <c r="J379" i="4"/>
  <c r="I379" i="4"/>
  <c r="H379" i="4"/>
  <c r="G379" i="4"/>
  <c r="F379" i="4"/>
  <c r="E379" i="4"/>
  <c r="D379" i="4"/>
  <c r="W378" i="4"/>
  <c r="V378" i="4"/>
  <c r="U378" i="4"/>
  <c r="T378" i="4"/>
  <c r="R378" i="4"/>
  <c r="Q378" i="4"/>
  <c r="P378" i="4"/>
  <c r="O378" i="4"/>
  <c r="M378" i="4"/>
  <c r="L378" i="4"/>
  <c r="K378" i="4"/>
  <c r="J378" i="4"/>
  <c r="I378" i="4"/>
  <c r="H378" i="4"/>
  <c r="G378" i="4"/>
  <c r="F378" i="4"/>
  <c r="E378" i="4"/>
  <c r="D378" i="4"/>
  <c r="W377" i="4"/>
  <c r="V377" i="4"/>
  <c r="U377" i="4"/>
  <c r="T377" i="4"/>
  <c r="R377" i="4"/>
  <c r="Q377" i="4"/>
  <c r="P377" i="4"/>
  <c r="O377" i="4"/>
  <c r="M377" i="4"/>
  <c r="L377" i="4"/>
  <c r="K377" i="4"/>
  <c r="J377" i="4"/>
  <c r="I377" i="4"/>
  <c r="H377" i="4"/>
  <c r="G377" i="4"/>
  <c r="F377" i="4"/>
  <c r="E377" i="4"/>
  <c r="D377" i="4"/>
  <c r="W376" i="4"/>
  <c r="V376" i="4"/>
  <c r="U376" i="4"/>
  <c r="T376" i="4"/>
  <c r="R376" i="4"/>
  <c r="Q376" i="4"/>
  <c r="P376" i="4"/>
  <c r="O376" i="4"/>
  <c r="M376" i="4"/>
  <c r="L376" i="4"/>
  <c r="K376" i="4"/>
  <c r="J376" i="4"/>
  <c r="I376" i="4"/>
  <c r="H376" i="4"/>
  <c r="G376" i="4"/>
  <c r="F376" i="4"/>
  <c r="E376" i="4"/>
  <c r="D376" i="4"/>
  <c r="W375" i="4"/>
  <c r="V375" i="4"/>
  <c r="U375" i="4"/>
  <c r="T375" i="4"/>
  <c r="R375" i="4"/>
  <c r="Q375" i="4"/>
  <c r="P375" i="4"/>
  <c r="O375" i="4"/>
  <c r="M375" i="4"/>
  <c r="L375" i="4"/>
  <c r="K375" i="4"/>
  <c r="J375" i="4"/>
  <c r="I375" i="4"/>
  <c r="H375" i="4"/>
  <c r="G375" i="4"/>
  <c r="F375" i="4"/>
  <c r="E375" i="4"/>
  <c r="D375" i="4"/>
  <c r="W374" i="4"/>
  <c r="V374" i="4"/>
  <c r="U374" i="4"/>
  <c r="T374" i="4"/>
  <c r="R374" i="4"/>
  <c r="Q374" i="4"/>
  <c r="P374" i="4"/>
  <c r="O374" i="4"/>
  <c r="M374" i="4"/>
  <c r="L374" i="4"/>
  <c r="K374" i="4"/>
  <c r="J374" i="4"/>
  <c r="I374" i="4"/>
  <c r="H374" i="4"/>
  <c r="G374" i="4"/>
  <c r="F374" i="4"/>
  <c r="E374" i="4"/>
  <c r="D374" i="4"/>
  <c r="W373" i="4"/>
  <c r="V373" i="4"/>
  <c r="U373" i="4"/>
  <c r="T373" i="4"/>
  <c r="R373" i="4"/>
  <c r="Q373" i="4"/>
  <c r="P373" i="4"/>
  <c r="O373" i="4"/>
  <c r="M373" i="4"/>
  <c r="L373" i="4"/>
  <c r="K373" i="4"/>
  <c r="J373" i="4"/>
  <c r="I373" i="4"/>
  <c r="H373" i="4"/>
  <c r="G373" i="4"/>
  <c r="F373" i="4"/>
  <c r="E373" i="4"/>
  <c r="D373" i="4"/>
  <c r="W372" i="4"/>
  <c r="V372" i="4"/>
  <c r="U372" i="4"/>
  <c r="T372" i="4"/>
  <c r="R372" i="4"/>
  <c r="Q372" i="4"/>
  <c r="P372" i="4"/>
  <c r="O372" i="4"/>
  <c r="M372" i="4"/>
  <c r="L372" i="4"/>
  <c r="K372" i="4"/>
  <c r="J372" i="4"/>
  <c r="I372" i="4"/>
  <c r="H372" i="4"/>
  <c r="G372" i="4"/>
  <c r="F372" i="4"/>
  <c r="E372" i="4"/>
  <c r="D372" i="4"/>
  <c r="W371" i="4"/>
  <c r="V371" i="4"/>
  <c r="U371" i="4"/>
  <c r="T371" i="4"/>
  <c r="R371" i="4"/>
  <c r="Q371" i="4"/>
  <c r="P371" i="4"/>
  <c r="O371" i="4"/>
  <c r="M371" i="4"/>
  <c r="L371" i="4"/>
  <c r="K371" i="4"/>
  <c r="J371" i="4"/>
  <c r="I371" i="4"/>
  <c r="H371" i="4"/>
  <c r="G371" i="4"/>
  <c r="F371" i="4"/>
  <c r="E371" i="4"/>
  <c r="D371" i="4"/>
  <c r="W370" i="4"/>
  <c r="V370" i="4"/>
  <c r="U370" i="4"/>
  <c r="T370" i="4"/>
  <c r="R370" i="4"/>
  <c r="Q370" i="4"/>
  <c r="P370" i="4"/>
  <c r="O370" i="4"/>
  <c r="M370" i="4"/>
  <c r="L370" i="4"/>
  <c r="K370" i="4"/>
  <c r="J370" i="4"/>
  <c r="I370" i="4"/>
  <c r="H370" i="4"/>
  <c r="G370" i="4"/>
  <c r="F370" i="4"/>
  <c r="E370" i="4"/>
  <c r="D370" i="4"/>
  <c r="W369" i="4"/>
  <c r="V369" i="4"/>
  <c r="U369" i="4"/>
  <c r="T369" i="4"/>
  <c r="R369" i="4"/>
  <c r="Q369" i="4"/>
  <c r="P369" i="4"/>
  <c r="O369" i="4"/>
  <c r="M369" i="4"/>
  <c r="L369" i="4"/>
  <c r="K369" i="4"/>
  <c r="J369" i="4"/>
  <c r="I369" i="4"/>
  <c r="H369" i="4"/>
  <c r="G369" i="4"/>
  <c r="F369" i="4"/>
  <c r="E369" i="4"/>
  <c r="D369" i="4"/>
  <c r="W368" i="4"/>
  <c r="V368" i="4"/>
  <c r="U368" i="4"/>
  <c r="T368" i="4"/>
  <c r="R368" i="4"/>
  <c r="Q368" i="4"/>
  <c r="P368" i="4"/>
  <c r="O368" i="4"/>
  <c r="M368" i="4"/>
  <c r="L368" i="4"/>
  <c r="K368" i="4"/>
  <c r="J368" i="4"/>
  <c r="I368" i="4"/>
  <c r="H368" i="4"/>
  <c r="G368" i="4"/>
  <c r="F368" i="4"/>
  <c r="E368" i="4"/>
  <c r="D368" i="4"/>
  <c r="W367" i="4"/>
  <c r="V367" i="4"/>
  <c r="U367" i="4"/>
  <c r="T367" i="4"/>
  <c r="R367" i="4"/>
  <c r="Q367" i="4"/>
  <c r="P367" i="4"/>
  <c r="O367" i="4"/>
  <c r="M367" i="4"/>
  <c r="L367" i="4"/>
  <c r="K367" i="4"/>
  <c r="J367" i="4"/>
  <c r="I367" i="4"/>
  <c r="H367" i="4"/>
  <c r="G367" i="4"/>
  <c r="F367" i="4"/>
  <c r="E367" i="4"/>
  <c r="D367" i="4"/>
  <c r="W366" i="4"/>
  <c r="V366" i="4"/>
  <c r="U366" i="4"/>
  <c r="T366" i="4"/>
  <c r="R366" i="4"/>
  <c r="Q366" i="4"/>
  <c r="P366" i="4"/>
  <c r="O366" i="4"/>
  <c r="M366" i="4"/>
  <c r="L366" i="4"/>
  <c r="K366" i="4"/>
  <c r="J366" i="4"/>
  <c r="I366" i="4"/>
  <c r="H366" i="4"/>
  <c r="G366" i="4"/>
  <c r="F366" i="4"/>
  <c r="E366" i="4"/>
  <c r="D366" i="4"/>
  <c r="W365" i="4"/>
  <c r="V365" i="4"/>
  <c r="U365" i="4"/>
  <c r="T365" i="4"/>
  <c r="R365" i="4"/>
  <c r="Q365" i="4"/>
  <c r="P365" i="4"/>
  <c r="O365" i="4"/>
  <c r="M365" i="4"/>
  <c r="L365" i="4"/>
  <c r="K365" i="4"/>
  <c r="J365" i="4"/>
  <c r="I365" i="4"/>
  <c r="H365" i="4"/>
  <c r="G365" i="4"/>
  <c r="F365" i="4"/>
  <c r="E365" i="4"/>
  <c r="D365" i="4"/>
  <c r="W364" i="4"/>
  <c r="V364" i="4"/>
  <c r="U364" i="4"/>
  <c r="T364" i="4"/>
  <c r="R364" i="4"/>
  <c r="Q364" i="4"/>
  <c r="P364" i="4"/>
  <c r="O364" i="4"/>
  <c r="M364" i="4"/>
  <c r="L364" i="4"/>
  <c r="K364" i="4"/>
  <c r="J364" i="4"/>
  <c r="I364" i="4"/>
  <c r="H364" i="4"/>
  <c r="G364" i="4"/>
  <c r="F364" i="4"/>
  <c r="E364" i="4"/>
  <c r="D364" i="4"/>
  <c r="W363" i="4"/>
  <c r="V363" i="4"/>
  <c r="U363" i="4"/>
  <c r="T363" i="4"/>
  <c r="R363" i="4"/>
  <c r="Q363" i="4"/>
  <c r="P363" i="4"/>
  <c r="O363" i="4"/>
  <c r="M363" i="4"/>
  <c r="L363" i="4"/>
  <c r="K363" i="4"/>
  <c r="J363" i="4"/>
  <c r="I363" i="4"/>
  <c r="H363" i="4"/>
  <c r="G363" i="4"/>
  <c r="F363" i="4"/>
  <c r="E363" i="4"/>
  <c r="D363" i="4"/>
  <c r="W362" i="4"/>
  <c r="V362" i="4"/>
  <c r="U362" i="4"/>
  <c r="T362" i="4"/>
  <c r="R362" i="4"/>
  <c r="Q362" i="4"/>
  <c r="P362" i="4"/>
  <c r="O362" i="4"/>
  <c r="M362" i="4"/>
  <c r="L362" i="4"/>
  <c r="K362" i="4"/>
  <c r="J362" i="4"/>
  <c r="I362" i="4"/>
  <c r="H362" i="4"/>
  <c r="G362" i="4"/>
  <c r="F362" i="4"/>
  <c r="E362" i="4"/>
  <c r="D362" i="4"/>
  <c r="W361" i="4"/>
  <c r="V361" i="4"/>
  <c r="U361" i="4"/>
  <c r="T361" i="4"/>
  <c r="R361" i="4"/>
  <c r="Q361" i="4"/>
  <c r="P361" i="4"/>
  <c r="O361" i="4"/>
  <c r="M361" i="4"/>
  <c r="L361" i="4"/>
  <c r="K361" i="4"/>
  <c r="J361" i="4"/>
  <c r="I361" i="4"/>
  <c r="H361" i="4"/>
  <c r="G361" i="4"/>
  <c r="F361" i="4"/>
  <c r="E361" i="4"/>
  <c r="D361" i="4"/>
  <c r="W360" i="4"/>
  <c r="V360" i="4"/>
  <c r="U360" i="4"/>
  <c r="T360" i="4"/>
  <c r="R360" i="4"/>
  <c r="Q360" i="4"/>
  <c r="P360" i="4"/>
  <c r="O360" i="4"/>
  <c r="M360" i="4"/>
  <c r="L360" i="4"/>
  <c r="K360" i="4"/>
  <c r="J360" i="4"/>
  <c r="I360" i="4"/>
  <c r="H360" i="4"/>
  <c r="G360" i="4"/>
  <c r="F360" i="4"/>
  <c r="E360" i="4"/>
  <c r="D360" i="4"/>
  <c r="W359" i="4"/>
  <c r="V359" i="4"/>
  <c r="U359" i="4"/>
  <c r="T359" i="4"/>
  <c r="R359" i="4"/>
  <c r="Q359" i="4"/>
  <c r="P359" i="4"/>
  <c r="O359" i="4"/>
  <c r="M359" i="4"/>
  <c r="L359" i="4"/>
  <c r="K359" i="4"/>
  <c r="J359" i="4"/>
  <c r="I359" i="4"/>
  <c r="H359" i="4"/>
  <c r="G359" i="4"/>
  <c r="F359" i="4"/>
  <c r="E359" i="4"/>
  <c r="D359" i="4"/>
  <c r="W358" i="4"/>
  <c r="V358" i="4"/>
  <c r="U358" i="4"/>
  <c r="T358" i="4"/>
  <c r="R358" i="4"/>
  <c r="Q358" i="4"/>
  <c r="P358" i="4"/>
  <c r="O358" i="4"/>
  <c r="M358" i="4"/>
  <c r="L358" i="4"/>
  <c r="K358" i="4"/>
  <c r="J358" i="4"/>
  <c r="I358" i="4"/>
  <c r="H358" i="4"/>
  <c r="G358" i="4"/>
  <c r="F358" i="4"/>
  <c r="E358" i="4"/>
  <c r="D358" i="4"/>
  <c r="W357" i="4"/>
  <c r="V357" i="4"/>
  <c r="U357" i="4"/>
  <c r="T357" i="4"/>
  <c r="R357" i="4"/>
  <c r="Q357" i="4"/>
  <c r="P357" i="4"/>
  <c r="O357" i="4"/>
  <c r="M357" i="4"/>
  <c r="L357" i="4"/>
  <c r="K357" i="4"/>
  <c r="J357" i="4"/>
  <c r="I357" i="4"/>
  <c r="H357" i="4"/>
  <c r="G357" i="4"/>
  <c r="F357" i="4"/>
  <c r="E357" i="4"/>
  <c r="D357" i="4"/>
  <c r="W356" i="4"/>
  <c r="V356" i="4"/>
  <c r="U356" i="4"/>
  <c r="T356" i="4"/>
  <c r="R356" i="4"/>
  <c r="Q356" i="4"/>
  <c r="P356" i="4"/>
  <c r="O356" i="4"/>
  <c r="M356" i="4"/>
  <c r="L356" i="4"/>
  <c r="K356" i="4"/>
  <c r="J356" i="4"/>
  <c r="I356" i="4"/>
  <c r="H356" i="4"/>
  <c r="G356" i="4"/>
  <c r="F356" i="4"/>
  <c r="E356" i="4"/>
  <c r="D356" i="4"/>
  <c r="W355" i="4"/>
  <c r="V355" i="4"/>
  <c r="U355" i="4"/>
  <c r="T355" i="4"/>
  <c r="R355" i="4"/>
  <c r="Q355" i="4"/>
  <c r="P355" i="4"/>
  <c r="O355" i="4"/>
  <c r="M355" i="4"/>
  <c r="L355" i="4"/>
  <c r="K355" i="4"/>
  <c r="J355" i="4"/>
  <c r="I355" i="4"/>
  <c r="H355" i="4"/>
  <c r="G355" i="4"/>
  <c r="F355" i="4"/>
  <c r="E355" i="4"/>
  <c r="D355" i="4"/>
  <c r="W354" i="4"/>
  <c r="V354" i="4"/>
  <c r="U354" i="4"/>
  <c r="T354" i="4"/>
  <c r="R354" i="4"/>
  <c r="Q354" i="4"/>
  <c r="P354" i="4"/>
  <c r="O354" i="4"/>
  <c r="M354" i="4"/>
  <c r="L354" i="4"/>
  <c r="K354" i="4"/>
  <c r="J354" i="4"/>
  <c r="I354" i="4"/>
  <c r="H354" i="4"/>
  <c r="G354" i="4"/>
  <c r="F354" i="4"/>
  <c r="E354" i="4"/>
  <c r="D354" i="4"/>
  <c r="W353" i="4"/>
  <c r="V353" i="4"/>
  <c r="U353" i="4"/>
  <c r="T353" i="4"/>
  <c r="R353" i="4"/>
  <c r="Q353" i="4"/>
  <c r="P353" i="4"/>
  <c r="O353" i="4"/>
  <c r="M353" i="4"/>
  <c r="L353" i="4"/>
  <c r="K353" i="4"/>
  <c r="J353" i="4"/>
  <c r="I353" i="4"/>
  <c r="H353" i="4"/>
  <c r="G353" i="4"/>
  <c r="F353" i="4"/>
  <c r="E353" i="4"/>
  <c r="D353" i="4"/>
  <c r="W352" i="4"/>
  <c r="V352" i="4"/>
  <c r="U352" i="4"/>
  <c r="T352" i="4"/>
  <c r="R352" i="4"/>
  <c r="Q352" i="4"/>
  <c r="P352" i="4"/>
  <c r="O352" i="4"/>
  <c r="M352" i="4"/>
  <c r="L352" i="4"/>
  <c r="K352" i="4"/>
  <c r="J352" i="4"/>
  <c r="I352" i="4"/>
  <c r="H352" i="4"/>
  <c r="G352" i="4"/>
  <c r="F352" i="4"/>
  <c r="E352" i="4"/>
  <c r="D352" i="4"/>
  <c r="W351" i="4"/>
  <c r="V351" i="4"/>
  <c r="U351" i="4"/>
  <c r="T351" i="4"/>
  <c r="R351" i="4"/>
  <c r="Q351" i="4"/>
  <c r="P351" i="4"/>
  <c r="O351" i="4"/>
  <c r="M351" i="4"/>
  <c r="L351" i="4"/>
  <c r="K351" i="4"/>
  <c r="J351" i="4"/>
  <c r="I351" i="4"/>
  <c r="H351" i="4"/>
  <c r="G351" i="4"/>
  <c r="F351" i="4"/>
  <c r="E351" i="4"/>
  <c r="D351" i="4"/>
  <c r="W350" i="4"/>
  <c r="V350" i="4"/>
  <c r="U350" i="4"/>
  <c r="T350" i="4"/>
  <c r="R350" i="4"/>
  <c r="Q350" i="4"/>
  <c r="P350" i="4"/>
  <c r="O350" i="4"/>
  <c r="M350" i="4"/>
  <c r="L350" i="4"/>
  <c r="K350" i="4"/>
  <c r="J350" i="4"/>
  <c r="I350" i="4"/>
  <c r="H350" i="4"/>
  <c r="G350" i="4"/>
  <c r="F350" i="4"/>
  <c r="E350" i="4"/>
  <c r="D350" i="4"/>
  <c r="W349" i="4"/>
  <c r="V349" i="4"/>
  <c r="U349" i="4"/>
  <c r="T349" i="4"/>
  <c r="R349" i="4"/>
  <c r="Q349" i="4"/>
  <c r="P349" i="4"/>
  <c r="O349" i="4"/>
  <c r="M349" i="4"/>
  <c r="L349" i="4"/>
  <c r="K349" i="4"/>
  <c r="J349" i="4"/>
  <c r="I349" i="4"/>
  <c r="H349" i="4"/>
  <c r="G349" i="4"/>
  <c r="F349" i="4"/>
  <c r="E349" i="4"/>
  <c r="D349" i="4"/>
  <c r="W348" i="4"/>
  <c r="V348" i="4"/>
  <c r="U348" i="4"/>
  <c r="T348" i="4"/>
  <c r="R348" i="4"/>
  <c r="Q348" i="4"/>
  <c r="P348" i="4"/>
  <c r="O348" i="4"/>
  <c r="M348" i="4"/>
  <c r="L348" i="4"/>
  <c r="K348" i="4"/>
  <c r="J348" i="4"/>
  <c r="I348" i="4"/>
  <c r="H348" i="4"/>
  <c r="G348" i="4"/>
  <c r="F348" i="4"/>
  <c r="E348" i="4"/>
  <c r="D348" i="4"/>
  <c r="W347" i="4"/>
  <c r="V347" i="4"/>
  <c r="U347" i="4"/>
  <c r="T347" i="4"/>
  <c r="R347" i="4"/>
  <c r="Q347" i="4"/>
  <c r="P347" i="4"/>
  <c r="O347" i="4"/>
  <c r="M347" i="4"/>
  <c r="L347" i="4"/>
  <c r="K347" i="4"/>
  <c r="J347" i="4"/>
  <c r="I347" i="4"/>
  <c r="H347" i="4"/>
  <c r="G347" i="4"/>
  <c r="F347" i="4"/>
  <c r="E347" i="4"/>
  <c r="D347" i="4"/>
  <c r="W346" i="4"/>
  <c r="V346" i="4"/>
  <c r="U346" i="4"/>
  <c r="T346" i="4"/>
  <c r="R346" i="4"/>
  <c r="Q346" i="4"/>
  <c r="P346" i="4"/>
  <c r="O346" i="4"/>
  <c r="M346" i="4"/>
  <c r="L346" i="4"/>
  <c r="K346" i="4"/>
  <c r="J346" i="4"/>
  <c r="I346" i="4"/>
  <c r="H346" i="4"/>
  <c r="G346" i="4"/>
  <c r="F346" i="4"/>
  <c r="E346" i="4"/>
  <c r="D346" i="4"/>
  <c r="W345" i="4"/>
  <c r="V345" i="4"/>
  <c r="U345" i="4"/>
  <c r="T345" i="4"/>
  <c r="R345" i="4"/>
  <c r="Q345" i="4"/>
  <c r="P345" i="4"/>
  <c r="O345" i="4"/>
  <c r="M345" i="4"/>
  <c r="L345" i="4"/>
  <c r="K345" i="4"/>
  <c r="J345" i="4"/>
  <c r="I345" i="4"/>
  <c r="H345" i="4"/>
  <c r="G345" i="4"/>
  <c r="F345" i="4"/>
  <c r="E345" i="4"/>
  <c r="D345" i="4"/>
  <c r="W344" i="4"/>
  <c r="V344" i="4"/>
  <c r="U344" i="4"/>
  <c r="T344" i="4"/>
  <c r="R344" i="4"/>
  <c r="Q344" i="4"/>
  <c r="P344" i="4"/>
  <c r="O344" i="4"/>
  <c r="M344" i="4"/>
  <c r="L344" i="4"/>
  <c r="K344" i="4"/>
  <c r="J344" i="4"/>
  <c r="I344" i="4"/>
  <c r="H344" i="4"/>
  <c r="G344" i="4"/>
  <c r="F344" i="4"/>
  <c r="E344" i="4"/>
  <c r="D344" i="4"/>
  <c r="W343" i="4"/>
  <c r="V343" i="4"/>
  <c r="U343" i="4"/>
  <c r="T343" i="4"/>
  <c r="R343" i="4"/>
  <c r="Q343" i="4"/>
  <c r="P343" i="4"/>
  <c r="O343" i="4"/>
  <c r="M343" i="4"/>
  <c r="L343" i="4"/>
  <c r="K343" i="4"/>
  <c r="J343" i="4"/>
  <c r="I343" i="4"/>
  <c r="H343" i="4"/>
  <c r="G343" i="4"/>
  <c r="F343" i="4"/>
  <c r="E343" i="4"/>
  <c r="D343" i="4"/>
  <c r="W342" i="4"/>
  <c r="V342" i="4"/>
  <c r="U342" i="4"/>
  <c r="T342" i="4"/>
  <c r="R342" i="4"/>
  <c r="Q342" i="4"/>
  <c r="P342" i="4"/>
  <c r="O342" i="4"/>
  <c r="M342" i="4"/>
  <c r="L342" i="4"/>
  <c r="K342" i="4"/>
  <c r="J342" i="4"/>
  <c r="I342" i="4"/>
  <c r="H342" i="4"/>
  <c r="G342" i="4"/>
  <c r="F342" i="4"/>
  <c r="E342" i="4"/>
  <c r="D342" i="4"/>
  <c r="W341" i="4"/>
  <c r="V341" i="4"/>
  <c r="U341" i="4"/>
  <c r="T341" i="4"/>
  <c r="R341" i="4"/>
  <c r="Q341" i="4"/>
  <c r="P341" i="4"/>
  <c r="O341" i="4"/>
  <c r="M341" i="4"/>
  <c r="L341" i="4"/>
  <c r="K341" i="4"/>
  <c r="J341" i="4"/>
  <c r="I341" i="4"/>
  <c r="H341" i="4"/>
  <c r="G341" i="4"/>
  <c r="F341" i="4"/>
  <c r="E341" i="4"/>
  <c r="D341" i="4"/>
  <c r="W340" i="4"/>
  <c r="V340" i="4"/>
  <c r="U340" i="4"/>
  <c r="T340" i="4"/>
  <c r="R340" i="4"/>
  <c r="Q340" i="4"/>
  <c r="P340" i="4"/>
  <c r="O340" i="4"/>
  <c r="M340" i="4"/>
  <c r="L340" i="4"/>
  <c r="K340" i="4"/>
  <c r="J340" i="4"/>
  <c r="I340" i="4"/>
  <c r="H340" i="4"/>
  <c r="G340" i="4"/>
  <c r="F340" i="4"/>
  <c r="E340" i="4"/>
  <c r="D340" i="4"/>
  <c r="W339" i="4"/>
  <c r="V339" i="4"/>
  <c r="U339" i="4"/>
  <c r="T339" i="4"/>
  <c r="R339" i="4"/>
  <c r="Q339" i="4"/>
  <c r="P339" i="4"/>
  <c r="O339" i="4"/>
  <c r="M339" i="4"/>
  <c r="L339" i="4"/>
  <c r="K339" i="4"/>
  <c r="J339" i="4"/>
  <c r="I339" i="4"/>
  <c r="H339" i="4"/>
  <c r="G339" i="4"/>
  <c r="F339" i="4"/>
  <c r="E339" i="4"/>
  <c r="D339" i="4"/>
  <c r="W338" i="4"/>
  <c r="V338" i="4"/>
  <c r="U338" i="4"/>
  <c r="T338" i="4"/>
  <c r="R338" i="4"/>
  <c r="Q338" i="4"/>
  <c r="P338" i="4"/>
  <c r="O338" i="4"/>
  <c r="M338" i="4"/>
  <c r="L338" i="4"/>
  <c r="K338" i="4"/>
  <c r="J338" i="4"/>
  <c r="I338" i="4"/>
  <c r="H338" i="4"/>
  <c r="G338" i="4"/>
  <c r="F338" i="4"/>
  <c r="E338" i="4"/>
  <c r="D338" i="4"/>
  <c r="W337" i="4"/>
  <c r="V337" i="4"/>
  <c r="U337" i="4"/>
  <c r="T337" i="4"/>
  <c r="R337" i="4"/>
  <c r="Q337" i="4"/>
  <c r="P337" i="4"/>
  <c r="O337" i="4"/>
  <c r="M337" i="4"/>
  <c r="L337" i="4"/>
  <c r="K337" i="4"/>
  <c r="J337" i="4"/>
  <c r="I337" i="4"/>
  <c r="H337" i="4"/>
  <c r="G337" i="4"/>
  <c r="F337" i="4"/>
  <c r="E337" i="4"/>
  <c r="D337" i="4"/>
  <c r="W336" i="4"/>
  <c r="V336" i="4"/>
  <c r="U336" i="4"/>
  <c r="T336" i="4"/>
  <c r="R336" i="4"/>
  <c r="Q336" i="4"/>
  <c r="P336" i="4"/>
  <c r="O336" i="4"/>
  <c r="M336" i="4"/>
  <c r="L336" i="4"/>
  <c r="K336" i="4"/>
  <c r="J336" i="4"/>
  <c r="I336" i="4"/>
  <c r="H336" i="4"/>
  <c r="G336" i="4"/>
  <c r="F336" i="4"/>
  <c r="E336" i="4"/>
  <c r="D336" i="4"/>
  <c r="W335" i="4"/>
  <c r="V335" i="4"/>
  <c r="U335" i="4"/>
  <c r="T335" i="4"/>
  <c r="R335" i="4"/>
  <c r="Q335" i="4"/>
  <c r="P335" i="4"/>
  <c r="O335" i="4"/>
  <c r="M335" i="4"/>
  <c r="L335" i="4"/>
  <c r="K335" i="4"/>
  <c r="J335" i="4"/>
  <c r="I335" i="4"/>
  <c r="H335" i="4"/>
  <c r="G335" i="4"/>
  <c r="F335" i="4"/>
  <c r="E335" i="4"/>
  <c r="D335" i="4"/>
  <c r="W334" i="4"/>
  <c r="V334" i="4"/>
  <c r="U334" i="4"/>
  <c r="T334" i="4"/>
  <c r="R334" i="4"/>
  <c r="Q334" i="4"/>
  <c r="P334" i="4"/>
  <c r="O334" i="4"/>
  <c r="M334" i="4"/>
  <c r="L334" i="4"/>
  <c r="K334" i="4"/>
  <c r="J334" i="4"/>
  <c r="I334" i="4"/>
  <c r="H334" i="4"/>
  <c r="G334" i="4"/>
  <c r="F334" i="4"/>
  <c r="E334" i="4"/>
  <c r="D334" i="4"/>
  <c r="W333" i="4"/>
  <c r="V333" i="4"/>
  <c r="U333" i="4"/>
  <c r="T333" i="4"/>
  <c r="R333" i="4"/>
  <c r="Q333" i="4"/>
  <c r="P333" i="4"/>
  <c r="O333" i="4"/>
  <c r="M333" i="4"/>
  <c r="L333" i="4"/>
  <c r="K333" i="4"/>
  <c r="J333" i="4"/>
  <c r="I333" i="4"/>
  <c r="H333" i="4"/>
  <c r="G333" i="4"/>
  <c r="F333" i="4"/>
  <c r="E333" i="4"/>
  <c r="D333" i="4"/>
  <c r="W332" i="4"/>
  <c r="V332" i="4"/>
  <c r="U332" i="4"/>
  <c r="T332" i="4"/>
  <c r="R332" i="4"/>
  <c r="Q332" i="4"/>
  <c r="P332" i="4"/>
  <c r="O332" i="4"/>
  <c r="M332" i="4"/>
  <c r="L332" i="4"/>
  <c r="K332" i="4"/>
  <c r="J332" i="4"/>
  <c r="I332" i="4"/>
  <c r="H332" i="4"/>
  <c r="G332" i="4"/>
  <c r="F332" i="4"/>
  <c r="E332" i="4"/>
  <c r="D332" i="4"/>
  <c r="W331" i="4"/>
  <c r="V331" i="4"/>
  <c r="U331" i="4"/>
  <c r="T331" i="4"/>
  <c r="R331" i="4"/>
  <c r="Q331" i="4"/>
  <c r="P331" i="4"/>
  <c r="O331" i="4"/>
  <c r="M331" i="4"/>
  <c r="L331" i="4"/>
  <c r="K331" i="4"/>
  <c r="J331" i="4"/>
  <c r="I331" i="4"/>
  <c r="H331" i="4"/>
  <c r="G331" i="4"/>
  <c r="F331" i="4"/>
  <c r="E331" i="4"/>
  <c r="D331" i="4"/>
  <c r="W330" i="4"/>
  <c r="V330" i="4"/>
  <c r="U330" i="4"/>
  <c r="T330" i="4"/>
  <c r="R330" i="4"/>
  <c r="Q330" i="4"/>
  <c r="P330" i="4"/>
  <c r="O330" i="4"/>
  <c r="M330" i="4"/>
  <c r="L330" i="4"/>
  <c r="K330" i="4"/>
  <c r="J330" i="4"/>
  <c r="I330" i="4"/>
  <c r="H330" i="4"/>
  <c r="G330" i="4"/>
  <c r="F330" i="4"/>
  <c r="E330" i="4"/>
  <c r="D330" i="4"/>
  <c r="W329" i="4"/>
  <c r="V329" i="4"/>
  <c r="U329" i="4"/>
  <c r="T329" i="4"/>
  <c r="R329" i="4"/>
  <c r="Q329" i="4"/>
  <c r="P329" i="4"/>
  <c r="O329" i="4"/>
  <c r="M329" i="4"/>
  <c r="L329" i="4"/>
  <c r="K329" i="4"/>
  <c r="J329" i="4"/>
  <c r="I329" i="4"/>
  <c r="H329" i="4"/>
  <c r="G329" i="4"/>
  <c r="F329" i="4"/>
  <c r="E329" i="4"/>
  <c r="D329" i="4"/>
  <c r="W328" i="4"/>
  <c r="V328" i="4"/>
  <c r="U328" i="4"/>
  <c r="T328" i="4"/>
  <c r="R328" i="4"/>
  <c r="Q328" i="4"/>
  <c r="P328" i="4"/>
  <c r="O328" i="4"/>
  <c r="M328" i="4"/>
  <c r="L328" i="4"/>
  <c r="K328" i="4"/>
  <c r="J328" i="4"/>
  <c r="I328" i="4"/>
  <c r="H328" i="4"/>
  <c r="G328" i="4"/>
  <c r="F328" i="4"/>
  <c r="E328" i="4"/>
  <c r="D328" i="4"/>
  <c r="W327" i="4"/>
  <c r="V327" i="4"/>
  <c r="U327" i="4"/>
  <c r="T327" i="4"/>
  <c r="R327" i="4"/>
  <c r="Q327" i="4"/>
  <c r="P327" i="4"/>
  <c r="O327" i="4"/>
  <c r="M327" i="4"/>
  <c r="L327" i="4"/>
  <c r="K327" i="4"/>
  <c r="J327" i="4"/>
  <c r="I327" i="4"/>
  <c r="H327" i="4"/>
  <c r="G327" i="4"/>
  <c r="F327" i="4"/>
  <c r="E327" i="4"/>
  <c r="D327" i="4"/>
  <c r="W326" i="4"/>
  <c r="V326" i="4"/>
  <c r="U326" i="4"/>
  <c r="T326" i="4"/>
  <c r="R326" i="4"/>
  <c r="Q326" i="4"/>
  <c r="P326" i="4"/>
  <c r="O326" i="4"/>
  <c r="M326" i="4"/>
  <c r="L326" i="4"/>
  <c r="K326" i="4"/>
  <c r="J326" i="4"/>
  <c r="I326" i="4"/>
  <c r="H326" i="4"/>
  <c r="G326" i="4"/>
  <c r="F326" i="4"/>
  <c r="E326" i="4"/>
  <c r="D326" i="4"/>
  <c r="W325" i="4"/>
  <c r="V325" i="4"/>
  <c r="U325" i="4"/>
  <c r="T325" i="4"/>
  <c r="R325" i="4"/>
  <c r="Q325" i="4"/>
  <c r="P325" i="4"/>
  <c r="O325" i="4"/>
  <c r="M325" i="4"/>
  <c r="L325" i="4"/>
  <c r="K325" i="4"/>
  <c r="J325" i="4"/>
  <c r="I325" i="4"/>
  <c r="H325" i="4"/>
  <c r="G325" i="4"/>
  <c r="F325" i="4"/>
  <c r="E325" i="4"/>
  <c r="D325" i="4"/>
  <c r="W324" i="4"/>
  <c r="V324" i="4"/>
  <c r="U324" i="4"/>
  <c r="T324" i="4"/>
  <c r="R324" i="4"/>
  <c r="Q324" i="4"/>
  <c r="P324" i="4"/>
  <c r="O324" i="4"/>
  <c r="M324" i="4"/>
  <c r="L324" i="4"/>
  <c r="K324" i="4"/>
  <c r="J324" i="4"/>
  <c r="I324" i="4"/>
  <c r="H324" i="4"/>
  <c r="G324" i="4"/>
  <c r="F324" i="4"/>
  <c r="E324" i="4"/>
  <c r="D324" i="4"/>
  <c r="W323" i="4"/>
  <c r="V323" i="4"/>
  <c r="U323" i="4"/>
  <c r="T323" i="4"/>
  <c r="R323" i="4"/>
  <c r="Q323" i="4"/>
  <c r="P323" i="4"/>
  <c r="O323" i="4"/>
  <c r="M323" i="4"/>
  <c r="L323" i="4"/>
  <c r="K323" i="4"/>
  <c r="J323" i="4"/>
  <c r="I323" i="4"/>
  <c r="H323" i="4"/>
  <c r="G323" i="4"/>
  <c r="F323" i="4"/>
  <c r="E323" i="4"/>
  <c r="D323" i="4"/>
  <c r="W322" i="4"/>
  <c r="V322" i="4"/>
  <c r="U322" i="4"/>
  <c r="T322" i="4"/>
  <c r="R322" i="4"/>
  <c r="Q322" i="4"/>
  <c r="P322" i="4"/>
  <c r="O322" i="4"/>
  <c r="M322" i="4"/>
  <c r="L322" i="4"/>
  <c r="K322" i="4"/>
  <c r="J322" i="4"/>
  <c r="I322" i="4"/>
  <c r="H322" i="4"/>
  <c r="G322" i="4"/>
  <c r="F322" i="4"/>
  <c r="E322" i="4"/>
  <c r="D322" i="4"/>
  <c r="W321" i="4"/>
  <c r="V321" i="4"/>
  <c r="U321" i="4"/>
  <c r="T321" i="4"/>
  <c r="R321" i="4"/>
  <c r="Q321" i="4"/>
  <c r="P321" i="4"/>
  <c r="O321" i="4"/>
  <c r="M321" i="4"/>
  <c r="L321" i="4"/>
  <c r="K321" i="4"/>
  <c r="J321" i="4"/>
  <c r="I321" i="4"/>
  <c r="H321" i="4"/>
  <c r="G321" i="4"/>
  <c r="F321" i="4"/>
  <c r="E321" i="4"/>
  <c r="D321" i="4"/>
  <c r="W320" i="4"/>
  <c r="V320" i="4"/>
  <c r="U320" i="4"/>
  <c r="T320" i="4"/>
  <c r="R320" i="4"/>
  <c r="Q320" i="4"/>
  <c r="P320" i="4"/>
  <c r="O320" i="4"/>
  <c r="M320" i="4"/>
  <c r="L320" i="4"/>
  <c r="K320" i="4"/>
  <c r="J320" i="4"/>
  <c r="I320" i="4"/>
  <c r="H320" i="4"/>
  <c r="G320" i="4"/>
  <c r="F320" i="4"/>
  <c r="E320" i="4"/>
  <c r="D320" i="4"/>
  <c r="W319" i="4"/>
  <c r="V319" i="4"/>
  <c r="U319" i="4"/>
  <c r="T319" i="4"/>
  <c r="R319" i="4"/>
  <c r="Q319" i="4"/>
  <c r="P319" i="4"/>
  <c r="O319" i="4"/>
  <c r="M319" i="4"/>
  <c r="L319" i="4"/>
  <c r="K319" i="4"/>
  <c r="J319" i="4"/>
  <c r="I319" i="4"/>
  <c r="H319" i="4"/>
  <c r="G319" i="4"/>
  <c r="F319" i="4"/>
  <c r="E319" i="4"/>
  <c r="D319" i="4"/>
  <c r="W318" i="4"/>
  <c r="V318" i="4"/>
  <c r="U318" i="4"/>
  <c r="T318" i="4"/>
  <c r="R318" i="4"/>
  <c r="Q318" i="4"/>
  <c r="P318" i="4"/>
  <c r="O318" i="4"/>
  <c r="M318" i="4"/>
  <c r="L318" i="4"/>
  <c r="K318" i="4"/>
  <c r="J318" i="4"/>
  <c r="I318" i="4"/>
  <c r="H318" i="4"/>
  <c r="G318" i="4"/>
  <c r="F318" i="4"/>
  <c r="E318" i="4"/>
  <c r="D318" i="4"/>
  <c r="W317" i="4"/>
  <c r="V317" i="4"/>
  <c r="U317" i="4"/>
  <c r="T317" i="4"/>
  <c r="R317" i="4"/>
  <c r="Q317" i="4"/>
  <c r="P317" i="4"/>
  <c r="O317" i="4"/>
  <c r="M317" i="4"/>
  <c r="L317" i="4"/>
  <c r="K317" i="4"/>
  <c r="J317" i="4"/>
  <c r="I317" i="4"/>
  <c r="H317" i="4"/>
  <c r="G317" i="4"/>
  <c r="F317" i="4"/>
  <c r="E317" i="4"/>
  <c r="D317" i="4"/>
  <c r="W316" i="4"/>
  <c r="V316" i="4"/>
  <c r="U316" i="4"/>
  <c r="T316" i="4"/>
  <c r="R316" i="4"/>
  <c r="Q316" i="4"/>
  <c r="P316" i="4"/>
  <c r="O316" i="4"/>
  <c r="M316" i="4"/>
  <c r="L316" i="4"/>
  <c r="K316" i="4"/>
  <c r="J316" i="4"/>
  <c r="I316" i="4"/>
  <c r="H316" i="4"/>
  <c r="G316" i="4"/>
  <c r="F316" i="4"/>
  <c r="E316" i="4"/>
  <c r="D316" i="4"/>
  <c r="W315" i="4"/>
  <c r="V315" i="4"/>
  <c r="U315" i="4"/>
  <c r="T315" i="4"/>
  <c r="R315" i="4"/>
  <c r="Q315" i="4"/>
  <c r="P315" i="4"/>
  <c r="O315" i="4"/>
  <c r="M315" i="4"/>
  <c r="L315" i="4"/>
  <c r="K315" i="4"/>
  <c r="J315" i="4"/>
  <c r="I315" i="4"/>
  <c r="H315" i="4"/>
  <c r="G315" i="4"/>
  <c r="F315" i="4"/>
  <c r="E315" i="4"/>
  <c r="D315" i="4"/>
  <c r="W314" i="4"/>
  <c r="V314" i="4"/>
  <c r="U314" i="4"/>
  <c r="T314" i="4"/>
  <c r="R314" i="4"/>
  <c r="Q314" i="4"/>
  <c r="P314" i="4"/>
  <c r="O314" i="4"/>
  <c r="M314" i="4"/>
  <c r="L314" i="4"/>
  <c r="K314" i="4"/>
  <c r="J314" i="4"/>
  <c r="I314" i="4"/>
  <c r="H314" i="4"/>
  <c r="G314" i="4"/>
  <c r="F314" i="4"/>
  <c r="E314" i="4"/>
  <c r="D314" i="4"/>
  <c r="W313" i="4"/>
  <c r="V313" i="4"/>
  <c r="U313" i="4"/>
  <c r="T313" i="4"/>
  <c r="R313" i="4"/>
  <c r="Q313" i="4"/>
  <c r="P313" i="4"/>
  <c r="O313" i="4"/>
  <c r="M313" i="4"/>
  <c r="L313" i="4"/>
  <c r="K313" i="4"/>
  <c r="J313" i="4"/>
  <c r="I313" i="4"/>
  <c r="H313" i="4"/>
  <c r="G313" i="4"/>
  <c r="F313" i="4"/>
  <c r="E313" i="4"/>
  <c r="D313" i="4"/>
  <c r="W312" i="4"/>
  <c r="V312" i="4"/>
  <c r="U312" i="4"/>
  <c r="T312" i="4"/>
  <c r="R312" i="4"/>
  <c r="Q312" i="4"/>
  <c r="P312" i="4"/>
  <c r="O312" i="4"/>
  <c r="M312" i="4"/>
  <c r="L312" i="4"/>
  <c r="K312" i="4"/>
  <c r="J312" i="4"/>
  <c r="I312" i="4"/>
  <c r="H312" i="4"/>
  <c r="G312" i="4"/>
  <c r="F312" i="4"/>
  <c r="E312" i="4"/>
  <c r="D312" i="4"/>
  <c r="W311" i="4"/>
  <c r="V311" i="4"/>
  <c r="U311" i="4"/>
  <c r="T311" i="4"/>
  <c r="R311" i="4"/>
  <c r="Q311" i="4"/>
  <c r="P311" i="4"/>
  <c r="O311" i="4"/>
  <c r="M311" i="4"/>
  <c r="L311" i="4"/>
  <c r="K311" i="4"/>
  <c r="J311" i="4"/>
  <c r="I311" i="4"/>
  <c r="H311" i="4"/>
  <c r="G311" i="4"/>
  <c r="F311" i="4"/>
  <c r="E311" i="4"/>
  <c r="D311" i="4"/>
  <c r="W310" i="4"/>
  <c r="V310" i="4"/>
  <c r="U310" i="4"/>
  <c r="T310" i="4"/>
  <c r="R310" i="4"/>
  <c r="Q310" i="4"/>
  <c r="P310" i="4"/>
  <c r="O310" i="4"/>
  <c r="M310" i="4"/>
  <c r="L310" i="4"/>
  <c r="K310" i="4"/>
  <c r="J310" i="4"/>
  <c r="I310" i="4"/>
  <c r="H310" i="4"/>
  <c r="G310" i="4"/>
  <c r="F310" i="4"/>
  <c r="E310" i="4"/>
  <c r="D310" i="4"/>
  <c r="W309" i="4"/>
  <c r="V309" i="4"/>
  <c r="U309" i="4"/>
  <c r="T309" i="4"/>
  <c r="R309" i="4"/>
  <c r="Q309" i="4"/>
  <c r="P309" i="4"/>
  <c r="O309" i="4"/>
  <c r="M309" i="4"/>
  <c r="L309" i="4"/>
  <c r="K309" i="4"/>
  <c r="J309" i="4"/>
  <c r="I309" i="4"/>
  <c r="H309" i="4"/>
  <c r="G309" i="4"/>
  <c r="F309" i="4"/>
  <c r="E309" i="4"/>
  <c r="D309" i="4"/>
  <c r="W308" i="4"/>
  <c r="V308" i="4"/>
  <c r="U308" i="4"/>
  <c r="T308" i="4"/>
  <c r="R308" i="4"/>
  <c r="Q308" i="4"/>
  <c r="P308" i="4"/>
  <c r="O308" i="4"/>
  <c r="M308" i="4"/>
  <c r="L308" i="4"/>
  <c r="K308" i="4"/>
  <c r="J308" i="4"/>
  <c r="I308" i="4"/>
  <c r="H308" i="4"/>
  <c r="G308" i="4"/>
  <c r="F308" i="4"/>
  <c r="E308" i="4"/>
  <c r="D308" i="4"/>
  <c r="W307" i="4"/>
  <c r="V307" i="4"/>
  <c r="U307" i="4"/>
  <c r="T307" i="4"/>
  <c r="R307" i="4"/>
  <c r="Q307" i="4"/>
  <c r="P307" i="4"/>
  <c r="O307" i="4"/>
  <c r="M307" i="4"/>
  <c r="L307" i="4"/>
  <c r="K307" i="4"/>
  <c r="J307" i="4"/>
  <c r="I307" i="4"/>
  <c r="H307" i="4"/>
  <c r="G307" i="4"/>
  <c r="F307" i="4"/>
  <c r="E307" i="4"/>
  <c r="D307" i="4"/>
  <c r="W306" i="4"/>
  <c r="V306" i="4"/>
  <c r="U306" i="4"/>
  <c r="T306" i="4"/>
  <c r="R306" i="4"/>
  <c r="Q306" i="4"/>
  <c r="P306" i="4"/>
  <c r="O306" i="4"/>
  <c r="M306" i="4"/>
  <c r="L306" i="4"/>
  <c r="K306" i="4"/>
  <c r="J306" i="4"/>
  <c r="I306" i="4"/>
  <c r="H306" i="4"/>
  <c r="G306" i="4"/>
  <c r="F306" i="4"/>
  <c r="E306" i="4"/>
  <c r="D306" i="4"/>
  <c r="W305" i="4"/>
  <c r="V305" i="4"/>
  <c r="U305" i="4"/>
  <c r="T305" i="4"/>
  <c r="R305" i="4"/>
  <c r="Q305" i="4"/>
  <c r="P305" i="4"/>
  <c r="O305" i="4"/>
  <c r="M305" i="4"/>
  <c r="L305" i="4"/>
  <c r="K305" i="4"/>
  <c r="J305" i="4"/>
  <c r="I305" i="4"/>
  <c r="H305" i="4"/>
  <c r="G305" i="4"/>
  <c r="F305" i="4"/>
  <c r="E305" i="4"/>
  <c r="D305" i="4"/>
  <c r="W304" i="4"/>
  <c r="V304" i="4"/>
  <c r="U304" i="4"/>
  <c r="T304" i="4"/>
  <c r="R304" i="4"/>
  <c r="Q304" i="4"/>
  <c r="P304" i="4"/>
  <c r="O304" i="4"/>
  <c r="M304" i="4"/>
  <c r="L304" i="4"/>
  <c r="K304" i="4"/>
  <c r="J304" i="4"/>
  <c r="I304" i="4"/>
  <c r="H304" i="4"/>
  <c r="G304" i="4"/>
  <c r="F304" i="4"/>
  <c r="E304" i="4"/>
  <c r="D304" i="4"/>
  <c r="W303" i="4"/>
  <c r="V303" i="4"/>
  <c r="U303" i="4"/>
  <c r="T303" i="4"/>
  <c r="R303" i="4"/>
  <c r="Q303" i="4"/>
  <c r="P303" i="4"/>
  <c r="O303" i="4"/>
  <c r="M303" i="4"/>
  <c r="L303" i="4"/>
  <c r="K303" i="4"/>
  <c r="J303" i="4"/>
  <c r="I303" i="4"/>
  <c r="H303" i="4"/>
  <c r="G303" i="4"/>
  <c r="F303" i="4"/>
  <c r="E303" i="4"/>
  <c r="D303" i="4"/>
  <c r="W302" i="4"/>
  <c r="V302" i="4"/>
  <c r="U302" i="4"/>
  <c r="T302" i="4"/>
  <c r="R302" i="4"/>
  <c r="Q302" i="4"/>
  <c r="P302" i="4"/>
  <c r="O302" i="4"/>
  <c r="M302" i="4"/>
  <c r="L302" i="4"/>
  <c r="K302" i="4"/>
  <c r="J302" i="4"/>
  <c r="I302" i="4"/>
  <c r="H302" i="4"/>
  <c r="G302" i="4"/>
  <c r="F302" i="4"/>
  <c r="E302" i="4"/>
  <c r="D302" i="4"/>
  <c r="W301" i="4"/>
  <c r="V301" i="4"/>
  <c r="U301" i="4"/>
  <c r="T301" i="4"/>
  <c r="R301" i="4"/>
  <c r="Q301" i="4"/>
  <c r="P301" i="4"/>
  <c r="O301" i="4"/>
  <c r="M301" i="4"/>
  <c r="L301" i="4"/>
  <c r="K301" i="4"/>
  <c r="J301" i="4"/>
  <c r="I301" i="4"/>
  <c r="H301" i="4"/>
  <c r="G301" i="4"/>
  <c r="F301" i="4"/>
  <c r="E301" i="4"/>
  <c r="D301" i="4"/>
  <c r="W300" i="4"/>
  <c r="V300" i="4"/>
  <c r="U300" i="4"/>
  <c r="T300" i="4"/>
  <c r="R300" i="4"/>
  <c r="Q300" i="4"/>
  <c r="P300" i="4"/>
  <c r="O300" i="4"/>
  <c r="M300" i="4"/>
  <c r="L300" i="4"/>
  <c r="K300" i="4"/>
  <c r="J300" i="4"/>
  <c r="I300" i="4"/>
  <c r="H300" i="4"/>
  <c r="G300" i="4"/>
  <c r="F300" i="4"/>
  <c r="E300" i="4"/>
  <c r="D300" i="4"/>
  <c r="W299" i="4"/>
  <c r="V299" i="4"/>
  <c r="U299" i="4"/>
  <c r="T299" i="4"/>
  <c r="R299" i="4"/>
  <c r="Q299" i="4"/>
  <c r="P299" i="4"/>
  <c r="O299" i="4"/>
  <c r="M299" i="4"/>
  <c r="L299" i="4"/>
  <c r="K299" i="4"/>
  <c r="J299" i="4"/>
  <c r="I299" i="4"/>
  <c r="H299" i="4"/>
  <c r="G299" i="4"/>
  <c r="F299" i="4"/>
  <c r="E299" i="4"/>
  <c r="D299" i="4"/>
  <c r="W298" i="4"/>
  <c r="V298" i="4"/>
  <c r="U298" i="4"/>
  <c r="T298" i="4"/>
  <c r="R298" i="4"/>
  <c r="Q298" i="4"/>
  <c r="P298" i="4"/>
  <c r="O298" i="4"/>
  <c r="M298" i="4"/>
  <c r="L298" i="4"/>
  <c r="K298" i="4"/>
  <c r="J298" i="4"/>
  <c r="I298" i="4"/>
  <c r="H298" i="4"/>
  <c r="G298" i="4"/>
  <c r="F298" i="4"/>
  <c r="E298" i="4"/>
  <c r="D298" i="4"/>
  <c r="W297" i="4"/>
  <c r="V297" i="4"/>
  <c r="U297" i="4"/>
  <c r="T297" i="4"/>
  <c r="R297" i="4"/>
  <c r="Q297" i="4"/>
  <c r="P297" i="4"/>
  <c r="O297" i="4"/>
  <c r="M297" i="4"/>
  <c r="L297" i="4"/>
  <c r="K297" i="4"/>
  <c r="J297" i="4"/>
  <c r="I297" i="4"/>
  <c r="H297" i="4"/>
  <c r="G297" i="4"/>
  <c r="F297" i="4"/>
  <c r="E297" i="4"/>
  <c r="D297" i="4"/>
  <c r="W296" i="4"/>
  <c r="V296" i="4"/>
  <c r="U296" i="4"/>
  <c r="T296" i="4"/>
  <c r="R296" i="4"/>
  <c r="Q296" i="4"/>
  <c r="P296" i="4"/>
  <c r="O296" i="4"/>
  <c r="M296" i="4"/>
  <c r="L296" i="4"/>
  <c r="K296" i="4"/>
  <c r="J296" i="4"/>
  <c r="I296" i="4"/>
  <c r="H296" i="4"/>
  <c r="G296" i="4"/>
  <c r="F296" i="4"/>
  <c r="E296" i="4"/>
  <c r="D296" i="4"/>
  <c r="W295" i="4"/>
  <c r="V295" i="4"/>
  <c r="U295" i="4"/>
  <c r="T295" i="4"/>
  <c r="R295" i="4"/>
  <c r="Q295" i="4"/>
  <c r="P295" i="4"/>
  <c r="O295" i="4"/>
  <c r="M295" i="4"/>
  <c r="L295" i="4"/>
  <c r="K295" i="4"/>
  <c r="J295" i="4"/>
  <c r="I295" i="4"/>
  <c r="H295" i="4"/>
  <c r="G295" i="4"/>
  <c r="F295" i="4"/>
  <c r="E295" i="4"/>
  <c r="D295" i="4"/>
  <c r="W294" i="4"/>
  <c r="V294" i="4"/>
  <c r="U294" i="4"/>
  <c r="T294" i="4"/>
  <c r="R294" i="4"/>
  <c r="Q294" i="4"/>
  <c r="P294" i="4"/>
  <c r="O294" i="4"/>
  <c r="M294" i="4"/>
  <c r="L294" i="4"/>
  <c r="K294" i="4"/>
  <c r="J294" i="4"/>
  <c r="I294" i="4"/>
  <c r="H294" i="4"/>
  <c r="G294" i="4"/>
  <c r="F294" i="4"/>
  <c r="E294" i="4"/>
  <c r="D294" i="4"/>
  <c r="W293" i="4"/>
  <c r="V293" i="4"/>
  <c r="U293" i="4"/>
  <c r="T293" i="4"/>
  <c r="R293" i="4"/>
  <c r="Q293" i="4"/>
  <c r="P293" i="4"/>
  <c r="O293" i="4"/>
  <c r="M293" i="4"/>
  <c r="L293" i="4"/>
  <c r="K293" i="4"/>
  <c r="J293" i="4"/>
  <c r="I293" i="4"/>
  <c r="H293" i="4"/>
  <c r="G293" i="4"/>
  <c r="F293" i="4"/>
  <c r="E293" i="4"/>
  <c r="D293" i="4"/>
  <c r="W292" i="4"/>
  <c r="V292" i="4"/>
  <c r="U292" i="4"/>
  <c r="T292" i="4"/>
  <c r="R292" i="4"/>
  <c r="Q292" i="4"/>
  <c r="P292" i="4"/>
  <c r="O292" i="4"/>
  <c r="M292" i="4"/>
  <c r="L292" i="4"/>
  <c r="K292" i="4"/>
  <c r="J292" i="4"/>
  <c r="I292" i="4"/>
  <c r="H292" i="4"/>
  <c r="G292" i="4"/>
  <c r="F292" i="4"/>
  <c r="E292" i="4"/>
  <c r="D292" i="4"/>
  <c r="W291" i="4"/>
  <c r="V291" i="4"/>
  <c r="U291" i="4"/>
  <c r="T291" i="4"/>
  <c r="R291" i="4"/>
  <c r="Q291" i="4"/>
  <c r="P291" i="4"/>
  <c r="O291" i="4"/>
  <c r="M291" i="4"/>
  <c r="L291" i="4"/>
  <c r="K291" i="4"/>
  <c r="J291" i="4"/>
  <c r="I291" i="4"/>
  <c r="H291" i="4"/>
  <c r="G291" i="4"/>
  <c r="F291" i="4"/>
  <c r="E291" i="4"/>
  <c r="D291" i="4"/>
  <c r="W290" i="4"/>
  <c r="V290" i="4"/>
  <c r="U290" i="4"/>
  <c r="T290" i="4"/>
  <c r="R290" i="4"/>
  <c r="Q290" i="4"/>
  <c r="P290" i="4"/>
  <c r="O290" i="4"/>
  <c r="M290" i="4"/>
  <c r="L290" i="4"/>
  <c r="K290" i="4"/>
  <c r="J290" i="4"/>
  <c r="I290" i="4"/>
  <c r="H290" i="4"/>
  <c r="G290" i="4"/>
  <c r="F290" i="4"/>
  <c r="E290" i="4"/>
  <c r="D290" i="4"/>
  <c r="W289" i="4"/>
  <c r="V289" i="4"/>
  <c r="U289" i="4"/>
  <c r="T289" i="4"/>
  <c r="R289" i="4"/>
  <c r="Q289" i="4"/>
  <c r="P289" i="4"/>
  <c r="O289" i="4"/>
  <c r="M289" i="4"/>
  <c r="L289" i="4"/>
  <c r="K289" i="4"/>
  <c r="J289" i="4"/>
  <c r="I289" i="4"/>
  <c r="H289" i="4"/>
  <c r="G289" i="4"/>
  <c r="F289" i="4"/>
  <c r="E289" i="4"/>
  <c r="D289" i="4"/>
  <c r="W288" i="4"/>
  <c r="V288" i="4"/>
  <c r="U288" i="4"/>
  <c r="T288" i="4"/>
  <c r="R288" i="4"/>
  <c r="Q288" i="4"/>
  <c r="P288" i="4"/>
  <c r="O288" i="4"/>
  <c r="M288" i="4"/>
  <c r="L288" i="4"/>
  <c r="K288" i="4"/>
  <c r="J288" i="4"/>
  <c r="I288" i="4"/>
  <c r="H288" i="4"/>
  <c r="G288" i="4"/>
  <c r="F288" i="4"/>
  <c r="E288" i="4"/>
  <c r="D288" i="4"/>
  <c r="W287" i="4"/>
  <c r="V287" i="4"/>
  <c r="U287" i="4"/>
  <c r="T287" i="4"/>
  <c r="R287" i="4"/>
  <c r="Q287" i="4"/>
  <c r="P287" i="4"/>
  <c r="O287" i="4"/>
  <c r="M287" i="4"/>
  <c r="L287" i="4"/>
  <c r="K287" i="4"/>
  <c r="J287" i="4"/>
  <c r="I287" i="4"/>
  <c r="H287" i="4"/>
  <c r="G287" i="4"/>
  <c r="F287" i="4"/>
  <c r="E287" i="4"/>
  <c r="D287" i="4"/>
  <c r="W286" i="4"/>
  <c r="V286" i="4"/>
  <c r="U286" i="4"/>
  <c r="T286" i="4"/>
  <c r="R286" i="4"/>
  <c r="Q286" i="4"/>
  <c r="P286" i="4"/>
  <c r="O286" i="4"/>
  <c r="M286" i="4"/>
  <c r="L286" i="4"/>
  <c r="K286" i="4"/>
  <c r="J286" i="4"/>
  <c r="I286" i="4"/>
  <c r="H286" i="4"/>
  <c r="G286" i="4"/>
  <c r="F286" i="4"/>
  <c r="E286" i="4"/>
  <c r="D286" i="4"/>
  <c r="W285" i="4"/>
  <c r="V285" i="4"/>
  <c r="U285" i="4"/>
  <c r="T285" i="4"/>
  <c r="R285" i="4"/>
  <c r="Q285" i="4"/>
  <c r="P285" i="4"/>
  <c r="O285" i="4"/>
  <c r="M285" i="4"/>
  <c r="L285" i="4"/>
  <c r="K285" i="4"/>
  <c r="J285" i="4"/>
  <c r="I285" i="4"/>
  <c r="H285" i="4"/>
  <c r="G285" i="4"/>
  <c r="F285" i="4"/>
  <c r="E285" i="4"/>
  <c r="D285" i="4"/>
  <c r="W284" i="4"/>
  <c r="V284" i="4"/>
  <c r="U284" i="4"/>
  <c r="T284" i="4"/>
  <c r="R284" i="4"/>
  <c r="Q284" i="4"/>
  <c r="P284" i="4"/>
  <c r="O284" i="4"/>
  <c r="M284" i="4"/>
  <c r="L284" i="4"/>
  <c r="K284" i="4"/>
  <c r="J284" i="4"/>
  <c r="I284" i="4"/>
  <c r="H284" i="4"/>
  <c r="G284" i="4"/>
  <c r="F284" i="4"/>
  <c r="E284" i="4"/>
  <c r="D284" i="4"/>
  <c r="W283" i="4"/>
  <c r="V283" i="4"/>
  <c r="U283" i="4"/>
  <c r="T283" i="4"/>
  <c r="R283" i="4"/>
  <c r="Q283" i="4"/>
  <c r="P283" i="4"/>
  <c r="O283" i="4"/>
  <c r="M283" i="4"/>
  <c r="L283" i="4"/>
  <c r="K283" i="4"/>
  <c r="J283" i="4"/>
  <c r="I283" i="4"/>
  <c r="H283" i="4"/>
  <c r="G283" i="4"/>
  <c r="F283" i="4"/>
  <c r="E283" i="4"/>
  <c r="D283" i="4"/>
  <c r="W282" i="4"/>
  <c r="V282" i="4"/>
  <c r="U282" i="4"/>
  <c r="T282" i="4"/>
  <c r="R282" i="4"/>
  <c r="Q282" i="4"/>
  <c r="P282" i="4"/>
  <c r="O282" i="4"/>
  <c r="M282" i="4"/>
  <c r="L282" i="4"/>
  <c r="K282" i="4"/>
  <c r="J282" i="4"/>
  <c r="I282" i="4"/>
  <c r="H282" i="4"/>
  <c r="G282" i="4"/>
  <c r="F282" i="4"/>
  <c r="E282" i="4"/>
  <c r="D282" i="4"/>
  <c r="W281" i="4"/>
  <c r="V281" i="4"/>
  <c r="U281" i="4"/>
  <c r="T281" i="4"/>
  <c r="R281" i="4"/>
  <c r="Q281" i="4"/>
  <c r="P281" i="4"/>
  <c r="O281" i="4"/>
  <c r="M281" i="4"/>
  <c r="L281" i="4"/>
  <c r="K281" i="4"/>
  <c r="J281" i="4"/>
  <c r="I281" i="4"/>
  <c r="H281" i="4"/>
  <c r="G281" i="4"/>
  <c r="F281" i="4"/>
  <c r="E281" i="4"/>
  <c r="D281" i="4"/>
  <c r="W280" i="4"/>
  <c r="V280" i="4"/>
  <c r="U280" i="4"/>
  <c r="T280" i="4"/>
  <c r="R280" i="4"/>
  <c r="Q280" i="4"/>
  <c r="P280" i="4"/>
  <c r="O280" i="4"/>
  <c r="M280" i="4"/>
  <c r="L280" i="4"/>
  <c r="K280" i="4"/>
  <c r="J280" i="4"/>
  <c r="I280" i="4"/>
  <c r="H280" i="4"/>
  <c r="G280" i="4"/>
  <c r="F280" i="4"/>
  <c r="E280" i="4"/>
  <c r="D280" i="4"/>
  <c r="W279" i="4"/>
  <c r="V279" i="4"/>
  <c r="U279" i="4"/>
  <c r="T279" i="4"/>
  <c r="R279" i="4"/>
  <c r="Q279" i="4"/>
  <c r="P279" i="4"/>
  <c r="O279" i="4"/>
  <c r="M279" i="4"/>
  <c r="L279" i="4"/>
  <c r="K279" i="4"/>
  <c r="J279" i="4"/>
  <c r="I279" i="4"/>
  <c r="H279" i="4"/>
  <c r="G279" i="4"/>
  <c r="F279" i="4"/>
  <c r="E279" i="4"/>
  <c r="D279" i="4"/>
  <c r="W278" i="4"/>
  <c r="V278" i="4"/>
  <c r="U278" i="4"/>
  <c r="T278" i="4"/>
  <c r="R278" i="4"/>
  <c r="Q278" i="4"/>
  <c r="P278" i="4"/>
  <c r="O278" i="4"/>
  <c r="M278" i="4"/>
  <c r="L278" i="4"/>
  <c r="K278" i="4"/>
  <c r="J278" i="4"/>
  <c r="I278" i="4"/>
  <c r="H278" i="4"/>
  <c r="G278" i="4"/>
  <c r="F278" i="4"/>
  <c r="E278" i="4"/>
  <c r="D278" i="4"/>
  <c r="W277" i="4"/>
  <c r="V277" i="4"/>
  <c r="U277" i="4"/>
  <c r="T277" i="4"/>
  <c r="R277" i="4"/>
  <c r="Q277" i="4"/>
  <c r="P277" i="4"/>
  <c r="O277" i="4"/>
  <c r="M277" i="4"/>
  <c r="L277" i="4"/>
  <c r="K277" i="4"/>
  <c r="J277" i="4"/>
  <c r="I277" i="4"/>
  <c r="H277" i="4"/>
  <c r="G277" i="4"/>
  <c r="F277" i="4"/>
  <c r="E277" i="4"/>
  <c r="D277" i="4"/>
  <c r="W276" i="4"/>
  <c r="V276" i="4"/>
  <c r="U276" i="4"/>
  <c r="T276" i="4"/>
  <c r="R276" i="4"/>
  <c r="Q276" i="4"/>
  <c r="P276" i="4"/>
  <c r="O276" i="4"/>
  <c r="M276" i="4"/>
  <c r="L276" i="4"/>
  <c r="K276" i="4"/>
  <c r="J276" i="4"/>
  <c r="I276" i="4"/>
  <c r="H276" i="4"/>
  <c r="G276" i="4"/>
  <c r="F276" i="4"/>
  <c r="E276" i="4"/>
  <c r="D276" i="4"/>
  <c r="W275" i="4"/>
  <c r="V275" i="4"/>
  <c r="U275" i="4"/>
  <c r="T275" i="4"/>
  <c r="R275" i="4"/>
  <c r="Q275" i="4"/>
  <c r="P275" i="4"/>
  <c r="O275" i="4"/>
  <c r="M275" i="4"/>
  <c r="L275" i="4"/>
  <c r="K275" i="4"/>
  <c r="J275" i="4"/>
  <c r="I275" i="4"/>
  <c r="H275" i="4"/>
  <c r="G275" i="4"/>
  <c r="F275" i="4"/>
  <c r="E275" i="4"/>
  <c r="D275" i="4"/>
  <c r="W274" i="4"/>
  <c r="V274" i="4"/>
  <c r="U274" i="4"/>
  <c r="T274" i="4"/>
  <c r="R274" i="4"/>
  <c r="Q274" i="4"/>
  <c r="P274" i="4"/>
  <c r="O274" i="4"/>
  <c r="M274" i="4"/>
  <c r="L274" i="4"/>
  <c r="K274" i="4"/>
  <c r="J274" i="4"/>
  <c r="I274" i="4"/>
  <c r="H274" i="4"/>
  <c r="G274" i="4"/>
  <c r="F274" i="4"/>
  <c r="E274" i="4"/>
  <c r="D274" i="4"/>
  <c r="W273" i="4"/>
  <c r="V273" i="4"/>
  <c r="U273" i="4"/>
  <c r="T273" i="4"/>
  <c r="R273" i="4"/>
  <c r="Q273" i="4"/>
  <c r="P273" i="4"/>
  <c r="O273" i="4"/>
  <c r="M273" i="4"/>
  <c r="L273" i="4"/>
  <c r="K273" i="4"/>
  <c r="J273" i="4"/>
  <c r="I273" i="4"/>
  <c r="H273" i="4"/>
  <c r="G273" i="4"/>
  <c r="F273" i="4"/>
  <c r="E273" i="4"/>
  <c r="D273" i="4"/>
  <c r="W272" i="4"/>
  <c r="V272" i="4"/>
  <c r="U272" i="4"/>
  <c r="T272" i="4"/>
  <c r="R272" i="4"/>
  <c r="Q272" i="4"/>
  <c r="P272" i="4"/>
  <c r="O272" i="4"/>
  <c r="M272" i="4"/>
  <c r="L272" i="4"/>
  <c r="K272" i="4"/>
  <c r="J272" i="4"/>
  <c r="I272" i="4"/>
  <c r="H272" i="4"/>
  <c r="G272" i="4"/>
  <c r="F272" i="4"/>
  <c r="E272" i="4"/>
  <c r="D272" i="4"/>
  <c r="W271" i="4"/>
  <c r="V271" i="4"/>
  <c r="U271" i="4"/>
  <c r="T271" i="4"/>
  <c r="R271" i="4"/>
  <c r="Q271" i="4"/>
  <c r="P271" i="4"/>
  <c r="O271" i="4"/>
  <c r="M271" i="4"/>
  <c r="L271" i="4"/>
  <c r="K271" i="4"/>
  <c r="J271" i="4"/>
  <c r="I271" i="4"/>
  <c r="H271" i="4"/>
  <c r="G271" i="4"/>
  <c r="F271" i="4"/>
  <c r="E271" i="4"/>
  <c r="D271" i="4"/>
  <c r="W270" i="4"/>
  <c r="V270" i="4"/>
  <c r="U270" i="4"/>
  <c r="T270" i="4"/>
  <c r="R270" i="4"/>
  <c r="Q270" i="4"/>
  <c r="P270" i="4"/>
  <c r="O270" i="4"/>
  <c r="M270" i="4"/>
  <c r="L270" i="4"/>
  <c r="K270" i="4"/>
  <c r="J270" i="4"/>
  <c r="I270" i="4"/>
  <c r="H270" i="4"/>
  <c r="G270" i="4"/>
  <c r="F270" i="4"/>
  <c r="E270" i="4"/>
  <c r="D270" i="4"/>
  <c r="W269" i="4"/>
  <c r="V269" i="4"/>
  <c r="U269" i="4"/>
  <c r="T269" i="4"/>
  <c r="R269" i="4"/>
  <c r="Q269" i="4"/>
  <c r="P269" i="4"/>
  <c r="O269" i="4"/>
  <c r="M269" i="4"/>
  <c r="L269" i="4"/>
  <c r="K269" i="4"/>
  <c r="J269" i="4"/>
  <c r="I269" i="4"/>
  <c r="H269" i="4"/>
  <c r="G269" i="4"/>
  <c r="F269" i="4"/>
  <c r="E269" i="4"/>
  <c r="D269" i="4"/>
  <c r="W268" i="4"/>
  <c r="V268" i="4"/>
  <c r="U268" i="4"/>
  <c r="T268" i="4"/>
  <c r="R268" i="4"/>
  <c r="Q268" i="4"/>
  <c r="P268" i="4"/>
  <c r="O268" i="4"/>
  <c r="M268" i="4"/>
  <c r="L268" i="4"/>
  <c r="K268" i="4"/>
  <c r="J268" i="4"/>
  <c r="I268" i="4"/>
  <c r="H268" i="4"/>
  <c r="G268" i="4"/>
  <c r="F268" i="4"/>
  <c r="E268" i="4"/>
  <c r="D268" i="4"/>
  <c r="W267" i="4"/>
  <c r="V267" i="4"/>
  <c r="U267" i="4"/>
  <c r="T267" i="4"/>
  <c r="R267" i="4"/>
  <c r="Q267" i="4"/>
  <c r="P267" i="4"/>
  <c r="O267" i="4"/>
  <c r="M267" i="4"/>
  <c r="L267" i="4"/>
  <c r="K267" i="4"/>
  <c r="J267" i="4"/>
  <c r="I267" i="4"/>
  <c r="H267" i="4"/>
  <c r="G267" i="4"/>
  <c r="F267" i="4"/>
  <c r="E267" i="4"/>
  <c r="D267" i="4"/>
  <c r="W266" i="4"/>
  <c r="V266" i="4"/>
  <c r="U266" i="4"/>
  <c r="T266" i="4"/>
  <c r="R266" i="4"/>
  <c r="Q266" i="4"/>
  <c r="P266" i="4"/>
  <c r="O266" i="4"/>
  <c r="M266" i="4"/>
  <c r="L266" i="4"/>
  <c r="K266" i="4"/>
  <c r="J266" i="4"/>
  <c r="I266" i="4"/>
  <c r="H266" i="4"/>
  <c r="G266" i="4"/>
  <c r="F266" i="4"/>
  <c r="E266" i="4"/>
  <c r="D266" i="4"/>
  <c r="W265" i="4"/>
  <c r="V265" i="4"/>
  <c r="U265" i="4"/>
  <c r="T265" i="4"/>
  <c r="R265" i="4"/>
  <c r="Q265" i="4"/>
  <c r="P265" i="4"/>
  <c r="O265" i="4"/>
  <c r="M265" i="4"/>
  <c r="L265" i="4"/>
  <c r="K265" i="4"/>
  <c r="J265" i="4"/>
  <c r="I265" i="4"/>
  <c r="H265" i="4"/>
  <c r="G265" i="4"/>
  <c r="F265" i="4"/>
  <c r="E265" i="4"/>
  <c r="D265" i="4"/>
  <c r="W264" i="4"/>
  <c r="V264" i="4"/>
  <c r="U264" i="4"/>
  <c r="T264" i="4"/>
  <c r="R264" i="4"/>
  <c r="Q264" i="4"/>
  <c r="P264" i="4"/>
  <c r="O264" i="4"/>
  <c r="M264" i="4"/>
  <c r="L264" i="4"/>
  <c r="K264" i="4"/>
  <c r="J264" i="4"/>
  <c r="I264" i="4"/>
  <c r="H264" i="4"/>
  <c r="G264" i="4"/>
  <c r="F264" i="4"/>
  <c r="E264" i="4"/>
  <c r="D264" i="4"/>
  <c r="W263" i="4"/>
  <c r="V263" i="4"/>
  <c r="U263" i="4"/>
  <c r="T263" i="4"/>
  <c r="R263" i="4"/>
  <c r="Q263" i="4"/>
  <c r="P263" i="4"/>
  <c r="O263" i="4"/>
  <c r="M263" i="4"/>
  <c r="L263" i="4"/>
  <c r="K263" i="4"/>
  <c r="J263" i="4"/>
  <c r="I263" i="4"/>
  <c r="H263" i="4"/>
  <c r="G263" i="4"/>
  <c r="F263" i="4"/>
  <c r="E263" i="4"/>
  <c r="D263" i="4"/>
  <c r="W262" i="4"/>
  <c r="V262" i="4"/>
  <c r="U262" i="4"/>
  <c r="T262" i="4"/>
  <c r="R262" i="4"/>
  <c r="Q262" i="4"/>
  <c r="P262" i="4"/>
  <c r="O262" i="4"/>
  <c r="M262" i="4"/>
  <c r="L262" i="4"/>
  <c r="K262" i="4"/>
  <c r="J262" i="4"/>
  <c r="I262" i="4"/>
  <c r="H262" i="4"/>
  <c r="G262" i="4"/>
  <c r="F262" i="4"/>
  <c r="E262" i="4"/>
  <c r="D262" i="4"/>
  <c r="W261" i="4"/>
  <c r="V261" i="4"/>
  <c r="U261" i="4"/>
  <c r="T261" i="4"/>
  <c r="R261" i="4"/>
  <c r="Q261" i="4"/>
  <c r="P261" i="4"/>
  <c r="O261" i="4"/>
  <c r="M261" i="4"/>
  <c r="L261" i="4"/>
  <c r="K261" i="4"/>
  <c r="J261" i="4"/>
  <c r="I261" i="4"/>
  <c r="H261" i="4"/>
  <c r="G261" i="4"/>
  <c r="F261" i="4"/>
  <c r="E261" i="4"/>
  <c r="D261" i="4"/>
  <c r="W260" i="4"/>
  <c r="V260" i="4"/>
  <c r="U260" i="4"/>
  <c r="T260" i="4"/>
  <c r="R260" i="4"/>
  <c r="Q260" i="4"/>
  <c r="P260" i="4"/>
  <c r="O260" i="4"/>
  <c r="M260" i="4"/>
  <c r="L260" i="4"/>
  <c r="K260" i="4"/>
  <c r="J260" i="4"/>
  <c r="I260" i="4"/>
  <c r="H260" i="4"/>
  <c r="G260" i="4"/>
  <c r="F260" i="4"/>
  <c r="E260" i="4"/>
  <c r="D260" i="4"/>
  <c r="W259" i="4"/>
  <c r="V259" i="4"/>
  <c r="U259" i="4"/>
  <c r="T259" i="4"/>
  <c r="R259" i="4"/>
  <c r="Q259" i="4"/>
  <c r="P259" i="4"/>
  <c r="O259" i="4"/>
  <c r="M259" i="4"/>
  <c r="L259" i="4"/>
  <c r="K259" i="4"/>
  <c r="J259" i="4"/>
  <c r="I259" i="4"/>
  <c r="H259" i="4"/>
  <c r="G259" i="4"/>
  <c r="F259" i="4"/>
  <c r="E259" i="4"/>
  <c r="D259" i="4"/>
  <c r="W258" i="4"/>
  <c r="V258" i="4"/>
  <c r="U258" i="4"/>
  <c r="T258" i="4"/>
  <c r="R258" i="4"/>
  <c r="Q258" i="4"/>
  <c r="P258" i="4"/>
  <c r="O258" i="4"/>
  <c r="M258" i="4"/>
  <c r="L258" i="4"/>
  <c r="K258" i="4"/>
  <c r="J258" i="4"/>
  <c r="I258" i="4"/>
  <c r="H258" i="4"/>
  <c r="G258" i="4"/>
  <c r="F258" i="4"/>
  <c r="E258" i="4"/>
  <c r="D258" i="4"/>
  <c r="W257" i="4"/>
  <c r="V257" i="4"/>
  <c r="U257" i="4"/>
  <c r="T257" i="4"/>
  <c r="R257" i="4"/>
  <c r="Q257" i="4"/>
  <c r="P257" i="4"/>
  <c r="O257" i="4"/>
  <c r="M257" i="4"/>
  <c r="L257" i="4"/>
  <c r="K257" i="4"/>
  <c r="J257" i="4"/>
  <c r="I257" i="4"/>
  <c r="H257" i="4"/>
  <c r="G257" i="4"/>
  <c r="F257" i="4"/>
  <c r="E257" i="4"/>
  <c r="D257" i="4"/>
  <c r="W256" i="4"/>
  <c r="V256" i="4"/>
  <c r="U256" i="4"/>
  <c r="T256" i="4"/>
  <c r="R256" i="4"/>
  <c r="Q256" i="4"/>
  <c r="P256" i="4"/>
  <c r="O256" i="4"/>
  <c r="M256" i="4"/>
  <c r="L256" i="4"/>
  <c r="K256" i="4"/>
  <c r="J256" i="4"/>
  <c r="I256" i="4"/>
  <c r="H256" i="4"/>
  <c r="G256" i="4"/>
  <c r="F256" i="4"/>
  <c r="E256" i="4"/>
  <c r="D256" i="4"/>
  <c r="W255" i="4"/>
  <c r="V255" i="4"/>
  <c r="U255" i="4"/>
  <c r="T255" i="4"/>
  <c r="R255" i="4"/>
  <c r="Q255" i="4"/>
  <c r="P255" i="4"/>
  <c r="O255" i="4"/>
  <c r="M255" i="4"/>
  <c r="L255" i="4"/>
  <c r="K255" i="4"/>
  <c r="J255" i="4"/>
  <c r="I255" i="4"/>
  <c r="H255" i="4"/>
  <c r="G255" i="4"/>
  <c r="F255" i="4"/>
  <c r="E255" i="4"/>
  <c r="D255" i="4"/>
  <c r="W254" i="4"/>
  <c r="V254" i="4"/>
  <c r="U254" i="4"/>
  <c r="T254" i="4"/>
  <c r="R254" i="4"/>
  <c r="Q254" i="4"/>
  <c r="P254" i="4"/>
  <c r="O254" i="4"/>
  <c r="M254" i="4"/>
  <c r="L254" i="4"/>
  <c r="K254" i="4"/>
  <c r="J254" i="4"/>
  <c r="I254" i="4"/>
  <c r="H254" i="4"/>
  <c r="G254" i="4"/>
  <c r="F254" i="4"/>
  <c r="E254" i="4"/>
  <c r="D254" i="4"/>
  <c r="W253" i="4"/>
  <c r="V253" i="4"/>
  <c r="U253" i="4"/>
  <c r="T253" i="4"/>
  <c r="R253" i="4"/>
  <c r="Q253" i="4"/>
  <c r="P253" i="4"/>
  <c r="O253" i="4"/>
  <c r="M253" i="4"/>
  <c r="L253" i="4"/>
  <c r="K253" i="4"/>
  <c r="J253" i="4"/>
  <c r="I253" i="4"/>
  <c r="H253" i="4"/>
  <c r="G253" i="4"/>
  <c r="F253" i="4"/>
  <c r="E253" i="4"/>
  <c r="D253" i="4"/>
  <c r="W252" i="4"/>
  <c r="V252" i="4"/>
  <c r="U252" i="4"/>
  <c r="T252" i="4"/>
  <c r="R252" i="4"/>
  <c r="Q252" i="4"/>
  <c r="P252" i="4"/>
  <c r="O252" i="4"/>
  <c r="M252" i="4"/>
  <c r="L252" i="4"/>
  <c r="K252" i="4"/>
  <c r="J252" i="4"/>
  <c r="I252" i="4"/>
  <c r="H252" i="4"/>
  <c r="G252" i="4"/>
  <c r="F252" i="4"/>
  <c r="E252" i="4"/>
  <c r="D252" i="4"/>
  <c r="W251" i="4"/>
  <c r="V251" i="4"/>
  <c r="U251" i="4"/>
  <c r="T251" i="4"/>
  <c r="R251" i="4"/>
  <c r="Q251" i="4"/>
  <c r="P251" i="4"/>
  <c r="O251" i="4"/>
  <c r="M251" i="4"/>
  <c r="L251" i="4"/>
  <c r="K251" i="4"/>
  <c r="J251" i="4"/>
  <c r="I251" i="4"/>
  <c r="H251" i="4"/>
  <c r="G251" i="4"/>
  <c r="F251" i="4"/>
  <c r="E251" i="4"/>
  <c r="D251" i="4"/>
  <c r="W250" i="4"/>
  <c r="V250" i="4"/>
  <c r="U250" i="4"/>
  <c r="T250" i="4"/>
  <c r="R250" i="4"/>
  <c r="Q250" i="4"/>
  <c r="P250" i="4"/>
  <c r="O250" i="4"/>
  <c r="M250" i="4"/>
  <c r="L250" i="4"/>
  <c r="K250" i="4"/>
  <c r="J250" i="4"/>
  <c r="I250" i="4"/>
  <c r="H250" i="4"/>
  <c r="G250" i="4"/>
  <c r="F250" i="4"/>
  <c r="E250" i="4"/>
  <c r="D250" i="4"/>
  <c r="W249" i="4"/>
  <c r="V249" i="4"/>
  <c r="U249" i="4"/>
  <c r="T249" i="4"/>
  <c r="R249" i="4"/>
  <c r="Q249" i="4"/>
  <c r="P249" i="4"/>
  <c r="O249" i="4"/>
  <c r="M249" i="4"/>
  <c r="L249" i="4"/>
  <c r="K249" i="4"/>
  <c r="J249" i="4"/>
  <c r="I249" i="4"/>
  <c r="H249" i="4"/>
  <c r="G249" i="4"/>
  <c r="F249" i="4"/>
  <c r="E249" i="4"/>
  <c r="D249" i="4"/>
  <c r="W248" i="4"/>
  <c r="V248" i="4"/>
  <c r="U248" i="4"/>
  <c r="T248" i="4"/>
  <c r="R248" i="4"/>
  <c r="Q248" i="4"/>
  <c r="P248" i="4"/>
  <c r="O248" i="4"/>
  <c r="M248" i="4"/>
  <c r="L248" i="4"/>
  <c r="K248" i="4"/>
  <c r="J248" i="4"/>
  <c r="I248" i="4"/>
  <c r="H248" i="4"/>
  <c r="G248" i="4"/>
  <c r="F248" i="4"/>
  <c r="E248" i="4"/>
  <c r="D248" i="4"/>
  <c r="W247" i="4"/>
  <c r="V247" i="4"/>
  <c r="U247" i="4"/>
  <c r="T247" i="4"/>
  <c r="R247" i="4"/>
  <c r="Q247" i="4"/>
  <c r="P247" i="4"/>
  <c r="O247" i="4"/>
  <c r="M247" i="4"/>
  <c r="L247" i="4"/>
  <c r="K247" i="4"/>
  <c r="J247" i="4"/>
  <c r="I247" i="4"/>
  <c r="H247" i="4"/>
  <c r="G247" i="4"/>
  <c r="F247" i="4"/>
  <c r="E247" i="4"/>
  <c r="D247" i="4"/>
  <c r="W246" i="4"/>
  <c r="V246" i="4"/>
  <c r="U246" i="4"/>
  <c r="T246" i="4"/>
  <c r="R246" i="4"/>
  <c r="Q246" i="4"/>
  <c r="P246" i="4"/>
  <c r="O246" i="4"/>
  <c r="M246" i="4"/>
  <c r="L246" i="4"/>
  <c r="K246" i="4"/>
  <c r="J246" i="4"/>
  <c r="I246" i="4"/>
  <c r="H246" i="4"/>
  <c r="G246" i="4"/>
  <c r="F246" i="4"/>
  <c r="E246" i="4"/>
  <c r="D246" i="4"/>
  <c r="W245" i="4"/>
  <c r="V245" i="4"/>
  <c r="U245" i="4"/>
  <c r="T245" i="4"/>
  <c r="R245" i="4"/>
  <c r="Q245" i="4"/>
  <c r="P245" i="4"/>
  <c r="O245" i="4"/>
  <c r="M245" i="4"/>
  <c r="L245" i="4"/>
  <c r="K245" i="4"/>
  <c r="J245" i="4"/>
  <c r="I245" i="4"/>
  <c r="H245" i="4"/>
  <c r="G245" i="4"/>
  <c r="F245" i="4"/>
  <c r="E245" i="4"/>
  <c r="D245" i="4"/>
  <c r="W244" i="4"/>
  <c r="V244" i="4"/>
  <c r="U244" i="4"/>
  <c r="T244" i="4"/>
  <c r="R244" i="4"/>
  <c r="Q244" i="4"/>
  <c r="P244" i="4"/>
  <c r="O244" i="4"/>
  <c r="M244" i="4"/>
  <c r="L244" i="4"/>
  <c r="K244" i="4"/>
  <c r="J244" i="4"/>
  <c r="I244" i="4"/>
  <c r="H244" i="4"/>
  <c r="G244" i="4"/>
  <c r="F244" i="4"/>
  <c r="E244" i="4"/>
  <c r="D244" i="4"/>
  <c r="W243" i="4"/>
  <c r="V243" i="4"/>
  <c r="U243" i="4"/>
  <c r="T243" i="4"/>
  <c r="R243" i="4"/>
  <c r="Q243" i="4"/>
  <c r="P243" i="4"/>
  <c r="O243" i="4"/>
  <c r="M243" i="4"/>
  <c r="L243" i="4"/>
  <c r="K243" i="4"/>
  <c r="J243" i="4"/>
  <c r="I243" i="4"/>
  <c r="H243" i="4"/>
  <c r="G243" i="4"/>
  <c r="F243" i="4"/>
  <c r="E243" i="4"/>
  <c r="D243" i="4"/>
  <c r="W242" i="4"/>
  <c r="V242" i="4"/>
  <c r="U242" i="4"/>
  <c r="T242" i="4"/>
  <c r="R242" i="4"/>
  <c r="Q242" i="4"/>
  <c r="P242" i="4"/>
  <c r="O242" i="4"/>
  <c r="M242" i="4"/>
  <c r="L242" i="4"/>
  <c r="K242" i="4"/>
  <c r="J242" i="4"/>
  <c r="I242" i="4"/>
  <c r="H242" i="4"/>
  <c r="G242" i="4"/>
  <c r="F242" i="4"/>
  <c r="E242" i="4"/>
  <c r="D242" i="4"/>
  <c r="W241" i="4"/>
  <c r="V241" i="4"/>
  <c r="U241" i="4"/>
  <c r="T241" i="4"/>
  <c r="R241" i="4"/>
  <c r="Q241" i="4"/>
  <c r="P241" i="4"/>
  <c r="O241" i="4"/>
  <c r="M241" i="4"/>
  <c r="L241" i="4"/>
  <c r="K241" i="4"/>
  <c r="J241" i="4"/>
  <c r="I241" i="4"/>
  <c r="H241" i="4"/>
  <c r="G241" i="4"/>
  <c r="F241" i="4"/>
  <c r="E241" i="4"/>
  <c r="D241" i="4"/>
  <c r="W240" i="4"/>
  <c r="V240" i="4"/>
  <c r="U240" i="4"/>
  <c r="T240" i="4"/>
  <c r="R240" i="4"/>
  <c r="Q240" i="4"/>
  <c r="P240" i="4"/>
  <c r="O240" i="4"/>
  <c r="M240" i="4"/>
  <c r="L240" i="4"/>
  <c r="K240" i="4"/>
  <c r="J240" i="4"/>
  <c r="I240" i="4"/>
  <c r="H240" i="4"/>
  <c r="G240" i="4"/>
  <c r="F240" i="4"/>
  <c r="E240" i="4"/>
  <c r="D240" i="4"/>
  <c r="W239" i="4"/>
  <c r="V239" i="4"/>
  <c r="U239" i="4"/>
  <c r="T239" i="4"/>
  <c r="R239" i="4"/>
  <c r="Q239" i="4"/>
  <c r="P239" i="4"/>
  <c r="O239" i="4"/>
  <c r="M239" i="4"/>
  <c r="L239" i="4"/>
  <c r="K239" i="4"/>
  <c r="J239" i="4"/>
  <c r="I239" i="4"/>
  <c r="H239" i="4"/>
  <c r="G239" i="4"/>
  <c r="F239" i="4"/>
  <c r="E239" i="4"/>
  <c r="D239" i="4"/>
  <c r="W238" i="4"/>
  <c r="V238" i="4"/>
  <c r="U238" i="4"/>
  <c r="T238" i="4"/>
  <c r="R238" i="4"/>
  <c r="Q238" i="4"/>
  <c r="P238" i="4"/>
  <c r="O238" i="4"/>
  <c r="M238" i="4"/>
  <c r="L238" i="4"/>
  <c r="K238" i="4"/>
  <c r="J238" i="4"/>
  <c r="I238" i="4"/>
  <c r="H238" i="4"/>
  <c r="G238" i="4"/>
  <c r="F238" i="4"/>
  <c r="E238" i="4"/>
  <c r="D238" i="4"/>
  <c r="W237" i="4"/>
  <c r="V237" i="4"/>
  <c r="U237" i="4"/>
  <c r="T237" i="4"/>
  <c r="R237" i="4"/>
  <c r="Q237" i="4"/>
  <c r="P237" i="4"/>
  <c r="O237" i="4"/>
  <c r="M237" i="4"/>
  <c r="L237" i="4"/>
  <c r="K237" i="4"/>
  <c r="J237" i="4"/>
  <c r="I237" i="4"/>
  <c r="H237" i="4"/>
  <c r="G237" i="4"/>
  <c r="F237" i="4"/>
  <c r="E237" i="4"/>
  <c r="D237" i="4"/>
  <c r="W236" i="4"/>
  <c r="V236" i="4"/>
  <c r="U236" i="4"/>
  <c r="T236" i="4"/>
  <c r="R236" i="4"/>
  <c r="Q236" i="4"/>
  <c r="P236" i="4"/>
  <c r="O236" i="4"/>
  <c r="M236" i="4"/>
  <c r="L236" i="4"/>
  <c r="K236" i="4"/>
  <c r="J236" i="4"/>
  <c r="I236" i="4"/>
  <c r="H236" i="4"/>
  <c r="G236" i="4"/>
  <c r="F236" i="4"/>
  <c r="E236" i="4"/>
  <c r="D236" i="4"/>
  <c r="W235" i="4"/>
  <c r="V235" i="4"/>
  <c r="U235" i="4"/>
  <c r="T235" i="4"/>
  <c r="R235" i="4"/>
  <c r="Q235" i="4"/>
  <c r="P235" i="4"/>
  <c r="O235" i="4"/>
  <c r="M235" i="4"/>
  <c r="L235" i="4"/>
  <c r="K235" i="4"/>
  <c r="J235" i="4"/>
  <c r="I235" i="4"/>
  <c r="H235" i="4"/>
  <c r="G235" i="4"/>
  <c r="F235" i="4"/>
  <c r="E235" i="4"/>
  <c r="D235" i="4"/>
  <c r="W234" i="4"/>
  <c r="V234" i="4"/>
  <c r="U234" i="4"/>
  <c r="T234" i="4"/>
  <c r="R234" i="4"/>
  <c r="Q234" i="4"/>
  <c r="P234" i="4"/>
  <c r="O234" i="4"/>
  <c r="M234" i="4"/>
  <c r="L234" i="4"/>
  <c r="K234" i="4"/>
  <c r="J234" i="4"/>
  <c r="I234" i="4"/>
  <c r="H234" i="4"/>
  <c r="G234" i="4"/>
  <c r="F234" i="4"/>
  <c r="E234" i="4"/>
  <c r="D234" i="4"/>
  <c r="W233" i="4"/>
  <c r="V233" i="4"/>
  <c r="U233" i="4"/>
  <c r="T233" i="4"/>
  <c r="R233" i="4"/>
  <c r="Q233" i="4"/>
  <c r="P233" i="4"/>
  <c r="O233" i="4"/>
  <c r="M233" i="4"/>
  <c r="L233" i="4"/>
  <c r="K233" i="4"/>
  <c r="J233" i="4"/>
  <c r="I233" i="4"/>
  <c r="H233" i="4"/>
  <c r="G233" i="4"/>
  <c r="F233" i="4"/>
  <c r="E233" i="4"/>
  <c r="D233" i="4"/>
  <c r="W232" i="4"/>
  <c r="V232" i="4"/>
  <c r="U232" i="4"/>
  <c r="T232" i="4"/>
  <c r="R232" i="4"/>
  <c r="Q232" i="4"/>
  <c r="P232" i="4"/>
  <c r="O232" i="4"/>
  <c r="M232" i="4"/>
  <c r="L232" i="4"/>
  <c r="K232" i="4"/>
  <c r="J232" i="4"/>
  <c r="I232" i="4"/>
  <c r="H232" i="4"/>
  <c r="G232" i="4"/>
  <c r="F232" i="4"/>
  <c r="E232" i="4"/>
  <c r="D232" i="4"/>
  <c r="W231" i="4"/>
  <c r="V231" i="4"/>
  <c r="U231" i="4"/>
  <c r="T231" i="4"/>
  <c r="R231" i="4"/>
  <c r="Q231" i="4"/>
  <c r="P231" i="4"/>
  <c r="O231" i="4"/>
  <c r="M231" i="4"/>
  <c r="L231" i="4"/>
  <c r="K231" i="4"/>
  <c r="J231" i="4"/>
  <c r="I231" i="4"/>
  <c r="H231" i="4"/>
  <c r="G231" i="4"/>
  <c r="F231" i="4"/>
  <c r="E231" i="4"/>
  <c r="D231" i="4"/>
  <c r="W230" i="4"/>
  <c r="V230" i="4"/>
  <c r="U230" i="4"/>
  <c r="T230" i="4"/>
  <c r="R230" i="4"/>
  <c r="Q230" i="4"/>
  <c r="P230" i="4"/>
  <c r="O230" i="4"/>
  <c r="M230" i="4"/>
  <c r="L230" i="4"/>
  <c r="K230" i="4"/>
  <c r="J230" i="4"/>
  <c r="I230" i="4"/>
  <c r="H230" i="4"/>
  <c r="G230" i="4"/>
  <c r="F230" i="4"/>
  <c r="E230" i="4"/>
  <c r="D230" i="4"/>
  <c r="W229" i="4"/>
  <c r="V229" i="4"/>
  <c r="U229" i="4"/>
  <c r="T229" i="4"/>
  <c r="R229" i="4"/>
  <c r="Q229" i="4"/>
  <c r="P229" i="4"/>
  <c r="O229" i="4"/>
  <c r="M229" i="4"/>
  <c r="L229" i="4"/>
  <c r="K229" i="4"/>
  <c r="J229" i="4"/>
  <c r="I229" i="4"/>
  <c r="H229" i="4"/>
  <c r="G229" i="4"/>
  <c r="F229" i="4"/>
  <c r="E229" i="4"/>
  <c r="D229" i="4"/>
  <c r="W228" i="4"/>
  <c r="V228" i="4"/>
  <c r="U228" i="4"/>
  <c r="T228" i="4"/>
  <c r="R228" i="4"/>
  <c r="Q228" i="4"/>
  <c r="P228" i="4"/>
  <c r="O228" i="4"/>
  <c r="M228" i="4"/>
  <c r="L228" i="4"/>
  <c r="K228" i="4"/>
  <c r="J228" i="4"/>
  <c r="I228" i="4"/>
  <c r="H228" i="4"/>
  <c r="G228" i="4"/>
  <c r="F228" i="4"/>
  <c r="E228" i="4"/>
  <c r="D228" i="4"/>
  <c r="W227" i="4"/>
  <c r="V227" i="4"/>
  <c r="U227" i="4"/>
  <c r="T227" i="4"/>
  <c r="R227" i="4"/>
  <c r="Q227" i="4"/>
  <c r="P227" i="4"/>
  <c r="O227" i="4"/>
  <c r="M227" i="4"/>
  <c r="L227" i="4"/>
  <c r="K227" i="4"/>
  <c r="J227" i="4"/>
  <c r="I227" i="4"/>
  <c r="H227" i="4"/>
  <c r="G227" i="4"/>
  <c r="F227" i="4"/>
  <c r="E227" i="4"/>
  <c r="D227" i="4"/>
  <c r="W226" i="4"/>
  <c r="V226" i="4"/>
  <c r="U226" i="4"/>
  <c r="T226" i="4"/>
  <c r="R226" i="4"/>
  <c r="Q226" i="4"/>
  <c r="P226" i="4"/>
  <c r="O226" i="4"/>
  <c r="M226" i="4"/>
  <c r="L226" i="4"/>
  <c r="K226" i="4"/>
  <c r="J226" i="4"/>
  <c r="I226" i="4"/>
  <c r="H226" i="4"/>
  <c r="G226" i="4"/>
  <c r="F226" i="4"/>
  <c r="E226" i="4"/>
  <c r="D226" i="4"/>
  <c r="W225" i="4"/>
  <c r="V225" i="4"/>
  <c r="U225" i="4"/>
  <c r="T225" i="4"/>
  <c r="R225" i="4"/>
  <c r="Q225" i="4"/>
  <c r="P225" i="4"/>
  <c r="O225" i="4"/>
  <c r="M225" i="4"/>
  <c r="L225" i="4"/>
  <c r="K225" i="4"/>
  <c r="J225" i="4"/>
  <c r="I225" i="4"/>
  <c r="H225" i="4"/>
  <c r="G225" i="4"/>
  <c r="F225" i="4"/>
  <c r="E225" i="4"/>
  <c r="D225" i="4"/>
  <c r="W224" i="4"/>
  <c r="V224" i="4"/>
  <c r="U224" i="4"/>
  <c r="T224" i="4"/>
  <c r="R224" i="4"/>
  <c r="Q224" i="4"/>
  <c r="P224" i="4"/>
  <c r="O224" i="4"/>
  <c r="M224" i="4"/>
  <c r="L224" i="4"/>
  <c r="K224" i="4"/>
  <c r="J224" i="4"/>
  <c r="I224" i="4"/>
  <c r="H224" i="4"/>
  <c r="G224" i="4"/>
  <c r="F224" i="4"/>
  <c r="E224" i="4"/>
  <c r="D224" i="4"/>
  <c r="W223" i="4"/>
  <c r="V223" i="4"/>
  <c r="U223" i="4"/>
  <c r="T223" i="4"/>
  <c r="R223" i="4"/>
  <c r="Q223" i="4"/>
  <c r="P223" i="4"/>
  <c r="O223" i="4"/>
  <c r="M223" i="4"/>
  <c r="L223" i="4"/>
  <c r="K223" i="4"/>
  <c r="J223" i="4"/>
  <c r="I223" i="4"/>
  <c r="H223" i="4"/>
  <c r="G223" i="4"/>
  <c r="F223" i="4"/>
  <c r="E223" i="4"/>
  <c r="D223" i="4"/>
  <c r="W222" i="4"/>
  <c r="V222" i="4"/>
  <c r="U222" i="4"/>
  <c r="T222" i="4"/>
  <c r="R222" i="4"/>
  <c r="Q222" i="4"/>
  <c r="P222" i="4"/>
  <c r="O222" i="4"/>
  <c r="M222" i="4"/>
  <c r="L222" i="4"/>
  <c r="K222" i="4"/>
  <c r="J222" i="4"/>
  <c r="I222" i="4"/>
  <c r="H222" i="4"/>
  <c r="G222" i="4"/>
  <c r="F222" i="4"/>
  <c r="E222" i="4"/>
  <c r="D222" i="4"/>
  <c r="W221" i="4"/>
  <c r="V221" i="4"/>
  <c r="U221" i="4"/>
  <c r="T221" i="4"/>
  <c r="R221" i="4"/>
  <c r="Q221" i="4"/>
  <c r="P221" i="4"/>
  <c r="O221" i="4"/>
  <c r="M221" i="4"/>
  <c r="L221" i="4"/>
  <c r="K221" i="4"/>
  <c r="J221" i="4"/>
  <c r="I221" i="4"/>
  <c r="H221" i="4"/>
  <c r="G221" i="4"/>
  <c r="F221" i="4"/>
  <c r="E221" i="4"/>
  <c r="D221" i="4"/>
  <c r="W220" i="4"/>
  <c r="V220" i="4"/>
  <c r="U220" i="4"/>
  <c r="T220" i="4"/>
  <c r="R220" i="4"/>
  <c r="Q220" i="4"/>
  <c r="P220" i="4"/>
  <c r="O220" i="4"/>
  <c r="M220" i="4"/>
  <c r="L220" i="4"/>
  <c r="K220" i="4"/>
  <c r="J220" i="4"/>
  <c r="I220" i="4"/>
  <c r="H220" i="4"/>
  <c r="G220" i="4"/>
  <c r="F220" i="4"/>
  <c r="E220" i="4"/>
  <c r="D220" i="4"/>
  <c r="W219" i="4"/>
  <c r="V219" i="4"/>
  <c r="U219" i="4"/>
  <c r="T219" i="4"/>
  <c r="R219" i="4"/>
  <c r="Q219" i="4"/>
  <c r="P219" i="4"/>
  <c r="O219" i="4"/>
  <c r="M219" i="4"/>
  <c r="L219" i="4"/>
  <c r="K219" i="4"/>
  <c r="J219" i="4"/>
  <c r="I219" i="4"/>
  <c r="H219" i="4"/>
  <c r="G219" i="4"/>
  <c r="F219" i="4"/>
  <c r="E219" i="4"/>
  <c r="D219" i="4"/>
  <c r="W218" i="4"/>
  <c r="V218" i="4"/>
  <c r="U218" i="4"/>
  <c r="T218" i="4"/>
  <c r="R218" i="4"/>
  <c r="Q218" i="4"/>
  <c r="P218" i="4"/>
  <c r="O218" i="4"/>
  <c r="M218" i="4"/>
  <c r="L218" i="4"/>
  <c r="K218" i="4"/>
  <c r="J218" i="4"/>
  <c r="I218" i="4"/>
  <c r="H218" i="4"/>
  <c r="G218" i="4"/>
  <c r="F218" i="4"/>
  <c r="E218" i="4"/>
  <c r="D218" i="4"/>
  <c r="W217" i="4"/>
  <c r="V217" i="4"/>
  <c r="U217" i="4"/>
  <c r="T217" i="4"/>
  <c r="R217" i="4"/>
  <c r="Q217" i="4"/>
  <c r="P217" i="4"/>
  <c r="O217" i="4"/>
  <c r="M217" i="4"/>
  <c r="L217" i="4"/>
  <c r="K217" i="4"/>
  <c r="J217" i="4"/>
  <c r="I217" i="4"/>
  <c r="H217" i="4"/>
  <c r="G217" i="4"/>
  <c r="F217" i="4"/>
  <c r="E217" i="4"/>
  <c r="D217" i="4"/>
  <c r="W216" i="4"/>
  <c r="V216" i="4"/>
  <c r="U216" i="4"/>
  <c r="T216" i="4"/>
  <c r="R216" i="4"/>
  <c r="Q216" i="4"/>
  <c r="P216" i="4"/>
  <c r="O216" i="4"/>
  <c r="M216" i="4"/>
  <c r="L216" i="4"/>
  <c r="K216" i="4"/>
  <c r="J216" i="4"/>
  <c r="I216" i="4"/>
  <c r="H216" i="4"/>
  <c r="G216" i="4"/>
  <c r="F216" i="4"/>
  <c r="E216" i="4"/>
  <c r="D216" i="4"/>
  <c r="W215" i="4"/>
  <c r="V215" i="4"/>
  <c r="U215" i="4"/>
  <c r="T215" i="4"/>
  <c r="R215" i="4"/>
  <c r="Q215" i="4"/>
  <c r="P215" i="4"/>
  <c r="O215" i="4"/>
  <c r="M215" i="4"/>
  <c r="L215" i="4"/>
  <c r="K215" i="4"/>
  <c r="J215" i="4"/>
  <c r="I215" i="4"/>
  <c r="H215" i="4"/>
  <c r="G215" i="4"/>
  <c r="F215" i="4"/>
  <c r="E215" i="4"/>
  <c r="D215" i="4"/>
  <c r="W214" i="4"/>
  <c r="V214" i="4"/>
  <c r="U214" i="4"/>
  <c r="T214" i="4"/>
  <c r="R214" i="4"/>
  <c r="Q214" i="4"/>
  <c r="P214" i="4"/>
  <c r="O214" i="4"/>
  <c r="M214" i="4"/>
  <c r="L214" i="4"/>
  <c r="K214" i="4"/>
  <c r="J214" i="4"/>
  <c r="I214" i="4"/>
  <c r="H214" i="4"/>
  <c r="G214" i="4"/>
  <c r="F214" i="4"/>
  <c r="E214" i="4"/>
  <c r="D214" i="4"/>
  <c r="W213" i="4"/>
  <c r="V213" i="4"/>
  <c r="U213" i="4"/>
  <c r="T213" i="4"/>
  <c r="R213" i="4"/>
  <c r="Q213" i="4"/>
  <c r="P213" i="4"/>
  <c r="O213" i="4"/>
  <c r="M213" i="4"/>
  <c r="L213" i="4"/>
  <c r="K213" i="4"/>
  <c r="J213" i="4"/>
  <c r="I213" i="4"/>
  <c r="H213" i="4"/>
  <c r="G213" i="4"/>
  <c r="F213" i="4"/>
  <c r="E213" i="4"/>
  <c r="D213" i="4"/>
  <c r="W212" i="4"/>
  <c r="V212" i="4"/>
  <c r="U212" i="4"/>
  <c r="T212" i="4"/>
  <c r="R212" i="4"/>
  <c r="Q212" i="4"/>
  <c r="P212" i="4"/>
  <c r="O212" i="4"/>
  <c r="M212" i="4"/>
  <c r="L212" i="4"/>
  <c r="K212" i="4"/>
  <c r="J212" i="4"/>
  <c r="I212" i="4"/>
  <c r="H212" i="4"/>
  <c r="G212" i="4"/>
  <c r="F212" i="4"/>
  <c r="E212" i="4"/>
  <c r="D212" i="4"/>
  <c r="W211" i="4"/>
  <c r="V211" i="4"/>
  <c r="U211" i="4"/>
  <c r="T211" i="4"/>
  <c r="R211" i="4"/>
  <c r="Q211" i="4"/>
  <c r="P211" i="4"/>
  <c r="O211" i="4"/>
  <c r="M211" i="4"/>
  <c r="L211" i="4"/>
  <c r="K211" i="4"/>
  <c r="J211" i="4"/>
  <c r="I211" i="4"/>
  <c r="H211" i="4"/>
  <c r="G211" i="4"/>
  <c r="F211" i="4"/>
  <c r="E211" i="4"/>
  <c r="D211" i="4"/>
  <c r="W210" i="4"/>
  <c r="V210" i="4"/>
  <c r="U210" i="4"/>
  <c r="T210" i="4"/>
  <c r="R210" i="4"/>
  <c r="Q210" i="4"/>
  <c r="P210" i="4"/>
  <c r="O210" i="4"/>
  <c r="M210" i="4"/>
  <c r="L210" i="4"/>
  <c r="K210" i="4"/>
  <c r="J210" i="4"/>
  <c r="I210" i="4"/>
  <c r="H210" i="4"/>
  <c r="G210" i="4"/>
  <c r="F210" i="4"/>
  <c r="E210" i="4"/>
  <c r="D210" i="4"/>
  <c r="W209" i="4"/>
  <c r="V209" i="4"/>
  <c r="U209" i="4"/>
  <c r="T209" i="4"/>
  <c r="R209" i="4"/>
  <c r="Q209" i="4"/>
  <c r="P209" i="4"/>
  <c r="O209" i="4"/>
  <c r="M209" i="4"/>
  <c r="L209" i="4"/>
  <c r="K209" i="4"/>
  <c r="J209" i="4"/>
  <c r="I209" i="4"/>
  <c r="H209" i="4"/>
  <c r="G209" i="4"/>
  <c r="F209" i="4"/>
  <c r="E209" i="4"/>
  <c r="D209" i="4"/>
  <c r="W208" i="4"/>
  <c r="V208" i="4"/>
  <c r="U208" i="4"/>
  <c r="T208" i="4"/>
  <c r="R208" i="4"/>
  <c r="Q208" i="4"/>
  <c r="P208" i="4"/>
  <c r="O208" i="4"/>
  <c r="M208" i="4"/>
  <c r="L208" i="4"/>
  <c r="K208" i="4"/>
  <c r="J208" i="4"/>
  <c r="I208" i="4"/>
  <c r="H208" i="4"/>
  <c r="G208" i="4"/>
  <c r="F208" i="4"/>
  <c r="E208" i="4"/>
  <c r="D208" i="4"/>
  <c r="W207" i="4"/>
  <c r="V207" i="4"/>
  <c r="U207" i="4"/>
  <c r="T207" i="4"/>
  <c r="R207" i="4"/>
  <c r="Q207" i="4"/>
  <c r="P207" i="4"/>
  <c r="O207" i="4"/>
  <c r="M207" i="4"/>
  <c r="L207" i="4"/>
  <c r="K207" i="4"/>
  <c r="J207" i="4"/>
  <c r="I207" i="4"/>
  <c r="H207" i="4"/>
  <c r="G207" i="4"/>
  <c r="F207" i="4"/>
  <c r="E207" i="4"/>
  <c r="D207" i="4"/>
  <c r="W206" i="4"/>
  <c r="V206" i="4"/>
  <c r="U206" i="4"/>
  <c r="T206" i="4"/>
  <c r="R206" i="4"/>
  <c r="Q206" i="4"/>
  <c r="P206" i="4"/>
  <c r="O206" i="4"/>
  <c r="M206" i="4"/>
  <c r="L206" i="4"/>
  <c r="K206" i="4"/>
  <c r="J206" i="4"/>
  <c r="I206" i="4"/>
  <c r="H206" i="4"/>
  <c r="G206" i="4"/>
  <c r="F206" i="4"/>
  <c r="E206" i="4"/>
  <c r="D206" i="4"/>
  <c r="W205" i="4"/>
  <c r="V205" i="4"/>
  <c r="U205" i="4"/>
  <c r="T205" i="4"/>
  <c r="R205" i="4"/>
  <c r="Q205" i="4"/>
  <c r="P205" i="4"/>
  <c r="O205" i="4"/>
  <c r="M205" i="4"/>
  <c r="L205" i="4"/>
  <c r="K205" i="4"/>
  <c r="J205" i="4"/>
  <c r="I205" i="4"/>
  <c r="H205" i="4"/>
  <c r="G205" i="4"/>
  <c r="F205" i="4"/>
  <c r="E205" i="4"/>
  <c r="D205" i="4"/>
  <c r="W204" i="4"/>
  <c r="V204" i="4"/>
  <c r="U204" i="4"/>
  <c r="T204" i="4"/>
  <c r="R204" i="4"/>
  <c r="Q204" i="4"/>
  <c r="P204" i="4"/>
  <c r="O204" i="4"/>
  <c r="M204" i="4"/>
  <c r="L204" i="4"/>
  <c r="K204" i="4"/>
  <c r="J204" i="4"/>
  <c r="I204" i="4"/>
  <c r="H204" i="4"/>
  <c r="G204" i="4"/>
  <c r="F204" i="4"/>
  <c r="E204" i="4"/>
  <c r="D204" i="4"/>
  <c r="W203" i="4"/>
  <c r="V203" i="4"/>
  <c r="U203" i="4"/>
  <c r="T203" i="4"/>
  <c r="R203" i="4"/>
  <c r="Q203" i="4"/>
  <c r="P203" i="4"/>
  <c r="O203" i="4"/>
  <c r="M203" i="4"/>
  <c r="L203" i="4"/>
  <c r="K203" i="4"/>
  <c r="J203" i="4"/>
  <c r="I203" i="4"/>
  <c r="H203" i="4"/>
  <c r="G203" i="4"/>
  <c r="F203" i="4"/>
  <c r="E203" i="4"/>
  <c r="D203" i="4"/>
  <c r="W202" i="4"/>
  <c r="V202" i="4"/>
  <c r="U202" i="4"/>
  <c r="T202" i="4"/>
  <c r="R202" i="4"/>
  <c r="Q202" i="4"/>
  <c r="P202" i="4"/>
  <c r="O202" i="4"/>
  <c r="M202" i="4"/>
  <c r="L202" i="4"/>
  <c r="K202" i="4"/>
  <c r="J202" i="4"/>
  <c r="I202" i="4"/>
  <c r="H202" i="4"/>
  <c r="G202" i="4"/>
  <c r="F202" i="4"/>
  <c r="E202" i="4"/>
  <c r="D202" i="4"/>
  <c r="W201" i="4"/>
  <c r="V201" i="4"/>
  <c r="U201" i="4"/>
  <c r="T201" i="4"/>
  <c r="R201" i="4"/>
  <c r="Q201" i="4"/>
  <c r="P201" i="4"/>
  <c r="O201" i="4"/>
  <c r="M201" i="4"/>
  <c r="L201" i="4"/>
  <c r="K201" i="4"/>
  <c r="J201" i="4"/>
  <c r="I201" i="4"/>
  <c r="H201" i="4"/>
  <c r="G201" i="4"/>
  <c r="F201" i="4"/>
  <c r="E201" i="4"/>
  <c r="D201" i="4"/>
  <c r="W200" i="4"/>
  <c r="V200" i="4"/>
  <c r="U200" i="4"/>
  <c r="T200" i="4"/>
  <c r="R200" i="4"/>
  <c r="Q200" i="4"/>
  <c r="P200" i="4"/>
  <c r="O200" i="4"/>
  <c r="M200" i="4"/>
  <c r="L200" i="4"/>
  <c r="K200" i="4"/>
  <c r="J200" i="4"/>
  <c r="I200" i="4"/>
  <c r="H200" i="4"/>
  <c r="G200" i="4"/>
  <c r="F200" i="4"/>
  <c r="E200" i="4"/>
  <c r="D200" i="4"/>
  <c r="W199" i="4"/>
  <c r="V199" i="4"/>
  <c r="U199" i="4"/>
  <c r="T199" i="4"/>
  <c r="R199" i="4"/>
  <c r="Q199" i="4"/>
  <c r="P199" i="4"/>
  <c r="O199" i="4"/>
  <c r="M199" i="4"/>
  <c r="L199" i="4"/>
  <c r="K199" i="4"/>
  <c r="J199" i="4"/>
  <c r="I199" i="4"/>
  <c r="H199" i="4"/>
  <c r="G199" i="4"/>
  <c r="F199" i="4"/>
  <c r="E199" i="4"/>
  <c r="D199" i="4"/>
  <c r="W198" i="4"/>
  <c r="V198" i="4"/>
  <c r="U198" i="4"/>
  <c r="T198" i="4"/>
  <c r="R198" i="4"/>
  <c r="Q198" i="4"/>
  <c r="P198" i="4"/>
  <c r="O198" i="4"/>
  <c r="M198" i="4"/>
  <c r="L198" i="4"/>
  <c r="K198" i="4"/>
  <c r="J198" i="4"/>
  <c r="I198" i="4"/>
  <c r="H198" i="4"/>
  <c r="G198" i="4"/>
  <c r="F198" i="4"/>
  <c r="E198" i="4"/>
  <c r="D198" i="4"/>
  <c r="W197" i="4"/>
  <c r="V197" i="4"/>
  <c r="U197" i="4"/>
  <c r="T197" i="4"/>
  <c r="R197" i="4"/>
  <c r="Q197" i="4"/>
  <c r="P197" i="4"/>
  <c r="O197" i="4"/>
  <c r="M197" i="4"/>
  <c r="L197" i="4"/>
  <c r="K197" i="4"/>
  <c r="J197" i="4"/>
  <c r="I197" i="4"/>
  <c r="H197" i="4"/>
  <c r="G197" i="4"/>
  <c r="F197" i="4"/>
  <c r="E197" i="4"/>
  <c r="D197" i="4"/>
  <c r="W196" i="4"/>
  <c r="V196" i="4"/>
  <c r="U196" i="4"/>
  <c r="T196" i="4"/>
  <c r="R196" i="4"/>
  <c r="Q196" i="4"/>
  <c r="P196" i="4"/>
  <c r="O196" i="4"/>
  <c r="M196" i="4"/>
  <c r="L196" i="4"/>
  <c r="K196" i="4"/>
  <c r="J196" i="4"/>
  <c r="I196" i="4"/>
  <c r="H196" i="4"/>
  <c r="G196" i="4"/>
  <c r="F196" i="4"/>
  <c r="E196" i="4"/>
  <c r="D196" i="4"/>
  <c r="W195" i="4"/>
  <c r="V195" i="4"/>
  <c r="U195" i="4"/>
  <c r="T195" i="4"/>
  <c r="R195" i="4"/>
  <c r="Q195" i="4"/>
  <c r="P195" i="4"/>
  <c r="O195" i="4"/>
  <c r="M195" i="4"/>
  <c r="L195" i="4"/>
  <c r="K195" i="4"/>
  <c r="J195" i="4"/>
  <c r="I195" i="4"/>
  <c r="H195" i="4"/>
  <c r="G195" i="4"/>
  <c r="F195" i="4"/>
  <c r="E195" i="4"/>
  <c r="D195" i="4"/>
  <c r="W194" i="4"/>
  <c r="V194" i="4"/>
  <c r="U194" i="4"/>
  <c r="T194" i="4"/>
  <c r="R194" i="4"/>
  <c r="Q194" i="4"/>
  <c r="P194" i="4"/>
  <c r="O194" i="4"/>
  <c r="M194" i="4"/>
  <c r="L194" i="4"/>
  <c r="K194" i="4"/>
  <c r="J194" i="4"/>
  <c r="I194" i="4"/>
  <c r="H194" i="4"/>
  <c r="G194" i="4"/>
  <c r="F194" i="4"/>
  <c r="E194" i="4"/>
  <c r="D194" i="4"/>
  <c r="W193" i="4"/>
  <c r="V193" i="4"/>
  <c r="U193" i="4"/>
  <c r="T193" i="4"/>
  <c r="R193" i="4"/>
  <c r="Q193" i="4"/>
  <c r="P193" i="4"/>
  <c r="O193" i="4"/>
  <c r="M193" i="4"/>
  <c r="L193" i="4"/>
  <c r="K193" i="4"/>
  <c r="J193" i="4"/>
  <c r="I193" i="4"/>
  <c r="H193" i="4"/>
  <c r="G193" i="4"/>
  <c r="F193" i="4"/>
  <c r="E193" i="4"/>
  <c r="D193" i="4"/>
  <c r="W192" i="4"/>
  <c r="V192" i="4"/>
  <c r="U192" i="4"/>
  <c r="T192" i="4"/>
  <c r="R192" i="4"/>
  <c r="Q192" i="4"/>
  <c r="P192" i="4"/>
  <c r="O192" i="4"/>
  <c r="M192" i="4"/>
  <c r="L192" i="4"/>
  <c r="K192" i="4"/>
  <c r="J192" i="4"/>
  <c r="I192" i="4"/>
  <c r="H192" i="4"/>
  <c r="G192" i="4"/>
  <c r="F192" i="4"/>
  <c r="E192" i="4"/>
  <c r="D192" i="4"/>
  <c r="W191" i="4"/>
  <c r="V191" i="4"/>
  <c r="U191" i="4"/>
  <c r="T191" i="4"/>
  <c r="R191" i="4"/>
  <c r="Q191" i="4"/>
  <c r="P191" i="4"/>
  <c r="O191" i="4"/>
  <c r="M191" i="4"/>
  <c r="L191" i="4"/>
  <c r="K191" i="4"/>
  <c r="J191" i="4"/>
  <c r="I191" i="4"/>
  <c r="H191" i="4"/>
  <c r="G191" i="4"/>
  <c r="F191" i="4"/>
  <c r="E191" i="4"/>
  <c r="D191" i="4"/>
  <c r="W190" i="4"/>
  <c r="V190" i="4"/>
  <c r="U190" i="4"/>
  <c r="T190" i="4"/>
  <c r="R190" i="4"/>
  <c r="Q190" i="4"/>
  <c r="P190" i="4"/>
  <c r="O190" i="4"/>
  <c r="M190" i="4"/>
  <c r="L190" i="4"/>
  <c r="K190" i="4"/>
  <c r="J190" i="4"/>
  <c r="I190" i="4"/>
  <c r="H190" i="4"/>
  <c r="G190" i="4"/>
  <c r="F190" i="4"/>
  <c r="E190" i="4"/>
  <c r="D190" i="4"/>
  <c r="W189" i="4"/>
  <c r="V189" i="4"/>
  <c r="U189" i="4"/>
  <c r="T189" i="4"/>
  <c r="R189" i="4"/>
  <c r="Q189" i="4"/>
  <c r="P189" i="4"/>
  <c r="O189" i="4"/>
  <c r="M189" i="4"/>
  <c r="L189" i="4"/>
  <c r="K189" i="4"/>
  <c r="J189" i="4"/>
  <c r="I189" i="4"/>
  <c r="H189" i="4"/>
  <c r="G189" i="4"/>
  <c r="F189" i="4"/>
  <c r="E189" i="4"/>
  <c r="D189" i="4"/>
  <c r="W188" i="4"/>
  <c r="V188" i="4"/>
  <c r="U188" i="4"/>
  <c r="T188" i="4"/>
  <c r="R188" i="4"/>
  <c r="Q188" i="4"/>
  <c r="P188" i="4"/>
  <c r="O188" i="4"/>
  <c r="M188" i="4"/>
  <c r="L188" i="4"/>
  <c r="K188" i="4"/>
  <c r="J188" i="4"/>
  <c r="I188" i="4"/>
  <c r="H188" i="4"/>
  <c r="G188" i="4"/>
  <c r="F188" i="4"/>
  <c r="E188" i="4"/>
  <c r="D188" i="4"/>
  <c r="W187" i="4"/>
  <c r="V187" i="4"/>
  <c r="U187" i="4"/>
  <c r="T187" i="4"/>
  <c r="R187" i="4"/>
  <c r="Q187" i="4"/>
  <c r="P187" i="4"/>
  <c r="O187" i="4"/>
  <c r="M187" i="4"/>
  <c r="L187" i="4"/>
  <c r="K187" i="4"/>
  <c r="J187" i="4"/>
  <c r="I187" i="4"/>
  <c r="H187" i="4"/>
  <c r="G187" i="4"/>
  <c r="F187" i="4"/>
  <c r="E187" i="4"/>
  <c r="D187" i="4"/>
  <c r="W186" i="4"/>
  <c r="V186" i="4"/>
  <c r="U186" i="4"/>
  <c r="T186" i="4"/>
  <c r="R186" i="4"/>
  <c r="Q186" i="4"/>
  <c r="P186" i="4"/>
  <c r="O186" i="4"/>
  <c r="M186" i="4"/>
  <c r="L186" i="4"/>
  <c r="K186" i="4"/>
  <c r="J186" i="4"/>
  <c r="I186" i="4"/>
  <c r="H186" i="4"/>
  <c r="G186" i="4"/>
  <c r="F186" i="4"/>
  <c r="E186" i="4"/>
  <c r="D186" i="4"/>
  <c r="W185" i="4"/>
  <c r="V185" i="4"/>
  <c r="U185" i="4"/>
  <c r="T185" i="4"/>
  <c r="R185" i="4"/>
  <c r="Q185" i="4"/>
  <c r="P185" i="4"/>
  <c r="O185" i="4"/>
  <c r="M185" i="4"/>
  <c r="L185" i="4"/>
  <c r="K185" i="4"/>
  <c r="J185" i="4"/>
  <c r="I185" i="4"/>
  <c r="H185" i="4"/>
  <c r="G185" i="4"/>
  <c r="F185" i="4"/>
  <c r="E185" i="4"/>
  <c r="D185" i="4"/>
  <c r="W184" i="4"/>
  <c r="V184" i="4"/>
  <c r="U184" i="4"/>
  <c r="T184" i="4"/>
  <c r="R184" i="4"/>
  <c r="Q184" i="4"/>
  <c r="P184" i="4"/>
  <c r="O184" i="4"/>
  <c r="M184" i="4"/>
  <c r="L184" i="4"/>
  <c r="K184" i="4"/>
  <c r="J184" i="4"/>
  <c r="I184" i="4"/>
  <c r="H184" i="4"/>
  <c r="G184" i="4"/>
  <c r="F184" i="4"/>
  <c r="E184" i="4"/>
  <c r="D184" i="4"/>
  <c r="W183" i="4"/>
  <c r="V183" i="4"/>
  <c r="U183" i="4"/>
  <c r="T183" i="4"/>
  <c r="R183" i="4"/>
  <c r="Q183" i="4"/>
  <c r="P183" i="4"/>
  <c r="O183" i="4"/>
  <c r="M183" i="4"/>
  <c r="L183" i="4"/>
  <c r="K183" i="4"/>
  <c r="J183" i="4"/>
  <c r="I183" i="4"/>
  <c r="H183" i="4"/>
  <c r="G183" i="4"/>
  <c r="F183" i="4"/>
  <c r="E183" i="4"/>
  <c r="D183" i="4"/>
  <c r="W182" i="4"/>
  <c r="V182" i="4"/>
  <c r="U182" i="4"/>
  <c r="T182" i="4"/>
  <c r="R182" i="4"/>
  <c r="Q182" i="4"/>
  <c r="P182" i="4"/>
  <c r="O182" i="4"/>
  <c r="M182" i="4"/>
  <c r="L182" i="4"/>
  <c r="K182" i="4"/>
  <c r="J182" i="4"/>
  <c r="I182" i="4"/>
  <c r="H182" i="4"/>
  <c r="G182" i="4"/>
  <c r="F182" i="4"/>
  <c r="E182" i="4"/>
  <c r="D182" i="4"/>
  <c r="W181" i="4"/>
  <c r="V181" i="4"/>
  <c r="U181" i="4"/>
  <c r="T181" i="4"/>
  <c r="R181" i="4"/>
  <c r="Q181" i="4"/>
  <c r="P181" i="4"/>
  <c r="O181" i="4"/>
  <c r="M181" i="4"/>
  <c r="L181" i="4"/>
  <c r="K181" i="4"/>
  <c r="J181" i="4"/>
  <c r="I181" i="4"/>
  <c r="H181" i="4"/>
  <c r="G181" i="4"/>
  <c r="F181" i="4"/>
  <c r="E181" i="4"/>
  <c r="D181" i="4"/>
  <c r="W180" i="4"/>
  <c r="V180" i="4"/>
  <c r="U180" i="4"/>
  <c r="T180" i="4"/>
  <c r="R180" i="4"/>
  <c r="Q180" i="4"/>
  <c r="P180" i="4"/>
  <c r="O180" i="4"/>
  <c r="M180" i="4"/>
  <c r="L180" i="4"/>
  <c r="K180" i="4"/>
  <c r="J180" i="4"/>
  <c r="I180" i="4"/>
  <c r="H180" i="4"/>
  <c r="G180" i="4"/>
  <c r="F180" i="4"/>
  <c r="E180" i="4"/>
  <c r="D180" i="4"/>
  <c r="W179" i="4"/>
  <c r="V179" i="4"/>
  <c r="U179" i="4"/>
  <c r="T179" i="4"/>
  <c r="R179" i="4"/>
  <c r="Q179" i="4"/>
  <c r="P179" i="4"/>
  <c r="O179" i="4"/>
  <c r="M179" i="4"/>
  <c r="L179" i="4"/>
  <c r="K179" i="4"/>
  <c r="J179" i="4"/>
  <c r="I179" i="4"/>
  <c r="H179" i="4"/>
  <c r="G179" i="4"/>
  <c r="F179" i="4"/>
  <c r="E179" i="4"/>
  <c r="D179" i="4"/>
  <c r="W178" i="4"/>
  <c r="V178" i="4"/>
  <c r="U178" i="4"/>
  <c r="T178" i="4"/>
  <c r="R178" i="4"/>
  <c r="Q178" i="4"/>
  <c r="P178" i="4"/>
  <c r="O178" i="4"/>
  <c r="M178" i="4"/>
  <c r="L178" i="4"/>
  <c r="K178" i="4"/>
  <c r="J178" i="4"/>
  <c r="I178" i="4"/>
  <c r="H178" i="4"/>
  <c r="G178" i="4"/>
  <c r="F178" i="4"/>
  <c r="E178" i="4"/>
  <c r="D178" i="4"/>
  <c r="W177" i="4"/>
  <c r="V177" i="4"/>
  <c r="U177" i="4"/>
  <c r="T177" i="4"/>
  <c r="R177" i="4"/>
  <c r="Q177" i="4"/>
  <c r="P177" i="4"/>
  <c r="O177" i="4"/>
  <c r="M177" i="4"/>
  <c r="L177" i="4"/>
  <c r="K177" i="4"/>
  <c r="J177" i="4"/>
  <c r="I177" i="4"/>
  <c r="H177" i="4"/>
  <c r="G177" i="4"/>
  <c r="F177" i="4"/>
  <c r="E177" i="4"/>
  <c r="D177" i="4"/>
  <c r="W176" i="4"/>
  <c r="V176" i="4"/>
  <c r="U176" i="4"/>
  <c r="T176" i="4"/>
  <c r="R176" i="4"/>
  <c r="Q176" i="4"/>
  <c r="P176" i="4"/>
  <c r="O176" i="4"/>
  <c r="M176" i="4"/>
  <c r="L176" i="4"/>
  <c r="K176" i="4"/>
  <c r="J176" i="4"/>
  <c r="I176" i="4"/>
  <c r="H176" i="4"/>
  <c r="G176" i="4"/>
  <c r="F176" i="4"/>
  <c r="E176" i="4"/>
  <c r="D176" i="4"/>
  <c r="W175" i="4"/>
  <c r="V175" i="4"/>
  <c r="U175" i="4"/>
  <c r="T175" i="4"/>
  <c r="R175" i="4"/>
  <c r="Q175" i="4"/>
  <c r="P175" i="4"/>
  <c r="O175" i="4"/>
  <c r="M175" i="4"/>
  <c r="L175" i="4"/>
  <c r="K175" i="4"/>
  <c r="J175" i="4"/>
  <c r="I175" i="4"/>
  <c r="H175" i="4"/>
  <c r="G175" i="4"/>
  <c r="F175" i="4"/>
  <c r="E175" i="4"/>
  <c r="D175" i="4"/>
  <c r="W174" i="4"/>
  <c r="V174" i="4"/>
  <c r="U174" i="4"/>
  <c r="T174" i="4"/>
  <c r="R174" i="4"/>
  <c r="Q174" i="4"/>
  <c r="P174" i="4"/>
  <c r="O174" i="4"/>
  <c r="M174" i="4"/>
  <c r="L174" i="4"/>
  <c r="K174" i="4"/>
  <c r="J174" i="4"/>
  <c r="I174" i="4"/>
  <c r="H174" i="4"/>
  <c r="G174" i="4"/>
  <c r="F174" i="4"/>
  <c r="E174" i="4"/>
  <c r="D174" i="4"/>
  <c r="W173" i="4"/>
  <c r="V173" i="4"/>
  <c r="U173" i="4"/>
  <c r="T173" i="4"/>
  <c r="R173" i="4"/>
  <c r="Q173" i="4"/>
  <c r="P173" i="4"/>
  <c r="O173" i="4"/>
  <c r="M173" i="4"/>
  <c r="L173" i="4"/>
  <c r="K173" i="4"/>
  <c r="J173" i="4"/>
  <c r="I173" i="4"/>
  <c r="H173" i="4"/>
  <c r="G173" i="4"/>
  <c r="F173" i="4"/>
  <c r="E173" i="4"/>
  <c r="D173" i="4"/>
  <c r="W172" i="4"/>
  <c r="V172" i="4"/>
  <c r="U172" i="4"/>
  <c r="T172" i="4"/>
  <c r="R172" i="4"/>
  <c r="Q172" i="4"/>
  <c r="P172" i="4"/>
  <c r="O172" i="4"/>
  <c r="M172" i="4"/>
  <c r="L172" i="4"/>
  <c r="K172" i="4"/>
  <c r="J172" i="4"/>
  <c r="I172" i="4"/>
  <c r="H172" i="4"/>
  <c r="G172" i="4"/>
  <c r="F172" i="4"/>
  <c r="E172" i="4"/>
  <c r="D172" i="4"/>
  <c r="W171" i="4"/>
  <c r="V171" i="4"/>
  <c r="U171" i="4"/>
  <c r="T171" i="4"/>
  <c r="R171" i="4"/>
  <c r="Q171" i="4"/>
  <c r="P171" i="4"/>
  <c r="O171" i="4"/>
  <c r="M171" i="4"/>
  <c r="L171" i="4"/>
  <c r="K171" i="4"/>
  <c r="J171" i="4"/>
  <c r="I171" i="4"/>
  <c r="H171" i="4"/>
  <c r="G171" i="4"/>
  <c r="F171" i="4"/>
  <c r="E171" i="4"/>
  <c r="D171" i="4"/>
  <c r="W170" i="4"/>
  <c r="V170" i="4"/>
  <c r="U170" i="4"/>
  <c r="T170" i="4"/>
  <c r="R170" i="4"/>
  <c r="Q170" i="4"/>
  <c r="P170" i="4"/>
  <c r="O170" i="4"/>
  <c r="M170" i="4"/>
  <c r="L170" i="4"/>
  <c r="K170" i="4"/>
  <c r="J170" i="4"/>
  <c r="I170" i="4"/>
  <c r="H170" i="4"/>
  <c r="G170" i="4"/>
  <c r="F170" i="4"/>
  <c r="E170" i="4"/>
  <c r="D170" i="4"/>
  <c r="W169" i="4"/>
  <c r="V169" i="4"/>
  <c r="U169" i="4"/>
  <c r="T169" i="4"/>
  <c r="R169" i="4"/>
  <c r="Q169" i="4"/>
  <c r="P169" i="4"/>
  <c r="O169" i="4"/>
  <c r="M169" i="4"/>
  <c r="L169" i="4"/>
  <c r="K169" i="4"/>
  <c r="J169" i="4"/>
  <c r="I169" i="4"/>
  <c r="H169" i="4"/>
  <c r="G169" i="4"/>
  <c r="F169" i="4"/>
  <c r="E169" i="4"/>
  <c r="D169" i="4"/>
  <c r="W168" i="4"/>
  <c r="V168" i="4"/>
  <c r="U168" i="4"/>
  <c r="T168" i="4"/>
  <c r="R168" i="4"/>
  <c r="Q168" i="4"/>
  <c r="P168" i="4"/>
  <c r="O168" i="4"/>
  <c r="M168" i="4"/>
  <c r="L168" i="4"/>
  <c r="K168" i="4"/>
  <c r="J168" i="4"/>
  <c r="I168" i="4"/>
  <c r="H168" i="4"/>
  <c r="G168" i="4"/>
  <c r="F168" i="4"/>
  <c r="E168" i="4"/>
  <c r="D168" i="4"/>
  <c r="W167" i="4"/>
  <c r="V167" i="4"/>
  <c r="U167" i="4"/>
  <c r="T167" i="4"/>
  <c r="R167" i="4"/>
  <c r="Q167" i="4"/>
  <c r="P167" i="4"/>
  <c r="O167" i="4"/>
  <c r="M167" i="4"/>
  <c r="L167" i="4"/>
  <c r="K167" i="4"/>
  <c r="J167" i="4"/>
  <c r="I167" i="4"/>
  <c r="H167" i="4"/>
  <c r="G167" i="4"/>
  <c r="F167" i="4"/>
  <c r="E167" i="4"/>
  <c r="D167" i="4"/>
  <c r="W166" i="4"/>
  <c r="V166" i="4"/>
  <c r="U166" i="4"/>
  <c r="T166" i="4"/>
  <c r="R166" i="4"/>
  <c r="Q166" i="4"/>
  <c r="P166" i="4"/>
  <c r="O166" i="4"/>
  <c r="M166" i="4"/>
  <c r="L166" i="4"/>
  <c r="K166" i="4"/>
  <c r="J166" i="4"/>
  <c r="I166" i="4"/>
  <c r="H166" i="4"/>
  <c r="G166" i="4"/>
  <c r="F166" i="4"/>
  <c r="E166" i="4"/>
  <c r="D166" i="4"/>
  <c r="W165" i="4"/>
  <c r="V165" i="4"/>
  <c r="U165" i="4"/>
  <c r="T165" i="4"/>
  <c r="R165" i="4"/>
  <c r="Q165" i="4"/>
  <c r="P165" i="4"/>
  <c r="O165" i="4"/>
  <c r="M165" i="4"/>
  <c r="L165" i="4"/>
  <c r="K165" i="4"/>
  <c r="J165" i="4"/>
  <c r="I165" i="4"/>
  <c r="H165" i="4"/>
  <c r="G165" i="4"/>
  <c r="F165" i="4"/>
  <c r="E165" i="4"/>
  <c r="D165" i="4"/>
  <c r="W164" i="4"/>
  <c r="V164" i="4"/>
  <c r="U164" i="4"/>
  <c r="T164" i="4"/>
  <c r="R164" i="4"/>
  <c r="Q164" i="4"/>
  <c r="P164" i="4"/>
  <c r="O164" i="4"/>
  <c r="M164" i="4"/>
  <c r="L164" i="4"/>
  <c r="K164" i="4"/>
  <c r="J164" i="4"/>
  <c r="I164" i="4"/>
  <c r="H164" i="4"/>
  <c r="G164" i="4"/>
  <c r="F164" i="4"/>
  <c r="E164" i="4"/>
  <c r="D164" i="4"/>
  <c r="W163" i="4"/>
  <c r="V163" i="4"/>
  <c r="U163" i="4"/>
  <c r="T163" i="4"/>
  <c r="R163" i="4"/>
  <c r="Q163" i="4"/>
  <c r="P163" i="4"/>
  <c r="O163" i="4"/>
  <c r="M163" i="4"/>
  <c r="L163" i="4"/>
  <c r="K163" i="4"/>
  <c r="J163" i="4"/>
  <c r="I163" i="4"/>
  <c r="H163" i="4"/>
  <c r="G163" i="4"/>
  <c r="F163" i="4"/>
  <c r="E163" i="4"/>
  <c r="D163" i="4"/>
  <c r="W162" i="4"/>
  <c r="V162" i="4"/>
  <c r="U162" i="4"/>
  <c r="T162" i="4"/>
  <c r="R162" i="4"/>
  <c r="Q162" i="4"/>
  <c r="P162" i="4"/>
  <c r="O162" i="4"/>
  <c r="M162" i="4"/>
  <c r="L162" i="4"/>
  <c r="K162" i="4"/>
  <c r="J162" i="4"/>
  <c r="I162" i="4"/>
  <c r="H162" i="4"/>
  <c r="G162" i="4"/>
  <c r="F162" i="4"/>
  <c r="E162" i="4"/>
  <c r="D162" i="4"/>
  <c r="W161" i="4"/>
  <c r="V161" i="4"/>
  <c r="U161" i="4"/>
  <c r="T161" i="4"/>
  <c r="R161" i="4"/>
  <c r="Q161" i="4"/>
  <c r="P161" i="4"/>
  <c r="O161" i="4"/>
  <c r="M161" i="4"/>
  <c r="L161" i="4"/>
  <c r="K161" i="4"/>
  <c r="J161" i="4"/>
  <c r="I161" i="4"/>
  <c r="H161" i="4"/>
  <c r="G161" i="4"/>
  <c r="F161" i="4"/>
  <c r="E161" i="4"/>
  <c r="D161" i="4"/>
  <c r="W160" i="4"/>
  <c r="V160" i="4"/>
  <c r="U160" i="4"/>
  <c r="T160" i="4"/>
  <c r="R160" i="4"/>
  <c r="Q160" i="4"/>
  <c r="P160" i="4"/>
  <c r="O160" i="4"/>
  <c r="M160" i="4"/>
  <c r="L160" i="4"/>
  <c r="K160" i="4"/>
  <c r="J160" i="4"/>
  <c r="I160" i="4"/>
  <c r="H160" i="4"/>
  <c r="G160" i="4"/>
  <c r="F160" i="4"/>
  <c r="E160" i="4"/>
  <c r="D160" i="4"/>
  <c r="W159" i="4"/>
  <c r="V159" i="4"/>
  <c r="U159" i="4"/>
  <c r="T159" i="4"/>
  <c r="R159" i="4"/>
  <c r="Q159" i="4"/>
  <c r="P159" i="4"/>
  <c r="O159" i="4"/>
  <c r="M159" i="4"/>
  <c r="L159" i="4"/>
  <c r="K159" i="4"/>
  <c r="J159" i="4"/>
  <c r="I159" i="4"/>
  <c r="H159" i="4"/>
  <c r="G159" i="4"/>
  <c r="F159" i="4"/>
  <c r="E159" i="4"/>
  <c r="D159" i="4"/>
  <c r="W158" i="4"/>
  <c r="V158" i="4"/>
  <c r="U158" i="4"/>
  <c r="T158" i="4"/>
  <c r="R158" i="4"/>
  <c r="Q158" i="4"/>
  <c r="P158" i="4"/>
  <c r="O158" i="4"/>
  <c r="M158" i="4"/>
  <c r="L158" i="4"/>
  <c r="K158" i="4"/>
  <c r="J158" i="4"/>
  <c r="I158" i="4"/>
  <c r="H158" i="4"/>
  <c r="G158" i="4"/>
  <c r="F158" i="4"/>
  <c r="E158" i="4"/>
  <c r="D158" i="4"/>
  <c r="W157" i="4"/>
  <c r="V157" i="4"/>
  <c r="U157" i="4"/>
  <c r="T157" i="4"/>
  <c r="R157" i="4"/>
  <c r="Q157" i="4"/>
  <c r="P157" i="4"/>
  <c r="O157" i="4"/>
  <c r="M157" i="4"/>
  <c r="L157" i="4"/>
  <c r="K157" i="4"/>
  <c r="J157" i="4"/>
  <c r="I157" i="4"/>
  <c r="H157" i="4"/>
  <c r="G157" i="4"/>
  <c r="F157" i="4"/>
  <c r="E157" i="4"/>
  <c r="D157" i="4"/>
  <c r="W156" i="4"/>
  <c r="V156" i="4"/>
  <c r="U156" i="4"/>
  <c r="T156" i="4"/>
  <c r="R156" i="4"/>
  <c r="Q156" i="4"/>
  <c r="P156" i="4"/>
  <c r="O156" i="4"/>
  <c r="M156" i="4"/>
  <c r="L156" i="4"/>
  <c r="K156" i="4"/>
  <c r="J156" i="4"/>
  <c r="I156" i="4"/>
  <c r="H156" i="4"/>
  <c r="G156" i="4"/>
  <c r="F156" i="4"/>
  <c r="E156" i="4"/>
  <c r="D156" i="4"/>
  <c r="W155" i="4"/>
  <c r="V155" i="4"/>
  <c r="U155" i="4"/>
  <c r="T155" i="4"/>
  <c r="R155" i="4"/>
  <c r="Q155" i="4"/>
  <c r="P155" i="4"/>
  <c r="O155" i="4"/>
  <c r="M155" i="4"/>
  <c r="L155" i="4"/>
  <c r="K155" i="4"/>
  <c r="J155" i="4"/>
  <c r="I155" i="4"/>
  <c r="H155" i="4"/>
  <c r="G155" i="4"/>
  <c r="F155" i="4"/>
  <c r="E155" i="4"/>
  <c r="D155" i="4"/>
  <c r="W154" i="4"/>
  <c r="V154" i="4"/>
  <c r="U154" i="4"/>
  <c r="T154" i="4"/>
  <c r="R154" i="4"/>
  <c r="Q154" i="4"/>
  <c r="P154" i="4"/>
  <c r="O154" i="4"/>
  <c r="M154" i="4"/>
  <c r="L154" i="4"/>
  <c r="K154" i="4"/>
  <c r="J154" i="4"/>
  <c r="I154" i="4"/>
  <c r="H154" i="4"/>
  <c r="G154" i="4"/>
  <c r="F154" i="4"/>
  <c r="E154" i="4"/>
  <c r="D154" i="4"/>
  <c r="W153" i="4"/>
  <c r="V153" i="4"/>
  <c r="U153" i="4"/>
  <c r="T153" i="4"/>
  <c r="R153" i="4"/>
  <c r="Q153" i="4"/>
  <c r="P153" i="4"/>
  <c r="O153" i="4"/>
  <c r="M153" i="4"/>
  <c r="L153" i="4"/>
  <c r="K153" i="4"/>
  <c r="J153" i="4"/>
  <c r="I153" i="4"/>
  <c r="H153" i="4"/>
  <c r="G153" i="4"/>
  <c r="F153" i="4"/>
  <c r="E153" i="4"/>
  <c r="D153" i="4"/>
  <c r="W152" i="4"/>
  <c r="V152" i="4"/>
  <c r="U152" i="4"/>
  <c r="T152" i="4"/>
  <c r="R152" i="4"/>
  <c r="Q152" i="4"/>
  <c r="P152" i="4"/>
  <c r="O152" i="4"/>
  <c r="M152" i="4"/>
  <c r="L152" i="4"/>
  <c r="K152" i="4"/>
  <c r="J152" i="4"/>
  <c r="I152" i="4"/>
  <c r="H152" i="4"/>
  <c r="G152" i="4"/>
  <c r="F152" i="4"/>
  <c r="E152" i="4"/>
  <c r="D152" i="4"/>
  <c r="W151" i="4"/>
  <c r="V151" i="4"/>
  <c r="U151" i="4"/>
  <c r="T151" i="4"/>
  <c r="R151" i="4"/>
  <c r="Q151" i="4"/>
  <c r="P151" i="4"/>
  <c r="O151" i="4"/>
  <c r="M151" i="4"/>
  <c r="L151" i="4"/>
  <c r="K151" i="4"/>
  <c r="J151" i="4"/>
  <c r="I151" i="4"/>
  <c r="H151" i="4"/>
  <c r="G151" i="4"/>
  <c r="F151" i="4"/>
  <c r="E151" i="4"/>
  <c r="D151" i="4"/>
  <c r="W150" i="4"/>
  <c r="V150" i="4"/>
  <c r="U150" i="4"/>
  <c r="T150" i="4"/>
  <c r="R150" i="4"/>
  <c r="Q150" i="4"/>
  <c r="P150" i="4"/>
  <c r="O150" i="4"/>
  <c r="M150" i="4"/>
  <c r="L150" i="4"/>
  <c r="K150" i="4"/>
  <c r="J150" i="4"/>
  <c r="I150" i="4"/>
  <c r="H150" i="4"/>
  <c r="G150" i="4"/>
  <c r="F150" i="4"/>
  <c r="E150" i="4"/>
  <c r="D150" i="4"/>
  <c r="W149" i="4"/>
  <c r="V149" i="4"/>
  <c r="U149" i="4"/>
  <c r="T149" i="4"/>
  <c r="R149" i="4"/>
  <c r="Q149" i="4"/>
  <c r="P149" i="4"/>
  <c r="O149" i="4"/>
  <c r="M149" i="4"/>
  <c r="L149" i="4"/>
  <c r="K149" i="4"/>
  <c r="J149" i="4"/>
  <c r="I149" i="4"/>
  <c r="H149" i="4"/>
  <c r="G149" i="4"/>
  <c r="F149" i="4"/>
  <c r="E149" i="4"/>
  <c r="D149" i="4"/>
  <c r="W148" i="4"/>
  <c r="V148" i="4"/>
  <c r="U148" i="4"/>
  <c r="T148" i="4"/>
  <c r="R148" i="4"/>
  <c r="Q148" i="4"/>
  <c r="P148" i="4"/>
  <c r="O148" i="4"/>
  <c r="M148" i="4"/>
  <c r="L148" i="4"/>
  <c r="K148" i="4"/>
  <c r="J148" i="4"/>
  <c r="I148" i="4"/>
  <c r="H148" i="4"/>
  <c r="G148" i="4"/>
  <c r="F148" i="4"/>
  <c r="E148" i="4"/>
  <c r="D148" i="4"/>
  <c r="W147" i="4"/>
  <c r="V147" i="4"/>
  <c r="U147" i="4"/>
  <c r="T147" i="4"/>
  <c r="R147" i="4"/>
  <c r="Q147" i="4"/>
  <c r="P147" i="4"/>
  <c r="O147" i="4"/>
  <c r="M147" i="4"/>
  <c r="L147" i="4"/>
  <c r="K147" i="4"/>
  <c r="J147" i="4"/>
  <c r="I147" i="4"/>
  <c r="H147" i="4"/>
  <c r="G147" i="4"/>
  <c r="F147" i="4"/>
  <c r="E147" i="4"/>
  <c r="D147" i="4"/>
  <c r="W146" i="4"/>
  <c r="V146" i="4"/>
  <c r="U146" i="4"/>
  <c r="T146" i="4"/>
  <c r="R146" i="4"/>
  <c r="Q146" i="4"/>
  <c r="P146" i="4"/>
  <c r="O146" i="4"/>
  <c r="M146" i="4"/>
  <c r="L146" i="4"/>
  <c r="K146" i="4"/>
  <c r="J146" i="4"/>
  <c r="I146" i="4"/>
  <c r="H146" i="4"/>
  <c r="G146" i="4"/>
  <c r="F146" i="4"/>
  <c r="E146" i="4"/>
  <c r="D146" i="4"/>
  <c r="W145" i="4"/>
  <c r="V145" i="4"/>
  <c r="U145" i="4"/>
  <c r="T145" i="4"/>
  <c r="R145" i="4"/>
  <c r="Q145" i="4"/>
  <c r="P145" i="4"/>
  <c r="O145" i="4"/>
  <c r="M145" i="4"/>
  <c r="L145" i="4"/>
  <c r="K145" i="4"/>
  <c r="J145" i="4"/>
  <c r="I145" i="4"/>
  <c r="H145" i="4"/>
  <c r="G145" i="4"/>
  <c r="F145" i="4"/>
  <c r="E145" i="4"/>
  <c r="D145" i="4"/>
  <c r="W144" i="4"/>
  <c r="V144" i="4"/>
  <c r="U144" i="4"/>
  <c r="T144" i="4"/>
  <c r="R144" i="4"/>
  <c r="Q144" i="4"/>
  <c r="P144" i="4"/>
  <c r="O144" i="4"/>
  <c r="M144" i="4"/>
  <c r="L144" i="4"/>
  <c r="K144" i="4"/>
  <c r="J144" i="4"/>
  <c r="I144" i="4"/>
  <c r="H144" i="4"/>
  <c r="G144" i="4"/>
  <c r="F144" i="4"/>
  <c r="E144" i="4"/>
  <c r="D144" i="4"/>
  <c r="W143" i="4"/>
  <c r="V143" i="4"/>
  <c r="U143" i="4"/>
  <c r="T143" i="4"/>
  <c r="R143" i="4"/>
  <c r="Q143" i="4"/>
  <c r="P143" i="4"/>
  <c r="O143" i="4"/>
  <c r="M143" i="4"/>
  <c r="L143" i="4"/>
  <c r="K143" i="4"/>
  <c r="J143" i="4"/>
  <c r="I143" i="4"/>
  <c r="H143" i="4"/>
  <c r="G143" i="4"/>
  <c r="F143" i="4"/>
  <c r="E143" i="4"/>
  <c r="D143" i="4"/>
  <c r="W142" i="4"/>
  <c r="V142" i="4"/>
  <c r="U142" i="4"/>
  <c r="T142" i="4"/>
  <c r="R142" i="4"/>
  <c r="Q142" i="4"/>
  <c r="P142" i="4"/>
  <c r="O142" i="4"/>
  <c r="M142" i="4"/>
  <c r="L142" i="4"/>
  <c r="K142" i="4"/>
  <c r="J142" i="4"/>
  <c r="I142" i="4"/>
  <c r="H142" i="4"/>
  <c r="G142" i="4"/>
  <c r="F142" i="4"/>
  <c r="E142" i="4"/>
  <c r="D142" i="4"/>
  <c r="W141" i="4"/>
  <c r="V141" i="4"/>
  <c r="U141" i="4"/>
  <c r="T141" i="4"/>
  <c r="R141" i="4"/>
  <c r="Q141" i="4"/>
  <c r="P141" i="4"/>
  <c r="O141" i="4"/>
  <c r="M141" i="4"/>
  <c r="L141" i="4"/>
  <c r="K141" i="4"/>
  <c r="J141" i="4"/>
  <c r="I141" i="4"/>
  <c r="H141" i="4"/>
  <c r="G141" i="4"/>
  <c r="F141" i="4"/>
  <c r="E141" i="4"/>
  <c r="D141" i="4"/>
  <c r="W140" i="4"/>
  <c r="V140" i="4"/>
  <c r="U140" i="4"/>
  <c r="T140" i="4"/>
  <c r="R140" i="4"/>
  <c r="Q140" i="4"/>
  <c r="P140" i="4"/>
  <c r="O140" i="4"/>
  <c r="M140" i="4"/>
  <c r="L140" i="4"/>
  <c r="K140" i="4"/>
  <c r="J140" i="4"/>
  <c r="I140" i="4"/>
  <c r="H140" i="4"/>
  <c r="G140" i="4"/>
  <c r="F140" i="4"/>
  <c r="E140" i="4"/>
  <c r="D140" i="4"/>
  <c r="W139" i="4"/>
  <c r="V139" i="4"/>
  <c r="U139" i="4"/>
  <c r="T139" i="4"/>
  <c r="R139" i="4"/>
  <c r="Q139" i="4"/>
  <c r="P139" i="4"/>
  <c r="O139" i="4"/>
  <c r="M139" i="4"/>
  <c r="L139" i="4"/>
  <c r="K139" i="4"/>
  <c r="J139" i="4"/>
  <c r="I139" i="4"/>
  <c r="H139" i="4"/>
  <c r="G139" i="4"/>
  <c r="F139" i="4"/>
  <c r="E139" i="4"/>
  <c r="D139" i="4"/>
  <c r="W138" i="4"/>
  <c r="V138" i="4"/>
  <c r="U138" i="4"/>
  <c r="T138" i="4"/>
  <c r="R138" i="4"/>
  <c r="Q138" i="4"/>
  <c r="P138" i="4"/>
  <c r="O138" i="4"/>
  <c r="M138" i="4"/>
  <c r="L138" i="4"/>
  <c r="K138" i="4"/>
  <c r="J138" i="4"/>
  <c r="I138" i="4"/>
  <c r="H138" i="4"/>
  <c r="G138" i="4"/>
  <c r="F138" i="4"/>
  <c r="E138" i="4"/>
  <c r="D138" i="4"/>
  <c r="W137" i="4"/>
  <c r="V137" i="4"/>
  <c r="U137" i="4"/>
  <c r="T137" i="4"/>
  <c r="R137" i="4"/>
  <c r="Q137" i="4"/>
  <c r="P137" i="4"/>
  <c r="O137" i="4"/>
  <c r="M137" i="4"/>
  <c r="L137" i="4"/>
  <c r="K137" i="4"/>
  <c r="J137" i="4"/>
  <c r="I137" i="4"/>
  <c r="H137" i="4"/>
  <c r="G137" i="4"/>
  <c r="F137" i="4"/>
  <c r="E137" i="4"/>
  <c r="D137" i="4"/>
  <c r="W136" i="4"/>
  <c r="V136" i="4"/>
  <c r="U136" i="4"/>
  <c r="T136" i="4"/>
  <c r="R136" i="4"/>
  <c r="Q136" i="4"/>
  <c r="P136" i="4"/>
  <c r="O136" i="4"/>
  <c r="M136" i="4"/>
  <c r="L136" i="4"/>
  <c r="K136" i="4"/>
  <c r="J136" i="4"/>
  <c r="I136" i="4"/>
  <c r="H136" i="4"/>
  <c r="G136" i="4"/>
  <c r="F136" i="4"/>
  <c r="E136" i="4"/>
  <c r="D136" i="4"/>
  <c r="W135" i="4"/>
  <c r="V135" i="4"/>
  <c r="U135" i="4"/>
  <c r="T135" i="4"/>
  <c r="R135" i="4"/>
  <c r="Q135" i="4"/>
  <c r="P135" i="4"/>
  <c r="O135" i="4"/>
  <c r="M135" i="4"/>
  <c r="L135" i="4"/>
  <c r="K135" i="4"/>
  <c r="J135" i="4"/>
  <c r="I135" i="4"/>
  <c r="H135" i="4"/>
  <c r="G135" i="4"/>
  <c r="F135" i="4"/>
  <c r="E135" i="4"/>
  <c r="D135" i="4"/>
  <c r="W134" i="4"/>
  <c r="V134" i="4"/>
  <c r="U134" i="4"/>
  <c r="T134" i="4"/>
  <c r="R134" i="4"/>
  <c r="Q134" i="4"/>
  <c r="P134" i="4"/>
  <c r="O134" i="4"/>
  <c r="M134" i="4"/>
  <c r="L134" i="4"/>
  <c r="K134" i="4"/>
  <c r="J134" i="4"/>
  <c r="I134" i="4"/>
  <c r="H134" i="4"/>
  <c r="G134" i="4"/>
  <c r="F134" i="4"/>
  <c r="E134" i="4"/>
  <c r="D134" i="4"/>
  <c r="W133" i="4"/>
  <c r="V133" i="4"/>
  <c r="U133" i="4"/>
  <c r="T133" i="4"/>
  <c r="R133" i="4"/>
  <c r="Q133" i="4"/>
  <c r="P133" i="4"/>
  <c r="O133" i="4"/>
  <c r="M133" i="4"/>
  <c r="L133" i="4"/>
  <c r="K133" i="4"/>
  <c r="J133" i="4"/>
  <c r="I133" i="4"/>
  <c r="H133" i="4"/>
  <c r="G133" i="4"/>
  <c r="F133" i="4"/>
  <c r="E133" i="4"/>
  <c r="D133" i="4"/>
  <c r="W132" i="4"/>
  <c r="V132" i="4"/>
  <c r="U132" i="4"/>
  <c r="T132" i="4"/>
  <c r="R132" i="4"/>
  <c r="Q132" i="4"/>
  <c r="P132" i="4"/>
  <c r="O132" i="4"/>
  <c r="M132" i="4"/>
  <c r="L132" i="4"/>
  <c r="K132" i="4"/>
  <c r="J132" i="4"/>
  <c r="I132" i="4"/>
  <c r="H132" i="4"/>
  <c r="G132" i="4"/>
  <c r="F132" i="4"/>
  <c r="E132" i="4"/>
  <c r="D132" i="4"/>
  <c r="W131" i="4"/>
  <c r="V131" i="4"/>
  <c r="U131" i="4"/>
  <c r="T131" i="4"/>
  <c r="R131" i="4"/>
  <c r="Q131" i="4"/>
  <c r="P131" i="4"/>
  <c r="O131" i="4"/>
  <c r="M131" i="4"/>
  <c r="L131" i="4"/>
  <c r="K131" i="4"/>
  <c r="J131" i="4"/>
  <c r="I131" i="4"/>
  <c r="H131" i="4"/>
  <c r="G131" i="4"/>
  <c r="F131" i="4"/>
  <c r="E131" i="4"/>
  <c r="D131" i="4"/>
  <c r="W130" i="4"/>
  <c r="V130" i="4"/>
  <c r="U130" i="4"/>
  <c r="T130" i="4"/>
  <c r="R130" i="4"/>
  <c r="Q130" i="4"/>
  <c r="P130" i="4"/>
  <c r="O130" i="4"/>
  <c r="M130" i="4"/>
  <c r="L130" i="4"/>
  <c r="K130" i="4"/>
  <c r="J130" i="4"/>
  <c r="I130" i="4"/>
  <c r="H130" i="4"/>
  <c r="G130" i="4"/>
  <c r="F130" i="4"/>
  <c r="E130" i="4"/>
  <c r="D130" i="4"/>
  <c r="W129" i="4"/>
  <c r="V129" i="4"/>
  <c r="U129" i="4"/>
  <c r="T129" i="4"/>
  <c r="R129" i="4"/>
  <c r="Q129" i="4"/>
  <c r="P129" i="4"/>
  <c r="O129" i="4"/>
  <c r="M129" i="4"/>
  <c r="L129" i="4"/>
  <c r="K129" i="4"/>
  <c r="J129" i="4"/>
  <c r="I129" i="4"/>
  <c r="H129" i="4"/>
  <c r="G129" i="4"/>
  <c r="F129" i="4"/>
  <c r="E129" i="4"/>
  <c r="D129" i="4"/>
  <c r="W128" i="4"/>
  <c r="V128" i="4"/>
  <c r="U128" i="4"/>
  <c r="T128" i="4"/>
  <c r="R128" i="4"/>
  <c r="Q128" i="4"/>
  <c r="P128" i="4"/>
  <c r="O128" i="4"/>
  <c r="M128" i="4"/>
  <c r="L128" i="4"/>
  <c r="K128" i="4"/>
  <c r="J128" i="4"/>
  <c r="I128" i="4"/>
  <c r="H128" i="4"/>
  <c r="G128" i="4"/>
  <c r="F128" i="4"/>
  <c r="E128" i="4"/>
  <c r="D128" i="4"/>
  <c r="W127" i="4"/>
  <c r="V127" i="4"/>
  <c r="U127" i="4"/>
  <c r="T127" i="4"/>
  <c r="R127" i="4"/>
  <c r="Q127" i="4"/>
  <c r="P127" i="4"/>
  <c r="O127" i="4"/>
  <c r="M127" i="4"/>
  <c r="L127" i="4"/>
  <c r="K127" i="4"/>
  <c r="J127" i="4"/>
  <c r="I127" i="4"/>
  <c r="H127" i="4"/>
  <c r="G127" i="4"/>
  <c r="F127" i="4"/>
  <c r="E127" i="4"/>
  <c r="D127" i="4"/>
  <c r="W126" i="4"/>
  <c r="V126" i="4"/>
  <c r="U126" i="4"/>
  <c r="T126" i="4"/>
  <c r="R126" i="4"/>
  <c r="Q126" i="4"/>
  <c r="P126" i="4"/>
  <c r="O126" i="4"/>
  <c r="M126" i="4"/>
  <c r="L126" i="4"/>
  <c r="K126" i="4"/>
  <c r="J126" i="4"/>
  <c r="I126" i="4"/>
  <c r="H126" i="4"/>
  <c r="G126" i="4"/>
  <c r="F126" i="4"/>
  <c r="E126" i="4"/>
  <c r="D126" i="4"/>
  <c r="W125" i="4"/>
  <c r="V125" i="4"/>
  <c r="U125" i="4"/>
  <c r="T125" i="4"/>
  <c r="R125" i="4"/>
  <c r="Q125" i="4"/>
  <c r="P125" i="4"/>
  <c r="O125" i="4"/>
  <c r="M125" i="4"/>
  <c r="L125" i="4"/>
  <c r="K125" i="4"/>
  <c r="J125" i="4"/>
  <c r="I125" i="4"/>
  <c r="H125" i="4"/>
  <c r="G125" i="4"/>
  <c r="F125" i="4"/>
  <c r="E125" i="4"/>
  <c r="D125" i="4"/>
  <c r="W124" i="4"/>
  <c r="V124" i="4"/>
  <c r="U124" i="4"/>
  <c r="T124" i="4"/>
  <c r="R124" i="4"/>
  <c r="Q124" i="4"/>
  <c r="P124" i="4"/>
  <c r="O124" i="4"/>
  <c r="M124" i="4"/>
  <c r="L124" i="4"/>
  <c r="K124" i="4"/>
  <c r="J124" i="4"/>
  <c r="I124" i="4"/>
  <c r="H124" i="4"/>
  <c r="G124" i="4"/>
  <c r="F124" i="4"/>
  <c r="E124" i="4"/>
  <c r="D124" i="4"/>
  <c r="W123" i="4"/>
  <c r="V123" i="4"/>
  <c r="U123" i="4"/>
  <c r="T123" i="4"/>
  <c r="R123" i="4"/>
  <c r="Q123" i="4"/>
  <c r="P123" i="4"/>
  <c r="O123" i="4"/>
  <c r="M123" i="4"/>
  <c r="L123" i="4"/>
  <c r="K123" i="4"/>
  <c r="J123" i="4"/>
  <c r="I123" i="4"/>
  <c r="H123" i="4"/>
  <c r="G123" i="4"/>
  <c r="F123" i="4"/>
  <c r="E123" i="4"/>
  <c r="D123" i="4"/>
  <c r="W122" i="4"/>
  <c r="V122" i="4"/>
  <c r="U122" i="4"/>
  <c r="T122" i="4"/>
  <c r="R122" i="4"/>
  <c r="Q122" i="4"/>
  <c r="P122" i="4"/>
  <c r="O122" i="4"/>
  <c r="M122" i="4"/>
  <c r="L122" i="4"/>
  <c r="K122" i="4"/>
  <c r="J122" i="4"/>
  <c r="I122" i="4"/>
  <c r="H122" i="4"/>
  <c r="G122" i="4"/>
  <c r="F122" i="4"/>
  <c r="E122" i="4"/>
  <c r="D122" i="4"/>
  <c r="W121" i="4"/>
  <c r="V121" i="4"/>
  <c r="U121" i="4"/>
  <c r="T121" i="4"/>
  <c r="R121" i="4"/>
  <c r="Q121" i="4"/>
  <c r="P121" i="4"/>
  <c r="O121" i="4"/>
  <c r="M121" i="4"/>
  <c r="L121" i="4"/>
  <c r="K121" i="4"/>
  <c r="J121" i="4"/>
  <c r="I121" i="4"/>
  <c r="H121" i="4"/>
  <c r="G121" i="4"/>
  <c r="F121" i="4"/>
  <c r="E121" i="4"/>
  <c r="D121" i="4"/>
  <c r="W120" i="4"/>
  <c r="V120" i="4"/>
  <c r="U120" i="4"/>
  <c r="T120" i="4"/>
  <c r="R120" i="4"/>
  <c r="Q120" i="4"/>
  <c r="P120" i="4"/>
  <c r="O120" i="4"/>
  <c r="M120" i="4"/>
  <c r="L120" i="4"/>
  <c r="K120" i="4"/>
  <c r="J120" i="4"/>
  <c r="I120" i="4"/>
  <c r="H120" i="4"/>
  <c r="G120" i="4"/>
  <c r="F120" i="4"/>
  <c r="E120" i="4"/>
  <c r="D120" i="4"/>
  <c r="W119" i="4"/>
  <c r="V119" i="4"/>
  <c r="U119" i="4"/>
  <c r="T119" i="4"/>
  <c r="R119" i="4"/>
  <c r="Q119" i="4"/>
  <c r="P119" i="4"/>
  <c r="O119" i="4"/>
  <c r="M119" i="4"/>
  <c r="L119" i="4"/>
  <c r="K119" i="4"/>
  <c r="J119" i="4"/>
  <c r="I119" i="4"/>
  <c r="H119" i="4"/>
  <c r="G119" i="4"/>
  <c r="F119" i="4"/>
  <c r="E119" i="4"/>
  <c r="D119" i="4"/>
  <c r="W118" i="4"/>
  <c r="V118" i="4"/>
  <c r="U118" i="4"/>
  <c r="T118" i="4"/>
  <c r="R118" i="4"/>
  <c r="Q118" i="4"/>
  <c r="P118" i="4"/>
  <c r="O118" i="4"/>
  <c r="M118" i="4"/>
  <c r="L118" i="4"/>
  <c r="K118" i="4"/>
  <c r="J118" i="4"/>
  <c r="I118" i="4"/>
  <c r="H118" i="4"/>
  <c r="G118" i="4"/>
  <c r="F118" i="4"/>
  <c r="E118" i="4"/>
  <c r="D118" i="4"/>
  <c r="W117" i="4"/>
  <c r="V117" i="4"/>
  <c r="U117" i="4"/>
  <c r="T117" i="4"/>
  <c r="R117" i="4"/>
  <c r="Q117" i="4"/>
  <c r="P117" i="4"/>
  <c r="O117" i="4"/>
  <c r="M117" i="4"/>
  <c r="L117" i="4"/>
  <c r="K117" i="4"/>
  <c r="J117" i="4"/>
  <c r="I117" i="4"/>
  <c r="H117" i="4"/>
  <c r="G117" i="4"/>
  <c r="F117" i="4"/>
  <c r="E117" i="4"/>
  <c r="D117" i="4"/>
  <c r="W116" i="4"/>
  <c r="V116" i="4"/>
  <c r="U116" i="4"/>
  <c r="T116" i="4"/>
  <c r="R116" i="4"/>
  <c r="Q116" i="4"/>
  <c r="P116" i="4"/>
  <c r="O116" i="4"/>
  <c r="M116" i="4"/>
  <c r="L116" i="4"/>
  <c r="K116" i="4"/>
  <c r="J116" i="4"/>
  <c r="I116" i="4"/>
  <c r="H116" i="4"/>
  <c r="G116" i="4"/>
  <c r="F116" i="4"/>
  <c r="E116" i="4"/>
  <c r="D116" i="4"/>
  <c r="W115" i="4"/>
  <c r="V115" i="4"/>
  <c r="U115" i="4"/>
  <c r="T115" i="4"/>
  <c r="R115" i="4"/>
  <c r="Q115" i="4"/>
  <c r="P115" i="4"/>
  <c r="O115" i="4"/>
  <c r="M115" i="4"/>
  <c r="L115" i="4"/>
  <c r="K115" i="4"/>
  <c r="J115" i="4"/>
  <c r="I115" i="4"/>
  <c r="H115" i="4"/>
  <c r="G115" i="4"/>
  <c r="F115" i="4"/>
  <c r="E115" i="4"/>
  <c r="D115" i="4"/>
  <c r="W114" i="4"/>
  <c r="V114" i="4"/>
  <c r="U114" i="4"/>
  <c r="T114" i="4"/>
  <c r="R114" i="4"/>
  <c r="Q114" i="4"/>
  <c r="P114" i="4"/>
  <c r="O114" i="4"/>
  <c r="M114" i="4"/>
  <c r="L114" i="4"/>
  <c r="K114" i="4"/>
  <c r="J114" i="4"/>
  <c r="I114" i="4"/>
  <c r="H114" i="4"/>
  <c r="G114" i="4"/>
  <c r="F114" i="4"/>
  <c r="E114" i="4"/>
  <c r="D114" i="4"/>
  <c r="W113" i="4"/>
  <c r="V113" i="4"/>
  <c r="U113" i="4"/>
  <c r="T113" i="4"/>
  <c r="R113" i="4"/>
  <c r="Q113" i="4"/>
  <c r="P113" i="4"/>
  <c r="O113" i="4"/>
  <c r="M113" i="4"/>
  <c r="L113" i="4"/>
  <c r="K113" i="4"/>
  <c r="J113" i="4"/>
  <c r="I113" i="4"/>
  <c r="H113" i="4"/>
  <c r="G113" i="4"/>
  <c r="F113" i="4"/>
  <c r="E113" i="4"/>
  <c r="D113" i="4"/>
  <c r="W112" i="4"/>
  <c r="V112" i="4"/>
  <c r="U112" i="4"/>
  <c r="T112" i="4"/>
  <c r="R112" i="4"/>
  <c r="Q112" i="4"/>
  <c r="P112" i="4"/>
  <c r="O112" i="4"/>
  <c r="M112" i="4"/>
  <c r="L112" i="4"/>
  <c r="K112" i="4"/>
  <c r="J112" i="4"/>
  <c r="I112" i="4"/>
  <c r="H112" i="4"/>
  <c r="G112" i="4"/>
  <c r="F112" i="4"/>
  <c r="E112" i="4"/>
  <c r="D112" i="4"/>
  <c r="W111" i="4"/>
  <c r="V111" i="4"/>
  <c r="U111" i="4"/>
  <c r="T111" i="4"/>
  <c r="R111" i="4"/>
  <c r="Q111" i="4"/>
  <c r="P111" i="4"/>
  <c r="O111" i="4"/>
  <c r="M111" i="4"/>
  <c r="L111" i="4"/>
  <c r="K111" i="4"/>
  <c r="J111" i="4"/>
  <c r="I111" i="4"/>
  <c r="H111" i="4"/>
  <c r="G111" i="4"/>
  <c r="F111" i="4"/>
  <c r="E111" i="4"/>
  <c r="D111" i="4"/>
  <c r="W110" i="4"/>
  <c r="V110" i="4"/>
  <c r="U110" i="4"/>
  <c r="T110" i="4"/>
  <c r="R110" i="4"/>
  <c r="Q110" i="4"/>
  <c r="P110" i="4"/>
  <c r="O110" i="4"/>
  <c r="M110" i="4"/>
  <c r="L110" i="4"/>
  <c r="K110" i="4"/>
  <c r="J110" i="4"/>
  <c r="I110" i="4"/>
  <c r="H110" i="4"/>
  <c r="G110" i="4"/>
  <c r="F110" i="4"/>
  <c r="E110" i="4"/>
  <c r="D110" i="4"/>
  <c r="W109" i="4"/>
  <c r="V109" i="4"/>
  <c r="U109" i="4"/>
  <c r="T109" i="4"/>
  <c r="R109" i="4"/>
  <c r="Q109" i="4"/>
  <c r="P109" i="4"/>
  <c r="O109" i="4"/>
  <c r="M109" i="4"/>
  <c r="L109" i="4"/>
  <c r="K109" i="4"/>
  <c r="J109" i="4"/>
  <c r="I109" i="4"/>
  <c r="H109" i="4"/>
  <c r="G109" i="4"/>
  <c r="F109" i="4"/>
  <c r="E109" i="4"/>
  <c r="D109" i="4"/>
  <c r="W108" i="4"/>
  <c r="V108" i="4"/>
  <c r="U108" i="4"/>
  <c r="T108" i="4"/>
  <c r="R108" i="4"/>
  <c r="Q108" i="4"/>
  <c r="P108" i="4"/>
  <c r="O108" i="4"/>
  <c r="M108" i="4"/>
  <c r="L108" i="4"/>
  <c r="K108" i="4"/>
  <c r="J108" i="4"/>
  <c r="I108" i="4"/>
  <c r="H108" i="4"/>
  <c r="G108" i="4"/>
  <c r="F108" i="4"/>
  <c r="E108" i="4"/>
  <c r="D108" i="4"/>
  <c r="W107" i="4"/>
  <c r="V107" i="4"/>
  <c r="U107" i="4"/>
  <c r="T107" i="4"/>
  <c r="R107" i="4"/>
  <c r="Q107" i="4"/>
  <c r="P107" i="4"/>
  <c r="O107" i="4"/>
  <c r="M107" i="4"/>
  <c r="L107" i="4"/>
  <c r="K107" i="4"/>
  <c r="J107" i="4"/>
  <c r="I107" i="4"/>
  <c r="H107" i="4"/>
  <c r="G107" i="4"/>
  <c r="F107" i="4"/>
  <c r="E107" i="4"/>
  <c r="D107" i="4"/>
  <c r="W106" i="4"/>
  <c r="V106" i="4"/>
  <c r="U106" i="4"/>
  <c r="T106" i="4"/>
  <c r="R106" i="4"/>
  <c r="Q106" i="4"/>
  <c r="P106" i="4"/>
  <c r="O106" i="4"/>
  <c r="M106" i="4"/>
  <c r="L106" i="4"/>
  <c r="K106" i="4"/>
  <c r="J106" i="4"/>
  <c r="I106" i="4"/>
  <c r="H106" i="4"/>
  <c r="G106" i="4"/>
  <c r="F106" i="4"/>
  <c r="E106" i="4"/>
  <c r="D106" i="4"/>
  <c r="W105" i="4"/>
  <c r="V105" i="4"/>
  <c r="U105" i="4"/>
  <c r="T105" i="4"/>
  <c r="R105" i="4"/>
  <c r="Q105" i="4"/>
  <c r="P105" i="4"/>
  <c r="O105" i="4"/>
  <c r="M105" i="4"/>
  <c r="L105" i="4"/>
  <c r="K105" i="4"/>
  <c r="J105" i="4"/>
  <c r="I105" i="4"/>
  <c r="H105" i="4"/>
  <c r="G105" i="4"/>
  <c r="F105" i="4"/>
  <c r="E105" i="4"/>
  <c r="D105" i="4"/>
  <c r="W104" i="4"/>
  <c r="V104" i="4"/>
  <c r="U104" i="4"/>
  <c r="T104" i="4"/>
  <c r="R104" i="4"/>
  <c r="Q104" i="4"/>
  <c r="P104" i="4"/>
  <c r="O104" i="4"/>
  <c r="M104" i="4"/>
  <c r="L104" i="4"/>
  <c r="K104" i="4"/>
  <c r="J104" i="4"/>
  <c r="I104" i="4"/>
  <c r="H104" i="4"/>
  <c r="G104" i="4"/>
  <c r="F104" i="4"/>
  <c r="E104" i="4"/>
  <c r="D104" i="4"/>
  <c r="W103" i="4"/>
  <c r="V103" i="4"/>
  <c r="U103" i="4"/>
  <c r="T103" i="4"/>
  <c r="R103" i="4"/>
  <c r="Q103" i="4"/>
  <c r="P103" i="4"/>
  <c r="O103" i="4"/>
  <c r="M103" i="4"/>
  <c r="L103" i="4"/>
  <c r="K103" i="4"/>
  <c r="J103" i="4"/>
  <c r="I103" i="4"/>
  <c r="H103" i="4"/>
  <c r="G103" i="4"/>
  <c r="F103" i="4"/>
  <c r="E103" i="4"/>
  <c r="D103" i="4"/>
  <c r="W102" i="4"/>
  <c r="V102" i="4"/>
  <c r="U102" i="4"/>
  <c r="T102" i="4"/>
  <c r="R102" i="4"/>
  <c r="Q102" i="4"/>
  <c r="P102" i="4"/>
  <c r="O102" i="4"/>
  <c r="M102" i="4"/>
  <c r="L102" i="4"/>
  <c r="K102" i="4"/>
  <c r="J102" i="4"/>
  <c r="I102" i="4"/>
  <c r="H102" i="4"/>
  <c r="G102" i="4"/>
  <c r="F102" i="4"/>
  <c r="E102" i="4"/>
  <c r="D102" i="4"/>
  <c r="W101" i="4"/>
  <c r="V101" i="4"/>
  <c r="U101" i="4"/>
  <c r="T101" i="4"/>
  <c r="R101" i="4"/>
  <c r="Q101" i="4"/>
  <c r="P101" i="4"/>
  <c r="O101" i="4"/>
  <c r="M101" i="4"/>
  <c r="L101" i="4"/>
  <c r="K101" i="4"/>
  <c r="J101" i="4"/>
  <c r="I101" i="4"/>
  <c r="H101" i="4"/>
  <c r="G101" i="4"/>
  <c r="F101" i="4"/>
  <c r="E101" i="4"/>
  <c r="D101" i="4"/>
  <c r="W100" i="4"/>
  <c r="V100" i="4"/>
  <c r="U100" i="4"/>
  <c r="T100" i="4"/>
  <c r="R100" i="4"/>
  <c r="Q100" i="4"/>
  <c r="P100" i="4"/>
  <c r="O100" i="4"/>
  <c r="M100" i="4"/>
  <c r="L100" i="4"/>
  <c r="K100" i="4"/>
  <c r="J100" i="4"/>
  <c r="I100" i="4"/>
  <c r="H100" i="4"/>
  <c r="G100" i="4"/>
  <c r="F100" i="4"/>
  <c r="E100" i="4"/>
  <c r="D100" i="4"/>
  <c r="W99" i="4"/>
  <c r="V99" i="4"/>
  <c r="U99" i="4"/>
  <c r="T99" i="4"/>
  <c r="R99" i="4"/>
  <c r="Q99" i="4"/>
  <c r="P99" i="4"/>
  <c r="O99" i="4"/>
  <c r="M99" i="4"/>
  <c r="L99" i="4"/>
  <c r="K99" i="4"/>
  <c r="J99" i="4"/>
  <c r="I99" i="4"/>
  <c r="H99" i="4"/>
  <c r="G99" i="4"/>
  <c r="F99" i="4"/>
  <c r="E99" i="4"/>
  <c r="D99" i="4"/>
  <c r="W98" i="4"/>
  <c r="V98" i="4"/>
  <c r="U98" i="4"/>
  <c r="T98" i="4"/>
  <c r="R98" i="4"/>
  <c r="Q98" i="4"/>
  <c r="P98" i="4"/>
  <c r="O98" i="4"/>
  <c r="M98" i="4"/>
  <c r="L98" i="4"/>
  <c r="K98" i="4"/>
  <c r="J98" i="4"/>
  <c r="I98" i="4"/>
  <c r="H98" i="4"/>
  <c r="G98" i="4"/>
  <c r="F98" i="4"/>
  <c r="E98" i="4"/>
  <c r="D98" i="4"/>
  <c r="W97" i="4"/>
  <c r="V97" i="4"/>
  <c r="U97" i="4"/>
  <c r="T97" i="4"/>
  <c r="R97" i="4"/>
  <c r="Q97" i="4"/>
  <c r="P97" i="4"/>
  <c r="O97" i="4"/>
  <c r="M97" i="4"/>
  <c r="L97" i="4"/>
  <c r="K97" i="4"/>
  <c r="J97" i="4"/>
  <c r="I97" i="4"/>
  <c r="H97" i="4"/>
  <c r="G97" i="4"/>
  <c r="F97" i="4"/>
  <c r="E97" i="4"/>
  <c r="D97" i="4"/>
  <c r="AB96" i="4"/>
  <c r="W96" i="4"/>
  <c r="V96" i="4"/>
  <c r="U96" i="4"/>
  <c r="T96" i="4"/>
  <c r="R96" i="4"/>
  <c r="Q96" i="4"/>
  <c r="P96" i="4"/>
  <c r="O96" i="4"/>
  <c r="M96" i="4"/>
  <c r="L96" i="4"/>
  <c r="K96" i="4"/>
  <c r="J96" i="4"/>
  <c r="I96" i="4"/>
  <c r="H96" i="4"/>
  <c r="G96" i="4"/>
  <c r="F96" i="4"/>
  <c r="E96" i="4"/>
  <c r="D96" i="4"/>
  <c r="W95" i="4"/>
  <c r="V95" i="4"/>
  <c r="U95" i="4"/>
  <c r="T95" i="4"/>
  <c r="R95" i="4"/>
  <c r="Q95" i="4"/>
  <c r="P95" i="4"/>
  <c r="O95" i="4"/>
  <c r="M95" i="4"/>
  <c r="L95" i="4"/>
  <c r="K95" i="4"/>
  <c r="J95" i="4"/>
  <c r="I95" i="4"/>
  <c r="H95" i="4"/>
  <c r="G95" i="4"/>
  <c r="F95" i="4"/>
  <c r="E95" i="4"/>
  <c r="D95" i="4"/>
  <c r="W94" i="4"/>
  <c r="V94" i="4"/>
  <c r="U94" i="4"/>
  <c r="T94" i="4"/>
  <c r="R94" i="4"/>
  <c r="Q94" i="4"/>
  <c r="P94" i="4"/>
  <c r="O94" i="4"/>
  <c r="M94" i="4"/>
  <c r="L94" i="4"/>
  <c r="K94" i="4"/>
  <c r="J94" i="4"/>
  <c r="I94" i="4"/>
  <c r="H94" i="4"/>
  <c r="G94" i="4"/>
  <c r="F94" i="4"/>
  <c r="E94" i="4"/>
  <c r="D94" i="4"/>
  <c r="W93" i="4"/>
  <c r="V93" i="4"/>
  <c r="U93" i="4"/>
  <c r="T93" i="4"/>
  <c r="R93" i="4"/>
  <c r="Q93" i="4"/>
  <c r="P93" i="4"/>
  <c r="O93" i="4"/>
  <c r="M93" i="4"/>
  <c r="L93" i="4"/>
  <c r="K93" i="4"/>
  <c r="J93" i="4"/>
  <c r="I93" i="4"/>
  <c r="H93" i="4"/>
  <c r="G93" i="4"/>
  <c r="F93" i="4"/>
  <c r="E93" i="4"/>
  <c r="D93" i="4"/>
  <c r="W92" i="4"/>
  <c r="V92" i="4"/>
  <c r="U92" i="4"/>
  <c r="T92" i="4"/>
  <c r="R92" i="4"/>
  <c r="Q92" i="4"/>
  <c r="P92" i="4"/>
  <c r="O92" i="4"/>
  <c r="M92" i="4"/>
  <c r="L92" i="4"/>
  <c r="K92" i="4"/>
  <c r="J92" i="4"/>
  <c r="I92" i="4"/>
  <c r="H92" i="4"/>
  <c r="G92" i="4"/>
  <c r="F92" i="4"/>
  <c r="E92" i="4"/>
  <c r="D92" i="4"/>
  <c r="W91" i="4"/>
  <c r="V91" i="4"/>
  <c r="U91" i="4"/>
  <c r="T91" i="4"/>
  <c r="R91" i="4"/>
  <c r="Q91" i="4"/>
  <c r="P91" i="4"/>
  <c r="O91" i="4"/>
  <c r="M91" i="4"/>
  <c r="L91" i="4"/>
  <c r="K91" i="4"/>
  <c r="J91" i="4"/>
  <c r="I91" i="4"/>
  <c r="H91" i="4"/>
  <c r="G91" i="4"/>
  <c r="F91" i="4"/>
  <c r="E91" i="4"/>
  <c r="D91" i="4"/>
  <c r="W90" i="4"/>
  <c r="V90" i="4"/>
  <c r="U90" i="4"/>
  <c r="T90" i="4"/>
  <c r="R90" i="4"/>
  <c r="Q90" i="4"/>
  <c r="P90" i="4"/>
  <c r="O90" i="4"/>
  <c r="M90" i="4"/>
  <c r="L90" i="4"/>
  <c r="K90" i="4"/>
  <c r="J90" i="4"/>
  <c r="I90" i="4"/>
  <c r="H90" i="4"/>
  <c r="G90" i="4"/>
  <c r="F90" i="4"/>
  <c r="E90" i="4"/>
  <c r="D90" i="4"/>
  <c r="W89" i="4"/>
  <c r="V89" i="4"/>
  <c r="U89" i="4"/>
  <c r="T89" i="4"/>
  <c r="R89" i="4"/>
  <c r="Q89" i="4"/>
  <c r="P89" i="4"/>
  <c r="O89" i="4"/>
  <c r="M89" i="4"/>
  <c r="L89" i="4"/>
  <c r="K89" i="4"/>
  <c r="J89" i="4"/>
  <c r="I89" i="4"/>
  <c r="H89" i="4"/>
  <c r="G89" i="4"/>
  <c r="F89" i="4"/>
  <c r="E89" i="4"/>
  <c r="D89" i="4"/>
  <c r="W88" i="4"/>
  <c r="V88" i="4"/>
  <c r="U88" i="4"/>
  <c r="T88" i="4"/>
  <c r="R88" i="4"/>
  <c r="Q88" i="4"/>
  <c r="P88" i="4"/>
  <c r="O88" i="4"/>
  <c r="M88" i="4"/>
  <c r="L88" i="4"/>
  <c r="K88" i="4"/>
  <c r="J88" i="4"/>
  <c r="I88" i="4"/>
  <c r="H88" i="4"/>
  <c r="G88" i="4"/>
  <c r="F88" i="4"/>
  <c r="E88" i="4"/>
  <c r="D88" i="4"/>
  <c r="W87" i="4"/>
  <c r="V87" i="4"/>
  <c r="U87" i="4"/>
  <c r="T87" i="4"/>
  <c r="R87" i="4"/>
  <c r="Q87" i="4"/>
  <c r="P87" i="4"/>
  <c r="O87" i="4"/>
  <c r="M87" i="4"/>
  <c r="L87" i="4"/>
  <c r="K87" i="4"/>
  <c r="J87" i="4"/>
  <c r="I87" i="4"/>
  <c r="H87" i="4"/>
  <c r="G87" i="4"/>
  <c r="F87" i="4"/>
  <c r="E87" i="4"/>
  <c r="D87" i="4"/>
  <c r="AB86" i="4"/>
  <c r="W86" i="4"/>
  <c r="V86" i="4"/>
  <c r="U86" i="4"/>
  <c r="T86" i="4"/>
  <c r="R86" i="4"/>
  <c r="Q86" i="4"/>
  <c r="P86" i="4"/>
  <c r="O86" i="4"/>
  <c r="M86" i="4"/>
  <c r="L86" i="4"/>
  <c r="K86" i="4"/>
  <c r="J86" i="4"/>
  <c r="I86" i="4"/>
  <c r="H86" i="4"/>
  <c r="G86" i="4"/>
  <c r="F86" i="4"/>
  <c r="E86" i="4"/>
  <c r="D86" i="4"/>
  <c r="W85" i="4"/>
  <c r="V85" i="4"/>
  <c r="U85" i="4"/>
  <c r="T85" i="4"/>
  <c r="R85" i="4"/>
  <c r="Q85" i="4"/>
  <c r="P85" i="4"/>
  <c r="O85" i="4"/>
  <c r="M85" i="4"/>
  <c r="L85" i="4"/>
  <c r="K85" i="4"/>
  <c r="J85" i="4"/>
  <c r="I85" i="4"/>
  <c r="H85" i="4"/>
  <c r="G85" i="4"/>
  <c r="F85" i="4"/>
  <c r="E85" i="4"/>
  <c r="D85" i="4"/>
  <c r="W84" i="4"/>
  <c r="V84" i="4"/>
  <c r="U84" i="4"/>
  <c r="T84" i="4"/>
  <c r="R84" i="4"/>
  <c r="Q84" i="4"/>
  <c r="P84" i="4"/>
  <c r="O84" i="4"/>
  <c r="M84" i="4"/>
  <c r="L84" i="4"/>
  <c r="K84" i="4"/>
  <c r="J84" i="4"/>
  <c r="I84" i="4"/>
  <c r="H84" i="4"/>
  <c r="G84" i="4"/>
  <c r="F84" i="4"/>
  <c r="E84" i="4"/>
  <c r="D84" i="4"/>
  <c r="W83" i="4"/>
  <c r="V83" i="4"/>
  <c r="U83" i="4"/>
  <c r="T83" i="4"/>
  <c r="R83" i="4"/>
  <c r="Q83" i="4"/>
  <c r="P83" i="4"/>
  <c r="O83" i="4"/>
  <c r="M83" i="4"/>
  <c r="L83" i="4"/>
  <c r="K83" i="4"/>
  <c r="J83" i="4"/>
  <c r="I83" i="4"/>
  <c r="H83" i="4"/>
  <c r="G83" i="4"/>
  <c r="F83" i="4"/>
  <c r="E83" i="4"/>
  <c r="D83" i="4"/>
  <c r="W82" i="4"/>
  <c r="V82" i="4"/>
  <c r="U82" i="4"/>
  <c r="T82" i="4"/>
  <c r="R82" i="4"/>
  <c r="Q82" i="4"/>
  <c r="P82" i="4"/>
  <c r="O82" i="4"/>
  <c r="M82" i="4"/>
  <c r="L82" i="4"/>
  <c r="K82" i="4"/>
  <c r="J82" i="4"/>
  <c r="I82" i="4"/>
  <c r="H82" i="4"/>
  <c r="G82" i="4"/>
  <c r="F82" i="4"/>
  <c r="E82" i="4"/>
  <c r="D82" i="4"/>
  <c r="W81" i="4"/>
  <c r="V81" i="4"/>
  <c r="U81" i="4"/>
  <c r="T81" i="4"/>
  <c r="R81" i="4"/>
  <c r="Q81" i="4"/>
  <c r="P81" i="4"/>
  <c r="O81" i="4"/>
  <c r="M81" i="4"/>
  <c r="L81" i="4"/>
  <c r="K81" i="4"/>
  <c r="J81" i="4"/>
  <c r="I81" i="4"/>
  <c r="H81" i="4"/>
  <c r="G81" i="4"/>
  <c r="F81" i="4"/>
  <c r="E81" i="4"/>
  <c r="D81" i="4"/>
  <c r="W80" i="4"/>
  <c r="V80" i="4"/>
  <c r="U80" i="4"/>
  <c r="T80" i="4"/>
  <c r="R80" i="4"/>
  <c r="Q80" i="4"/>
  <c r="P80" i="4"/>
  <c r="O80" i="4"/>
  <c r="M80" i="4"/>
  <c r="L80" i="4"/>
  <c r="K80" i="4"/>
  <c r="J80" i="4"/>
  <c r="I80" i="4"/>
  <c r="H80" i="4"/>
  <c r="G80" i="4"/>
  <c r="F80" i="4"/>
  <c r="E80" i="4"/>
  <c r="D80" i="4"/>
  <c r="W79" i="4"/>
  <c r="V79" i="4"/>
  <c r="U79" i="4"/>
  <c r="T79" i="4"/>
  <c r="R79" i="4"/>
  <c r="Q79" i="4"/>
  <c r="P79" i="4"/>
  <c r="O79" i="4"/>
  <c r="M79" i="4"/>
  <c r="L79" i="4"/>
  <c r="K79" i="4"/>
  <c r="J79" i="4"/>
  <c r="I79" i="4"/>
  <c r="H79" i="4"/>
  <c r="G79" i="4"/>
  <c r="F79" i="4"/>
  <c r="E79" i="4"/>
  <c r="D79" i="4"/>
  <c r="W78" i="4"/>
  <c r="V78" i="4"/>
  <c r="U78" i="4"/>
  <c r="T78" i="4"/>
  <c r="R78" i="4"/>
  <c r="Q78" i="4"/>
  <c r="P78" i="4"/>
  <c r="O78" i="4"/>
  <c r="M78" i="4"/>
  <c r="L78" i="4"/>
  <c r="K78" i="4"/>
  <c r="J78" i="4"/>
  <c r="I78" i="4"/>
  <c r="H78" i="4"/>
  <c r="G78" i="4"/>
  <c r="F78" i="4"/>
  <c r="E78" i="4"/>
  <c r="D78" i="4"/>
  <c r="W77" i="4"/>
  <c r="V77" i="4"/>
  <c r="U77" i="4"/>
  <c r="T77" i="4"/>
  <c r="R77" i="4"/>
  <c r="Q77" i="4"/>
  <c r="P77" i="4"/>
  <c r="O77" i="4"/>
  <c r="M77" i="4"/>
  <c r="L77" i="4"/>
  <c r="K77" i="4"/>
  <c r="J77" i="4"/>
  <c r="I77" i="4"/>
  <c r="H77" i="4"/>
  <c r="G77" i="4"/>
  <c r="F77" i="4"/>
  <c r="E77" i="4"/>
  <c r="D77" i="4"/>
  <c r="W76" i="4"/>
  <c r="V76" i="4"/>
  <c r="U76" i="4"/>
  <c r="T76" i="4"/>
  <c r="R76" i="4"/>
  <c r="Q76" i="4"/>
  <c r="P76" i="4"/>
  <c r="O76" i="4"/>
  <c r="M76" i="4"/>
  <c r="L76" i="4"/>
  <c r="K76" i="4"/>
  <c r="J76" i="4"/>
  <c r="I76" i="4"/>
  <c r="H76" i="4"/>
  <c r="G76" i="4"/>
  <c r="F76" i="4"/>
  <c r="E76" i="4"/>
  <c r="D76" i="4"/>
  <c r="W75" i="4"/>
  <c r="V75" i="4"/>
  <c r="U75" i="4"/>
  <c r="T75" i="4"/>
  <c r="R75" i="4"/>
  <c r="Q75" i="4"/>
  <c r="P75" i="4"/>
  <c r="O75" i="4"/>
  <c r="M75" i="4"/>
  <c r="L75" i="4"/>
  <c r="K75" i="4"/>
  <c r="J75" i="4"/>
  <c r="I75" i="4"/>
  <c r="H75" i="4"/>
  <c r="G75" i="4"/>
  <c r="F75" i="4"/>
  <c r="E75" i="4"/>
  <c r="D75" i="4"/>
  <c r="W74" i="4"/>
  <c r="V74" i="4"/>
  <c r="U74" i="4"/>
  <c r="T74" i="4"/>
  <c r="R74" i="4"/>
  <c r="Q74" i="4"/>
  <c r="P74" i="4"/>
  <c r="O74" i="4"/>
  <c r="M74" i="4"/>
  <c r="L74" i="4"/>
  <c r="K74" i="4"/>
  <c r="J74" i="4"/>
  <c r="I74" i="4"/>
  <c r="H74" i="4"/>
  <c r="G74" i="4"/>
  <c r="F74" i="4"/>
  <c r="E74" i="4"/>
  <c r="D74" i="4"/>
  <c r="W73" i="4"/>
  <c r="V73" i="4"/>
  <c r="U73" i="4"/>
  <c r="T73" i="4"/>
  <c r="R73" i="4"/>
  <c r="Q73" i="4"/>
  <c r="P73" i="4"/>
  <c r="O73" i="4"/>
  <c r="M73" i="4"/>
  <c r="L73" i="4"/>
  <c r="K73" i="4"/>
  <c r="J73" i="4"/>
  <c r="I73" i="4"/>
  <c r="H73" i="4"/>
  <c r="G73" i="4"/>
  <c r="F73" i="4"/>
  <c r="E73" i="4"/>
  <c r="D73" i="4"/>
  <c r="AB72" i="4"/>
  <c r="W72" i="4"/>
  <c r="V72" i="4"/>
  <c r="U72" i="4"/>
  <c r="T72" i="4"/>
  <c r="R72" i="4"/>
  <c r="Q72" i="4"/>
  <c r="P72" i="4"/>
  <c r="O72" i="4"/>
  <c r="M72" i="4"/>
  <c r="L72" i="4"/>
  <c r="K72" i="4"/>
  <c r="J72" i="4"/>
  <c r="I72" i="4"/>
  <c r="H72" i="4"/>
  <c r="G72" i="4"/>
  <c r="F72" i="4"/>
  <c r="E72" i="4"/>
  <c r="D72" i="4"/>
  <c r="W71" i="4"/>
  <c r="V71" i="4"/>
  <c r="U71" i="4"/>
  <c r="T71" i="4"/>
  <c r="R71" i="4"/>
  <c r="Q71" i="4"/>
  <c r="P71" i="4"/>
  <c r="O71" i="4"/>
  <c r="M71" i="4"/>
  <c r="L71" i="4"/>
  <c r="K71" i="4"/>
  <c r="J71" i="4"/>
  <c r="I71" i="4"/>
  <c r="H71" i="4"/>
  <c r="G71" i="4"/>
  <c r="F71" i="4"/>
  <c r="E71" i="4"/>
  <c r="D71" i="4"/>
  <c r="W70" i="4"/>
  <c r="V70" i="4"/>
  <c r="U70" i="4"/>
  <c r="T70" i="4"/>
  <c r="R70" i="4"/>
  <c r="Q70" i="4"/>
  <c r="P70" i="4"/>
  <c r="O70" i="4"/>
  <c r="M70" i="4"/>
  <c r="L70" i="4"/>
  <c r="K70" i="4"/>
  <c r="J70" i="4"/>
  <c r="I70" i="4"/>
  <c r="H70" i="4"/>
  <c r="G70" i="4"/>
  <c r="F70" i="4"/>
  <c r="E70" i="4"/>
  <c r="D70" i="4"/>
  <c r="W69" i="4"/>
  <c r="V69" i="4"/>
  <c r="U69" i="4"/>
  <c r="T69" i="4"/>
  <c r="R69" i="4"/>
  <c r="Q69" i="4"/>
  <c r="P69" i="4"/>
  <c r="O69" i="4"/>
  <c r="M69" i="4"/>
  <c r="L69" i="4"/>
  <c r="K69" i="4"/>
  <c r="J69" i="4"/>
  <c r="I69" i="4"/>
  <c r="H69" i="4"/>
  <c r="G69" i="4"/>
  <c r="F69" i="4"/>
  <c r="E69" i="4"/>
  <c r="D69" i="4"/>
  <c r="W68" i="4"/>
  <c r="V68" i="4"/>
  <c r="U68" i="4"/>
  <c r="T68" i="4"/>
  <c r="R68" i="4"/>
  <c r="Q68" i="4"/>
  <c r="P68" i="4"/>
  <c r="O68" i="4"/>
  <c r="M68" i="4"/>
  <c r="L68" i="4"/>
  <c r="K68" i="4"/>
  <c r="J68" i="4"/>
  <c r="I68" i="4"/>
  <c r="H68" i="4"/>
  <c r="G68" i="4"/>
  <c r="F68" i="4"/>
  <c r="E68" i="4"/>
  <c r="D68" i="4"/>
  <c r="W67" i="4"/>
  <c r="V67" i="4"/>
  <c r="U67" i="4"/>
  <c r="T67" i="4"/>
  <c r="R67" i="4"/>
  <c r="Q67" i="4"/>
  <c r="P67" i="4"/>
  <c r="O67" i="4"/>
  <c r="M67" i="4"/>
  <c r="L67" i="4"/>
  <c r="K67" i="4"/>
  <c r="J67" i="4"/>
  <c r="I67" i="4"/>
  <c r="H67" i="4"/>
  <c r="G67" i="4"/>
  <c r="F67" i="4"/>
  <c r="E67" i="4"/>
  <c r="D67" i="4"/>
  <c r="AB66" i="4"/>
  <c r="W66" i="4"/>
  <c r="V66" i="4"/>
  <c r="U66" i="4"/>
  <c r="T66" i="4"/>
  <c r="R66" i="4"/>
  <c r="Q66" i="4"/>
  <c r="P66" i="4"/>
  <c r="O66" i="4"/>
  <c r="M66" i="4"/>
  <c r="L66" i="4"/>
  <c r="K66" i="4"/>
  <c r="J66" i="4"/>
  <c r="I66" i="4"/>
  <c r="H66" i="4"/>
  <c r="G66" i="4"/>
  <c r="F66" i="4"/>
  <c r="E66" i="4"/>
  <c r="D66" i="4"/>
  <c r="W65" i="4"/>
  <c r="V65" i="4"/>
  <c r="U65" i="4"/>
  <c r="T65" i="4"/>
  <c r="R65" i="4"/>
  <c r="Q65" i="4"/>
  <c r="P65" i="4"/>
  <c r="O65" i="4"/>
  <c r="M65" i="4"/>
  <c r="L65" i="4"/>
  <c r="K65" i="4"/>
  <c r="J65" i="4"/>
  <c r="I65" i="4"/>
  <c r="H65" i="4"/>
  <c r="G65" i="4"/>
  <c r="F65" i="4"/>
  <c r="E65" i="4"/>
  <c r="D65" i="4"/>
  <c r="W64" i="4"/>
  <c r="V64" i="4"/>
  <c r="U64" i="4"/>
  <c r="T64" i="4"/>
  <c r="R64" i="4"/>
  <c r="Q64" i="4"/>
  <c r="P64" i="4"/>
  <c r="O64" i="4"/>
  <c r="M64" i="4"/>
  <c r="L64" i="4"/>
  <c r="K64" i="4"/>
  <c r="J64" i="4"/>
  <c r="I64" i="4"/>
  <c r="H64" i="4"/>
  <c r="G64" i="4"/>
  <c r="F64" i="4"/>
  <c r="E64" i="4"/>
  <c r="D64" i="4"/>
  <c r="W63" i="4"/>
  <c r="V63" i="4"/>
  <c r="U63" i="4"/>
  <c r="T63" i="4"/>
  <c r="R63" i="4"/>
  <c r="Q63" i="4"/>
  <c r="P63" i="4"/>
  <c r="O63" i="4"/>
  <c r="M63" i="4"/>
  <c r="L63" i="4"/>
  <c r="K63" i="4"/>
  <c r="J63" i="4"/>
  <c r="I63" i="4"/>
  <c r="H63" i="4"/>
  <c r="G63" i="4"/>
  <c r="F63" i="4"/>
  <c r="E63" i="4"/>
  <c r="D63" i="4"/>
  <c r="W62" i="4"/>
  <c r="V62" i="4"/>
  <c r="U62" i="4"/>
  <c r="T62" i="4"/>
  <c r="R62" i="4"/>
  <c r="Q62" i="4"/>
  <c r="P62" i="4"/>
  <c r="O62" i="4"/>
  <c r="M62" i="4"/>
  <c r="L62" i="4"/>
  <c r="K62" i="4"/>
  <c r="J62" i="4"/>
  <c r="I62" i="4"/>
  <c r="H62" i="4"/>
  <c r="G62" i="4"/>
  <c r="F62" i="4"/>
  <c r="E62" i="4"/>
  <c r="D62" i="4"/>
  <c r="W61" i="4"/>
  <c r="V61" i="4"/>
  <c r="U61" i="4"/>
  <c r="T61" i="4"/>
  <c r="R61" i="4"/>
  <c r="Q61" i="4"/>
  <c r="P61" i="4"/>
  <c r="O61" i="4"/>
  <c r="M61" i="4"/>
  <c r="L61" i="4"/>
  <c r="K61" i="4"/>
  <c r="J61" i="4"/>
  <c r="I61" i="4"/>
  <c r="H61" i="4"/>
  <c r="G61" i="4"/>
  <c r="F61" i="4"/>
  <c r="E61" i="4"/>
  <c r="D61" i="4"/>
  <c r="W60" i="4"/>
  <c r="V60" i="4"/>
  <c r="U60" i="4"/>
  <c r="T60" i="4"/>
  <c r="R60" i="4"/>
  <c r="Q60" i="4"/>
  <c r="P60" i="4"/>
  <c r="O60" i="4"/>
  <c r="M60" i="4"/>
  <c r="L60" i="4"/>
  <c r="K60" i="4"/>
  <c r="J60" i="4"/>
  <c r="I60" i="4"/>
  <c r="H60" i="4"/>
  <c r="G60" i="4"/>
  <c r="F60" i="4"/>
  <c r="E60" i="4"/>
  <c r="D60" i="4"/>
  <c r="W59" i="4"/>
  <c r="V59" i="4"/>
  <c r="U59" i="4"/>
  <c r="T59" i="4"/>
  <c r="R59" i="4"/>
  <c r="Q59" i="4"/>
  <c r="P59" i="4"/>
  <c r="O59" i="4"/>
  <c r="M59" i="4"/>
  <c r="L59" i="4"/>
  <c r="K59" i="4"/>
  <c r="J59" i="4"/>
  <c r="I59" i="4"/>
  <c r="H59" i="4"/>
  <c r="G59" i="4"/>
  <c r="F59" i="4"/>
  <c r="E59" i="4"/>
  <c r="D59" i="4"/>
  <c r="W58" i="4"/>
  <c r="V58" i="4"/>
  <c r="U58" i="4"/>
  <c r="T58" i="4"/>
  <c r="R58" i="4"/>
  <c r="Q58" i="4"/>
  <c r="P58" i="4"/>
  <c r="O58" i="4"/>
  <c r="M58" i="4"/>
  <c r="L58" i="4"/>
  <c r="K58" i="4"/>
  <c r="J58" i="4"/>
  <c r="I58" i="4"/>
  <c r="H58" i="4"/>
  <c r="G58" i="4"/>
  <c r="F58" i="4"/>
  <c r="E58" i="4"/>
  <c r="D58" i="4"/>
  <c r="W57" i="4"/>
  <c r="V57" i="4"/>
  <c r="U57" i="4"/>
  <c r="T57" i="4"/>
  <c r="R57" i="4"/>
  <c r="Q57" i="4"/>
  <c r="P57" i="4"/>
  <c r="O57" i="4"/>
  <c r="M57" i="4"/>
  <c r="L57" i="4"/>
  <c r="K57" i="4"/>
  <c r="J57" i="4"/>
  <c r="I57" i="4"/>
  <c r="H57" i="4"/>
  <c r="G57" i="4"/>
  <c r="F57" i="4"/>
  <c r="E57" i="4"/>
  <c r="D57" i="4"/>
  <c r="W56" i="4"/>
  <c r="V56" i="4"/>
  <c r="U56" i="4"/>
  <c r="T56" i="4"/>
  <c r="R56" i="4"/>
  <c r="Q56" i="4"/>
  <c r="P56" i="4"/>
  <c r="O56" i="4"/>
  <c r="M56" i="4"/>
  <c r="L56" i="4"/>
  <c r="K56" i="4"/>
  <c r="J56" i="4"/>
  <c r="I56" i="4"/>
  <c r="H56" i="4"/>
  <c r="G56" i="4"/>
  <c r="F56" i="4"/>
  <c r="E56" i="4"/>
  <c r="D56" i="4"/>
  <c r="W55" i="4"/>
  <c r="V55" i="4"/>
  <c r="U55" i="4"/>
  <c r="T55" i="4"/>
  <c r="R55" i="4"/>
  <c r="Q55" i="4"/>
  <c r="P55" i="4"/>
  <c r="O55" i="4"/>
  <c r="M55" i="4"/>
  <c r="L55" i="4"/>
  <c r="K55" i="4"/>
  <c r="J55" i="4"/>
  <c r="I55" i="4"/>
  <c r="H55" i="4"/>
  <c r="G55" i="4"/>
  <c r="F55" i="4"/>
  <c r="E55" i="4"/>
  <c r="D55" i="4"/>
  <c r="W54" i="4"/>
  <c r="V54" i="4"/>
  <c r="U54" i="4"/>
  <c r="T54" i="4"/>
  <c r="R54" i="4"/>
  <c r="Q54" i="4"/>
  <c r="P54" i="4"/>
  <c r="O54" i="4"/>
  <c r="M54" i="4"/>
  <c r="L54" i="4"/>
  <c r="K54" i="4"/>
  <c r="J54" i="4"/>
  <c r="I54" i="4"/>
  <c r="H54" i="4"/>
  <c r="G54" i="4"/>
  <c r="F54" i="4"/>
  <c r="E54" i="4"/>
  <c r="D54" i="4"/>
  <c r="W53" i="4"/>
  <c r="V53" i="4"/>
  <c r="U53" i="4"/>
  <c r="T53" i="4"/>
  <c r="R53" i="4"/>
  <c r="Q53" i="4"/>
  <c r="P53" i="4"/>
  <c r="O53" i="4"/>
  <c r="M53" i="4"/>
  <c r="L53" i="4"/>
  <c r="K53" i="4"/>
  <c r="J53" i="4"/>
  <c r="I53" i="4"/>
  <c r="H53" i="4"/>
  <c r="G53" i="4"/>
  <c r="F53" i="4"/>
  <c r="E53" i="4"/>
  <c r="D53" i="4"/>
  <c r="W52" i="4"/>
  <c r="V52" i="4"/>
  <c r="U52" i="4"/>
  <c r="T52" i="4"/>
  <c r="R52" i="4"/>
  <c r="Q52" i="4"/>
  <c r="P52" i="4"/>
  <c r="O52" i="4"/>
  <c r="M52" i="4"/>
  <c r="L52" i="4"/>
  <c r="K52" i="4"/>
  <c r="J52" i="4"/>
  <c r="I52" i="4"/>
  <c r="H52" i="4"/>
  <c r="G52" i="4"/>
  <c r="F52" i="4"/>
  <c r="E52" i="4"/>
  <c r="D52" i="4"/>
  <c r="W51" i="4"/>
  <c r="V51" i="4"/>
  <c r="U51" i="4"/>
  <c r="T51" i="4"/>
  <c r="R51" i="4"/>
  <c r="Q51" i="4"/>
  <c r="P51" i="4"/>
  <c r="O51" i="4"/>
  <c r="M51" i="4"/>
  <c r="L51" i="4"/>
  <c r="K51" i="4"/>
  <c r="J51" i="4"/>
  <c r="I51" i="4"/>
  <c r="H51" i="4"/>
  <c r="G51" i="4"/>
  <c r="F51" i="4"/>
  <c r="E51" i="4"/>
  <c r="D51" i="4"/>
  <c r="W50" i="4"/>
  <c r="V50" i="4"/>
  <c r="U50" i="4"/>
  <c r="T50" i="4"/>
  <c r="R50" i="4"/>
  <c r="Q50" i="4"/>
  <c r="P50" i="4"/>
  <c r="O50" i="4"/>
  <c r="M50" i="4"/>
  <c r="L50" i="4"/>
  <c r="K50" i="4"/>
  <c r="J50" i="4"/>
  <c r="I50" i="4"/>
  <c r="H50" i="4"/>
  <c r="G50" i="4"/>
  <c r="F50" i="4"/>
  <c r="E50" i="4"/>
  <c r="D50" i="4"/>
  <c r="W49" i="4"/>
  <c r="V49" i="4"/>
  <c r="U49" i="4"/>
  <c r="T49" i="4"/>
  <c r="R49" i="4"/>
  <c r="Q49" i="4"/>
  <c r="P49" i="4"/>
  <c r="O49" i="4"/>
  <c r="M49" i="4"/>
  <c r="L49" i="4"/>
  <c r="K49" i="4"/>
  <c r="J49" i="4"/>
  <c r="I49" i="4"/>
  <c r="H49" i="4"/>
  <c r="G49" i="4"/>
  <c r="F49" i="4"/>
  <c r="E49" i="4"/>
  <c r="D49" i="4"/>
  <c r="W48" i="4"/>
  <c r="V48" i="4"/>
  <c r="U48" i="4"/>
  <c r="T48" i="4"/>
  <c r="R48" i="4"/>
  <c r="Q48" i="4"/>
  <c r="P48" i="4"/>
  <c r="O48" i="4"/>
  <c r="M48" i="4"/>
  <c r="L48" i="4"/>
  <c r="K48" i="4"/>
  <c r="J48" i="4"/>
  <c r="I48" i="4"/>
  <c r="H48" i="4"/>
  <c r="G48" i="4"/>
  <c r="F48" i="4"/>
  <c r="E48" i="4"/>
  <c r="D48" i="4"/>
  <c r="W47" i="4"/>
  <c r="V47" i="4"/>
  <c r="U47" i="4"/>
  <c r="T47" i="4"/>
  <c r="R47" i="4"/>
  <c r="Q47" i="4"/>
  <c r="P47" i="4"/>
  <c r="O47" i="4"/>
  <c r="M47" i="4"/>
  <c r="L47" i="4"/>
  <c r="K47" i="4"/>
  <c r="J47" i="4"/>
  <c r="I47" i="4"/>
  <c r="H47" i="4"/>
  <c r="G47" i="4"/>
  <c r="F47" i="4"/>
  <c r="E47" i="4"/>
  <c r="D47" i="4"/>
  <c r="W46" i="4"/>
  <c r="V46" i="4"/>
  <c r="U46" i="4"/>
  <c r="T46" i="4"/>
  <c r="R46" i="4"/>
  <c r="Q46" i="4"/>
  <c r="P46" i="4"/>
  <c r="O46" i="4"/>
  <c r="M46" i="4"/>
  <c r="L46" i="4"/>
  <c r="K46" i="4"/>
  <c r="J46" i="4"/>
  <c r="I46" i="4"/>
  <c r="H46" i="4"/>
  <c r="G46" i="4"/>
  <c r="F46" i="4"/>
  <c r="E46" i="4"/>
  <c r="D46" i="4"/>
  <c r="W45" i="4"/>
  <c r="V45" i="4"/>
  <c r="U45" i="4"/>
  <c r="T45" i="4"/>
  <c r="R45" i="4"/>
  <c r="Q45" i="4"/>
  <c r="P45" i="4"/>
  <c r="O45" i="4"/>
  <c r="M45" i="4"/>
  <c r="L45" i="4"/>
  <c r="K45" i="4"/>
  <c r="J45" i="4"/>
  <c r="I45" i="4"/>
  <c r="H45" i="4"/>
  <c r="G45" i="4"/>
  <c r="F45" i="4"/>
  <c r="E45" i="4"/>
  <c r="D45" i="4"/>
  <c r="W44" i="4"/>
  <c r="V44" i="4"/>
  <c r="U44" i="4"/>
  <c r="T44" i="4"/>
  <c r="R44" i="4"/>
  <c r="Q44" i="4"/>
  <c r="P44" i="4"/>
  <c r="O44" i="4"/>
  <c r="M44" i="4"/>
  <c r="L44" i="4"/>
  <c r="K44" i="4"/>
  <c r="J44" i="4"/>
  <c r="I44" i="4"/>
  <c r="H44" i="4"/>
  <c r="G44" i="4"/>
  <c r="F44" i="4"/>
  <c r="E44" i="4"/>
  <c r="D44" i="4"/>
  <c r="W43" i="4"/>
  <c r="V43" i="4"/>
  <c r="U43" i="4"/>
  <c r="T43" i="4"/>
  <c r="R43" i="4"/>
  <c r="Q43" i="4"/>
  <c r="P43" i="4"/>
  <c r="O43" i="4"/>
  <c r="M43" i="4"/>
  <c r="L43" i="4"/>
  <c r="K43" i="4"/>
  <c r="J43" i="4"/>
  <c r="I43" i="4"/>
  <c r="H43" i="4"/>
  <c r="G43" i="4"/>
  <c r="F43" i="4"/>
  <c r="E43" i="4"/>
  <c r="D43" i="4"/>
  <c r="W42" i="4"/>
  <c r="V42" i="4"/>
  <c r="U42" i="4"/>
  <c r="T42" i="4"/>
  <c r="R42" i="4"/>
  <c r="Q42" i="4"/>
  <c r="P42" i="4"/>
  <c r="O42" i="4"/>
  <c r="M42" i="4"/>
  <c r="L42" i="4"/>
  <c r="K42" i="4"/>
  <c r="J42" i="4"/>
  <c r="I42" i="4"/>
  <c r="H42" i="4"/>
  <c r="G42" i="4"/>
  <c r="F42" i="4"/>
  <c r="E42" i="4"/>
  <c r="D42" i="4"/>
  <c r="W41" i="4"/>
  <c r="V41" i="4"/>
  <c r="U41" i="4"/>
  <c r="T41" i="4"/>
  <c r="R41" i="4"/>
  <c r="Q41" i="4"/>
  <c r="P41" i="4"/>
  <c r="O41" i="4"/>
  <c r="M41" i="4"/>
  <c r="L41" i="4"/>
  <c r="K41" i="4"/>
  <c r="J41" i="4"/>
  <c r="I41" i="4"/>
  <c r="H41" i="4"/>
  <c r="G41" i="4"/>
  <c r="F41" i="4"/>
  <c r="E41" i="4"/>
  <c r="D41" i="4"/>
  <c r="W40" i="4"/>
  <c r="V40" i="4"/>
  <c r="U40" i="4"/>
  <c r="T40" i="4"/>
  <c r="R40" i="4"/>
  <c r="Q40" i="4"/>
  <c r="P40" i="4"/>
  <c r="O40" i="4"/>
  <c r="M40" i="4"/>
  <c r="L40" i="4"/>
  <c r="K40" i="4"/>
  <c r="J40" i="4"/>
  <c r="I40" i="4"/>
  <c r="H40" i="4"/>
  <c r="G40" i="4"/>
  <c r="F40" i="4"/>
  <c r="E40" i="4"/>
  <c r="D40" i="4"/>
  <c r="W39" i="4"/>
  <c r="V39" i="4"/>
  <c r="U39" i="4"/>
  <c r="T39" i="4"/>
  <c r="R39" i="4"/>
  <c r="Q39" i="4"/>
  <c r="P39" i="4"/>
  <c r="O39" i="4"/>
  <c r="M39" i="4"/>
  <c r="L39" i="4"/>
  <c r="K39" i="4"/>
  <c r="J39" i="4"/>
  <c r="I39" i="4"/>
  <c r="H39" i="4"/>
  <c r="G39" i="4"/>
  <c r="F39" i="4"/>
  <c r="E39" i="4"/>
  <c r="D39" i="4"/>
  <c r="W38" i="4"/>
  <c r="V38" i="4"/>
  <c r="U38" i="4"/>
  <c r="T38" i="4"/>
  <c r="R38" i="4"/>
  <c r="Q38" i="4"/>
  <c r="P38" i="4"/>
  <c r="O38" i="4"/>
  <c r="M38" i="4"/>
  <c r="L38" i="4"/>
  <c r="K38" i="4"/>
  <c r="J38" i="4"/>
  <c r="I38" i="4"/>
  <c r="H38" i="4"/>
  <c r="G38" i="4"/>
  <c r="F38" i="4"/>
  <c r="E38" i="4"/>
  <c r="D38" i="4"/>
  <c r="W37" i="4"/>
  <c r="V37" i="4"/>
  <c r="U37" i="4"/>
  <c r="T37" i="4"/>
  <c r="R37" i="4"/>
  <c r="Q37" i="4"/>
  <c r="P37" i="4"/>
  <c r="O37" i="4"/>
  <c r="M37" i="4"/>
  <c r="L37" i="4"/>
  <c r="K37" i="4"/>
  <c r="J37" i="4"/>
  <c r="I37" i="4"/>
  <c r="H37" i="4"/>
  <c r="G37" i="4"/>
  <c r="F37" i="4"/>
  <c r="E37" i="4"/>
  <c r="D37" i="4"/>
  <c r="W36" i="4"/>
  <c r="V36" i="4"/>
  <c r="U36" i="4"/>
  <c r="T36" i="4"/>
  <c r="R36" i="4"/>
  <c r="Q36" i="4"/>
  <c r="P36" i="4"/>
  <c r="O36" i="4"/>
  <c r="M36" i="4"/>
  <c r="L36" i="4"/>
  <c r="K36" i="4"/>
  <c r="J36" i="4"/>
  <c r="I36" i="4"/>
  <c r="H36" i="4"/>
  <c r="G36" i="4"/>
  <c r="F36" i="4"/>
  <c r="E36" i="4"/>
  <c r="D36" i="4"/>
  <c r="W35" i="4"/>
  <c r="V35" i="4"/>
  <c r="U35" i="4"/>
  <c r="T35" i="4"/>
  <c r="R35" i="4"/>
  <c r="Q35" i="4"/>
  <c r="P35" i="4"/>
  <c r="O35" i="4"/>
  <c r="M35" i="4"/>
  <c r="L35" i="4"/>
  <c r="K35" i="4"/>
  <c r="J35" i="4"/>
  <c r="I35" i="4"/>
  <c r="H35" i="4"/>
  <c r="G35" i="4"/>
  <c r="F35" i="4"/>
  <c r="E35" i="4"/>
  <c r="D35" i="4"/>
  <c r="W34" i="4"/>
  <c r="V34" i="4"/>
  <c r="U34" i="4"/>
  <c r="T34" i="4"/>
  <c r="R34" i="4"/>
  <c r="Q34" i="4"/>
  <c r="P34" i="4"/>
  <c r="O34" i="4"/>
  <c r="M34" i="4"/>
  <c r="L34" i="4"/>
  <c r="K34" i="4"/>
  <c r="J34" i="4"/>
  <c r="I34" i="4"/>
  <c r="H34" i="4"/>
  <c r="G34" i="4"/>
  <c r="F34" i="4"/>
  <c r="E34" i="4"/>
  <c r="D34" i="4"/>
  <c r="W33" i="4"/>
  <c r="V33" i="4"/>
  <c r="U33" i="4"/>
  <c r="T33" i="4"/>
  <c r="R33" i="4"/>
  <c r="Q33" i="4"/>
  <c r="P33" i="4"/>
  <c r="O33" i="4"/>
  <c r="M33" i="4"/>
  <c r="L33" i="4"/>
  <c r="K33" i="4"/>
  <c r="J33" i="4"/>
  <c r="I33" i="4"/>
  <c r="H33" i="4"/>
  <c r="G33" i="4"/>
  <c r="F33" i="4"/>
  <c r="E33" i="4"/>
  <c r="D33" i="4"/>
  <c r="W32" i="4"/>
  <c r="V32" i="4"/>
  <c r="U32" i="4"/>
  <c r="T32" i="4"/>
  <c r="R32" i="4"/>
  <c r="Q32" i="4"/>
  <c r="P32" i="4"/>
  <c r="O32" i="4"/>
  <c r="M32" i="4"/>
  <c r="L32" i="4"/>
  <c r="K32" i="4"/>
  <c r="J32" i="4"/>
  <c r="I32" i="4"/>
  <c r="H32" i="4"/>
  <c r="G32" i="4"/>
  <c r="F32" i="4"/>
  <c r="E32" i="4"/>
  <c r="D32" i="4"/>
  <c r="W31" i="4"/>
  <c r="V31" i="4"/>
  <c r="U31" i="4"/>
  <c r="T31" i="4"/>
  <c r="R31" i="4"/>
  <c r="Q31" i="4"/>
  <c r="P31" i="4"/>
  <c r="O31" i="4"/>
  <c r="M31" i="4"/>
  <c r="L31" i="4"/>
  <c r="K31" i="4"/>
  <c r="J31" i="4"/>
  <c r="I31" i="4"/>
  <c r="H31" i="4"/>
  <c r="G31" i="4"/>
  <c r="F31" i="4"/>
  <c r="E31" i="4"/>
  <c r="D31" i="4"/>
  <c r="W30" i="4"/>
  <c r="V30" i="4"/>
  <c r="U30" i="4"/>
  <c r="T30" i="4"/>
  <c r="R30" i="4"/>
  <c r="Q30" i="4"/>
  <c r="P30" i="4"/>
  <c r="O30" i="4"/>
  <c r="M30" i="4"/>
  <c r="L30" i="4"/>
  <c r="K30" i="4"/>
  <c r="J30" i="4"/>
  <c r="I30" i="4"/>
  <c r="H30" i="4"/>
  <c r="G30" i="4"/>
  <c r="F30" i="4"/>
  <c r="E30" i="4"/>
  <c r="D30" i="4"/>
  <c r="W29" i="4"/>
  <c r="V29" i="4"/>
  <c r="U29" i="4"/>
  <c r="T29" i="4"/>
  <c r="R29" i="4"/>
  <c r="Q29" i="4"/>
  <c r="P29" i="4"/>
  <c r="O29" i="4"/>
  <c r="M29" i="4"/>
  <c r="L29" i="4"/>
  <c r="K29" i="4"/>
  <c r="J29" i="4"/>
  <c r="I29" i="4"/>
  <c r="H29" i="4"/>
  <c r="G29" i="4"/>
  <c r="F29" i="4"/>
  <c r="E29" i="4"/>
  <c r="D29" i="4"/>
  <c r="W28" i="4"/>
  <c r="V28" i="4"/>
  <c r="U28" i="4"/>
  <c r="T28" i="4"/>
  <c r="R28" i="4"/>
  <c r="Q28" i="4"/>
  <c r="P28" i="4"/>
  <c r="O28" i="4"/>
  <c r="M28" i="4"/>
  <c r="L28" i="4"/>
  <c r="K28" i="4"/>
  <c r="J28" i="4"/>
  <c r="I28" i="4"/>
  <c r="H28" i="4"/>
  <c r="G28" i="4"/>
  <c r="F28" i="4"/>
  <c r="E28" i="4"/>
  <c r="D28" i="4"/>
  <c r="W27" i="4"/>
  <c r="V27" i="4"/>
  <c r="U27" i="4"/>
  <c r="T27" i="4"/>
  <c r="R27" i="4"/>
  <c r="Q27" i="4"/>
  <c r="P27" i="4"/>
  <c r="O27" i="4"/>
  <c r="M27" i="4"/>
  <c r="L27" i="4"/>
  <c r="K27" i="4"/>
  <c r="J27" i="4"/>
  <c r="I27" i="4"/>
  <c r="H27" i="4"/>
  <c r="G27" i="4"/>
  <c r="F27" i="4"/>
  <c r="E27" i="4"/>
  <c r="D27" i="4"/>
  <c r="W26" i="4"/>
  <c r="V26" i="4"/>
  <c r="U26" i="4"/>
  <c r="T26" i="4"/>
  <c r="R26" i="4"/>
  <c r="Q26" i="4"/>
  <c r="P26" i="4"/>
  <c r="O26" i="4"/>
  <c r="M26" i="4"/>
  <c r="L26" i="4"/>
  <c r="K26" i="4"/>
  <c r="J26" i="4"/>
  <c r="I26" i="4"/>
  <c r="H26" i="4"/>
  <c r="G26" i="4"/>
  <c r="F26" i="4"/>
  <c r="E26" i="4"/>
  <c r="D26" i="4"/>
  <c r="W25" i="4"/>
  <c r="V25" i="4"/>
  <c r="U25" i="4"/>
  <c r="T25" i="4"/>
  <c r="R25" i="4"/>
  <c r="Q25" i="4"/>
  <c r="P25" i="4"/>
  <c r="O25" i="4"/>
  <c r="M25" i="4"/>
  <c r="L25" i="4"/>
  <c r="K25" i="4"/>
  <c r="J25" i="4"/>
  <c r="I25" i="4"/>
  <c r="H25" i="4"/>
  <c r="G25" i="4"/>
  <c r="F25" i="4"/>
  <c r="E25" i="4"/>
  <c r="D25" i="4"/>
  <c r="W24" i="4"/>
  <c r="V24" i="4"/>
  <c r="U24" i="4"/>
  <c r="T24" i="4"/>
  <c r="R24" i="4"/>
  <c r="Q24" i="4"/>
  <c r="P24" i="4"/>
  <c r="O24" i="4"/>
  <c r="M24" i="4"/>
  <c r="L24" i="4"/>
  <c r="K24" i="4"/>
  <c r="J24" i="4"/>
  <c r="I24" i="4"/>
  <c r="H24" i="4"/>
  <c r="G24" i="4"/>
  <c r="F24" i="4"/>
  <c r="E24" i="4"/>
  <c r="D24" i="4"/>
  <c r="W23" i="4"/>
  <c r="V23" i="4"/>
  <c r="U23" i="4"/>
  <c r="T23" i="4"/>
  <c r="R23" i="4"/>
  <c r="Q23" i="4"/>
  <c r="P23" i="4"/>
  <c r="O23" i="4"/>
  <c r="M23" i="4"/>
  <c r="L23" i="4"/>
  <c r="K23" i="4"/>
  <c r="J23" i="4"/>
  <c r="I23" i="4"/>
  <c r="H23" i="4"/>
  <c r="G23" i="4"/>
  <c r="F23" i="4"/>
  <c r="E23" i="4"/>
  <c r="D23" i="4"/>
  <c r="W22" i="4"/>
  <c r="V22" i="4"/>
  <c r="U22" i="4"/>
  <c r="T22" i="4"/>
  <c r="R22" i="4"/>
  <c r="Q22" i="4"/>
  <c r="P22" i="4"/>
  <c r="O22" i="4"/>
  <c r="M22" i="4"/>
  <c r="L22" i="4"/>
  <c r="K22" i="4"/>
  <c r="J22" i="4"/>
  <c r="I22" i="4"/>
  <c r="H22" i="4"/>
  <c r="G22" i="4"/>
  <c r="F22" i="4"/>
  <c r="E22" i="4"/>
  <c r="D22" i="4"/>
  <c r="W21" i="4"/>
  <c r="V21" i="4"/>
  <c r="U21" i="4"/>
  <c r="T21" i="4"/>
  <c r="R21" i="4"/>
  <c r="Q21" i="4"/>
  <c r="P21" i="4"/>
  <c r="O21" i="4"/>
  <c r="M21" i="4"/>
  <c r="L21" i="4"/>
  <c r="K21" i="4"/>
  <c r="J21" i="4"/>
  <c r="I21" i="4"/>
  <c r="H21" i="4"/>
  <c r="G21" i="4"/>
  <c r="F21" i="4"/>
  <c r="E21" i="4"/>
  <c r="D21" i="4"/>
  <c r="W20" i="4"/>
  <c r="V20" i="4"/>
  <c r="U20" i="4"/>
  <c r="T20" i="4"/>
  <c r="R20" i="4"/>
  <c r="Q20" i="4"/>
  <c r="P20" i="4"/>
  <c r="O20" i="4"/>
  <c r="M20" i="4"/>
  <c r="L20" i="4"/>
  <c r="K20" i="4"/>
  <c r="J20" i="4"/>
  <c r="I20" i="4"/>
  <c r="H20" i="4"/>
  <c r="G20" i="4"/>
  <c r="F20" i="4"/>
  <c r="E20" i="4"/>
  <c r="D20" i="4"/>
  <c r="W19" i="4"/>
  <c r="V19" i="4"/>
  <c r="U19" i="4"/>
  <c r="T19" i="4"/>
  <c r="R19" i="4"/>
  <c r="Q19" i="4"/>
  <c r="P19" i="4"/>
  <c r="O19" i="4"/>
  <c r="M19" i="4"/>
  <c r="L19" i="4"/>
  <c r="K19" i="4"/>
  <c r="J19" i="4"/>
  <c r="I19" i="4"/>
  <c r="H19" i="4"/>
  <c r="G19" i="4"/>
  <c r="F19" i="4"/>
  <c r="E19" i="4"/>
  <c r="D19" i="4"/>
  <c r="W18" i="4"/>
  <c r="V18" i="4"/>
  <c r="U18" i="4"/>
  <c r="T18" i="4"/>
  <c r="R18" i="4"/>
  <c r="Q18" i="4"/>
  <c r="P18" i="4"/>
  <c r="O18" i="4"/>
  <c r="M18" i="4"/>
  <c r="L18" i="4"/>
  <c r="K18" i="4"/>
  <c r="J18" i="4"/>
  <c r="I18" i="4"/>
  <c r="H18" i="4"/>
  <c r="G18" i="4"/>
  <c r="F18" i="4"/>
  <c r="E18" i="4"/>
  <c r="D18" i="4"/>
  <c r="W17" i="4"/>
  <c r="V17" i="4"/>
  <c r="U17" i="4"/>
  <c r="T17" i="4"/>
  <c r="R17" i="4"/>
  <c r="Q17" i="4"/>
  <c r="P17" i="4"/>
  <c r="O17" i="4"/>
  <c r="M17" i="4"/>
  <c r="L17" i="4"/>
  <c r="K17" i="4"/>
  <c r="J17" i="4"/>
  <c r="I17" i="4"/>
  <c r="H17" i="4"/>
  <c r="G17" i="4"/>
  <c r="F17" i="4"/>
  <c r="E17" i="4"/>
  <c r="D17" i="4"/>
  <c r="W16" i="4"/>
  <c r="V16" i="4"/>
  <c r="U16" i="4"/>
  <c r="T16" i="4"/>
  <c r="R16" i="4"/>
  <c r="Q16" i="4"/>
  <c r="P16" i="4"/>
  <c r="O16" i="4"/>
  <c r="M16" i="4"/>
  <c r="L16" i="4"/>
  <c r="K16" i="4"/>
  <c r="J16" i="4"/>
  <c r="I16" i="4"/>
  <c r="H16" i="4"/>
  <c r="G16" i="4"/>
  <c r="F16" i="4"/>
  <c r="E16" i="4"/>
  <c r="D16" i="4"/>
  <c r="W15" i="4"/>
  <c r="V15" i="4"/>
  <c r="U15" i="4"/>
  <c r="T15" i="4"/>
  <c r="R15" i="4"/>
  <c r="Q15" i="4"/>
  <c r="P15" i="4"/>
  <c r="O15" i="4"/>
  <c r="M15" i="4"/>
  <c r="L15" i="4"/>
  <c r="K15" i="4"/>
  <c r="J15" i="4"/>
  <c r="I15" i="4"/>
  <c r="H15" i="4"/>
  <c r="G15" i="4"/>
  <c r="F15" i="4"/>
  <c r="E15" i="4"/>
  <c r="D15" i="4"/>
  <c r="W14" i="4"/>
  <c r="V14" i="4"/>
  <c r="U14" i="4"/>
  <c r="T14" i="4"/>
  <c r="R14" i="4"/>
  <c r="Q14" i="4"/>
  <c r="P14" i="4"/>
  <c r="O14" i="4"/>
  <c r="M14" i="4"/>
  <c r="L14" i="4"/>
  <c r="K14" i="4"/>
  <c r="J14" i="4"/>
  <c r="I14" i="4"/>
  <c r="H14" i="4"/>
  <c r="G14" i="4"/>
  <c r="F14" i="4"/>
  <c r="E14" i="4"/>
  <c r="D14" i="4"/>
  <c r="W13" i="4"/>
  <c r="V13" i="4"/>
  <c r="U13" i="4"/>
  <c r="T13" i="4"/>
  <c r="R13" i="4"/>
  <c r="Q13" i="4"/>
  <c r="P13" i="4"/>
  <c r="O13" i="4"/>
  <c r="M13" i="4"/>
  <c r="L13" i="4"/>
  <c r="K13" i="4"/>
  <c r="J13" i="4"/>
  <c r="I13" i="4"/>
  <c r="H13" i="4"/>
  <c r="G13" i="4"/>
  <c r="F13" i="4"/>
  <c r="E13" i="4"/>
  <c r="D13" i="4"/>
  <c r="W12" i="4"/>
  <c r="V12" i="4"/>
  <c r="U12" i="4"/>
  <c r="T12" i="4"/>
  <c r="R12" i="4"/>
  <c r="Q12" i="4"/>
  <c r="P12" i="4"/>
  <c r="O12" i="4"/>
  <c r="M12" i="4"/>
  <c r="L12" i="4"/>
  <c r="K12" i="4"/>
  <c r="J12" i="4"/>
  <c r="I12" i="4"/>
  <c r="H12" i="4"/>
  <c r="G12" i="4"/>
  <c r="F12" i="4"/>
  <c r="E12" i="4"/>
  <c r="D12" i="4"/>
  <c r="W11" i="4"/>
  <c r="V11" i="4"/>
  <c r="U11" i="4"/>
  <c r="T11" i="4"/>
  <c r="R11" i="4"/>
  <c r="Q11" i="4"/>
  <c r="P11" i="4"/>
  <c r="O11" i="4"/>
  <c r="M11" i="4"/>
  <c r="L11" i="4"/>
  <c r="K11" i="4"/>
  <c r="J11" i="4"/>
  <c r="I11" i="4"/>
  <c r="H11" i="4"/>
  <c r="G11" i="4"/>
  <c r="F11" i="4"/>
  <c r="E11" i="4"/>
  <c r="D11" i="4"/>
  <c r="W10" i="4"/>
  <c r="V10" i="4"/>
  <c r="U10" i="4"/>
  <c r="T10" i="4"/>
  <c r="R10" i="4"/>
  <c r="Q10" i="4"/>
  <c r="P10" i="4"/>
  <c r="O10" i="4"/>
  <c r="M10" i="4"/>
  <c r="L10" i="4"/>
  <c r="K10" i="4"/>
  <c r="J10" i="4"/>
  <c r="I10" i="4"/>
  <c r="H10" i="4"/>
  <c r="G10" i="4"/>
  <c r="F10" i="4"/>
  <c r="E10" i="4"/>
  <c r="D10" i="4"/>
  <c r="W9" i="4"/>
  <c r="V9" i="4"/>
  <c r="U9" i="4"/>
  <c r="T9" i="4"/>
  <c r="R9" i="4"/>
  <c r="Q9" i="4"/>
  <c r="P9" i="4"/>
  <c r="O9" i="4"/>
  <c r="M9" i="4"/>
  <c r="L9" i="4"/>
  <c r="K9" i="4"/>
  <c r="J9" i="4"/>
  <c r="I9" i="4"/>
  <c r="H9" i="4"/>
  <c r="G9" i="4"/>
  <c r="F9" i="4"/>
  <c r="E9" i="4"/>
  <c r="D9" i="4"/>
  <c r="W8" i="4"/>
  <c r="V8" i="4"/>
  <c r="U8" i="4"/>
  <c r="T8" i="4"/>
  <c r="R8" i="4"/>
  <c r="Q8" i="4"/>
  <c r="P8" i="4"/>
  <c r="O8" i="4"/>
  <c r="M8" i="4"/>
  <c r="L8" i="4"/>
  <c r="K8" i="4"/>
  <c r="J8" i="4"/>
  <c r="I8" i="4"/>
  <c r="H8" i="4"/>
  <c r="G8" i="4"/>
  <c r="F8" i="4"/>
  <c r="E8" i="4"/>
  <c r="D8" i="4"/>
  <c r="W7" i="4"/>
  <c r="V7" i="4"/>
  <c r="U7" i="4"/>
  <c r="T7" i="4"/>
  <c r="R7" i="4"/>
  <c r="Q7" i="4"/>
  <c r="P7" i="4"/>
  <c r="O7" i="4"/>
  <c r="M7" i="4"/>
  <c r="L7" i="4"/>
  <c r="K7" i="4"/>
  <c r="J7" i="4"/>
  <c r="I7" i="4"/>
  <c r="H7" i="4"/>
  <c r="G7" i="4"/>
  <c r="F7" i="4"/>
  <c r="E7" i="4"/>
  <c r="D7" i="4"/>
  <c r="W6" i="4"/>
  <c r="V6" i="4"/>
  <c r="U6" i="4"/>
  <c r="T6" i="4"/>
  <c r="R6" i="4"/>
  <c r="Q6" i="4"/>
  <c r="P6" i="4"/>
  <c r="O6" i="4"/>
  <c r="M6" i="4"/>
  <c r="L6" i="4"/>
  <c r="K6" i="4"/>
  <c r="J6" i="4"/>
  <c r="I6" i="4"/>
  <c r="H6" i="4"/>
  <c r="G6" i="4"/>
  <c r="F6" i="4"/>
  <c r="E6" i="4"/>
  <c r="D6" i="4"/>
  <c r="W5" i="4"/>
  <c r="V5" i="4"/>
  <c r="U5" i="4"/>
  <c r="T5" i="4"/>
  <c r="R5" i="4"/>
  <c r="Q5" i="4"/>
  <c r="P5" i="4"/>
  <c r="O5" i="4"/>
  <c r="M5" i="4"/>
  <c r="L5" i="4"/>
  <c r="K5" i="4"/>
  <c r="J5" i="4"/>
  <c r="I5" i="4"/>
  <c r="H5" i="4"/>
  <c r="G5" i="4"/>
  <c r="F5" i="4"/>
  <c r="E5" i="4"/>
  <c r="D5" i="4"/>
  <c r="W4" i="4"/>
  <c r="V4" i="4"/>
  <c r="U4" i="4"/>
  <c r="T4" i="4"/>
  <c r="R4" i="4"/>
  <c r="Q4" i="4"/>
  <c r="P4" i="4"/>
  <c r="O4" i="4"/>
  <c r="M4" i="4"/>
  <c r="L4" i="4"/>
  <c r="K4" i="4"/>
  <c r="J4" i="4"/>
  <c r="I4" i="4"/>
  <c r="H4" i="4"/>
  <c r="G4" i="4"/>
  <c r="F4" i="4"/>
  <c r="E4" i="4"/>
  <c r="D4" i="4"/>
  <c r="W3" i="4"/>
  <c r="V3" i="4"/>
  <c r="U3" i="4"/>
  <c r="T3" i="4"/>
  <c r="R3" i="4"/>
  <c r="Q3" i="4"/>
  <c r="P3" i="4"/>
  <c r="O3" i="4"/>
  <c r="M3" i="4"/>
  <c r="L3" i="4"/>
  <c r="K3" i="4"/>
  <c r="J3" i="4"/>
  <c r="I3" i="4"/>
  <c r="H3" i="4"/>
  <c r="G3" i="4"/>
  <c r="F3" i="4"/>
  <c r="E3" i="4"/>
  <c r="D3" i="4"/>
  <c r="W2" i="4"/>
  <c r="V2" i="4"/>
  <c r="U2" i="4"/>
  <c r="T2" i="4"/>
  <c r="R2" i="4"/>
  <c r="Q2" i="4"/>
  <c r="P2" i="4"/>
  <c r="O2" i="4"/>
  <c r="M2" i="4"/>
  <c r="L2" i="4"/>
  <c r="K2" i="4"/>
  <c r="J2" i="4"/>
  <c r="I2" i="4"/>
  <c r="H2" i="4"/>
  <c r="G2" i="4"/>
  <c r="F2" i="4"/>
  <c r="E2" i="4"/>
  <c r="D2" i="4"/>
  <c r="I101" i="7"/>
  <c r="H101" i="7"/>
  <c r="I100" i="7"/>
  <c r="H100" i="7"/>
  <c r="I99" i="7"/>
  <c r="H99" i="7"/>
  <c r="I98" i="7"/>
  <c r="H98" i="7"/>
  <c r="I97" i="7"/>
  <c r="H97" i="7"/>
  <c r="I96" i="7"/>
  <c r="H96" i="7"/>
  <c r="I95" i="7"/>
  <c r="H95" i="7"/>
  <c r="I94" i="7"/>
  <c r="H94" i="7"/>
  <c r="I93" i="7"/>
  <c r="H93" i="7"/>
  <c r="I92" i="7"/>
  <c r="H92" i="7"/>
  <c r="I91" i="7"/>
  <c r="H91" i="7"/>
  <c r="I90" i="7"/>
  <c r="H90" i="7"/>
  <c r="I89" i="7"/>
  <c r="H89" i="7"/>
  <c r="I88" i="7"/>
  <c r="H88" i="7"/>
  <c r="I87" i="7"/>
  <c r="H87" i="7"/>
  <c r="I86" i="7"/>
  <c r="H86" i="7"/>
  <c r="I85" i="7"/>
  <c r="H85" i="7"/>
  <c r="I84" i="7"/>
  <c r="H84" i="7"/>
  <c r="I83" i="7"/>
  <c r="H83" i="7"/>
  <c r="I82" i="7"/>
  <c r="H82" i="7"/>
  <c r="I81" i="7"/>
  <c r="H81" i="7"/>
  <c r="I80" i="7"/>
  <c r="H80" i="7"/>
  <c r="I79" i="7"/>
  <c r="H79" i="7"/>
  <c r="I78" i="7"/>
  <c r="H78" i="7"/>
  <c r="I77" i="7"/>
  <c r="H77" i="7"/>
  <c r="I76" i="7"/>
  <c r="H76" i="7"/>
  <c r="I75" i="7"/>
  <c r="H75" i="7"/>
  <c r="I74" i="7"/>
  <c r="H74" i="7"/>
  <c r="I73" i="7"/>
  <c r="H73" i="7"/>
  <c r="I72" i="7"/>
  <c r="H72" i="7"/>
  <c r="I71" i="7"/>
  <c r="H71" i="7"/>
  <c r="I70" i="7"/>
  <c r="H70" i="7"/>
  <c r="I69" i="7"/>
  <c r="H69" i="7"/>
  <c r="I68" i="7"/>
  <c r="H68" i="7"/>
  <c r="I67" i="7"/>
  <c r="H67" i="7"/>
  <c r="I66" i="7"/>
  <c r="H66" i="7"/>
  <c r="I65" i="7"/>
  <c r="H65" i="7"/>
  <c r="I64" i="7"/>
  <c r="H64" i="7"/>
  <c r="I63" i="7"/>
  <c r="H63" i="7"/>
  <c r="I62" i="7"/>
  <c r="H62" i="7"/>
  <c r="I61" i="7"/>
  <c r="H61" i="7"/>
  <c r="I60" i="7"/>
  <c r="H60" i="7"/>
  <c r="I59" i="7"/>
  <c r="H59" i="7"/>
  <c r="I58" i="7"/>
  <c r="H58" i="7"/>
  <c r="I57" i="7"/>
  <c r="H57" i="7"/>
  <c r="I56" i="7"/>
  <c r="H56" i="7"/>
  <c r="I55" i="7"/>
  <c r="H55" i="7"/>
  <c r="I54" i="7"/>
  <c r="H54" i="7"/>
  <c r="I53" i="7"/>
  <c r="H53" i="7"/>
  <c r="I52" i="7"/>
  <c r="H52" i="7"/>
  <c r="I51" i="7"/>
  <c r="H51" i="7"/>
  <c r="I50" i="7"/>
  <c r="H50" i="7"/>
  <c r="I49" i="7"/>
  <c r="H49" i="7"/>
  <c r="I48" i="7"/>
  <c r="H48" i="7"/>
  <c r="I47" i="7"/>
  <c r="H47" i="7"/>
  <c r="I46" i="7"/>
  <c r="H46" i="7"/>
  <c r="I45" i="7"/>
  <c r="H45" i="7"/>
  <c r="I44" i="7"/>
  <c r="H44" i="7"/>
  <c r="I43" i="7"/>
  <c r="H43" i="7"/>
  <c r="I42" i="7"/>
  <c r="H42" i="7"/>
  <c r="I41" i="7"/>
  <c r="H41" i="7"/>
  <c r="I40" i="7"/>
  <c r="H40" i="7"/>
  <c r="I39" i="7"/>
  <c r="H39" i="7"/>
  <c r="I38" i="7"/>
  <c r="H38" i="7"/>
  <c r="I37" i="7"/>
  <c r="H37" i="7"/>
  <c r="I36" i="7"/>
  <c r="H36" i="7"/>
  <c r="I35" i="7"/>
  <c r="H35" i="7"/>
  <c r="I34" i="7"/>
  <c r="H34" i="7"/>
  <c r="I33" i="7"/>
  <c r="H33" i="7"/>
  <c r="I32" i="7"/>
  <c r="H32" i="7"/>
  <c r="I31" i="7"/>
  <c r="H31" i="7"/>
  <c r="I30" i="7"/>
  <c r="H30" i="7"/>
  <c r="I29" i="7"/>
  <c r="H29" i="7"/>
  <c r="I28" i="7"/>
  <c r="H28" i="7"/>
  <c r="I27" i="7"/>
  <c r="H27" i="7"/>
  <c r="I26" i="7"/>
  <c r="H26" i="7"/>
  <c r="I25" i="7"/>
  <c r="H25" i="7"/>
  <c r="I24" i="7"/>
  <c r="H24" i="7"/>
  <c r="I23" i="7"/>
  <c r="H23" i="7"/>
  <c r="I22" i="7"/>
  <c r="H22" i="7"/>
  <c r="I21" i="7"/>
  <c r="H21" i="7"/>
  <c r="I20" i="7"/>
  <c r="H20" i="7"/>
  <c r="I19" i="7"/>
  <c r="H19" i="7"/>
  <c r="I18" i="7"/>
  <c r="H18" i="7"/>
  <c r="I17" i="7"/>
  <c r="H17" i="7"/>
  <c r="I16" i="7"/>
  <c r="H16" i="7"/>
  <c r="I15" i="7"/>
  <c r="H15" i="7"/>
  <c r="I14" i="7"/>
  <c r="H14" i="7"/>
  <c r="I13" i="7"/>
  <c r="H13" i="7"/>
  <c r="I12" i="7"/>
  <c r="H12" i="7"/>
  <c r="I11" i="7"/>
  <c r="H11" i="7"/>
  <c r="I10" i="7"/>
  <c r="H10" i="7"/>
  <c r="I9" i="7"/>
  <c r="H9" i="7"/>
  <c r="I8" i="7"/>
  <c r="H8" i="7"/>
  <c r="I7" i="7"/>
  <c r="H7" i="7"/>
  <c r="I6" i="7"/>
  <c r="H6" i="7"/>
  <c r="I5" i="7"/>
  <c r="H5" i="7"/>
  <c r="I4" i="7"/>
  <c r="H4" i="7"/>
  <c r="I3" i="7"/>
  <c r="H3" i="7"/>
  <c r="I2" i="7"/>
  <c r="H2" i="7"/>
</calcChain>
</file>

<file path=xl/connections.xml><?xml version="1.0" encoding="utf-8"?>
<connections xmlns="http://schemas.openxmlformats.org/spreadsheetml/2006/main">
  <connection id="1" keepAlive="1" name="Query - Table4" description="Connection to the 'Table4' query in the workbook." type="5" refreshedVersion="6" background="1" saveData="1">
    <dbPr connection="Provider=Microsoft.Mashup.OleDb.1;Data Source=$Workbook$;Location=Table4;Extended Properties=&quot;&quot;" command="SELECT * FROM [Table4]"/>
  </connection>
</connections>
</file>

<file path=xl/sharedStrings.xml><?xml version="1.0" encoding="utf-8"?>
<sst xmlns="http://schemas.openxmlformats.org/spreadsheetml/2006/main" count="28737" uniqueCount="4011">
  <si>
    <t>Customer_ID</t>
  </si>
  <si>
    <t>Name</t>
  </si>
  <si>
    <t>Age</t>
  </si>
  <si>
    <t>Gender</t>
  </si>
  <si>
    <t>City</t>
  </si>
  <si>
    <t>State</t>
  </si>
  <si>
    <t>Country</t>
  </si>
  <si>
    <t>Loyalty_Level</t>
  </si>
  <si>
    <t>CUST1000</t>
  </si>
  <si>
    <t>Male</t>
  </si>
  <si>
    <t>Donaldton</t>
  </si>
  <si>
    <t>North Carolina</t>
  </si>
  <si>
    <t>USA</t>
  </si>
  <si>
    <t>Gold</t>
  </si>
  <si>
    <t>CUST1001</t>
  </si>
  <si>
    <t>Eugene Nelson</t>
  </si>
  <si>
    <t>Female</t>
  </si>
  <si>
    <t>Phillipsmouth</t>
  </si>
  <si>
    <t>North Dakota</t>
  </si>
  <si>
    <t>Platinum</t>
  </si>
  <si>
    <t>CUST1002</t>
  </si>
  <si>
    <t>Kylebury</t>
  </si>
  <si>
    <t>Alabama</t>
  </si>
  <si>
    <t>CUST1003</t>
  </si>
  <si>
    <t>Thomastown</t>
  </si>
  <si>
    <t>Ohio</t>
  </si>
  <si>
    <t>Bronze</t>
  </si>
  <si>
    <t>CUST1004</t>
  </si>
  <si>
    <t>Caroline Collins</t>
  </si>
  <si>
    <t>Nicholasshire</t>
  </si>
  <si>
    <t>California</t>
  </si>
  <si>
    <t>Silver</t>
  </si>
  <si>
    <t>CUST1005</t>
  </si>
  <si>
    <t>Christine Vaughn</t>
  </si>
  <si>
    <t>East Amandamouth</t>
  </si>
  <si>
    <t>Oregon</t>
  </si>
  <si>
    <t>CUST1006</t>
  </si>
  <si>
    <t>Amber Jackson</t>
  </si>
  <si>
    <t>Deborahborough</t>
  </si>
  <si>
    <t>South Dakota</t>
  </si>
  <si>
    <t>CUST1007</t>
  </si>
  <si>
    <t>Daniel Boyd</t>
  </si>
  <si>
    <t>West Pamelafurt</t>
  </si>
  <si>
    <t>West Virginia</t>
  </si>
  <si>
    <t>CUST1008</t>
  </si>
  <si>
    <t>Melissa Howard</t>
  </si>
  <si>
    <t>Maynardton</t>
  </si>
  <si>
    <t>New Hampshire</t>
  </si>
  <si>
    <t>CUST1009</t>
  </si>
  <si>
    <t>Ms. Maria Leach</t>
  </si>
  <si>
    <t>Melissashire</t>
  </si>
  <si>
    <t>Pennsylvania</t>
  </si>
  <si>
    <t>CUST1010</t>
  </si>
  <si>
    <t>Dominic Page</t>
  </si>
  <si>
    <t>Port Michaelburgh</t>
  </si>
  <si>
    <t>CUST1011</t>
  </si>
  <si>
    <t>Brian Lopez</t>
  </si>
  <si>
    <t>East Krista</t>
  </si>
  <si>
    <t>New York</t>
  </si>
  <si>
    <t>CUST1012</t>
  </si>
  <si>
    <t>Kenneth Lambert</t>
  </si>
  <si>
    <t>North Kathryn</t>
  </si>
  <si>
    <t>Kansas</t>
  </si>
  <si>
    <t>CUST1013</t>
  </si>
  <si>
    <t>Nathan Hernandez</t>
  </si>
  <si>
    <t>New Becky</t>
  </si>
  <si>
    <t>Montana</t>
  </si>
  <si>
    <t>CUST1014</t>
  </si>
  <si>
    <t>Ashley Cohen</t>
  </si>
  <si>
    <t>Lake Kristamouth</t>
  </si>
  <si>
    <t>Nebraska</t>
  </si>
  <si>
    <t>CUST1015</t>
  </si>
  <si>
    <t>Laura Alvarez</t>
  </si>
  <si>
    <t>Lawsonhaven</t>
  </si>
  <si>
    <t>Washington</t>
  </si>
  <si>
    <t>CUST1016</t>
  </si>
  <si>
    <t>John Scott</t>
  </si>
  <si>
    <t>South Christopher</t>
  </si>
  <si>
    <t>CUST1017</t>
  </si>
  <si>
    <t>Adam Cruz</t>
  </si>
  <si>
    <t>Brandonville</t>
  </si>
  <si>
    <t>Georgia</t>
  </si>
  <si>
    <t>CUST1018</t>
  </si>
  <si>
    <t>Rhonda Moss</t>
  </si>
  <si>
    <t>South William</t>
  </si>
  <si>
    <t>CUST1019</t>
  </si>
  <si>
    <t>Michael Torres</t>
  </si>
  <si>
    <t>Gonzalezfort</t>
  </si>
  <si>
    <t>New Jersey</t>
  </si>
  <si>
    <t>CUST1020</t>
  </si>
  <si>
    <t>Bridget Allen</t>
  </si>
  <si>
    <t>Lake Shaneburgh</t>
  </si>
  <si>
    <t>Delaware</t>
  </si>
  <si>
    <t>CUST1021</t>
  </si>
  <si>
    <t>Jeff Martinez</t>
  </si>
  <si>
    <t>Smithburgh</t>
  </si>
  <si>
    <t>Oklahoma</t>
  </si>
  <si>
    <t>CUST1022</t>
  </si>
  <si>
    <t>Michaelton</t>
  </si>
  <si>
    <t>Hawaii</t>
  </si>
  <si>
    <t>CUST1023</t>
  </si>
  <si>
    <t>Jonathan Steele</t>
  </si>
  <si>
    <t>Molinabury</t>
  </si>
  <si>
    <t>CUST1024</t>
  </si>
  <si>
    <t>Heather Collins</t>
  </si>
  <si>
    <t>Rogerschester</t>
  </si>
  <si>
    <t>Idaho</t>
  </si>
  <si>
    <t>CUST1025</t>
  </si>
  <si>
    <t>Diana Taylor</t>
  </si>
  <si>
    <t>Vasqueztown</t>
  </si>
  <si>
    <t>CUST1026</t>
  </si>
  <si>
    <t>Amber Carlson</t>
  </si>
  <si>
    <t>East Michellemouth</t>
  </si>
  <si>
    <t>Missouri</t>
  </si>
  <si>
    <t>CUST1027</t>
  </si>
  <si>
    <t>Leslie Johnson</t>
  </si>
  <si>
    <t>Mollyshire</t>
  </si>
  <si>
    <t>Utah</t>
  </si>
  <si>
    <t>CUST1028</t>
  </si>
  <si>
    <t>Joshua Ryan</t>
  </si>
  <si>
    <t>New David</t>
  </si>
  <si>
    <t>CUST1029</t>
  </si>
  <si>
    <t>David Arnold</t>
  </si>
  <si>
    <t>East Jennifer</t>
  </si>
  <si>
    <t>CUST1030</t>
  </si>
  <si>
    <t>Jessica Acevedo</t>
  </si>
  <si>
    <t>Amybury</t>
  </si>
  <si>
    <t>CUST1031</t>
  </si>
  <si>
    <t>Sarah Vance</t>
  </si>
  <si>
    <t>Johnsonville</t>
  </si>
  <si>
    <t>CUST1032</t>
  </si>
  <si>
    <t>Mike Jennings</t>
  </si>
  <si>
    <t>Fostermouth</t>
  </si>
  <si>
    <t>Arizona</t>
  </si>
  <si>
    <t>CUST1033</t>
  </si>
  <si>
    <t>Robert Jones DDS</t>
  </si>
  <si>
    <t>Tristanton</t>
  </si>
  <si>
    <t>CUST1034</t>
  </si>
  <si>
    <t>Christopher Olson</t>
  </si>
  <si>
    <t>West Richard</t>
  </si>
  <si>
    <t>Maryland</t>
  </si>
  <si>
    <t>CUST1035</t>
  </si>
  <si>
    <t>Rachel Myers</t>
  </si>
  <si>
    <t>Robertberg</t>
  </si>
  <si>
    <t>CUST1036</t>
  </si>
  <si>
    <t>Thomas Phillips</t>
  </si>
  <si>
    <t>Luisfurt</t>
  </si>
  <si>
    <t>CUST1037</t>
  </si>
  <si>
    <t>Christopher Carter</t>
  </si>
  <si>
    <t>Brendastad</t>
  </si>
  <si>
    <t>CUST1038</t>
  </si>
  <si>
    <t>Deanna Simpson</t>
  </si>
  <si>
    <t>Brownport</t>
  </si>
  <si>
    <t>CUST1039</t>
  </si>
  <si>
    <t>Tonya Reynolds</t>
  </si>
  <si>
    <t>Darleneton</t>
  </si>
  <si>
    <t>Michigan</t>
  </si>
  <si>
    <t>CUST1040</t>
  </si>
  <si>
    <t>Eric Vega</t>
  </si>
  <si>
    <t>Williamsonland</t>
  </si>
  <si>
    <t>CUST1041</t>
  </si>
  <si>
    <t>James Gibbs</t>
  </si>
  <si>
    <t>Mooneyshire</t>
  </si>
  <si>
    <t>Alaska</t>
  </si>
  <si>
    <t>CUST1042</t>
  </si>
  <si>
    <t>William Martin</t>
  </si>
  <si>
    <t>Ryanburgh</t>
  </si>
  <si>
    <t>Connecticut</t>
  </si>
  <si>
    <t>CUST1043</t>
  </si>
  <si>
    <t>Joseph Snow</t>
  </si>
  <si>
    <t>South Michaelfort</t>
  </si>
  <si>
    <t>Vermont</t>
  </si>
  <si>
    <t>CUST1044</t>
  </si>
  <si>
    <t>Denise Williams</t>
  </si>
  <si>
    <t>Christianstad</t>
  </si>
  <si>
    <t>CUST1045</t>
  </si>
  <si>
    <t>Jordan Jackson DDS</t>
  </si>
  <si>
    <t>North Johnview</t>
  </si>
  <si>
    <t>CUST1046</t>
  </si>
  <si>
    <t>Michelle Garcia DDS</t>
  </si>
  <si>
    <t>Perezbury</t>
  </si>
  <si>
    <t>CUST1047</t>
  </si>
  <si>
    <t>Gina Knight</t>
  </si>
  <si>
    <t>Lake Roberthaven</t>
  </si>
  <si>
    <t>Nevada</t>
  </si>
  <si>
    <t>CUST1048</t>
  </si>
  <si>
    <t>April Mullins</t>
  </si>
  <si>
    <t>Dawsonbury</t>
  </si>
  <si>
    <t>CUST1049</t>
  </si>
  <si>
    <t>Timothy Weaver</t>
  </si>
  <si>
    <t>New Amy</t>
  </si>
  <si>
    <t>CUST1050</t>
  </si>
  <si>
    <t>Matthew Hunter Jr.</t>
  </si>
  <si>
    <t>Gregoryview</t>
  </si>
  <si>
    <t>Illinois</t>
  </si>
  <si>
    <t>CUST1051</t>
  </si>
  <si>
    <t>Sarah Rodgers</t>
  </si>
  <si>
    <t>New Julia</t>
  </si>
  <si>
    <t>CUST1052</t>
  </si>
  <si>
    <t>Debra Liu</t>
  </si>
  <si>
    <t>South Timtown</t>
  </si>
  <si>
    <t>Minnesota</t>
  </si>
  <si>
    <t>CUST1053</t>
  </si>
  <si>
    <t>Sharon Brown</t>
  </si>
  <si>
    <t>East Andrea</t>
  </si>
  <si>
    <t>CUST1054</t>
  </si>
  <si>
    <t>Katherine Dorsey</t>
  </si>
  <si>
    <t>Christopherland</t>
  </si>
  <si>
    <t>CUST1055</t>
  </si>
  <si>
    <t>Wayne Mcpherson</t>
  </si>
  <si>
    <t>Edwardsfort</t>
  </si>
  <si>
    <t>CUST1056</t>
  </si>
  <si>
    <t>Christopher Sutton</t>
  </si>
  <si>
    <t>Deborahberg</t>
  </si>
  <si>
    <t>CUST1057</t>
  </si>
  <si>
    <t>Jay Patel</t>
  </si>
  <si>
    <t>Morrisbury</t>
  </si>
  <si>
    <t>Rhode Island</t>
  </si>
  <si>
    <t>CUST1058</t>
  </si>
  <si>
    <t>Cheryl Copeland</t>
  </si>
  <si>
    <t>Snowmouth</t>
  </si>
  <si>
    <t>CUST1059</t>
  </si>
  <si>
    <t>Alyssa Vargas</t>
  </si>
  <si>
    <t>New Kathrynland</t>
  </si>
  <si>
    <t>CUST1060</t>
  </si>
  <si>
    <t>Dr. David Smith</t>
  </si>
  <si>
    <t>Schmidtchester</t>
  </si>
  <si>
    <t>CUST1061</t>
  </si>
  <si>
    <t>Kristin Stein</t>
  </si>
  <si>
    <t>Jennifermouth</t>
  </si>
  <si>
    <t>CUST1062</t>
  </si>
  <si>
    <t>James Bean</t>
  </si>
  <si>
    <t>Stevensonton</t>
  </si>
  <si>
    <t>New Mexico</t>
  </si>
  <si>
    <t>CUST1063</t>
  </si>
  <si>
    <t>Michael Daniel</t>
  </si>
  <si>
    <t>New Jesse</t>
  </si>
  <si>
    <t>Tennessee</t>
  </si>
  <si>
    <t>CUST1064</t>
  </si>
  <si>
    <t>Mr. Mason Butler</t>
  </si>
  <si>
    <t>Port Kathrynhaven</t>
  </si>
  <si>
    <t>CUST1065</t>
  </si>
  <si>
    <t>Michael Thomas</t>
  </si>
  <si>
    <t>Woodmouth</t>
  </si>
  <si>
    <t>CUST1066</t>
  </si>
  <si>
    <t>Cody Diaz</t>
  </si>
  <si>
    <t>South Aaronside</t>
  </si>
  <si>
    <t>CUST1067</t>
  </si>
  <si>
    <t>Amber Mcclain</t>
  </si>
  <si>
    <t>Brendaburgh</t>
  </si>
  <si>
    <t>Florida</t>
  </si>
  <si>
    <t>CUST1068</t>
  </si>
  <si>
    <t>Mr. Mark Beasley</t>
  </si>
  <si>
    <t>West Johnchester</t>
  </si>
  <si>
    <t>Indiana</t>
  </si>
  <si>
    <t>CUST1069</t>
  </si>
  <si>
    <t>Roy Cole</t>
  </si>
  <si>
    <t>North Cynthiatown</t>
  </si>
  <si>
    <t>CUST1070</t>
  </si>
  <si>
    <t>Eric Singh</t>
  </si>
  <si>
    <t>Port Lisa</t>
  </si>
  <si>
    <t>CUST1071</t>
  </si>
  <si>
    <t>Andrea Perez</t>
  </si>
  <si>
    <t>South Shaun</t>
  </si>
  <si>
    <t>CUST1072</t>
  </si>
  <si>
    <t>Tonya Burch</t>
  </si>
  <si>
    <t>Olsonhaven</t>
  </si>
  <si>
    <t>Iowa</t>
  </si>
  <si>
    <t>CUST1073</t>
  </si>
  <si>
    <t>Christopher Brown</t>
  </si>
  <si>
    <t>Sandrastad</t>
  </si>
  <si>
    <t>CUST1074</t>
  </si>
  <si>
    <t>John Mayer</t>
  </si>
  <si>
    <t>Longport</t>
  </si>
  <si>
    <t>Colorado</t>
  </si>
  <si>
    <t>CUST1075</t>
  </si>
  <si>
    <t>Rhonda Morales</t>
  </si>
  <si>
    <t>Lake Barryfurt</t>
  </si>
  <si>
    <t>CUST1076</t>
  </si>
  <si>
    <t>Nathan Campbell</t>
  </si>
  <si>
    <t>Rodrigueztown</t>
  </si>
  <si>
    <t>CUST1077</t>
  </si>
  <si>
    <t>Katherine Young</t>
  </si>
  <si>
    <t>North Valeriemouth</t>
  </si>
  <si>
    <t>CUST1078</t>
  </si>
  <si>
    <t>Cody Blake</t>
  </si>
  <si>
    <t>North Scottport</t>
  </si>
  <si>
    <t>Virginia</t>
  </si>
  <si>
    <t>CUST1079</t>
  </si>
  <si>
    <t>Molly Gardner</t>
  </si>
  <si>
    <t>Nicoleborough</t>
  </si>
  <si>
    <t>Arkansas</t>
  </si>
  <si>
    <t>CUST1080</t>
  </si>
  <si>
    <t>Jennifer Garcia</t>
  </si>
  <si>
    <t>New Sean</t>
  </si>
  <si>
    <t>CUST1081</t>
  </si>
  <si>
    <t>Krystal Ford</t>
  </si>
  <si>
    <t>South David</t>
  </si>
  <si>
    <t>CUST1082</t>
  </si>
  <si>
    <t>George Rosario</t>
  </si>
  <si>
    <t>Leburgh</t>
  </si>
  <si>
    <t>CUST1083</t>
  </si>
  <si>
    <t>Thomas Robinson</t>
  </si>
  <si>
    <t>Nicholastown</t>
  </si>
  <si>
    <t>CUST1084</t>
  </si>
  <si>
    <t>Christy Hoffman</t>
  </si>
  <si>
    <t>Garyberg</t>
  </si>
  <si>
    <t>CUST1085</t>
  </si>
  <si>
    <t>Richard Delgado</t>
  </si>
  <si>
    <t>West Theodorechester</t>
  </si>
  <si>
    <t>CUST1086</t>
  </si>
  <si>
    <t>Tammy Miller MD</t>
  </si>
  <si>
    <t>Austinfurt</t>
  </si>
  <si>
    <t>Mississippi</t>
  </si>
  <si>
    <t>CUST1087</t>
  </si>
  <si>
    <t>Melissa Duffy MD</t>
  </si>
  <si>
    <t>East Jenna</t>
  </si>
  <si>
    <t>South Carolina</t>
  </si>
  <si>
    <t>CUST1088</t>
  </si>
  <si>
    <t>Timothy Wright</t>
  </si>
  <si>
    <t>Ashleystad</t>
  </si>
  <si>
    <t>CUST1089</t>
  </si>
  <si>
    <t>Jamie Yoder</t>
  </si>
  <si>
    <t>New Gabrielleville</t>
  </si>
  <si>
    <t>Wisconsin</t>
  </si>
  <si>
    <t>CUST1090</t>
  </si>
  <si>
    <t>Oscar Moon</t>
  </si>
  <si>
    <t>West Cody</t>
  </si>
  <si>
    <t>Louisiana</t>
  </si>
  <si>
    <t>CUST1091</t>
  </si>
  <si>
    <t>Donna Gregory</t>
  </si>
  <si>
    <t>South Amandahaven</t>
  </si>
  <si>
    <t>CUST1092</t>
  </si>
  <si>
    <t>Robert Jackson</t>
  </si>
  <si>
    <t>Lake Brandy</t>
  </si>
  <si>
    <t>CUST1093</t>
  </si>
  <si>
    <t>Christy Vasquez</t>
  </si>
  <si>
    <t>Port Travisstad</t>
  </si>
  <si>
    <t>CUST1094</t>
  </si>
  <si>
    <t>David Patterson</t>
  </si>
  <si>
    <t>New Amyport</t>
  </si>
  <si>
    <t>CUST1095</t>
  </si>
  <si>
    <t>Amy Fowler</t>
  </si>
  <si>
    <t>West Bobbyshire</t>
  </si>
  <si>
    <t>CUST1096</t>
  </si>
  <si>
    <t>Samantha Walker</t>
  </si>
  <si>
    <t>Timothyburgh</t>
  </si>
  <si>
    <t>CUST1097</t>
  </si>
  <si>
    <t>David Cobb</t>
  </si>
  <si>
    <t>Lake Thomas</t>
  </si>
  <si>
    <t>CUST1098</t>
  </si>
  <si>
    <t>Brittney Morgan</t>
  </si>
  <si>
    <t>Lake Kaylahaven</t>
  </si>
  <si>
    <t>CUST1099</t>
  </si>
  <si>
    <t>Sheila Wilson</t>
  </si>
  <si>
    <t>South Dustin</t>
  </si>
  <si>
    <t>CUST1100</t>
  </si>
  <si>
    <t>Diane Watson</t>
  </si>
  <si>
    <t>North Codyport</t>
  </si>
  <si>
    <t>Texas</t>
  </si>
  <si>
    <t>CUST1101</t>
  </si>
  <si>
    <t>Colleen Maynard</t>
  </si>
  <si>
    <t>Singletonmouth</t>
  </si>
  <si>
    <t>CUST1102</t>
  </si>
  <si>
    <t>Sarah Schneider</t>
  </si>
  <si>
    <t>Port Joshuachester</t>
  </si>
  <si>
    <t>CUST1103</t>
  </si>
  <si>
    <t>Steven Stein</t>
  </si>
  <si>
    <t>West Lauren</t>
  </si>
  <si>
    <t>CUST1104</t>
  </si>
  <si>
    <t>Christopher Lester</t>
  </si>
  <si>
    <t>South Jenniferville</t>
  </si>
  <si>
    <t>CUST1105</t>
  </si>
  <si>
    <t>Lance Baker</t>
  </si>
  <si>
    <t>Port Victoria</t>
  </si>
  <si>
    <t>CUST1106</t>
  </si>
  <si>
    <t>Howard Summers</t>
  </si>
  <si>
    <t>East Linda</t>
  </si>
  <si>
    <t>CUST1107</t>
  </si>
  <si>
    <t>Erica Carney</t>
  </si>
  <si>
    <t>North Justin</t>
  </si>
  <si>
    <t>CUST1108</t>
  </si>
  <si>
    <t>Travis Holland</t>
  </si>
  <si>
    <t>Webstermouth</t>
  </si>
  <si>
    <t>CUST1109</t>
  </si>
  <si>
    <t>Amy Walker</t>
  </si>
  <si>
    <t>Smithland</t>
  </si>
  <si>
    <t>CUST1110</t>
  </si>
  <si>
    <t>Ashley Griffin</t>
  </si>
  <si>
    <t>New Dawnton</t>
  </si>
  <si>
    <t>CUST1111</t>
  </si>
  <si>
    <t>Julie Farmer</t>
  </si>
  <si>
    <t>Rodriguezmouth</t>
  </si>
  <si>
    <t>CUST1112</t>
  </si>
  <si>
    <t>David Cole</t>
  </si>
  <si>
    <t>Lake Michael</t>
  </si>
  <si>
    <t>CUST1113</t>
  </si>
  <si>
    <t>Edward Hall</t>
  </si>
  <si>
    <t>New William</t>
  </si>
  <si>
    <t>CUST1114</t>
  </si>
  <si>
    <t>Ryan Hernandez</t>
  </si>
  <si>
    <t>East Donna</t>
  </si>
  <si>
    <t>CUST1115</t>
  </si>
  <si>
    <t>Tyler Conrad</t>
  </si>
  <si>
    <t>North Curtischester</t>
  </si>
  <si>
    <t>CUST1116</t>
  </si>
  <si>
    <t>Anthony Phillips</t>
  </si>
  <si>
    <t>North Davidport</t>
  </si>
  <si>
    <t>CUST1117</t>
  </si>
  <si>
    <t>Colleen Mccarthy</t>
  </si>
  <si>
    <t>North Katherine</t>
  </si>
  <si>
    <t>CUST1118</t>
  </si>
  <si>
    <t>Earl Allen</t>
  </si>
  <si>
    <t>New Jenniferburgh</t>
  </si>
  <si>
    <t>CUST1119</t>
  </si>
  <si>
    <t>Michael Jones</t>
  </si>
  <si>
    <t>North Edwardton</t>
  </si>
  <si>
    <t>CUST1120</t>
  </si>
  <si>
    <t>Jacob Hopkins</t>
  </si>
  <si>
    <t>CUST1121</t>
  </si>
  <si>
    <t>Joel Robinson</t>
  </si>
  <si>
    <t>Lake Danielport</t>
  </si>
  <si>
    <t>CUST1122</t>
  </si>
  <si>
    <t>Michael Chang</t>
  </si>
  <si>
    <t>Kathrynport</t>
  </si>
  <si>
    <t>CUST1123</t>
  </si>
  <si>
    <t>Erin Hopkins</t>
  </si>
  <si>
    <t>North Sabrina</t>
  </si>
  <si>
    <t>CUST1124</t>
  </si>
  <si>
    <t>Donald Lee</t>
  </si>
  <si>
    <t>Wongberg</t>
  </si>
  <si>
    <t>CUST1125</t>
  </si>
  <si>
    <t>Keith Miller</t>
  </si>
  <si>
    <t>West Jameston</t>
  </si>
  <si>
    <t>Maine</t>
  </si>
  <si>
    <t>CUST1126</t>
  </si>
  <si>
    <t>James Wolfe</t>
  </si>
  <si>
    <t>Benjaminton</t>
  </si>
  <si>
    <t>CUST1127</t>
  </si>
  <si>
    <t>John Mcknight</t>
  </si>
  <si>
    <t>South Nathan</t>
  </si>
  <si>
    <t>CUST1128</t>
  </si>
  <si>
    <t>Susan Mcdonald</t>
  </si>
  <si>
    <t>East Ellen</t>
  </si>
  <si>
    <t>CUST1129</t>
  </si>
  <si>
    <t>Jessica Mitchell</t>
  </si>
  <si>
    <t>Matthewbury</t>
  </si>
  <si>
    <t>CUST1130</t>
  </si>
  <si>
    <t>Jamie Reyes</t>
  </si>
  <si>
    <t>CUST1131</t>
  </si>
  <si>
    <t>Joseph Richards</t>
  </si>
  <si>
    <t>Wigginsville</t>
  </si>
  <si>
    <t>CUST1132</t>
  </si>
  <si>
    <t>Miguel Reynolds</t>
  </si>
  <si>
    <t>Taylorberg</t>
  </si>
  <si>
    <t>CUST1133</t>
  </si>
  <si>
    <t>Hayley Pope</t>
  </si>
  <si>
    <t>West Stephenville</t>
  </si>
  <si>
    <t>CUST1134</t>
  </si>
  <si>
    <t>Morgan Bowen</t>
  </si>
  <si>
    <t>Parksfort</t>
  </si>
  <si>
    <t>CUST1135</t>
  </si>
  <si>
    <t>Matthew Hanna</t>
  </si>
  <si>
    <t>Gonzalezbury</t>
  </si>
  <si>
    <t>CUST1136</t>
  </si>
  <si>
    <t>Patrick Coleman</t>
  </si>
  <si>
    <t>New Jeffrey</t>
  </si>
  <si>
    <t>CUST1137</t>
  </si>
  <si>
    <t>Rick Dominguez</t>
  </si>
  <si>
    <t>North Johnbury</t>
  </si>
  <si>
    <t>CUST1138</t>
  </si>
  <si>
    <t>Sean Roth</t>
  </si>
  <si>
    <t>CUST1139</t>
  </si>
  <si>
    <t>Brian Holder</t>
  </si>
  <si>
    <t>Port Travis</t>
  </si>
  <si>
    <t>CUST1140</t>
  </si>
  <si>
    <t>Patty Francis</t>
  </si>
  <si>
    <t>South Brooke</t>
  </si>
  <si>
    <t>CUST1141</t>
  </si>
  <si>
    <t>Cristian Wright</t>
  </si>
  <si>
    <t>Port Denise</t>
  </si>
  <si>
    <t>CUST1142</t>
  </si>
  <si>
    <t>Maria Ramirez</t>
  </si>
  <si>
    <t>West Brandon</t>
  </si>
  <si>
    <t>CUST1143</t>
  </si>
  <si>
    <t>Carlos Skinner</t>
  </si>
  <si>
    <t>Dwaynemouth</t>
  </si>
  <si>
    <t>CUST1144</t>
  </si>
  <si>
    <t>Justin Cross</t>
  </si>
  <si>
    <t>North Anthonychester</t>
  </si>
  <si>
    <t>CUST1145</t>
  </si>
  <si>
    <t>Cameron Simpson</t>
  </si>
  <si>
    <t>Michaelfort</t>
  </si>
  <si>
    <t>CUST1146</t>
  </si>
  <si>
    <t>Edward Rivera</t>
  </si>
  <si>
    <t>Chungmouth</t>
  </si>
  <si>
    <t>CUST1147</t>
  </si>
  <si>
    <t>Rhonda Young</t>
  </si>
  <si>
    <t>Lake Nathanfort</t>
  </si>
  <si>
    <t>CUST1148</t>
  </si>
  <si>
    <t>Theresa Campbell</t>
  </si>
  <si>
    <t>New Brian</t>
  </si>
  <si>
    <t>CUST1149</t>
  </si>
  <si>
    <t>Denise Griffin</t>
  </si>
  <si>
    <t>West Markhaven</t>
  </si>
  <si>
    <t>CUST1150</t>
  </si>
  <si>
    <t>Stephanie Conway</t>
  </si>
  <si>
    <t>Port Frankmouth</t>
  </si>
  <si>
    <t>CUST1151</t>
  </si>
  <si>
    <t>Michael Davies</t>
  </si>
  <si>
    <t>Lake Stevenfort</t>
  </si>
  <si>
    <t>CUST1152</t>
  </si>
  <si>
    <t>Patrick Roberts</t>
  </si>
  <si>
    <t>Jaredville</t>
  </si>
  <si>
    <t>CUST1153</t>
  </si>
  <si>
    <t>Joseph Faulkner</t>
  </si>
  <si>
    <t>New Leahfurt</t>
  </si>
  <si>
    <t>CUST1154</t>
  </si>
  <si>
    <t>Julie Hale</t>
  </si>
  <si>
    <t>Owensview</t>
  </si>
  <si>
    <t>CUST1155</t>
  </si>
  <si>
    <t>Curtis Haynes</t>
  </si>
  <si>
    <t>Estradaside</t>
  </si>
  <si>
    <t>CUST1156</t>
  </si>
  <si>
    <t>Maria Sanchez</t>
  </si>
  <si>
    <t>East Peterbury</t>
  </si>
  <si>
    <t>CUST1157</t>
  </si>
  <si>
    <t>Paul Zamora</t>
  </si>
  <si>
    <t>North Larryfurt</t>
  </si>
  <si>
    <t>CUST1158</t>
  </si>
  <si>
    <t>Sean Powell</t>
  </si>
  <si>
    <t>South Kevin</t>
  </si>
  <si>
    <t>CUST1159</t>
  </si>
  <si>
    <t>Brian Choi</t>
  </si>
  <si>
    <t>Floydton</t>
  </si>
  <si>
    <t>CUST1160</t>
  </si>
  <si>
    <t>John Lawson</t>
  </si>
  <si>
    <t>New Juliemouth</t>
  </si>
  <si>
    <t>CUST1161</t>
  </si>
  <si>
    <t>Cynthia Morris</t>
  </si>
  <si>
    <t>Hessmouth</t>
  </si>
  <si>
    <t>CUST1162</t>
  </si>
  <si>
    <t>Mariah Brown</t>
  </si>
  <si>
    <t>Palmerbury</t>
  </si>
  <si>
    <t>CUST1163</t>
  </si>
  <si>
    <t>Joseph Jones</t>
  </si>
  <si>
    <t>North Matthew</t>
  </si>
  <si>
    <t>CUST1164</t>
  </si>
  <si>
    <t>Daniel Rivas</t>
  </si>
  <si>
    <t>Dominiquefort</t>
  </si>
  <si>
    <t>CUST1165</t>
  </si>
  <si>
    <t>Jason Wheeler</t>
  </si>
  <si>
    <t>Carolview</t>
  </si>
  <si>
    <t>CUST1166</t>
  </si>
  <si>
    <t>Patricia Gardner</t>
  </si>
  <si>
    <t>South Ashleyton</t>
  </si>
  <si>
    <t>CUST1167</t>
  </si>
  <si>
    <t>Antonio Wade</t>
  </si>
  <si>
    <t>New Jasonmouth</t>
  </si>
  <si>
    <t>CUST1168</t>
  </si>
  <si>
    <t>Daniel Contreras</t>
  </si>
  <si>
    <t>Robertview</t>
  </si>
  <si>
    <t>CUST1169</t>
  </si>
  <si>
    <t>Steve Mclaughlin</t>
  </si>
  <si>
    <t>Josephmouth</t>
  </si>
  <si>
    <t>CUST1170</t>
  </si>
  <si>
    <t>Christopher Garcia DDS</t>
  </si>
  <si>
    <t>New Joseph</t>
  </si>
  <si>
    <t>CUST1171</t>
  </si>
  <si>
    <t>Amy Wilson</t>
  </si>
  <si>
    <t>Morrisburgh</t>
  </si>
  <si>
    <t>CUST1172</t>
  </si>
  <si>
    <t>Thomas Rhodes</t>
  </si>
  <si>
    <t>Port Richard</t>
  </si>
  <si>
    <t>CUST1173</t>
  </si>
  <si>
    <t>Teresa Stokes</t>
  </si>
  <si>
    <t>CUST1174</t>
  </si>
  <si>
    <t>Maria Davis</t>
  </si>
  <si>
    <t>Avilahaven</t>
  </si>
  <si>
    <t>CUST1175</t>
  </si>
  <si>
    <t>Michelle Rogers</t>
  </si>
  <si>
    <t>East Jessicaborough</t>
  </si>
  <si>
    <t>CUST1176</t>
  </si>
  <si>
    <t>John Bradford</t>
  </si>
  <si>
    <t>Anabury</t>
  </si>
  <si>
    <t>CUST1177</t>
  </si>
  <si>
    <t>Curtis Lam</t>
  </si>
  <si>
    <t>Butlerberg</t>
  </si>
  <si>
    <t>Kentucky</t>
  </si>
  <si>
    <t>CUST1178</t>
  </si>
  <si>
    <t>Michelle Myers</t>
  </si>
  <si>
    <t>West Daniel</t>
  </si>
  <si>
    <t>CUST1179</t>
  </si>
  <si>
    <t>Nicholas Bradshaw</t>
  </si>
  <si>
    <t>Murphyfurt</t>
  </si>
  <si>
    <t>CUST1180</t>
  </si>
  <si>
    <t>Wesley Thompson</t>
  </si>
  <si>
    <t>East Davidmouth</t>
  </si>
  <si>
    <t>CUST1181</t>
  </si>
  <si>
    <t>Erin Ward</t>
  </si>
  <si>
    <t>New Brianchester</t>
  </si>
  <si>
    <t>CUST1182</t>
  </si>
  <si>
    <t>Melissa Hamilton</t>
  </si>
  <si>
    <t>Hutchinsonville</t>
  </si>
  <si>
    <t>CUST1183</t>
  </si>
  <si>
    <t>Mario Jacobs</t>
  </si>
  <si>
    <t>Port James</t>
  </si>
  <si>
    <t>CUST1184</t>
  </si>
  <si>
    <t>Leonard Cochran</t>
  </si>
  <si>
    <t>Port Sherryview</t>
  </si>
  <si>
    <t>CUST1185</t>
  </si>
  <si>
    <t>Brent Rivas</t>
  </si>
  <si>
    <t>North Kellyberg</t>
  </si>
  <si>
    <t>CUST1186</t>
  </si>
  <si>
    <t>Jennifer Pruitt</t>
  </si>
  <si>
    <t>East Justin</t>
  </si>
  <si>
    <t>CUST1187</t>
  </si>
  <si>
    <t>Dr. Suzanne Bullock</t>
  </si>
  <si>
    <t>Lake Blaketon</t>
  </si>
  <si>
    <t>CUST1188</t>
  </si>
  <si>
    <t>Kimberly Brooks</t>
  </si>
  <si>
    <t>Kingfort</t>
  </si>
  <si>
    <t>CUST1189</t>
  </si>
  <si>
    <t>Daniel Austin</t>
  </si>
  <si>
    <t>Lake Howardberg</t>
  </si>
  <si>
    <t>CUST1190</t>
  </si>
  <si>
    <t>Christopher Stewart</t>
  </si>
  <si>
    <t>Amandaside</t>
  </si>
  <si>
    <t>CUST1191</t>
  </si>
  <si>
    <t>Todd Poole</t>
  </si>
  <si>
    <t>Johnsonshire</t>
  </si>
  <si>
    <t>CUST1192</t>
  </si>
  <si>
    <t>Jacob Wood</t>
  </si>
  <si>
    <t>Lake Samanthafort</t>
  </si>
  <si>
    <t>CUST1193</t>
  </si>
  <si>
    <t>David Roberts</t>
  </si>
  <si>
    <t>Port Amanda</t>
  </si>
  <si>
    <t>CUST1194</t>
  </si>
  <si>
    <t>Ashley Ferguson</t>
  </si>
  <si>
    <t>Sarahmouth</t>
  </si>
  <si>
    <t>CUST1195</t>
  </si>
  <si>
    <t>Anthony Garcia</t>
  </si>
  <si>
    <t>Taraberg</t>
  </si>
  <si>
    <t>CUST1196</t>
  </si>
  <si>
    <t>Megan Greer</t>
  </si>
  <si>
    <t>West John</t>
  </si>
  <si>
    <t>CUST1197</t>
  </si>
  <si>
    <t>Andrea Jacobs</t>
  </si>
  <si>
    <t>CUST1198</t>
  </si>
  <si>
    <t>Wanda Snyder</t>
  </si>
  <si>
    <t>Frostmouth</t>
  </si>
  <si>
    <t>CUST1199</t>
  </si>
  <si>
    <t>Carmen Price</t>
  </si>
  <si>
    <t>North Briannamouth</t>
  </si>
  <si>
    <t>CUST1200</t>
  </si>
  <si>
    <t>Anna Perez</t>
  </si>
  <si>
    <t>South Jerry</t>
  </si>
  <si>
    <t>CUST1201</t>
  </si>
  <si>
    <t>Mary Boyd</t>
  </si>
  <si>
    <t>New Logan</t>
  </si>
  <si>
    <t>CUST1202</t>
  </si>
  <si>
    <t>Christina Garcia</t>
  </si>
  <si>
    <t>Clarkeside</t>
  </si>
  <si>
    <t>CUST1203</t>
  </si>
  <si>
    <t>Sarah Brady</t>
  </si>
  <si>
    <t>Johnsonland</t>
  </si>
  <si>
    <t>CUST1204</t>
  </si>
  <si>
    <t>Tiffany Herrera</t>
  </si>
  <si>
    <t>New Dianebury</t>
  </si>
  <si>
    <t>CUST1205</t>
  </si>
  <si>
    <t>Michelle Carpenter</t>
  </si>
  <si>
    <t>Lake Danielleton</t>
  </si>
  <si>
    <t>CUST1206</t>
  </si>
  <si>
    <t>Ronald Jones</t>
  </si>
  <si>
    <t>Brownshire</t>
  </si>
  <si>
    <t>CUST1207</t>
  </si>
  <si>
    <t>Jacqueline Pacheco</t>
  </si>
  <si>
    <t>South Emily</t>
  </si>
  <si>
    <t>CUST1208</t>
  </si>
  <si>
    <t>John Perez</t>
  </si>
  <si>
    <t>Kathrynview</t>
  </si>
  <si>
    <t>CUST1209</t>
  </si>
  <si>
    <t>Joan Johnson</t>
  </si>
  <si>
    <t>Lake Josephport</t>
  </si>
  <si>
    <t>CUST1210</t>
  </si>
  <si>
    <t>Antonio Jones</t>
  </si>
  <si>
    <t>Matthewborough</t>
  </si>
  <si>
    <t>CUST1211</t>
  </si>
  <si>
    <t>Rodney Huffman</t>
  </si>
  <si>
    <t>Garzafort</t>
  </si>
  <si>
    <t>CUST1212</t>
  </si>
  <si>
    <t>Blake Harrison</t>
  </si>
  <si>
    <t>Lyonsfort</t>
  </si>
  <si>
    <t>CUST1213</t>
  </si>
  <si>
    <t>Stuart Johnson</t>
  </si>
  <si>
    <t>West Markport</t>
  </si>
  <si>
    <t>CUST1214</t>
  </si>
  <si>
    <t>Eric Todd</t>
  </si>
  <si>
    <t>Danielstad</t>
  </si>
  <si>
    <t>CUST1215</t>
  </si>
  <si>
    <t>Steve Medina</t>
  </si>
  <si>
    <t>East Josephside</t>
  </si>
  <si>
    <t>CUST1216</t>
  </si>
  <si>
    <t>Kathryn Garcia</t>
  </si>
  <si>
    <t>Morrismouth</t>
  </si>
  <si>
    <t>CUST1217</t>
  </si>
  <si>
    <t>Kathy Copeland</t>
  </si>
  <si>
    <t>North Christinemouth</t>
  </si>
  <si>
    <t>CUST1218</t>
  </si>
  <si>
    <t>Julia Jackson</t>
  </si>
  <si>
    <t>Edwardland</t>
  </si>
  <si>
    <t>CUST1219</t>
  </si>
  <si>
    <t>Jordan Wells</t>
  </si>
  <si>
    <t>CUST1220</t>
  </si>
  <si>
    <t>George Davis</t>
  </si>
  <si>
    <t>Massachusetts</t>
  </si>
  <si>
    <t>CUST1221</t>
  </si>
  <si>
    <t>Lisa Young</t>
  </si>
  <si>
    <t>Maybury</t>
  </si>
  <si>
    <t>CUST1222</t>
  </si>
  <si>
    <t>Alejandro Doyle</t>
  </si>
  <si>
    <t>East Crystalton</t>
  </si>
  <si>
    <t>CUST1223</t>
  </si>
  <si>
    <t>Robert Harris</t>
  </si>
  <si>
    <t>CUST1224</t>
  </si>
  <si>
    <t>Anthony Morgan</t>
  </si>
  <si>
    <t>New Anthonyfurt</t>
  </si>
  <si>
    <t>CUST1225</t>
  </si>
  <si>
    <t>Elizabeth Stanley</t>
  </si>
  <si>
    <t>Bethanyton</t>
  </si>
  <si>
    <t>CUST1226</t>
  </si>
  <si>
    <t>Alexis Castaneda</t>
  </si>
  <si>
    <t>CUST1227</t>
  </si>
  <si>
    <t>Gregory Pham</t>
  </si>
  <si>
    <t>Pollardton</t>
  </si>
  <si>
    <t>CUST1228</t>
  </si>
  <si>
    <t>Casey Flores</t>
  </si>
  <si>
    <t>CUST1229</t>
  </si>
  <si>
    <t>Tanner Thompson</t>
  </si>
  <si>
    <t>Port Lisashire</t>
  </si>
  <si>
    <t>CUST1230</t>
  </si>
  <si>
    <t>Timothy Sanders</t>
  </si>
  <si>
    <t>Aaronmouth</t>
  </si>
  <si>
    <t>CUST1231</t>
  </si>
  <si>
    <t>Timothy Juarez</t>
  </si>
  <si>
    <t>Grahamstad</t>
  </si>
  <si>
    <t>CUST1232</t>
  </si>
  <si>
    <t>Christy Hill</t>
  </si>
  <si>
    <t>Tammyton</t>
  </si>
  <si>
    <t>CUST1233</t>
  </si>
  <si>
    <t>Michelle Gonzalez</t>
  </si>
  <si>
    <t>Clarkport</t>
  </si>
  <si>
    <t>CUST1234</t>
  </si>
  <si>
    <t>Nathaniel Hill</t>
  </si>
  <si>
    <t>Lake Mark</t>
  </si>
  <si>
    <t>CUST1235</t>
  </si>
  <si>
    <t>Jon Ortiz</t>
  </si>
  <si>
    <t>South Angelaport</t>
  </si>
  <si>
    <t>CUST1236</t>
  </si>
  <si>
    <t>Joshua Wilson</t>
  </si>
  <si>
    <t>North Larryport</t>
  </si>
  <si>
    <t>CUST1237</t>
  </si>
  <si>
    <t>Wesley Short</t>
  </si>
  <si>
    <t>Susanstad</t>
  </si>
  <si>
    <t>CUST1238</t>
  </si>
  <si>
    <t>Steven Smith</t>
  </si>
  <si>
    <t>Port Krista</t>
  </si>
  <si>
    <t>CUST1239</t>
  </si>
  <si>
    <t>Maria Hill</t>
  </si>
  <si>
    <t>Zamoraborough</t>
  </si>
  <si>
    <t>CUST1240</t>
  </si>
  <si>
    <t>William Hull</t>
  </si>
  <si>
    <t>Heathfort</t>
  </si>
  <si>
    <t>CUST1241</t>
  </si>
  <si>
    <t>Mr. William Horton</t>
  </si>
  <si>
    <t>Dawsonchester</t>
  </si>
  <si>
    <t>CUST1242</t>
  </si>
  <si>
    <t>William Jackson</t>
  </si>
  <si>
    <t>New Tina</t>
  </si>
  <si>
    <t>CUST1243</t>
  </si>
  <si>
    <t>Brian Hammond</t>
  </si>
  <si>
    <t>North Nicholas</t>
  </si>
  <si>
    <t>CUST1244</t>
  </si>
  <si>
    <t>Nancy Page</t>
  </si>
  <si>
    <t>West Julia</t>
  </si>
  <si>
    <t>CUST1245</t>
  </si>
  <si>
    <t>Laura Soto</t>
  </si>
  <si>
    <t>Rodriguezton</t>
  </si>
  <si>
    <t>CUST1246</t>
  </si>
  <si>
    <t>Mary Russell</t>
  </si>
  <si>
    <t>South Regina</t>
  </si>
  <si>
    <t>CUST1247</t>
  </si>
  <si>
    <t>Douglas Rhodes</t>
  </si>
  <si>
    <t>Mikehaven</t>
  </si>
  <si>
    <t>CUST1248</t>
  </si>
  <si>
    <t>Nicholas Webb</t>
  </si>
  <si>
    <t>Lake Timothy</t>
  </si>
  <si>
    <t>CUST1249</t>
  </si>
  <si>
    <t>Lauren George</t>
  </si>
  <si>
    <t>Garciamouth</t>
  </si>
  <si>
    <t>CUST1250</t>
  </si>
  <si>
    <t>Veronica Newman</t>
  </si>
  <si>
    <t>New Daniel</t>
  </si>
  <si>
    <t>CUST1251</t>
  </si>
  <si>
    <t>Tyler Garner</t>
  </si>
  <si>
    <t>Port Coreyfort</t>
  </si>
  <si>
    <t>CUST1252</t>
  </si>
  <si>
    <t>John Mccoy</t>
  </si>
  <si>
    <t>Robinborough</t>
  </si>
  <si>
    <t>CUST1253</t>
  </si>
  <si>
    <t>Dr. Ashley Yates MD</t>
  </si>
  <si>
    <t>New Maria</t>
  </si>
  <si>
    <t>CUST1254</t>
  </si>
  <si>
    <t>Linda Kline</t>
  </si>
  <si>
    <t>Masseyland</t>
  </si>
  <si>
    <t>CUST1255</t>
  </si>
  <si>
    <t>Damon Perez</t>
  </si>
  <si>
    <t>Jasonton</t>
  </si>
  <si>
    <t>CUST1256</t>
  </si>
  <si>
    <t>Kristen Fischer</t>
  </si>
  <si>
    <t>Lake Christopher</t>
  </si>
  <si>
    <t>CUST1257</t>
  </si>
  <si>
    <t>Christopher David</t>
  </si>
  <si>
    <t>Karenmouth</t>
  </si>
  <si>
    <t>CUST1258</t>
  </si>
  <si>
    <t>Sarah Stewart</t>
  </si>
  <si>
    <t>East Richard</t>
  </si>
  <si>
    <t>CUST1259</t>
  </si>
  <si>
    <t>Beth Allen</t>
  </si>
  <si>
    <t>South Kathrynmouth</t>
  </si>
  <si>
    <t>CUST1260</t>
  </si>
  <si>
    <t>Russell Lamb</t>
  </si>
  <si>
    <t>North Jonathon</t>
  </si>
  <si>
    <t>CUST1261</t>
  </si>
  <si>
    <t>Carol Bishop</t>
  </si>
  <si>
    <t>Lake Saramouth</t>
  </si>
  <si>
    <t>CUST1262</t>
  </si>
  <si>
    <t>Katherine Cowan</t>
  </si>
  <si>
    <t>New Ana</t>
  </si>
  <si>
    <t>CUST1263</t>
  </si>
  <si>
    <t>Crystal Davis</t>
  </si>
  <si>
    <t>Sallymouth</t>
  </si>
  <si>
    <t>CUST1264</t>
  </si>
  <si>
    <t>Matthew Payne</t>
  </si>
  <si>
    <t>Grahamfurt</t>
  </si>
  <si>
    <t>Wyoming</t>
  </si>
  <si>
    <t>CUST1265</t>
  </si>
  <si>
    <t>Tracy Kelly</t>
  </si>
  <si>
    <t>West Jamieport</t>
  </si>
  <si>
    <t>CUST1266</t>
  </si>
  <si>
    <t>Cynthia Payne</t>
  </si>
  <si>
    <t>South Gina</t>
  </si>
  <si>
    <t>CUST1267</t>
  </si>
  <si>
    <t>Zachary Shelton</t>
  </si>
  <si>
    <t>CUST1268</t>
  </si>
  <si>
    <t>Kevin Orr</t>
  </si>
  <si>
    <t>Ryanberg</t>
  </si>
  <si>
    <t>CUST1269</t>
  </si>
  <si>
    <t>Tyrone Olson</t>
  </si>
  <si>
    <t>Emilytown</t>
  </si>
  <si>
    <t>CUST1270</t>
  </si>
  <si>
    <t>Brian Garcia</t>
  </si>
  <si>
    <t>Ramosmouth</t>
  </si>
  <si>
    <t>CUST1271</t>
  </si>
  <si>
    <t>Daisy Johnson DDS</t>
  </si>
  <si>
    <t>North Stephanie</t>
  </si>
  <si>
    <t>CUST1272</t>
  </si>
  <si>
    <t>Adam Rowland</t>
  </si>
  <si>
    <t>Welchview</t>
  </si>
  <si>
    <t>CUST1273</t>
  </si>
  <si>
    <t>Samantha Robinson</t>
  </si>
  <si>
    <t>North Roy</t>
  </si>
  <si>
    <t>CUST1274</t>
  </si>
  <si>
    <t>Sarah Lane</t>
  </si>
  <si>
    <t>Edwardborough</t>
  </si>
  <si>
    <t>CUST1275</t>
  </si>
  <si>
    <t>Shannon Miller</t>
  </si>
  <si>
    <t>North Austinport</t>
  </si>
  <si>
    <t>CUST1276</t>
  </si>
  <si>
    <t>Arthur Warren</t>
  </si>
  <si>
    <t>Ericshire</t>
  </si>
  <si>
    <t>CUST1277</t>
  </si>
  <si>
    <t>Jeffrey Gomez</t>
  </si>
  <si>
    <t>Lake Nicole</t>
  </si>
  <si>
    <t>CUST1278</t>
  </si>
  <si>
    <t>Stephen Fowler</t>
  </si>
  <si>
    <t>Port Mariastad</t>
  </si>
  <si>
    <t>CUST1279</t>
  </si>
  <si>
    <t>Aaron Luna</t>
  </si>
  <si>
    <t>Gilltown</t>
  </si>
  <si>
    <t>CUST1280</t>
  </si>
  <si>
    <t>Antonio Leon</t>
  </si>
  <si>
    <t>Morrisville</t>
  </si>
  <si>
    <t>CUST1281</t>
  </si>
  <si>
    <t>Brittany Watson</t>
  </si>
  <si>
    <t>North Joshualand</t>
  </si>
  <si>
    <t>CUST1282</t>
  </si>
  <si>
    <t>Kristi Lopez</t>
  </si>
  <si>
    <t>Spencermouth</t>
  </si>
  <si>
    <t>CUST1283</t>
  </si>
  <si>
    <t>Bryan Garcia</t>
  </si>
  <si>
    <t>Garciaborough</t>
  </si>
  <si>
    <t>CUST1284</t>
  </si>
  <si>
    <t>Hunter Sutton</t>
  </si>
  <si>
    <t>Patrickshire</t>
  </si>
  <si>
    <t>CUST1285</t>
  </si>
  <si>
    <t>Donna Guerra</t>
  </si>
  <si>
    <t>North Robert</t>
  </si>
  <si>
    <t>CUST1286</t>
  </si>
  <si>
    <t>Tommy Roberts</t>
  </si>
  <si>
    <t>Port Tonyfort</t>
  </si>
  <si>
    <t>CUST1287</t>
  </si>
  <si>
    <t>Cynthia Roberts</t>
  </si>
  <si>
    <t>Millerfort</t>
  </si>
  <si>
    <t>CUST1288</t>
  </si>
  <si>
    <t>Misty Ferguson</t>
  </si>
  <si>
    <t>North Joseside</t>
  </si>
  <si>
    <t>CUST1289</t>
  </si>
  <si>
    <t>Jennifer Figueroa</t>
  </si>
  <si>
    <t>North Brookestad</t>
  </si>
  <si>
    <t>CUST1290</t>
  </si>
  <si>
    <t>Chase Williams MD</t>
  </si>
  <si>
    <t>Sherimouth</t>
  </si>
  <si>
    <t>CUST1291</t>
  </si>
  <si>
    <t>James Powell</t>
  </si>
  <si>
    <t>West Beverlymouth</t>
  </si>
  <si>
    <t>CUST1292</t>
  </si>
  <si>
    <t>Ricardo Jones</t>
  </si>
  <si>
    <t>Danielland</t>
  </si>
  <si>
    <t>CUST1293</t>
  </si>
  <si>
    <t>Gloria Taylor</t>
  </si>
  <si>
    <t>North Daniel</t>
  </si>
  <si>
    <t>CUST1294</t>
  </si>
  <si>
    <t>Lisa Chandler</t>
  </si>
  <si>
    <t>CUST1295</t>
  </si>
  <si>
    <t>Crystal Waters</t>
  </si>
  <si>
    <t>North Michelleport</t>
  </si>
  <si>
    <t>CUST1296</t>
  </si>
  <si>
    <t>Jared Moran</t>
  </si>
  <si>
    <t>CUST1297</t>
  </si>
  <si>
    <t>Jennifer Carr</t>
  </si>
  <si>
    <t>Lake Brett</t>
  </si>
  <si>
    <t>CUST1298</t>
  </si>
  <si>
    <t>Tracy Stephens</t>
  </si>
  <si>
    <t>New Joshuatown</t>
  </si>
  <si>
    <t>CUST1299</t>
  </si>
  <si>
    <t>Stephanie Jacobs</t>
  </si>
  <si>
    <t>West Robinmouth</t>
  </si>
  <si>
    <t>CUST1300</t>
  </si>
  <si>
    <t>Matthew Avery</t>
  </si>
  <si>
    <t>Lake Melissashire</t>
  </si>
  <si>
    <t>CUST1301</t>
  </si>
  <si>
    <t>Ryan Kane</t>
  </si>
  <si>
    <t>West Bruceburgh</t>
  </si>
  <si>
    <t>CUST1302</t>
  </si>
  <si>
    <t>Edward Cole</t>
  </si>
  <si>
    <t>Lake Charlotte</t>
  </si>
  <si>
    <t>CUST1303</t>
  </si>
  <si>
    <t>John Sloan</t>
  </si>
  <si>
    <t>East Johntown</t>
  </si>
  <si>
    <t>CUST1304</t>
  </si>
  <si>
    <t>Miss Alexandria Li DVM</t>
  </si>
  <si>
    <t>Port Jenniferton</t>
  </si>
  <si>
    <t>CUST1305</t>
  </si>
  <si>
    <t>Roberta Green</t>
  </si>
  <si>
    <t>West Joseph</t>
  </si>
  <si>
    <t>CUST1306</t>
  </si>
  <si>
    <t>Angela Robinson</t>
  </si>
  <si>
    <t>New Nicholasstad</t>
  </si>
  <si>
    <t>CUST1307</t>
  </si>
  <si>
    <t>Brandy Thompson</t>
  </si>
  <si>
    <t>West Patriciaview</t>
  </si>
  <si>
    <t>CUST1308</t>
  </si>
  <si>
    <t>Jennifer Zamora</t>
  </si>
  <si>
    <t>Sarahland</t>
  </si>
  <si>
    <t>CUST1309</t>
  </si>
  <si>
    <t>Stacy Collins</t>
  </si>
  <si>
    <t>Randychester</t>
  </si>
  <si>
    <t>CUST1310</t>
  </si>
  <si>
    <t>Kara Dodson</t>
  </si>
  <si>
    <t>Joelside</t>
  </si>
  <si>
    <t>CUST1311</t>
  </si>
  <si>
    <t>Kevin Larson</t>
  </si>
  <si>
    <t>Port Edwardmouth</t>
  </si>
  <si>
    <t>CUST1312</t>
  </si>
  <si>
    <t>Jason Mullins</t>
  </si>
  <si>
    <t>Brianchester</t>
  </si>
  <si>
    <t>CUST1313</t>
  </si>
  <si>
    <t>Elizabeth Jones</t>
  </si>
  <si>
    <t>Brownburgh</t>
  </si>
  <si>
    <t>CUST1314</t>
  </si>
  <si>
    <t>Elizabeth Johnson</t>
  </si>
  <si>
    <t>Anitaland</t>
  </si>
  <si>
    <t>CUST1315</t>
  </si>
  <si>
    <t>William Rodriguez</t>
  </si>
  <si>
    <t>Port Chad</t>
  </si>
  <si>
    <t>CUST1316</t>
  </si>
  <si>
    <t>Robert House</t>
  </si>
  <si>
    <t>Lake James</t>
  </si>
  <si>
    <t>CUST1317</t>
  </si>
  <si>
    <t>Tiffany Williams</t>
  </si>
  <si>
    <t>Richardsport</t>
  </si>
  <si>
    <t>CUST1318</t>
  </si>
  <si>
    <t>Madison Wright</t>
  </si>
  <si>
    <t>Monicaview</t>
  </si>
  <si>
    <t>CUST1319</t>
  </si>
  <si>
    <t>Casey Simpson</t>
  </si>
  <si>
    <t>West Mathewside</t>
  </si>
  <si>
    <t>CUST1320</t>
  </si>
  <si>
    <t>Jessica Gonzalez</t>
  </si>
  <si>
    <t>South Darrenland</t>
  </si>
  <si>
    <t>CUST1321</t>
  </si>
  <si>
    <t>Darren Burton</t>
  </si>
  <si>
    <t>Lake Alice</t>
  </si>
  <si>
    <t>CUST1322</t>
  </si>
  <si>
    <t>Samuel Arias</t>
  </si>
  <si>
    <t>North Nicole</t>
  </si>
  <si>
    <t>CUST1323</t>
  </si>
  <si>
    <t>Kristy Dunlap</t>
  </si>
  <si>
    <t>Whiteport</t>
  </si>
  <si>
    <t>CUST1324</t>
  </si>
  <si>
    <t>Alex Mann II</t>
  </si>
  <si>
    <t>South Zacharychester</t>
  </si>
  <si>
    <t>CUST1325</t>
  </si>
  <si>
    <t>Andrew Smith</t>
  </si>
  <si>
    <t>East Matthew</t>
  </si>
  <si>
    <t>CUST1326</t>
  </si>
  <si>
    <t>Robert King</t>
  </si>
  <si>
    <t>Cindyton</t>
  </si>
  <si>
    <t>CUST1327</t>
  </si>
  <si>
    <t>Reginald Willis</t>
  </si>
  <si>
    <t>Kellybury</t>
  </si>
  <si>
    <t>CUST1328</t>
  </si>
  <si>
    <t>Mario Harvey Jr.</t>
  </si>
  <si>
    <t>Jessicaport</t>
  </si>
  <si>
    <t>CUST1329</t>
  </si>
  <si>
    <t>Victor Mcintosh</t>
  </si>
  <si>
    <t>Tiffanyshire</t>
  </si>
  <si>
    <t>CUST1330</t>
  </si>
  <si>
    <t>Pamela Mcguire</t>
  </si>
  <si>
    <t>South Jasontown</t>
  </si>
  <si>
    <t>CUST1331</t>
  </si>
  <si>
    <t>Maria Phillips</t>
  </si>
  <si>
    <t>North Kathytown</t>
  </si>
  <si>
    <t>CUST1332</t>
  </si>
  <si>
    <t>Dr. Lindsay Hanna</t>
  </si>
  <si>
    <t>New Paulstad</t>
  </si>
  <si>
    <t>CUST1333</t>
  </si>
  <si>
    <t>Teresa Johnson</t>
  </si>
  <si>
    <t>Johnsonbury</t>
  </si>
  <si>
    <t>CUST1334</t>
  </si>
  <si>
    <t>Mr. Christopher Sims</t>
  </si>
  <si>
    <t>Donaldsontown</t>
  </si>
  <si>
    <t>CUST1335</t>
  </si>
  <si>
    <t>Jennifer Woods</t>
  </si>
  <si>
    <t>West Brendamouth</t>
  </si>
  <si>
    <t>CUST1336</t>
  </si>
  <si>
    <t>John Jones</t>
  </si>
  <si>
    <t>North Michaelborough</t>
  </si>
  <si>
    <t>CUST1337</t>
  </si>
  <si>
    <t>Carol Lewis</t>
  </si>
  <si>
    <t>Ryanport</t>
  </si>
  <si>
    <t>CUST1338</t>
  </si>
  <si>
    <t>Jasmine Snyder</t>
  </si>
  <si>
    <t>Hudsonfort</t>
  </si>
  <si>
    <t>CUST1339</t>
  </si>
  <si>
    <t>Mrs. Susan Buckley</t>
  </si>
  <si>
    <t>Stevensbury</t>
  </si>
  <si>
    <t>CUST1340</t>
  </si>
  <si>
    <t>Eric Davis</t>
  </si>
  <si>
    <t>Johntown</t>
  </si>
  <si>
    <t>CUST1341</t>
  </si>
  <si>
    <t>Angela Williams</t>
  </si>
  <si>
    <t>Lake Alyssaburgh</t>
  </si>
  <si>
    <t>CUST1342</t>
  </si>
  <si>
    <t>Michelle Cunningham</t>
  </si>
  <si>
    <t>Amandaborough</t>
  </si>
  <si>
    <t>CUST1343</t>
  </si>
  <si>
    <t>Ryan Moore</t>
  </si>
  <si>
    <t>Cartershire</t>
  </si>
  <si>
    <t>CUST1344</t>
  </si>
  <si>
    <t>Evelyn Brown</t>
  </si>
  <si>
    <t>West Victoriaborough</t>
  </si>
  <si>
    <t>CUST1345</t>
  </si>
  <si>
    <t>Daniel Nelson</t>
  </si>
  <si>
    <t>North Jonathan</t>
  </si>
  <si>
    <t>CUST1346</t>
  </si>
  <si>
    <t>John Jordan</t>
  </si>
  <si>
    <t>Port Crystalberg</t>
  </si>
  <si>
    <t>CUST1347</t>
  </si>
  <si>
    <t>Justin Mason DDS</t>
  </si>
  <si>
    <t>Peggystad</t>
  </si>
  <si>
    <t>CUST1348</t>
  </si>
  <si>
    <t>Sherry Cabrera</t>
  </si>
  <si>
    <t>Shannonview</t>
  </si>
  <si>
    <t>CUST1349</t>
  </si>
  <si>
    <t>Heather Valenzuela</t>
  </si>
  <si>
    <t>New Angiefurt</t>
  </si>
  <si>
    <t>CUST1350</t>
  </si>
  <si>
    <t>Charles Miller</t>
  </si>
  <si>
    <t>Lake Allisonborough</t>
  </si>
  <si>
    <t>CUST1351</t>
  </si>
  <si>
    <t>Jeffrey Mccarthy</t>
  </si>
  <si>
    <t>North Samuel</t>
  </si>
  <si>
    <t>CUST1352</t>
  </si>
  <si>
    <t>Michael Greene</t>
  </si>
  <si>
    <t>Port Saramouth</t>
  </si>
  <si>
    <t>CUST1353</t>
  </si>
  <si>
    <t>Westbury</t>
  </si>
  <si>
    <t>CUST1354</t>
  </si>
  <si>
    <t>Ryan Torres</t>
  </si>
  <si>
    <t>Guerreroport</t>
  </si>
  <si>
    <t>CUST1355</t>
  </si>
  <si>
    <t>Carlos Flores</t>
  </si>
  <si>
    <t>North Johnfurt</t>
  </si>
  <si>
    <t>CUST1356</t>
  </si>
  <si>
    <t>Steve Hunt</t>
  </si>
  <si>
    <t>North Richard</t>
  </si>
  <si>
    <t>CUST1357</t>
  </si>
  <si>
    <t>Manuel Castillo</t>
  </si>
  <si>
    <t>Nealview</t>
  </si>
  <si>
    <t>CUST1358</t>
  </si>
  <si>
    <t>Ashley Anderson</t>
  </si>
  <si>
    <t>West Johnmouth</t>
  </si>
  <si>
    <t>CUST1359</t>
  </si>
  <si>
    <t>Melanie Lam</t>
  </si>
  <si>
    <t>East Michaelton</t>
  </si>
  <si>
    <t>CUST1360</t>
  </si>
  <si>
    <t>Denise Tate</t>
  </si>
  <si>
    <t>Andersonside</t>
  </si>
  <si>
    <t>CUST1361</t>
  </si>
  <si>
    <t>Natalie Johnson</t>
  </si>
  <si>
    <t>New Jessechester</t>
  </si>
  <si>
    <t>CUST1362</t>
  </si>
  <si>
    <t>Joshua Smith DVM</t>
  </si>
  <si>
    <t>Melvinton</t>
  </si>
  <si>
    <t>CUST1363</t>
  </si>
  <si>
    <t>Elizabeth Smith</t>
  </si>
  <si>
    <t>Murphytown</t>
  </si>
  <si>
    <t>CUST1364</t>
  </si>
  <si>
    <t>Chloe Aguilar</t>
  </si>
  <si>
    <t>Lake Johnside</t>
  </si>
  <si>
    <t>CUST1365</t>
  </si>
  <si>
    <t>Brandon Mcbride</t>
  </si>
  <si>
    <t>Kellyside</t>
  </si>
  <si>
    <t>CUST1366</t>
  </si>
  <si>
    <t>Mallory Allen</t>
  </si>
  <si>
    <t>North Theresa</t>
  </si>
  <si>
    <t>CUST1367</t>
  </si>
  <si>
    <t>Melinda Johnson</t>
  </si>
  <si>
    <t>Kaufmanfurt</t>
  </si>
  <si>
    <t>CUST1368</t>
  </si>
  <si>
    <t>Miranda King</t>
  </si>
  <si>
    <t>West Mathew</t>
  </si>
  <si>
    <t>CUST1369</t>
  </si>
  <si>
    <t>Gregory Allen</t>
  </si>
  <si>
    <t>West Bruce</t>
  </si>
  <si>
    <t>CUST1370</t>
  </si>
  <si>
    <t>James Holloway Jr.</t>
  </si>
  <si>
    <t>Millston</t>
  </si>
  <si>
    <t>CUST1371</t>
  </si>
  <si>
    <t>Michael Garner</t>
  </si>
  <si>
    <t>Port Crystal</t>
  </si>
  <si>
    <t>CUST1372</t>
  </si>
  <si>
    <t>Jacqueline Anthony</t>
  </si>
  <si>
    <t>Vincentside</t>
  </si>
  <si>
    <t>CUST1373</t>
  </si>
  <si>
    <t>James Orozco</t>
  </si>
  <si>
    <t>Simpsonfort</t>
  </si>
  <si>
    <t>CUST1374</t>
  </si>
  <si>
    <t>Emma Wilson</t>
  </si>
  <si>
    <t>Andersonburgh</t>
  </si>
  <si>
    <t>CUST1375</t>
  </si>
  <si>
    <t>Joshua Bell</t>
  </si>
  <si>
    <t>Port Richardshire</t>
  </si>
  <si>
    <t>CUST1376</t>
  </si>
  <si>
    <t>Michele Burke</t>
  </si>
  <si>
    <t>Chambersberg</t>
  </si>
  <si>
    <t>CUST1377</t>
  </si>
  <si>
    <t>Charles Conley</t>
  </si>
  <si>
    <t>Nathanshire</t>
  </si>
  <si>
    <t>CUST1378</t>
  </si>
  <si>
    <t>Frank Stewart</t>
  </si>
  <si>
    <t>Fischerborough</t>
  </si>
  <si>
    <t>CUST1379</t>
  </si>
  <si>
    <t>Tanya Lopez</t>
  </si>
  <si>
    <t>West Jeffreyburgh</t>
  </si>
  <si>
    <t>CUST1380</t>
  </si>
  <si>
    <t>Shelley Ponce</t>
  </si>
  <si>
    <t>South Cassandrachester</t>
  </si>
  <si>
    <t>CUST1381</t>
  </si>
  <si>
    <t>Erika Padilla</t>
  </si>
  <si>
    <t>Andrewsland</t>
  </si>
  <si>
    <t>CUST1382</t>
  </si>
  <si>
    <t>Martha Brown</t>
  </si>
  <si>
    <t>Novakstad</t>
  </si>
  <si>
    <t>CUST1383</t>
  </si>
  <si>
    <t>Kristine Higgins</t>
  </si>
  <si>
    <t>Jennifertown</t>
  </si>
  <si>
    <t>CUST1384</t>
  </si>
  <si>
    <t>Andrew Mason</t>
  </si>
  <si>
    <t>North Michael</t>
  </si>
  <si>
    <t>CUST1385</t>
  </si>
  <si>
    <t>Tammy Brennan</t>
  </si>
  <si>
    <t>Lake Brandontown</t>
  </si>
  <si>
    <t>CUST1386</t>
  </si>
  <si>
    <t>Melanie Mitchell</t>
  </si>
  <si>
    <t>West Laura</t>
  </si>
  <si>
    <t>CUST1387</t>
  </si>
  <si>
    <t>Timothy Gardner</t>
  </si>
  <si>
    <t>New Dawn</t>
  </si>
  <si>
    <t>CUST1388</t>
  </si>
  <si>
    <t>Timothy Valenzuela</t>
  </si>
  <si>
    <t>Stevensshire</t>
  </si>
  <si>
    <t>CUST1389</t>
  </si>
  <si>
    <t>Cynthia Lopez</t>
  </si>
  <si>
    <t>Joseland</t>
  </si>
  <si>
    <t>CUST1390</t>
  </si>
  <si>
    <t>Daniel Bell</t>
  </si>
  <si>
    <t>Deniseberg</t>
  </si>
  <si>
    <t>CUST1391</t>
  </si>
  <si>
    <t>Heidi Tyler</t>
  </si>
  <si>
    <t>Dawnstad</t>
  </si>
  <si>
    <t>CUST1392</t>
  </si>
  <si>
    <t>Jacqueline Payne</t>
  </si>
  <si>
    <t>Gutierrezstad</t>
  </si>
  <si>
    <t>CUST1393</t>
  </si>
  <si>
    <t>Michael Mcneil</t>
  </si>
  <si>
    <t>Stewartchester</t>
  </si>
  <si>
    <t>CUST1394</t>
  </si>
  <si>
    <t>Alejandro Evans</t>
  </si>
  <si>
    <t>Cannonberg</t>
  </si>
  <si>
    <t>CUST1395</t>
  </si>
  <si>
    <t>Brandon Mcguire</t>
  </si>
  <si>
    <t>Lake Morganland</t>
  </si>
  <si>
    <t>CUST1396</t>
  </si>
  <si>
    <t>Alexander Byrd</t>
  </si>
  <si>
    <t>Parkerview</t>
  </si>
  <si>
    <t>CUST1397</t>
  </si>
  <si>
    <t>Charles Norman PhD</t>
  </si>
  <si>
    <t>CUST1398</t>
  </si>
  <si>
    <t>Jennifer Johnson</t>
  </si>
  <si>
    <t>Cheyenneborough</t>
  </si>
  <si>
    <t>CUST1399</t>
  </si>
  <si>
    <t>John Donaldson</t>
  </si>
  <si>
    <t>New Edward</t>
  </si>
  <si>
    <t>CUST1400</t>
  </si>
  <si>
    <t>Mark Rogers</t>
  </si>
  <si>
    <t>Bookertown</t>
  </si>
  <si>
    <t>CUST1401</t>
  </si>
  <si>
    <t>Terry Moses</t>
  </si>
  <si>
    <t>Leahmouth</t>
  </si>
  <si>
    <t>CUST1402</t>
  </si>
  <si>
    <t>Cassandra Perez</t>
  </si>
  <si>
    <t>CUST1403</t>
  </si>
  <si>
    <t>Justin Ingram</t>
  </si>
  <si>
    <t>Lake Lisaland</t>
  </si>
  <si>
    <t>CUST1404</t>
  </si>
  <si>
    <t>David Ross</t>
  </si>
  <si>
    <t>South Angela</t>
  </si>
  <si>
    <t>CUST1405</t>
  </si>
  <si>
    <t>Eric Wolfe</t>
  </si>
  <si>
    <t>Garciaview</t>
  </si>
  <si>
    <t>CUST1406</t>
  </si>
  <si>
    <t>David Lozano</t>
  </si>
  <si>
    <t>North Michaelfurt</t>
  </si>
  <si>
    <t>CUST1407</t>
  </si>
  <si>
    <t>Joseph Mendoza</t>
  </si>
  <si>
    <t>Ashleymouth</t>
  </si>
  <si>
    <t>CUST1408</t>
  </si>
  <si>
    <t>Isabel Foster</t>
  </si>
  <si>
    <t>Port Joshuaville</t>
  </si>
  <si>
    <t>CUST1409</t>
  </si>
  <si>
    <t>Sarah Smith</t>
  </si>
  <si>
    <t>Kathleenport</t>
  </si>
  <si>
    <t>CUST1410</t>
  </si>
  <si>
    <t>Jackie Thompson</t>
  </si>
  <si>
    <t>South Edwin</t>
  </si>
  <si>
    <t>CUST1411</t>
  </si>
  <si>
    <t>Katrina Perez</t>
  </si>
  <si>
    <t>West Rebecca</t>
  </si>
  <si>
    <t>CUST1412</t>
  </si>
  <si>
    <t>Shane Brown</t>
  </si>
  <si>
    <t>CUST1413</t>
  </si>
  <si>
    <t>Megan Ryan</t>
  </si>
  <si>
    <t>Andrewsfurt</t>
  </si>
  <si>
    <t>CUST1414</t>
  </si>
  <si>
    <t>Melissa Valentine</t>
  </si>
  <si>
    <t>East Patriciafort</t>
  </si>
  <si>
    <t>CUST1415</t>
  </si>
  <si>
    <t>Tyler Cook</t>
  </si>
  <si>
    <t>Kramerview</t>
  </si>
  <si>
    <t>CUST1416</t>
  </si>
  <si>
    <t>Jennifer Myers</t>
  </si>
  <si>
    <t>Marthaborough</t>
  </si>
  <si>
    <t>CUST1417</t>
  </si>
  <si>
    <t>Karen King</t>
  </si>
  <si>
    <t>Kimburgh</t>
  </si>
  <si>
    <t>CUST1418</t>
  </si>
  <si>
    <t>Luke Parks</t>
  </si>
  <si>
    <t>West Mario</t>
  </si>
  <si>
    <t>CUST1419</t>
  </si>
  <si>
    <t>Monica Miller</t>
  </si>
  <si>
    <t>Lake David</t>
  </si>
  <si>
    <t>CUST1420</t>
  </si>
  <si>
    <t>Dr. Tamara White MD</t>
  </si>
  <si>
    <t>New Benjamin</t>
  </si>
  <si>
    <t>CUST1421</t>
  </si>
  <si>
    <t>Holly Robinson</t>
  </si>
  <si>
    <t>East Amy</t>
  </si>
  <si>
    <t>CUST1422</t>
  </si>
  <si>
    <t>Brittany Edwards DDS</t>
  </si>
  <si>
    <t>Aliciahaven</t>
  </si>
  <si>
    <t>CUST1423</t>
  </si>
  <si>
    <t>Rebecca Baker</t>
  </si>
  <si>
    <t>New Katherine</t>
  </si>
  <si>
    <t>CUST1424</t>
  </si>
  <si>
    <t>Edwin Barnes</t>
  </si>
  <si>
    <t>Lake Alexandra</t>
  </si>
  <si>
    <t>CUST1425</t>
  </si>
  <si>
    <t>Bryce Hawkins</t>
  </si>
  <si>
    <t>Lake Monique</t>
  </si>
  <si>
    <t>CUST1426</t>
  </si>
  <si>
    <t>Jeanette Nichols</t>
  </si>
  <si>
    <t>Aguilarland</t>
  </si>
  <si>
    <t>CUST1427</t>
  </si>
  <si>
    <t>Jose Stewart</t>
  </si>
  <si>
    <t>South Robert</t>
  </si>
  <si>
    <t>CUST1428</t>
  </si>
  <si>
    <t>Samuel Mullins</t>
  </si>
  <si>
    <t>Hartmouth</t>
  </si>
  <si>
    <t>CUST1429</t>
  </si>
  <si>
    <t>Sean Vang</t>
  </si>
  <si>
    <t>Davidchester</t>
  </si>
  <si>
    <t>CUST1430</t>
  </si>
  <si>
    <t>Kimberly Roberts</t>
  </si>
  <si>
    <t>Josephchester</t>
  </si>
  <si>
    <t>CUST1431</t>
  </si>
  <si>
    <t>John Smith</t>
  </si>
  <si>
    <t>South Andrewport</t>
  </si>
  <si>
    <t>CUST1432</t>
  </si>
  <si>
    <t>Summer Weiss</t>
  </si>
  <si>
    <t>Phyllisport</t>
  </si>
  <si>
    <t>CUST1433</t>
  </si>
  <si>
    <t>Thomas Moore</t>
  </si>
  <si>
    <t>Williamsberg</t>
  </si>
  <si>
    <t>CUST1434</t>
  </si>
  <si>
    <t>Monique Castro</t>
  </si>
  <si>
    <t>New Sarah</t>
  </si>
  <si>
    <t>CUST1435</t>
  </si>
  <si>
    <t>Lindsay Beasley</t>
  </si>
  <si>
    <t>Wesleyhaven</t>
  </si>
  <si>
    <t>CUST1436</t>
  </si>
  <si>
    <t>Sharon Simpson</t>
  </si>
  <si>
    <t>South Michellebury</t>
  </si>
  <si>
    <t>CUST1437</t>
  </si>
  <si>
    <t>Melinda Rivera</t>
  </si>
  <si>
    <t>CUST1438</t>
  </si>
  <si>
    <t>Monica Flynn</t>
  </si>
  <si>
    <t>Amberburgh</t>
  </si>
  <si>
    <t>CUST1439</t>
  </si>
  <si>
    <t>John Compton</t>
  </si>
  <si>
    <t>CUST1440</t>
  </si>
  <si>
    <t>Tammy Trevino</t>
  </si>
  <si>
    <t>Justinberg</t>
  </si>
  <si>
    <t>CUST1441</t>
  </si>
  <si>
    <t>Dalton Walters</t>
  </si>
  <si>
    <t>Jonesstad</t>
  </si>
  <si>
    <t>CUST1442</t>
  </si>
  <si>
    <t>Kelli Smith</t>
  </si>
  <si>
    <t>North Maryfort</t>
  </si>
  <si>
    <t>CUST1443</t>
  </si>
  <si>
    <t>Adam Castro</t>
  </si>
  <si>
    <t>New Donnabury</t>
  </si>
  <si>
    <t>CUST1444</t>
  </si>
  <si>
    <t>Cheryl Carr</t>
  </si>
  <si>
    <t>Jessicaland</t>
  </si>
  <si>
    <t>CUST1445</t>
  </si>
  <si>
    <t>Gene Lee</t>
  </si>
  <si>
    <t>Mcfarlandmouth</t>
  </si>
  <si>
    <t>CUST1446</t>
  </si>
  <si>
    <t>Shannon Turner</t>
  </si>
  <si>
    <t>West Jorge</t>
  </si>
  <si>
    <t>CUST1447</t>
  </si>
  <si>
    <t>Monica Wright</t>
  </si>
  <si>
    <t>Paulside</t>
  </si>
  <si>
    <t>CUST1448</t>
  </si>
  <si>
    <t>Eric Holmes</t>
  </si>
  <si>
    <t>Smithville</t>
  </si>
  <si>
    <t>CUST1449</t>
  </si>
  <si>
    <t>William Cortez</t>
  </si>
  <si>
    <t>Port Hannahport</t>
  </si>
  <si>
    <t>CUST1450</t>
  </si>
  <si>
    <t>Shane Mills</t>
  </si>
  <si>
    <t>Lake Meganstad</t>
  </si>
  <si>
    <t>CUST1451</t>
  </si>
  <si>
    <t>Ashley Roberts</t>
  </si>
  <si>
    <t>CUST1452</t>
  </si>
  <si>
    <t>Jeffery Wolf</t>
  </si>
  <si>
    <t>New Laura</t>
  </si>
  <si>
    <t>CUST1453</t>
  </si>
  <si>
    <t>April Phillips</t>
  </si>
  <si>
    <t>Lake Carolyn</t>
  </si>
  <si>
    <t>CUST1454</t>
  </si>
  <si>
    <t>John Berg</t>
  </si>
  <si>
    <t>CUST1455</t>
  </si>
  <si>
    <t>Tyler Weber</t>
  </si>
  <si>
    <t>East Yvette</t>
  </si>
  <si>
    <t>CUST1456</t>
  </si>
  <si>
    <t>Julie Powell</t>
  </si>
  <si>
    <t>South Barbara</t>
  </si>
  <si>
    <t>CUST1457</t>
  </si>
  <si>
    <t>Christina Robertson</t>
  </si>
  <si>
    <t>Hubbardborough</t>
  </si>
  <si>
    <t>CUST1458</t>
  </si>
  <si>
    <t>Kelly Garrett</t>
  </si>
  <si>
    <t>Port Taylorberg</t>
  </si>
  <si>
    <t>CUST1459</t>
  </si>
  <si>
    <t>Brandontown</t>
  </si>
  <si>
    <t>CUST1460</t>
  </si>
  <si>
    <t>Justin Johnson</t>
  </si>
  <si>
    <t>Hughesview</t>
  </si>
  <si>
    <t>CUST1461</t>
  </si>
  <si>
    <t>Paul Cox</t>
  </si>
  <si>
    <t>East Julie</t>
  </si>
  <si>
    <t>CUST1462</t>
  </si>
  <si>
    <t>Beth Martin</t>
  </si>
  <si>
    <t>Burkefurt</t>
  </si>
  <si>
    <t>CUST1463</t>
  </si>
  <si>
    <t>Samantha Lee</t>
  </si>
  <si>
    <t>Port Anthony</t>
  </si>
  <si>
    <t>CUST1464</t>
  </si>
  <si>
    <t>David Pierce</t>
  </si>
  <si>
    <t>Grayland</t>
  </si>
  <si>
    <t>CUST1465</t>
  </si>
  <si>
    <t>Ronald Ross</t>
  </si>
  <si>
    <t>Hartmanside</t>
  </si>
  <si>
    <t>CUST1466</t>
  </si>
  <si>
    <t>Cynthia Parrish</t>
  </si>
  <si>
    <t>Espinozaberg</t>
  </si>
  <si>
    <t>CUST1467</t>
  </si>
  <si>
    <t>Michael Foley</t>
  </si>
  <si>
    <t>Oneillfurt</t>
  </si>
  <si>
    <t>CUST1468</t>
  </si>
  <si>
    <t>Gregory Curtis</t>
  </si>
  <si>
    <t>Bergermouth</t>
  </si>
  <si>
    <t>CUST1469</t>
  </si>
  <si>
    <t>James Foster</t>
  </si>
  <si>
    <t>East Audrey</t>
  </si>
  <si>
    <t>CUST1470</t>
  </si>
  <si>
    <t>Manuel Fisher</t>
  </si>
  <si>
    <t>Kanebury</t>
  </si>
  <si>
    <t>CUST1471</t>
  </si>
  <si>
    <t>Debra Mccullough</t>
  </si>
  <si>
    <t>Mcdanielfurt</t>
  </si>
  <si>
    <t>CUST1472</t>
  </si>
  <si>
    <t>Philip Mendoza</t>
  </si>
  <si>
    <t>Tylermouth</t>
  </si>
  <si>
    <t>CUST1473</t>
  </si>
  <si>
    <t>Laura Mathews</t>
  </si>
  <si>
    <t>Chambersfurt</t>
  </si>
  <si>
    <t>CUST1474</t>
  </si>
  <si>
    <t>Joshua Howard</t>
  </si>
  <si>
    <t>East Christopherhaven</t>
  </si>
  <si>
    <t>CUST1475</t>
  </si>
  <si>
    <t>Barbara Berry</t>
  </si>
  <si>
    <t>CUST1476</t>
  </si>
  <si>
    <t>Elizabeth Foster</t>
  </si>
  <si>
    <t>Anthonymouth</t>
  </si>
  <si>
    <t>CUST1477</t>
  </si>
  <si>
    <t>Andrea Harris</t>
  </si>
  <si>
    <t>West Kelseyberg</t>
  </si>
  <si>
    <t>CUST1478</t>
  </si>
  <si>
    <t>Earl Smith DDS</t>
  </si>
  <si>
    <t>West Sarah</t>
  </si>
  <si>
    <t>CUST1479</t>
  </si>
  <si>
    <t>Dylan Gutierrez</t>
  </si>
  <si>
    <t>New Jamesview</t>
  </si>
  <si>
    <t>CUST1480</t>
  </si>
  <si>
    <t>Jordan Medina</t>
  </si>
  <si>
    <t>Robinchester</t>
  </si>
  <si>
    <t>CUST1481</t>
  </si>
  <si>
    <t>Bryan Tran</t>
  </si>
  <si>
    <t>Kelseybury</t>
  </si>
  <si>
    <t>CUST1482</t>
  </si>
  <si>
    <t>Sheri Joyce</t>
  </si>
  <si>
    <t>West Tylerfort</t>
  </si>
  <si>
    <t>CUST1483</t>
  </si>
  <si>
    <t>East Rodney</t>
  </si>
  <si>
    <t>CUST1484</t>
  </si>
  <si>
    <t>Jessica Castro</t>
  </si>
  <si>
    <t>West Markton</t>
  </si>
  <si>
    <t>CUST1485</t>
  </si>
  <si>
    <t>Sara Ingram</t>
  </si>
  <si>
    <t>East Dillonview</t>
  </si>
  <si>
    <t>CUST1486</t>
  </si>
  <si>
    <t>Eric Lee</t>
  </si>
  <si>
    <t>Lake April</t>
  </si>
  <si>
    <t>CUST1487</t>
  </si>
  <si>
    <t>Amanda Medina</t>
  </si>
  <si>
    <t>East Patriciastad</t>
  </si>
  <si>
    <t>CUST1488</t>
  </si>
  <si>
    <t>Zachary Andrade</t>
  </si>
  <si>
    <t>South Davidport</t>
  </si>
  <si>
    <t>CUST1489</t>
  </si>
  <si>
    <t>Melinda Thomas</t>
  </si>
  <si>
    <t>Lake Elizabethside</t>
  </si>
  <si>
    <t>CUST1490</t>
  </si>
  <si>
    <t>Scott Harris</t>
  </si>
  <si>
    <t>North Nataliemouth</t>
  </si>
  <si>
    <t>CUST1491</t>
  </si>
  <si>
    <t>Kaitlin Brown</t>
  </si>
  <si>
    <t>Kellyberg</t>
  </si>
  <si>
    <t>CUST1492</t>
  </si>
  <si>
    <t>Darrell Miller</t>
  </si>
  <si>
    <t>Port Carol</t>
  </si>
  <si>
    <t>CUST1493</t>
  </si>
  <si>
    <t>Amanda Powell</t>
  </si>
  <si>
    <t>CUST1494</t>
  </si>
  <si>
    <t>Justin Lopez</t>
  </si>
  <si>
    <t>Port Cheryl</t>
  </si>
  <si>
    <t>CUST1495</t>
  </si>
  <si>
    <t>James Berger</t>
  </si>
  <si>
    <t>Bryanmouth</t>
  </si>
  <si>
    <t>CUST1496</t>
  </si>
  <si>
    <t>Christopher Ford</t>
  </si>
  <si>
    <t>North Seanfurt</t>
  </si>
  <si>
    <t>CUST1497</t>
  </si>
  <si>
    <t>Sarah Marsh</t>
  </si>
  <si>
    <t>Port William</t>
  </si>
  <si>
    <t>CUST1498</t>
  </si>
  <si>
    <t>Traci Gonzalez</t>
  </si>
  <si>
    <t>Snyderfurt</t>
  </si>
  <si>
    <t>CUST1499</t>
  </si>
  <si>
    <t>Philip Pennington</t>
  </si>
  <si>
    <t>East Valerieview</t>
  </si>
  <si>
    <t>Product_ID</t>
  </si>
  <si>
    <t>Product_Name</t>
  </si>
  <si>
    <t>Category</t>
  </si>
  <si>
    <t>Sub_Category</t>
  </si>
  <si>
    <t>Brand</t>
  </si>
  <si>
    <t>Cost</t>
  </si>
  <si>
    <t>Stock</t>
  </si>
  <si>
    <t>PROD0</t>
  </si>
  <si>
    <t>Home</t>
  </si>
  <si>
    <t>Hunt Inc</t>
  </si>
  <si>
    <t>PROD1</t>
  </si>
  <si>
    <t>Clothing</t>
  </si>
  <si>
    <t>Terry-Moore</t>
  </si>
  <si>
    <t>PROD2</t>
  </si>
  <si>
    <t>Sims Inc</t>
  </si>
  <si>
    <t>PROD3</t>
  </si>
  <si>
    <t>Pineda Ltd</t>
  </si>
  <si>
    <t>PROD4</t>
  </si>
  <si>
    <t>Gonzales-Davis</t>
  </si>
  <si>
    <t>PROD5</t>
  </si>
  <si>
    <t>Baldwin, Garza and Gonzalez</t>
  </si>
  <si>
    <t>PROD6</t>
  </si>
  <si>
    <t>Beauty</t>
  </si>
  <si>
    <t>Davidson PLC</t>
  </si>
  <si>
    <t>PROD7</t>
  </si>
  <si>
    <t>Harrell LLC</t>
  </si>
  <si>
    <t>PROD8</t>
  </si>
  <si>
    <t>Electronics</t>
  </si>
  <si>
    <t>Perez-Johnston</t>
  </si>
  <si>
    <t>PROD9</t>
  </si>
  <si>
    <t>Sports</t>
  </si>
  <si>
    <t>Hill PLC</t>
  </si>
  <si>
    <t>PROD10</t>
  </si>
  <si>
    <t>Hamilton Group</t>
  </si>
  <si>
    <t>PROD11</t>
  </si>
  <si>
    <t>Gibson, Hobbs and Weaver</t>
  </si>
  <si>
    <t>PROD12</t>
  </si>
  <si>
    <t>Rice LLC</t>
  </si>
  <si>
    <t>PROD13</t>
  </si>
  <si>
    <t>Dawson-Perkins</t>
  </si>
  <si>
    <t>PROD14</t>
  </si>
  <si>
    <t>Luna, Anderson and Bowman</t>
  </si>
  <si>
    <t>PROD15</t>
  </si>
  <si>
    <t>Thomas LLC</t>
  </si>
  <si>
    <t>PROD16</t>
  </si>
  <si>
    <t>Erickson-Green</t>
  </si>
  <si>
    <t>PROD17</t>
  </si>
  <si>
    <t>Ford, Murphy and Wilson</t>
  </si>
  <si>
    <t>PROD18</t>
  </si>
  <si>
    <t>Guerra-Hendrix</t>
  </si>
  <si>
    <t>PROD19</t>
  </si>
  <si>
    <t>May-Reese</t>
  </si>
  <si>
    <t>PROD20</t>
  </si>
  <si>
    <t>Soto-Ellis</t>
  </si>
  <si>
    <t>PROD21</t>
  </si>
  <si>
    <t>Gardner-Montes</t>
  </si>
  <si>
    <t>PROD22</t>
  </si>
  <si>
    <t>Flores, Pineda and Rodriguez</t>
  </si>
  <si>
    <t>PROD23</t>
  </si>
  <si>
    <t>Moon, Mora and Santos</t>
  </si>
  <si>
    <t>PROD24</t>
  </si>
  <si>
    <t>Cook Ltd</t>
  </si>
  <si>
    <t>PROD25</t>
  </si>
  <si>
    <t>Brown and Sons</t>
  </si>
  <si>
    <t>PROD26</t>
  </si>
  <si>
    <t>Reed-Schmidt</t>
  </si>
  <si>
    <t>PROD27</t>
  </si>
  <si>
    <t>Khan, Jones and Paul</t>
  </si>
  <si>
    <t>PROD28</t>
  </si>
  <si>
    <t>Burns-Hansen</t>
  </si>
  <si>
    <t>PROD29</t>
  </si>
  <si>
    <t>Hoffman Group</t>
  </si>
  <si>
    <t>PROD30</t>
  </si>
  <si>
    <t>Stevens, Fernandez and Martin</t>
  </si>
  <si>
    <t>PROD31</t>
  </si>
  <si>
    <t>Nolan-Snow</t>
  </si>
  <si>
    <t>PROD32</t>
  </si>
  <si>
    <t>Griffin Ltd</t>
  </si>
  <si>
    <t>PROD33</t>
  </si>
  <si>
    <t>Weiss-Watson</t>
  </si>
  <si>
    <t>PROD34</t>
  </si>
  <si>
    <t>Lucero LLC</t>
  </si>
  <si>
    <t>PROD35</t>
  </si>
  <si>
    <t>Jones LLC</t>
  </si>
  <si>
    <t>PROD36</t>
  </si>
  <si>
    <t>Smith-Mills</t>
  </si>
  <si>
    <t>PROD37</t>
  </si>
  <si>
    <t>Hogan-Lee</t>
  </si>
  <si>
    <t>PROD38</t>
  </si>
  <si>
    <t>Sims-Smith</t>
  </si>
  <si>
    <t>PROD39</t>
  </si>
  <si>
    <t>Cummings and Sons</t>
  </si>
  <si>
    <t>PROD40</t>
  </si>
  <si>
    <t>Taylor-Hart</t>
  </si>
  <si>
    <t>PROD41</t>
  </si>
  <si>
    <t>Carroll, Long and Mendoza</t>
  </si>
  <si>
    <t>PROD42</t>
  </si>
  <si>
    <t>Holmes LLC</t>
  </si>
  <si>
    <t>PROD43</t>
  </si>
  <si>
    <t>Robinson Inc</t>
  </si>
  <si>
    <t>PROD44</t>
  </si>
  <si>
    <t>Cox Inc</t>
  </si>
  <si>
    <t>PROD45</t>
  </si>
  <si>
    <t>Bridges, Banks and Cummings</t>
  </si>
  <si>
    <t>PROD46</t>
  </si>
  <si>
    <t>Kelly, Smith and Perez</t>
  </si>
  <si>
    <t>PROD47</t>
  </si>
  <si>
    <t>Cook Inc</t>
  </si>
  <si>
    <t>PROD48</t>
  </si>
  <si>
    <t>Byrd, Stewart and Valdez</t>
  </si>
  <si>
    <t>PROD49</t>
  </si>
  <si>
    <t>Sullivan and Sons</t>
  </si>
  <si>
    <t>PROD50</t>
  </si>
  <si>
    <t>Smith-King</t>
  </si>
  <si>
    <t>PROD51</t>
  </si>
  <si>
    <t>Bautista, Green and Hale</t>
  </si>
  <si>
    <t>PROD52</t>
  </si>
  <si>
    <t>Harris Inc</t>
  </si>
  <si>
    <t>PROD53</t>
  </si>
  <si>
    <t>Hamilton, Woods and Walker</t>
  </si>
  <si>
    <t>PROD54</t>
  </si>
  <si>
    <t>Thompson-French</t>
  </si>
  <si>
    <t>PROD55</t>
  </si>
  <si>
    <t>Hatfield, Baird and Torres</t>
  </si>
  <si>
    <t>PROD56</t>
  </si>
  <si>
    <t>Hernandez, Kennedy and Porter</t>
  </si>
  <si>
    <t>PROD57</t>
  </si>
  <si>
    <t>Atkinson, Camacho and Oliver</t>
  </si>
  <si>
    <t>PROD58</t>
  </si>
  <si>
    <t>Shepherd-Gould</t>
  </si>
  <si>
    <t>PROD59</t>
  </si>
  <si>
    <t>Cline-Mccarthy</t>
  </si>
  <si>
    <t>PROD60</t>
  </si>
  <si>
    <t>Gibson, Green and Lopez</t>
  </si>
  <si>
    <t>PROD61</t>
  </si>
  <si>
    <t>Lopez LLC</t>
  </si>
  <si>
    <t>PROD62</t>
  </si>
  <si>
    <t>Murray, Gould and Ware</t>
  </si>
  <si>
    <t>PROD63</t>
  </si>
  <si>
    <t>Anderson-Riley</t>
  </si>
  <si>
    <t>PROD64</t>
  </si>
  <si>
    <t>Zhang Inc</t>
  </si>
  <si>
    <t>PROD65</t>
  </si>
  <si>
    <t>Montgomery, Benton and Miller</t>
  </si>
  <si>
    <t>PROD66</t>
  </si>
  <si>
    <t>Torres, Spencer and Potter</t>
  </si>
  <si>
    <t>PROD67</t>
  </si>
  <si>
    <t>Flores-Davis</t>
  </si>
  <si>
    <t>PROD68</t>
  </si>
  <si>
    <t>Wolfe, Ross and Hester</t>
  </si>
  <si>
    <t>PROD69</t>
  </si>
  <si>
    <t>Fitzpatrick Ltd</t>
  </si>
  <si>
    <t>PROD70</t>
  </si>
  <si>
    <t>Duran Group</t>
  </si>
  <si>
    <t>PROD71</t>
  </si>
  <si>
    <t>Hopkins Ltd</t>
  </si>
  <si>
    <t>PROD72</t>
  </si>
  <si>
    <t>Davis PLC</t>
  </si>
  <si>
    <t>PROD73</t>
  </si>
  <si>
    <t>French Ltd</t>
  </si>
  <si>
    <t>PROD74</t>
  </si>
  <si>
    <t>Bruce-Bowen</t>
  </si>
  <si>
    <t>PROD75</t>
  </si>
  <si>
    <t>Poole PLC</t>
  </si>
  <si>
    <t>PROD76</t>
  </si>
  <si>
    <t>Larson Ltd</t>
  </si>
  <si>
    <t>PROD77</t>
  </si>
  <si>
    <t>White, Reeves and Woods</t>
  </si>
  <si>
    <t>PROD78</t>
  </si>
  <si>
    <t>Hernandez Inc</t>
  </si>
  <si>
    <t>PROD79</t>
  </si>
  <si>
    <t>Ramirez-Hanson</t>
  </si>
  <si>
    <t>PROD80</t>
  </si>
  <si>
    <t>Allison Ltd</t>
  </si>
  <si>
    <t>PROD81</t>
  </si>
  <si>
    <t>Robinson-Brown</t>
  </si>
  <si>
    <t>PROD82</t>
  </si>
  <si>
    <t>Reese-Watson</t>
  </si>
  <si>
    <t>PROD83</t>
  </si>
  <si>
    <t>Butler Group</t>
  </si>
  <si>
    <t>PROD84</t>
  </si>
  <si>
    <t>Collins-Stephenson</t>
  </si>
  <si>
    <t>PROD85</t>
  </si>
  <si>
    <t>Richardson-Carrillo</t>
  </si>
  <si>
    <t>PROD86</t>
  </si>
  <si>
    <t>Taylor, Dodson and Johnston</t>
  </si>
  <si>
    <t>PROD87</t>
  </si>
  <si>
    <t>Aguilar, Horton and Lewis</t>
  </si>
  <si>
    <t>PROD88</t>
  </si>
  <si>
    <t>Olsen-Daniels</t>
  </si>
  <si>
    <t>PROD89</t>
  </si>
  <si>
    <t>Taylor-Elliott</t>
  </si>
  <si>
    <t>PROD90</t>
  </si>
  <si>
    <t>Sharp, Taylor and Rodriguez</t>
  </si>
  <si>
    <t>PROD91</t>
  </si>
  <si>
    <t>Smith-Charles</t>
  </si>
  <si>
    <t>PROD92</t>
  </si>
  <si>
    <t>Green, Powell and Palmer</t>
  </si>
  <si>
    <t>PROD93</t>
  </si>
  <si>
    <t>Martin LLC</t>
  </si>
  <si>
    <t>PROD94</t>
  </si>
  <si>
    <t>Hoffman-Williams</t>
  </si>
  <si>
    <t>PROD95</t>
  </si>
  <si>
    <t>Wilson Group</t>
  </si>
  <si>
    <t>PROD96</t>
  </si>
  <si>
    <t>Phillips and Sons</t>
  </si>
  <si>
    <t>PROD97</t>
  </si>
  <si>
    <t>Khan LLC</t>
  </si>
  <si>
    <t>PROD98</t>
  </si>
  <si>
    <t>Flores-King</t>
  </si>
  <si>
    <t>PROD99</t>
  </si>
  <si>
    <t>Campbell Ltd</t>
  </si>
  <si>
    <t>Store_ID</t>
  </si>
  <si>
    <t>Store_Name</t>
  </si>
  <si>
    <t>Region</t>
  </si>
  <si>
    <t>Store_Type</t>
  </si>
  <si>
    <t>STORE0</t>
  </si>
  <si>
    <t>Rivera-Warner</t>
  </si>
  <si>
    <t>East</t>
  </si>
  <si>
    <t>Washingtonfurt</t>
  </si>
  <si>
    <t>Flagship</t>
  </si>
  <si>
    <t>STORE1</t>
  </si>
  <si>
    <t>Martinez, Adkins and Johnson</t>
  </si>
  <si>
    <t>North</t>
  </si>
  <si>
    <t>Danielmouth</t>
  </si>
  <si>
    <t>STORE2</t>
  </si>
  <si>
    <t>Black-Horn</t>
  </si>
  <si>
    <t>South</t>
  </si>
  <si>
    <t>North Nancyview</t>
  </si>
  <si>
    <t>Outlet</t>
  </si>
  <si>
    <t>STORE3</t>
  </si>
  <si>
    <t>Johnson-Wright</t>
  </si>
  <si>
    <t>Hoodberg</t>
  </si>
  <si>
    <t>STORE4</t>
  </si>
  <si>
    <t>Alexander Group</t>
  </si>
  <si>
    <t>Port Sharon</t>
  </si>
  <si>
    <t>Online</t>
  </si>
  <si>
    <t>STORE5</t>
  </si>
  <si>
    <t>Gray Ltd</t>
  </si>
  <si>
    <t>New Michaelchester</t>
  </si>
  <si>
    <t>STORE6</t>
  </si>
  <si>
    <t>Benson-Elliott</t>
  </si>
  <si>
    <t>Port Josephberg</t>
  </si>
  <si>
    <t>STORE7</t>
  </si>
  <si>
    <t>Martinez-Mullins</t>
  </si>
  <si>
    <t>Williamsfurt</t>
  </si>
  <si>
    <t>STORE8</t>
  </si>
  <si>
    <t>Bean, Jones and Park</t>
  </si>
  <si>
    <t>West</t>
  </si>
  <si>
    <t>Thompsonborough</t>
  </si>
  <si>
    <t>STORE9</t>
  </si>
  <si>
    <t>Moore, Padilla and Butler</t>
  </si>
  <si>
    <t>East Johnstad</t>
  </si>
  <si>
    <t>STORE10</t>
  </si>
  <si>
    <t>Hill, Wagner and Ballard</t>
  </si>
  <si>
    <t>East Davidville</t>
  </si>
  <si>
    <t>STORE11</t>
  </si>
  <si>
    <t>Aguirre-Keller</t>
  </si>
  <si>
    <t>STORE12</t>
  </si>
  <si>
    <t>Thomas, Bridges and Harris</t>
  </si>
  <si>
    <t>Sabrinatown</t>
  </si>
  <si>
    <t>STORE13</t>
  </si>
  <si>
    <t>Gardner, Humphrey and Contreras</t>
  </si>
  <si>
    <t>STORE14</t>
  </si>
  <si>
    <t>Mcdonald Inc</t>
  </si>
  <si>
    <t>STORE15</t>
  </si>
  <si>
    <t>Shelton PLC</t>
  </si>
  <si>
    <t>East Jenniferstad</t>
  </si>
  <si>
    <t>STORE16</t>
  </si>
  <si>
    <t>Frederick-Wright</t>
  </si>
  <si>
    <t>New Jimmymouth</t>
  </si>
  <si>
    <t>STORE17</t>
  </si>
  <si>
    <t>Holloway Ltd</t>
  </si>
  <si>
    <t>Bensonhaven</t>
  </si>
  <si>
    <t>STORE18</t>
  </si>
  <si>
    <t>Guerrero-Schmitt</t>
  </si>
  <si>
    <t>East Stevechester</t>
  </si>
  <si>
    <t>STORE19</t>
  </si>
  <si>
    <t>Mann-Austin</t>
  </si>
  <si>
    <t>Vasquezborough</t>
  </si>
  <si>
    <t>Sales_ID</t>
  </si>
  <si>
    <t>Order_Date</t>
  </si>
  <si>
    <t>Quantity</t>
  </si>
  <si>
    <t>Unit_Price</t>
  </si>
  <si>
    <t>Discount</t>
  </si>
  <si>
    <t>Payment_Type</t>
  </si>
  <si>
    <t>Total_Amount</t>
  </si>
  <si>
    <t>SALE0</t>
  </si>
  <si>
    <t>Credit Card</t>
  </si>
  <si>
    <t>SALE1</t>
  </si>
  <si>
    <t>PayPal</t>
  </si>
  <si>
    <t>SALE2</t>
  </si>
  <si>
    <t>SALE3</t>
  </si>
  <si>
    <t>COD</t>
  </si>
  <si>
    <t>SALE4</t>
  </si>
  <si>
    <t>SALE5</t>
  </si>
  <si>
    <t>SALE6</t>
  </si>
  <si>
    <t>SALE7</t>
  </si>
  <si>
    <t>SALE8</t>
  </si>
  <si>
    <t>SALE9</t>
  </si>
  <si>
    <t>SALE10</t>
  </si>
  <si>
    <t>SALE11</t>
  </si>
  <si>
    <t>SALE12</t>
  </si>
  <si>
    <t>SALE13</t>
  </si>
  <si>
    <t>SALE14</t>
  </si>
  <si>
    <t>SALE15</t>
  </si>
  <si>
    <t>SALE16</t>
  </si>
  <si>
    <t>SALE17</t>
  </si>
  <si>
    <t>SALE18</t>
  </si>
  <si>
    <t>SALE19</t>
  </si>
  <si>
    <t>SALE20</t>
  </si>
  <si>
    <t>SALE21</t>
  </si>
  <si>
    <t>SALE22</t>
  </si>
  <si>
    <t>SALE23</t>
  </si>
  <si>
    <t>SALE24</t>
  </si>
  <si>
    <t>SALE25</t>
  </si>
  <si>
    <t>SALE26</t>
  </si>
  <si>
    <t>SALE27</t>
  </si>
  <si>
    <t>SALE28</t>
  </si>
  <si>
    <t>SALE29</t>
  </si>
  <si>
    <t>SALE30</t>
  </si>
  <si>
    <t>SALE31</t>
  </si>
  <si>
    <t>SALE32</t>
  </si>
  <si>
    <t>SALE33</t>
  </si>
  <si>
    <t>SALE34</t>
  </si>
  <si>
    <t>SALE35</t>
  </si>
  <si>
    <t>SALE36</t>
  </si>
  <si>
    <t>SALE37</t>
  </si>
  <si>
    <t>SALE38</t>
  </si>
  <si>
    <t>SALE39</t>
  </si>
  <si>
    <t>SALE40</t>
  </si>
  <si>
    <t>SALE41</t>
  </si>
  <si>
    <t>SALE42</t>
  </si>
  <si>
    <t>SALE43</t>
  </si>
  <si>
    <t>SALE44</t>
  </si>
  <si>
    <t>SALE45</t>
  </si>
  <si>
    <t>SALE46</t>
  </si>
  <si>
    <t>SALE47</t>
  </si>
  <si>
    <t>SALE48</t>
  </si>
  <si>
    <t>SALE49</t>
  </si>
  <si>
    <t>SALE50</t>
  </si>
  <si>
    <t>SALE51</t>
  </si>
  <si>
    <t>SALE52</t>
  </si>
  <si>
    <t>SALE53</t>
  </si>
  <si>
    <t>SALE54</t>
  </si>
  <si>
    <t>SALE55</t>
  </si>
  <si>
    <t>SALE56</t>
  </si>
  <si>
    <t>SALE57</t>
  </si>
  <si>
    <t>SALE58</t>
  </si>
  <si>
    <t>SALE59</t>
  </si>
  <si>
    <t>SALE60</t>
  </si>
  <si>
    <t>SALE61</t>
  </si>
  <si>
    <t>SALE62</t>
  </si>
  <si>
    <t>SALE63</t>
  </si>
  <si>
    <t>SALE64</t>
  </si>
  <si>
    <t>SALE65</t>
  </si>
  <si>
    <t>SALE66</t>
  </si>
  <si>
    <t>SALE67</t>
  </si>
  <si>
    <t>SALE68</t>
  </si>
  <si>
    <t>SALE69</t>
  </si>
  <si>
    <t>SALE70</t>
  </si>
  <si>
    <t>SALE71</t>
  </si>
  <si>
    <t>SALE72</t>
  </si>
  <si>
    <t>SALE73</t>
  </si>
  <si>
    <t>SALE74</t>
  </si>
  <si>
    <t>SALE75</t>
  </si>
  <si>
    <t>SALE76</t>
  </si>
  <si>
    <t>SALE77</t>
  </si>
  <si>
    <t>SALE78</t>
  </si>
  <si>
    <t>SALE79</t>
  </si>
  <si>
    <t>SALE80</t>
  </si>
  <si>
    <t>SALE81</t>
  </si>
  <si>
    <t>SALE82</t>
  </si>
  <si>
    <t>SALE83</t>
  </si>
  <si>
    <t>SALE84</t>
  </si>
  <si>
    <t>SALE85</t>
  </si>
  <si>
    <t>SALE86</t>
  </si>
  <si>
    <t>SALE87</t>
  </si>
  <si>
    <t>SALE88</t>
  </si>
  <si>
    <t>SALE89</t>
  </si>
  <si>
    <t>SALE90</t>
  </si>
  <si>
    <t>SALE91</t>
  </si>
  <si>
    <t>SALE92</t>
  </si>
  <si>
    <t>SALE93</t>
  </si>
  <si>
    <t>SALE94</t>
  </si>
  <si>
    <t>SALE95</t>
  </si>
  <si>
    <t>SALE96</t>
  </si>
  <si>
    <t>SALE97</t>
  </si>
  <si>
    <t>SALE98</t>
  </si>
  <si>
    <t>SALE99</t>
  </si>
  <si>
    <t>SALE100</t>
  </si>
  <si>
    <t>SALE101</t>
  </si>
  <si>
    <t>SALE102</t>
  </si>
  <si>
    <t>SALE103</t>
  </si>
  <si>
    <t>SALE104</t>
  </si>
  <si>
    <t>SALE105</t>
  </si>
  <si>
    <t>SALE106</t>
  </si>
  <si>
    <t>SALE107</t>
  </si>
  <si>
    <t>SALE108</t>
  </si>
  <si>
    <t>SALE109</t>
  </si>
  <si>
    <t>SALE110</t>
  </si>
  <si>
    <t>SALE111</t>
  </si>
  <si>
    <t>SALE112</t>
  </si>
  <si>
    <t>SALE113</t>
  </si>
  <si>
    <t>SALE114</t>
  </si>
  <si>
    <t>SALE115</t>
  </si>
  <si>
    <t>SALE116</t>
  </si>
  <si>
    <t>SALE117</t>
  </si>
  <si>
    <t>SALE118</t>
  </si>
  <si>
    <t>SALE119</t>
  </si>
  <si>
    <t>SALE120</t>
  </si>
  <si>
    <t>SALE121</t>
  </si>
  <si>
    <t>SALE122</t>
  </si>
  <si>
    <t>SALE123</t>
  </si>
  <si>
    <t>SALE124</t>
  </si>
  <si>
    <t>SALE125</t>
  </si>
  <si>
    <t>SALE126</t>
  </si>
  <si>
    <t>SALE127</t>
  </si>
  <si>
    <t>SALE128</t>
  </si>
  <si>
    <t>SALE129</t>
  </si>
  <si>
    <t>SALE130</t>
  </si>
  <si>
    <t>SALE131</t>
  </si>
  <si>
    <t>SALE132</t>
  </si>
  <si>
    <t>SALE133</t>
  </si>
  <si>
    <t>SALE134</t>
  </si>
  <si>
    <t>SALE135</t>
  </si>
  <si>
    <t>SALE136</t>
  </si>
  <si>
    <t>SALE137</t>
  </si>
  <si>
    <t>SALE138</t>
  </si>
  <si>
    <t>SALE139</t>
  </si>
  <si>
    <t>SALE140</t>
  </si>
  <si>
    <t>SALE141</t>
  </si>
  <si>
    <t>SALE142</t>
  </si>
  <si>
    <t>SALE143</t>
  </si>
  <si>
    <t>SALE144</t>
  </si>
  <si>
    <t>SALE145</t>
  </si>
  <si>
    <t>SALE146</t>
  </si>
  <si>
    <t>SALE147</t>
  </si>
  <si>
    <t>SALE148</t>
  </si>
  <si>
    <t>SALE149</t>
  </si>
  <si>
    <t>SALE150</t>
  </si>
  <si>
    <t>SALE151</t>
  </si>
  <si>
    <t>SALE152</t>
  </si>
  <si>
    <t>SALE153</t>
  </si>
  <si>
    <t>SALE154</t>
  </si>
  <si>
    <t>SALE155</t>
  </si>
  <si>
    <t>SALE156</t>
  </si>
  <si>
    <t>SALE157</t>
  </si>
  <si>
    <t>SALE158</t>
  </si>
  <si>
    <t>SALE159</t>
  </si>
  <si>
    <t>SALE160</t>
  </si>
  <si>
    <t>SALE161</t>
  </si>
  <si>
    <t>SALE162</t>
  </si>
  <si>
    <t>SALE163</t>
  </si>
  <si>
    <t>SALE164</t>
  </si>
  <si>
    <t>SALE165</t>
  </si>
  <si>
    <t>SALE166</t>
  </si>
  <si>
    <t>SALE167</t>
  </si>
  <si>
    <t>SALE168</t>
  </si>
  <si>
    <t>SALE169</t>
  </si>
  <si>
    <t>SALE170</t>
  </si>
  <si>
    <t>SALE171</t>
  </si>
  <si>
    <t>SALE172</t>
  </si>
  <si>
    <t>SALE173</t>
  </si>
  <si>
    <t>SALE174</t>
  </si>
  <si>
    <t>SALE175</t>
  </si>
  <si>
    <t>SALE176</t>
  </si>
  <si>
    <t>SALE177</t>
  </si>
  <si>
    <t>SALE178</t>
  </si>
  <si>
    <t>SALE179</t>
  </si>
  <si>
    <t>SALE180</t>
  </si>
  <si>
    <t>SALE181</t>
  </si>
  <si>
    <t>SALE182</t>
  </si>
  <si>
    <t>SALE183</t>
  </si>
  <si>
    <t>SALE184</t>
  </si>
  <si>
    <t>SALE185</t>
  </si>
  <si>
    <t>SALE186</t>
  </si>
  <si>
    <t>SALE187</t>
  </si>
  <si>
    <t>SALE188</t>
  </si>
  <si>
    <t>SALE189</t>
  </si>
  <si>
    <t>SALE190</t>
  </si>
  <si>
    <t>SALE191</t>
  </si>
  <si>
    <t>SALE192</t>
  </si>
  <si>
    <t>SALE193</t>
  </si>
  <si>
    <t>SALE194</t>
  </si>
  <si>
    <t>SALE195</t>
  </si>
  <si>
    <t>SALE196</t>
  </si>
  <si>
    <t>SALE197</t>
  </si>
  <si>
    <t>SALE198</t>
  </si>
  <si>
    <t>SALE199</t>
  </si>
  <si>
    <t>SALE200</t>
  </si>
  <si>
    <t>SALE201</t>
  </si>
  <si>
    <t>SALE202</t>
  </si>
  <si>
    <t>SALE203</t>
  </si>
  <si>
    <t>SALE204</t>
  </si>
  <si>
    <t>SALE205</t>
  </si>
  <si>
    <t>SALE206</t>
  </si>
  <si>
    <t>SALE207</t>
  </si>
  <si>
    <t>SALE208</t>
  </si>
  <si>
    <t>SALE209</t>
  </si>
  <si>
    <t>SALE210</t>
  </si>
  <si>
    <t>SALE211</t>
  </si>
  <si>
    <t>SALE212</t>
  </si>
  <si>
    <t>SALE213</t>
  </si>
  <si>
    <t>SALE214</t>
  </si>
  <si>
    <t>SALE215</t>
  </si>
  <si>
    <t>SALE216</t>
  </si>
  <si>
    <t>SALE217</t>
  </si>
  <si>
    <t>SALE218</t>
  </si>
  <si>
    <t>SALE219</t>
  </si>
  <si>
    <t>SALE220</t>
  </si>
  <si>
    <t>SALE221</t>
  </si>
  <si>
    <t>SALE222</t>
  </si>
  <si>
    <t>SALE223</t>
  </si>
  <si>
    <t>SALE224</t>
  </si>
  <si>
    <t>SALE225</t>
  </si>
  <si>
    <t>SALE226</t>
  </si>
  <si>
    <t>SALE227</t>
  </si>
  <si>
    <t>SALE228</t>
  </si>
  <si>
    <t>SALE229</t>
  </si>
  <si>
    <t>SALE230</t>
  </si>
  <si>
    <t>SALE231</t>
  </si>
  <si>
    <t>SALE232</t>
  </si>
  <si>
    <t>SALE233</t>
  </si>
  <si>
    <t>SALE234</t>
  </si>
  <si>
    <t>SALE235</t>
  </si>
  <si>
    <t>SALE236</t>
  </si>
  <si>
    <t>SALE237</t>
  </si>
  <si>
    <t>SALE238</t>
  </si>
  <si>
    <t>SALE239</t>
  </si>
  <si>
    <t>SALE240</t>
  </si>
  <si>
    <t>SALE241</t>
  </si>
  <si>
    <t>SALE242</t>
  </si>
  <si>
    <t>SALE243</t>
  </si>
  <si>
    <t>SALE244</t>
  </si>
  <si>
    <t>SALE245</t>
  </si>
  <si>
    <t>SALE246</t>
  </si>
  <si>
    <t>SALE247</t>
  </si>
  <si>
    <t>SALE248</t>
  </si>
  <si>
    <t>SALE249</t>
  </si>
  <si>
    <t>SALE250</t>
  </si>
  <si>
    <t>SALE251</t>
  </si>
  <si>
    <t>SALE252</t>
  </si>
  <si>
    <t>SALE253</t>
  </si>
  <si>
    <t>SALE254</t>
  </si>
  <si>
    <t>SALE255</t>
  </si>
  <si>
    <t>SALE256</t>
  </si>
  <si>
    <t>SALE257</t>
  </si>
  <si>
    <t>SALE258</t>
  </si>
  <si>
    <t>SALE259</t>
  </si>
  <si>
    <t>SALE260</t>
  </si>
  <si>
    <t>SALE261</t>
  </si>
  <si>
    <t>SALE262</t>
  </si>
  <si>
    <t>SALE263</t>
  </si>
  <si>
    <t>SALE264</t>
  </si>
  <si>
    <t>SALE265</t>
  </si>
  <si>
    <t>SALE266</t>
  </si>
  <si>
    <t>SALE267</t>
  </si>
  <si>
    <t>SALE268</t>
  </si>
  <si>
    <t>SALE269</t>
  </si>
  <si>
    <t>SALE270</t>
  </si>
  <si>
    <t>SALE271</t>
  </si>
  <si>
    <t>SALE272</t>
  </si>
  <si>
    <t>SALE273</t>
  </si>
  <si>
    <t>SALE274</t>
  </si>
  <si>
    <t>SALE275</t>
  </si>
  <si>
    <t>SALE276</t>
  </si>
  <si>
    <t>SALE277</t>
  </si>
  <si>
    <t>SALE278</t>
  </si>
  <si>
    <t>SALE279</t>
  </si>
  <si>
    <t>SALE280</t>
  </si>
  <si>
    <t>SALE281</t>
  </si>
  <si>
    <t>SALE282</t>
  </si>
  <si>
    <t>SALE283</t>
  </si>
  <si>
    <t>SALE284</t>
  </si>
  <si>
    <t>SALE285</t>
  </si>
  <si>
    <t>SALE286</t>
  </si>
  <si>
    <t>SALE287</t>
  </si>
  <si>
    <t>SALE288</t>
  </si>
  <si>
    <t>SALE289</t>
  </si>
  <si>
    <t>SALE290</t>
  </si>
  <si>
    <t>SALE291</t>
  </si>
  <si>
    <t>SALE292</t>
  </si>
  <si>
    <t>SALE293</t>
  </si>
  <si>
    <t>SALE294</t>
  </si>
  <si>
    <t>SALE295</t>
  </si>
  <si>
    <t>SALE296</t>
  </si>
  <si>
    <t>SALE297</t>
  </si>
  <si>
    <t>SALE298</t>
  </si>
  <si>
    <t>SALE299</t>
  </si>
  <si>
    <t>SALE300</t>
  </si>
  <si>
    <t>SALE301</t>
  </si>
  <si>
    <t>SALE302</t>
  </si>
  <si>
    <t>SALE303</t>
  </si>
  <si>
    <t>SALE304</t>
  </si>
  <si>
    <t>SALE305</t>
  </si>
  <si>
    <t>SALE306</t>
  </si>
  <si>
    <t>SALE307</t>
  </si>
  <si>
    <t>SALE308</t>
  </si>
  <si>
    <t>SALE309</t>
  </si>
  <si>
    <t>SALE310</t>
  </si>
  <si>
    <t>SALE311</t>
  </si>
  <si>
    <t>SALE312</t>
  </si>
  <si>
    <t>SALE313</t>
  </si>
  <si>
    <t>SALE314</t>
  </si>
  <si>
    <t>SALE315</t>
  </si>
  <si>
    <t>SALE316</t>
  </si>
  <si>
    <t>SALE317</t>
  </si>
  <si>
    <t>SALE318</t>
  </si>
  <si>
    <t>SALE319</t>
  </si>
  <si>
    <t>SALE320</t>
  </si>
  <si>
    <t>SALE321</t>
  </si>
  <si>
    <t>SALE322</t>
  </si>
  <si>
    <t>SALE323</t>
  </si>
  <si>
    <t>SALE324</t>
  </si>
  <si>
    <t>SALE325</t>
  </si>
  <si>
    <t>SALE326</t>
  </si>
  <si>
    <t>SALE327</t>
  </si>
  <si>
    <t>SALE328</t>
  </si>
  <si>
    <t>SALE329</t>
  </si>
  <si>
    <t>SALE330</t>
  </si>
  <si>
    <t>SALE331</t>
  </si>
  <si>
    <t>SALE332</t>
  </si>
  <si>
    <t>SALE333</t>
  </si>
  <si>
    <t>SALE334</t>
  </si>
  <si>
    <t>SALE335</t>
  </si>
  <si>
    <t>SALE336</t>
  </si>
  <si>
    <t>SALE337</t>
  </si>
  <si>
    <t>SALE338</t>
  </si>
  <si>
    <t>SALE339</t>
  </si>
  <si>
    <t>SALE340</t>
  </si>
  <si>
    <t>SALE341</t>
  </si>
  <si>
    <t>SALE342</t>
  </si>
  <si>
    <t>SALE343</t>
  </si>
  <si>
    <t>SALE344</t>
  </si>
  <si>
    <t>SALE345</t>
  </si>
  <si>
    <t>SALE346</t>
  </si>
  <si>
    <t>SALE347</t>
  </si>
  <si>
    <t>SALE348</t>
  </si>
  <si>
    <t>SALE349</t>
  </si>
  <si>
    <t>SALE350</t>
  </si>
  <si>
    <t>SALE351</t>
  </si>
  <si>
    <t>SALE352</t>
  </si>
  <si>
    <t>SALE353</t>
  </si>
  <si>
    <t>SALE354</t>
  </si>
  <si>
    <t>SALE355</t>
  </si>
  <si>
    <t>SALE356</t>
  </si>
  <si>
    <t>SALE357</t>
  </si>
  <si>
    <t>SALE358</t>
  </si>
  <si>
    <t>SALE359</t>
  </si>
  <si>
    <t>SALE360</t>
  </si>
  <si>
    <t>SALE361</t>
  </si>
  <si>
    <t>SALE362</t>
  </si>
  <si>
    <t>SALE363</t>
  </si>
  <si>
    <t>SALE364</t>
  </si>
  <si>
    <t>SALE365</t>
  </si>
  <si>
    <t>SALE366</t>
  </si>
  <si>
    <t>SALE367</t>
  </si>
  <si>
    <t>SALE368</t>
  </si>
  <si>
    <t>SALE369</t>
  </si>
  <si>
    <t>SALE370</t>
  </si>
  <si>
    <t>SALE371</t>
  </si>
  <si>
    <t>SALE372</t>
  </si>
  <si>
    <t>SALE373</t>
  </si>
  <si>
    <t>SALE374</t>
  </si>
  <si>
    <t>SALE375</t>
  </si>
  <si>
    <t>SALE376</t>
  </si>
  <si>
    <t>SALE377</t>
  </si>
  <si>
    <t>SALE378</t>
  </si>
  <si>
    <t>SALE379</t>
  </si>
  <si>
    <t>SALE380</t>
  </si>
  <si>
    <t>SALE381</t>
  </si>
  <si>
    <t>SALE382</t>
  </si>
  <si>
    <t>SALE383</t>
  </si>
  <si>
    <t>SALE384</t>
  </si>
  <si>
    <t>SALE385</t>
  </si>
  <si>
    <t>SALE386</t>
  </si>
  <si>
    <t>SALE387</t>
  </si>
  <si>
    <t>SALE388</t>
  </si>
  <si>
    <t>SALE389</t>
  </si>
  <si>
    <t>SALE390</t>
  </si>
  <si>
    <t>SALE391</t>
  </si>
  <si>
    <t>SALE392</t>
  </si>
  <si>
    <t>SALE393</t>
  </si>
  <si>
    <t>SALE394</t>
  </si>
  <si>
    <t>SALE395</t>
  </si>
  <si>
    <t>SALE396</t>
  </si>
  <si>
    <t>SALE397</t>
  </si>
  <si>
    <t>SALE398</t>
  </si>
  <si>
    <t>SALE399</t>
  </si>
  <si>
    <t>SALE400</t>
  </si>
  <si>
    <t>SALE401</t>
  </si>
  <si>
    <t>SALE402</t>
  </si>
  <si>
    <t>SALE403</t>
  </si>
  <si>
    <t>SALE404</t>
  </si>
  <si>
    <t>SALE405</t>
  </si>
  <si>
    <t>SALE406</t>
  </si>
  <si>
    <t>SALE407</t>
  </si>
  <si>
    <t>SALE408</t>
  </si>
  <si>
    <t>SALE409</t>
  </si>
  <si>
    <t>SALE410</t>
  </si>
  <si>
    <t>SALE411</t>
  </si>
  <si>
    <t>SALE412</t>
  </si>
  <si>
    <t>SALE413</t>
  </si>
  <si>
    <t>SALE414</t>
  </si>
  <si>
    <t>SALE415</t>
  </si>
  <si>
    <t>SALE416</t>
  </si>
  <si>
    <t>SALE417</t>
  </si>
  <si>
    <t>SALE418</t>
  </si>
  <si>
    <t>SALE419</t>
  </si>
  <si>
    <t>SALE420</t>
  </si>
  <si>
    <t>SALE421</t>
  </si>
  <si>
    <t>SALE422</t>
  </si>
  <si>
    <t>SALE423</t>
  </si>
  <si>
    <t>SALE424</t>
  </si>
  <si>
    <t>SALE425</t>
  </si>
  <si>
    <t>SALE426</t>
  </si>
  <si>
    <t>SALE427</t>
  </si>
  <si>
    <t>SALE428</t>
  </si>
  <si>
    <t>SALE429</t>
  </si>
  <si>
    <t>SALE430</t>
  </si>
  <si>
    <t>SALE431</t>
  </si>
  <si>
    <t>SALE432</t>
  </si>
  <si>
    <t>SALE433</t>
  </si>
  <si>
    <t>SALE434</t>
  </si>
  <si>
    <t>SALE435</t>
  </si>
  <si>
    <t>SALE436</t>
  </si>
  <si>
    <t>SALE437</t>
  </si>
  <si>
    <t>SALE438</t>
  </si>
  <si>
    <t>SALE439</t>
  </si>
  <si>
    <t>SALE440</t>
  </si>
  <si>
    <t>SALE441</t>
  </si>
  <si>
    <t>SALE442</t>
  </si>
  <si>
    <t>SALE443</t>
  </si>
  <si>
    <t>SALE444</t>
  </si>
  <si>
    <t>SALE445</t>
  </si>
  <si>
    <t>SALE446</t>
  </si>
  <si>
    <t>SALE447</t>
  </si>
  <si>
    <t>SALE448</t>
  </si>
  <si>
    <t>SALE449</t>
  </si>
  <si>
    <t>SALE450</t>
  </si>
  <si>
    <t>SALE451</t>
  </si>
  <si>
    <t>SALE452</t>
  </si>
  <si>
    <t>SALE453</t>
  </si>
  <si>
    <t>SALE454</t>
  </si>
  <si>
    <t>SALE455</t>
  </si>
  <si>
    <t>SALE456</t>
  </si>
  <si>
    <t>SALE457</t>
  </si>
  <si>
    <t>SALE458</t>
  </si>
  <si>
    <t>SALE459</t>
  </si>
  <si>
    <t>SALE460</t>
  </si>
  <si>
    <t>SALE461</t>
  </si>
  <si>
    <t>SALE462</t>
  </si>
  <si>
    <t>SALE463</t>
  </si>
  <si>
    <t>SALE464</t>
  </si>
  <si>
    <t>SALE465</t>
  </si>
  <si>
    <t>SALE466</t>
  </si>
  <si>
    <t>SALE467</t>
  </si>
  <si>
    <t>SALE468</t>
  </si>
  <si>
    <t>SALE469</t>
  </si>
  <si>
    <t>SALE470</t>
  </si>
  <si>
    <t>SALE471</t>
  </si>
  <si>
    <t>SALE472</t>
  </si>
  <si>
    <t>SALE473</t>
  </si>
  <si>
    <t>SALE474</t>
  </si>
  <si>
    <t>SALE475</t>
  </si>
  <si>
    <t>SALE476</t>
  </si>
  <si>
    <t>SALE477</t>
  </si>
  <si>
    <t>SALE478</t>
  </si>
  <si>
    <t>SALE479</t>
  </si>
  <si>
    <t>SALE480</t>
  </si>
  <si>
    <t>SALE481</t>
  </si>
  <si>
    <t>SALE482</t>
  </si>
  <si>
    <t>SALE483</t>
  </si>
  <si>
    <t>SALE484</t>
  </si>
  <si>
    <t>SALE485</t>
  </si>
  <si>
    <t>SALE486</t>
  </si>
  <si>
    <t>SALE487</t>
  </si>
  <si>
    <t>SALE488</t>
  </si>
  <si>
    <t>SALE489</t>
  </si>
  <si>
    <t>SALE490</t>
  </si>
  <si>
    <t>SALE491</t>
  </si>
  <si>
    <t>SALE492</t>
  </si>
  <si>
    <t>SALE493</t>
  </si>
  <si>
    <t>SALE494</t>
  </si>
  <si>
    <t>SALE495</t>
  </si>
  <si>
    <t>SALE496</t>
  </si>
  <si>
    <t>SALE497</t>
  </si>
  <si>
    <t>SALE498</t>
  </si>
  <si>
    <t>SALE499</t>
  </si>
  <si>
    <t>SALE500</t>
  </si>
  <si>
    <t>SALE501</t>
  </si>
  <si>
    <t>SALE502</t>
  </si>
  <si>
    <t>SALE503</t>
  </si>
  <si>
    <t>SALE504</t>
  </si>
  <si>
    <t>SALE505</t>
  </si>
  <si>
    <t>SALE506</t>
  </si>
  <si>
    <t>SALE507</t>
  </si>
  <si>
    <t>SALE508</t>
  </si>
  <si>
    <t>SALE509</t>
  </si>
  <si>
    <t>SALE510</t>
  </si>
  <si>
    <t>SALE511</t>
  </si>
  <si>
    <t>SALE512</t>
  </si>
  <si>
    <t>SALE513</t>
  </si>
  <si>
    <t>SALE514</t>
  </si>
  <si>
    <t>SALE515</t>
  </si>
  <si>
    <t>SALE516</t>
  </si>
  <si>
    <t>SALE517</t>
  </si>
  <si>
    <t>SALE518</t>
  </si>
  <si>
    <t>SALE519</t>
  </si>
  <si>
    <t>SALE520</t>
  </si>
  <si>
    <t>SALE521</t>
  </si>
  <si>
    <t>SALE522</t>
  </si>
  <si>
    <t>SALE523</t>
  </si>
  <si>
    <t>SALE524</t>
  </si>
  <si>
    <t>SALE525</t>
  </si>
  <si>
    <t>SALE526</t>
  </si>
  <si>
    <t>SALE527</t>
  </si>
  <si>
    <t>SALE528</t>
  </si>
  <si>
    <t>SALE529</t>
  </si>
  <si>
    <t>SALE530</t>
  </si>
  <si>
    <t>SALE531</t>
  </si>
  <si>
    <t>SALE532</t>
  </si>
  <si>
    <t>SALE533</t>
  </si>
  <si>
    <t>SALE534</t>
  </si>
  <si>
    <t>SALE535</t>
  </si>
  <si>
    <t>SALE536</t>
  </si>
  <si>
    <t>SALE537</t>
  </si>
  <si>
    <t>SALE538</t>
  </si>
  <si>
    <t>SALE539</t>
  </si>
  <si>
    <t>SALE540</t>
  </si>
  <si>
    <t>SALE541</t>
  </si>
  <si>
    <t>SALE542</t>
  </si>
  <si>
    <t>SALE543</t>
  </si>
  <si>
    <t>SALE544</t>
  </si>
  <si>
    <t>SALE545</t>
  </si>
  <si>
    <t>SALE546</t>
  </si>
  <si>
    <t>SALE547</t>
  </si>
  <si>
    <t>SALE548</t>
  </si>
  <si>
    <t>SALE549</t>
  </si>
  <si>
    <t>SALE550</t>
  </si>
  <si>
    <t>SALE551</t>
  </si>
  <si>
    <t>SALE552</t>
  </si>
  <si>
    <t>SALE553</t>
  </si>
  <si>
    <t>SALE554</t>
  </si>
  <si>
    <t>SALE555</t>
  </si>
  <si>
    <t>SALE556</t>
  </si>
  <si>
    <t>SALE557</t>
  </si>
  <si>
    <t>SALE558</t>
  </si>
  <si>
    <t>SALE559</t>
  </si>
  <si>
    <t>SALE560</t>
  </si>
  <si>
    <t>SALE561</t>
  </si>
  <si>
    <t>SALE562</t>
  </si>
  <si>
    <t>SALE563</t>
  </si>
  <si>
    <t>SALE564</t>
  </si>
  <si>
    <t>SALE565</t>
  </si>
  <si>
    <t>SALE566</t>
  </si>
  <si>
    <t>SALE567</t>
  </si>
  <si>
    <t>SALE568</t>
  </si>
  <si>
    <t>SALE569</t>
  </si>
  <si>
    <t>SALE570</t>
  </si>
  <si>
    <t>SALE571</t>
  </si>
  <si>
    <t>SALE572</t>
  </si>
  <si>
    <t>SALE573</t>
  </si>
  <si>
    <t>SALE574</t>
  </si>
  <si>
    <t>SALE575</t>
  </si>
  <si>
    <t>SALE576</t>
  </si>
  <si>
    <t>SALE577</t>
  </si>
  <si>
    <t>SALE578</t>
  </si>
  <si>
    <t>SALE579</t>
  </si>
  <si>
    <t>SALE580</t>
  </si>
  <si>
    <t>SALE581</t>
  </si>
  <si>
    <t>SALE582</t>
  </si>
  <si>
    <t>SALE583</t>
  </si>
  <si>
    <t>SALE584</t>
  </si>
  <si>
    <t>SALE585</t>
  </si>
  <si>
    <t>SALE586</t>
  </si>
  <si>
    <t>SALE587</t>
  </si>
  <si>
    <t>SALE588</t>
  </si>
  <si>
    <t>SALE589</t>
  </si>
  <si>
    <t>SALE590</t>
  </si>
  <si>
    <t>SALE591</t>
  </si>
  <si>
    <t>SALE592</t>
  </si>
  <si>
    <t>SALE593</t>
  </si>
  <si>
    <t>SALE594</t>
  </si>
  <si>
    <t>SALE595</t>
  </si>
  <si>
    <t>SALE596</t>
  </si>
  <si>
    <t>SALE597</t>
  </si>
  <si>
    <t>SALE598</t>
  </si>
  <si>
    <t>SALE599</t>
  </si>
  <si>
    <t>SALE600</t>
  </si>
  <si>
    <t>SALE601</t>
  </si>
  <si>
    <t>SALE602</t>
  </si>
  <si>
    <t>SALE603</t>
  </si>
  <si>
    <t>SALE604</t>
  </si>
  <si>
    <t>SALE605</t>
  </si>
  <si>
    <t>SALE606</t>
  </si>
  <si>
    <t>SALE607</t>
  </si>
  <si>
    <t>SALE608</t>
  </si>
  <si>
    <t>SALE609</t>
  </si>
  <si>
    <t>SALE610</t>
  </si>
  <si>
    <t>SALE611</t>
  </si>
  <si>
    <t>SALE612</t>
  </si>
  <si>
    <t>SALE613</t>
  </si>
  <si>
    <t>SALE614</t>
  </si>
  <si>
    <t>SALE615</t>
  </si>
  <si>
    <t>SALE616</t>
  </si>
  <si>
    <t>SALE617</t>
  </si>
  <si>
    <t>SALE618</t>
  </si>
  <si>
    <t>SALE619</t>
  </si>
  <si>
    <t>SALE620</t>
  </si>
  <si>
    <t>SALE621</t>
  </si>
  <si>
    <t>SALE622</t>
  </si>
  <si>
    <t>SALE623</t>
  </si>
  <si>
    <t>SALE624</t>
  </si>
  <si>
    <t>SALE625</t>
  </si>
  <si>
    <t>SALE626</t>
  </si>
  <si>
    <t>SALE627</t>
  </si>
  <si>
    <t>SALE628</t>
  </si>
  <si>
    <t>SALE629</t>
  </si>
  <si>
    <t>SALE630</t>
  </si>
  <si>
    <t>SALE631</t>
  </si>
  <si>
    <t>SALE632</t>
  </si>
  <si>
    <t>SALE633</t>
  </si>
  <si>
    <t>SALE634</t>
  </si>
  <si>
    <t>SALE635</t>
  </si>
  <si>
    <t>SALE636</t>
  </si>
  <si>
    <t>SALE637</t>
  </si>
  <si>
    <t>SALE638</t>
  </si>
  <si>
    <t>SALE639</t>
  </si>
  <si>
    <t>SALE640</t>
  </si>
  <si>
    <t>SALE641</t>
  </si>
  <si>
    <t>SALE642</t>
  </si>
  <si>
    <t>SALE643</t>
  </si>
  <si>
    <t>SALE644</t>
  </si>
  <si>
    <t>SALE645</t>
  </si>
  <si>
    <t>SALE646</t>
  </si>
  <si>
    <t>SALE647</t>
  </si>
  <si>
    <t>SALE648</t>
  </si>
  <si>
    <t>SALE649</t>
  </si>
  <si>
    <t>SALE650</t>
  </si>
  <si>
    <t>SALE651</t>
  </si>
  <si>
    <t>SALE652</t>
  </si>
  <si>
    <t>SALE653</t>
  </si>
  <si>
    <t>SALE654</t>
  </si>
  <si>
    <t>SALE655</t>
  </si>
  <si>
    <t>SALE656</t>
  </si>
  <si>
    <t>SALE657</t>
  </si>
  <si>
    <t>SALE658</t>
  </si>
  <si>
    <t>SALE659</t>
  </si>
  <si>
    <t>SALE660</t>
  </si>
  <si>
    <t>SALE661</t>
  </si>
  <si>
    <t>SALE662</t>
  </si>
  <si>
    <t>SALE663</t>
  </si>
  <si>
    <t>SALE664</t>
  </si>
  <si>
    <t>SALE665</t>
  </si>
  <si>
    <t>SALE666</t>
  </si>
  <si>
    <t>SALE667</t>
  </si>
  <si>
    <t>SALE668</t>
  </si>
  <si>
    <t>SALE669</t>
  </si>
  <si>
    <t>SALE670</t>
  </si>
  <si>
    <t>SALE671</t>
  </si>
  <si>
    <t>SALE672</t>
  </si>
  <si>
    <t>SALE673</t>
  </si>
  <si>
    <t>SALE674</t>
  </si>
  <si>
    <t>SALE675</t>
  </si>
  <si>
    <t>SALE676</t>
  </si>
  <si>
    <t>SALE677</t>
  </si>
  <si>
    <t>SALE678</t>
  </si>
  <si>
    <t>SALE679</t>
  </si>
  <si>
    <t>SALE680</t>
  </si>
  <si>
    <t>SALE681</t>
  </si>
  <si>
    <t>SALE682</t>
  </si>
  <si>
    <t>SALE683</t>
  </si>
  <si>
    <t>SALE684</t>
  </si>
  <si>
    <t>SALE685</t>
  </si>
  <si>
    <t>SALE686</t>
  </si>
  <si>
    <t>SALE687</t>
  </si>
  <si>
    <t>SALE688</t>
  </si>
  <si>
    <t>SALE689</t>
  </si>
  <si>
    <t>SALE690</t>
  </si>
  <si>
    <t>SALE691</t>
  </si>
  <si>
    <t>SALE692</t>
  </si>
  <si>
    <t>SALE693</t>
  </si>
  <si>
    <t>SALE694</t>
  </si>
  <si>
    <t>SALE695</t>
  </si>
  <si>
    <t>SALE696</t>
  </si>
  <si>
    <t>SALE697</t>
  </si>
  <si>
    <t>SALE698</t>
  </si>
  <si>
    <t>SALE699</t>
  </si>
  <si>
    <t>SALE700</t>
  </si>
  <si>
    <t>SALE701</t>
  </si>
  <si>
    <t>SALE702</t>
  </si>
  <si>
    <t>SALE703</t>
  </si>
  <si>
    <t>SALE704</t>
  </si>
  <si>
    <t>SALE705</t>
  </si>
  <si>
    <t>SALE706</t>
  </si>
  <si>
    <t>SALE707</t>
  </si>
  <si>
    <t>SALE708</t>
  </si>
  <si>
    <t>SALE709</t>
  </si>
  <si>
    <t>SALE710</t>
  </si>
  <si>
    <t>SALE711</t>
  </si>
  <si>
    <t>SALE712</t>
  </si>
  <si>
    <t>SALE713</t>
  </si>
  <si>
    <t>SALE714</t>
  </si>
  <si>
    <t>SALE715</t>
  </si>
  <si>
    <t>SALE716</t>
  </si>
  <si>
    <t>SALE717</t>
  </si>
  <si>
    <t>SALE718</t>
  </si>
  <si>
    <t>SALE719</t>
  </si>
  <si>
    <t>SALE720</t>
  </si>
  <si>
    <t>SALE721</t>
  </si>
  <si>
    <t>SALE722</t>
  </si>
  <si>
    <t>SALE723</t>
  </si>
  <si>
    <t>SALE724</t>
  </si>
  <si>
    <t>SALE725</t>
  </si>
  <si>
    <t>SALE726</t>
  </si>
  <si>
    <t>SALE727</t>
  </si>
  <si>
    <t>SALE728</t>
  </si>
  <si>
    <t>SALE729</t>
  </si>
  <si>
    <t>SALE730</t>
  </si>
  <si>
    <t>SALE731</t>
  </si>
  <si>
    <t>SALE732</t>
  </si>
  <si>
    <t>SALE733</t>
  </si>
  <si>
    <t>SALE734</t>
  </si>
  <si>
    <t>SALE735</t>
  </si>
  <si>
    <t>SALE736</t>
  </si>
  <si>
    <t>SALE737</t>
  </si>
  <si>
    <t>SALE738</t>
  </si>
  <si>
    <t>SALE739</t>
  </si>
  <si>
    <t>SALE740</t>
  </si>
  <si>
    <t>SALE741</t>
  </si>
  <si>
    <t>SALE742</t>
  </si>
  <si>
    <t>SALE743</t>
  </si>
  <si>
    <t>SALE744</t>
  </si>
  <si>
    <t>SALE745</t>
  </si>
  <si>
    <t>SALE746</t>
  </si>
  <si>
    <t>SALE747</t>
  </si>
  <si>
    <t>SALE748</t>
  </si>
  <si>
    <t>SALE749</t>
  </si>
  <si>
    <t>SALE750</t>
  </si>
  <si>
    <t>SALE751</t>
  </si>
  <si>
    <t>SALE752</t>
  </si>
  <si>
    <t>SALE753</t>
  </si>
  <si>
    <t>SALE754</t>
  </si>
  <si>
    <t>SALE755</t>
  </si>
  <si>
    <t>SALE756</t>
  </si>
  <si>
    <t>SALE757</t>
  </si>
  <si>
    <t>SALE758</t>
  </si>
  <si>
    <t>SALE759</t>
  </si>
  <si>
    <t>SALE760</t>
  </si>
  <si>
    <t>SALE761</t>
  </si>
  <si>
    <t>SALE762</t>
  </si>
  <si>
    <t>SALE763</t>
  </si>
  <si>
    <t>SALE764</t>
  </si>
  <si>
    <t>SALE765</t>
  </si>
  <si>
    <t>SALE766</t>
  </si>
  <si>
    <t>SALE767</t>
  </si>
  <si>
    <t>SALE768</t>
  </si>
  <si>
    <t>SALE769</t>
  </si>
  <si>
    <t>SALE770</t>
  </si>
  <si>
    <t>SALE771</t>
  </si>
  <si>
    <t>SALE772</t>
  </si>
  <si>
    <t>SALE773</t>
  </si>
  <si>
    <t>SALE774</t>
  </si>
  <si>
    <t>SALE775</t>
  </si>
  <si>
    <t>SALE776</t>
  </si>
  <si>
    <t>SALE777</t>
  </si>
  <si>
    <t>SALE778</t>
  </si>
  <si>
    <t>SALE779</t>
  </si>
  <si>
    <t>SALE780</t>
  </si>
  <si>
    <t>SALE781</t>
  </si>
  <si>
    <t>SALE782</t>
  </si>
  <si>
    <t>SALE783</t>
  </si>
  <si>
    <t>SALE784</t>
  </si>
  <si>
    <t>SALE785</t>
  </si>
  <si>
    <t>SALE786</t>
  </si>
  <si>
    <t>SALE787</t>
  </si>
  <si>
    <t>SALE788</t>
  </si>
  <si>
    <t>SALE789</t>
  </si>
  <si>
    <t>SALE790</t>
  </si>
  <si>
    <t>SALE791</t>
  </si>
  <si>
    <t>SALE792</t>
  </si>
  <si>
    <t>SALE793</t>
  </si>
  <si>
    <t>SALE794</t>
  </si>
  <si>
    <t>SALE795</t>
  </si>
  <si>
    <t>SALE796</t>
  </si>
  <si>
    <t>SALE797</t>
  </si>
  <si>
    <t>SALE798</t>
  </si>
  <si>
    <t>SALE799</t>
  </si>
  <si>
    <t>SALE800</t>
  </si>
  <si>
    <t>SALE801</t>
  </si>
  <si>
    <t>SALE802</t>
  </si>
  <si>
    <t>SALE803</t>
  </si>
  <si>
    <t>SALE804</t>
  </si>
  <si>
    <t>SALE805</t>
  </si>
  <si>
    <t>SALE806</t>
  </si>
  <si>
    <t>SALE807</t>
  </si>
  <si>
    <t>SALE808</t>
  </si>
  <si>
    <t>SALE809</t>
  </si>
  <si>
    <t>SALE810</t>
  </si>
  <si>
    <t>SALE811</t>
  </si>
  <si>
    <t>SALE812</t>
  </si>
  <si>
    <t>SALE813</t>
  </si>
  <si>
    <t>SALE814</t>
  </si>
  <si>
    <t>SALE815</t>
  </si>
  <si>
    <t>SALE816</t>
  </si>
  <si>
    <t>SALE817</t>
  </si>
  <si>
    <t>SALE818</t>
  </si>
  <si>
    <t>SALE819</t>
  </si>
  <si>
    <t>SALE820</t>
  </si>
  <si>
    <t>SALE821</t>
  </si>
  <si>
    <t>SALE822</t>
  </si>
  <si>
    <t>SALE823</t>
  </si>
  <si>
    <t>SALE824</t>
  </si>
  <si>
    <t>SALE825</t>
  </si>
  <si>
    <t>SALE826</t>
  </si>
  <si>
    <t>SALE827</t>
  </si>
  <si>
    <t>SALE828</t>
  </si>
  <si>
    <t>SALE829</t>
  </si>
  <si>
    <t>SALE830</t>
  </si>
  <si>
    <t>SALE831</t>
  </si>
  <si>
    <t>SALE832</t>
  </si>
  <si>
    <t>SALE833</t>
  </si>
  <si>
    <t>SALE834</t>
  </si>
  <si>
    <t>SALE835</t>
  </si>
  <si>
    <t>SALE836</t>
  </si>
  <si>
    <t>SALE837</t>
  </si>
  <si>
    <t>SALE838</t>
  </si>
  <si>
    <t>SALE839</t>
  </si>
  <si>
    <t>SALE840</t>
  </si>
  <si>
    <t>SALE841</t>
  </si>
  <si>
    <t>SALE842</t>
  </si>
  <si>
    <t>SALE843</t>
  </si>
  <si>
    <t>SALE844</t>
  </si>
  <si>
    <t>SALE845</t>
  </si>
  <si>
    <t>SALE846</t>
  </si>
  <si>
    <t>SALE847</t>
  </si>
  <si>
    <t>SALE848</t>
  </si>
  <si>
    <t>SALE849</t>
  </si>
  <si>
    <t>SALE850</t>
  </si>
  <si>
    <t>SALE851</t>
  </si>
  <si>
    <t>SALE852</t>
  </si>
  <si>
    <t>SALE853</t>
  </si>
  <si>
    <t>SALE854</t>
  </si>
  <si>
    <t>SALE855</t>
  </si>
  <si>
    <t>SALE856</t>
  </si>
  <si>
    <t>SALE857</t>
  </si>
  <si>
    <t>SALE858</t>
  </si>
  <si>
    <t>SALE859</t>
  </si>
  <si>
    <t>SALE860</t>
  </si>
  <si>
    <t>SALE861</t>
  </si>
  <si>
    <t>SALE862</t>
  </si>
  <si>
    <t>SALE863</t>
  </si>
  <si>
    <t>SALE864</t>
  </si>
  <si>
    <t>SALE865</t>
  </si>
  <si>
    <t>SALE866</t>
  </si>
  <si>
    <t>SALE867</t>
  </si>
  <si>
    <t>SALE868</t>
  </si>
  <si>
    <t>SALE869</t>
  </si>
  <si>
    <t>SALE870</t>
  </si>
  <si>
    <t>SALE871</t>
  </si>
  <si>
    <t>SALE872</t>
  </si>
  <si>
    <t>SALE873</t>
  </si>
  <si>
    <t>SALE874</t>
  </si>
  <si>
    <t>SALE875</t>
  </si>
  <si>
    <t>SALE876</t>
  </si>
  <si>
    <t>SALE877</t>
  </si>
  <si>
    <t>SALE878</t>
  </si>
  <si>
    <t>SALE879</t>
  </si>
  <si>
    <t>SALE880</t>
  </si>
  <si>
    <t>SALE881</t>
  </si>
  <si>
    <t>SALE882</t>
  </si>
  <si>
    <t>SALE883</t>
  </si>
  <si>
    <t>SALE884</t>
  </si>
  <si>
    <t>SALE885</t>
  </si>
  <si>
    <t>SALE886</t>
  </si>
  <si>
    <t>SALE887</t>
  </si>
  <si>
    <t>SALE888</t>
  </si>
  <si>
    <t>SALE889</t>
  </si>
  <si>
    <t>SALE890</t>
  </si>
  <si>
    <t>SALE891</t>
  </si>
  <si>
    <t>SALE892</t>
  </si>
  <si>
    <t>SALE893</t>
  </si>
  <si>
    <t>SALE894</t>
  </si>
  <si>
    <t>SALE895</t>
  </si>
  <si>
    <t>SALE896</t>
  </si>
  <si>
    <t>SALE897</t>
  </si>
  <si>
    <t>SALE898</t>
  </si>
  <si>
    <t>SALE899</t>
  </si>
  <si>
    <t>SALE900</t>
  </si>
  <si>
    <t>SALE901</t>
  </si>
  <si>
    <t>SALE902</t>
  </si>
  <si>
    <t>SALE903</t>
  </si>
  <si>
    <t>SALE904</t>
  </si>
  <si>
    <t>SALE905</t>
  </si>
  <si>
    <t>SALE906</t>
  </si>
  <si>
    <t>SALE907</t>
  </si>
  <si>
    <t>SALE908</t>
  </si>
  <si>
    <t>SALE909</t>
  </si>
  <si>
    <t>SALE910</t>
  </si>
  <si>
    <t>SALE911</t>
  </si>
  <si>
    <t>SALE912</t>
  </si>
  <si>
    <t>SALE913</t>
  </si>
  <si>
    <t>SALE914</t>
  </si>
  <si>
    <t>SALE915</t>
  </si>
  <si>
    <t>SALE916</t>
  </si>
  <si>
    <t>SALE917</t>
  </si>
  <si>
    <t>SALE918</t>
  </si>
  <si>
    <t>SALE919</t>
  </si>
  <si>
    <t>SALE920</t>
  </si>
  <si>
    <t>SALE921</t>
  </si>
  <si>
    <t>SALE922</t>
  </si>
  <si>
    <t>SALE923</t>
  </si>
  <si>
    <t>SALE924</t>
  </si>
  <si>
    <t>SALE925</t>
  </si>
  <si>
    <t>SALE926</t>
  </si>
  <si>
    <t>SALE927</t>
  </si>
  <si>
    <t>SALE928</t>
  </si>
  <si>
    <t>SALE929</t>
  </si>
  <si>
    <t>SALE930</t>
  </si>
  <si>
    <t>SALE931</t>
  </si>
  <si>
    <t>SALE932</t>
  </si>
  <si>
    <t>SALE933</t>
  </si>
  <si>
    <t>SALE934</t>
  </si>
  <si>
    <t>SALE935</t>
  </si>
  <si>
    <t>SALE936</t>
  </si>
  <si>
    <t>SALE937</t>
  </si>
  <si>
    <t>SALE938</t>
  </si>
  <si>
    <t>SALE939</t>
  </si>
  <si>
    <t>SALE940</t>
  </si>
  <si>
    <t>SALE941</t>
  </si>
  <si>
    <t>SALE942</t>
  </si>
  <si>
    <t>SALE943</t>
  </si>
  <si>
    <t>SALE944</t>
  </si>
  <si>
    <t>SALE945</t>
  </si>
  <si>
    <t>SALE946</t>
  </si>
  <si>
    <t>SALE947</t>
  </si>
  <si>
    <t>SALE948</t>
  </si>
  <si>
    <t>SALE949</t>
  </si>
  <si>
    <t>SALE950</t>
  </si>
  <si>
    <t>SALE951</t>
  </si>
  <si>
    <t>SALE952</t>
  </si>
  <si>
    <t>SALE953</t>
  </si>
  <si>
    <t>SALE954</t>
  </si>
  <si>
    <t>SALE955</t>
  </si>
  <si>
    <t>SALE956</t>
  </si>
  <si>
    <t>SALE957</t>
  </si>
  <si>
    <t>SALE958</t>
  </si>
  <si>
    <t>SALE959</t>
  </si>
  <si>
    <t>SALE960</t>
  </si>
  <si>
    <t>SALE961</t>
  </si>
  <si>
    <t>SALE962</t>
  </si>
  <si>
    <t>SALE963</t>
  </si>
  <si>
    <t>SALE964</t>
  </si>
  <si>
    <t>SALE965</t>
  </si>
  <si>
    <t>SALE966</t>
  </si>
  <si>
    <t>SALE967</t>
  </si>
  <si>
    <t>SALE968</t>
  </si>
  <si>
    <t>SALE969</t>
  </si>
  <si>
    <t>SALE970</t>
  </si>
  <si>
    <t>SALE971</t>
  </si>
  <si>
    <t>SALE972</t>
  </si>
  <si>
    <t>SALE973</t>
  </si>
  <si>
    <t>SALE974</t>
  </si>
  <si>
    <t>SALE975</t>
  </si>
  <si>
    <t>SALE976</t>
  </si>
  <si>
    <t>SALE977</t>
  </si>
  <si>
    <t>SALE978</t>
  </si>
  <si>
    <t>SALE979</t>
  </si>
  <si>
    <t>SALE980</t>
  </si>
  <si>
    <t>SALE981</t>
  </si>
  <si>
    <t>SALE982</t>
  </si>
  <si>
    <t>SALE983</t>
  </si>
  <si>
    <t>SALE984</t>
  </si>
  <si>
    <t>SALE985</t>
  </si>
  <si>
    <t>SALE986</t>
  </si>
  <si>
    <t>SALE987</t>
  </si>
  <si>
    <t>SALE988</t>
  </si>
  <si>
    <t>SALE989</t>
  </si>
  <si>
    <t>SALE990</t>
  </si>
  <si>
    <t>SALE991</t>
  </si>
  <si>
    <t>SALE992</t>
  </si>
  <si>
    <t>SALE993</t>
  </si>
  <si>
    <t>SALE994</t>
  </si>
  <si>
    <t>SALE995</t>
  </si>
  <si>
    <t>SALE996</t>
  </si>
  <si>
    <t>SALE997</t>
  </si>
  <si>
    <t>SALE998</t>
  </si>
  <si>
    <t>SALE999</t>
  </si>
  <si>
    <t>SALE1000</t>
  </si>
  <si>
    <t>SALE1001</t>
  </si>
  <si>
    <t>SALE1002</t>
  </si>
  <si>
    <t>SALE1003</t>
  </si>
  <si>
    <t>SALE1004</t>
  </si>
  <si>
    <t>SALE1005</t>
  </si>
  <si>
    <t>SALE1006</t>
  </si>
  <si>
    <t>SALE1007</t>
  </si>
  <si>
    <t>SALE1008</t>
  </si>
  <si>
    <t>SALE1009</t>
  </si>
  <si>
    <t>SALE1010</t>
  </si>
  <si>
    <t>SALE1011</t>
  </si>
  <si>
    <t>SALE1012</t>
  </si>
  <si>
    <t>SALE1013</t>
  </si>
  <si>
    <t>SALE1014</t>
  </si>
  <si>
    <t>SALE1015</t>
  </si>
  <si>
    <t>SALE1016</t>
  </si>
  <si>
    <t>SALE1017</t>
  </si>
  <si>
    <t>SALE1018</t>
  </si>
  <si>
    <t>SALE1019</t>
  </si>
  <si>
    <t>SALE1020</t>
  </si>
  <si>
    <t>SALE1021</t>
  </si>
  <si>
    <t>SALE1022</t>
  </si>
  <si>
    <t>SALE1023</t>
  </si>
  <si>
    <t>SALE1024</t>
  </si>
  <si>
    <t>SALE1025</t>
  </si>
  <si>
    <t>SALE1026</t>
  </si>
  <si>
    <t>SALE1027</t>
  </si>
  <si>
    <t>SALE1028</t>
  </si>
  <si>
    <t>SALE1029</t>
  </si>
  <si>
    <t>SALE1030</t>
  </si>
  <si>
    <t>SALE1031</t>
  </si>
  <si>
    <t>SALE1032</t>
  </si>
  <si>
    <t>SALE1033</t>
  </si>
  <si>
    <t>SALE1034</t>
  </si>
  <si>
    <t>SALE1035</t>
  </si>
  <si>
    <t>SALE1036</t>
  </si>
  <si>
    <t>SALE1037</t>
  </si>
  <si>
    <t>SALE1038</t>
  </si>
  <si>
    <t>SALE1039</t>
  </si>
  <si>
    <t>SALE1040</t>
  </si>
  <si>
    <t>SALE1041</t>
  </si>
  <si>
    <t>SALE1042</t>
  </si>
  <si>
    <t>SALE1043</t>
  </si>
  <si>
    <t>SALE1044</t>
  </si>
  <si>
    <t>SALE1045</t>
  </si>
  <si>
    <t>SALE1046</t>
  </si>
  <si>
    <t>SALE1047</t>
  </si>
  <si>
    <t>SALE1048</t>
  </si>
  <si>
    <t>SALE1049</t>
  </si>
  <si>
    <t>SALE1050</t>
  </si>
  <si>
    <t>SALE1051</t>
  </si>
  <si>
    <t>SALE1052</t>
  </si>
  <si>
    <t>SALE1053</t>
  </si>
  <si>
    <t>SALE1054</t>
  </si>
  <si>
    <t>SALE1055</t>
  </si>
  <si>
    <t>SALE1056</t>
  </si>
  <si>
    <t>SALE1057</t>
  </si>
  <si>
    <t>SALE1058</t>
  </si>
  <si>
    <t>SALE1059</t>
  </si>
  <si>
    <t>SALE1060</t>
  </si>
  <si>
    <t>SALE1061</t>
  </si>
  <si>
    <t>SALE1062</t>
  </si>
  <si>
    <t>SALE1063</t>
  </si>
  <si>
    <t>SALE1064</t>
  </si>
  <si>
    <t>SALE1065</t>
  </si>
  <si>
    <t>SALE1066</t>
  </si>
  <si>
    <t>SALE1067</t>
  </si>
  <si>
    <t>SALE1068</t>
  </si>
  <si>
    <t>SALE1069</t>
  </si>
  <si>
    <t>SALE1070</t>
  </si>
  <si>
    <t>SALE1071</t>
  </si>
  <si>
    <t>SALE1072</t>
  </si>
  <si>
    <t>SALE1073</t>
  </si>
  <si>
    <t>SALE1074</t>
  </si>
  <si>
    <t>SALE1075</t>
  </si>
  <si>
    <t>SALE1076</t>
  </si>
  <si>
    <t>SALE1077</t>
  </si>
  <si>
    <t>SALE1078</t>
  </si>
  <si>
    <t>SALE1079</t>
  </si>
  <si>
    <t>SALE1080</t>
  </si>
  <si>
    <t>SALE1081</t>
  </si>
  <si>
    <t>SALE1082</t>
  </si>
  <si>
    <t>SALE1083</t>
  </si>
  <si>
    <t>SALE1084</t>
  </si>
  <si>
    <t>SALE1085</t>
  </si>
  <si>
    <t>SALE1086</t>
  </si>
  <si>
    <t>SALE1087</t>
  </si>
  <si>
    <t>SALE1088</t>
  </si>
  <si>
    <t>SALE1089</t>
  </si>
  <si>
    <t>SALE1090</t>
  </si>
  <si>
    <t>SALE1091</t>
  </si>
  <si>
    <t>SALE1092</t>
  </si>
  <si>
    <t>SALE1093</t>
  </si>
  <si>
    <t>SALE1094</t>
  </si>
  <si>
    <t>SALE1095</t>
  </si>
  <si>
    <t>SALE1096</t>
  </si>
  <si>
    <t>SALE1097</t>
  </si>
  <si>
    <t>SALE1098</t>
  </si>
  <si>
    <t>SALE1099</t>
  </si>
  <si>
    <t>SALE1100</t>
  </si>
  <si>
    <t>SALE1101</t>
  </si>
  <si>
    <t>SALE1102</t>
  </si>
  <si>
    <t>SALE1103</t>
  </si>
  <si>
    <t>SALE1104</t>
  </si>
  <si>
    <t>SALE1105</t>
  </si>
  <si>
    <t>SALE1106</t>
  </si>
  <si>
    <t>SALE1107</t>
  </si>
  <si>
    <t>SALE1108</t>
  </si>
  <si>
    <t>SALE1109</t>
  </si>
  <si>
    <t>SALE1110</t>
  </si>
  <si>
    <t>SALE1111</t>
  </si>
  <si>
    <t>SALE1112</t>
  </si>
  <si>
    <t>SALE1113</t>
  </si>
  <si>
    <t>SALE1114</t>
  </si>
  <si>
    <t>SALE1115</t>
  </si>
  <si>
    <t>SALE1116</t>
  </si>
  <si>
    <t>SALE1117</t>
  </si>
  <si>
    <t>SALE1118</t>
  </si>
  <si>
    <t>SALE1119</t>
  </si>
  <si>
    <t>SALE1120</t>
  </si>
  <si>
    <t>SALE1121</t>
  </si>
  <si>
    <t>SALE1122</t>
  </si>
  <si>
    <t>SALE1123</t>
  </si>
  <si>
    <t>SALE1124</t>
  </si>
  <si>
    <t>SALE1125</t>
  </si>
  <si>
    <t>SALE1126</t>
  </si>
  <si>
    <t>SALE1127</t>
  </si>
  <si>
    <t>SALE1128</t>
  </si>
  <si>
    <t>SALE1129</t>
  </si>
  <si>
    <t>SALE1130</t>
  </si>
  <si>
    <t>SALE1131</t>
  </si>
  <si>
    <t>SALE1132</t>
  </si>
  <si>
    <t>SALE1133</t>
  </si>
  <si>
    <t>SALE1134</t>
  </si>
  <si>
    <t>SALE1135</t>
  </si>
  <si>
    <t>SALE1136</t>
  </si>
  <si>
    <t>SALE1137</t>
  </si>
  <si>
    <t>SALE1138</t>
  </si>
  <si>
    <t>SALE1139</t>
  </si>
  <si>
    <t>SALE1140</t>
  </si>
  <si>
    <t>SALE1141</t>
  </si>
  <si>
    <t>SALE1142</t>
  </si>
  <si>
    <t>SALE1143</t>
  </si>
  <si>
    <t>SALE1144</t>
  </si>
  <si>
    <t>SALE1145</t>
  </si>
  <si>
    <t>SALE1146</t>
  </si>
  <si>
    <t>SALE1147</t>
  </si>
  <si>
    <t>SALE1148</t>
  </si>
  <si>
    <t>SALE1149</t>
  </si>
  <si>
    <t>SALE1150</t>
  </si>
  <si>
    <t>SALE1151</t>
  </si>
  <si>
    <t>SALE1152</t>
  </si>
  <si>
    <t>SALE1153</t>
  </si>
  <si>
    <t>SALE1154</t>
  </si>
  <si>
    <t>SALE1155</t>
  </si>
  <si>
    <t>SALE1156</t>
  </si>
  <si>
    <t>SALE1157</t>
  </si>
  <si>
    <t>SALE1158</t>
  </si>
  <si>
    <t>SALE1159</t>
  </si>
  <si>
    <t>SALE1160</t>
  </si>
  <si>
    <t>SALE1161</t>
  </si>
  <si>
    <t>SALE1162</t>
  </si>
  <si>
    <t>SALE1163</t>
  </si>
  <si>
    <t>SALE1164</t>
  </si>
  <si>
    <t>SALE1165</t>
  </si>
  <si>
    <t>SALE1166</t>
  </si>
  <si>
    <t>SALE1167</t>
  </si>
  <si>
    <t>SALE1168</t>
  </si>
  <si>
    <t>SALE1169</t>
  </si>
  <si>
    <t>SALE1170</t>
  </si>
  <si>
    <t>SALE1171</t>
  </si>
  <si>
    <t>SALE1172</t>
  </si>
  <si>
    <t>SALE1173</t>
  </si>
  <si>
    <t>SALE1174</t>
  </si>
  <si>
    <t>SALE1175</t>
  </si>
  <si>
    <t>SALE1176</t>
  </si>
  <si>
    <t>SALE1177</t>
  </si>
  <si>
    <t>SALE1178</t>
  </si>
  <si>
    <t>SALE1179</t>
  </si>
  <si>
    <t>SALE1180</t>
  </si>
  <si>
    <t>SALE1181</t>
  </si>
  <si>
    <t>SALE1182</t>
  </si>
  <si>
    <t>SALE1183</t>
  </si>
  <si>
    <t>SALE1184</t>
  </si>
  <si>
    <t>SALE1185</t>
  </si>
  <si>
    <t>SALE1186</t>
  </si>
  <si>
    <t>SALE1187</t>
  </si>
  <si>
    <t>SALE1188</t>
  </si>
  <si>
    <t>SALE1189</t>
  </si>
  <si>
    <t>SALE1190</t>
  </si>
  <si>
    <t>SALE1191</t>
  </si>
  <si>
    <t>SALE1192</t>
  </si>
  <si>
    <t>SALE1193</t>
  </si>
  <si>
    <t>SALE1194</t>
  </si>
  <si>
    <t>SALE1195</t>
  </si>
  <si>
    <t>SALE1196</t>
  </si>
  <si>
    <t>SALE1197</t>
  </si>
  <si>
    <t>SALE1198</t>
  </si>
  <si>
    <t>SALE1199</t>
  </si>
  <si>
    <t>SALE1200</t>
  </si>
  <si>
    <t>SALE1201</t>
  </si>
  <si>
    <t>SALE1202</t>
  </si>
  <si>
    <t>SALE1203</t>
  </si>
  <si>
    <t>SALE1204</t>
  </si>
  <si>
    <t>SALE1205</t>
  </si>
  <si>
    <t>SALE1206</t>
  </si>
  <si>
    <t>SALE1207</t>
  </si>
  <si>
    <t>SALE1208</t>
  </si>
  <si>
    <t>SALE1209</t>
  </si>
  <si>
    <t>SALE1210</t>
  </si>
  <si>
    <t>SALE1211</t>
  </si>
  <si>
    <t>SALE1212</t>
  </si>
  <si>
    <t>SALE1213</t>
  </si>
  <si>
    <t>SALE1214</t>
  </si>
  <si>
    <t>SALE1215</t>
  </si>
  <si>
    <t>SALE1216</t>
  </si>
  <si>
    <t>SALE1217</t>
  </si>
  <si>
    <t>SALE1218</t>
  </si>
  <si>
    <t>SALE1219</t>
  </si>
  <si>
    <t>SALE1220</t>
  </si>
  <si>
    <t>SALE1221</t>
  </si>
  <si>
    <t>SALE1222</t>
  </si>
  <si>
    <t>SALE1223</t>
  </si>
  <si>
    <t>SALE1224</t>
  </si>
  <si>
    <t>SALE1225</t>
  </si>
  <si>
    <t>SALE1226</t>
  </si>
  <si>
    <t>SALE1227</t>
  </si>
  <si>
    <t>SALE1228</t>
  </si>
  <si>
    <t>SALE1229</t>
  </si>
  <si>
    <t>SALE1230</t>
  </si>
  <si>
    <t>SALE1231</t>
  </si>
  <si>
    <t>SALE1232</t>
  </si>
  <si>
    <t>SALE1233</t>
  </si>
  <si>
    <t>SALE1234</t>
  </si>
  <si>
    <t>SALE1235</t>
  </si>
  <si>
    <t>SALE1236</t>
  </si>
  <si>
    <t>SALE1237</t>
  </si>
  <si>
    <t>SALE1238</t>
  </si>
  <si>
    <t>SALE1239</t>
  </si>
  <si>
    <t>SALE1240</t>
  </si>
  <si>
    <t>SALE1241</t>
  </si>
  <si>
    <t>SALE1242</t>
  </si>
  <si>
    <t>SALE1243</t>
  </si>
  <si>
    <t>SALE1244</t>
  </si>
  <si>
    <t>SALE1245</t>
  </si>
  <si>
    <t>SALE1246</t>
  </si>
  <si>
    <t>SALE1247</t>
  </si>
  <si>
    <t>SALE1248</t>
  </si>
  <si>
    <t>SALE1249</t>
  </si>
  <si>
    <t>SALE1250</t>
  </si>
  <si>
    <t>SALE1251</t>
  </si>
  <si>
    <t>SALE1252</t>
  </si>
  <si>
    <t>SALE1253</t>
  </si>
  <si>
    <t>SALE1254</t>
  </si>
  <si>
    <t>SALE1255</t>
  </si>
  <si>
    <t>SALE1256</t>
  </si>
  <si>
    <t>SALE1257</t>
  </si>
  <si>
    <t>SALE1258</t>
  </si>
  <si>
    <t>SALE1259</t>
  </si>
  <si>
    <t>SALE1260</t>
  </si>
  <si>
    <t>SALE1261</t>
  </si>
  <si>
    <t>SALE1262</t>
  </si>
  <si>
    <t>SALE1263</t>
  </si>
  <si>
    <t>SALE1264</t>
  </si>
  <si>
    <t>SALE1265</t>
  </si>
  <si>
    <t>SALE1266</t>
  </si>
  <si>
    <t>SALE1267</t>
  </si>
  <si>
    <t>SALE1268</t>
  </si>
  <si>
    <t>SALE1269</t>
  </si>
  <si>
    <t>SALE1270</t>
  </si>
  <si>
    <t>SALE1271</t>
  </si>
  <si>
    <t>SALE1272</t>
  </si>
  <si>
    <t>SALE1273</t>
  </si>
  <si>
    <t>SALE1274</t>
  </si>
  <si>
    <t>SALE1275</t>
  </si>
  <si>
    <t>SALE1276</t>
  </si>
  <si>
    <t>SALE1277</t>
  </si>
  <si>
    <t>SALE1278</t>
  </si>
  <si>
    <t>SALE1279</t>
  </si>
  <si>
    <t>SALE1280</t>
  </si>
  <si>
    <t>SALE1281</t>
  </si>
  <si>
    <t>SALE1282</t>
  </si>
  <si>
    <t>SALE1283</t>
  </si>
  <si>
    <t>SALE1284</t>
  </si>
  <si>
    <t>SALE1285</t>
  </si>
  <si>
    <t>SALE1286</t>
  </si>
  <si>
    <t>SALE1287</t>
  </si>
  <si>
    <t>SALE1288</t>
  </si>
  <si>
    <t>SALE1289</t>
  </si>
  <si>
    <t>SALE1290</t>
  </si>
  <si>
    <t>SALE1291</t>
  </si>
  <si>
    <t>SALE1292</t>
  </si>
  <si>
    <t>SALE1293</t>
  </si>
  <si>
    <t>SALE1294</t>
  </si>
  <si>
    <t>SALE1295</t>
  </si>
  <si>
    <t>SALE1296</t>
  </si>
  <si>
    <t>SALE1297</t>
  </si>
  <si>
    <t>SALE1298</t>
  </si>
  <si>
    <t>SALE1299</t>
  </si>
  <si>
    <t>SALE1300</t>
  </si>
  <si>
    <t>SALE1301</t>
  </si>
  <si>
    <t>SALE1302</t>
  </si>
  <si>
    <t>SALE1303</t>
  </si>
  <si>
    <t>SALE1304</t>
  </si>
  <si>
    <t>SALE1305</t>
  </si>
  <si>
    <t>SALE1306</t>
  </si>
  <si>
    <t>SALE1307</t>
  </si>
  <si>
    <t>SALE1308</t>
  </si>
  <si>
    <t>SALE1309</t>
  </si>
  <si>
    <t>SALE1310</t>
  </si>
  <si>
    <t>SALE1311</t>
  </si>
  <si>
    <t>SALE1312</t>
  </si>
  <si>
    <t>SALE1313</t>
  </si>
  <si>
    <t>SALE1314</t>
  </si>
  <si>
    <t>SALE1315</t>
  </si>
  <si>
    <t>SALE1316</t>
  </si>
  <si>
    <t>SALE1317</t>
  </si>
  <si>
    <t>SALE1318</t>
  </si>
  <si>
    <t>SALE1319</t>
  </si>
  <si>
    <t>SALE1320</t>
  </si>
  <si>
    <t>SALE1321</t>
  </si>
  <si>
    <t>SALE1322</t>
  </si>
  <si>
    <t>SALE1323</t>
  </si>
  <si>
    <t>SALE1324</t>
  </si>
  <si>
    <t>SALE1325</t>
  </si>
  <si>
    <t>SALE1326</t>
  </si>
  <si>
    <t>SALE1327</t>
  </si>
  <si>
    <t>SALE1328</t>
  </si>
  <si>
    <t>SALE1329</t>
  </si>
  <si>
    <t>SALE1330</t>
  </si>
  <si>
    <t>SALE1331</t>
  </si>
  <si>
    <t>SALE1332</t>
  </si>
  <si>
    <t>SALE1333</t>
  </si>
  <si>
    <t>SALE1334</t>
  </si>
  <si>
    <t>SALE1335</t>
  </si>
  <si>
    <t>SALE1336</t>
  </si>
  <si>
    <t>SALE1337</t>
  </si>
  <si>
    <t>SALE1338</t>
  </si>
  <si>
    <t>SALE1339</t>
  </si>
  <si>
    <t>SALE1340</t>
  </si>
  <si>
    <t>SALE1341</t>
  </si>
  <si>
    <t>SALE1342</t>
  </si>
  <si>
    <t>SALE1343</t>
  </si>
  <si>
    <t>SALE1344</t>
  </si>
  <si>
    <t>SALE1345</t>
  </si>
  <si>
    <t>SALE1346</t>
  </si>
  <si>
    <t>SALE1347</t>
  </si>
  <si>
    <t>SALE1348</t>
  </si>
  <si>
    <t>SALE1349</t>
  </si>
  <si>
    <t>SALE1350</t>
  </si>
  <si>
    <t>SALE1351</t>
  </si>
  <si>
    <t>SALE1352</t>
  </si>
  <si>
    <t>SALE1353</t>
  </si>
  <si>
    <t>SALE1354</t>
  </si>
  <si>
    <t>SALE1355</t>
  </si>
  <si>
    <t>SALE1356</t>
  </si>
  <si>
    <t>SALE1357</t>
  </si>
  <si>
    <t>SALE1358</t>
  </si>
  <si>
    <t>SALE1359</t>
  </si>
  <si>
    <t>SALE1360</t>
  </si>
  <si>
    <t>SALE1361</t>
  </si>
  <si>
    <t>SALE1362</t>
  </si>
  <si>
    <t>SALE1363</t>
  </si>
  <si>
    <t>SALE1364</t>
  </si>
  <si>
    <t>SALE1365</t>
  </si>
  <si>
    <t>SALE1366</t>
  </si>
  <si>
    <t>SALE1367</t>
  </si>
  <si>
    <t>SALE1368</t>
  </si>
  <si>
    <t>SALE1369</t>
  </si>
  <si>
    <t>SALE1370</t>
  </si>
  <si>
    <t>SALE1371</t>
  </si>
  <si>
    <t>SALE1372</t>
  </si>
  <si>
    <t>SALE1373</t>
  </si>
  <si>
    <t>SALE1374</t>
  </si>
  <si>
    <t>SALE1375</t>
  </si>
  <si>
    <t>SALE1376</t>
  </si>
  <si>
    <t>SALE1377</t>
  </si>
  <si>
    <t>SALE1378</t>
  </si>
  <si>
    <t>SALE1379</t>
  </si>
  <si>
    <t>SALE1380</t>
  </si>
  <si>
    <t>SALE1381</t>
  </si>
  <si>
    <t>SALE1382</t>
  </si>
  <si>
    <t>SALE1383</t>
  </si>
  <si>
    <t>SALE1384</t>
  </si>
  <si>
    <t>SALE1385</t>
  </si>
  <si>
    <t>SALE1386</t>
  </si>
  <si>
    <t>SALE1387</t>
  </si>
  <si>
    <t>SALE1388</t>
  </si>
  <si>
    <t>SALE1389</t>
  </si>
  <si>
    <t>SALE1390</t>
  </si>
  <si>
    <t>SALE1391</t>
  </si>
  <si>
    <t>SALE1392</t>
  </si>
  <si>
    <t>SALE1393</t>
  </si>
  <si>
    <t>SALE1394</t>
  </si>
  <si>
    <t>SALE1395</t>
  </si>
  <si>
    <t>SALE1396</t>
  </si>
  <si>
    <t>SALE1397</t>
  </si>
  <si>
    <t>SALE1398</t>
  </si>
  <si>
    <t>SALE1399</t>
  </si>
  <si>
    <t>SALE1400</t>
  </si>
  <si>
    <t>SALE1401</t>
  </si>
  <si>
    <t>SALE1402</t>
  </si>
  <si>
    <t>SALE1403</t>
  </si>
  <si>
    <t>SALE1404</t>
  </si>
  <si>
    <t>SALE1405</t>
  </si>
  <si>
    <t>SALE1406</t>
  </si>
  <si>
    <t>SALE1407</t>
  </si>
  <si>
    <t>SALE1408</t>
  </si>
  <si>
    <t>SALE1409</t>
  </si>
  <si>
    <t>SALE1410</t>
  </si>
  <si>
    <t>SALE1411</t>
  </si>
  <si>
    <t>SALE1412</t>
  </si>
  <si>
    <t>SALE1413</t>
  </si>
  <si>
    <t>SALE1414</t>
  </si>
  <si>
    <t>SALE1415</t>
  </si>
  <si>
    <t>SALE1416</t>
  </si>
  <si>
    <t>SALE1417</t>
  </si>
  <si>
    <t>SALE1418</t>
  </si>
  <si>
    <t>SALE1419</t>
  </si>
  <si>
    <t>SALE1420</t>
  </si>
  <si>
    <t>SALE1421</t>
  </si>
  <si>
    <t>SALE1422</t>
  </si>
  <si>
    <t>SALE1423</t>
  </si>
  <si>
    <t>SALE1424</t>
  </si>
  <si>
    <t>SALE1425</t>
  </si>
  <si>
    <t>SALE1426</t>
  </si>
  <si>
    <t>SALE1427</t>
  </si>
  <si>
    <t>SALE1428</t>
  </si>
  <si>
    <t>SALE1429</t>
  </si>
  <si>
    <t>SALE1430</t>
  </si>
  <si>
    <t>SALE1431</t>
  </si>
  <si>
    <t>SALE1432</t>
  </si>
  <si>
    <t>SALE1433</t>
  </si>
  <si>
    <t>SALE1434</t>
  </si>
  <si>
    <t>SALE1435</t>
  </si>
  <si>
    <t>SALE1436</t>
  </si>
  <si>
    <t>SALE1437</t>
  </si>
  <si>
    <t>SALE1438</t>
  </si>
  <si>
    <t>SALE1439</t>
  </si>
  <si>
    <t>SALE1440</t>
  </si>
  <si>
    <t>SALE1441</t>
  </si>
  <si>
    <t>SALE1442</t>
  </si>
  <si>
    <t>SALE1443</t>
  </si>
  <si>
    <t>SALE1444</t>
  </si>
  <si>
    <t>SALE1445</t>
  </si>
  <si>
    <t>SALE1446</t>
  </si>
  <si>
    <t>SALE1447</t>
  </si>
  <si>
    <t>SALE1448</t>
  </si>
  <si>
    <t>SALE1449</t>
  </si>
  <si>
    <t>SALE1450</t>
  </si>
  <si>
    <t>SALE1451</t>
  </si>
  <si>
    <t>SALE1452</t>
  </si>
  <si>
    <t>SALE1453</t>
  </si>
  <si>
    <t>SALE1454</t>
  </si>
  <si>
    <t>SALE1455</t>
  </si>
  <si>
    <t>SALE1456</t>
  </si>
  <si>
    <t>SALE1457</t>
  </si>
  <si>
    <t>SALE1458</t>
  </si>
  <si>
    <t>SALE1459</t>
  </si>
  <si>
    <t>SALE1460</t>
  </si>
  <si>
    <t>SALE1461</t>
  </si>
  <si>
    <t>SALE1462</t>
  </si>
  <si>
    <t>SALE1463</t>
  </si>
  <si>
    <t>SALE1464</t>
  </si>
  <si>
    <t>SALE1465</t>
  </si>
  <si>
    <t>SALE1466</t>
  </si>
  <si>
    <t>SALE1467</t>
  </si>
  <si>
    <t>SALE1468</t>
  </si>
  <si>
    <t>SALE1469</t>
  </si>
  <si>
    <t>SALE1470</t>
  </si>
  <si>
    <t>SALE1471</t>
  </si>
  <si>
    <t>SALE1472</t>
  </si>
  <si>
    <t>SALE1473</t>
  </si>
  <si>
    <t>SALE1474</t>
  </si>
  <si>
    <t>SALE1475</t>
  </si>
  <si>
    <t>SALE1476</t>
  </si>
  <si>
    <t>SALE1477</t>
  </si>
  <si>
    <t>SALE1478</t>
  </si>
  <si>
    <t>SALE1479</t>
  </si>
  <si>
    <t>SALE1480</t>
  </si>
  <si>
    <t>SALE1481</t>
  </si>
  <si>
    <t>SALE1482</t>
  </si>
  <si>
    <t>SALE1483</t>
  </si>
  <si>
    <t>SALE1484</t>
  </si>
  <si>
    <t>SALE1485</t>
  </si>
  <si>
    <t>SALE1486</t>
  </si>
  <si>
    <t>SALE1487</t>
  </si>
  <si>
    <t>SALE1488</t>
  </si>
  <si>
    <t>SALE1489</t>
  </si>
  <si>
    <t>SALE1490</t>
  </si>
  <si>
    <t>SALE1491</t>
  </si>
  <si>
    <t>SALE1492</t>
  </si>
  <si>
    <t>SALE1493</t>
  </si>
  <si>
    <t>SALE1494</t>
  </si>
  <si>
    <t>SALE1495</t>
  </si>
  <si>
    <t>SALE1496</t>
  </si>
  <si>
    <t>SALE1497</t>
  </si>
  <si>
    <t>SALE1498</t>
  </si>
  <si>
    <t>SALE1499</t>
  </si>
  <si>
    <t>SALE1500</t>
  </si>
  <si>
    <t>SALE1501</t>
  </si>
  <si>
    <t>SALE1502</t>
  </si>
  <si>
    <t>SALE1503</t>
  </si>
  <si>
    <t>SALE1504</t>
  </si>
  <si>
    <t>SALE1505</t>
  </si>
  <si>
    <t>SALE1506</t>
  </si>
  <si>
    <t>SALE1507</t>
  </si>
  <si>
    <t>SALE1508</t>
  </si>
  <si>
    <t>SALE1509</t>
  </si>
  <si>
    <t>SALE1510</t>
  </si>
  <si>
    <t>SALE1511</t>
  </si>
  <si>
    <t>SALE1512</t>
  </si>
  <si>
    <t>SALE1513</t>
  </si>
  <si>
    <t>SALE1514</t>
  </si>
  <si>
    <t>SALE1515</t>
  </si>
  <si>
    <t>SALE1516</t>
  </si>
  <si>
    <t>SALE1517</t>
  </si>
  <si>
    <t>SALE1518</t>
  </si>
  <si>
    <t>SALE1519</t>
  </si>
  <si>
    <t>SALE1520</t>
  </si>
  <si>
    <t>SALE1521</t>
  </si>
  <si>
    <t>SALE1522</t>
  </si>
  <si>
    <t>SALE1523</t>
  </si>
  <si>
    <t>SALE1524</t>
  </si>
  <si>
    <t>SALE1525</t>
  </si>
  <si>
    <t>SALE1526</t>
  </si>
  <si>
    <t>SALE1527</t>
  </si>
  <si>
    <t>SALE1528</t>
  </si>
  <si>
    <t>SALE1529</t>
  </si>
  <si>
    <t>SALE1530</t>
  </si>
  <si>
    <t>SALE1531</t>
  </si>
  <si>
    <t>SALE1532</t>
  </si>
  <si>
    <t>SALE1533</t>
  </si>
  <si>
    <t>SALE1534</t>
  </si>
  <si>
    <t>SALE1535</t>
  </si>
  <si>
    <t>SALE1536</t>
  </si>
  <si>
    <t>SALE1537</t>
  </si>
  <si>
    <t>SALE1538</t>
  </si>
  <si>
    <t>SALE1539</t>
  </si>
  <si>
    <t>SALE1540</t>
  </si>
  <si>
    <t>SALE1541</t>
  </si>
  <si>
    <t>SALE1542</t>
  </si>
  <si>
    <t>SALE1543</t>
  </si>
  <si>
    <t>SALE1544</t>
  </si>
  <si>
    <t>SALE1545</t>
  </si>
  <si>
    <t>SALE1546</t>
  </si>
  <si>
    <t>SALE1547</t>
  </si>
  <si>
    <t>SALE1548</t>
  </si>
  <si>
    <t>SALE1549</t>
  </si>
  <si>
    <t>SALE1550</t>
  </si>
  <si>
    <t>SALE1551</t>
  </si>
  <si>
    <t>SALE1552</t>
  </si>
  <si>
    <t>SALE1553</t>
  </si>
  <si>
    <t>SALE1554</t>
  </si>
  <si>
    <t>SALE1555</t>
  </si>
  <si>
    <t>SALE1556</t>
  </si>
  <si>
    <t>SALE1557</t>
  </si>
  <si>
    <t>SALE1558</t>
  </si>
  <si>
    <t>SALE1559</t>
  </si>
  <si>
    <t>SALE1560</t>
  </si>
  <si>
    <t>SALE1561</t>
  </si>
  <si>
    <t>SALE1562</t>
  </si>
  <si>
    <t>SALE1563</t>
  </si>
  <si>
    <t>SALE1564</t>
  </si>
  <si>
    <t>SALE1565</t>
  </si>
  <si>
    <t>SALE1566</t>
  </si>
  <si>
    <t>SALE1567</t>
  </si>
  <si>
    <t>SALE1568</t>
  </si>
  <si>
    <t>SALE1569</t>
  </si>
  <si>
    <t>SALE1570</t>
  </si>
  <si>
    <t>SALE1571</t>
  </si>
  <si>
    <t>SALE1572</t>
  </si>
  <si>
    <t>SALE1573</t>
  </si>
  <si>
    <t>SALE1574</t>
  </si>
  <si>
    <t>SALE1575</t>
  </si>
  <si>
    <t>SALE1576</t>
  </si>
  <si>
    <t>SALE1577</t>
  </si>
  <si>
    <t>SALE1578</t>
  </si>
  <si>
    <t>SALE1579</t>
  </si>
  <si>
    <t>SALE1580</t>
  </si>
  <si>
    <t>SALE1581</t>
  </si>
  <si>
    <t>SALE1582</t>
  </si>
  <si>
    <t>SALE1583</t>
  </si>
  <si>
    <t>SALE1584</t>
  </si>
  <si>
    <t>SALE1585</t>
  </si>
  <si>
    <t>SALE1586</t>
  </si>
  <si>
    <t>SALE1587</t>
  </si>
  <si>
    <t>SALE1588</t>
  </si>
  <si>
    <t>SALE1589</t>
  </si>
  <si>
    <t>SALE1590</t>
  </si>
  <si>
    <t>SALE1591</t>
  </si>
  <si>
    <t>SALE1592</t>
  </si>
  <si>
    <t>SALE1593</t>
  </si>
  <si>
    <t>SALE1594</t>
  </si>
  <si>
    <t>SALE1595</t>
  </si>
  <si>
    <t>SALE1596</t>
  </si>
  <si>
    <t>SALE1597</t>
  </si>
  <si>
    <t>SALE1598</t>
  </si>
  <si>
    <t>SALE1599</t>
  </si>
  <si>
    <t>SALE1600</t>
  </si>
  <si>
    <t>SALE1601</t>
  </si>
  <si>
    <t>SALE1602</t>
  </si>
  <si>
    <t>SALE1603</t>
  </si>
  <si>
    <t>SALE1604</t>
  </si>
  <si>
    <t>SALE1605</t>
  </si>
  <si>
    <t>SALE1606</t>
  </si>
  <si>
    <t>SALE1607</t>
  </si>
  <si>
    <t>SALE1608</t>
  </si>
  <si>
    <t>SALE1609</t>
  </si>
  <si>
    <t>SALE1610</t>
  </si>
  <si>
    <t>SALE1611</t>
  </si>
  <si>
    <t>SALE1612</t>
  </si>
  <si>
    <t>SALE1613</t>
  </si>
  <si>
    <t>SALE1614</t>
  </si>
  <si>
    <t>SALE1615</t>
  </si>
  <si>
    <t>SALE1616</t>
  </si>
  <si>
    <t>SALE1617</t>
  </si>
  <si>
    <t>SALE1618</t>
  </si>
  <si>
    <t>SALE1619</t>
  </si>
  <si>
    <t>SALE1620</t>
  </si>
  <si>
    <t>SALE1621</t>
  </si>
  <si>
    <t>SALE1622</t>
  </si>
  <si>
    <t>SALE1623</t>
  </si>
  <si>
    <t>SALE1624</t>
  </si>
  <si>
    <t>SALE1625</t>
  </si>
  <si>
    <t>SALE1626</t>
  </si>
  <si>
    <t>SALE1627</t>
  </si>
  <si>
    <t>SALE1628</t>
  </si>
  <si>
    <t>SALE1629</t>
  </si>
  <si>
    <t>SALE1630</t>
  </si>
  <si>
    <t>SALE1631</t>
  </si>
  <si>
    <t>SALE1632</t>
  </si>
  <si>
    <t>SALE1633</t>
  </si>
  <si>
    <t>SALE1634</t>
  </si>
  <si>
    <t>SALE1635</t>
  </si>
  <si>
    <t>SALE1636</t>
  </si>
  <si>
    <t>SALE1637</t>
  </si>
  <si>
    <t>SALE1638</t>
  </si>
  <si>
    <t>SALE1639</t>
  </si>
  <si>
    <t>SALE1640</t>
  </si>
  <si>
    <t>SALE1641</t>
  </si>
  <si>
    <t>SALE1642</t>
  </si>
  <si>
    <t>SALE1643</t>
  </si>
  <si>
    <t>SALE1644</t>
  </si>
  <si>
    <t>SALE1645</t>
  </si>
  <si>
    <t>SALE1646</t>
  </si>
  <si>
    <t>SALE1647</t>
  </si>
  <si>
    <t>SALE1648</t>
  </si>
  <si>
    <t>SALE1649</t>
  </si>
  <si>
    <t>SALE1650</t>
  </si>
  <si>
    <t>SALE1651</t>
  </si>
  <si>
    <t>SALE1652</t>
  </si>
  <si>
    <t>SALE1653</t>
  </si>
  <si>
    <t>SALE1654</t>
  </si>
  <si>
    <t>SALE1655</t>
  </si>
  <si>
    <t>SALE1656</t>
  </si>
  <si>
    <t>SALE1657</t>
  </si>
  <si>
    <t>SALE1658</t>
  </si>
  <si>
    <t>SALE1659</t>
  </si>
  <si>
    <t>SALE1660</t>
  </si>
  <si>
    <t>SALE1661</t>
  </si>
  <si>
    <t>SALE1662</t>
  </si>
  <si>
    <t>SALE1663</t>
  </si>
  <si>
    <t>SALE1664</t>
  </si>
  <si>
    <t>SALE1665</t>
  </si>
  <si>
    <t>SALE1666</t>
  </si>
  <si>
    <t>SALE1667</t>
  </si>
  <si>
    <t>SALE1668</t>
  </si>
  <si>
    <t>SALE1669</t>
  </si>
  <si>
    <t>SALE1670</t>
  </si>
  <si>
    <t>SALE1671</t>
  </si>
  <si>
    <t>SALE1672</t>
  </si>
  <si>
    <t>SALE1673</t>
  </si>
  <si>
    <t>SALE1674</t>
  </si>
  <si>
    <t>SALE1675</t>
  </si>
  <si>
    <t>SALE1676</t>
  </si>
  <si>
    <t>SALE1677</t>
  </si>
  <si>
    <t>SALE1678</t>
  </si>
  <si>
    <t>SALE1679</t>
  </si>
  <si>
    <t>SALE1680</t>
  </si>
  <si>
    <t>SALE1681</t>
  </si>
  <si>
    <t>SALE1682</t>
  </si>
  <si>
    <t>SALE1683</t>
  </si>
  <si>
    <t>SALE1684</t>
  </si>
  <si>
    <t>SALE1685</t>
  </si>
  <si>
    <t>SALE1686</t>
  </si>
  <si>
    <t>SALE1687</t>
  </si>
  <si>
    <t>SALE1688</t>
  </si>
  <si>
    <t>SALE1689</t>
  </si>
  <si>
    <t>SALE1690</t>
  </si>
  <si>
    <t>SALE1691</t>
  </si>
  <si>
    <t>SALE1692</t>
  </si>
  <si>
    <t>SALE1693</t>
  </si>
  <si>
    <t>SALE1694</t>
  </si>
  <si>
    <t>SALE1695</t>
  </si>
  <si>
    <t>SALE1696</t>
  </si>
  <si>
    <t>SALE1697</t>
  </si>
  <si>
    <t>SALE1698</t>
  </si>
  <si>
    <t>SALE1699</t>
  </si>
  <si>
    <t>SALE1700</t>
  </si>
  <si>
    <t>SALE1701</t>
  </si>
  <si>
    <t>SALE1702</t>
  </si>
  <si>
    <t>SALE1703</t>
  </si>
  <si>
    <t>SALE1704</t>
  </si>
  <si>
    <t>SALE1705</t>
  </si>
  <si>
    <t>SALE1706</t>
  </si>
  <si>
    <t>SALE1707</t>
  </si>
  <si>
    <t>SALE1708</t>
  </si>
  <si>
    <t>SALE1709</t>
  </si>
  <si>
    <t>SALE1710</t>
  </si>
  <si>
    <t>SALE1711</t>
  </si>
  <si>
    <t>SALE1712</t>
  </si>
  <si>
    <t>SALE1713</t>
  </si>
  <si>
    <t>SALE1714</t>
  </si>
  <si>
    <t>SALE1715</t>
  </si>
  <si>
    <t>SALE1716</t>
  </si>
  <si>
    <t>SALE1717</t>
  </si>
  <si>
    <t>SALE1718</t>
  </si>
  <si>
    <t>SALE1719</t>
  </si>
  <si>
    <t>SALE1720</t>
  </si>
  <si>
    <t>SALE1721</t>
  </si>
  <si>
    <t>SALE1722</t>
  </si>
  <si>
    <t>SALE1723</t>
  </si>
  <si>
    <t>SALE1724</t>
  </si>
  <si>
    <t>SALE1725</t>
  </si>
  <si>
    <t>SALE1726</t>
  </si>
  <si>
    <t>SALE1727</t>
  </si>
  <si>
    <t>SALE1728</t>
  </si>
  <si>
    <t>SALE1729</t>
  </si>
  <si>
    <t>SALE1730</t>
  </si>
  <si>
    <t>SALE1731</t>
  </si>
  <si>
    <t>SALE1732</t>
  </si>
  <si>
    <t>SALE1733</t>
  </si>
  <si>
    <t>SALE1734</t>
  </si>
  <si>
    <t>SALE1735</t>
  </si>
  <si>
    <t>SALE1736</t>
  </si>
  <si>
    <t>SALE1737</t>
  </si>
  <si>
    <t>SALE1738</t>
  </si>
  <si>
    <t>SALE1739</t>
  </si>
  <si>
    <t>SALE1740</t>
  </si>
  <si>
    <t>SALE1741</t>
  </si>
  <si>
    <t>SALE1742</t>
  </si>
  <si>
    <t>SALE1743</t>
  </si>
  <si>
    <t>SALE1744</t>
  </si>
  <si>
    <t>SALE1745</t>
  </si>
  <si>
    <t>SALE1746</t>
  </si>
  <si>
    <t>SALE1747</t>
  </si>
  <si>
    <t>SALE1748</t>
  </si>
  <si>
    <t>SALE1749</t>
  </si>
  <si>
    <t>SALE1750</t>
  </si>
  <si>
    <t>SALE1751</t>
  </si>
  <si>
    <t>SALE1752</t>
  </si>
  <si>
    <t>SALE1753</t>
  </si>
  <si>
    <t>SALE1754</t>
  </si>
  <si>
    <t>SALE1755</t>
  </si>
  <si>
    <t>SALE1756</t>
  </si>
  <si>
    <t>SALE1757</t>
  </si>
  <si>
    <t>SALE1758</t>
  </si>
  <si>
    <t>SALE1759</t>
  </si>
  <si>
    <t>SALE1760</t>
  </si>
  <si>
    <t>SALE1761</t>
  </si>
  <si>
    <t>SALE1762</t>
  </si>
  <si>
    <t>SALE1763</t>
  </si>
  <si>
    <t>SALE1764</t>
  </si>
  <si>
    <t>SALE1765</t>
  </si>
  <si>
    <t>SALE1766</t>
  </si>
  <si>
    <t>SALE1767</t>
  </si>
  <si>
    <t>SALE1768</t>
  </si>
  <si>
    <t>SALE1769</t>
  </si>
  <si>
    <t>SALE1770</t>
  </si>
  <si>
    <t>SALE1771</t>
  </si>
  <si>
    <t>SALE1772</t>
  </si>
  <si>
    <t>SALE1773</t>
  </si>
  <si>
    <t>SALE1774</t>
  </si>
  <si>
    <t>SALE1775</t>
  </si>
  <si>
    <t>SALE1776</t>
  </si>
  <si>
    <t>SALE1777</t>
  </si>
  <si>
    <t>SALE1778</t>
  </si>
  <si>
    <t>SALE1779</t>
  </si>
  <si>
    <t>SALE1780</t>
  </si>
  <si>
    <t>SALE1781</t>
  </si>
  <si>
    <t>SALE1782</t>
  </si>
  <si>
    <t>SALE1783</t>
  </si>
  <si>
    <t>SALE1784</t>
  </si>
  <si>
    <t>SALE1785</t>
  </si>
  <si>
    <t>SALE1786</t>
  </si>
  <si>
    <t>SALE1787</t>
  </si>
  <si>
    <t>SALE1788</t>
  </si>
  <si>
    <t>SALE1789</t>
  </si>
  <si>
    <t>SALE1790</t>
  </si>
  <si>
    <t>SALE1791</t>
  </si>
  <si>
    <t>SALE1792</t>
  </si>
  <si>
    <t>SALE1793</t>
  </si>
  <si>
    <t>SALE1794</t>
  </si>
  <si>
    <t>SALE1795</t>
  </si>
  <si>
    <t>SALE1796</t>
  </si>
  <si>
    <t>SALE1797</t>
  </si>
  <si>
    <t>SALE1798</t>
  </si>
  <si>
    <t>SALE1799</t>
  </si>
  <si>
    <t>SALE1800</t>
  </si>
  <si>
    <t>SALE1801</t>
  </si>
  <si>
    <t>SALE1802</t>
  </si>
  <si>
    <t>SALE1803</t>
  </si>
  <si>
    <t>SALE1804</t>
  </si>
  <si>
    <t>SALE1805</t>
  </si>
  <si>
    <t>SALE1806</t>
  </si>
  <si>
    <t>SALE1807</t>
  </si>
  <si>
    <t>SALE1808</t>
  </si>
  <si>
    <t>SALE1809</t>
  </si>
  <si>
    <t>SALE1810</t>
  </si>
  <si>
    <t>SALE1811</t>
  </si>
  <si>
    <t>SALE1812</t>
  </si>
  <si>
    <t>SALE1813</t>
  </si>
  <si>
    <t>SALE1814</t>
  </si>
  <si>
    <t>SALE1815</t>
  </si>
  <si>
    <t>SALE1816</t>
  </si>
  <si>
    <t>SALE1817</t>
  </si>
  <si>
    <t>SALE1818</t>
  </si>
  <si>
    <t>SALE1819</t>
  </si>
  <si>
    <t>SALE1820</t>
  </si>
  <si>
    <t>SALE1821</t>
  </si>
  <si>
    <t>SALE1822</t>
  </si>
  <si>
    <t>SALE1823</t>
  </si>
  <si>
    <t>SALE1824</t>
  </si>
  <si>
    <t>SALE1825</t>
  </si>
  <si>
    <t>SALE1826</t>
  </si>
  <si>
    <t>SALE1827</t>
  </si>
  <si>
    <t>SALE1828</t>
  </si>
  <si>
    <t>SALE1829</t>
  </si>
  <si>
    <t>SALE1830</t>
  </si>
  <si>
    <t>SALE1831</t>
  </si>
  <si>
    <t>SALE1832</t>
  </si>
  <si>
    <t>SALE1833</t>
  </si>
  <si>
    <t>SALE1834</t>
  </si>
  <si>
    <t>SALE1835</t>
  </si>
  <si>
    <t>SALE1836</t>
  </si>
  <si>
    <t>SALE1837</t>
  </si>
  <si>
    <t>SALE1838</t>
  </si>
  <si>
    <t>SALE1839</t>
  </si>
  <si>
    <t>SALE1840</t>
  </si>
  <si>
    <t>SALE1841</t>
  </si>
  <si>
    <t>SALE1842</t>
  </si>
  <si>
    <t>SALE1843</t>
  </si>
  <si>
    <t>SALE1844</t>
  </si>
  <si>
    <t>SALE1845</t>
  </si>
  <si>
    <t>SALE1846</t>
  </si>
  <si>
    <t>SALE1847</t>
  </si>
  <si>
    <t>SALE1848</t>
  </si>
  <si>
    <t>SALE1849</t>
  </si>
  <si>
    <t>SALE1850</t>
  </si>
  <si>
    <t>SALE1851</t>
  </si>
  <si>
    <t>SALE1852</t>
  </si>
  <si>
    <t>SALE1853</t>
  </si>
  <si>
    <t>SALE1854</t>
  </si>
  <si>
    <t>SALE1855</t>
  </si>
  <si>
    <t>SALE1856</t>
  </si>
  <si>
    <t>SALE1857</t>
  </si>
  <si>
    <t>SALE1858</t>
  </si>
  <si>
    <t>SALE1859</t>
  </si>
  <si>
    <t>SALE1860</t>
  </si>
  <si>
    <t>SALE1861</t>
  </si>
  <si>
    <t>SALE1862</t>
  </si>
  <si>
    <t>SALE1863</t>
  </si>
  <si>
    <t>SALE1864</t>
  </si>
  <si>
    <t>SALE1865</t>
  </si>
  <si>
    <t>SALE1866</t>
  </si>
  <si>
    <t>SALE1867</t>
  </si>
  <si>
    <t>SALE1868</t>
  </si>
  <si>
    <t>SALE1869</t>
  </si>
  <si>
    <t>SALE1870</t>
  </si>
  <si>
    <t>SALE1871</t>
  </si>
  <si>
    <t>SALE1872</t>
  </si>
  <si>
    <t>SALE1873</t>
  </si>
  <si>
    <t>SALE1874</t>
  </si>
  <si>
    <t>SALE1875</t>
  </si>
  <si>
    <t>SALE1876</t>
  </si>
  <si>
    <t>SALE1877</t>
  </si>
  <si>
    <t>SALE1878</t>
  </si>
  <si>
    <t>SALE1879</t>
  </si>
  <si>
    <t>SALE1880</t>
  </si>
  <si>
    <t>SALE1881</t>
  </si>
  <si>
    <t>SALE1882</t>
  </si>
  <si>
    <t>SALE1883</t>
  </si>
  <si>
    <t>SALE1884</t>
  </si>
  <si>
    <t>SALE1885</t>
  </si>
  <si>
    <t>SALE1886</t>
  </si>
  <si>
    <t>SALE1887</t>
  </si>
  <si>
    <t>SALE1888</t>
  </si>
  <si>
    <t>SALE1889</t>
  </si>
  <si>
    <t>SALE1890</t>
  </si>
  <si>
    <t>SALE1891</t>
  </si>
  <si>
    <t>SALE1892</t>
  </si>
  <si>
    <t>SALE1893</t>
  </si>
  <si>
    <t>SALE1894</t>
  </si>
  <si>
    <t>SALE1895</t>
  </si>
  <si>
    <t>SALE1896</t>
  </si>
  <si>
    <t>SALE1897</t>
  </si>
  <si>
    <t>SALE1898</t>
  </si>
  <si>
    <t>SALE1899</t>
  </si>
  <si>
    <t>SALE1900</t>
  </si>
  <si>
    <t>SALE1901</t>
  </si>
  <si>
    <t>SALE1902</t>
  </si>
  <si>
    <t>SALE1903</t>
  </si>
  <si>
    <t>SALE1904</t>
  </si>
  <si>
    <t>SALE1905</t>
  </si>
  <si>
    <t>SALE1906</t>
  </si>
  <si>
    <t>SALE1907</t>
  </si>
  <si>
    <t>SALE1908</t>
  </si>
  <si>
    <t>SALE1909</t>
  </si>
  <si>
    <t>SALE1910</t>
  </si>
  <si>
    <t>SALE1911</t>
  </si>
  <si>
    <t>SALE1912</t>
  </si>
  <si>
    <t>SALE1913</t>
  </si>
  <si>
    <t>SALE1914</t>
  </si>
  <si>
    <t>SALE1915</t>
  </si>
  <si>
    <t>SALE1916</t>
  </si>
  <si>
    <t>SALE1917</t>
  </si>
  <si>
    <t>SALE1918</t>
  </si>
  <si>
    <t>SALE1919</t>
  </si>
  <si>
    <t>SALE1920</t>
  </si>
  <si>
    <t>SALE1921</t>
  </si>
  <si>
    <t>SALE1922</t>
  </si>
  <si>
    <t>SALE1923</t>
  </si>
  <si>
    <t>SALE1924</t>
  </si>
  <si>
    <t>SALE1925</t>
  </si>
  <si>
    <t>SALE1926</t>
  </si>
  <si>
    <t>SALE1927</t>
  </si>
  <si>
    <t>SALE1928</t>
  </si>
  <si>
    <t>SALE1929</t>
  </si>
  <si>
    <t>SALE1930</t>
  </si>
  <si>
    <t>SALE1931</t>
  </si>
  <si>
    <t>SALE1932</t>
  </si>
  <si>
    <t>SALE1933</t>
  </si>
  <si>
    <t>SALE1934</t>
  </si>
  <si>
    <t>SALE1935</t>
  </si>
  <si>
    <t>SALE1936</t>
  </si>
  <si>
    <t>SALE1937</t>
  </si>
  <si>
    <t>SALE1938</t>
  </si>
  <si>
    <t>SALE1939</t>
  </si>
  <si>
    <t>SALE1940</t>
  </si>
  <si>
    <t>SALE1941</t>
  </si>
  <si>
    <t>SALE1942</t>
  </si>
  <si>
    <t>SALE1943</t>
  </si>
  <si>
    <t>SALE1944</t>
  </si>
  <si>
    <t>SALE1945</t>
  </si>
  <si>
    <t>SALE1946</t>
  </si>
  <si>
    <t>SALE1947</t>
  </si>
  <si>
    <t>SALE1948</t>
  </si>
  <si>
    <t>SALE1949</t>
  </si>
  <si>
    <t>SALE1950</t>
  </si>
  <si>
    <t>SALE1951</t>
  </si>
  <si>
    <t>SALE1952</t>
  </si>
  <si>
    <t>SALE1953</t>
  </si>
  <si>
    <t>SALE1954</t>
  </si>
  <si>
    <t>SALE1955</t>
  </si>
  <si>
    <t>SALE1956</t>
  </si>
  <si>
    <t>SALE1957</t>
  </si>
  <si>
    <t>SALE1958</t>
  </si>
  <si>
    <t>SALE1959</t>
  </si>
  <si>
    <t>SALE1960</t>
  </si>
  <si>
    <t>SALE1961</t>
  </si>
  <si>
    <t>SALE1962</t>
  </si>
  <si>
    <t>SALE1963</t>
  </si>
  <si>
    <t>SALE1964</t>
  </si>
  <si>
    <t>SALE1965</t>
  </si>
  <si>
    <t>SALE1966</t>
  </si>
  <si>
    <t>SALE1967</t>
  </si>
  <si>
    <t>SALE1968</t>
  </si>
  <si>
    <t>SALE1969</t>
  </si>
  <si>
    <t>SALE1970</t>
  </si>
  <si>
    <t>SALE1971</t>
  </si>
  <si>
    <t>SALE1972</t>
  </si>
  <si>
    <t>SALE1973</t>
  </si>
  <si>
    <t>SALE1974</t>
  </si>
  <si>
    <t>SALE1975</t>
  </si>
  <si>
    <t>SALE1976</t>
  </si>
  <si>
    <t>SALE1977</t>
  </si>
  <si>
    <t>SALE1978</t>
  </si>
  <si>
    <t>SALE1979</t>
  </si>
  <si>
    <t>SALE1980</t>
  </si>
  <si>
    <t>SALE1981</t>
  </si>
  <si>
    <t>SALE1982</t>
  </si>
  <si>
    <t>SALE1983</t>
  </si>
  <si>
    <t>SALE1984</t>
  </si>
  <si>
    <t>SALE1985</t>
  </si>
  <si>
    <t>SALE1986</t>
  </si>
  <si>
    <t>SALE1987</t>
  </si>
  <si>
    <t>SALE1988</t>
  </si>
  <si>
    <t>SALE1989</t>
  </si>
  <si>
    <t>SALE1990</t>
  </si>
  <si>
    <t>SALE1991</t>
  </si>
  <si>
    <t>SALE1992</t>
  </si>
  <si>
    <t>SALE1993</t>
  </si>
  <si>
    <t>SALE1994</t>
  </si>
  <si>
    <t>SALE1995</t>
  </si>
  <si>
    <t>SALE1996</t>
  </si>
  <si>
    <t>SALE1997</t>
  </si>
  <si>
    <t>SALE1998</t>
  </si>
  <si>
    <t>SALE1999</t>
  </si>
  <si>
    <t>lake tylerfort</t>
  </si>
  <si>
    <t xml:space="preserve">   jonesbury </t>
  </si>
  <si>
    <t>usa</t>
  </si>
  <si>
    <t xml:space="preserve">    lake lisa</t>
  </si>
  <si>
    <t xml:space="preserve">Phillipschester   </t>
  </si>
  <si>
    <t>East jeremy</t>
  </si>
  <si>
    <t xml:space="preserve">   laura green</t>
  </si>
  <si>
    <t>dr. Benjamin Price</t>
  </si>
  <si>
    <t xml:space="preserve">  sheena bonilla  </t>
  </si>
  <si>
    <t>jeremy harris</t>
  </si>
  <si>
    <t xml:space="preserve">   paul fox</t>
  </si>
  <si>
    <t>P-3</t>
  </si>
  <si>
    <t>P-16</t>
  </si>
  <si>
    <t>Brother Laser Printer</t>
  </si>
  <si>
    <t>Computer</t>
  </si>
  <si>
    <t>Men's Graphic T-Shirt</t>
  </si>
  <si>
    <t>Tops</t>
  </si>
  <si>
    <t>Women's Casual Hoodie</t>
  </si>
  <si>
    <t>Outerwear</t>
  </si>
  <si>
    <t>Men's Running Jacket</t>
  </si>
  <si>
    <t>Women's Yoga Pants</t>
  </si>
  <si>
    <t>Bottoms</t>
  </si>
  <si>
    <t>Men's Leather Belt</t>
  </si>
  <si>
    <t>Accessories</t>
  </si>
  <si>
    <t>Herbal Face Moisturizer</t>
  </si>
  <si>
    <t>Skincare</t>
  </si>
  <si>
    <t>LED Table Lamp</t>
  </si>
  <si>
    <t>Lighting</t>
  </si>
  <si>
    <t>Wireless Bluetooth Earbuds</t>
  </si>
  <si>
    <t>Audio</t>
  </si>
  <si>
    <t>Adjustable Dumbbell Set</t>
  </si>
  <si>
    <t>Fitness</t>
  </si>
  <si>
    <t>Ceramic Kitchen Bowl Set</t>
  </si>
  <si>
    <t>Kitchen</t>
  </si>
  <si>
    <t>HD Smart TV Stick</t>
  </si>
  <si>
    <t>Hair Strengthening Shampoo</t>
  </si>
  <si>
    <t>Haircare</t>
  </si>
  <si>
    <t>USB-C Fast Charger</t>
  </si>
  <si>
    <t>Decorative Wall Mirror</t>
  </si>
  <si>
    <t>Decor</t>
  </si>
  <si>
    <t>4K Home Projector</t>
  </si>
  <si>
    <t>Appliances</t>
  </si>
  <si>
    <t>Beard Grooming Kit</t>
  </si>
  <si>
    <t>Grooming</t>
  </si>
  <si>
    <t>Soccer Training Cone Set</t>
  </si>
  <si>
    <t>Women's Denim Jeans</t>
  </si>
  <si>
    <t>Knee Support Brace</t>
  </si>
  <si>
    <t>Equipment</t>
  </si>
  <si>
    <t>Outdoor Sports Water Bottle</t>
  </si>
  <si>
    <t>Multi-Purpose Storage Box</t>
  </si>
  <si>
    <t>Storage</t>
  </si>
  <si>
    <t>Carbon Fiber Tennis Racket</t>
  </si>
  <si>
    <t>Men's Formal Shirt</t>
  </si>
  <si>
    <t>Foldable Camping Chair</t>
  </si>
  <si>
    <t>Outdoor</t>
  </si>
  <si>
    <t>Women's Scarf Set</t>
  </si>
  <si>
    <t>Wireless Bluetooth Speaker</t>
  </si>
  <si>
    <t>Decorative Floor Vase</t>
  </si>
  <si>
    <t>Sports Stopwatch Timer</t>
  </si>
  <si>
    <t>Fabric Sofa Throw Blanket</t>
  </si>
  <si>
    <t>Stainless Steel Cutlery Set</t>
  </si>
  <si>
    <t>Basketball</t>
  </si>
  <si>
    <t>Team Sports</t>
  </si>
  <si>
    <t>Vitamin C Face Serum</t>
  </si>
  <si>
    <t>Modern Wall Clock</t>
  </si>
  <si>
    <t>Gaming Mechanical Keyboard</t>
  </si>
  <si>
    <t>Bedroom Table Lamp</t>
  </si>
  <si>
    <t>Women's Summer Dress</t>
  </si>
  <si>
    <t>Men's Casual Sneakers</t>
  </si>
  <si>
    <t>Footwear</t>
  </si>
  <si>
    <t>Sports Water Hydration Pack</t>
  </si>
  <si>
    <t>Portable Power Bank</t>
  </si>
  <si>
    <t>Mobile</t>
  </si>
  <si>
    <t>Noise-Canceling Headphones</t>
  </si>
  <si>
    <t>Yoga Exercise Mat</t>
  </si>
  <si>
    <t>Smart Home WiFi Camera</t>
  </si>
  <si>
    <t>USB External Hard Drive</t>
  </si>
  <si>
    <t>Adjustable Jump Rope</t>
  </si>
  <si>
    <t>High-Grip Football</t>
  </si>
  <si>
    <t>Men's Winter Jacket</t>
  </si>
  <si>
    <t>Makeup Brush Set</t>
  </si>
  <si>
    <t>Makeup</t>
  </si>
  <si>
    <t>Car Dashboard Phone Holder</t>
  </si>
  <si>
    <t>Men's Roll-On Perfume</t>
  </si>
  <si>
    <t>Fragrance</t>
  </si>
  <si>
    <t>Boxing Hand Wraps</t>
  </si>
  <si>
    <t>HDMI Cable – 2m</t>
  </si>
  <si>
    <t>Rugby Ball</t>
  </si>
  <si>
    <t>Men's Track Pants</t>
  </si>
  <si>
    <t>Sports Stopwatch Pro</t>
  </si>
  <si>
    <t>Ceramic Plant Pot</t>
  </si>
  <si>
    <t>Premium Blanket Throw</t>
  </si>
  <si>
    <t>Foam Roller</t>
  </si>
  <si>
    <t>Womens Cotton Scarf</t>
  </si>
  <si>
    <t>Men's Hair Styling Gel</t>
  </si>
  <si>
    <t>Luxury Perfume Spray</t>
  </si>
  <si>
    <t>Tennis Ball 3-Pack</t>
  </si>
  <si>
    <t>Laptop Cooling Pad</t>
  </si>
  <si>
    <t>Organic Sunscreen Lotion</t>
  </si>
  <si>
    <t>Matte Lipstick Set</t>
  </si>
  <si>
    <t>Adjustable Dumbbells 20kg</t>
  </si>
  <si>
    <t>Women's Hair Dryer Brush</t>
  </si>
  <si>
    <t>Smart LED Light Strip</t>
  </si>
  <si>
    <t>Wooden Nightstand</t>
  </si>
  <si>
    <t>Furniture</t>
  </si>
  <si>
    <t>Men's Sports Shorts</t>
  </si>
  <si>
    <t>Kitchen Storage Rack</t>
  </si>
  <si>
    <t>Hair Repair Oil Treatment</t>
  </si>
  <si>
    <t>Professional Jump Rope</t>
  </si>
  <si>
    <t>Shin Guards – Adult</t>
  </si>
  <si>
    <t>Bluetooth Car Audio System</t>
  </si>
  <si>
    <t>Women's Ankle Boots</t>
  </si>
  <si>
    <t>Wireless Mouse</t>
  </si>
  <si>
    <t>WiFi Mesh Router</t>
  </si>
  <si>
    <t>Essential Oil Diffuser</t>
  </si>
  <si>
    <t>Decorative Lamp Shade</t>
  </si>
  <si>
    <t>Wall-Mounted Spice Rack</t>
  </si>
  <si>
    <t>Badminton Racket Set</t>
  </si>
  <si>
    <t>Fitness Resistance Bands</t>
  </si>
  <si>
    <t>Hydrating Face Cleanser</t>
  </si>
  <si>
    <t>Wooden Bookshelf</t>
  </si>
  <si>
    <t>Women's Beanie Hat</t>
  </si>
  <si>
    <t>Kitchen Cutting Board</t>
  </si>
  <si>
    <t>LED Bedside Lamp</t>
  </si>
  <si>
    <t>Sports Wrist Sweatbands</t>
  </si>
  <si>
    <t>Face Foundation Kit</t>
  </si>
  <si>
    <t>Gaming Mouse Pad XL</t>
  </si>
  <si>
    <t>Women's High Heels</t>
  </si>
  <si>
    <t>Microwave Oven</t>
  </si>
  <si>
    <t>USB-C Laptop Charger</t>
  </si>
  <si>
    <t>Vitamin E Body Lotion</t>
  </si>
  <si>
    <t>Sports Stopwatch Basic</t>
  </si>
  <si>
    <t>Women's Formal Blazer</t>
  </si>
  <si>
    <t>Cricket Bat</t>
  </si>
  <si>
    <t>Portable Bluetooth Speaker</t>
  </si>
  <si>
    <t>Stainless Steel Cookware Set</t>
  </si>
  <si>
    <t>Unknown</t>
  </si>
  <si>
    <t>cost2</t>
  </si>
  <si>
    <t>STOCK2</t>
  </si>
  <si>
    <t>Men'S Graphic T-Shirt</t>
  </si>
  <si>
    <t>Women'S Casual Hoodie</t>
  </si>
  <si>
    <t>Men'S Running Jacket</t>
  </si>
  <si>
    <t>Women'S Yoga Pants</t>
  </si>
  <si>
    <t>Men'S Leather Belt</t>
  </si>
  <si>
    <t>Led Table Lamp</t>
  </si>
  <si>
    <t>Hd Smart Tv Stick</t>
  </si>
  <si>
    <t>Usb-C Fast Charger</t>
  </si>
  <si>
    <t>Women'S Denim Jeans</t>
  </si>
  <si>
    <t>Men'S Formal Shirt</t>
  </si>
  <si>
    <t>Women'S Scarf Set</t>
  </si>
  <si>
    <t>Women'S Summer Dress</t>
  </si>
  <si>
    <t>Men'S Casual Sneakers</t>
  </si>
  <si>
    <t>Smart Home Wifi Camera</t>
  </si>
  <si>
    <t>Usb External Hard Drive</t>
  </si>
  <si>
    <t>Men'S Winter Jacket</t>
  </si>
  <si>
    <t>Men'S Roll-On Perfume</t>
  </si>
  <si>
    <t>Hdmi Cable – 2M</t>
  </si>
  <si>
    <t>Men'S Track Pants</t>
  </si>
  <si>
    <t>Men'S Hair Styling Gel</t>
  </si>
  <si>
    <t>Adjustable Dumbbells 20Kg</t>
  </si>
  <si>
    <t>Women'S Hair Dryer Brush</t>
  </si>
  <si>
    <t>Smart Led Light Strip</t>
  </si>
  <si>
    <t>Men'S Sports Shorts</t>
  </si>
  <si>
    <t>Women'S Ankle Boots</t>
  </si>
  <si>
    <t>Wifi Mesh Router</t>
  </si>
  <si>
    <t>Women'S Beanie Hat</t>
  </si>
  <si>
    <t>Led Bedside Lamp</t>
  </si>
  <si>
    <t>Gaming Mouse Pad Xl</t>
  </si>
  <si>
    <t>Women'S High Heels</t>
  </si>
  <si>
    <t>Usb-C Laptop Charger</t>
  </si>
  <si>
    <t>Women'S Formal Blazer</t>
  </si>
  <si>
    <t>Sub Category</t>
  </si>
  <si>
    <t>Store Name</t>
  </si>
  <si>
    <t>Store Type</t>
  </si>
  <si>
    <t>Customer Name</t>
  </si>
  <si>
    <t>City2</t>
  </si>
  <si>
    <t>Loyalty Level</t>
  </si>
  <si>
    <t>Month</t>
  </si>
  <si>
    <t>Date</t>
  </si>
  <si>
    <t>Year</t>
  </si>
  <si>
    <t>Row Labels</t>
  </si>
  <si>
    <t>Grand Total</t>
  </si>
  <si>
    <t>Column Labels</t>
  </si>
  <si>
    <t>Sum of Total_Amount</t>
  </si>
  <si>
    <t>Month Wise Category Sales Amount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</si>
</sst>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1">
    <numFmt numFmtId="164" formatCode="yyyy\-mm\-dd"/>
  </numFmts>
  <fonts count="3" x14ac:knownFonts="1">
    <font>
      <sz val="11"/>
      <color theme="1"/>
      <name val="Calibri"/>
      <family val="2"/>
      <scheme val="minor"/>
    </font>
    <font>
      <b/>
      <sz val="11"/>
      <name val="Calibri"/>
      <family val="2"/>
    </font>
    <font>
      <b/>
      <sz val="11"/>
      <name val="Calibri"/>
    </font>
  </fonts>
  <fills count="5">
    <fill>
      <patternFill patternType="none"/>
    </fill>
    <fill>
      <patternFill patternType="gray125"/>
    </fill>
    <fill>
      <patternFill patternType="solid">
        <fgColor rgb="FF00B050"/>
        <bgColor indexed="64"/>
      </patternFill>
    </fill>
    <fill>
      <patternFill patternType="solid">
        <fgColor rgb="FF00B0F0"/>
        <bgColor indexed="64"/>
      </patternFill>
    </fill>
    <fill>
      <patternFill patternType="solid">
        <fgColor rgb="FFFFFF00"/>
        <bgColor indexed="64"/>
      </patternFill>
    </fill>
  </fills>
  <borders count="3">
    <border>
      <left/>
      <right/>
      <top/>
      <bottom/>
      <diagonal/>
    </border>
    <border>
      <left style="thin">
        <color auto="1"/>
      </left>
      <right style="thin">
        <color auto="1"/>
      </right>
      <top style="thin">
        <color auto="1"/>
      </top>
      <bottom style="thin">
        <color auto="1"/>
      </bottom>
      <diagonal/>
    </border>
    <border>
      <left style="thin">
        <color auto="1"/>
      </left>
      <right style="thin">
        <color auto="1"/>
      </right>
      <top/>
      <bottom style="thin">
        <color auto="1"/>
      </bottom>
      <diagonal/>
    </border>
  </borders>
  <cellStyleXfs count="1">
    <xf numFmtId="0" fontId="0" fillId="0" borderId="0"/>
  </cellStyleXfs>
  <cellXfs count="12">
    <xf numFmtId="0" fontId="0" fillId="0" borderId="0" xfId="0"/>
    <xf numFmtId="0" fontId="1" fillId="0" borderId="1" xfId="0" applyFont="1" applyBorder="1" applyAlignment="1">
      <alignment horizontal="center" vertical="top"/>
    </xf>
    <xf numFmtId="164" fontId="0" fillId="0" borderId="0" xfId="0" applyNumberFormat="1"/>
    <xf numFmtId="0" fontId="1" fillId="0" borderId="2" xfId="0" applyFont="1" applyBorder="1" applyAlignment="1">
      <alignment horizontal="center" vertical="top"/>
    </xf>
    <xf numFmtId="0" fontId="0" fillId="2" borderId="0" xfId="0" applyFill="1"/>
    <xf numFmtId="0" fontId="0" fillId="3" borderId="0" xfId="0" applyFill="1"/>
    <xf numFmtId="0" fontId="0" fillId="0" borderId="2" xfId="0" applyBorder="1"/>
    <xf numFmtId="0" fontId="2" fillId="0" borderId="2" xfId="0" applyFont="1" applyBorder="1" applyAlignment="1">
      <alignment horizontal="center" vertical="top"/>
    </xf>
    <xf numFmtId="0" fontId="0" fillId="4" borderId="0" xfId="0" applyFill="1"/>
    <xf numFmtId="0" fontId="0" fillId="0" borderId="0" xfId="0" applyNumberFormat="1"/>
    <xf numFmtId="0" fontId="0" fillId="0" borderId="0" xfId="0" pivotButton="1"/>
    <xf numFmtId="0" fontId="0" fillId="0" borderId="0" xfId="0" applyAlignment="1">
      <alignment horizontal="left"/>
    </xf>
  </cellXfs>
  <cellStyles count="1">
    <cellStyle name="Normal" xfId="0" builtinId="0"/>
  </cellStyles>
  <dxfs count="43">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164" formatCode="yyyy\-mm\-dd"/>
    </dxf>
    <dxf>
      <border outline="0">
        <top style="thin">
          <color auto="1"/>
        </top>
      </border>
    </dxf>
    <dxf>
      <border outline="0">
        <bottom style="thin">
          <color auto="1"/>
        </bottom>
      </border>
    </dxf>
    <dxf>
      <font>
        <b/>
        <i val="0"/>
        <strike val="0"/>
        <condense val="0"/>
        <extend val="0"/>
        <outline val="0"/>
        <shadow val="0"/>
        <u val="none"/>
        <vertAlign val="baseline"/>
        <sz val="11"/>
        <color auto="1"/>
        <name val="Calibri"/>
        <scheme val="none"/>
      </font>
      <alignment horizontal="center" vertical="top" textRotation="0" wrapText="0" indent="0" justifyLastLine="0" shrinkToFit="0" readingOrder="0"/>
      <border diagonalUp="0" diagonalDown="0" outline="0">
        <left style="thin">
          <color auto="1"/>
        </left>
        <right style="thin">
          <color auto="1"/>
        </right>
        <top/>
        <bottom/>
      </border>
    </dxf>
    <dxf>
      <numFmt numFmtId="164" formatCode="yyyy\-mm\-dd"/>
    </dxf>
    <dxf>
      <border outline="0">
        <top style="thin">
          <color auto="1"/>
        </top>
      </border>
    </dxf>
    <dxf>
      <border outline="0">
        <bottom style="thin">
          <color auto="1"/>
        </bottom>
      </border>
    </dxf>
    <dxf>
      <font>
        <b/>
        <i val="0"/>
        <strike val="0"/>
        <condense val="0"/>
        <extend val="0"/>
        <outline val="0"/>
        <shadow val="0"/>
        <u val="none"/>
        <vertAlign val="baseline"/>
        <sz val="11"/>
        <color auto="1"/>
        <name val="Calibri"/>
        <scheme val="none"/>
      </font>
      <alignment horizontal="center" vertical="top" textRotation="0" wrapText="0" indent="0" justifyLastLine="0" shrinkToFit="0" readingOrder="0"/>
      <border diagonalUp="0" diagonalDown="0" outline="0">
        <left style="thin">
          <color auto="1"/>
        </left>
        <right style="thin">
          <color auto="1"/>
        </right>
        <top/>
        <bottom/>
      </border>
    </dxf>
    <dxf>
      <border outline="0">
        <top style="thin">
          <color auto="1"/>
        </top>
      </border>
    </dxf>
    <dxf>
      <border outline="0">
        <bottom style="thin">
          <color auto="1"/>
        </bottom>
      </border>
    </dxf>
    <dxf>
      <font>
        <b/>
        <i val="0"/>
        <strike val="0"/>
        <condense val="0"/>
        <extend val="0"/>
        <outline val="0"/>
        <shadow val="0"/>
        <u val="none"/>
        <vertAlign val="baseline"/>
        <sz val="11"/>
        <color auto="1"/>
        <name val="Calibri"/>
        <scheme val="none"/>
      </font>
      <alignment horizontal="center" vertical="top" textRotation="0" wrapText="0" indent="0" justifyLastLine="0" shrinkToFit="0" readingOrder="0"/>
      <border diagonalUp="0" diagonalDown="0" outline="0">
        <left style="thin">
          <color auto="1"/>
        </left>
        <right style="thin">
          <color auto="1"/>
        </right>
        <top/>
        <bottom/>
      </border>
    </dxf>
    <dxf>
      <numFmt numFmtId="0" formatCode="General"/>
    </dxf>
    <dxf>
      <numFmt numFmtId="0" formatCode="General"/>
    </dxf>
    <dxf>
      <border outline="0">
        <top style="thin">
          <color auto="1"/>
        </top>
      </border>
    </dxf>
    <dxf>
      <border outline="0">
        <bottom style="thin">
          <color auto="1"/>
        </bottom>
      </border>
    </dxf>
    <dxf>
      <font>
        <b/>
        <i val="0"/>
        <strike val="0"/>
        <condense val="0"/>
        <extend val="0"/>
        <outline val="0"/>
        <shadow val="0"/>
        <u val="none"/>
        <vertAlign val="baseline"/>
        <sz val="11"/>
        <color auto="1"/>
        <name val="Calibri"/>
        <scheme val="none"/>
      </font>
      <alignment horizontal="center" vertical="top" textRotation="0" wrapText="0" indent="0" justifyLastLine="0" shrinkToFit="0" readingOrder="0"/>
      <border diagonalUp="0" diagonalDown="0" outline="0">
        <left style="thin">
          <color auto="1"/>
        </left>
        <right style="thin">
          <color auto="1"/>
        </right>
        <top/>
        <bottom/>
      </border>
    </dxf>
    <dxf>
      <border outline="0">
        <top style="thin">
          <color auto="1"/>
        </top>
      </border>
    </dxf>
    <dxf>
      <border outline="0">
        <bottom style="thin">
          <color auto="1"/>
        </bottom>
      </border>
    </dxf>
    <dxf>
      <font>
        <b/>
        <i val="0"/>
        <strike val="0"/>
        <condense val="0"/>
        <extend val="0"/>
        <outline val="0"/>
        <shadow val="0"/>
        <u val="none"/>
        <vertAlign val="baseline"/>
        <sz val="11"/>
        <color auto="1"/>
        <name val="Calibri"/>
        <scheme val="none"/>
      </font>
      <alignment horizontal="center" vertical="top" textRotation="0" wrapText="0" indent="0" justifyLastLine="0" shrinkToFit="0" readingOrder="0"/>
      <border diagonalUp="0" diagonalDown="0" outline="0">
        <left style="thin">
          <color auto="1"/>
        </left>
        <right style="thin">
          <color auto="1"/>
        </right>
        <top/>
        <bottom/>
      </border>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pivotCacheDefinition" Target="pivotCache/pivotCacheDefinition1.xml"/><Relationship Id="rId26" Type="http://schemas.openxmlformats.org/officeDocument/2006/relationships/sharedStrings" Target="sharedStrings.xml"/><Relationship Id="rId3" Type="http://schemas.openxmlformats.org/officeDocument/2006/relationships/worksheet" Target="worksheets/sheet3.xml"/><Relationship Id="rId21" Type="http://schemas.microsoft.com/office/2007/relationships/slicerCache" Target="slicerCaches/slicerCache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worksheet" Target="worksheets/sheet16.xml"/><Relationship Id="rId20" Type="http://schemas.microsoft.com/office/2007/relationships/slicerCache" Target="slicerCaches/slicerCache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onnections" Target="connection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theme" Target="theme/theme1.xml"/><Relationship Id="rId28" Type="http://schemas.openxmlformats.org/officeDocument/2006/relationships/customXml" Target="../customXml/item1.xml"/><Relationship Id="rId10" Type="http://schemas.openxmlformats.org/officeDocument/2006/relationships/worksheet" Target="worksheets/sheet10.xml"/><Relationship Id="rId19" Type="http://schemas.microsoft.com/office/2007/relationships/slicerCache" Target="slicerCaches/slicerCach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microsoft.com/office/2007/relationships/slicerCache" Target="slicerCaches/slicerCache4.xml"/><Relationship Id="rId27"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[Ecommerce_Sales_Dataset_updated (Recovered).xlsx]Sheet6!PivotTable1</c:name>
    <c:fmtId val="2"/>
  </c:pivotSource>
  <c:chart>
    <c:title>
      <c:tx>
        <c:rich>
          <a:bodyPr rot="0" spcFirstLastPara="1" vertOverflow="ellipsis" vert="horz" wrap="square" anchor="ctr" anchorCtr="1"/>
          <a:lstStyle/>
          <a:p>
            <a:pPr>
              <a:defRPr sz="1400" b="1" i="0" u="none" strike="noStrike" kern="1200" cap="none" baseline="0">
                <a:solidFill>
                  <a:schemeClr val="lt1">
                    <a:lumMod val="85000"/>
                  </a:schemeClr>
                </a:solidFill>
                <a:latin typeface="+mn-lt"/>
                <a:ea typeface="+mn-ea"/>
                <a:cs typeface="+mn-cs"/>
              </a:defRPr>
            </a:pPr>
            <a:r>
              <a:rPr lang="en-US"/>
              <a:t>Month Wise Category Sales Amount</a:t>
            </a:r>
          </a:p>
        </c:rich>
      </c:tx>
      <c:layout/>
      <c:overlay val="0"/>
      <c:spPr>
        <a:noFill/>
        <a:ln>
          <a:noFill/>
        </a:ln>
        <a:effectLst/>
      </c:spPr>
      <c:txPr>
        <a:bodyPr rot="0" spcFirstLastPara="1" vertOverflow="ellipsis" vert="horz" wrap="square" anchor="ctr" anchorCtr="1"/>
        <a:lstStyle/>
        <a:p>
          <a:pPr>
            <a:defRPr sz="1400" b="1" i="0" u="none" strike="noStrike" kern="1200" cap="none" baseline="0">
              <a:solidFill>
                <a:schemeClr val="lt1">
                  <a:lumMod val="85000"/>
                </a:schemeClr>
              </a:solidFill>
              <a:latin typeface="+mn-lt"/>
              <a:ea typeface="+mn-ea"/>
              <a:cs typeface="+mn-cs"/>
            </a:defRPr>
          </a:pPr>
          <a:endParaRPr lang="en-US"/>
        </a:p>
      </c:txPr>
    </c:title>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dLbl>
          <c:idx val="0"/>
          <c:showLegendKey val="0"/>
          <c:showVal val="0"/>
          <c:showCatName val="0"/>
          <c:showSerName val="0"/>
          <c:showPercent val="0"/>
          <c:showBubbleSize val="0"/>
          <c:extLst>
            <c:ext xmlns:c15="http://schemas.microsoft.com/office/drawing/2012/chart" uri="{CE6537A1-D6FC-4f65-9D91-7224C49458BB}"/>
          </c:extLst>
        </c:dLbl>
      </c:pivotFmt>
      <c:pivotFmt>
        <c:idx val="3"/>
        <c:dLbl>
          <c:idx val="0"/>
          <c:showLegendKey val="0"/>
          <c:showVal val="0"/>
          <c:showCatName val="0"/>
          <c:showSerName val="0"/>
          <c:showPercent val="0"/>
          <c:showBubbleSize val="0"/>
          <c:extLst>
            <c:ext xmlns:c15="http://schemas.microsoft.com/office/drawing/2012/chart" uri="{CE6537A1-D6FC-4f65-9D91-7224C49458BB}"/>
          </c:extLst>
        </c:dLbl>
      </c:pivotFmt>
      <c:pivotFmt>
        <c:idx val="4"/>
        <c:dLbl>
          <c:idx val="0"/>
          <c:showLegendKey val="0"/>
          <c:showVal val="0"/>
          <c:showCatName val="0"/>
          <c:showSerName val="0"/>
          <c:showPercent val="0"/>
          <c:showBubbleSize val="0"/>
          <c:extLst>
            <c:ext xmlns:c15="http://schemas.microsoft.com/office/drawing/2012/chart" uri="{CE6537A1-D6FC-4f65-9D91-7224C49458BB}"/>
          </c:extLst>
        </c:dLbl>
      </c:pivotFmt>
      <c:pivotFmt>
        <c:idx val="5"/>
        <c:dLbl>
          <c:idx val="0"/>
          <c:showLegendKey val="0"/>
          <c:showVal val="0"/>
          <c:showCatName val="0"/>
          <c:showSerName val="0"/>
          <c:showPercent val="0"/>
          <c:showBubbleSize val="0"/>
          <c:extLst>
            <c:ext xmlns:c15="http://schemas.microsoft.com/office/drawing/2012/chart" uri="{CE6537A1-D6FC-4f65-9D91-7224C49458BB}"/>
          </c:extLst>
        </c:dLbl>
      </c:pivotFmt>
      <c:pivotFmt>
        <c:idx val="6"/>
        <c:dLbl>
          <c:idx val="0"/>
          <c:showLegendKey val="0"/>
          <c:showVal val="0"/>
          <c:showCatName val="0"/>
          <c:showSerName val="0"/>
          <c:showPercent val="0"/>
          <c:showBubbleSize val="0"/>
          <c:extLst>
            <c:ext xmlns:c15="http://schemas.microsoft.com/office/drawing/2012/chart" uri="{CE6537A1-D6FC-4f65-9D91-7224C49458BB}"/>
          </c:extLst>
        </c:dLbl>
      </c:pivotFmt>
      <c:pivotFmt>
        <c:idx val="7"/>
        <c:dLbl>
          <c:idx val="0"/>
          <c:showLegendKey val="0"/>
          <c:showVal val="0"/>
          <c:showCatName val="0"/>
          <c:showSerName val="0"/>
          <c:showPercent val="0"/>
          <c:showBubbleSize val="0"/>
          <c:extLst>
            <c:ext xmlns:c15="http://schemas.microsoft.com/office/drawing/2012/chart" uri="{CE6537A1-D6FC-4f65-9D91-7224C49458BB}"/>
          </c:extLst>
        </c:dLbl>
      </c:pivotFmt>
      <c:pivotFmt>
        <c:idx val="8"/>
        <c:dLbl>
          <c:idx val="0"/>
          <c:showLegendKey val="0"/>
          <c:showVal val="0"/>
          <c:showCatName val="0"/>
          <c:showSerName val="0"/>
          <c:showPercent val="0"/>
          <c:showBubbleSize val="0"/>
          <c:extLst>
            <c:ext xmlns:c15="http://schemas.microsoft.com/office/drawing/2012/chart" uri="{CE6537A1-D6FC-4f65-9D91-7224C49458BB}"/>
          </c:extLst>
        </c:dLbl>
      </c:pivotFmt>
      <c:pivotFmt>
        <c:idx val="9"/>
        <c:dLbl>
          <c:idx val="0"/>
          <c:showLegendKey val="0"/>
          <c:showVal val="0"/>
          <c:showCatName val="0"/>
          <c:showSerName val="0"/>
          <c:showPercent val="0"/>
          <c:showBubbleSize val="0"/>
          <c:extLst>
            <c:ext xmlns:c15="http://schemas.microsoft.com/office/drawing/2012/chart" uri="{CE6537A1-D6FC-4f65-9D91-7224C49458BB}"/>
          </c:extLst>
        </c:dLbl>
      </c:pivotFmt>
      <c:pivotFmt>
        <c:idx val="10"/>
        <c:dLbl>
          <c:idx val="0"/>
          <c:showLegendKey val="0"/>
          <c:showVal val="0"/>
          <c:showCatName val="0"/>
          <c:showSerName val="0"/>
          <c:showPercent val="0"/>
          <c:showBubbleSize val="0"/>
          <c:extLst>
            <c:ext xmlns:c15="http://schemas.microsoft.com/office/drawing/2012/chart" uri="{CE6537A1-D6FC-4f65-9D91-7224C49458BB}"/>
          </c:extLst>
        </c:dLbl>
      </c:pivotFmt>
      <c:pivotFmt>
        <c:idx val="11"/>
        <c:dLbl>
          <c:idx val="0"/>
          <c:showLegendKey val="0"/>
          <c:showVal val="0"/>
          <c:showCatName val="0"/>
          <c:showSerName val="0"/>
          <c:showPercent val="0"/>
          <c:showBubbleSize val="0"/>
          <c:extLst>
            <c:ext xmlns:c15="http://schemas.microsoft.com/office/drawing/2012/chart" uri="{CE6537A1-D6FC-4f65-9D91-7224C49458BB}"/>
          </c:extLst>
        </c:dLbl>
      </c:pivotFmt>
      <c:pivotFmt>
        <c:idx val="12"/>
        <c:spPr>
          <a:noFill/>
          <a:ln w="9525" cap="flat" cmpd="sng" algn="ctr">
            <a:solidFill>
              <a:schemeClr val="accent1"/>
            </a:solidFill>
            <a:miter lim="800000"/>
          </a:ln>
          <a:effectLst>
            <a:glow rad="63500">
              <a:schemeClr val="accent1">
                <a:satMod val="175000"/>
                <a:alpha val="25000"/>
              </a:schemeClr>
            </a:glow>
          </a:effectLst>
        </c:spPr>
        <c:marker>
          <c:symbol val="none"/>
        </c:marker>
      </c:pivotFmt>
      <c:pivotFmt>
        <c:idx val="13"/>
        <c:spPr>
          <a:noFill/>
          <a:ln w="9525" cap="flat" cmpd="sng" algn="ctr">
            <a:solidFill>
              <a:schemeClr val="accent1"/>
            </a:solidFill>
            <a:miter lim="800000"/>
          </a:ln>
          <a:effectLst>
            <a:glow rad="63500">
              <a:schemeClr val="accent1">
                <a:satMod val="175000"/>
                <a:alpha val="25000"/>
              </a:schemeClr>
            </a:glow>
          </a:effectLst>
        </c:spPr>
        <c:marker>
          <c:symbol val="none"/>
        </c:marker>
      </c:pivotFmt>
      <c:pivotFmt>
        <c:idx val="14"/>
        <c:spPr>
          <a:noFill/>
          <a:ln w="9525" cap="flat" cmpd="sng" algn="ctr">
            <a:solidFill>
              <a:schemeClr val="accent1"/>
            </a:solidFill>
            <a:miter lim="800000"/>
          </a:ln>
          <a:effectLst>
            <a:glow rad="63500">
              <a:schemeClr val="accent1">
                <a:satMod val="175000"/>
                <a:alpha val="25000"/>
              </a:schemeClr>
            </a:glow>
          </a:effectLst>
        </c:spPr>
        <c:marker>
          <c:symbol val="none"/>
        </c:marker>
      </c:pivotFmt>
      <c:pivotFmt>
        <c:idx val="15"/>
        <c:spPr>
          <a:noFill/>
          <a:ln w="9525" cap="flat" cmpd="sng" algn="ctr">
            <a:solidFill>
              <a:schemeClr val="accent1"/>
            </a:solidFill>
            <a:miter lim="800000"/>
          </a:ln>
          <a:effectLst>
            <a:glow rad="63500">
              <a:schemeClr val="accent1">
                <a:satMod val="175000"/>
                <a:alpha val="25000"/>
              </a:schemeClr>
            </a:glow>
          </a:effectLst>
        </c:spPr>
        <c:marker>
          <c:symbol val="none"/>
        </c:marker>
      </c:pivotFmt>
      <c:pivotFmt>
        <c:idx val="16"/>
        <c:spPr>
          <a:noFill/>
          <a:ln w="9525" cap="flat" cmpd="sng" algn="ctr">
            <a:solidFill>
              <a:schemeClr val="accent1"/>
            </a:solidFill>
            <a:miter lim="800000"/>
          </a:ln>
          <a:effectLst>
            <a:glow rad="63500">
              <a:schemeClr val="accent1">
                <a:satMod val="175000"/>
                <a:alpha val="25000"/>
              </a:schemeClr>
            </a:glow>
          </a:effectLst>
        </c:spPr>
        <c:marker>
          <c:symbol val="none"/>
        </c:marker>
      </c:pivotFmt>
      <c:pivotFmt>
        <c:idx val="17"/>
        <c:spPr>
          <a:noFill/>
          <a:ln w="9525" cap="flat" cmpd="sng" algn="ctr">
            <a:solidFill>
              <a:schemeClr val="accent1"/>
            </a:solidFill>
            <a:miter lim="800000"/>
          </a:ln>
          <a:effectLst>
            <a:glow rad="63500">
              <a:schemeClr val="accent1">
                <a:satMod val="175000"/>
                <a:alpha val="25000"/>
              </a:schemeClr>
            </a:glow>
          </a:effectLst>
        </c:spPr>
        <c:marker>
          <c:symbol val="none"/>
        </c:marker>
      </c:pivotFmt>
      <c:pivotFmt>
        <c:idx val="18"/>
        <c:spPr>
          <a:noFill/>
          <a:ln w="9525" cap="flat" cmpd="sng" algn="ctr">
            <a:solidFill>
              <a:schemeClr val="accent1"/>
            </a:solidFill>
            <a:miter lim="800000"/>
          </a:ln>
          <a:effectLst>
            <a:glow rad="63500">
              <a:schemeClr val="accent1">
                <a:satMod val="175000"/>
                <a:alpha val="25000"/>
              </a:schemeClr>
            </a:glow>
          </a:effectLst>
        </c:spPr>
        <c:marker>
          <c:symbol val="none"/>
        </c:marker>
      </c:pivotFmt>
      <c:pivotFmt>
        <c:idx val="19"/>
        <c:spPr>
          <a:noFill/>
          <a:ln w="9525" cap="flat" cmpd="sng" algn="ctr">
            <a:solidFill>
              <a:schemeClr val="accent1"/>
            </a:solidFill>
            <a:miter lim="800000"/>
          </a:ln>
          <a:effectLst>
            <a:glow rad="63500">
              <a:schemeClr val="accent1">
                <a:satMod val="175000"/>
                <a:alpha val="25000"/>
              </a:schemeClr>
            </a:glow>
          </a:effectLst>
        </c:spPr>
        <c:marker>
          <c:symbol val="none"/>
        </c:marker>
      </c:pivotFmt>
      <c:pivotFmt>
        <c:idx val="20"/>
        <c:spPr>
          <a:noFill/>
          <a:ln w="9525" cap="flat" cmpd="sng" algn="ctr">
            <a:solidFill>
              <a:schemeClr val="accent1"/>
            </a:solidFill>
            <a:miter lim="800000"/>
          </a:ln>
          <a:effectLst>
            <a:glow rad="63500">
              <a:schemeClr val="accent1">
                <a:satMod val="175000"/>
                <a:alpha val="25000"/>
              </a:schemeClr>
            </a:glow>
          </a:effectLst>
        </c:spPr>
        <c:marker>
          <c:symbol val="none"/>
        </c:marker>
      </c:pivotFmt>
      <c:pivotFmt>
        <c:idx val="21"/>
        <c:spPr>
          <a:noFill/>
          <a:ln w="9525" cap="flat" cmpd="sng" algn="ctr">
            <a:solidFill>
              <a:schemeClr val="accent1"/>
            </a:solidFill>
            <a:miter lim="800000"/>
          </a:ln>
          <a:effectLst>
            <a:glow rad="63500">
              <a:schemeClr val="accent1">
                <a:satMod val="175000"/>
                <a:alpha val="25000"/>
              </a:schemeClr>
            </a:glow>
          </a:effectLst>
        </c:spPr>
        <c:marker>
          <c:symbol val="none"/>
        </c:marker>
      </c:pivotFmt>
      <c:pivotFmt>
        <c:idx val="22"/>
        <c:spPr>
          <a:noFill/>
          <a:ln w="9525" cap="flat" cmpd="sng" algn="ctr">
            <a:solidFill>
              <a:schemeClr val="accent1"/>
            </a:solidFill>
            <a:miter lim="800000"/>
          </a:ln>
          <a:effectLst>
            <a:glow rad="63500">
              <a:schemeClr val="accent1">
                <a:satMod val="175000"/>
                <a:alpha val="25000"/>
              </a:schemeClr>
            </a:glow>
          </a:effectLst>
        </c:spPr>
        <c:marker>
          <c:symbol val="none"/>
        </c:marker>
      </c:pivotFmt>
      <c:pivotFmt>
        <c:idx val="23"/>
        <c:spPr>
          <a:noFill/>
          <a:ln w="9525" cap="flat" cmpd="sng" algn="ctr">
            <a:solidFill>
              <a:schemeClr val="accent1"/>
            </a:solidFill>
            <a:miter lim="800000"/>
          </a:ln>
          <a:effectLst>
            <a:glow rad="63500">
              <a:schemeClr val="accent1">
                <a:satMod val="175000"/>
                <a:alpha val="25000"/>
              </a:schemeClr>
            </a:glow>
          </a:effectLst>
        </c:spPr>
        <c:marker>
          <c:symbol val="none"/>
        </c:marker>
      </c:pivotFmt>
    </c:pivotFmts>
    <c:plotArea>
      <c:layout>
        <c:manualLayout>
          <c:layoutTarget val="inner"/>
          <c:xMode val="edge"/>
          <c:yMode val="edge"/>
          <c:x val="0.17402537182852143"/>
          <c:y val="0.26328484981044037"/>
          <c:w val="0.68778018372703409"/>
          <c:h val="0.53774387576552929"/>
        </c:manualLayout>
      </c:layout>
      <c:barChart>
        <c:barDir val="col"/>
        <c:grouping val="clustered"/>
        <c:varyColors val="0"/>
        <c:ser>
          <c:idx val="0"/>
          <c:order val="0"/>
          <c:tx>
            <c:strRef>
              <c:f>Sheet6!$B$3:$B$4</c:f>
              <c:strCache>
                <c:ptCount val="1"/>
                <c:pt idx="0">
                  <c:v>Beauty</c:v>
                </c:pt>
              </c:strCache>
            </c:strRef>
          </c:tx>
          <c:spPr>
            <a:noFill/>
            <a:ln w="9525" cap="flat" cmpd="sng" algn="ctr">
              <a:solidFill>
                <a:schemeClr val="accent1"/>
              </a:solidFill>
              <a:miter lim="800000"/>
            </a:ln>
            <a:effectLst>
              <a:glow rad="63500">
                <a:schemeClr val="accent1">
                  <a:satMod val="175000"/>
                  <a:alpha val="25000"/>
                </a:schemeClr>
              </a:glow>
            </a:effectLst>
          </c:spPr>
          <c:invertIfNegative val="0"/>
          <c:cat>
            <c:strRef>
              <c:f>Sheet6!$A$5:$A$17</c:f>
              <c:strCache>
                <c:ptCount val="12"/>
                <c:pt idx="0">
                  <c:v>1</c:v>
                </c:pt>
                <c:pt idx="1">
                  <c:v>2</c:v>
                </c:pt>
                <c:pt idx="2">
                  <c:v>3</c:v>
                </c:pt>
                <c:pt idx="3">
                  <c:v>4</c:v>
                </c:pt>
                <c:pt idx="4">
                  <c:v>5</c:v>
                </c:pt>
                <c:pt idx="5">
                  <c:v>6</c:v>
                </c:pt>
                <c:pt idx="6">
                  <c:v>7</c:v>
                </c:pt>
                <c:pt idx="7">
                  <c:v>8</c:v>
                </c:pt>
                <c:pt idx="8">
                  <c:v>9</c:v>
                </c:pt>
                <c:pt idx="9">
                  <c:v>10</c:v>
                </c:pt>
                <c:pt idx="10">
                  <c:v>11</c:v>
                </c:pt>
                <c:pt idx="11">
                  <c:v>12</c:v>
                </c:pt>
              </c:strCache>
            </c:strRef>
          </c:cat>
          <c:val>
            <c:numRef>
              <c:f>Sheet6!$B$5:$B$17</c:f>
              <c:numCache>
                <c:formatCode>General</c:formatCode>
                <c:ptCount val="12"/>
                <c:pt idx="0">
                  <c:v>26851.827999999998</c:v>
                </c:pt>
                <c:pt idx="1">
                  <c:v>17124.012699999999</c:v>
                </c:pt>
                <c:pt idx="2">
                  <c:v>33922.773400000005</c:v>
                </c:pt>
                <c:pt idx="3">
                  <c:v>35881.993799999997</c:v>
                </c:pt>
                <c:pt idx="4">
                  <c:v>21286.012699999999</c:v>
                </c:pt>
                <c:pt idx="5">
                  <c:v>29240.506600000004</c:v>
                </c:pt>
                <c:pt idx="6">
                  <c:v>31718.176199999998</c:v>
                </c:pt>
                <c:pt idx="7">
                  <c:v>26535.308900000004</c:v>
                </c:pt>
                <c:pt idx="8">
                  <c:v>9857.9686999999976</c:v>
                </c:pt>
                <c:pt idx="9">
                  <c:v>25533.559700000002</c:v>
                </c:pt>
                <c:pt idx="10">
                  <c:v>33125.7304</c:v>
                </c:pt>
                <c:pt idx="11">
                  <c:v>30483.457200000004</c:v>
                </c:pt>
              </c:numCache>
            </c:numRef>
          </c:val>
          <c:extLst>
            <c:ext xmlns:c16="http://schemas.microsoft.com/office/drawing/2014/chart" uri="{C3380CC4-5D6E-409C-BE32-E72D297353CC}">
              <c16:uniqueId val="{00000000-DC79-4BF4-9FF3-F9101E8837D2}"/>
            </c:ext>
          </c:extLst>
        </c:ser>
        <c:ser>
          <c:idx val="1"/>
          <c:order val="1"/>
          <c:tx>
            <c:strRef>
              <c:f>Sheet6!$C$3:$C$4</c:f>
              <c:strCache>
                <c:ptCount val="1"/>
                <c:pt idx="0">
                  <c:v>Clothing</c:v>
                </c:pt>
              </c:strCache>
            </c:strRef>
          </c:tx>
          <c:spPr>
            <a:noFill/>
            <a:ln w="9525" cap="flat" cmpd="sng" algn="ctr">
              <a:solidFill>
                <a:schemeClr val="accent2"/>
              </a:solidFill>
              <a:miter lim="800000"/>
            </a:ln>
            <a:effectLst>
              <a:glow rad="63500">
                <a:schemeClr val="accent2">
                  <a:satMod val="175000"/>
                  <a:alpha val="25000"/>
                </a:schemeClr>
              </a:glow>
            </a:effectLst>
          </c:spPr>
          <c:invertIfNegative val="0"/>
          <c:cat>
            <c:strRef>
              <c:f>Sheet6!$A$5:$A$17</c:f>
              <c:strCache>
                <c:ptCount val="12"/>
                <c:pt idx="0">
                  <c:v>1</c:v>
                </c:pt>
                <c:pt idx="1">
                  <c:v>2</c:v>
                </c:pt>
                <c:pt idx="2">
                  <c:v>3</c:v>
                </c:pt>
                <c:pt idx="3">
                  <c:v>4</c:v>
                </c:pt>
                <c:pt idx="4">
                  <c:v>5</c:v>
                </c:pt>
                <c:pt idx="5">
                  <c:v>6</c:v>
                </c:pt>
                <c:pt idx="6">
                  <c:v>7</c:v>
                </c:pt>
                <c:pt idx="7">
                  <c:v>8</c:v>
                </c:pt>
                <c:pt idx="8">
                  <c:v>9</c:v>
                </c:pt>
                <c:pt idx="9">
                  <c:v>10</c:v>
                </c:pt>
                <c:pt idx="10">
                  <c:v>11</c:v>
                </c:pt>
                <c:pt idx="11">
                  <c:v>12</c:v>
                </c:pt>
              </c:strCache>
            </c:strRef>
          </c:cat>
          <c:val>
            <c:numRef>
              <c:f>Sheet6!$C$5:$C$17</c:f>
              <c:numCache>
                <c:formatCode>General</c:formatCode>
                <c:ptCount val="12"/>
                <c:pt idx="0">
                  <c:v>25534.4542</c:v>
                </c:pt>
                <c:pt idx="1">
                  <c:v>28470.832300000009</c:v>
                </c:pt>
                <c:pt idx="2">
                  <c:v>21478.763900000002</c:v>
                </c:pt>
                <c:pt idx="3">
                  <c:v>50227.894299999985</c:v>
                </c:pt>
                <c:pt idx="4">
                  <c:v>21449.505499999999</c:v>
                </c:pt>
                <c:pt idx="5">
                  <c:v>19287.298500000004</c:v>
                </c:pt>
                <c:pt idx="6">
                  <c:v>28192.322500000006</c:v>
                </c:pt>
                <c:pt idx="7">
                  <c:v>41617.724999999999</c:v>
                </c:pt>
                <c:pt idx="8">
                  <c:v>46563.788299999986</c:v>
                </c:pt>
                <c:pt idx="9">
                  <c:v>25310.8207</c:v>
                </c:pt>
                <c:pt idx="10">
                  <c:v>33322.846399999995</c:v>
                </c:pt>
                <c:pt idx="11">
                  <c:v>37759.792199999996</c:v>
                </c:pt>
              </c:numCache>
            </c:numRef>
          </c:val>
          <c:extLst>
            <c:ext xmlns:c16="http://schemas.microsoft.com/office/drawing/2014/chart" uri="{C3380CC4-5D6E-409C-BE32-E72D297353CC}">
              <c16:uniqueId val="{00000005-DC79-4BF4-9FF3-F9101E8837D2}"/>
            </c:ext>
          </c:extLst>
        </c:ser>
        <c:ser>
          <c:idx val="2"/>
          <c:order val="2"/>
          <c:tx>
            <c:strRef>
              <c:f>Sheet6!$D$3:$D$4</c:f>
              <c:strCache>
                <c:ptCount val="1"/>
                <c:pt idx="0">
                  <c:v>Electronics</c:v>
                </c:pt>
              </c:strCache>
            </c:strRef>
          </c:tx>
          <c:spPr>
            <a:noFill/>
            <a:ln w="9525" cap="flat" cmpd="sng" algn="ctr">
              <a:solidFill>
                <a:schemeClr val="accent3"/>
              </a:solidFill>
              <a:miter lim="800000"/>
            </a:ln>
            <a:effectLst>
              <a:glow rad="63500">
                <a:schemeClr val="accent3">
                  <a:satMod val="175000"/>
                  <a:alpha val="25000"/>
                </a:schemeClr>
              </a:glow>
            </a:effectLst>
          </c:spPr>
          <c:invertIfNegative val="0"/>
          <c:cat>
            <c:strRef>
              <c:f>Sheet6!$A$5:$A$17</c:f>
              <c:strCache>
                <c:ptCount val="12"/>
                <c:pt idx="0">
                  <c:v>1</c:v>
                </c:pt>
                <c:pt idx="1">
                  <c:v>2</c:v>
                </c:pt>
                <c:pt idx="2">
                  <c:v>3</c:v>
                </c:pt>
                <c:pt idx="3">
                  <c:v>4</c:v>
                </c:pt>
                <c:pt idx="4">
                  <c:v>5</c:v>
                </c:pt>
                <c:pt idx="5">
                  <c:v>6</c:v>
                </c:pt>
                <c:pt idx="6">
                  <c:v>7</c:v>
                </c:pt>
                <c:pt idx="7">
                  <c:v>8</c:v>
                </c:pt>
                <c:pt idx="8">
                  <c:v>9</c:v>
                </c:pt>
                <c:pt idx="9">
                  <c:v>10</c:v>
                </c:pt>
                <c:pt idx="10">
                  <c:v>11</c:v>
                </c:pt>
                <c:pt idx="11">
                  <c:v>12</c:v>
                </c:pt>
              </c:strCache>
            </c:strRef>
          </c:cat>
          <c:val>
            <c:numRef>
              <c:f>Sheet6!$D$5:$D$17</c:f>
              <c:numCache>
                <c:formatCode>General</c:formatCode>
                <c:ptCount val="12"/>
                <c:pt idx="0">
                  <c:v>50435.405100000025</c:v>
                </c:pt>
                <c:pt idx="1">
                  <c:v>33942.557800000002</c:v>
                </c:pt>
                <c:pt idx="2">
                  <c:v>50082.652200000011</c:v>
                </c:pt>
                <c:pt idx="3">
                  <c:v>38419.546699999999</c:v>
                </c:pt>
                <c:pt idx="4">
                  <c:v>46608.576400000005</c:v>
                </c:pt>
                <c:pt idx="5">
                  <c:v>47273.112899999986</c:v>
                </c:pt>
                <c:pt idx="6">
                  <c:v>42056.984599999996</c:v>
                </c:pt>
                <c:pt idx="7">
                  <c:v>37002.054299999996</c:v>
                </c:pt>
                <c:pt idx="8">
                  <c:v>40951.114700000006</c:v>
                </c:pt>
                <c:pt idx="9">
                  <c:v>46416.909699999997</c:v>
                </c:pt>
                <c:pt idx="10">
                  <c:v>35972.634399999995</c:v>
                </c:pt>
                <c:pt idx="11">
                  <c:v>35149.799200000001</c:v>
                </c:pt>
              </c:numCache>
            </c:numRef>
          </c:val>
          <c:extLst>
            <c:ext xmlns:c16="http://schemas.microsoft.com/office/drawing/2014/chart" uri="{C3380CC4-5D6E-409C-BE32-E72D297353CC}">
              <c16:uniqueId val="{00000006-DC79-4BF4-9FF3-F9101E8837D2}"/>
            </c:ext>
          </c:extLst>
        </c:ser>
        <c:ser>
          <c:idx val="3"/>
          <c:order val="3"/>
          <c:tx>
            <c:strRef>
              <c:f>Sheet6!$E$3:$E$4</c:f>
              <c:strCache>
                <c:ptCount val="1"/>
                <c:pt idx="0">
                  <c:v>Home</c:v>
                </c:pt>
              </c:strCache>
            </c:strRef>
          </c:tx>
          <c:spPr>
            <a:noFill/>
            <a:ln w="9525" cap="flat" cmpd="sng" algn="ctr">
              <a:solidFill>
                <a:schemeClr val="accent4"/>
              </a:solidFill>
              <a:miter lim="800000"/>
            </a:ln>
            <a:effectLst>
              <a:glow rad="63500">
                <a:schemeClr val="accent4">
                  <a:satMod val="175000"/>
                  <a:alpha val="25000"/>
                </a:schemeClr>
              </a:glow>
            </a:effectLst>
          </c:spPr>
          <c:invertIfNegative val="0"/>
          <c:cat>
            <c:strRef>
              <c:f>Sheet6!$A$5:$A$17</c:f>
              <c:strCache>
                <c:ptCount val="12"/>
                <c:pt idx="0">
                  <c:v>1</c:v>
                </c:pt>
                <c:pt idx="1">
                  <c:v>2</c:v>
                </c:pt>
                <c:pt idx="2">
                  <c:v>3</c:v>
                </c:pt>
                <c:pt idx="3">
                  <c:v>4</c:v>
                </c:pt>
                <c:pt idx="4">
                  <c:v>5</c:v>
                </c:pt>
                <c:pt idx="5">
                  <c:v>6</c:v>
                </c:pt>
                <c:pt idx="6">
                  <c:v>7</c:v>
                </c:pt>
                <c:pt idx="7">
                  <c:v>8</c:v>
                </c:pt>
                <c:pt idx="8">
                  <c:v>9</c:v>
                </c:pt>
                <c:pt idx="9">
                  <c:v>10</c:v>
                </c:pt>
                <c:pt idx="10">
                  <c:v>11</c:v>
                </c:pt>
                <c:pt idx="11">
                  <c:v>12</c:v>
                </c:pt>
              </c:strCache>
            </c:strRef>
          </c:cat>
          <c:val>
            <c:numRef>
              <c:f>Sheet6!$E$5:$E$17</c:f>
              <c:numCache>
                <c:formatCode>General</c:formatCode>
                <c:ptCount val="12"/>
                <c:pt idx="0">
                  <c:v>35268.707799999996</c:v>
                </c:pt>
                <c:pt idx="1">
                  <c:v>31103.052999999996</c:v>
                </c:pt>
                <c:pt idx="2">
                  <c:v>39610.316100000004</c:v>
                </c:pt>
                <c:pt idx="3">
                  <c:v>34420.382600000004</c:v>
                </c:pt>
                <c:pt idx="4">
                  <c:v>26056.284199999995</c:v>
                </c:pt>
                <c:pt idx="5">
                  <c:v>27797.945599999992</c:v>
                </c:pt>
                <c:pt idx="6">
                  <c:v>40651.50250000001</c:v>
                </c:pt>
                <c:pt idx="7">
                  <c:v>35034.6005</c:v>
                </c:pt>
                <c:pt idx="8">
                  <c:v>37532.092300000004</c:v>
                </c:pt>
                <c:pt idx="9">
                  <c:v>39462.817600000002</c:v>
                </c:pt>
                <c:pt idx="10">
                  <c:v>46072.623199999995</c:v>
                </c:pt>
                <c:pt idx="11">
                  <c:v>34285.478200000005</c:v>
                </c:pt>
              </c:numCache>
            </c:numRef>
          </c:val>
          <c:extLst>
            <c:ext xmlns:c16="http://schemas.microsoft.com/office/drawing/2014/chart" uri="{C3380CC4-5D6E-409C-BE32-E72D297353CC}">
              <c16:uniqueId val="{00000007-DC79-4BF4-9FF3-F9101E8837D2}"/>
            </c:ext>
          </c:extLst>
        </c:ser>
        <c:ser>
          <c:idx val="4"/>
          <c:order val="4"/>
          <c:tx>
            <c:strRef>
              <c:f>Sheet6!$F$3:$F$4</c:f>
              <c:strCache>
                <c:ptCount val="1"/>
                <c:pt idx="0">
                  <c:v>Sports</c:v>
                </c:pt>
              </c:strCache>
            </c:strRef>
          </c:tx>
          <c:spPr>
            <a:noFill/>
            <a:ln w="9525" cap="flat" cmpd="sng" algn="ctr">
              <a:solidFill>
                <a:schemeClr val="accent5"/>
              </a:solidFill>
              <a:miter lim="800000"/>
            </a:ln>
            <a:effectLst>
              <a:glow rad="63500">
                <a:schemeClr val="accent5">
                  <a:satMod val="175000"/>
                  <a:alpha val="25000"/>
                </a:schemeClr>
              </a:glow>
            </a:effectLst>
          </c:spPr>
          <c:invertIfNegative val="0"/>
          <c:cat>
            <c:strRef>
              <c:f>Sheet6!$A$5:$A$17</c:f>
              <c:strCache>
                <c:ptCount val="12"/>
                <c:pt idx="0">
                  <c:v>1</c:v>
                </c:pt>
                <c:pt idx="1">
                  <c:v>2</c:v>
                </c:pt>
                <c:pt idx="2">
                  <c:v>3</c:v>
                </c:pt>
                <c:pt idx="3">
                  <c:v>4</c:v>
                </c:pt>
                <c:pt idx="4">
                  <c:v>5</c:v>
                </c:pt>
                <c:pt idx="5">
                  <c:v>6</c:v>
                </c:pt>
                <c:pt idx="6">
                  <c:v>7</c:v>
                </c:pt>
                <c:pt idx="7">
                  <c:v>8</c:v>
                </c:pt>
                <c:pt idx="8">
                  <c:v>9</c:v>
                </c:pt>
                <c:pt idx="9">
                  <c:v>10</c:v>
                </c:pt>
                <c:pt idx="10">
                  <c:v>11</c:v>
                </c:pt>
                <c:pt idx="11">
                  <c:v>12</c:v>
                </c:pt>
              </c:strCache>
            </c:strRef>
          </c:cat>
          <c:val>
            <c:numRef>
              <c:f>Sheet6!$F$5:$F$17</c:f>
              <c:numCache>
                <c:formatCode>General</c:formatCode>
                <c:ptCount val="12"/>
                <c:pt idx="0">
                  <c:v>36358.744900000005</c:v>
                </c:pt>
                <c:pt idx="1">
                  <c:v>44433.483299999993</c:v>
                </c:pt>
                <c:pt idx="2">
                  <c:v>65610.016400000008</c:v>
                </c:pt>
                <c:pt idx="3">
                  <c:v>33914.217899999996</c:v>
                </c:pt>
                <c:pt idx="4">
                  <c:v>31111.584099999996</c:v>
                </c:pt>
                <c:pt idx="5">
                  <c:v>39041.152900000008</c:v>
                </c:pt>
                <c:pt idx="6">
                  <c:v>52092.829600000005</c:v>
                </c:pt>
                <c:pt idx="7">
                  <c:v>51970.043900000004</c:v>
                </c:pt>
                <c:pt idx="8">
                  <c:v>53665.212999999989</c:v>
                </c:pt>
                <c:pt idx="9">
                  <c:v>49444.099000000009</c:v>
                </c:pt>
                <c:pt idx="10">
                  <c:v>38892.3338</c:v>
                </c:pt>
                <c:pt idx="11">
                  <c:v>45476.455799999996</c:v>
                </c:pt>
              </c:numCache>
            </c:numRef>
          </c:val>
          <c:extLst>
            <c:ext xmlns:c16="http://schemas.microsoft.com/office/drawing/2014/chart" uri="{C3380CC4-5D6E-409C-BE32-E72D297353CC}">
              <c16:uniqueId val="{00000008-DC79-4BF4-9FF3-F9101E8837D2}"/>
            </c:ext>
          </c:extLst>
        </c:ser>
        <c:dLbls>
          <c:showLegendKey val="0"/>
          <c:showVal val="0"/>
          <c:showCatName val="0"/>
          <c:showSerName val="0"/>
          <c:showPercent val="0"/>
          <c:showBubbleSize val="0"/>
        </c:dLbls>
        <c:gapWidth val="315"/>
        <c:overlap val="-40"/>
        <c:axId val="55828320"/>
        <c:axId val="55829984"/>
      </c:barChart>
      <c:catAx>
        <c:axId val="55828320"/>
        <c:scaling>
          <c:orientation val="minMax"/>
        </c:scaling>
        <c:delete val="0"/>
        <c:axPos val="b"/>
        <c:majorGridlines>
          <c:spPr>
            <a:ln w="9525" cap="flat" cmpd="sng" algn="ctr">
              <a:gradFill>
                <a:gsLst>
                  <a:gs pos="100000">
                    <a:schemeClr val="dk1">
                      <a:lumMod val="75000"/>
                      <a:lumOff val="25000"/>
                    </a:schemeClr>
                  </a:gs>
                  <a:gs pos="0">
                    <a:schemeClr val="dk1">
                      <a:lumMod val="65000"/>
                      <a:lumOff val="35000"/>
                    </a:schemeClr>
                  </a:gs>
                </a:gsLst>
                <a:lin ang="5400000" scaled="0"/>
              </a:gra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75000"/>
                  </a:schemeClr>
                </a:solidFill>
                <a:latin typeface="+mn-lt"/>
                <a:ea typeface="+mn-ea"/>
                <a:cs typeface="+mn-cs"/>
              </a:defRPr>
            </a:pPr>
            <a:endParaRPr lang="en-US"/>
          </a:p>
        </c:txPr>
        <c:crossAx val="55829984"/>
        <c:crosses val="autoZero"/>
        <c:auto val="1"/>
        <c:lblAlgn val="ctr"/>
        <c:lblOffset val="100"/>
        <c:noMultiLvlLbl val="0"/>
      </c:catAx>
      <c:valAx>
        <c:axId val="55829984"/>
        <c:scaling>
          <c:orientation val="minMax"/>
        </c:scaling>
        <c:delete val="0"/>
        <c:axPos val="l"/>
        <c:majorGridlines>
          <c:spPr>
            <a:ln w="9525" cap="flat" cmpd="sng" algn="ctr">
              <a:gradFill>
                <a:gsLst>
                  <a:gs pos="100000">
                    <a:schemeClr val="dk1">
                      <a:lumMod val="75000"/>
                      <a:lumOff val="25000"/>
                    </a:schemeClr>
                  </a:gs>
                  <a:gs pos="0">
                    <a:schemeClr val="dk1">
                      <a:lumMod val="65000"/>
                      <a:lumOff val="35000"/>
                    </a:schemeClr>
                  </a:gs>
                </a:gsLst>
                <a:lin ang="5400000" scaled="0"/>
              </a:gra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75000"/>
                  </a:schemeClr>
                </a:solidFill>
                <a:latin typeface="+mn-lt"/>
                <a:ea typeface="+mn-ea"/>
                <a:cs typeface="+mn-cs"/>
              </a:defRPr>
            </a:pPr>
            <a:endParaRPr lang="en-US"/>
          </a:p>
        </c:txPr>
        <c:crossAx val="55828320"/>
        <c:crosses val="autoZero"/>
        <c:crossBetween val="between"/>
      </c:valAx>
      <c:spPr>
        <a:noFill/>
        <a:ln>
          <a:noFill/>
        </a:ln>
        <a:effectLst/>
      </c:spPr>
    </c:plotArea>
    <c:legend>
      <c:legendPos val="r"/>
      <c:layout/>
      <c:overlay val="0"/>
      <c:spPr>
        <a:noFill/>
        <a:ln>
          <a:noFill/>
        </a:ln>
        <a:effectLst/>
      </c:spPr>
      <c:txPr>
        <a:bodyPr rot="0" spcFirstLastPara="1" vertOverflow="ellipsis" vert="horz" wrap="square" anchor="ctr" anchorCtr="1"/>
        <a:lstStyle/>
        <a:p>
          <a:pPr>
            <a:defRPr sz="900" b="0" i="0" u="none" strike="noStrike" kern="1200" baseline="0">
              <a:solidFill>
                <a:schemeClr val="lt1">
                  <a:lumMod val="75000"/>
                </a:schemeClr>
              </a:solidFill>
              <a:latin typeface="+mn-lt"/>
              <a:ea typeface="+mn-ea"/>
              <a:cs typeface="+mn-cs"/>
            </a:defRPr>
          </a:pPr>
          <a:endParaRPr lang="en-US"/>
        </a:p>
      </c:txPr>
    </c:legend>
    <c:plotVisOnly val="1"/>
    <c:dispBlanksAs val="gap"/>
    <c:showDLblsOverMax val="0"/>
  </c:chart>
  <c:spPr>
    <a:solidFill>
      <a:schemeClr val="dk1">
        <a:lumMod val="75000"/>
        <a:lumOff val="25000"/>
      </a:schemeClr>
    </a:solidFill>
    <a:ln w="9525" cap="flat" cmpd="sng" algn="ctr">
      <a:solidFill>
        <a:schemeClr val="dk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[Ecommerce_Sales_Dataset_updated (Recovered).xlsx]Sheet7!PivotTable2</c:name>
    <c:fmtId val="3"/>
  </c:pivotSource>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Year Wise Category Sales Amount</a:t>
            </a:r>
          </a:p>
        </c:rich>
      </c:tx>
      <c:layout>
        <c:manualLayout>
          <c:xMode val="edge"/>
          <c:yMode val="edge"/>
          <c:x val="0.45780555555555558"/>
          <c:y val="0.14249781277340332"/>
        </c:manualLayout>
      </c:layout>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ivotFmts>
      <c:pivotFmt>
        <c:idx val="0"/>
      </c:pivotFmt>
      <c:pivotFmt>
        <c:idx val="1"/>
      </c:pivotFmt>
      <c:pivotFmt>
        <c:idx val="2"/>
      </c:pivotFmt>
      <c:pivotFmt>
        <c:idx val="3"/>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circle"/>
          <c:size val="6"/>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ctr"/>
          <c:showLegendKey val="0"/>
          <c:showVal val="0"/>
          <c:showCatName val="0"/>
          <c:showSerName val="0"/>
          <c:showPercent val="1"/>
          <c:showBubbleSize val="0"/>
          <c:extLst>
            <c:ext xmlns:c15="http://schemas.microsoft.com/office/drawing/2012/chart" uri="{CE6537A1-D6FC-4f65-9D91-7224C49458BB}"/>
          </c:extLst>
        </c:dLbl>
      </c:pivotFmt>
      <c:pivotFmt>
        <c:idx val="4"/>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circle"/>
          <c:size val="6"/>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ctr"/>
          <c:showLegendKey val="0"/>
          <c:showVal val="0"/>
          <c:showCatName val="0"/>
          <c:showSerName val="0"/>
          <c:showPercent val="1"/>
          <c:showBubbleSize val="0"/>
          <c:extLst>
            <c:ext xmlns:c15="http://schemas.microsoft.com/office/drawing/2012/chart" uri="{CE6537A1-D6FC-4f65-9D91-7224C49458BB}"/>
          </c:extLst>
        </c:dLbl>
      </c:pivotFmt>
      <c:pivotFmt>
        <c:idx val="5"/>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circle"/>
          <c:size val="6"/>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ctr"/>
          <c:showLegendKey val="0"/>
          <c:showVal val="0"/>
          <c:showCatName val="0"/>
          <c:showSerName val="0"/>
          <c:showPercent val="1"/>
          <c:showBubbleSize val="0"/>
          <c:extLst>
            <c:ext xmlns:c15="http://schemas.microsoft.com/office/drawing/2012/chart" uri="{CE6537A1-D6FC-4f65-9D91-7224C49458BB}"/>
          </c:extLst>
        </c:dLbl>
      </c:pivotFmt>
      <c:pivotFmt>
        <c:idx val="6"/>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ctr"/>
          <c:showLegendKey val="0"/>
          <c:showVal val="0"/>
          <c:showCatName val="0"/>
          <c:showSerName val="0"/>
          <c:showPercent val="1"/>
          <c:showBubbleSize val="0"/>
          <c:extLst>
            <c:ext xmlns:c15="http://schemas.microsoft.com/office/drawing/2012/chart" uri="{CE6537A1-D6FC-4f65-9D91-7224C49458BB}"/>
          </c:extLst>
        </c:dLbl>
      </c:pivotFmt>
      <c:pivotFmt>
        <c:idx val="7"/>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pivotFmt>
      <c:pivotFmt>
        <c:idx val="8"/>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pivotFmt>
      <c:pivotFmt>
        <c:idx val="9"/>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pivotFmt>
      <c:pivotFmt>
        <c:idx val="10"/>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pivotFmt>
      <c:pivotFmt>
        <c:idx val="11"/>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pivotFmt>
      <c:pivotFmt>
        <c:idx val="12"/>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ctr"/>
          <c:showLegendKey val="0"/>
          <c:showVal val="0"/>
          <c:showCatName val="0"/>
          <c:showSerName val="0"/>
          <c:showPercent val="1"/>
          <c:showBubbleSize val="0"/>
          <c:extLst>
            <c:ext xmlns:c15="http://schemas.microsoft.com/office/drawing/2012/chart" uri="{CE6537A1-D6FC-4f65-9D91-7224C49458BB}"/>
          </c:extLst>
        </c:dLbl>
      </c:pivotFmt>
      <c:pivotFmt>
        <c:idx val="13"/>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pivotFmt>
      <c:pivotFmt>
        <c:idx val="14"/>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pivotFmt>
      <c:pivotFmt>
        <c:idx val="15"/>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pivotFmt>
      <c:pivotFmt>
        <c:idx val="16"/>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pivotFmt>
      <c:pivotFmt>
        <c:idx val="17"/>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pivotFmt>
      <c:pivotFmt>
        <c:idx val="18"/>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ctr"/>
          <c:showLegendKey val="0"/>
          <c:showVal val="0"/>
          <c:showCatName val="0"/>
          <c:showSerName val="0"/>
          <c:showPercent val="1"/>
          <c:showBubbleSize val="0"/>
          <c:extLst>
            <c:ext xmlns:c15="http://schemas.microsoft.com/office/drawing/2012/chart" uri="{CE6537A1-D6FC-4f65-9D91-7224C49458BB}"/>
          </c:extLst>
        </c:dLbl>
      </c:pivotFmt>
      <c:pivotFmt>
        <c:idx val="19"/>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pivotFmt>
      <c:pivotFmt>
        <c:idx val="20"/>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pivotFmt>
      <c:pivotFmt>
        <c:idx val="21"/>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pivotFmt>
      <c:pivotFmt>
        <c:idx val="22"/>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pivotFmt>
      <c:pivotFmt>
        <c:idx val="23"/>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pivotFmt>
      <c:pivotFmt>
        <c:idx val="24"/>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none"/>
        </c:marker>
        <c:dLbl>
          <c:idx val="0"/>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ctr"/>
          <c:showLegendKey val="0"/>
          <c:showVal val="0"/>
          <c:showCatName val="0"/>
          <c:showSerName val="0"/>
          <c:showPercent val="1"/>
          <c:showBubbleSize val="0"/>
          <c:extLst>
            <c:ext xmlns:c15="http://schemas.microsoft.com/office/drawing/2012/chart" uri="{CE6537A1-D6FC-4f65-9D91-7224C49458BB}">
              <c15:layout/>
            </c:ext>
          </c:extLst>
        </c:dLbl>
      </c:pivotFmt>
      <c:pivotFmt>
        <c:idx val="25"/>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pivotFmt>
      <c:pivotFmt>
        <c:idx val="26"/>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pivotFmt>
      <c:pivotFmt>
        <c:idx val="27"/>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pivotFmt>
      <c:pivotFmt>
        <c:idx val="28"/>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pivotFmt>
      <c:pivotFmt>
        <c:idx val="29"/>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pivotFmt>
      <c:pivotFmt>
        <c:idx val="30"/>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ctr"/>
          <c:showLegendKey val="0"/>
          <c:showVal val="0"/>
          <c:showCatName val="0"/>
          <c:showSerName val="0"/>
          <c:showPercent val="1"/>
          <c:showBubbleSize val="0"/>
          <c:extLst>
            <c:ext xmlns:c15="http://schemas.microsoft.com/office/drawing/2012/chart" uri="{CE6537A1-D6FC-4f65-9D91-7224C49458BB}"/>
          </c:extLst>
        </c:dLbl>
      </c:pivotFmt>
      <c:pivotFmt>
        <c:idx val="31"/>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pivotFmt>
      <c:pivotFmt>
        <c:idx val="32"/>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pivotFmt>
      <c:pivotFmt>
        <c:idx val="33"/>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pivotFmt>
      <c:pivotFmt>
        <c:idx val="34"/>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pivotFmt>
      <c:pivotFmt>
        <c:idx val="35"/>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pivotFmt>
      <c:pivotFmt>
        <c:idx val="36"/>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ctr"/>
          <c:showLegendKey val="0"/>
          <c:showVal val="0"/>
          <c:showCatName val="0"/>
          <c:showSerName val="0"/>
          <c:showPercent val="1"/>
          <c:showBubbleSize val="0"/>
          <c:extLst>
            <c:ext xmlns:c15="http://schemas.microsoft.com/office/drawing/2012/chart" uri="{CE6537A1-D6FC-4f65-9D91-7224C49458BB}"/>
          </c:extLst>
        </c:dLbl>
      </c:pivotFmt>
      <c:pivotFmt>
        <c:idx val="37"/>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pivotFmt>
      <c:pivotFmt>
        <c:idx val="38"/>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pivotFmt>
      <c:pivotFmt>
        <c:idx val="39"/>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pivotFmt>
      <c:pivotFmt>
        <c:idx val="40"/>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pivotFmt>
      <c:pivotFmt>
        <c:idx val="41"/>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pivotFmt>
      <c:pivotFmt>
        <c:idx val="42"/>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none"/>
        </c:marker>
      </c:pivotFmt>
    </c:pivotFmts>
    <c:plotArea>
      <c:layout/>
      <c:pieChart>
        <c:varyColors val="1"/>
        <c:ser>
          <c:idx val="0"/>
          <c:order val="0"/>
          <c:tx>
            <c:strRef>
              <c:f>Sheet7!$C$4:$C$5</c:f>
              <c:strCache>
                <c:ptCount val="1"/>
                <c:pt idx="0">
                  <c:v>2023</c:v>
                </c:pt>
              </c:strCache>
            </c:strRef>
          </c:tx>
          <c:dPt>
            <c:idx val="0"/>
            <c:bubble3D val="0"/>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extLst>
              <c:ext xmlns:c16="http://schemas.microsoft.com/office/drawing/2014/chart" uri="{C3380CC4-5D6E-409C-BE32-E72D297353CC}">
                <c16:uniqueId val="{00000001-27AD-46E6-A6DC-0931A3EE7822}"/>
              </c:ext>
            </c:extLst>
          </c:dPt>
          <c:dPt>
            <c:idx val="1"/>
            <c:bubble3D val="0"/>
            <c:spPr>
              <a:gradFill rotWithShape="1">
                <a:gsLst>
                  <a:gs pos="0">
                    <a:schemeClr val="accent2">
                      <a:shade val="51000"/>
                      <a:satMod val="130000"/>
                    </a:schemeClr>
                  </a:gs>
                  <a:gs pos="80000">
                    <a:schemeClr val="accent2">
                      <a:shade val="93000"/>
                      <a:satMod val="130000"/>
                    </a:schemeClr>
                  </a:gs>
                  <a:gs pos="100000">
                    <a:schemeClr val="accent2">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extLst>
              <c:ext xmlns:c16="http://schemas.microsoft.com/office/drawing/2014/chart" uri="{C3380CC4-5D6E-409C-BE32-E72D297353CC}">
                <c16:uniqueId val="{00000003-27AD-46E6-A6DC-0931A3EE7822}"/>
              </c:ext>
            </c:extLst>
          </c:dPt>
          <c:dPt>
            <c:idx val="2"/>
            <c:bubble3D val="0"/>
            <c:spPr>
              <a:gradFill rotWithShape="1">
                <a:gsLst>
                  <a:gs pos="0">
                    <a:schemeClr val="accent3">
                      <a:shade val="51000"/>
                      <a:satMod val="130000"/>
                    </a:schemeClr>
                  </a:gs>
                  <a:gs pos="80000">
                    <a:schemeClr val="accent3">
                      <a:shade val="93000"/>
                      <a:satMod val="130000"/>
                    </a:schemeClr>
                  </a:gs>
                  <a:gs pos="100000">
                    <a:schemeClr val="accent3">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extLst>
              <c:ext xmlns:c16="http://schemas.microsoft.com/office/drawing/2014/chart" uri="{C3380CC4-5D6E-409C-BE32-E72D297353CC}">
                <c16:uniqueId val="{00000005-27AD-46E6-A6DC-0931A3EE7822}"/>
              </c:ext>
            </c:extLst>
          </c:dPt>
          <c:dPt>
            <c:idx val="3"/>
            <c:bubble3D val="0"/>
            <c:spPr>
              <a:gradFill rotWithShape="1">
                <a:gsLst>
                  <a:gs pos="0">
                    <a:schemeClr val="accent4">
                      <a:shade val="51000"/>
                      <a:satMod val="130000"/>
                    </a:schemeClr>
                  </a:gs>
                  <a:gs pos="80000">
                    <a:schemeClr val="accent4">
                      <a:shade val="93000"/>
                      <a:satMod val="130000"/>
                    </a:schemeClr>
                  </a:gs>
                  <a:gs pos="100000">
                    <a:schemeClr val="accent4">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extLst>
              <c:ext xmlns:c16="http://schemas.microsoft.com/office/drawing/2014/chart" uri="{C3380CC4-5D6E-409C-BE32-E72D297353CC}">
                <c16:uniqueId val="{00000007-27AD-46E6-A6DC-0931A3EE7822}"/>
              </c:ext>
            </c:extLst>
          </c:dPt>
          <c:dPt>
            <c:idx val="4"/>
            <c:bubble3D val="0"/>
            <c:spPr>
              <a:gradFill rotWithShape="1">
                <a:gsLst>
                  <a:gs pos="0">
                    <a:schemeClr val="accent5">
                      <a:shade val="51000"/>
                      <a:satMod val="130000"/>
                    </a:schemeClr>
                  </a:gs>
                  <a:gs pos="80000">
                    <a:schemeClr val="accent5">
                      <a:shade val="93000"/>
                      <a:satMod val="130000"/>
                    </a:schemeClr>
                  </a:gs>
                  <a:gs pos="100000">
                    <a:schemeClr val="accent5">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extLst>
              <c:ext xmlns:c16="http://schemas.microsoft.com/office/drawing/2014/chart" uri="{C3380CC4-5D6E-409C-BE32-E72D297353CC}">
                <c16:uniqueId val="{00000009-27AD-46E6-A6DC-0931A3EE7822}"/>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ctr"/>
            <c:showLegendKey val="0"/>
            <c:showVal val="0"/>
            <c:showCatName val="0"/>
            <c:showSerName val="0"/>
            <c:showPercent val="1"/>
            <c:showBubbleSize val="0"/>
            <c:showLeaderLines val="1"/>
            <c:leaderLines>
              <c:spPr>
                <a:ln w="9525">
                  <a:solidFill>
                    <a:schemeClr val="lt1">
                      <a:lumMod val="95000"/>
                      <a:alpha val="54000"/>
                    </a:schemeClr>
                  </a:solidFill>
                </a:ln>
                <a:effectLst/>
              </c:spPr>
            </c:leaderLines>
            <c:extLst>
              <c:ext xmlns:c15="http://schemas.microsoft.com/office/drawing/2012/chart" uri="{CE6537A1-D6FC-4f65-9D91-7224C49458BB}">
                <c15:layout/>
              </c:ext>
            </c:extLst>
          </c:dLbls>
          <c:cat>
            <c:strRef>
              <c:f>Sheet7!$B$6:$B$11</c:f>
              <c:strCache>
                <c:ptCount val="5"/>
                <c:pt idx="0">
                  <c:v>Beauty</c:v>
                </c:pt>
                <c:pt idx="1">
                  <c:v>Clothing</c:v>
                </c:pt>
                <c:pt idx="2">
                  <c:v>Electronics</c:v>
                </c:pt>
                <c:pt idx="3">
                  <c:v>Home</c:v>
                </c:pt>
                <c:pt idx="4">
                  <c:v>Sports</c:v>
                </c:pt>
              </c:strCache>
            </c:strRef>
          </c:cat>
          <c:val>
            <c:numRef>
              <c:f>Sheet7!$C$6:$C$11</c:f>
              <c:numCache>
                <c:formatCode>General</c:formatCode>
                <c:ptCount val="5"/>
                <c:pt idx="0">
                  <c:v>35318.487400000005</c:v>
                </c:pt>
                <c:pt idx="1">
                  <c:v>40461.712800000008</c:v>
                </c:pt>
                <c:pt idx="2">
                  <c:v>44998.956400000003</c:v>
                </c:pt>
                <c:pt idx="3">
                  <c:v>52848.987799999995</c:v>
                </c:pt>
                <c:pt idx="4">
                  <c:v>50184.580099999985</c:v>
                </c:pt>
              </c:numCache>
            </c:numRef>
          </c:val>
          <c:extLst>
            <c:ext xmlns:c16="http://schemas.microsoft.com/office/drawing/2014/chart" uri="{C3380CC4-5D6E-409C-BE32-E72D297353CC}">
              <c16:uniqueId val="{0000000A-27AD-46E6-A6DC-0931A3EE7822}"/>
            </c:ext>
          </c:extLst>
        </c:ser>
        <c:ser>
          <c:idx val="1"/>
          <c:order val="1"/>
          <c:tx>
            <c:strRef>
              <c:f>Sheet7!$D$4:$D$5</c:f>
              <c:strCache>
                <c:ptCount val="1"/>
                <c:pt idx="0">
                  <c:v>2024</c:v>
                </c:pt>
              </c:strCache>
            </c:strRef>
          </c:tx>
          <c:dPt>
            <c:idx val="0"/>
            <c:bubble3D val="0"/>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extLst>
              <c:ext xmlns:c16="http://schemas.microsoft.com/office/drawing/2014/chart" uri="{C3380CC4-5D6E-409C-BE32-E72D297353CC}">
                <c16:uniqueId val="{0000000B-A26E-4797-97EE-5DE49E70E9F2}"/>
              </c:ext>
            </c:extLst>
          </c:dPt>
          <c:dPt>
            <c:idx val="1"/>
            <c:bubble3D val="0"/>
            <c:spPr>
              <a:gradFill rotWithShape="1">
                <a:gsLst>
                  <a:gs pos="0">
                    <a:schemeClr val="accent2">
                      <a:shade val="51000"/>
                      <a:satMod val="130000"/>
                    </a:schemeClr>
                  </a:gs>
                  <a:gs pos="80000">
                    <a:schemeClr val="accent2">
                      <a:shade val="93000"/>
                      <a:satMod val="130000"/>
                    </a:schemeClr>
                  </a:gs>
                  <a:gs pos="100000">
                    <a:schemeClr val="accent2">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extLst>
              <c:ext xmlns:c16="http://schemas.microsoft.com/office/drawing/2014/chart" uri="{C3380CC4-5D6E-409C-BE32-E72D297353CC}">
                <c16:uniqueId val="{0000000D-A26E-4797-97EE-5DE49E70E9F2}"/>
              </c:ext>
            </c:extLst>
          </c:dPt>
          <c:dPt>
            <c:idx val="2"/>
            <c:bubble3D val="0"/>
            <c:spPr>
              <a:gradFill rotWithShape="1">
                <a:gsLst>
                  <a:gs pos="0">
                    <a:schemeClr val="accent3">
                      <a:shade val="51000"/>
                      <a:satMod val="130000"/>
                    </a:schemeClr>
                  </a:gs>
                  <a:gs pos="80000">
                    <a:schemeClr val="accent3">
                      <a:shade val="93000"/>
                      <a:satMod val="130000"/>
                    </a:schemeClr>
                  </a:gs>
                  <a:gs pos="100000">
                    <a:schemeClr val="accent3">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extLst>
              <c:ext xmlns:c16="http://schemas.microsoft.com/office/drawing/2014/chart" uri="{C3380CC4-5D6E-409C-BE32-E72D297353CC}">
                <c16:uniqueId val="{0000000F-A26E-4797-97EE-5DE49E70E9F2}"/>
              </c:ext>
            </c:extLst>
          </c:dPt>
          <c:dPt>
            <c:idx val="3"/>
            <c:bubble3D val="0"/>
            <c:spPr>
              <a:gradFill rotWithShape="1">
                <a:gsLst>
                  <a:gs pos="0">
                    <a:schemeClr val="accent4">
                      <a:shade val="51000"/>
                      <a:satMod val="130000"/>
                    </a:schemeClr>
                  </a:gs>
                  <a:gs pos="80000">
                    <a:schemeClr val="accent4">
                      <a:shade val="93000"/>
                      <a:satMod val="130000"/>
                    </a:schemeClr>
                  </a:gs>
                  <a:gs pos="100000">
                    <a:schemeClr val="accent4">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extLst>
              <c:ext xmlns:c16="http://schemas.microsoft.com/office/drawing/2014/chart" uri="{C3380CC4-5D6E-409C-BE32-E72D297353CC}">
                <c16:uniqueId val="{00000011-A26E-4797-97EE-5DE49E70E9F2}"/>
              </c:ext>
            </c:extLst>
          </c:dPt>
          <c:dPt>
            <c:idx val="4"/>
            <c:bubble3D val="0"/>
            <c:spPr>
              <a:gradFill rotWithShape="1">
                <a:gsLst>
                  <a:gs pos="0">
                    <a:schemeClr val="accent5">
                      <a:shade val="51000"/>
                      <a:satMod val="130000"/>
                    </a:schemeClr>
                  </a:gs>
                  <a:gs pos="80000">
                    <a:schemeClr val="accent5">
                      <a:shade val="93000"/>
                      <a:satMod val="130000"/>
                    </a:schemeClr>
                  </a:gs>
                  <a:gs pos="100000">
                    <a:schemeClr val="accent5">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extLst>
              <c:ext xmlns:c16="http://schemas.microsoft.com/office/drawing/2014/chart" uri="{C3380CC4-5D6E-409C-BE32-E72D297353CC}">
                <c16:uniqueId val="{00000013-A26E-4797-97EE-5DE49E70E9F2}"/>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ctr"/>
            <c:showLegendKey val="0"/>
            <c:showVal val="0"/>
            <c:showCatName val="0"/>
            <c:showSerName val="0"/>
            <c:showPercent val="1"/>
            <c:showBubbleSize val="0"/>
            <c:showLeaderLines val="1"/>
            <c:leaderLines>
              <c:spPr>
                <a:ln w="9525">
                  <a:solidFill>
                    <a:schemeClr val="lt1">
                      <a:lumMod val="95000"/>
                      <a:alpha val="54000"/>
                    </a:schemeClr>
                  </a:solidFill>
                </a:ln>
                <a:effectLst/>
              </c:spPr>
            </c:leaderLines>
            <c:extLst>
              <c:ext xmlns:c15="http://schemas.microsoft.com/office/drawing/2012/chart" uri="{CE6537A1-D6FC-4f65-9D91-7224C49458BB}"/>
            </c:extLst>
          </c:dLbls>
          <c:cat>
            <c:strRef>
              <c:f>Sheet7!$B$6:$B$11</c:f>
              <c:strCache>
                <c:ptCount val="5"/>
                <c:pt idx="0">
                  <c:v>Beauty</c:v>
                </c:pt>
                <c:pt idx="1">
                  <c:v>Clothing</c:v>
                </c:pt>
                <c:pt idx="2">
                  <c:v>Electronics</c:v>
                </c:pt>
                <c:pt idx="3">
                  <c:v>Home</c:v>
                </c:pt>
                <c:pt idx="4">
                  <c:v>Sports</c:v>
                </c:pt>
              </c:strCache>
            </c:strRef>
          </c:cat>
          <c:val>
            <c:numRef>
              <c:f>Sheet7!$D$6:$D$11</c:f>
              <c:numCache>
                <c:formatCode>General</c:formatCode>
                <c:ptCount val="5"/>
                <c:pt idx="0">
                  <c:v>172503.28620000009</c:v>
                </c:pt>
                <c:pt idx="1">
                  <c:v>209838.25529999999</c:v>
                </c:pt>
                <c:pt idx="2">
                  <c:v>212662.0906</c:v>
                </c:pt>
                <c:pt idx="3">
                  <c:v>212250.93590000004</c:v>
                </c:pt>
                <c:pt idx="4">
                  <c:v>286657.22740000021</c:v>
                </c:pt>
              </c:numCache>
            </c:numRef>
          </c:val>
          <c:extLst>
            <c:ext xmlns:c16="http://schemas.microsoft.com/office/drawing/2014/chart" uri="{C3380CC4-5D6E-409C-BE32-E72D297353CC}">
              <c16:uniqueId val="{00000024-27AD-46E6-A6DC-0931A3EE7822}"/>
            </c:ext>
          </c:extLst>
        </c:ser>
        <c:ser>
          <c:idx val="2"/>
          <c:order val="2"/>
          <c:tx>
            <c:strRef>
              <c:f>Sheet7!$E$4:$E$5</c:f>
              <c:strCache>
                <c:ptCount val="1"/>
                <c:pt idx="0">
                  <c:v>2025</c:v>
                </c:pt>
              </c:strCache>
            </c:strRef>
          </c:tx>
          <c:dPt>
            <c:idx val="0"/>
            <c:bubble3D val="0"/>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extLst>
              <c:ext xmlns:c16="http://schemas.microsoft.com/office/drawing/2014/chart" uri="{C3380CC4-5D6E-409C-BE32-E72D297353CC}">
                <c16:uniqueId val="{00000015-A26E-4797-97EE-5DE49E70E9F2}"/>
              </c:ext>
            </c:extLst>
          </c:dPt>
          <c:dPt>
            <c:idx val="1"/>
            <c:bubble3D val="0"/>
            <c:spPr>
              <a:gradFill rotWithShape="1">
                <a:gsLst>
                  <a:gs pos="0">
                    <a:schemeClr val="accent2">
                      <a:shade val="51000"/>
                      <a:satMod val="130000"/>
                    </a:schemeClr>
                  </a:gs>
                  <a:gs pos="80000">
                    <a:schemeClr val="accent2">
                      <a:shade val="93000"/>
                      <a:satMod val="130000"/>
                    </a:schemeClr>
                  </a:gs>
                  <a:gs pos="100000">
                    <a:schemeClr val="accent2">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extLst>
              <c:ext xmlns:c16="http://schemas.microsoft.com/office/drawing/2014/chart" uri="{C3380CC4-5D6E-409C-BE32-E72D297353CC}">
                <c16:uniqueId val="{00000017-A26E-4797-97EE-5DE49E70E9F2}"/>
              </c:ext>
            </c:extLst>
          </c:dPt>
          <c:dPt>
            <c:idx val="2"/>
            <c:bubble3D val="0"/>
            <c:spPr>
              <a:gradFill rotWithShape="1">
                <a:gsLst>
                  <a:gs pos="0">
                    <a:schemeClr val="accent3">
                      <a:shade val="51000"/>
                      <a:satMod val="130000"/>
                    </a:schemeClr>
                  </a:gs>
                  <a:gs pos="80000">
                    <a:schemeClr val="accent3">
                      <a:shade val="93000"/>
                      <a:satMod val="130000"/>
                    </a:schemeClr>
                  </a:gs>
                  <a:gs pos="100000">
                    <a:schemeClr val="accent3">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extLst>
              <c:ext xmlns:c16="http://schemas.microsoft.com/office/drawing/2014/chart" uri="{C3380CC4-5D6E-409C-BE32-E72D297353CC}">
                <c16:uniqueId val="{00000019-A26E-4797-97EE-5DE49E70E9F2}"/>
              </c:ext>
            </c:extLst>
          </c:dPt>
          <c:dPt>
            <c:idx val="3"/>
            <c:bubble3D val="0"/>
            <c:spPr>
              <a:gradFill rotWithShape="1">
                <a:gsLst>
                  <a:gs pos="0">
                    <a:schemeClr val="accent4">
                      <a:shade val="51000"/>
                      <a:satMod val="130000"/>
                    </a:schemeClr>
                  </a:gs>
                  <a:gs pos="80000">
                    <a:schemeClr val="accent4">
                      <a:shade val="93000"/>
                      <a:satMod val="130000"/>
                    </a:schemeClr>
                  </a:gs>
                  <a:gs pos="100000">
                    <a:schemeClr val="accent4">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extLst>
              <c:ext xmlns:c16="http://schemas.microsoft.com/office/drawing/2014/chart" uri="{C3380CC4-5D6E-409C-BE32-E72D297353CC}">
                <c16:uniqueId val="{0000001B-A26E-4797-97EE-5DE49E70E9F2}"/>
              </c:ext>
            </c:extLst>
          </c:dPt>
          <c:dPt>
            <c:idx val="4"/>
            <c:bubble3D val="0"/>
            <c:spPr>
              <a:gradFill rotWithShape="1">
                <a:gsLst>
                  <a:gs pos="0">
                    <a:schemeClr val="accent5">
                      <a:shade val="51000"/>
                      <a:satMod val="130000"/>
                    </a:schemeClr>
                  </a:gs>
                  <a:gs pos="80000">
                    <a:schemeClr val="accent5">
                      <a:shade val="93000"/>
                      <a:satMod val="130000"/>
                    </a:schemeClr>
                  </a:gs>
                  <a:gs pos="100000">
                    <a:schemeClr val="accent5">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extLst>
              <c:ext xmlns:c16="http://schemas.microsoft.com/office/drawing/2014/chart" uri="{C3380CC4-5D6E-409C-BE32-E72D297353CC}">
                <c16:uniqueId val="{0000001D-A26E-4797-97EE-5DE49E70E9F2}"/>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ctr"/>
            <c:showLegendKey val="0"/>
            <c:showVal val="0"/>
            <c:showCatName val="0"/>
            <c:showSerName val="0"/>
            <c:showPercent val="1"/>
            <c:showBubbleSize val="0"/>
            <c:showLeaderLines val="1"/>
            <c:leaderLines>
              <c:spPr>
                <a:ln w="9525">
                  <a:solidFill>
                    <a:schemeClr val="lt1">
                      <a:lumMod val="95000"/>
                      <a:alpha val="54000"/>
                    </a:schemeClr>
                  </a:solidFill>
                </a:ln>
                <a:effectLst/>
              </c:spPr>
            </c:leaderLines>
            <c:extLst>
              <c:ext xmlns:c15="http://schemas.microsoft.com/office/drawing/2012/chart" uri="{CE6537A1-D6FC-4f65-9D91-7224C49458BB}"/>
            </c:extLst>
          </c:dLbls>
          <c:cat>
            <c:strRef>
              <c:f>Sheet7!$B$6:$B$11</c:f>
              <c:strCache>
                <c:ptCount val="5"/>
                <c:pt idx="0">
                  <c:v>Beauty</c:v>
                </c:pt>
                <c:pt idx="1">
                  <c:v>Clothing</c:v>
                </c:pt>
                <c:pt idx="2">
                  <c:v>Electronics</c:v>
                </c:pt>
                <c:pt idx="3">
                  <c:v>Home</c:v>
                </c:pt>
                <c:pt idx="4">
                  <c:v>Sports</c:v>
                </c:pt>
              </c:strCache>
            </c:strRef>
          </c:cat>
          <c:val>
            <c:numRef>
              <c:f>Sheet7!$E$6:$E$11</c:f>
              <c:numCache>
                <c:formatCode>General</c:formatCode>
                <c:ptCount val="5"/>
                <c:pt idx="0">
                  <c:v>113739.55470000001</c:v>
                </c:pt>
                <c:pt idx="1">
                  <c:v>128916.07570000002</c:v>
                </c:pt>
                <c:pt idx="2">
                  <c:v>246650.30099999998</c:v>
                </c:pt>
                <c:pt idx="3">
                  <c:v>162195.87989999994</c:v>
                </c:pt>
                <c:pt idx="4">
                  <c:v>205168.36710000009</c:v>
                </c:pt>
              </c:numCache>
            </c:numRef>
          </c:val>
          <c:extLst>
            <c:ext xmlns:c16="http://schemas.microsoft.com/office/drawing/2014/chart" uri="{C3380CC4-5D6E-409C-BE32-E72D297353CC}">
              <c16:uniqueId val="{00000025-27AD-46E6-A6DC-0931A3EE7822}"/>
            </c:ext>
          </c:extLst>
        </c:ser>
        <c:dLbls>
          <c:dLblPos val="ctr"/>
          <c:showLegendKey val="0"/>
          <c:showVal val="0"/>
          <c:showCatName val="0"/>
          <c:showSerName val="0"/>
          <c:showPercent val="1"/>
          <c:showBubbleSize val="0"/>
          <c:showLeaderLines val="1"/>
        </c:dLbls>
        <c:firstSliceAng val="0"/>
      </c:pieChart>
      <c:spPr>
        <a:noFill/>
        <a:ln>
          <a:noFill/>
        </a:ln>
        <a:effectLst/>
      </c:spPr>
    </c:plotArea>
    <c:legend>
      <c:legendPos val="r"/>
      <c:layout/>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[Ecommerce_Sales_Dataset_updated (Recovered).xlsx]Sheet8!PivotTable3</c:name>
    <c:fmtId val="4"/>
  </c:pivotSource>
  <c:chart>
    <c:title>
      <c:tx>
        <c:rich>
          <a:bodyPr rot="0" spcFirstLastPara="1" vertOverflow="ellipsis" vert="horz" wrap="square" anchor="ctr" anchorCtr="1"/>
          <a:lstStyle/>
          <a:p>
            <a:pPr>
              <a:defRPr sz="1800" b="1" i="0" u="none" strike="noStrike" kern="1200" baseline="0">
                <a:solidFill>
                  <a:schemeClr val="dk1">
                    <a:lumMod val="65000"/>
                    <a:lumOff val="35000"/>
                  </a:schemeClr>
                </a:solidFill>
                <a:latin typeface="+mn-lt"/>
                <a:ea typeface="+mn-ea"/>
                <a:cs typeface="+mn-cs"/>
              </a:defRPr>
            </a:pPr>
            <a:r>
              <a:rPr lang="en-US"/>
              <a:t>Loyalty</a:t>
            </a:r>
            <a:r>
              <a:rPr lang="en-US" baseline="0"/>
              <a:t> Levl Sales Amount</a:t>
            </a:r>
            <a:endParaRPr lang="en-US"/>
          </a:p>
        </c:rich>
      </c:tx>
      <c:layout/>
      <c:overlay val="0"/>
      <c:spPr>
        <a:noFill/>
        <a:ln>
          <a:noFill/>
        </a:ln>
        <a:effectLst/>
      </c:spPr>
      <c:txPr>
        <a:bodyPr rot="0" spcFirstLastPara="1" vertOverflow="ellipsis" vert="horz" wrap="square" anchor="ctr" anchorCtr="1"/>
        <a:lstStyle/>
        <a:p>
          <a:pPr>
            <a:defRPr sz="1800" b="1" i="0" u="none" strike="noStrike" kern="1200" baseline="0">
              <a:solidFill>
                <a:schemeClr val="dk1">
                  <a:lumMod val="65000"/>
                  <a:lumOff val="35000"/>
                </a:schemeClr>
              </a:solidFill>
              <a:latin typeface="+mn-lt"/>
              <a:ea typeface="+mn-ea"/>
              <a:cs typeface="+mn-cs"/>
            </a:defRPr>
          </a:pPr>
          <a:endParaRPr lang="en-US"/>
        </a:p>
      </c:txPr>
    </c:title>
    <c:autoTitleDeleted val="0"/>
    <c:pivotFmts>
      <c:pivotFmt>
        <c:idx val="0"/>
      </c:pivotFmt>
      <c:pivotFmt>
        <c:idx val="1"/>
      </c:pivotFmt>
      <c:pivotFmt>
        <c:idx val="2"/>
      </c:pivotFmt>
      <c:pivotFmt>
        <c:idx val="3"/>
      </c:pivotFmt>
      <c:pivotFmt>
        <c:idx val="4"/>
      </c:pivotFmt>
      <c:pivotFmt>
        <c:idx val="5"/>
        <c:spPr>
          <a:solidFill>
            <a:schemeClr val="accent1"/>
          </a:solidFill>
          <a:ln>
            <a:noFill/>
          </a:ln>
          <a:effectLst>
            <a:outerShdw blurRad="317500" algn="ctr" rotWithShape="0">
              <a:prstClr val="black">
                <a:alpha val="25000"/>
              </a:prstClr>
            </a:outerShdw>
          </a:effectLst>
        </c:spPr>
        <c:marker>
          <c:symbol val="circle"/>
          <c:size val="6"/>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inEnd"/>
          <c:showLegendKey val="0"/>
          <c:showVal val="0"/>
          <c:showCatName val="0"/>
          <c:showSerName val="0"/>
          <c:showPercent val="1"/>
          <c:showBubbleSize val="0"/>
          <c:extLst>
            <c:ext xmlns:c15="http://schemas.microsoft.com/office/drawing/2012/chart" uri="{CE6537A1-D6FC-4f65-9D91-7224C49458BB}"/>
          </c:extLst>
        </c:dLbl>
      </c:pivotFmt>
      <c:pivotFmt>
        <c:idx val="6"/>
        <c:spPr>
          <a:solidFill>
            <a:schemeClr val="accent1"/>
          </a:solidFill>
          <a:ln>
            <a:noFill/>
          </a:ln>
          <a:effectLst>
            <a:outerShdw blurRad="317500" algn="ctr" rotWithShape="0">
              <a:prstClr val="black">
                <a:alpha val="25000"/>
              </a:prstClr>
            </a:outerShdw>
          </a:effectLst>
        </c:spPr>
        <c:marker>
          <c:symbol val="circle"/>
          <c:size val="6"/>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inEnd"/>
          <c:showLegendKey val="0"/>
          <c:showVal val="0"/>
          <c:showCatName val="0"/>
          <c:showSerName val="0"/>
          <c:showPercent val="1"/>
          <c:showBubbleSize val="0"/>
          <c:extLst>
            <c:ext xmlns:c15="http://schemas.microsoft.com/office/drawing/2012/chart" uri="{CE6537A1-D6FC-4f65-9D91-7224C49458BB}"/>
          </c:extLst>
        </c:dLbl>
      </c:pivotFmt>
      <c:pivotFmt>
        <c:idx val="7"/>
        <c:spPr>
          <a:solidFill>
            <a:schemeClr val="accent1"/>
          </a:solidFill>
          <a:ln>
            <a:noFill/>
          </a:ln>
          <a:effectLst>
            <a:outerShdw blurRad="317500" algn="ctr" rotWithShape="0">
              <a:prstClr val="black">
                <a:alpha val="25000"/>
              </a:prstClr>
            </a:outerShdw>
          </a:effectLst>
        </c:spPr>
        <c:marker>
          <c:symbol val="circle"/>
          <c:size val="6"/>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inEnd"/>
          <c:showLegendKey val="0"/>
          <c:showVal val="0"/>
          <c:showCatName val="0"/>
          <c:showSerName val="0"/>
          <c:showPercent val="1"/>
          <c:showBubbleSize val="0"/>
          <c:extLst>
            <c:ext xmlns:c15="http://schemas.microsoft.com/office/drawing/2012/chart" uri="{CE6537A1-D6FC-4f65-9D91-7224C49458BB}"/>
          </c:extLst>
        </c:dLbl>
      </c:pivotFmt>
      <c:pivotFmt>
        <c:idx val="8"/>
        <c:spPr>
          <a:solidFill>
            <a:schemeClr val="accent1"/>
          </a:solidFill>
          <a:ln>
            <a:noFill/>
          </a:ln>
          <a:effectLst>
            <a:outerShdw blurRad="317500" algn="ctr" rotWithShape="0">
              <a:prstClr val="black">
                <a:alpha val="25000"/>
              </a:prstClr>
            </a:outerShdw>
          </a:effectLst>
        </c:spPr>
        <c:marker>
          <c:symbol val="circle"/>
          <c:size val="6"/>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inEnd"/>
          <c:showLegendKey val="0"/>
          <c:showVal val="0"/>
          <c:showCatName val="0"/>
          <c:showSerName val="0"/>
          <c:showPercent val="1"/>
          <c:showBubbleSize val="0"/>
          <c:extLst>
            <c:ext xmlns:c15="http://schemas.microsoft.com/office/drawing/2012/chart" uri="{CE6537A1-D6FC-4f65-9D91-7224C49458BB}"/>
          </c:extLst>
        </c:dLbl>
      </c:pivotFmt>
      <c:pivotFmt>
        <c:idx val="9"/>
        <c:spPr>
          <a:solidFill>
            <a:schemeClr val="accent1"/>
          </a:solidFill>
          <a:ln>
            <a:noFill/>
          </a:ln>
          <a:effectLst>
            <a:outerShdw blurRad="317500" algn="ctr" rotWithShape="0">
              <a:prstClr val="black">
                <a:alpha val="25000"/>
              </a:prstClr>
            </a:outerShdw>
          </a:effectLst>
        </c:spPr>
        <c:marker>
          <c:symbol val="circle"/>
          <c:size val="6"/>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inEnd"/>
          <c:showLegendKey val="0"/>
          <c:showVal val="0"/>
          <c:showCatName val="0"/>
          <c:showSerName val="0"/>
          <c:showPercent val="1"/>
          <c:showBubbleSize val="0"/>
          <c:extLst>
            <c:ext xmlns:c15="http://schemas.microsoft.com/office/drawing/2012/chart" uri="{CE6537A1-D6FC-4f65-9D91-7224C49458BB}"/>
          </c:extLst>
        </c:dLbl>
      </c:pivotFmt>
      <c:pivotFmt>
        <c:idx val="10"/>
        <c:spPr>
          <a:solidFill>
            <a:schemeClr val="accent1"/>
          </a:solidFill>
          <a:ln>
            <a:noFill/>
          </a:ln>
          <a:effectLst>
            <a:outerShdw blurRad="317500" algn="ctr" rotWithShape="0">
              <a:prstClr val="black">
                <a:alpha val="25000"/>
              </a:prst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inEnd"/>
          <c:showLegendKey val="0"/>
          <c:showVal val="0"/>
          <c:showCatName val="0"/>
          <c:showSerName val="0"/>
          <c:showPercent val="1"/>
          <c:showBubbleSize val="0"/>
          <c:extLst>
            <c:ext xmlns:c15="http://schemas.microsoft.com/office/drawing/2012/chart" uri="{CE6537A1-D6FC-4f65-9D91-7224C49458BB}"/>
          </c:extLst>
        </c:dLbl>
      </c:pivotFmt>
      <c:pivotFmt>
        <c:idx val="11"/>
        <c:spPr>
          <a:solidFill>
            <a:schemeClr val="accent1"/>
          </a:solidFill>
          <a:ln>
            <a:noFill/>
          </a:ln>
          <a:effectLst>
            <a:outerShdw blurRad="317500" algn="ctr" rotWithShape="0">
              <a:prstClr val="black">
                <a:alpha val="25000"/>
              </a:prstClr>
            </a:outerShdw>
          </a:effectLst>
        </c:spPr>
      </c:pivotFmt>
      <c:pivotFmt>
        <c:idx val="12"/>
        <c:spPr>
          <a:solidFill>
            <a:schemeClr val="accent1"/>
          </a:solidFill>
          <a:ln>
            <a:noFill/>
          </a:ln>
          <a:effectLst>
            <a:outerShdw blurRad="317500" algn="ctr" rotWithShape="0">
              <a:prstClr val="black">
                <a:alpha val="25000"/>
              </a:prstClr>
            </a:outerShdw>
          </a:effectLst>
        </c:spPr>
      </c:pivotFmt>
      <c:pivotFmt>
        <c:idx val="13"/>
        <c:spPr>
          <a:solidFill>
            <a:schemeClr val="accent1"/>
          </a:solidFill>
          <a:ln>
            <a:noFill/>
          </a:ln>
          <a:effectLst>
            <a:outerShdw blurRad="317500" algn="ctr" rotWithShape="0">
              <a:prstClr val="black">
                <a:alpha val="25000"/>
              </a:prstClr>
            </a:outerShdw>
          </a:effectLst>
        </c:spPr>
      </c:pivotFmt>
      <c:pivotFmt>
        <c:idx val="14"/>
        <c:spPr>
          <a:solidFill>
            <a:schemeClr val="accent1"/>
          </a:solidFill>
          <a:ln>
            <a:noFill/>
          </a:ln>
          <a:effectLst>
            <a:outerShdw blurRad="317500" algn="ctr" rotWithShape="0">
              <a:prstClr val="black">
                <a:alpha val="25000"/>
              </a:prstClr>
            </a:outerShdw>
          </a:effectLst>
        </c:spPr>
      </c:pivotFmt>
      <c:pivotFmt>
        <c:idx val="15"/>
        <c:spPr>
          <a:solidFill>
            <a:schemeClr val="accent1"/>
          </a:solidFill>
          <a:ln>
            <a:noFill/>
          </a:ln>
          <a:effectLst>
            <a:outerShdw blurRad="317500" algn="ctr" rotWithShape="0">
              <a:prstClr val="black">
                <a:alpha val="25000"/>
              </a:prstClr>
            </a:outerShdw>
          </a:effectLst>
        </c:spPr>
      </c:pivotFmt>
      <c:pivotFmt>
        <c:idx val="16"/>
        <c:spPr>
          <a:solidFill>
            <a:schemeClr val="accent1"/>
          </a:solidFill>
          <a:ln>
            <a:noFill/>
          </a:ln>
          <a:effectLst>
            <a:outerShdw blurRad="317500" algn="ctr" rotWithShape="0">
              <a:prstClr val="black">
                <a:alpha val="25000"/>
              </a:prstClr>
            </a:outerShdw>
          </a:effectLst>
        </c:spPr>
      </c:pivotFmt>
      <c:pivotFmt>
        <c:idx val="17"/>
        <c:spPr>
          <a:solidFill>
            <a:schemeClr val="accent1"/>
          </a:solidFill>
          <a:ln>
            <a:noFill/>
          </a:ln>
          <a:effectLst>
            <a:outerShdw blurRad="317500" algn="ctr" rotWithShape="0">
              <a:prstClr val="black">
                <a:alpha val="25000"/>
              </a:prstClr>
            </a:outerShdw>
          </a:effectLst>
        </c:spPr>
      </c:pivotFmt>
      <c:pivotFmt>
        <c:idx val="18"/>
        <c:spPr>
          <a:solidFill>
            <a:schemeClr val="accent1"/>
          </a:solidFill>
          <a:ln>
            <a:noFill/>
          </a:ln>
          <a:effectLst>
            <a:outerShdw blurRad="317500" algn="ctr" rotWithShape="0">
              <a:prstClr val="black">
                <a:alpha val="25000"/>
              </a:prstClr>
            </a:outerShdw>
          </a:effectLst>
        </c:spPr>
      </c:pivotFmt>
      <c:pivotFmt>
        <c:idx val="19"/>
        <c:spPr>
          <a:solidFill>
            <a:schemeClr val="accent1"/>
          </a:solidFill>
          <a:ln>
            <a:noFill/>
          </a:ln>
          <a:effectLst>
            <a:outerShdw blurRad="317500" algn="ctr" rotWithShape="0">
              <a:prstClr val="black">
                <a:alpha val="25000"/>
              </a:prstClr>
            </a:outerShdw>
          </a:effectLst>
        </c:spPr>
      </c:pivotFmt>
      <c:pivotFmt>
        <c:idx val="20"/>
        <c:spPr>
          <a:solidFill>
            <a:schemeClr val="accent1"/>
          </a:solidFill>
          <a:ln>
            <a:noFill/>
          </a:ln>
          <a:effectLst>
            <a:outerShdw blurRad="317500" algn="ctr" rotWithShape="0">
              <a:prstClr val="black">
                <a:alpha val="25000"/>
              </a:prstClr>
            </a:outerShdw>
          </a:effectLst>
        </c:spPr>
      </c:pivotFmt>
      <c:pivotFmt>
        <c:idx val="21"/>
        <c:spPr>
          <a:solidFill>
            <a:schemeClr val="accent1"/>
          </a:solidFill>
          <a:ln>
            <a:noFill/>
          </a:ln>
          <a:effectLst>
            <a:outerShdw blurRad="317500" algn="ctr" rotWithShape="0">
              <a:prstClr val="black">
                <a:alpha val="25000"/>
              </a:prstClr>
            </a:outerShdw>
          </a:effectLst>
        </c:spPr>
      </c:pivotFmt>
      <c:pivotFmt>
        <c:idx val="22"/>
        <c:spPr>
          <a:solidFill>
            <a:schemeClr val="accent1"/>
          </a:solidFill>
          <a:ln>
            <a:noFill/>
          </a:ln>
          <a:effectLst>
            <a:outerShdw blurRad="317500" algn="ctr" rotWithShape="0">
              <a:prstClr val="black">
                <a:alpha val="25000"/>
              </a:prstClr>
            </a:outerShdw>
          </a:effectLst>
        </c:spPr>
      </c:pivotFmt>
      <c:pivotFmt>
        <c:idx val="23"/>
        <c:spPr>
          <a:solidFill>
            <a:schemeClr val="accent1"/>
          </a:solidFill>
          <a:ln>
            <a:noFill/>
          </a:ln>
          <a:effectLst>
            <a:outerShdw blurRad="317500" algn="ctr" rotWithShape="0">
              <a:prstClr val="black">
                <a:alpha val="25000"/>
              </a:prstClr>
            </a:outerShdw>
          </a:effectLst>
        </c:spPr>
      </c:pivotFmt>
      <c:pivotFmt>
        <c:idx val="24"/>
        <c:spPr>
          <a:solidFill>
            <a:schemeClr val="accent1"/>
          </a:solidFill>
          <a:ln>
            <a:noFill/>
          </a:ln>
          <a:effectLst>
            <a:outerShdw blurRad="317500" algn="ctr" rotWithShape="0">
              <a:prstClr val="black">
                <a:alpha val="25000"/>
              </a:prstClr>
            </a:outerShdw>
          </a:effectLst>
        </c:spPr>
      </c:pivotFmt>
      <c:pivotFmt>
        <c:idx val="25"/>
        <c:spPr>
          <a:solidFill>
            <a:schemeClr val="accent1"/>
          </a:solidFill>
          <a:ln>
            <a:noFill/>
          </a:ln>
          <a:effectLst>
            <a:outerShdw blurRad="317500" algn="ctr" rotWithShape="0">
              <a:prstClr val="black">
                <a:alpha val="25000"/>
              </a:prstClr>
            </a:outerShdw>
          </a:effectLst>
        </c:spPr>
      </c:pivotFmt>
      <c:pivotFmt>
        <c:idx val="26"/>
        <c:spPr>
          <a:solidFill>
            <a:schemeClr val="accent1"/>
          </a:solidFill>
          <a:ln>
            <a:noFill/>
          </a:ln>
          <a:effectLst>
            <a:outerShdw blurRad="317500" algn="ctr" rotWithShape="0">
              <a:prstClr val="black">
                <a:alpha val="25000"/>
              </a:prstClr>
            </a:outerShdw>
          </a:effectLst>
        </c:spPr>
      </c:pivotFmt>
      <c:pivotFmt>
        <c:idx val="27"/>
        <c:spPr>
          <a:solidFill>
            <a:schemeClr val="accent1"/>
          </a:solidFill>
          <a:ln>
            <a:noFill/>
          </a:ln>
          <a:effectLst>
            <a:outerShdw blurRad="317500" algn="ctr" rotWithShape="0">
              <a:prstClr val="black">
                <a:alpha val="25000"/>
              </a:prstClr>
            </a:outerShdw>
          </a:effectLst>
        </c:spPr>
      </c:pivotFmt>
      <c:pivotFmt>
        <c:idx val="28"/>
        <c:spPr>
          <a:solidFill>
            <a:schemeClr val="accent1"/>
          </a:solidFill>
          <a:ln>
            <a:noFill/>
          </a:ln>
          <a:effectLst>
            <a:outerShdw blurRad="317500" algn="ctr" rotWithShape="0">
              <a:prstClr val="black">
                <a:alpha val="25000"/>
              </a:prstClr>
            </a:outerShdw>
          </a:effectLst>
        </c:spPr>
      </c:pivotFmt>
      <c:pivotFmt>
        <c:idx val="29"/>
        <c:spPr>
          <a:solidFill>
            <a:schemeClr val="accent1"/>
          </a:solidFill>
          <a:ln>
            <a:noFill/>
          </a:ln>
          <a:effectLst>
            <a:outerShdw blurRad="317500" algn="ctr" rotWithShape="0">
              <a:prstClr val="black">
                <a:alpha val="25000"/>
              </a:prstClr>
            </a:outerShdw>
          </a:effectLst>
        </c:spPr>
      </c:pivotFmt>
      <c:pivotFmt>
        <c:idx val="30"/>
        <c:spPr>
          <a:solidFill>
            <a:schemeClr val="accent1"/>
          </a:solidFill>
          <a:ln>
            <a:noFill/>
          </a:ln>
          <a:effectLst>
            <a:outerShdw blurRad="317500" algn="ctr" rotWithShape="0">
              <a:prstClr val="black">
                <a:alpha val="25000"/>
              </a:prstClr>
            </a:outerShdw>
          </a:effectLst>
        </c:spPr>
      </c:pivotFmt>
      <c:pivotFmt>
        <c:idx val="31"/>
        <c:spPr>
          <a:solidFill>
            <a:schemeClr val="accent1"/>
          </a:solidFill>
          <a:ln>
            <a:noFill/>
          </a:ln>
          <a:effectLst>
            <a:outerShdw blurRad="317500" algn="ctr" rotWithShape="0">
              <a:prstClr val="black">
                <a:alpha val="25000"/>
              </a:prst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inEnd"/>
          <c:showLegendKey val="0"/>
          <c:showVal val="0"/>
          <c:showCatName val="0"/>
          <c:showSerName val="0"/>
          <c:showPercent val="1"/>
          <c:showBubbleSize val="0"/>
          <c:extLst>
            <c:ext xmlns:c15="http://schemas.microsoft.com/office/drawing/2012/chart" uri="{CE6537A1-D6FC-4f65-9D91-7224C49458BB}"/>
          </c:extLst>
        </c:dLbl>
      </c:pivotFmt>
      <c:pivotFmt>
        <c:idx val="32"/>
        <c:spPr>
          <a:solidFill>
            <a:schemeClr val="accent1"/>
          </a:solidFill>
          <a:ln>
            <a:noFill/>
          </a:ln>
          <a:effectLst>
            <a:outerShdw blurRad="317500" algn="ctr" rotWithShape="0">
              <a:prstClr val="black">
                <a:alpha val="25000"/>
              </a:prstClr>
            </a:outerShdw>
          </a:effectLst>
        </c:spPr>
      </c:pivotFmt>
      <c:pivotFmt>
        <c:idx val="33"/>
        <c:spPr>
          <a:solidFill>
            <a:schemeClr val="accent1"/>
          </a:solidFill>
          <a:ln>
            <a:noFill/>
          </a:ln>
          <a:effectLst>
            <a:outerShdw blurRad="317500" algn="ctr" rotWithShape="0">
              <a:prstClr val="black">
                <a:alpha val="25000"/>
              </a:prstClr>
            </a:outerShdw>
          </a:effectLst>
        </c:spPr>
      </c:pivotFmt>
      <c:pivotFmt>
        <c:idx val="34"/>
        <c:spPr>
          <a:solidFill>
            <a:schemeClr val="accent1"/>
          </a:solidFill>
          <a:ln>
            <a:noFill/>
          </a:ln>
          <a:effectLst>
            <a:outerShdw blurRad="317500" algn="ctr" rotWithShape="0">
              <a:prstClr val="black">
                <a:alpha val="25000"/>
              </a:prstClr>
            </a:outerShdw>
          </a:effectLst>
        </c:spPr>
      </c:pivotFmt>
      <c:pivotFmt>
        <c:idx val="35"/>
        <c:spPr>
          <a:solidFill>
            <a:schemeClr val="accent1"/>
          </a:solidFill>
          <a:ln>
            <a:noFill/>
          </a:ln>
          <a:effectLst>
            <a:outerShdw blurRad="317500" algn="ctr" rotWithShape="0">
              <a:prstClr val="black">
                <a:alpha val="25000"/>
              </a:prstClr>
            </a:outerShdw>
          </a:effectLst>
        </c:spPr>
      </c:pivotFmt>
      <c:pivotFmt>
        <c:idx val="36"/>
        <c:spPr>
          <a:solidFill>
            <a:schemeClr val="accent1"/>
          </a:solidFill>
          <a:ln>
            <a:noFill/>
          </a:ln>
          <a:effectLst>
            <a:outerShdw blurRad="317500" algn="ctr" rotWithShape="0">
              <a:prstClr val="black">
                <a:alpha val="25000"/>
              </a:prstClr>
            </a:outerShdw>
          </a:effectLst>
        </c:spPr>
      </c:pivotFmt>
      <c:pivotFmt>
        <c:idx val="37"/>
        <c:spPr>
          <a:solidFill>
            <a:schemeClr val="accent1"/>
          </a:solidFill>
          <a:ln>
            <a:noFill/>
          </a:ln>
          <a:effectLst>
            <a:outerShdw blurRad="317500" algn="ctr" rotWithShape="0">
              <a:prstClr val="black">
                <a:alpha val="25000"/>
              </a:prstClr>
            </a:outerShdw>
          </a:effectLst>
        </c:spPr>
      </c:pivotFmt>
      <c:pivotFmt>
        <c:idx val="38"/>
        <c:spPr>
          <a:solidFill>
            <a:schemeClr val="accent1"/>
          </a:solidFill>
          <a:ln>
            <a:noFill/>
          </a:ln>
          <a:effectLst>
            <a:outerShdw blurRad="317500" algn="ctr" rotWithShape="0">
              <a:prstClr val="black">
                <a:alpha val="25000"/>
              </a:prstClr>
            </a:outerShdw>
          </a:effectLst>
        </c:spPr>
      </c:pivotFmt>
      <c:pivotFmt>
        <c:idx val="39"/>
        <c:spPr>
          <a:solidFill>
            <a:schemeClr val="accent1"/>
          </a:solidFill>
          <a:ln>
            <a:noFill/>
          </a:ln>
          <a:effectLst>
            <a:outerShdw blurRad="317500" algn="ctr" rotWithShape="0">
              <a:prstClr val="black">
                <a:alpha val="25000"/>
              </a:prstClr>
            </a:outerShdw>
          </a:effectLst>
        </c:spPr>
      </c:pivotFmt>
      <c:pivotFmt>
        <c:idx val="40"/>
        <c:spPr>
          <a:solidFill>
            <a:schemeClr val="accent1"/>
          </a:solidFill>
          <a:ln>
            <a:noFill/>
          </a:ln>
          <a:effectLst>
            <a:outerShdw blurRad="317500" algn="ctr" rotWithShape="0">
              <a:prstClr val="black">
                <a:alpha val="25000"/>
              </a:prstClr>
            </a:outerShdw>
          </a:effectLst>
        </c:spPr>
      </c:pivotFmt>
      <c:pivotFmt>
        <c:idx val="41"/>
        <c:spPr>
          <a:solidFill>
            <a:schemeClr val="accent1"/>
          </a:solidFill>
          <a:ln>
            <a:noFill/>
          </a:ln>
          <a:effectLst>
            <a:outerShdw blurRad="317500" algn="ctr" rotWithShape="0">
              <a:prstClr val="black">
                <a:alpha val="25000"/>
              </a:prstClr>
            </a:outerShdw>
          </a:effectLst>
        </c:spPr>
      </c:pivotFmt>
      <c:pivotFmt>
        <c:idx val="42"/>
        <c:spPr>
          <a:solidFill>
            <a:schemeClr val="accent1"/>
          </a:solidFill>
          <a:ln>
            <a:noFill/>
          </a:ln>
          <a:effectLst>
            <a:outerShdw blurRad="317500" algn="ctr" rotWithShape="0">
              <a:prstClr val="black">
                <a:alpha val="25000"/>
              </a:prstClr>
            </a:outerShdw>
          </a:effectLst>
        </c:spPr>
      </c:pivotFmt>
      <c:pivotFmt>
        <c:idx val="43"/>
        <c:spPr>
          <a:solidFill>
            <a:schemeClr val="accent1"/>
          </a:solidFill>
          <a:ln>
            <a:noFill/>
          </a:ln>
          <a:effectLst>
            <a:outerShdw blurRad="317500" algn="ctr" rotWithShape="0">
              <a:prstClr val="black">
                <a:alpha val="25000"/>
              </a:prstClr>
            </a:outerShdw>
          </a:effectLst>
        </c:spPr>
      </c:pivotFmt>
      <c:pivotFmt>
        <c:idx val="44"/>
        <c:spPr>
          <a:solidFill>
            <a:schemeClr val="accent1"/>
          </a:solidFill>
          <a:ln>
            <a:noFill/>
          </a:ln>
          <a:effectLst>
            <a:outerShdw blurRad="317500" algn="ctr" rotWithShape="0">
              <a:prstClr val="black">
                <a:alpha val="25000"/>
              </a:prstClr>
            </a:outerShdw>
          </a:effectLst>
        </c:spPr>
      </c:pivotFmt>
      <c:pivotFmt>
        <c:idx val="45"/>
        <c:spPr>
          <a:solidFill>
            <a:schemeClr val="accent1"/>
          </a:solidFill>
          <a:ln>
            <a:noFill/>
          </a:ln>
          <a:effectLst>
            <a:outerShdw blurRad="317500" algn="ctr" rotWithShape="0">
              <a:prstClr val="black">
                <a:alpha val="25000"/>
              </a:prstClr>
            </a:outerShdw>
          </a:effectLst>
        </c:spPr>
      </c:pivotFmt>
      <c:pivotFmt>
        <c:idx val="46"/>
        <c:spPr>
          <a:solidFill>
            <a:schemeClr val="accent1"/>
          </a:solidFill>
          <a:ln>
            <a:noFill/>
          </a:ln>
          <a:effectLst>
            <a:outerShdw blurRad="317500" algn="ctr" rotWithShape="0">
              <a:prstClr val="black">
                <a:alpha val="25000"/>
              </a:prstClr>
            </a:outerShdw>
          </a:effectLst>
        </c:spPr>
      </c:pivotFmt>
      <c:pivotFmt>
        <c:idx val="47"/>
        <c:spPr>
          <a:solidFill>
            <a:schemeClr val="accent1"/>
          </a:solidFill>
          <a:ln>
            <a:noFill/>
          </a:ln>
          <a:effectLst>
            <a:outerShdw blurRad="317500" algn="ctr" rotWithShape="0">
              <a:prstClr val="black">
                <a:alpha val="25000"/>
              </a:prstClr>
            </a:outerShdw>
          </a:effectLst>
        </c:spPr>
      </c:pivotFmt>
      <c:pivotFmt>
        <c:idx val="48"/>
        <c:spPr>
          <a:solidFill>
            <a:schemeClr val="accent1"/>
          </a:solidFill>
          <a:ln>
            <a:noFill/>
          </a:ln>
          <a:effectLst>
            <a:outerShdw blurRad="317500" algn="ctr" rotWithShape="0">
              <a:prstClr val="black">
                <a:alpha val="25000"/>
              </a:prstClr>
            </a:outerShdw>
          </a:effectLst>
        </c:spPr>
      </c:pivotFmt>
      <c:pivotFmt>
        <c:idx val="49"/>
        <c:spPr>
          <a:solidFill>
            <a:schemeClr val="accent1"/>
          </a:solidFill>
          <a:ln>
            <a:noFill/>
          </a:ln>
          <a:effectLst>
            <a:outerShdw blurRad="317500" algn="ctr" rotWithShape="0">
              <a:prstClr val="black">
                <a:alpha val="25000"/>
              </a:prstClr>
            </a:outerShdw>
          </a:effectLst>
        </c:spPr>
      </c:pivotFmt>
      <c:pivotFmt>
        <c:idx val="50"/>
        <c:spPr>
          <a:solidFill>
            <a:schemeClr val="accent1"/>
          </a:solidFill>
          <a:ln>
            <a:noFill/>
          </a:ln>
          <a:effectLst>
            <a:outerShdw blurRad="317500" algn="ctr" rotWithShape="0">
              <a:prstClr val="black">
                <a:alpha val="25000"/>
              </a:prstClr>
            </a:outerShdw>
          </a:effectLst>
        </c:spPr>
      </c:pivotFmt>
      <c:pivotFmt>
        <c:idx val="51"/>
        <c:spPr>
          <a:solidFill>
            <a:schemeClr val="accent1"/>
          </a:solidFill>
          <a:ln>
            <a:noFill/>
          </a:ln>
          <a:effectLst>
            <a:outerShdw blurRad="317500" algn="ctr" rotWithShape="0">
              <a:prstClr val="black">
                <a:alpha val="25000"/>
              </a:prstClr>
            </a:outerShdw>
          </a:effectLst>
        </c:spPr>
      </c:pivotFmt>
      <c:pivotFmt>
        <c:idx val="52"/>
        <c:spPr>
          <a:solidFill>
            <a:schemeClr val="accent1"/>
          </a:solidFill>
          <a:ln>
            <a:noFill/>
          </a:ln>
          <a:effectLst>
            <a:outerShdw blurRad="317500" algn="ctr" rotWithShape="0">
              <a:prstClr val="black">
                <a:alpha val="25000"/>
              </a:prst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inEnd"/>
          <c:showLegendKey val="0"/>
          <c:showVal val="0"/>
          <c:showCatName val="0"/>
          <c:showSerName val="0"/>
          <c:showPercent val="1"/>
          <c:showBubbleSize val="0"/>
          <c:extLst>
            <c:ext xmlns:c15="http://schemas.microsoft.com/office/drawing/2012/chart" uri="{CE6537A1-D6FC-4f65-9D91-7224C49458BB}"/>
          </c:extLst>
        </c:dLbl>
      </c:pivotFmt>
      <c:pivotFmt>
        <c:idx val="53"/>
        <c:spPr>
          <a:solidFill>
            <a:schemeClr val="accent1"/>
          </a:solidFill>
          <a:ln>
            <a:noFill/>
          </a:ln>
          <a:effectLst>
            <a:outerShdw blurRad="317500" algn="ctr" rotWithShape="0">
              <a:prstClr val="black">
                <a:alpha val="25000"/>
              </a:prstClr>
            </a:outerShdw>
          </a:effectLst>
        </c:spPr>
      </c:pivotFmt>
      <c:pivotFmt>
        <c:idx val="54"/>
        <c:spPr>
          <a:solidFill>
            <a:schemeClr val="accent1"/>
          </a:solidFill>
          <a:ln>
            <a:noFill/>
          </a:ln>
          <a:effectLst>
            <a:outerShdw blurRad="317500" algn="ctr" rotWithShape="0">
              <a:prstClr val="black">
                <a:alpha val="25000"/>
              </a:prstClr>
            </a:outerShdw>
          </a:effectLst>
        </c:spPr>
      </c:pivotFmt>
      <c:pivotFmt>
        <c:idx val="55"/>
        <c:spPr>
          <a:solidFill>
            <a:schemeClr val="accent1"/>
          </a:solidFill>
          <a:ln>
            <a:noFill/>
          </a:ln>
          <a:effectLst>
            <a:outerShdw blurRad="317500" algn="ctr" rotWithShape="0">
              <a:prstClr val="black">
                <a:alpha val="25000"/>
              </a:prstClr>
            </a:outerShdw>
          </a:effectLst>
        </c:spPr>
      </c:pivotFmt>
      <c:pivotFmt>
        <c:idx val="56"/>
        <c:spPr>
          <a:solidFill>
            <a:schemeClr val="accent1"/>
          </a:solidFill>
          <a:ln>
            <a:noFill/>
          </a:ln>
          <a:effectLst>
            <a:outerShdw blurRad="317500" algn="ctr" rotWithShape="0">
              <a:prstClr val="black">
                <a:alpha val="25000"/>
              </a:prstClr>
            </a:outerShdw>
          </a:effectLst>
        </c:spPr>
      </c:pivotFmt>
      <c:pivotFmt>
        <c:idx val="57"/>
        <c:spPr>
          <a:solidFill>
            <a:schemeClr val="accent1"/>
          </a:solidFill>
          <a:ln>
            <a:noFill/>
          </a:ln>
          <a:effectLst>
            <a:outerShdw blurRad="317500" algn="ctr" rotWithShape="0">
              <a:prstClr val="black">
                <a:alpha val="25000"/>
              </a:prstClr>
            </a:outerShdw>
          </a:effectLst>
        </c:spPr>
      </c:pivotFmt>
      <c:pivotFmt>
        <c:idx val="58"/>
        <c:spPr>
          <a:solidFill>
            <a:schemeClr val="accent1"/>
          </a:solidFill>
          <a:ln>
            <a:noFill/>
          </a:ln>
          <a:effectLst>
            <a:outerShdw blurRad="317500" algn="ctr" rotWithShape="0">
              <a:prstClr val="black">
                <a:alpha val="25000"/>
              </a:prstClr>
            </a:outerShdw>
          </a:effectLst>
        </c:spPr>
      </c:pivotFmt>
      <c:pivotFmt>
        <c:idx val="59"/>
        <c:spPr>
          <a:solidFill>
            <a:schemeClr val="accent1"/>
          </a:solidFill>
          <a:ln>
            <a:noFill/>
          </a:ln>
          <a:effectLst>
            <a:outerShdw blurRad="317500" algn="ctr" rotWithShape="0">
              <a:prstClr val="black">
                <a:alpha val="25000"/>
              </a:prstClr>
            </a:outerShdw>
          </a:effectLst>
        </c:spPr>
      </c:pivotFmt>
      <c:pivotFmt>
        <c:idx val="60"/>
        <c:spPr>
          <a:solidFill>
            <a:schemeClr val="accent1"/>
          </a:solidFill>
          <a:ln>
            <a:noFill/>
          </a:ln>
          <a:effectLst>
            <a:outerShdw blurRad="317500" algn="ctr" rotWithShape="0">
              <a:prstClr val="black">
                <a:alpha val="25000"/>
              </a:prstClr>
            </a:outerShdw>
          </a:effectLst>
        </c:spPr>
      </c:pivotFmt>
      <c:pivotFmt>
        <c:idx val="61"/>
        <c:spPr>
          <a:solidFill>
            <a:schemeClr val="accent1"/>
          </a:solidFill>
          <a:ln>
            <a:noFill/>
          </a:ln>
          <a:effectLst>
            <a:outerShdw blurRad="317500" algn="ctr" rotWithShape="0">
              <a:prstClr val="black">
                <a:alpha val="25000"/>
              </a:prstClr>
            </a:outerShdw>
          </a:effectLst>
        </c:spPr>
      </c:pivotFmt>
      <c:pivotFmt>
        <c:idx val="62"/>
        <c:spPr>
          <a:solidFill>
            <a:schemeClr val="accent1"/>
          </a:solidFill>
          <a:ln>
            <a:noFill/>
          </a:ln>
          <a:effectLst>
            <a:outerShdw blurRad="317500" algn="ctr" rotWithShape="0">
              <a:prstClr val="black">
                <a:alpha val="25000"/>
              </a:prstClr>
            </a:outerShdw>
          </a:effectLst>
        </c:spPr>
      </c:pivotFmt>
      <c:pivotFmt>
        <c:idx val="63"/>
        <c:spPr>
          <a:solidFill>
            <a:schemeClr val="accent1"/>
          </a:solidFill>
          <a:ln>
            <a:noFill/>
          </a:ln>
          <a:effectLst>
            <a:outerShdw blurRad="317500" algn="ctr" rotWithShape="0">
              <a:prstClr val="black">
                <a:alpha val="25000"/>
              </a:prstClr>
            </a:outerShdw>
          </a:effectLst>
        </c:spPr>
      </c:pivotFmt>
      <c:pivotFmt>
        <c:idx val="64"/>
        <c:spPr>
          <a:solidFill>
            <a:schemeClr val="accent1"/>
          </a:solidFill>
          <a:ln>
            <a:noFill/>
          </a:ln>
          <a:effectLst>
            <a:outerShdw blurRad="317500" algn="ctr" rotWithShape="0">
              <a:prstClr val="black">
                <a:alpha val="25000"/>
              </a:prstClr>
            </a:outerShdw>
          </a:effectLst>
        </c:spPr>
      </c:pivotFmt>
      <c:pivotFmt>
        <c:idx val="65"/>
        <c:spPr>
          <a:solidFill>
            <a:schemeClr val="accent1"/>
          </a:solidFill>
          <a:ln>
            <a:noFill/>
          </a:ln>
          <a:effectLst>
            <a:outerShdw blurRad="317500" algn="ctr" rotWithShape="0">
              <a:prstClr val="black">
                <a:alpha val="25000"/>
              </a:prstClr>
            </a:outerShdw>
          </a:effectLst>
        </c:spPr>
      </c:pivotFmt>
      <c:pivotFmt>
        <c:idx val="66"/>
        <c:spPr>
          <a:solidFill>
            <a:schemeClr val="accent1"/>
          </a:solidFill>
          <a:ln>
            <a:noFill/>
          </a:ln>
          <a:effectLst>
            <a:outerShdw blurRad="317500" algn="ctr" rotWithShape="0">
              <a:prstClr val="black">
                <a:alpha val="25000"/>
              </a:prstClr>
            </a:outerShdw>
          </a:effectLst>
        </c:spPr>
      </c:pivotFmt>
      <c:pivotFmt>
        <c:idx val="67"/>
        <c:spPr>
          <a:solidFill>
            <a:schemeClr val="accent1"/>
          </a:solidFill>
          <a:ln>
            <a:noFill/>
          </a:ln>
          <a:effectLst>
            <a:outerShdw blurRad="317500" algn="ctr" rotWithShape="0">
              <a:prstClr val="black">
                <a:alpha val="25000"/>
              </a:prstClr>
            </a:outerShdw>
          </a:effectLst>
        </c:spPr>
      </c:pivotFmt>
      <c:pivotFmt>
        <c:idx val="68"/>
        <c:spPr>
          <a:solidFill>
            <a:schemeClr val="accent1"/>
          </a:solidFill>
          <a:ln>
            <a:noFill/>
          </a:ln>
          <a:effectLst>
            <a:outerShdw blurRad="317500" algn="ctr" rotWithShape="0">
              <a:prstClr val="black">
                <a:alpha val="25000"/>
              </a:prstClr>
            </a:outerShdw>
          </a:effectLst>
        </c:spPr>
      </c:pivotFmt>
      <c:pivotFmt>
        <c:idx val="69"/>
        <c:spPr>
          <a:solidFill>
            <a:schemeClr val="accent1"/>
          </a:solidFill>
          <a:ln>
            <a:noFill/>
          </a:ln>
          <a:effectLst>
            <a:outerShdw blurRad="317500" algn="ctr" rotWithShape="0">
              <a:prstClr val="black">
                <a:alpha val="25000"/>
              </a:prstClr>
            </a:outerShdw>
          </a:effectLst>
        </c:spPr>
      </c:pivotFmt>
      <c:pivotFmt>
        <c:idx val="70"/>
        <c:spPr>
          <a:solidFill>
            <a:schemeClr val="accent1"/>
          </a:solidFill>
          <a:ln>
            <a:noFill/>
          </a:ln>
          <a:effectLst>
            <a:outerShdw blurRad="317500" algn="ctr" rotWithShape="0">
              <a:prstClr val="black">
                <a:alpha val="25000"/>
              </a:prstClr>
            </a:outerShdw>
          </a:effectLst>
        </c:spPr>
      </c:pivotFmt>
      <c:pivotFmt>
        <c:idx val="71"/>
        <c:spPr>
          <a:solidFill>
            <a:schemeClr val="accent1"/>
          </a:solidFill>
          <a:ln>
            <a:noFill/>
          </a:ln>
          <a:effectLst>
            <a:outerShdw blurRad="317500" algn="ctr" rotWithShape="0">
              <a:prstClr val="black">
                <a:alpha val="25000"/>
              </a:prstClr>
            </a:outerShdw>
          </a:effectLst>
        </c:spPr>
      </c:pivotFmt>
      <c:pivotFmt>
        <c:idx val="72"/>
        <c:spPr>
          <a:solidFill>
            <a:schemeClr val="accent1"/>
          </a:solidFill>
          <a:ln>
            <a:noFill/>
          </a:ln>
          <a:effectLst>
            <a:outerShdw blurRad="317500" algn="ctr" rotWithShape="0">
              <a:prstClr val="black">
                <a:alpha val="25000"/>
              </a:prstClr>
            </a:outerShdw>
          </a:effectLst>
        </c:spPr>
      </c:pivotFmt>
      <c:pivotFmt>
        <c:idx val="73"/>
        <c:spPr>
          <a:solidFill>
            <a:schemeClr val="accent1"/>
          </a:solidFill>
          <a:ln>
            <a:noFill/>
          </a:ln>
          <a:effectLst>
            <a:outerShdw blurRad="317500" algn="ctr" rotWithShape="0">
              <a:prstClr val="black">
                <a:alpha val="25000"/>
              </a:prst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inEnd"/>
          <c:showLegendKey val="0"/>
          <c:showVal val="0"/>
          <c:showCatName val="0"/>
          <c:showSerName val="0"/>
          <c:showPercent val="1"/>
          <c:showBubbleSize val="0"/>
          <c:extLst>
            <c:ext xmlns:c15="http://schemas.microsoft.com/office/drawing/2012/chart" uri="{CE6537A1-D6FC-4f65-9D91-7224C49458BB}"/>
          </c:extLst>
        </c:dLbl>
      </c:pivotFmt>
      <c:pivotFmt>
        <c:idx val="74"/>
        <c:spPr>
          <a:solidFill>
            <a:schemeClr val="accent1"/>
          </a:solidFill>
          <a:ln>
            <a:noFill/>
          </a:ln>
          <a:effectLst>
            <a:outerShdw blurRad="317500" algn="ctr" rotWithShape="0">
              <a:prstClr val="black">
                <a:alpha val="25000"/>
              </a:prstClr>
            </a:outerShdw>
          </a:effectLst>
        </c:spPr>
      </c:pivotFmt>
      <c:pivotFmt>
        <c:idx val="75"/>
        <c:spPr>
          <a:solidFill>
            <a:schemeClr val="accent1"/>
          </a:solidFill>
          <a:ln>
            <a:noFill/>
          </a:ln>
          <a:effectLst>
            <a:outerShdw blurRad="317500" algn="ctr" rotWithShape="0">
              <a:prstClr val="black">
                <a:alpha val="25000"/>
              </a:prstClr>
            </a:outerShdw>
          </a:effectLst>
        </c:spPr>
      </c:pivotFmt>
      <c:pivotFmt>
        <c:idx val="76"/>
        <c:spPr>
          <a:solidFill>
            <a:schemeClr val="accent1"/>
          </a:solidFill>
          <a:ln>
            <a:noFill/>
          </a:ln>
          <a:effectLst>
            <a:outerShdw blurRad="317500" algn="ctr" rotWithShape="0">
              <a:prstClr val="black">
                <a:alpha val="25000"/>
              </a:prstClr>
            </a:outerShdw>
          </a:effectLst>
        </c:spPr>
      </c:pivotFmt>
      <c:pivotFmt>
        <c:idx val="77"/>
        <c:spPr>
          <a:solidFill>
            <a:schemeClr val="accent1"/>
          </a:solidFill>
          <a:ln>
            <a:noFill/>
          </a:ln>
          <a:effectLst>
            <a:outerShdw blurRad="317500" algn="ctr" rotWithShape="0">
              <a:prstClr val="black">
                <a:alpha val="25000"/>
              </a:prstClr>
            </a:outerShdw>
          </a:effectLst>
        </c:spPr>
      </c:pivotFmt>
      <c:pivotFmt>
        <c:idx val="78"/>
        <c:spPr>
          <a:solidFill>
            <a:schemeClr val="accent1"/>
          </a:solidFill>
          <a:ln>
            <a:noFill/>
          </a:ln>
          <a:effectLst>
            <a:outerShdw blurRad="317500" algn="ctr" rotWithShape="0">
              <a:prstClr val="black">
                <a:alpha val="25000"/>
              </a:prstClr>
            </a:outerShdw>
          </a:effectLst>
        </c:spPr>
      </c:pivotFmt>
      <c:pivotFmt>
        <c:idx val="79"/>
        <c:spPr>
          <a:solidFill>
            <a:schemeClr val="accent1"/>
          </a:solidFill>
          <a:ln>
            <a:noFill/>
          </a:ln>
          <a:effectLst>
            <a:outerShdw blurRad="317500" algn="ctr" rotWithShape="0">
              <a:prstClr val="black">
                <a:alpha val="25000"/>
              </a:prstClr>
            </a:outerShdw>
          </a:effectLst>
        </c:spPr>
      </c:pivotFmt>
      <c:pivotFmt>
        <c:idx val="80"/>
        <c:spPr>
          <a:solidFill>
            <a:schemeClr val="accent1"/>
          </a:solidFill>
          <a:ln>
            <a:noFill/>
          </a:ln>
          <a:effectLst>
            <a:outerShdw blurRad="317500" algn="ctr" rotWithShape="0">
              <a:prstClr val="black">
                <a:alpha val="25000"/>
              </a:prstClr>
            </a:outerShdw>
          </a:effectLst>
        </c:spPr>
      </c:pivotFmt>
      <c:pivotFmt>
        <c:idx val="81"/>
        <c:spPr>
          <a:solidFill>
            <a:schemeClr val="accent1"/>
          </a:solidFill>
          <a:ln>
            <a:noFill/>
          </a:ln>
          <a:effectLst>
            <a:outerShdw blurRad="317500" algn="ctr" rotWithShape="0">
              <a:prstClr val="black">
                <a:alpha val="25000"/>
              </a:prstClr>
            </a:outerShdw>
          </a:effectLst>
        </c:spPr>
      </c:pivotFmt>
      <c:pivotFmt>
        <c:idx val="82"/>
        <c:spPr>
          <a:solidFill>
            <a:schemeClr val="accent1"/>
          </a:solidFill>
          <a:ln>
            <a:noFill/>
          </a:ln>
          <a:effectLst>
            <a:outerShdw blurRad="317500" algn="ctr" rotWithShape="0">
              <a:prstClr val="black">
                <a:alpha val="25000"/>
              </a:prstClr>
            </a:outerShdw>
          </a:effectLst>
        </c:spPr>
      </c:pivotFmt>
      <c:pivotFmt>
        <c:idx val="83"/>
        <c:spPr>
          <a:solidFill>
            <a:schemeClr val="accent1"/>
          </a:solidFill>
          <a:ln>
            <a:noFill/>
          </a:ln>
          <a:effectLst>
            <a:outerShdw blurRad="317500" algn="ctr" rotWithShape="0">
              <a:prstClr val="black">
                <a:alpha val="25000"/>
              </a:prstClr>
            </a:outerShdw>
          </a:effectLst>
        </c:spPr>
      </c:pivotFmt>
      <c:pivotFmt>
        <c:idx val="84"/>
        <c:spPr>
          <a:solidFill>
            <a:schemeClr val="accent1"/>
          </a:solidFill>
          <a:ln>
            <a:noFill/>
          </a:ln>
          <a:effectLst>
            <a:outerShdw blurRad="317500" algn="ctr" rotWithShape="0">
              <a:prstClr val="black">
                <a:alpha val="25000"/>
              </a:prstClr>
            </a:outerShdw>
          </a:effectLst>
        </c:spPr>
      </c:pivotFmt>
      <c:pivotFmt>
        <c:idx val="85"/>
        <c:spPr>
          <a:solidFill>
            <a:schemeClr val="accent1"/>
          </a:solidFill>
          <a:ln>
            <a:noFill/>
          </a:ln>
          <a:effectLst>
            <a:outerShdw blurRad="317500" algn="ctr" rotWithShape="0">
              <a:prstClr val="black">
                <a:alpha val="25000"/>
              </a:prstClr>
            </a:outerShdw>
          </a:effectLst>
        </c:spPr>
      </c:pivotFmt>
      <c:pivotFmt>
        <c:idx val="86"/>
        <c:spPr>
          <a:solidFill>
            <a:schemeClr val="accent1"/>
          </a:solidFill>
          <a:ln>
            <a:noFill/>
          </a:ln>
          <a:effectLst>
            <a:outerShdw blurRad="317500" algn="ctr" rotWithShape="0">
              <a:prstClr val="black">
                <a:alpha val="25000"/>
              </a:prstClr>
            </a:outerShdw>
          </a:effectLst>
        </c:spPr>
      </c:pivotFmt>
      <c:pivotFmt>
        <c:idx val="87"/>
        <c:spPr>
          <a:solidFill>
            <a:schemeClr val="accent1"/>
          </a:solidFill>
          <a:ln>
            <a:noFill/>
          </a:ln>
          <a:effectLst>
            <a:outerShdw blurRad="317500" algn="ctr" rotWithShape="0">
              <a:prstClr val="black">
                <a:alpha val="25000"/>
              </a:prstClr>
            </a:outerShdw>
          </a:effectLst>
        </c:spPr>
      </c:pivotFmt>
      <c:pivotFmt>
        <c:idx val="88"/>
        <c:spPr>
          <a:solidFill>
            <a:schemeClr val="accent1"/>
          </a:solidFill>
          <a:ln>
            <a:noFill/>
          </a:ln>
          <a:effectLst>
            <a:outerShdw blurRad="317500" algn="ctr" rotWithShape="0">
              <a:prstClr val="black">
                <a:alpha val="25000"/>
              </a:prstClr>
            </a:outerShdw>
          </a:effectLst>
        </c:spPr>
      </c:pivotFmt>
      <c:pivotFmt>
        <c:idx val="89"/>
        <c:spPr>
          <a:solidFill>
            <a:schemeClr val="accent1"/>
          </a:solidFill>
          <a:ln>
            <a:noFill/>
          </a:ln>
          <a:effectLst>
            <a:outerShdw blurRad="317500" algn="ctr" rotWithShape="0">
              <a:prstClr val="black">
                <a:alpha val="25000"/>
              </a:prstClr>
            </a:outerShdw>
          </a:effectLst>
        </c:spPr>
      </c:pivotFmt>
      <c:pivotFmt>
        <c:idx val="90"/>
        <c:spPr>
          <a:solidFill>
            <a:schemeClr val="accent1"/>
          </a:solidFill>
          <a:ln>
            <a:noFill/>
          </a:ln>
          <a:effectLst>
            <a:outerShdw blurRad="317500" algn="ctr" rotWithShape="0">
              <a:prstClr val="black">
                <a:alpha val="25000"/>
              </a:prstClr>
            </a:outerShdw>
          </a:effectLst>
        </c:spPr>
      </c:pivotFmt>
      <c:pivotFmt>
        <c:idx val="91"/>
        <c:spPr>
          <a:solidFill>
            <a:schemeClr val="accent1"/>
          </a:solidFill>
          <a:ln>
            <a:noFill/>
          </a:ln>
          <a:effectLst>
            <a:outerShdw blurRad="317500" algn="ctr" rotWithShape="0">
              <a:prstClr val="black">
                <a:alpha val="25000"/>
              </a:prstClr>
            </a:outerShdw>
          </a:effectLst>
        </c:spPr>
      </c:pivotFmt>
      <c:pivotFmt>
        <c:idx val="92"/>
        <c:spPr>
          <a:solidFill>
            <a:schemeClr val="accent1"/>
          </a:solidFill>
          <a:ln>
            <a:noFill/>
          </a:ln>
          <a:effectLst>
            <a:outerShdw blurRad="317500" algn="ctr" rotWithShape="0">
              <a:prstClr val="black">
                <a:alpha val="25000"/>
              </a:prstClr>
            </a:outerShdw>
          </a:effectLst>
        </c:spPr>
      </c:pivotFmt>
      <c:pivotFmt>
        <c:idx val="93"/>
        <c:spPr>
          <a:solidFill>
            <a:schemeClr val="accent1"/>
          </a:solidFill>
          <a:ln>
            <a:noFill/>
          </a:ln>
          <a:effectLst>
            <a:outerShdw blurRad="317500" algn="ctr" rotWithShape="0">
              <a:prstClr val="black">
                <a:alpha val="25000"/>
              </a:prstClr>
            </a:outerShdw>
          </a:effectLst>
        </c:spPr>
      </c:pivotFmt>
      <c:pivotFmt>
        <c:idx val="94"/>
        <c:spPr>
          <a:solidFill>
            <a:schemeClr val="accent1"/>
          </a:solidFill>
          <a:ln>
            <a:noFill/>
          </a:ln>
          <a:effectLst>
            <a:outerShdw blurRad="317500" algn="ctr" rotWithShape="0">
              <a:prstClr val="black">
                <a:alpha val="25000"/>
              </a:prst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inEnd"/>
          <c:showLegendKey val="0"/>
          <c:showVal val="0"/>
          <c:showCatName val="0"/>
          <c:showSerName val="0"/>
          <c:showPercent val="1"/>
          <c:showBubbleSize val="0"/>
          <c:extLst>
            <c:ext xmlns:c15="http://schemas.microsoft.com/office/drawing/2012/chart" uri="{CE6537A1-D6FC-4f65-9D91-7224C49458BB}"/>
          </c:extLst>
        </c:dLbl>
      </c:pivotFmt>
      <c:pivotFmt>
        <c:idx val="95"/>
        <c:spPr>
          <a:solidFill>
            <a:schemeClr val="accent1"/>
          </a:solidFill>
          <a:ln>
            <a:noFill/>
          </a:ln>
          <a:effectLst>
            <a:outerShdw blurRad="317500" algn="ctr" rotWithShape="0">
              <a:prstClr val="black">
                <a:alpha val="25000"/>
              </a:prstClr>
            </a:outerShdw>
          </a:effectLst>
        </c:spPr>
      </c:pivotFmt>
      <c:pivotFmt>
        <c:idx val="96"/>
        <c:spPr>
          <a:solidFill>
            <a:schemeClr val="accent1"/>
          </a:solidFill>
          <a:ln>
            <a:noFill/>
          </a:ln>
          <a:effectLst>
            <a:outerShdw blurRad="317500" algn="ctr" rotWithShape="0">
              <a:prstClr val="black">
                <a:alpha val="25000"/>
              </a:prstClr>
            </a:outerShdw>
          </a:effectLst>
        </c:spPr>
      </c:pivotFmt>
      <c:pivotFmt>
        <c:idx val="97"/>
        <c:spPr>
          <a:solidFill>
            <a:schemeClr val="accent1"/>
          </a:solidFill>
          <a:ln>
            <a:noFill/>
          </a:ln>
          <a:effectLst>
            <a:outerShdw blurRad="317500" algn="ctr" rotWithShape="0">
              <a:prstClr val="black">
                <a:alpha val="25000"/>
              </a:prstClr>
            </a:outerShdw>
          </a:effectLst>
        </c:spPr>
      </c:pivotFmt>
      <c:pivotFmt>
        <c:idx val="98"/>
        <c:spPr>
          <a:solidFill>
            <a:schemeClr val="accent1"/>
          </a:solidFill>
          <a:ln>
            <a:noFill/>
          </a:ln>
          <a:effectLst>
            <a:outerShdw blurRad="317500" algn="ctr" rotWithShape="0">
              <a:prstClr val="black">
                <a:alpha val="25000"/>
              </a:prstClr>
            </a:outerShdw>
          </a:effectLst>
        </c:spPr>
      </c:pivotFmt>
      <c:pivotFmt>
        <c:idx val="99"/>
        <c:spPr>
          <a:solidFill>
            <a:schemeClr val="accent1"/>
          </a:solidFill>
          <a:ln>
            <a:noFill/>
          </a:ln>
          <a:effectLst>
            <a:outerShdw blurRad="317500" algn="ctr" rotWithShape="0">
              <a:prstClr val="black">
                <a:alpha val="25000"/>
              </a:prstClr>
            </a:outerShdw>
          </a:effectLst>
        </c:spPr>
      </c:pivotFmt>
      <c:pivotFmt>
        <c:idx val="100"/>
        <c:spPr>
          <a:solidFill>
            <a:schemeClr val="accent1"/>
          </a:solidFill>
          <a:ln>
            <a:noFill/>
          </a:ln>
          <a:effectLst>
            <a:outerShdw blurRad="317500" algn="ctr" rotWithShape="0">
              <a:prstClr val="black">
                <a:alpha val="25000"/>
              </a:prstClr>
            </a:outerShdw>
          </a:effectLst>
        </c:spPr>
      </c:pivotFmt>
      <c:pivotFmt>
        <c:idx val="101"/>
        <c:spPr>
          <a:solidFill>
            <a:schemeClr val="accent1"/>
          </a:solidFill>
          <a:ln>
            <a:noFill/>
          </a:ln>
          <a:effectLst>
            <a:outerShdw blurRad="317500" algn="ctr" rotWithShape="0">
              <a:prstClr val="black">
                <a:alpha val="25000"/>
              </a:prstClr>
            </a:outerShdw>
          </a:effectLst>
        </c:spPr>
      </c:pivotFmt>
      <c:pivotFmt>
        <c:idx val="102"/>
        <c:spPr>
          <a:solidFill>
            <a:schemeClr val="accent1"/>
          </a:solidFill>
          <a:ln>
            <a:noFill/>
          </a:ln>
          <a:effectLst>
            <a:outerShdw blurRad="317500" algn="ctr" rotWithShape="0">
              <a:prstClr val="black">
                <a:alpha val="25000"/>
              </a:prstClr>
            </a:outerShdw>
          </a:effectLst>
        </c:spPr>
      </c:pivotFmt>
      <c:pivotFmt>
        <c:idx val="103"/>
        <c:spPr>
          <a:solidFill>
            <a:schemeClr val="accent1"/>
          </a:solidFill>
          <a:ln>
            <a:noFill/>
          </a:ln>
          <a:effectLst>
            <a:outerShdw blurRad="317500" algn="ctr" rotWithShape="0">
              <a:prstClr val="black">
                <a:alpha val="25000"/>
              </a:prstClr>
            </a:outerShdw>
          </a:effectLst>
        </c:spPr>
      </c:pivotFmt>
      <c:pivotFmt>
        <c:idx val="104"/>
        <c:spPr>
          <a:solidFill>
            <a:schemeClr val="accent1"/>
          </a:solidFill>
          <a:ln>
            <a:noFill/>
          </a:ln>
          <a:effectLst>
            <a:outerShdw blurRad="317500" algn="ctr" rotWithShape="0">
              <a:prstClr val="black">
                <a:alpha val="25000"/>
              </a:prstClr>
            </a:outerShdw>
          </a:effectLst>
        </c:spPr>
      </c:pivotFmt>
      <c:pivotFmt>
        <c:idx val="105"/>
        <c:spPr>
          <a:solidFill>
            <a:schemeClr val="accent1"/>
          </a:solidFill>
          <a:ln>
            <a:noFill/>
          </a:ln>
          <a:effectLst>
            <a:outerShdw blurRad="317500" algn="ctr" rotWithShape="0">
              <a:prstClr val="black">
                <a:alpha val="25000"/>
              </a:prstClr>
            </a:outerShdw>
          </a:effectLst>
        </c:spPr>
      </c:pivotFmt>
      <c:pivotFmt>
        <c:idx val="106"/>
        <c:spPr>
          <a:solidFill>
            <a:schemeClr val="accent1"/>
          </a:solidFill>
          <a:ln>
            <a:noFill/>
          </a:ln>
          <a:effectLst>
            <a:outerShdw blurRad="317500" algn="ctr" rotWithShape="0">
              <a:prstClr val="black">
                <a:alpha val="25000"/>
              </a:prstClr>
            </a:outerShdw>
          </a:effectLst>
        </c:spPr>
      </c:pivotFmt>
      <c:pivotFmt>
        <c:idx val="107"/>
        <c:spPr>
          <a:solidFill>
            <a:schemeClr val="accent1"/>
          </a:solidFill>
          <a:ln>
            <a:noFill/>
          </a:ln>
          <a:effectLst>
            <a:outerShdw blurRad="317500" algn="ctr" rotWithShape="0">
              <a:prstClr val="black">
                <a:alpha val="25000"/>
              </a:prstClr>
            </a:outerShdw>
          </a:effectLst>
        </c:spPr>
      </c:pivotFmt>
      <c:pivotFmt>
        <c:idx val="108"/>
        <c:spPr>
          <a:solidFill>
            <a:schemeClr val="accent1"/>
          </a:solidFill>
          <a:ln>
            <a:noFill/>
          </a:ln>
          <a:effectLst>
            <a:outerShdw blurRad="317500" algn="ctr" rotWithShape="0">
              <a:prstClr val="black">
                <a:alpha val="25000"/>
              </a:prstClr>
            </a:outerShdw>
          </a:effectLst>
        </c:spPr>
      </c:pivotFmt>
      <c:pivotFmt>
        <c:idx val="109"/>
        <c:spPr>
          <a:solidFill>
            <a:schemeClr val="accent1"/>
          </a:solidFill>
          <a:ln>
            <a:noFill/>
          </a:ln>
          <a:effectLst>
            <a:outerShdw blurRad="317500" algn="ctr" rotWithShape="0">
              <a:prstClr val="black">
                <a:alpha val="25000"/>
              </a:prstClr>
            </a:outerShdw>
          </a:effectLst>
        </c:spPr>
      </c:pivotFmt>
      <c:pivotFmt>
        <c:idx val="110"/>
        <c:spPr>
          <a:solidFill>
            <a:schemeClr val="accent1"/>
          </a:solidFill>
          <a:ln>
            <a:noFill/>
          </a:ln>
          <a:effectLst>
            <a:outerShdw blurRad="317500" algn="ctr" rotWithShape="0">
              <a:prstClr val="black">
                <a:alpha val="25000"/>
              </a:prstClr>
            </a:outerShdw>
          </a:effectLst>
        </c:spPr>
      </c:pivotFmt>
      <c:pivotFmt>
        <c:idx val="111"/>
        <c:spPr>
          <a:solidFill>
            <a:schemeClr val="accent1"/>
          </a:solidFill>
          <a:ln>
            <a:noFill/>
          </a:ln>
          <a:effectLst>
            <a:outerShdw blurRad="317500" algn="ctr" rotWithShape="0">
              <a:prstClr val="black">
                <a:alpha val="25000"/>
              </a:prstClr>
            </a:outerShdw>
          </a:effectLst>
        </c:spPr>
      </c:pivotFmt>
      <c:pivotFmt>
        <c:idx val="112"/>
        <c:spPr>
          <a:solidFill>
            <a:schemeClr val="accent1"/>
          </a:solidFill>
          <a:ln>
            <a:noFill/>
          </a:ln>
          <a:effectLst>
            <a:outerShdw blurRad="317500" algn="ctr" rotWithShape="0">
              <a:prstClr val="black">
                <a:alpha val="25000"/>
              </a:prstClr>
            </a:outerShdw>
          </a:effectLst>
        </c:spPr>
      </c:pivotFmt>
      <c:pivotFmt>
        <c:idx val="113"/>
        <c:spPr>
          <a:solidFill>
            <a:schemeClr val="accent1"/>
          </a:solidFill>
          <a:ln>
            <a:noFill/>
          </a:ln>
          <a:effectLst>
            <a:outerShdw blurRad="317500" algn="ctr" rotWithShape="0">
              <a:prstClr val="black">
                <a:alpha val="25000"/>
              </a:prstClr>
            </a:outerShdw>
          </a:effectLst>
        </c:spPr>
      </c:pivotFmt>
      <c:pivotFmt>
        <c:idx val="114"/>
        <c:spPr>
          <a:solidFill>
            <a:schemeClr val="accent1"/>
          </a:solidFill>
          <a:ln>
            <a:noFill/>
          </a:ln>
          <a:effectLst>
            <a:outerShdw blurRad="317500" algn="ctr" rotWithShape="0">
              <a:prstClr val="black">
                <a:alpha val="25000"/>
              </a:prstClr>
            </a:outerShdw>
          </a:effectLst>
        </c:spPr>
      </c:pivotFmt>
      <c:pivotFmt>
        <c:idx val="115"/>
        <c:spPr>
          <a:solidFill>
            <a:schemeClr val="accent1"/>
          </a:solidFill>
          <a:ln>
            <a:noFill/>
          </a:ln>
          <a:effectLst>
            <a:outerShdw blurRad="317500" algn="ctr" rotWithShape="0">
              <a:prstClr val="black">
                <a:alpha val="25000"/>
              </a:prstClr>
            </a:outerShdw>
          </a:effectLst>
        </c:spPr>
        <c:marker>
          <c:symbol val="none"/>
        </c:marker>
        <c:dLbl>
          <c:idx val="0"/>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inEnd"/>
          <c:showLegendKey val="0"/>
          <c:showVal val="0"/>
          <c:showCatName val="0"/>
          <c:showSerName val="0"/>
          <c:showPercent val="1"/>
          <c:showBubbleSize val="0"/>
          <c:extLst>
            <c:ext xmlns:c15="http://schemas.microsoft.com/office/drawing/2012/chart" uri="{CE6537A1-D6FC-4f65-9D91-7224C49458BB}">
              <c15:layout/>
            </c:ext>
          </c:extLst>
        </c:dLbl>
      </c:pivotFmt>
      <c:pivotFmt>
        <c:idx val="116"/>
        <c:spPr>
          <a:solidFill>
            <a:schemeClr val="accent1"/>
          </a:solidFill>
          <a:ln>
            <a:noFill/>
          </a:ln>
          <a:effectLst>
            <a:outerShdw blurRad="317500" algn="ctr" rotWithShape="0">
              <a:prstClr val="black">
                <a:alpha val="25000"/>
              </a:prstClr>
            </a:outerShdw>
          </a:effectLst>
        </c:spPr>
      </c:pivotFmt>
      <c:pivotFmt>
        <c:idx val="117"/>
        <c:spPr>
          <a:solidFill>
            <a:schemeClr val="accent1"/>
          </a:solidFill>
          <a:ln>
            <a:noFill/>
          </a:ln>
          <a:effectLst>
            <a:outerShdw blurRad="317500" algn="ctr" rotWithShape="0">
              <a:prstClr val="black">
                <a:alpha val="25000"/>
              </a:prstClr>
            </a:outerShdw>
          </a:effectLst>
        </c:spPr>
      </c:pivotFmt>
      <c:pivotFmt>
        <c:idx val="118"/>
        <c:spPr>
          <a:solidFill>
            <a:schemeClr val="accent1"/>
          </a:solidFill>
          <a:ln>
            <a:noFill/>
          </a:ln>
          <a:effectLst>
            <a:outerShdw blurRad="317500" algn="ctr" rotWithShape="0">
              <a:prstClr val="black">
                <a:alpha val="25000"/>
              </a:prstClr>
            </a:outerShdw>
          </a:effectLst>
        </c:spPr>
      </c:pivotFmt>
      <c:pivotFmt>
        <c:idx val="119"/>
        <c:spPr>
          <a:solidFill>
            <a:schemeClr val="accent1"/>
          </a:solidFill>
          <a:ln>
            <a:noFill/>
          </a:ln>
          <a:effectLst>
            <a:outerShdw blurRad="317500" algn="ctr" rotWithShape="0">
              <a:prstClr val="black">
                <a:alpha val="25000"/>
              </a:prstClr>
            </a:outerShdw>
          </a:effectLst>
        </c:spPr>
      </c:pivotFmt>
      <c:pivotFmt>
        <c:idx val="120"/>
        <c:spPr>
          <a:solidFill>
            <a:schemeClr val="accent1"/>
          </a:solidFill>
          <a:ln>
            <a:noFill/>
          </a:ln>
          <a:effectLst>
            <a:outerShdw blurRad="317500" algn="ctr" rotWithShape="0">
              <a:prstClr val="black">
                <a:alpha val="25000"/>
              </a:prstClr>
            </a:outerShdw>
          </a:effectLst>
        </c:spPr>
      </c:pivotFmt>
      <c:pivotFmt>
        <c:idx val="121"/>
        <c:spPr>
          <a:solidFill>
            <a:schemeClr val="accent1"/>
          </a:solidFill>
          <a:ln>
            <a:noFill/>
          </a:ln>
          <a:effectLst>
            <a:outerShdw blurRad="317500" algn="ctr" rotWithShape="0">
              <a:prstClr val="black">
                <a:alpha val="25000"/>
              </a:prstClr>
            </a:outerShdw>
          </a:effectLst>
        </c:spPr>
      </c:pivotFmt>
      <c:pivotFmt>
        <c:idx val="122"/>
        <c:spPr>
          <a:solidFill>
            <a:schemeClr val="accent1"/>
          </a:solidFill>
          <a:ln>
            <a:noFill/>
          </a:ln>
          <a:effectLst>
            <a:outerShdw blurRad="317500" algn="ctr" rotWithShape="0">
              <a:prstClr val="black">
                <a:alpha val="25000"/>
              </a:prstClr>
            </a:outerShdw>
          </a:effectLst>
        </c:spPr>
      </c:pivotFmt>
      <c:pivotFmt>
        <c:idx val="123"/>
        <c:spPr>
          <a:solidFill>
            <a:schemeClr val="accent1"/>
          </a:solidFill>
          <a:ln>
            <a:noFill/>
          </a:ln>
          <a:effectLst>
            <a:outerShdw blurRad="317500" algn="ctr" rotWithShape="0">
              <a:prstClr val="black">
                <a:alpha val="25000"/>
              </a:prstClr>
            </a:outerShdw>
          </a:effectLst>
        </c:spPr>
      </c:pivotFmt>
      <c:pivotFmt>
        <c:idx val="124"/>
        <c:spPr>
          <a:solidFill>
            <a:schemeClr val="accent1"/>
          </a:solidFill>
          <a:ln>
            <a:noFill/>
          </a:ln>
          <a:effectLst>
            <a:outerShdw blurRad="317500" algn="ctr" rotWithShape="0">
              <a:prstClr val="black">
                <a:alpha val="25000"/>
              </a:prstClr>
            </a:outerShdw>
          </a:effectLst>
        </c:spPr>
      </c:pivotFmt>
      <c:pivotFmt>
        <c:idx val="125"/>
        <c:spPr>
          <a:solidFill>
            <a:schemeClr val="accent1"/>
          </a:solidFill>
          <a:ln>
            <a:noFill/>
          </a:ln>
          <a:effectLst>
            <a:outerShdw blurRad="317500" algn="ctr" rotWithShape="0">
              <a:prstClr val="black">
                <a:alpha val="25000"/>
              </a:prstClr>
            </a:outerShdw>
          </a:effectLst>
        </c:spPr>
      </c:pivotFmt>
      <c:pivotFmt>
        <c:idx val="126"/>
        <c:spPr>
          <a:solidFill>
            <a:schemeClr val="accent1"/>
          </a:solidFill>
          <a:ln>
            <a:noFill/>
          </a:ln>
          <a:effectLst>
            <a:outerShdw blurRad="317500" algn="ctr" rotWithShape="0">
              <a:prstClr val="black">
                <a:alpha val="25000"/>
              </a:prstClr>
            </a:outerShdw>
          </a:effectLst>
        </c:spPr>
      </c:pivotFmt>
      <c:pivotFmt>
        <c:idx val="127"/>
        <c:spPr>
          <a:solidFill>
            <a:schemeClr val="accent1"/>
          </a:solidFill>
          <a:ln>
            <a:noFill/>
          </a:ln>
          <a:effectLst>
            <a:outerShdw blurRad="317500" algn="ctr" rotWithShape="0">
              <a:prstClr val="black">
                <a:alpha val="25000"/>
              </a:prstClr>
            </a:outerShdw>
          </a:effectLst>
        </c:spPr>
      </c:pivotFmt>
      <c:pivotFmt>
        <c:idx val="128"/>
        <c:spPr>
          <a:solidFill>
            <a:schemeClr val="accent1"/>
          </a:solidFill>
          <a:ln>
            <a:noFill/>
          </a:ln>
          <a:effectLst>
            <a:outerShdw blurRad="317500" algn="ctr" rotWithShape="0">
              <a:prstClr val="black">
                <a:alpha val="25000"/>
              </a:prstClr>
            </a:outerShdw>
          </a:effectLst>
        </c:spPr>
      </c:pivotFmt>
      <c:pivotFmt>
        <c:idx val="129"/>
        <c:spPr>
          <a:solidFill>
            <a:schemeClr val="accent1"/>
          </a:solidFill>
          <a:ln>
            <a:noFill/>
          </a:ln>
          <a:effectLst>
            <a:outerShdw blurRad="317500" algn="ctr" rotWithShape="0">
              <a:prstClr val="black">
                <a:alpha val="25000"/>
              </a:prstClr>
            </a:outerShdw>
          </a:effectLst>
        </c:spPr>
      </c:pivotFmt>
      <c:pivotFmt>
        <c:idx val="130"/>
        <c:spPr>
          <a:solidFill>
            <a:schemeClr val="accent1"/>
          </a:solidFill>
          <a:ln>
            <a:noFill/>
          </a:ln>
          <a:effectLst>
            <a:outerShdw blurRad="317500" algn="ctr" rotWithShape="0">
              <a:prstClr val="black">
                <a:alpha val="25000"/>
              </a:prstClr>
            </a:outerShdw>
          </a:effectLst>
        </c:spPr>
      </c:pivotFmt>
      <c:pivotFmt>
        <c:idx val="131"/>
        <c:spPr>
          <a:solidFill>
            <a:schemeClr val="accent1"/>
          </a:solidFill>
          <a:ln>
            <a:noFill/>
          </a:ln>
          <a:effectLst>
            <a:outerShdw blurRad="317500" algn="ctr" rotWithShape="0">
              <a:prstClr val="black">
                <a:alpha val="25000"/>
              </a:prstClr>
            </a:outerShdw>
          </a:effectLst>
        </c:spPr>
      </c:pivotFmt>
      <c:pivotFmt>
        <c:idx val="132"/>
        <c:spPr>
          <a:solidFill>
            <a:schemeClr val="accent1"/>
          </a:solidFill>
          <a:ln>
            <a:noFill/>
          </a:ln>
          <a:effectLst>
            <a:outerShdw blurRad="317500" algn="ctr" rotWithShape="0">
              <a:prstClr val="black">
                <a:alpha val="25000"/>
              </a:prstClr>
            </a:outerShdw>
          </a:effectLst>
        </c:spPr>
      </c:pivotFmt>
      <c:pivotFmt>
        <c:idx val="133"/>
        <c:spPr>
          <a:solidFill>
            <a:schemeClr val="accent1"/>
          </a:solidFill>
          <a:ln>
            <a:noFill/>
          </a:ln>
          <a:effectLst>
            <a:outerShdw blurRad="317500" algn="ctr" rotWithShape="0">
              <a:prstClr val="black">
                <a:alpha val="25000"/>
              </a:prstClr>
            </a:outerShdw>
          </a:effectLst>
        </c:spPr>
      </c:pivotFmt>
      <c:pivotFmt>
        <c:idx val="134"/>
        <c:spPr>
          <a:solidFill>
            <a:schemeClr val="accent1"/>
          </a:solidFill>
          <a:ln>
            <a:noFill/>
          </a:ln>
          <a:effectLst>
            <a:outerShdw blurRad="317500" algn="ctr" rotWithShape="0">
              <a:prstClr val="black">
                <a:alpha val="25000"/>
              </a:prstClr>
            </a:outerShdw>
          </a:effectLst>
        </c:spPr>
      </c:pivotFmt>
      <c:pivotFmt>
        <c:idx val="135"/>
        <c:spPr>
          <a:solidFill>
            <a:schemeClr val="accent1"/>
          </a:solidFill>
          <a:ln>
            <a:noFill/>
          </a:ln>
          <a:effectLst>
            <a:outerShdw blurRad="317500" algn="ctr" rotWithShape="0">
              <a:prstClr val="black">
                <a:alpha val="25000"/>
              </a:prstClr>
            </a:outerShdw>
          </a:effectLst>
        </c:spPr>
      </c:pivotFmt>
      <c:pivotFmt>
        <c:idx val="136"/>
        <c:spPr>
          <a:solidFill>
            <a:schemeClr val="accent1"/>
          </a:solidFill>
          <a:ln>
            <a:noFill/>
          </a:ln>
          <a:effectLst>
            <a:outerShdw blurRad="317500" algn="ctr" rotWithShape="0">
              <a:prstClr val="black">
                <a:alpha val="25000"/>
              </a:prst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inEnd"/>
          <c:showLegendKey val="0"/>
          <c:showVal val="0"/>
          <c:showCatName val="0"/>
          <c:showSerName val="0"/>
          <c:showPercent val="1"/>
          <c:showBubbleSize val="0"/>
          <c:extLst>
            <c:ext xmlns:c15="http://schemas.microsoft.com/office/drawing/2012/chart" uri="{CE6537A1-D6FC-4f65-9D91-7224C49458BB}"/>
          </c:extLst>
        </c:dLbl>
      </c:pivotFmt>
      <c:pivotFmt>
        <c:idx val="137"/>
        <c:spPr>
          <a:solidFill>
            <a:schemeClr val="accent1"/>
          </a:solidFill>
          <a:ln>
            <a:noFill/>
          </a:ln>
          <a:effectLst>
            <a:outerShdw blurRad="317500" algn="ctr" rotWithShape="0">
              <a:prstClr val="black">
                <a:alpha val="25000"/>
              </a:prstClr>
            </a:outerShdw>
          </a:effectLst>
        </c:spPr>
      </c:pivotFmt>
      <c:pivotFmt>
        <c:idx val="138"/>
        <c:spPr>
          <a:solidFill>
            <a:schemeClr val="accent1"/>
          </a:solidFill>
          <a:ln>
            <a:noFill/>
          </a:ln>
          <a:effectLst>
            <a:outerShdw blurRad="317500" algn="ctr" rotWithShape="0">
              <a:prstClr val="black">
                <a:alpha val="25000"/>
              </a:prstClr>
            </a:outerShdw>
          </a:effectLst>
        </c:spPr>
      </c:pivotFmt>
      <c:pivotFmt>
        <c:idx val="139"/>
        <c:spPr>
          <a:solidFill>
            <a:schemeClr val="accent1"/>
          </a:solidFill>
          <a:ln>
            <a:noFill/>
          </a:ln>
          <a:effectLst>
            <a:outerShdw blurRad="317500" algn="ctr" rotWithShape="0">
              <a:prstClr val="black">
                <a:alpha val="25000"/>
              </a:prstClr>
            </a:outerShdw>
          </a:effectLst>
        </c:spPr>
      </c:pivotFmt>
      <c:pivotFmt>
        <c:idx val="140"/>
        <c:spPr>
          <a:solidFill>
            <a:schemeClr val="accent1"/>
          </a:solidFill>
          <a:ln>
            <a:noFill/>
          </a:ln>
          <a:effectLst>
            <a:outerShdw blurRad="317500" algn="ctr" rotWithShape="0">
              <a:prstClr val="black">
                <a:alpha val="25000"/>
              </a:prstClr>
            </a:outerShdw>
          </a:effectLst>
        </c:spPr>
      </c:pivotFmt>
      <c:pivotFmt>
        <c:idx val="141"/>
        <c:spPr>
          <a:solidFill>
            <a:schemeClr val="accent1"/>
          </a:solidFill>
          <a:ln>
            <a:noFill/>
          </a:ln>
          <a:effectLst>
            <a:outerShdw blurRad="317500" algn="ctr" rotWithShape="0">
              <a:prstClr val="black">
                <a:alpha val="25000"/>
              </a:prstClr>
            </a:outerShdw>
          </a:effectLst>
        </c:spPr>
      </c:pivotFmt>
      <c:pivotFmt>
        <c:idx val="142"/>
        <c:spPr>
          <a:solidFill>
            <a:schemeClr val="accent1"/>
          </a:solidFill>
          <a:ln>
            <a:noFill/>
          </a:ln>
          <a:effectLst>
            <a:outerShdw blurRad="317500" algn="ctr" rotWithShape="0">
              <a:prstClr val="black">
                <a:alpha val="25000"/>
              </a:prstClr>
            </a:outerShdw>
          </a:effectLst>
        </c:spPr>
      </c:pivotFmt>
      <c:pivotFmt>
        <c:idx val="143"/>
        <c:spPr>
          <a:solidFill>
            <a:schemeClr val="accent1"/>
          </a:solidFill>
          <a:ln>
            <a:noFill/>
          </a:ln>
          <a:effectLst>
            <a:outerShdw blurRad="317500" algn="ctr" rotWithShape="0">
              <a:prstClr val="black">
                <a:alpha val="25000"/>
              </a:prstClr>
            </a:outerShdw>
          </a:effectLst>
        </c:spPr>
      </c:pivotFmt>
      <c:pivotFmt>
        <c:idx val="144"/>
        <c:spPr>
          <a:solidFill>
            <a:schemeClr val="accent1"/>
          </a:solidFill>
          <a:ln>
            <a:noFill/>
          </a:ln>
          <a:effectLst>
            <a:outerShdw blurRad="317500" algn="ctr" rotWithShape="0">
              <a:prstClr val="black">
                <a:alpha val="25000"/>
              </a:prstClr>
            </a:outerShdw>
          </a:effectLst>
        </c:spPr>
      </c:pivotFmt>
      <c:pivotFmt>
        <c:idx val="145"/>
        <c:spPr>
          <a:solidFill>
            <a:schemeClr val="accent1"/>
          </a:solidFill>
          <a:ln>
            <a:noFill/>
          </a:ln>
          <a:effectLst>
            <a:outerShdw blurRad="317500" algn="ctr" rotWithShape="0">
              <a:prstClr val="black">
                <a:alpha val="25000"/>
              </a:prstClr>
            </a:outerShdw>
          </a:effectLst>
        </c:spPr>
      </c:pivotFmt>
      <c:pivotFmt>
        <c:idx val="146"/>
        <c:spPr>
          <a:solidFill>
            <a:schemeClr val="accent1"/>
          </a:solidFill>
          <a:ln>
            <a:noFill/>
          </a:ln>
          <a:effectLst>
            <a:outerShdw blurRad="317500" algn="ctr" rotWithShape="0">
              <a:prstClr val="black">
                <a:alpha val="25000"/>
              </a:prstClr>
            </a:outerShdw>
          </a:effectLst>
        </c:spPr>
      </c:pivotFmt>
      <c:pivotFmt>
        <c:idx val="147"/>
        <c:spPr>
          <a:solidFill>
            <a:schemeClr val="accent1"/>
          </a:solidFill>
          <a:ln>
            <a:noFill/>
          </a:ln>
          <a:effectLst>
            <a:outerShdw blurRad="317500" algn="ctr" rotWithShape="0">
              <a:prstClr val="black">
                <a:alpha val="25000"/>
              </a:prstClr>
            </a:outerShdw>
          </a:effectLst>
        </c:spPr>
      </c:pivotFmt>
      <c:pivotFmt>
        <c:idx val="148"/>
        <c:spPr>
          <a:solidFill>
            <a:schemeClr val="accent1"/>
          </a:solidFill>
          <a:ln>
            <a:noFill/>
          </a:ln>
          <a:effectLst>
            <a:outerShdw blurRad="317500" algn="ctr" rotWithShape="0">
              <a:prstClr val="black">
                <a:alpha val="25000"/>
              </a:prstClr>
            </a:outerShdw>
          </a:effectLst>
        </c:spPr>
      </c:pivotFmt>
      <c:pivotFmt>
        <c:idx val="149"/>
        <c:spPr>
          <a:solidFill>
            <a:schemeClr val="accent1"/>
          </a:solidFill>
          <a:ln>
            <a:noFill/>
          </a:ln>
          <a:effectLst>
            <a:outerShdw blurRad="317500" algn="ctr" rotWithShape="0">
              <a:prstClr val="black">
                <a:alpha val="25000"/>
              </a:prstClr>
            </a:outerShdw>
          </a:effectLst>
        </c:spPr>
      </c:pivotFmt>
      <c:pivotFmt>
        <c:idx val="150"/>
        <c:spPr>
          <a:solidFill>
            <a:schemeClr val="accent1"/>
          </a:solidFill>
          <a:ln>
            <a:noFill/>
          </a:ln>
          <a:effectLst>
            <a:outerShdw blurRad="317500" algn="ctr" rotWithShape="0">
              <a:prstClr val="black">
                <a:alpha val="25000"/>
              </a:prstClr>
            </a:outerShdw>
          </a:effectLst>
        </c:spPr>
      </c:pivotFmt>
      <c:pivotFmt>
        <c:idx val="151"/>
        <c:spPr>
          <a:solidFill>
            <a:schemeClr val="accent1"/>
          </a:solidFill>
          <a:ln>
            <a:noFill/>
          </a:ln>
          <a:effectLst>
            <a:outerShdw blurRad="317500" algn="ctr" rotWithShape="0">
              <a:prstClr val="black">
                <a:alpha val="25000"/>
              </a:prstClr>
            </a:outerShdw>
          </a:effectLst>
        </c:spPr>
      </c:pivotFmt>
      <c:pivotFmt>
        <c:idx val="152"/>
        <c:spPr>
          <a:solidFill>
            <a:schemeClr val="accent1"/>
          </a:solidFill>
          <a:ln>
            <a:noFill/>
          </a:ln>
          <a:effectLst>
            <a:outerShdw blurRad="317500" algn="ctr" rotWithShape="0">
              <a:prstClr val="black">
                <a:alpha val="25000"/>
              </a:prstClr>
            </a:outerShdw>
          </a:effectLst>
        </c:spPr>
      </c:pivotFmt>
      <c:pivotFmt>
        <c:idx val="153"/>
        <c:spPr>
          <a:solidFill>
            <a:schemeClr val="accent1"/>
          </a:solidFill>
          <a:ln>
            <a:noFill/>
          </a:ln>
          <a:effectLst>
            <a:outerShdw blurRad="317500" algn="ctr" rotWithShape="0">
              <a:prstClr val="black">
                <a:alpha val="25000"/>
              </a:prstClr>
            </a:outerShdw>
          </a:effectLst>
        </c:spPr>
      </c:pivotFmt>
      <c:pivotFmt>
        <c:idx val="154"/>
        <c:spPr>
          <a:solidFill>
            <a:schemeClr val="accent1"/>
          </a:solidFill>
          <a:ln>
            <a:noFill/>
          </a:ln>
          <a:effectLst>
            <a:outerShdw blurRad="317500" algn="ctr" rotWithShape="0">
              <a:prstClr val="black">
                <a:alpha val="25000"/>
              </a:prstClr>
            </a:outerShdw>
          </a:effectLst>
        </c:spPr>
      </c:pivotFmt>
      <c:pivotFmt>
        <c:idx val="155"/>
        <c:spPr>
          <a:solidFill>
            <a:schemeClr val="accent1"/>
          </a:solidFill>
          <a:ln>
            <a:noFill/>
          </a:ln>
          <a:effectLst>
            <a:outerShdw blurRad="317500" algn="ctr" rotWithShape="0">
              <a:prstClr val="black">
                <a:alpha val="25000"/>
              </a:prstClr>
            </a:outerShdw>
          </a:effectLst>
        </c:spPr>
      </c:pivotFmt>
      <c:pivotFmt>
        <c:idx val="156"/>
        <c:spPr>
          <a:solidFill>
            <a:schemeClr val="accent1"/>
          </a:solidFill>
          <a:ln>
            <a:noFill/>
          </a:ln>
          <a:effectLst>
            <a:outerShdw blurRad="317500" algn="ctr" rotWithShape="0">
              <a:prstClr val="black">
                <a:alpha val="25000"/>
              </a:prstClr>
            </a:outerShdw>
          </a:effectLst>
        </c:spPr>
      </c:pivotFmt>
      <c:pivotFmt>
        <c:idx val="157"/>
        <c:spPr>
          <a:solidFill>
            <a:schemeClr val="accent1"/>
          </a:solidFill>
          <a:ln>
            <a:noFill/>
          </a:ln>
          <a:effectLst>
            <a:outerShdw blurRad="317500" algn="ctr" rotWithShape="0">
              <a:prstClr val="black">
                <a:alpha val="25000"/>
              </a:prst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inEnd"/>
          <c:showLegendKey val="0"/>
          <c:showVal val="0"/>
          <c:showCatName val="0"/>
          <c:showSerName val="0"/>
          <c:showPercent val="1"/>
          <c:showBubbleSize val="0"/>
          <c:extLst>
            <c:ext xmlns:c15="http://schemas.microsoft.com/office/drawing/2012/chart" uri="{CE6537A1-D6FC-4f65-9D91-7224C49458BB}"/>
          </c:extLst>
        </c:dLbl>
      </c:pivotFmt>
      <c:pivotFmt>
        <c:idx val="158"/>
        <c:spPr>
          <a:solidFill>
            <a:schemeClr val="accent1"/>
          </a:solidFill>
          <a:ln>
            <a:noFill/>
          </a:ln>
          <a:effectLst>
            <a:outerShdw blurRad="317500" algn="ctr" rotWithShape="0">
              <a:prstClr val="black">
                <a:alpha val="25000"/>
              </a:prstClr>
            </a:outerShdw>
          </a:effectLst>
        </c:spPr>
      </c:pivotFmt>
      <c:pivotFmt>
        <c:idx val="159"/>
        <c:spPr>
          <a:solidFill>
            <a:schemeClr val="accent1"/>
          </a:solidFill>
          <a:ln>
            <a:noFill/>
          </a:ln>
          <a:effectLst>
            <a:outerShdw blurRad="317500" algn="ctr" rotWithShape="0">
              <a:prstClr val="black">
                <a:alpha val="25000"/>
              </a:prstClr>
            </a:outerShdw>
          </a:effectLst>
        </c:spPr>
      </c:pivotFmt>
      <c:pivotFmt>
        <c:idx val="160"/>
        <c:spPr>
          <a:solidFill>
            <a:schemeClr val="accent1"/>
          </a:solidFill>
          <a:ln>
            <a:noFill/>
          </a:ln>
          <a:effectLst>
            <a:outerShdw blurRad="317500" algn="ctr" rotWithShape="0">
              <a:prstClr val="black">
                <a:alpha val="25000"/>
              </a:prstClr>
            </a:outerShdw>
          </a:effectLst>
        </c:spPr>
      </c:pivotFmt>
      <c:pivotFmt>
        <c:idx val="161"/>
        <c:spPr>
          <a:solidFill>
            <a:schemeClr val="accent1"/>
          </a:solidFill>
          <a:ln>
            <a:noFill/>
          </a:ln>
          <a:effectLst>
            <a:outerShdw blurRad="317500" algn="ctr" rotWithShape="0">
              <a:prstClr val="black">
                <a:alpha val="25000"/>
              </a:prstClr>
            </a:outerShdw>
          </a:effectLst>
        </c:spPr>
      </c:pivotFmt>
      <c:pivotFmt>
        <c:idx val="162"/>
        <c:spPr>
          <a:solidFill>
            <a:schemeClr val="accent1"/>
          </a:solidFill>
          <a:ln>
            <a:noFill/>
          </a:ln>
          <a:effectLst>
            <a:outerShdw blurRad="317500" algn="ctr" rotWithShape="0">
              <a:prstClr val="black">
                <a:alpha val="25000"/>
              </a:prstClr>
            </a:outerShdw>
          </a:effectLst>
        </c:spPr>
      </c:pivotFmt>
      <c:pivotFmt>
        <c:idx val="163"/>
        <c:spPr>
          <a:solidFill>
            <a:schemeClr val="accent1"/>
          </a:solidFill>
          <a:ln>
            <a:noFill/>
          </a:ln>
          <a:effectLst>
            <a:outerShdw blurRad="317500" algn="ctr" rotWithShape="0">
              <a:prstClr val="black">
                <a:alpha val="25000"/>
              </a:prstClr>
            </a:outerShdw>
          </a:effectLst>
        </c:spPr>
      </c:pivotFmt>
      <c:pivotFmt>
        <c:idx val="164"/>
        <c:spPr>
          <a:solidFill>
            <a:schemeClr val="accent1"/>
          </a:solidFill>
          <a:ln>
            <a:noFill/>
          </a:ln>
          <a:effectLst>
            <a:outerShdw blurRad="317500" algn="ctr" rotWithShape="0">
              <a:prstClr val="black">
                <a:alpha val="25000"/>
              </a:prstClr>
            </a:outerShdw>
          </a:effectLst>
        </c:spPr>
      </c:pivotFmt>
      <c:pivotFmt>
        <c:idx val="165"/>
        <c:spPr>
          <a:solidFill>
            <a:schemeClr val="accent1"/>
          </a:solidFill>
          <a:ln>
            <a:noFill/>
          </a:ln>
          <a:effectLst>
            <a:outerShdw blurRad="317500" algn="ctr" rotWithShape="0">
              <a:prstClr val="black">
                <a:alpha val="25000"/>
              </a:prstClr>
            </a:outerShdw>
          </a:effectLst>
        </c:spPr>
      </c:pivotFmt>
      <c:pivotFmt>
        <c:idx val="166"/>
        <c:spPr>
          <a:solidFill>
            <a:schemeClr val="accent1"/>
          </a:solidFill>
          <a:ln>
            <a:noFill/>
          </a:ln>
          <a:effectLst>
            <a:outerShdw blurRad="317500" algn="ctr" rotWithShape="0">
              <a:prstClr val="black">
                <a:alpha val="25000"/>
              </a:prstClr>
            </a:outerShdw>
          </a:effectLst>
        </c:spPr>
      </c:pivotFmt>
      <c:pivotFmt>
        <c:idx val="167"/>
        <c:spPr>
          <a:solidFill>
            <a:schemeClr val="accent1"/>
          </a:solidFill>
          <a:ln>
            <a:noFill/>
          </a:ln>
          <a:effectLst>
            <a:outerShdw blurRad="317500" algn="ctr" rotWithShape="0">
              <a:prstClr val="black">
                <a:alpha val="25000"/>
              </a:prstClr>
            </a:outerShdw>
          </a:effectLst>
        </c:spPr>
      </c:pivotFmt>
      <c:pivotFmt>
        <c:idx val="168"/>
        <c:spPr>
          <a:solidFill>
            <a:schemeClr val="accent1"/>
          </a:solidFill>
          <a:ln>
            <a:noFill/>
          </a:ln>
          <a:effectLst>
            <a:outerShdw blurRad="317500" algn="ctr" rotWithShape="0">
              <a:prstClr val="black">
                <a:alpha val="25000"/>
              </a:prstClr>
            </a:outerShdw>
          </a:effectLst>
        </c:spPr>
      </c:pivotFmt>
      <c:pivotFmt>
        <c:idx val="169"/>
        <c:spPr>
          <a:solidFill>
            <a:schemeClr val="accent1"/>
          </a:solidFill>
          <a:ln>
            <a:noFill/>
          </a:ln>
          <a:effectLst>
            <a:outerShdw blurRad="317500" algn="ctr" rotWithShape="0">
              <a:prstClr val="black">
                <a:alpha val="25000"/>
              </a:prstClr>
            </a:outerShdw>
          </a:effectLst>
        </c:spPr>
      </c:pivotFmt>
      <c:pivotFmt>
        <c:idx val="170"/>
        <c:spPr>
          <a:solidFill>
            <a:schemeClr val="accent1"/>
          </a:solidFill>
          <a:ln>
            <a:noFill/>
          </a:ln>
          <a:effectLst>
            <a:outerShdw blurRad="317500" algn="ctr" rotWithShape="0">
              <a:prstClr val="black">
                <a:alpha val="25000"/>
              </a:prstClr>
            </a:outerShdw>
          </a:effectLst>
        </c:spPr>
      </c:pivotFmt>
      <c:pivotFmt>
        <c:idx val="171"/>
        <c:spPr>
          <a:solidFill>
            <a:schemeClr val="accent1"/>
          </a:solidFill>
          <a:ln>
            <a:noFill/>
          </a:ln>
          <a:effectLst>
            <a:outerShdw blurRad="317500" algn="ctr" rotWithShape="0">
              <a:prstClr val="black">
                <a:alpha val="25000"/>
              </a:prstClr>
            </a:outerShdw>
          </a:effectLst>
        </c:spPr>
      </c:pivotFmt>
      <c:pivotFmt>
        <c:idx val="172"/>
        <c:spPr>
          <a:solidFill>
            <a:schemeClr val="accent1"/>
          </a:solidFill>
          <a:ln>
            <a:noFill/>
          </a:ln>
          <a:effectLst>
            <a:outerShdw blurRad="317500" algn="ctr" rotWithShape="0">
              <a:prstClr val="black">
                <a:alpha val="25000"/>
              </a:prstClr>
            </a:outerShdw>
          </a:effectLst>
        </c:spPr>
      </c:pivotFmt>
      <c:pivotFmt>
        <c:idx val="173"/>
        <c:spPr>
          <a:solidFill>
            <a:schemeClr val="accent1"/>
          </a:solidFill>
          <a:ln>
            <a:noFill/>
          </a:ln>
          <a:effectLst>
            <a:outerShdw blurRad="317500" algn="ctr" rotWithShape="0">
              <a:prstClr val="black">
                <a:alpha val="25000"/>
              </a:prstClr>
            </a:outerShdw>
          </a:effectLst>
        </c:spPr>
      </c:pivotFmt>
      <c:pivotFmt>
        <c:idx val="174"/>
        <c:spPr>
          <a:solidFill>
            <a:schemeClr val="accent1"/>
          </a:solidFill>
          <a:ln>
            <a:noFill/>
          </a:ln>
          <a:effectLst>
            <a:outerShdw blurRad="317500" algn="ctr" rotWithShape="0">
              <a:prstClr val="black">
                <a:alpha val="25000"/>
              </a:prstClr>
            </a:outerShdw>
          </a:effectLst>
        </c:spPr>
      </c:pivotFmt>
      <c:pivotFmt>
        <c:idx val="175"/>
        <c:spPr>
          <a:solidFill>
            <a:schemeClr val="accent1"/>
          </a:solidFill>
          <a:ln>
            <a:noFill/>
          </a:ln>
          <a:effectLst>
            <a:outerShdw blurRad="317500" algn="ctr" rotWithShape="0">
              <a:prstClr val="black">
                <a:alpha val="25000"/>
              </a:prstClr>
            </a:outerShdw>
          </a:effectLst>
        </c:spPr>
      </c:pivotFmt>
      <c:pivotFmt>
        <c:idx val="176"/>
        <c:spPr>
          <a:solidFill>
            <a:schemeClr val="accent1"/>
          </a:solidFill>
          <a:ln>
            <a:noFill/>
          </a:ln>
          <a:effectLst>
            <a:outerShdw blurRad="317500" algn="ctr" rotWithShape="0">
              <a:prstClr val="black">
                <a:alpha val="25000"/>
              </a:prstClr>
            </a:outerShdw>
          </a:effectLst>
        </c:spPr>
      </c:pivotFmt>
      <c:pivotFmt>
        <c:idx val="177"/>
        <c:spPr>
          <a:solidFill>
            <a:schemeClr val="accent1"/>
          </a:solidFill>
          <a:ln>
            <a:noFill/>
          </a:ln>
          <a:effectLst>
            <a:outerShdw blurRad="317500" algn="ctr" rotWithShape="0">
              <a:prstClr val="black">
                <a:alpha val="25000"/>
              </a:prstClr>
            </a:outerShdw>
          </a:effectLst>
        </c:spPr>
      </c:pivotFmt>
      <c:pivotFmt>
        <c:idx val="178"/>
        <c:spPr>
          <a:solidFill>
            <a:schemeClr val="accent1"/>
          </a:solidFill>
          <a:ln>
            <a:noFill/>
          </a:ln>
          <a:effectLst>
            <a:outerShdw blurRad="317500" algn="ctr" rotWithShape="0">
              <a:prstClr val="black">
                <a:alpha val="25000"/>
              </a:prst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inEnd"/>
          <c:showLegendKey val="0"/>
          <c:showVal val="0"/>
          <c:showCatName val="0"/>
          <c:showSerName val="0"/>
          <c:showPercent val="1"/>
          <c:showBubbleSize val="0"/>
          <c:extLst>
            <c:ext xmlns:c15="http://schemas.microsoft.com/office/drawing/2012/chart" uri="{CE6537A1-D6FC-4f65-9D91-7224C49458BB}"/>
          </c:extLst>
        </c:dLbl>
      </c:pivotFmt>
      <c:pivotFmt>
        <c:idx val="179"/>
        <c:spPr>
          <a:solidFill>
            <a:schemeClr val="accent1"/>
          </a:solidFill>
          <a:ln>
            <a:noFill/>
          </a:ln>
          <a:effectLst>
            <a:outerShdw blurRad="317500" algn="ctr" rotWithShape="0">
              <a:prstClr val="black">
                <a:alpha val="25000"/>
              </a:prstClr>
            </a:outerShdw>
          </a:effectLst>
        </c:spPr>
      </c:pivotFmt>
      <c:pivotFmt>
        <c:idx val="180"/>
        <c:spPr>
          <a:solidFill>
            <a:schemeClr val="accent1"/>
          </a:solidFill>
          <a:ln>
            <a:noFill/>
          </a:ln>
          <a:effectLst>
            <a:outerShdw blurRad="317500" algn="ctr" rotWithShape="0">
              <a:prstClr val="black">
                <a:alpha val="25000"/>
              </a:prstClr>
            </a:outerShdw>
          </a:effectLst>
        </c:spPr>
      </c:pivotFmt>
      <c:pivotFmt>
        <c:idx val="181"/>
        <c:spPr>
          <a:solidFill>
            <a:schemeClr val="accent1"/>
          </a:solidFill>
          <a:ln>
            <a:noFill/>
          </a:ln>
          <a:effectLst>
            <a:outerShdw blurRad="317500" algn="ctr" rotWithShape="0">
              <a:prstClr val="black">
                <a:alpha val="25000"/>
              </a:prstClr>
            </a:outerShdw>
          </a:effectLst>
        </c:spPr>
      </c:pivotFmt>
      <c:pivotFmt>
        <c:idx val="182"/>
        <c:spPr>
          <a:solidFill>
            <a:schemeClr val="accent1"/>
          </a:solidFill>
          <a:ln>
            <a:noFill/>
          </a:ln>
          <a:effectLst>
            <a:outerShdw blurRad="317500" algn="ctr" rotWithShape="0">
              <a:prstClr val="black">
                <a:alpha val="25000"/>
              </a:prstClr>
            </a:outerShdw>
          </a:effectLst>
        </c:spPr>
      </c:pivotFmt>
      <c:pivotFmt>
        <c:idx val="183"/>
        <c:spPr>
          <a:solidFill>
            <a:schemeClr val="accent1"/>
          </a:solidFill>
          <a:ln>
            <a:noFill/>
          </a:ln>
          <a:effectLst>
            <a:outerShdw blurRad="317500" algn="ctr" rotWithShape="0">
              <a:prstClr val="black">
                <a:alpha val="25000"/>
              </a:prstClr>
            </a:outerShdw>
          </a:effectLst>
        </c:spPr>
      </c:pivotFmt>
      <c:pivotFmt>
        <c:idx val="184"/>
        <c:spPr>
          <a:solidFill>
            <a:schemeClr val="accent1"/>
          </a:solidFill>
          <a:ln>
            <a:noFill/>
          </a:ln>
          <a:effectLst>
            <a:outerShdw blurRad="317500" algn="ctr" rotWithShape="0">
              <a:prstClr val="black">
                <a:alpha val="25000"/>
              </a:prstClr>
            </a:outerShdw>
          </a:effectLst>
        </c:spPr>
      </c:pivotFmt>
      <c:pivotFmt>
        <c:idx val="185"/>
        <c:spPr>
          <a:solidFill>
            <a:schemeClr val="accent1"/>
          </a:solidFill>
          <a:ln>
            <a:noFill/>
          </a:ln>
          <a:effectLst>
            <a:outerShdw blurRad="317500" algn="ctr" rotWithShape="0">
              <a:prstClr val="black">
                <a:alpha val="25000"/>
              </a:prstClr>
            </a:outerShdw>
          </a:effectLst>
        </c:spPr>
      </c:pivotFmt>
      <c:pivotFmt>
        <c:idx val="186"/>
        <c:spPr>
          <a:solidFill>
            <a:schemeClr val="accent1"/>
          </a:solidFill>
          <a:ln>
            <a:noFill/>
          </a:ln>
          <a:effectLst>
            <a:outerShdw blurRad="317500" algn="ctr" rotWithShape="0">
              <a:prstClr val="black">
                <a:alpha val="25000"/>
              </a:prstClr>
            </a:outerShdw>
          </a:effectLst>
        </c:spPr>
      </c:pivotFmt>
      <c:pivotFmt>
        <c:idx val="187"/>
        <c:spPr>
          <a:solidFill>
            <a:schemeClr val="accent1"/>
          </a:solidFill>
          <a:ln>
            <a:noFill/>
          </a:ln>
          <a:effectLst>
            <a:outerShdw blurRad="317500" algn="ctr" rotWithShape="0">
              <a:prstClr val="black">
                <a:alpha val="25000"/>
              </a:prstClr>
            </a:outerShdw>
          </a:effectLst>
        </c:spPr>
      </c:pivotFmt>
      <c:pivotFmt>
        <c:idx val="188"/>
        <c:spPr>
          <a:solidFill>
            <a:schemeClr val="accent1"/>
          </a:solidFill>
          <a:ln>
            <a:noFill/>
          </a:ln>
          <a:effectLst>
            <a:outerShdw blurRad="317500" algn="ctr" rotWithShape="0">
              <a:prstClr val="black">
                <a:alpha val="25000"/>
              </a:prstClr>
            </a:outerShdw>
          </a:effectLst>
        </c:spPr>
      </c:pivotFmt>
      <c:pivotFmt>
        <c:idx val="189"/>
        <c:spPr>
          <a:solidFill>
            <a:schemeClr val="accent1"/>
          </a:solidFill>
          <a:ln>
            <a:noFill/>
          </a:ln>
          <a:effectLst>
            <a:outerShdw blurRad="317500" algn="ctr" rotWithShape="0">
              <a:prstClr val="black">
                <a:alpha val="25000"/>
              </a:prstClr>
            </a:outerShdw>
          </a:effectLst>
        </c:spPr>
      </c:pivotFmt>
      <c:pivotFmt>
        <c:idx val="190"/>
        <c:spPr>
          <a:solidFill>
            <a:schemeClr val="accent1"/>
          </a:solidFill>
          <a:ln>
            <a:noFill/>
          </a:ln>
          <a:effectLst>
            <a:outerShdw blurRad="317500" algn="ctr" rotWithShape="0">
              <a:prstClr val="black">
                <a:alpha val="25000"/>
              </a:prstClr>
            </a:outerShdw>
          </a:effectLst>
        </c:spPr>
      </c:pivotFmt>
      <c:pivotFmt>
        <c:idx val="191"/>
        <c:spPr>
          <a:solidFill>
            <a:schemeClr val="accent1"/>
          </a:solidFill>
          <a:ln>
            <a:noFill/>
          </a:ln>
          <a:effectLst>
            <a:outerShdw blurRad="317500" algn="ctr" rotWithShape="0">
              <a:prstClr val="black">
                <a:alpha val="25000"/>
              </a:prstClr>
            </a:outerShdw>
          </a:effectLst>
        </c:spPr>
      </c:pivotFmt>
      <c:pivotFmt>
        <c:idx val="192"/>
        <c:spPr>
          <a:solidFill>
            <a:schemeClr val="accent1"/>
          </a:solidFill>
          <a:ln>
            <a:noFill/>
          </a:ln>
          <a:effectLst>
            <a:outerShdw blurRad="317500" algn="ctr" rotWithShape="0">
              <a:prstClr val="black">
                <a:alpha val="25000"/>
              </a:prstClr>
            </a:outerShdw>
          </a:effectLst>
        </c:spPr>
      </c:pivotFmt>
      <c:pivotFmt>
        <c:idx val="193"/>
        <c:spPr>
          <a:solidFill>
            <a:schemeClr val="accent1"/>
          </a:solidFill>
          <a:ln>
            <a:noFill/>
          </a:ln>
          <a:effectLst>
            <a:outerShdw blurRad="317500" algn="ctr" rotWithShape="0">
              <a:prstClr val="black">
                <a:alpha val="25000"/>
              </a:prstClr>
            </a:outerShdw>
          </a:effectLst>
        </c:spPr>
      </c:pivotFmt>
      <c:pivotFmt>
        <c:idx val="194"/>
        <c:spPr>
          <a:solidFill>
            <a:schemeClr val="accent1"/>
          </a:solidFill>
          <a:ln>
            <a:noFill/>
          </a:ln>
          <a:effectLst>
            <a:outerShdw blurRad="317500" algn="ctr" rotWithShape="0">
              <a:prstClr val="black">
                <a:alpha val="25000"/>
              </a:prstClr>
            </a:outerShdw>
          </a:effectLst>
        </c:spPr>
      </c:pivotFmt>
      <c:pivotFmt>
        <c:idx val="195"/>
        <c:spPr>
          <a:solidFill>
            <a:schemeClr val="accent1"/>
          </a:solidFill>
          <a:ln>
            <a:noFill/>
          </a:ln>
          <a:effectLst>
            <a:outerShdw blurRad="317500" algn="ctr" rotWithShape="0">
              <a:prstClr val="black">
                <a:alpha val="25000"/>
              </a:prstClr>
            </a:outerShdw>
          </a:effectLst>
        </c:spPr>
      </c:pivotFmt>
      <c:pivotFmt>
        <c:idx val="196"/>
        <c:spPr>
          <a:solidFill>
            <a:schemeClr val="accent1"/>
          </a:solidFill>
          <a:ln>
            <a:noFill/>
          </a:ln>
          <a:effectLst>
            <a:outerShdw blurRad="317500" algn="ctr" rotWithShape="0">
              <a:prstClr val="black">
                <a:alpha val="25000"/>
              </a:prstClr>
            </a:outerShdw>
          </a:effectLst>
        </c:spPr>
      </c:pivotFmt>
      <c:pivotFmt>
        <c:idx val="197"/>
        <c:spPr>
          <a:solidFill>
            <a:schemeClr val="accent1"/>
          </a:solidFill>
          <a:ln>
            <a:noFill/>
          </a:ln>
          <a:effectLst>
            <a:outerShdw blurRad="317500" algn="ctr" rotWithShape="0">
              <a:prstClr val="black">
                <a:alpha val="25000"/>
              </a:prstClr>
            </a:outerShdw>
          </a:effectLst>
        </c:spPr>
      </c:pivotFmt>
      <c:pivotFmt>
        <c:idx val="198"/>
        <c:spPr>
          <a:solidFill>
            <a:schemeClr val="accent1"/>
          </a:solidFill>
          <a:ln>
            <a:noFill/>
          </a:ln>
          <a:effectLst>
            <a:outerShdw blurRad="317500" algn="ctr" rotWithShape="0">
              <a:prstClr val="black">
                <a:alpha val="25000"/>
              </a:prstClr>
            </a:outerShdw>
          </a:effectLst>
        </c:spPr>
      </c:pivotFmt>
      <c:pivotFmt>
        <c:idx val="199"/>
        <c:spPr>
          <a:solidFill>
            <a:schemeClr val="accent1"/>
          </a:solidFill>
          <a:ln>
            <a:noFill/>
          </a:ln>
          <a:effectLst>
            <a:outerShdw blurRad="317500" algn="ctr" rotWithShape="0">
              <a:prstClr val="black">
                <a:alpha val="25000"/>
              </a:prst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inEnd"/>
          <c:showLegendKey val="0"/>
          <c:showVal val="0"/>
          <c:showCatName val="0"/>
          <c:showSerName val="0"/>
          <c:showPercent val="1"/>
          <c:showBubbleSize val="0"/>
          <c:extLst>
            <c:ext xmlns:c15="http://schemas.microsoft.com/office/drawing/2012/chart" uri="{CE6537A1-D6FC-4f65-9D91-7224C49458BB}"/>
          </c:extLst>
        </c:dLbl>
      </c:pivotFmt>
      <c:pivotFmt>
        <c:idx val="200"/>
        <c:spPr>
          <a:solidFill>
            <a:schemeClr val="accent1"/>
          </a:solidFill>
          <a:ln>
            <a:noFill/>
          </a:ln>
          <a:effectLst>
            <a:outerShdw blurRad="317500" algn="ctr" rotWithShape="0">
              <a:prstClr val="black">
                <a:alpha val="25000"/>
              </a:prstClr>
            </a:outerShdw>
          </a:effectLst>
        </c:spPr>
      </c:pivotFmt>
      <c:pivotFmt>
        <c:idx val="201"/>
        <c:spPr>
          <a:solidFill>
            <a:schemeClr val="accent1"/>
          </a:solidFill>
          <a:ln>
            <a:noFill/>
          </a:ln>
          <a:effectLst>
            <a:outerShdw blurRad="317500" algn="ctr" rotWithShape="0">
              <a:prstClr val="black">
                <a:alpha val="25000"/>
              </a:prstClr>
            </a:outerShdw>
          </a:effectLst>
        </c:spPr>
      </c:pivotFmt>
      <c:pivotFmt>
        <c:idx val="202"/>
        <c:spPr>
          <a:solidFill>
            <a:schemeClr val="accent1"/>
          </a:solidFill>
          <a:ln>
            <a:noFill/>
          </a:ln>
          <a:effectLst>
            <a:outerShdw blurRad="317500" algn="ctr" rotWithShape="0">
              <a:prstClr val="black">
                <a:alpha val="25000"/>
              </a:prstClr>
            </a:outerShdw>
          </a:effectLst>
        </c:spPr>
      </c:pivotFmt>
      <c:pivotFmt>
        <c:idx val="203"/>
        <c:spPr>
          <a:solidFill>
            <a:schemeClr val="accent1"/>
          </a:solidFill>
          <a:ln>
            <a:noFill/>
          </a:ln>
          <a:effectLst>
            <a:outerShdw blurRad="317500" algn="ctr" rotWithShape="0">
              <a:prstClr val="black">
                <a:alpha val="25000"/>
              </a:prstClr>
            </a:outerShdw>
          </a:effectLst>
        </c:spPr>
      </c:pivotFmt>
      <c:pivotFmt>
        <c:idx val="204"/>
        <c:spPr>
          <a:solidFill>
            <a:schemeClr val="accent1"/>
          </a:solidFill>
          <a:ln>
            <a:noFill/>
          </a:ln>
          <a:effectLst>
            <a:outerShdw blurRad="317500" algn="ctr" rotWithShape="0">
              <a:prstClr val="black">
                <a:alpha val="25000"/>
              </a:prstClr>
            </a:outerShdw>
          </a:effectLst>
        </c:spPr>
      </c:pivotFmt>
      <c:pivotFmt>
        <c:idx val="205"/>
        <c:spPr>
          <a:solidFill>
            <a:schemeClr val="accent1"/>
          </a:solidFill>
          <a:ln>
            <a:noFill/>
          </a:ln>
          <a:effectLst>
            <a:outerShdw blurRad="317500" algn="ctr" rotWithShape="0">
              <a:prstClr val="black">
                <a:alpha val="25000"/>
              </a:prstClr>
            </a:outerShdw>
          </a:effectLst>
        </c:spPr>
      </c:pivotFmt>
      <c:pivotFmt>
        <c:idx val="206"/>
        <c:spPr>
          <a:solidFill>
            <a:schemeClr val="accent1"/>
          </a:solidFill>
          <a:ln>
            <a:noFill/>
          </a:ln>
          <a:effectLst>
            <a:outerShdw blurRad="317500" algn="ctr" rotWithShape="0">
              <a:prstClr val="black">
                <a:alpha val="25000"/>
              </a:prstClr>
            </a:outerShdw>
          </a:effectLst>
        </c:spPr>
      </c:pivotFmt>
      <c:pivotFmt>
        <c:idx val="207"/>
        <c:spPr>
          <a:solidFill>
            <a:schemeClr val="accent1"/>
          </a:solidFill>
          <a:ln>
            <a:noFill/>
          </a:ln>
          <a:effectLst>
            <a:outerShdw blurRad="317500" algn="ctr" rotWithShape="0">
              <a:prstClr val="black">
                <a:alpha val="25000"/>
              </a:prstClr>
            </a:outerShdw>
          </a:effectLst>
        </c:spPr>
      </c:pivotFmt>
      <c:pivotFmt>
        <c:idx val="208"/>
        <c:spPr>
          <a:solidFill>
            <a:schemeClr val="accent1"/>
          </a:solidFill>
          <a:ln>
            <a:noFill/>
          </a:ln>
          <a:effectLst>
            <a:outerShdw blurRad="317500" algn="ctr" rotWithShape="0">
              <a:prstClr val="black">
                <a:alpha val="25000"/>
              </a:prstClr>
            </a:outerShdw>
          </a:effectLst>
        </c:spPr>
      </c:pivotFmt>
      <c:pivotFmt>
        <c:idx val="209"/>
        <c:spPr>
          <a:solidFill>
            <a:schemeClr val="accent1"/>
          </a:solidFill>
          <a:ln>
            <a:noFill/>
          </a:ln>
          <a:effectLst>
            <a:outerShdw blurRad="317500" algn="ctr" rotWithShape="0">
              <a:prstClr val="black">
                <a:alpha val="25000"/>
              </a:prstClr>
            </a:outerShdw>
          </a:effectLst>
        </c:spPr>
      </c:pivotFmt>
      <c:pivotFmt>
        <c:idx val="210"/>
        <c:spPr>
          <a:solidFill>
            <a:schemeClr val="accent1"/>
          </a:solidFill>
          <a:ln>
            <a:noFill/>
          </a:ln>
          <a:effectLst>
            <a:outerShdw blurRad="317500" algn="ctr" rotWithShape="0">
              <a:prstClr val="black">
                <a:alpha val="25000"/>
              </a:prstClr>
            </a:outerShdw>
          </a:effectLst>
        </c:spPr>
      </c:pivotFmt>
      <c:pivotFmt>
        <c:idx val="211"/>
        <c:spPr>
          <a:solidFill>
            <a:schemeClr val="accent1"/>
          </a:solidFill>
          <a:ln>
            <a:noFill/>
          </a:ln>
          <a:effectLst>
            <a:outerShdw blurRad="317500" algn="ctr" rotWithShape="0">
              <a:prstClr val="black">
                <a:alpha val="25000"/>
              </a:prstClr>
            </a:outerShdw>
          </a:effectLst>
        </c:spPr>
      </c:pivotFmt>
      <c:pivotFmt>
        <c:idx val="212"/>
        <c:spPr>
          <a:solidFill>
            <a:schemeClr val="accent1"/>
          </a:solidFill>
          <a:ln>
            <a:noFill/>
          </a:ln>
          <a:effectLst>
            <a:outerShdw blurRad="317500" algn="ctr" rotWithShape="0">
              <a:prstClr val="black">
                <a:alpha val="25000"/>
              </a:prstClr>
            </a:outerShdw>
          </a:effectLst>
        </c:spPr>
      </c:pivotFmt>
      <c:pivotFmt>
        <c:idx val="213"/>
        <c:spPr>
          <a:solidFill>
            <a:schemeClr val="accent1"/>
          </a:solidFill>
          <a:ln>
            <a:noFill/>
          </a:ln>
          <a:effectLst>
            <a:outerShdw blurRad="317500" algn="ctr" rotWithShape="0">
              <a:prstClr val="black">
                <a:alpha val="25000"/>
              </a:prstClr>
            </a:outerShdw>
          </a:effectLst>
        </c:spPr>
      </c:pivotFmt>
      <c:pivotFmt>
        <c:idx val="214"/>
        <c:spPr>
          <a:solidFill>
            <a:schemeClr val="accent1"/>
          </a:solidFill>
          <a:ln>
            <a:noFill/>
          </a:ln>
          <a:effectLst>
            <a:outerShdw blurRad="317500" algn="ctr" rotWithShape="0">
              <a:prstClr val="black">
                <a:alpha val="25000"/>
              </a:prstClr>
            </a:outerShdw>
          </a:effectLst>
        </c:spPr>
      </c:pivotFmt>
      <c:pivotFmt>
        <c:idx val="215"/>
        <c:spPr>
          <a:solidFill>
            <a:schemeClr val="accent1"/>
          </a:solidFill>
          <a:ln>
            <a:noFill/>
          </a:ln>
          <a:effectLst>
            <a:outerShdw blurRad="317500" algn="ctr" rotWithShape="0">
              <a:prstClr val="black">
                <a:alpha val="25000"/>
              </a:prstClr>
            </a:outerShdw>
          </a:effectLst>
        </c:spPr>
      </c:pivotFmt>
      <c:pivotFmt>
        <c:idx val="216"/>
        <c:spPr>
          <a:solidFill>
            <a:schemeClr val="accent1"/>
          </a:solidFill>
          <a:ln>
            <a:noFill/>
          </a:ln>
          <a:effectLst>
            <a:outerShdw blurRad="317500" algn="ctr" rotWithShape="0">
              <a:prstClr val="black">
                <a:alpha val="25000"/>
              </a:prstClr>
            </a:outerShdw>
          </a:effectLst>
        </c:spPr>
      </c:pivotFmt>
      <c:pivotFmt>
        <c:idx val="217"/>
        <c:spPr>
          <a:solidFill>
            <a:schemeClr val="accent1"/>
          </a:solidFill>
          <a:ln>
            <a:noFill/>
          </a:ln>
          <a:effectLst>
            <a:outerShdw blurRad="317500" algn="ctr" rotWithShape="0">
              <a:prstClr val="black">
                <a:alpha val="25000"/>
              </a:prstClr>
            </a:outerShdw>
          </a:effectLst>
        </c:spPr>
      </c:pivotFmt>
      <c:pivotFmt>
        <c:idx val="218"/>
        <c:spPr>
          <a:solidFill>
            <a:schemeClr val="accent1"/>
          </a:solidFill>
          <a:ln>
            <a:noFill/>
          </a:ln>
          <a:effectLst>
            <a:outerShdw blurRad="317500" algn="ctr" rotWithShape="0">
              <a:prstClr val="black">
                <a:alpha val="25000"/>
              </a:prstClr>
            </a:outerShdw>
          </a:effectLst>
        </c:spPr>
      </c:pivotFmt>
      <c:pivotFmt>
        <c:idx val="219"/>
        <c:spPr>
          <a:solidFill>
            <a:schemeClr val="accent1"/>
          </a:solidFill>
          <a:ln>
            <a:noFill/>
          </a:ln>
          <a:effectLst>
            <a:outerShdw blurRad="317500" algn="ctr" rotWithShape="0">
              <a:prstClr val="black">
                <a:alpha val="25000"/>
              </a:prstClr>
            </a:outerShdw>
          </a:effectLst>
        </c:spPr>
      </c:pivotFmt>
    </c:pivotFmts>
    <c:plotArea>
      <c:layout/>
      <c:pieChart>
        <c:varyColors val="1"/>
        <c:ser>
          <c:idx val="0"/>
          <c:order val="0"/>
          <c:tx>
            <c:strRef>
              <c:f>Sheet8!$E$3:$E$4</c:f>
              <c:strCache>
                <c:ptCount val="1"/>
                <c:pt idx="0">
                  <c:v>Bronze</c:v>
                </c:pt>
              </c:strCache>
            </c:strRef>
          </c:tx>
          <c:dPt>
            <c:idx val="0"/>
            <c:bubble3D val="0"/>
            <c:spPr>
              <a:solidFill>
                <a:schemeClr val="accent1"/>
              </a:solidFill>
              <a:ln>
                <a:noFill/>
              </a:ln>
              <a:effectLst>
                <a:outerShdw blurRad="317500" algn="ctr" rotWithShape="0">
                  <a:prstClr val="black">
                    <a:alpha val="25000"/>
                  </a:prstClr>
                </a:outerShdw>
              </a:effectLst>
            </c:spPr>
            <c:extLst>
              <c:ext xmlns:c16="http://schemas.microsoft.com/office/drawing/2014/chart" uri="{C3380CC4-5D6E-409C-BE32-E72D297353CC}">
                <c16:uniqueId val="{00000001-8FC8-4612-8E82-980D33918786}"/>
              </c:ext>
            </c:extLst>
          </c:dPt>
          <c:dPt>
            <c:idx val="1"/>
            <c:bubble3D val="0"/>
            <c:spPr>
              <a:solidFill>
                <a:schemeClr val="accent2"/>
              </a:solidFill>
              <a:ln>
                <a:noFill/>
              </a:ln>
              <a:effectLst>
                <a:outerShdw blurRad="317500" algn="ctr" rotWithShape="0">
                  <a:prstClr val="black">
                    <a:alpha val="25000"/>
                  </a:prstClr>
                </a:outerShdw>
              </a:effectLst>
            </c:spPr>
            <c:extLst>
              <c:ext xmlns:c16="http://schemas.microsoft.com/office/drawing/2014/chart" uri="{C3380CC4-5D6E-409C-BE32-E72D297353CC}">
                <c16:uniqueId val="{00000003-8FC8-4612-8E82-980D33918786}"/>
              </c:ext>
            </c:extLst>
          </c:dPt>
          <c:dPt>
            <c:idx val="2"/>
            <c:bubble3D val="0"/>
            <c:spPr>
              <a:solidFill>
                <a:schemeClr val="accent3"/>
              </a:solidFill>
              <a:ln>
                <a:noFill/>
              </a:ln>
              <a:effectLst>
                <a:outerShdw blurRad="317500" algn="ctr" rotWithShape="0">
                  <a:prstClr val="black">
                    <a:alpha val="25000"/>
                  </a:prstClr>
                </a:outerShdw>
              </a:effectLst>
            </c:spPr>
            <c:extLst>
              <c:ext xmlns:c16="http://schemas.microsoft.com/office/drawing/2014/chart" uri="{C3380CC4-5D6E-409C-BE32-E72D297353CC}">
                <c16:uniqueId val="{00000005-8FC8-4612-8E82-980D33918786}"/>
              </c:ext>
            </c:extLst>
          </c:dPt>
          <c:dPt>
            <c:idx val="3"/>
            <c:bubble3D val="0"/>
            <c:spPr>
              <a:solidFill>
                <a:schemeClr val="accent4"/>
              </a:solidFill>
              <a:ln>
                <a:noFill/>
              </a:ln>
              <a:effectLst>
                <a:outerShdw blurRad="317500" algn="ctr" rotWithShape="0">
                  <a:prstClr val="black">
                    <a:alpha val="25000"/>
                  </a:prstClr>
                </a:outerShdw>
              </a:effectLst>
            </c:spPr>
            <c:extLst>
              <c:ext xmlns:c16="http://schemas.microsoft.com/office/drawing/2014/chart" uri="{C3380CC4-5D6E-409C-BE32-E72D297353CC}">
                <c16:uniqueId val="{00000007-8FC8-4612-8E82-980D33918786}"/>
              </c:ext>
            </c:extLst>
          </c:dPt>
          <c:dPt>
            <c:idx val="4"/>
            <c:bubble3D val="0"/>
            <c:spPr>
              <a:solidFill>
                <a:schemeClr val="accent5"/>
              </a:solidFill>
              <a:ln>
                <a:noFill/>
              </a:ln>
              <a:effectLst>
                <a:outerShdw blurRad="317500" algn="ctr" rotWithShape="0">
                  <a:prstClr val="black">
                    <a:alpha val="25000"/>
                  </a:prstClr>
                </a:outerShdw>
              </a:effectLst>
            </c:spPr>
            <c:extLst>
              <c:ext xmlns:c16="http://schemas.microsoft.com/office/drawing/2014/chart" uri="{C3380CC4-5D6E-409C-BE32-E72D297353CC}">
                <c16:uniqueId val="{00000009-8FC8-4612-8E82-980D33918786}"/>
              </c:ext>
            </c:extLst>
          </c:dPt>
          <c:dPt>
            <c:idx val="5"/>
            <c:bubble3D val="0"/>
            <c:spPr>
              <a:solidFill>
                <a:schemeClr val="accent6"/>
              </a:solidFill>
              <a:ln>
                <a:noFill/>
              </a:ln>
              <a:effectLst>
                <a:outerShdw blurRad="317500" algn="ctr" rotWithShape="0">
                  <a:prstClr val="black">
                    <a:alpha val="25000"/>
                  </a:prstClr>
                </a:outerShdw>
              </a:effectLst>
            </c:spPr>
            <c:extLst>
              <c:ext xmlns:c16="http://schemas.microsoft.com/office/drawing/2014/chart" uri="{C3380CC4-5D6E-409C-BE32-E72D297353CC}">
                <c16:uniqueId val="{0000000B-8FC8-4612-8E82-980D33918786}"/>
              </c:ext>
            </c:extLst>
          </c:dPt>
          <c:dPt>
            <c:idx val="6"/>
            <c:bubble3D val="0"/>
            <c:spPr>
              <a:solidFill>
                <a:schemeClr val="accent1">
                  <a:lumMod val="60000"/>
                </a:schemeClr>
              </a:solidFill>
              <a:ln>
                <a:noFill/>
              </a:ln>
              <a:effectLst>
                <a:outerShdw blurRad="317500" algn="ctr" rotWithShape="0">
                  <a:prstClr val="black">
                    <a:alpha val="25000"/>
                  </a:prstClr>
                </a:outerShdw>
              </a:effectLst>
            </c:spPr>
            <c:extLst>
              <c:ext xmlns:c16="http://schemas.microsoft.com/office/drawing/2014/chart" uri="{C3380CC4-5D6E-409C-BE32-E72D297353CC}">
                <c16:uniqueId val="{0000000D-8FC8-4612-8E82-980D33918786}"/>
              </c:ext>
            </c:extLst>
          </c:dPt>
          <c:dPt>
            <c:idx val="7"/>
            <c:bubble3D val="0"/>
            <c:spPr>
              <a:solidFill>
                <a:schemeClr val="accent2">
                  <a:lumMod val="60000"/>
                </a:schemeClr>
              </a:solidFill>
              <a:ln>
                <a:noFill/>
              </a:ln>
              <a:effectLst>
                <a:outerShdw blurRad="317500" algn="ctr" rotWithShape="0">
                  <a:prstClr val="black">
                    <a:alpha val="25000"/>
                  </a:prstClr>
                </a:outerShdw>
              </a:effectLst>
            </c:spPr>
            <c:extLst>
              <c:ext xmlns:c16="http://schemas.microsoft.com/office/drawing/2014/chart" uri="{C3380CC4-5D6E-409C-BE32-E72D297353CC}">
                <c16:uniqueId val="{0000000F-8FC8-4612-8E82-980D33918786}"/>
              </c:ext>
            </c:extLst>
          </c:dPt>
          <c:dPt>
            <c:idx val="8"/>
            <c:bubble3D val="0"/>
            <c:spPr>
              <a:solidFill>
                <a:schemeClr val="accent3">
                  <a:lumMod val="60000"/>
                </a:schemeClr>
              </a:solidFill>
              <a:ln>
                <a:noFill/>
              </a:ln>
              <a:effectLst>
                <a:outerShdw blurRad="317500" algn="ctr" rotWithShape="0">
                  <a:prstClr val="black">
                    <a:alpha val="25000"/>
                  </a:prstClr>
                </a:outerShdw>
              </a:effectLst>
            </c:spPr>
            <c:extLst>
              <c:ext xmlns:c16="http://schemas.microsoft.com/office/drawing/2014/chart" uri="{C3380CC4-5D6E-409C-BE32-E72D297353CC}">
                <c16:uniqueId val="{00000011-8FC8-4612-8E82-980D33918786}"/>
              </c:ext>
            </c:extLst>
          </c:dPt>
          <c:dPt>
            <c:idx val="9"/>
            <c:bubble3D val="0"/>
            <c:spPr>
              <a:solidFill>
                <a:schemeClr val="accent4">
                  <a:lumMod val="60000"/>
                </a:schemeClr>
              </a:solidFill>
              <a:ln>
                <a:noFill/>
              </a:ln>
              <a:effectLst>
                <a:outerShdw blurRad="317500" algn="ctr" rotWithShape="0">
                  <a:prstClr val="black">
                    <a:alpha val="25000"/>
                  </a:prstClr>
                </a:outerShdw>
              </a:effectLst>
            </c:spPr>
            <c:extLst>
              <c:ext xmlns:c16="http://schemas.microsoft.com/office/drawing/2014/chart" uri="{C3380CC4-5D6E-409C-BE32-E72D297353CC}">
                <c16:uniqueId val="{00000013-8FC8-4612-8E82-980D33918786}"/>
              </c:ext>
            </c:extLst>
          </c:dPt>
          <c:dPt>
            <c:idx val="10"/>
            <c:bubble3D val="0"/>
            <c:spPr>
              <a:solidFill>
                <a:schemeClr val="accent5">
                  <a:lumMod val="60000"/>
                </a:schemeClr>
              </a:solidFill>
              <a:ln>
                <a:noFill/>
              </a:ln>
              <a:effectLst>
                <a:outerShdw blurRad="317500" algn="ctr" rotWithShape="0">
                  <a:prstClr val="black">
                    <a:alpha val="25000"/>
                  </a:prstClr>
                </a:outerShdw>
              </a:effectLst>
            </c:spPr>
            <c:extLst>
              <c:ext xmlns:c16="http://schemas.microsoft.com/office/drawing/2014/chart" uri="{C3380CC4-5D6E-409C-BE32-E72D297353CC}">
                <c16:uniqueId val="{00000015-8FC8-4612-8E82-980D33918786}"/>
              </c:ext>
            </c:extLst>
          </c:dPt>
          <c:dPt>
            <c:idx val="11"/>
            <c:bubble3D val="0"/>
            <c:spPr>
              <a:solidFill>
                <a:schemeClr val="accent6">
                  <a:lumMod val="60000"/>
                </a:schemeClr>
              </a:solidFill>
              <a:ln>
                <a:noFill/>
              </a:ln>
              <a:effectLst>
                <a:outerShdw blurRad="317500" algn="ctr" rotWithShape="0">
                  <a:prstClr val="black">
                    <a:alpha val="25000"/>
                  </a:prstClr>
                </a:outerShdw>
              </a:effectLst>
            </c:spPr>
            <c:extLst>
              <c:ext xmlns:c16="http://schemas.microsoft.com/office/drawing/2014/chart" uri="{C3380CC4-5D6E-409C-BE32-E72D297353CC}">
                <c16:uniqueId val="{00000017-8FC8-4612-8E82-980D33918786}"/>
              </c:ext>
            </c:extLst>
          </c:dPt>
          <c:dPt>
            <c:idx val="12"/>
            <c:bubble3D val="0"/>
            <c:spPr>
              <a:solidFill>
                <a:schemeClr val="accent1">
                  <a:lumMod val="80000"/>
                  <a:lumOff val="20000"/>
                </a:schemeClr>
              </a:solidFill>
              <a:ln>
                <a:noFill/>
              </a:ln>
              <a:effectLst>
                <a:outerShdw blurRad="317500" algn="ctr" rotWithShape="0">
                  <a:prstClr val="black">
                    <a:alpha val="25000"/>
                  </a:prstClr>
                </a:outerShdw>
              </a:effectLst>
            </c:spPr>
            <c:extLst>
              <c:ext xmlns:c16="http://schemas.microsoft.com/office/drawing/2014/chart" uri="{C3380CC4-5D6E-409C-BE32-E72D297353CC}">
                <c16:uniqueId val="{00000019-8FC8-4612-8E82-980D33918786}"/>
              </c:ext>
            </c:extLst>
          </c:dPt>
          <c:dPt>
            <c:idx val="13"/>
            <c:bubble3D val="0"/>
            <c:spPr>
              <a:solidFill>
                <a:schemeClr val="accent2">
                  <a:lumMod val="80000"/>
                  <a:lumOff val="20000"/>
                </a:schemeClr>
              </a:solidFill>
              <a:ln>
                <a:noFill/>
              </a:ln>
              <a:effectLst>
                <a:outerShdw blurRad="317500" algn="ctr" rotWithShape="0">
                  <a:prstClr val="black">
                    <a:alpha val="25000"/>
                  </a:prstClr>
                </a:outerShdw>
              </a:effectLst>
            </c:spPr>
            <c:extLst>
              <c:ext xmlns:c16="http://schemas.microsoft.com/office/drawing/2014/chart" uri="{C3380CC4-5D6E-409C-BE32-E72D297353CC}">
                <c16:uniqueId val="{0000001B-8FC8-4612-8E82-980D33918786}"/>
              </c:ext>
            </c:extLst>
          </c:dPt>
          <c:dPt>
            <c:idx val="14"/>
            <c:bubble3D val="0"/>
            <c:spPr>
              <a:solidFill>
                <a:schemeClr val="accent3">
                  <a:lumMod val="80000"/>
                  <a:lumOff val="20000"/>
                </a:schemeClr>
              </a:solidFill>
              <a:ln>
                <a:noFill/>
              </a:ln>
              <a:effectLst>
                <a:outerShdw blurRad="317500" algn="ctr" rotWithShape="0">
                  <a:prstClr val="black">
                    <a:alpha val="25000"/>
                  </a:prstClr>
                </a:outerShdw>
              </a:effectLst>
            </c:spPr>
            <c:extLst>
              <c:ext xmlns:c16="http://schemas.microsoft.com/office/drawing/2014/chart" uri="{C3380CC4-5D6E-409C-BE32-E72D297353CC}">
                <c16:uniqueId val="{0000001D-8FC8-4612-8E82-980D33918786}"/>
              </c:ext>
            </c:extLst>
          </c:dPt>
          <c:dPt>
            <c:idx val="15"/>
            <c:bubble3D val="0"/>
            <c:spPr>
              <a:solidFill>
                <a:schemeClr val="accent4">
                  <a:lumMod val="80000"/>
                  <a:lumOff val="20000"/>
                </a:schemeClr>
              </a:solidFill>
              <a:ln>
                <a:noFill/>
              </a:ln>
              <a:effectLst>
                <a:outerShdw blurRad="317500" algn="ctr" rotWithShape="0">
                  <a:prstClr val="black">
                    <a:alpha val="25000"/>
                  </a:prstClr>
                </a:outerShdw>
              </a:effectLst>
            </c:spPr>
            <c:extLst>
              <c:ext xmlns:c16="http://schemas.microsoft.com/office/drawing/2014/chart" uri="{C3380CC4-5D6E-409C-BE32-E72D297353CC}">
                <c16:uniqueId val="{0000001F-8FC8-4612-8E82-980D33918786}"/>
              </c:ext>
            </c:extLst>
          </c:dPt>
          <c:dPt>
            <c:idx val="16"/>
            <c:bubble3D val="0"/>
            <c:spPr>
              <a:solidFill>
                <a:schemeClr val="accent5">
                  <a:lumMod val="80000"/>
                  <a:lumOff val="20000"/>
                </a:schemeClr>
              </a:solidFill>
              <a:ln>
                <a:noFill/>
              </a:ln>
              <a:effectLst>
                <a:outerShdw blurRad="317500" algn="ctr" rotWithShape="0">
                  <a:prstClr val="black">
                    <a:alpha val="25000"/>
                  </a:prstClr>
                </a:outerShdw>
              </a:effectLst>
            </c:spPr>
            <c:extLst>
              <c:ext xmlns:c16="http://schemas.microsoft.com/office/drawing/2014/chart" uri="{C3380CC4-5D6E-409C-BE32-E72D297353CC}">
                <c16:uniqueId val="{00000021-8FC8-4612-8E82-980D33918786}"/>
              </c:ext>
            </c:extLst>
          </c:dPt>
          <c:dPt>
            <c:idx val="17"/>
            <c:bubble3D val="0"/>
            <c:spPr>
              <a:solidFill>
                <a:schemeClr val="accent6">
                  <a:lumMod val="80000"/>
                  <a:lumOff val="20000"/>
                </a:schemeClr>
              </a:solidFill>
              <a:ln>
                <a:noFill/>
              </a:ln>
              <a:effectLst>
                <a:outerShdw blurRad="317500" algn="ctr" rotWithShape="0">
                  <a:prstClr val="black">
                    <a:alpha val="25000"/>
                  </a:prstClr>
                </a:outerShdw>
              </a:effectLst>
            </c:spPr>
            <c:extLst>
              <c:ext xmlns:c16="http://schemas.microsoft.com/office/drawing/2014/chart" uri="{C3380CC4-5D6E-409C-BE32-E72D297353CC}">
                <c16:uniqueId val="{00000023-8FC8-4612-8E82-980D33918786}"/>
              </c:ext>
            </c:extLst>
          </c:dPt>
          <c:dPt>
            <c:idx val="18"/>
            <c:bubble3D val="0"/>
            <c:spPr>
              <a:solidFill>
                <a:schemeClr val="accent1">
                  <a:lumMod val="80000"/>
                </a:schemeClr>
              </a:solidFill>
              <a:ln>
                <a:noFill/>
              </a:ln>
              <a:effectLst>
                <a:outerShdw blurRad="317500" algn="ctr" rotWithShape="0">
                  <a:prstClr val="black">
                    <a:alpha val="25000"/>
                  </a:prstClr>
                </a:outerShdw>
              </a:effectLst>
            </c:spPr>
            <c:extLst>
              <c:ext xmlns:c16="http://schemas.microsoft.com/office/drawing/2014/chart" uri="{C3380CC4-5D6E-409C-BE32-E72D297353CC}">
                <c16:uniqueId val="{00000025-8FC8-4612-8E82-980D33918786}"/>
              </c:ext>
            </c:extLst>
          </c:dPt>
          <c:dPt>
            <c:idx val="19"/>
            <c:bubble3D val="0"/>
            <c:spPr>
              <a:solidFill>
                <a:schemeClr val="accent2">
                  <a:lumMod val="80000"/>
                </a:schemeClr>
              </a:solidFill>
              <a:ln>
                <a:noFill/>
              </a:ln>
              <a:effectLst>
                <a:outerShdw blurRad="317500" algn="ctr" rotWithShape="0">
                  <a:prstClr val="black">
                    <a:alpha val="25000"/>
                  </a:prstClr>
                </a:outerShdw>
              </a:effectLst>
            </c:spPr>
            <c:extLst>
              <c:ext xmlns:c16="http://schemas.microsoft.com/office/drawing/2014/chart" uri="{C3380CC4-5D6E-409C-BE32-E72D297353CC}">
                <c16:uniqueId val="{00000027-8FC8-4612-8E82-980D33918786}"/>
              </c:ext>
            </c:extLst>
          </c:dPt>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inEnd"/>
            <c:showLegendKey val="0"/>
            <c:showVal val="0"/>
            <c:showCatName val="0"/>
            <c:showSerName val="0"/>
            <c:showPercent val="1"/>
            <c:showBubbleSize val="0"/>
            <c:showLeaderLines val="1"/>
            <c:leaderLines>
              <c:spPr>
                <a:ln w="9525" cap="flat" cmpd="sng" algn="ctr">
                  <a:solidFill>
                    <a:schemeClr val="dk1">
                      <a:lumMod val="35000"/>
                      <a:lumOff val="65000"/>
                    </a:schemeClr>
                  </a:solidFill>
                  <a:round/>
                </a:ln>
                <a:effectLst/>
              </c:spPr>
            </c:leaderLines>
            <c:extLst>
              <c:ext xmlns:c15="http://schemas.microsoft.com/office/drawing/2012/chart" uri="{CE6537A1-D6FC-4f65-9D91-7224C49458BB}">
                <c15:layout/>
              </c:ext>
            </c:extLst>
          </c:dLbls>
          <c:cat>
            <c:strRef>
              <c:f>Sheet8!$D$5:$D$25</c:f>
              <c:strCache>
                <c:ptCount val="20"/>
                <c:pt idx="0">
                  <c:v>Aguirre-Keller</c:v>
                </c:pt>
                <c:pt idx="1">
                  <c:v>Alexander Group</c:v>
                </c:pt>
                <c:pt idx="2">
                  <c:v>Bean, Jones and Park</c:v>
                </c:pt>
                <c:pt idx="3">
                  <c:v>Benson-Elliott</c:v>
                </c:pt>
                <c:pt idx="4">
                  <c:v>Black-Horn</c:v>
                </c:pt>
                <c:pt idx="5">
                  <c:v>Frederick-Wright</c:v>
                </c:pt>
                <c:pt idx="6">
                  <c:v>Gardner, Humphrey and Contreras</c:v>
                </c:pt>
                <c:pt idx="7">
                  <c:v>Gray Ltd</c:v>
                </c:pt>
                <c:pt idx="8">
                  <c:v>Guerrero-Schmitt</c:v>
                </c:pt>
                <c:pt idx="9">
                  <c:v>Hill, Wagner and Ballard</c:v>
                </c:pt>
                <c:pt idx="10">
                  <c:v>Holloway Ltd</c:v>
                </c:pt>
                <c:pt idx="11">
                  <c:v>Johnson-Wright</c:v>
                </c:pt>
                <c:pt idx="12">
                  <c:v>Mann-Austin</c:v>
                </c:pt>
                <c:pt idx="13">
                  <c:v>Martinez, Adkins and Johnson</c:v>
                </c:pt>
                <c:pt idx="14">
                  <c:v>Martinez-Mullins</c:v>
                </c:pt>
                <c:pt idx="15">
                  <c:v>Mcdonald Inc</c:v>
                </c:pt>
                <c:pt idx="16">
                  <c:v>Moore, Padilla and Butler</c:v>
                </c:pt>
                <c:pt idx="17">
                  <c:v>Rivera-Warner</c:v>
                </c:pt>
                <c:pt idx="18">
                  <c:v>Shelton PLC</c:v>
                </c:pt>
                <c:pt idx="19">
                  <c:v>Thomas, Bridges and Harris</c:v>
                </c:pt>
              </c:strCache>
            </c:strRef>
          </c:cat>
          <c:val>
            <c:numRef>
              <c:f>Sheet8!$E$5:$E$25</c:f>
              <c:numCache>
                <c:formatCode>General</c:formatCode>
                <c:ptCount val="20"/>
                <c:pt idx="0">
                  <c:v>30148.150999999998</c:v>
                </c:pt>
                <c:pt idx="1">
                  <c:v>13550.2554</c:v>
                </c:pt>
                <c:pt idx="2">
                  <c:v>39625.858200000002</c:v>
                </c:pt>
                <c:pt idx="3">
                  <c:v>27329.406299999999</c:v>
                </c:pt>
                <c:pt idx="4">
                  <c:v>20919.1103</c:v>
                </c:pt>
                <c:pt idx="5">
                  <c:v>23634.246599999999</c:v>
                </c:pt>
                <c:pt idx="6">
                  <c:v>19266.2808</c:v>
                </c:pt>
                <c:pt idx="7">
                  <c:v>19161.159599999995</c:v>
                </c:pt>
                <c:pt idx="8">
                  <c:v>26792.679700000001</c:v>
                </c:pt>
                <c:pt idx="9">
                  <c:v>38894.412599999996</c:v>
                </c:pt>
                <c:pt idx="10">
                  <c:v>27013.505599999993</c:v>
                </c:pt>
                <c:pt idx="11">
                  <c:v>38505.257900000011</c:v>
                </c:pt>
                <c:pt idx="12">
                  <c:v>17412.623800000001</c:v>
                </c:pt>
                <c:pt idx="13">
                  <c:v>27455.800499999998</c:v>
                </c:pt>
                <c:pt idx="14">
                  <c:v>21207.123999999996</c:v>
                </c:pt>
                <c:pt idx="15">
                  <c:v>32248.511900000005</c:v>
                </c:pt>
                <c:pt idx="16">
                  <c:v>27549.577600000001</c:v>
                </c:pt>
                <c:pt idx="17">
                  <c:v>16428.6531</c:v>
                </c:pt>
                <c:pt idx="18">
                  <c:v>21335.449599999996</c:v>
                </c:pt>
                <c:pt idx="19">
                  <c:v>34145.317399999993</c:v>
                </c:pt>
              </c:numCache>
            </c:numRef>
          </c:val>
          <c:extLst>
            <c:ext xmlns:c16="http://schemas.microsoft.com/office/drawing/2014/chart" uri="{C3380CC4-5D6E-409C-BE32-E72D297353CC}">
              <c16:uniqueId val="{00000028-8FC8-4612-8E82-980D33918786}"/>
            </c:ext>
          </c:extLst>
        </c:ser>
        <c:ser>
          <c:idx val="1"/>
          <c:order val="1"/>
          <c:tx>
            <c:strRef>
              <c:f>Sheet8!$F$3:$F$4</c:f>
              <c:strCache>
                <c:ptCount val="1"/>
                <c:pt idx="0">
                  <c:v>Gold</c:v>
                </c:pt>
              </c:strCache>
            </c:strRef>
          </c:tx>
          <c:dPt>
            <c:idx val="0"/>
            <c:bubble3D val="0"/>
            <c:spPr>
              <a:solidFill>
                <a:schemeClr val="accent1"/>
              </a:solidFill>
              <a:ln>
                <a:noFill/>
              </a:ln>
              <a:effectLst>
                <a:outerShdw blurRad="317500" algn="ctr" rotWithShape="0">
                  <a:prstClr val="black">
                    <a:alpha val="25000"/>
                  </a:prstClr>
                </a:outerShdw>
              </a:effectLst>
            </c:spPr>
            <c:extLst>
              <c:ext xmlns:c16="http://schemas.microsoft.com/office/drawing/2014/chart" uri="{C3380CC4-5D6E-409C-BE32-E72D297353CC}">
                <c16:uniqueId val="{0000002A-8FC8-4612-8E82-980D33918786}"/>
              </c:ext>
            </c:extLst>
          </c:dPt>
          <c:dPt>
            <c:idx val="1"/>
            <c:bubble3D val="0"/>
            <c:spPr>
              <a:solidFill>
                <a:schemeClr val="accent2"/>
              </a:solidFill>
              <a:ln>
                <a:noFill/>
              </a:ln>
              <a:effectLst>
                <a:outerShdw blurRad="317500" algn="ctr" rotWithShape="0">
                  <a:prstClr val="black">
                    <a:alpha val="25000"/>
                  </a:prstClr>
                </a:outerShdw>
              </a:effectLst>
            </c:spPr>
            <c:extLst>
              <c:ext xmlns:c16="http://schemas.microsoft.com/office/drawing/2014/chart" uri="{C3380CC4-5D6E-409C-BE32-E72D297353CC}">
                <c16:uniqueId val="{0000002C-8FC8-4612-8E82-980D33918786}"/>
              </c:ext>
            </c:extLst>
          </c:dPt>
          <c:dPt>
            <c:idx val="2"/>
            <c:bubble3D val="0"/>
            <c:spPr>
              <a:solidFill>
                <a:schemeClr val="accent3"/>
              </a:solidFill>
              <a:ln>
                <a:noFill/>
              </a:ln>
              <a:effectLst>
                <a:outerShdw blurRad="317500" algn="ctr" rotWithShape="0">
                  <a:prstClr val="black">
                    <a:alpha val="25000"/>
                  </a:prstClr>
                </a:outerShdw>
              </a:effectLst>
            </c:spPr>
            <c:extLst>
              <c:ext xmlns:c16="http://schemas.microsoft.com/office/drawing/2014/chart" uri="{C3380CC4-5D6E-409C-BE32-E72D297353CC}">
                <c16:uniqueId val="{0000002E-8FC8-4612-8E82-980D33918786}"/>
              </c:ext>
            </c:extLst>
          </c:dPt>
          <c:dPt>
            <c:idx val="3"/>
            <c:bubble3D val="0"/>
            <c:spPr>
              <a:solidFill>
                <a:schemeClr val="accent4"/>
              </a:solidFill>
              <a:ln>
                <a:noFill/>
              </a:ln>
              <a:effectLst>
                <a:outerShdw blurRad="317500" algn="ctr" rotWithShape="0">
                  <a:prstClr val="black">
                    <a:alpha val="25000"/>
                  </a:prstClr>
                </a:outerShdw>
              </a:effectLst>
            </c:spPr>
            <c:extLst>
              <c:ext xmlns:c16="http://schemas.microsoft.com/office/drawing/2014/chart" uri="{C3380CC4-5D6E-409C-BE32-E72D297353CC}">
                <c16:uniqueId val="{00000030-8FC8-4612-8E82-980D33918786}"/>
              </c:ext>
            </c:extLst>
          </c:dPt>
          <c:dPt>
            <c:idx val="4"/>
            <c:bubble3D val="0"/>
            <c:spPr>
              <a:solidFill>
                <a:schemeClr val="accent5"/>
              </a:solidFill>
              <a:ln>
                <a:noFill/>
              </a:ln>
              <a:effectLst>
                <a:outerShdw blurRad="317500" algn="ctr" rotWithShape="0">
                  <a:prstClr val="black">
                    <a:alpha val="25000"/>
                  </a:prstClr>
                </a:outerShdw>
              </a:effectLst>
            </c:spPr>
            <c:extLst>
              <c:ext xmlns:c16="http://schemas.microsoft.com/office/drawing/2014/chart" uri="{C3380CC4-5D6E-409C-BE32-E72D297353CC}">
                <c16:uniqueId val="{00000032-8FC8-4612-8E82-980D33918786}"/>
              </c:ext>
            </c:extLst>
          </c:dPt>
          <c:dPt>
            <c:idx val="5"/>
            <c:bubble3D val="0"/>
            <c:spPr>
              <a:solidFill>
                <a:schemeClr val="accent6"/>
              </a:solidFill>
              <a:ln>
                <a:noFill/>
              </a:ln>
              <a:effectLst>
                <a:outerShdw blurRad="317500" algn="ctr" rotWithShape="0">
                  <a:prstClr val="black">
                    <a:alpha val="25000"/>
                  </a:prstClr>
                </a:outerShdw>
              </a:effectLst>
            </c:spPr>
            <c:extLst>
              <c:ext xmlns:c16="http://schemas.microsoft.com/office/drawing/2014/chart" uri="{C3380CC4-5D6E-409C-BE32-E72D297353CC}">
                <c16:uniqueId val="{00000034-8FC8-4612-8E82-980D33918786}"/>
              </c:ext>
            </c:extLst>
          </c:dPt>
          <c:dPt>
            <c:idx val="6"/>
            <c:bubble3D val="0"/>
            <c:spPr>
              <a:solidFill>
                <a:schemeClr val="accent1">
                  <a:lumMod val="60000"/>
                </a:schemeClr>
              </a:solidFill>
              <a:ln>
                <a:noFill/>
              </a:ln>
              <a:effectLst>
                <a:outerShdw blurRad="317500" algn="ctr" rotWithShape="0">
                  <a:prstClr val="black">
                    <a:alpha val="25000"/>
                  </a:prstClr>
                </a:outerShdw>
              </a:effectLst>
            </c:spPr>
            <c:extLst>
              <c:ext xmlns:c16="http://schemas.microsoft.com/office/drawing/2014/chart" uri="{C3380CC4-5D6E-409C-BE32-E72D297353CC}">
                <c16:uniqueId val="{00000036-8FC8-4612-8E82-980D33918786}"/>
              </c:ext>
            </c:extLst>
          </c:dPt>
          <c:dPt>
            <c:idx val="7"/>
            <c:bubble3D val="0"/>
            <c:spPr>
              <a:solidFill>
                <a:schemeClr val="accent2">
                  <a:lumMod val="60000"/>
                </a:schemeClr>
              </a:solidFill>
              <a:ln>
                <a:noFill/>
              </a:ln>
              <a:effectLst>
                <a:outerShdw blurRad="317500" algn="ctr" rotWithShape="0">
                  <a:prstClr val="black">
                    <a:alpha val="25000"/>
                  </a:prstClr>
                </a:outerShdw>
              </a:effectLst>
            </c:spPr>
            <c:extLst>
              <c:ext xmlns:c16="http://schemas.microsoft.com/office/drawing/2014/chart" uri="{C3380CC4-5D6E-409C-BE32-E72D297353CC}">
                <c16:uniqueId val="{00000038-8FC8-4612-8E82-980D33918786}"/>
              </c:ext>
            </c:extLst>
          </c:dPt>
          <c:dPt>
            <c:idx val="8"/>
            <c:bubble3D val="0"/>
            <c:spPr>
              <a:solidFill>
                <a:schemeClr val="accent3">
                  <a:lumMod val="60000"/>
                </a:schemeClr>
              </a:solidFill>
              <a:ln>
                <a:noFill/>
              </a:ln>
              <a:effectLst>
                <a:outerShdw blurRad="317500" algn="ctr" rotWithShape="0">
                  <a:prstClr val="black">
                    <a:alpha val="25000"/>
                  </a:prstClr>
                </a:outerShdw>
              </a:effectLst>
            </c:spPr>
            <c:extLst>
              <c:ext xmlns:c16="http://schemas.microsoft.com/office/drawing/2014/chart" uri="{C3380CC4-5D6E-409C-BE32-E72D297353CC}">
                <c16:uniqueId val="{0000003A-8FC8-4612-8E82-980D33918786}"/>
              </c:ext>
            </c:extLst>
          </c:dPt>
          <c:dPt>
            <c:idx val="9"/>
            <c:bubble3D val="0"/>
            <c:spPr>
              <a:solidFill>
                <a:schemeClr val="accent4">
                  <a:lumMod val="60000"/>
                </a:schemeClr>
              </a:solidFill>
              <a:ln>
                <a:noFill/>
              </a:ln>
              <a:effectLst>
                <a:outerShdw blurRad="317500" algn="ctr" rotWithShape="0">
                  <a:prstClr val="black">
                    <a:alpha val="25000"/>
                  </a:prstClr>
                </a:outerShdw>
              </a:effectLst>
            </c:spPr>
            <c:extLst>
              <c:ext xmlns:c16="http://schemas.microsoft.com/office/drawing/2014/chart" uri="{C3380CC4-5D6E-409C-BE32-E72D297353CC}">
                <c16:uniqueId val="{0000003C-8FC8-4612-8E82-980D33918786}"/>
              </c:ext>
            </c:extLst>
          </c:dPt>
          <c:dPt>
            <c:idx val="10"/>
            <c:bubble3D val="0"/>
            <c:spPr>
              <a:solidFill>
                <a:schemeClr val="accent5">
                  <a:lumMod val="60000"/>
                </a:schemeClr>
              </a:solidFill>
              <a:ln>
                <a:noFill/>
              </a:ln>
              <a:effectLst>
                <a:outerShdw blurRad="317500" algn="ctr" rotWithShape="0">
                  <a:prstClr val="black">
                    <a:alpha val="25000"/>
                  </a:prstClr>
                </a:outerShdw>
              </a:effectLst>
            </c:spPr>
            <c:extLst>
              <c:ext xmlns:c16="http://schemas.microsoft.com/office/drawing/2014/chart" uri="{C3380CC4-5D6E-409C-BE32-E72D297353CC}">
                <c16:uniqueId val="{0000003E-8FC8-4612-8E82-980D33918786}"/>
              </c:ext>
            </c:extLst>
          </c:dPt>
          <c:dPt>
            <c:idx val="11"/>
            <c:bubble3D val="0"/>
            <c:spPr>
              <a:solidFill>
                <a:schemeClr val="accent6">
                  <a:lumMod val="60000"/>
                </a:schemeClr>
              </a:solidFill>
              <a:ln>
                <a:noFill/>
              </a:ln>
              <a:effectLst>
                <a:outerShdw blurRad="317500" algn="ctr" rotWithShape="0">
                  <a:prstClr val="black">
                    <a:alpha val="25000"/>
                  </a:prstClr>
                </a:outerShdw>
              </a:effectLst>
            </c:spPr>
            <c:extLst>
              <c:ext xmlns:c16="http://schemas.microsoft.com/office/drawing/2014/chart" uri="{C3380CC4-5D6E-409C-BE32-E72D297353CC}">
                <c16:uniqueId val="{00000040-8FC8-4612-8E82-980D33918786}"/>
              </c:ext>
            </c:extLst>
          </c:dPt>
          <c:dPt>
            <c:idx val="12"/>
            <c:bubble3D val="0"/>
            <c:spPr>
              <a:solidFill>
                <a:schemeClr val="accent1">
                  <a:lumMod val="80000"/>
                  <a:lumOff val="20000"/>
                </a:schemeClr>
              </a:solidFill>
              <a:ln>
                <a:noFill/>
              </a:ln>
              <a:effectLst>
                <a:outerShdw blurRad="317500" algn="ctr" rotWithShape="0">
                  <a:prstClr val="black">
                    <a:alpha val="25000"/>
                  </a:prstClr>
                </a:outerShdw>
              </a:effectLst>
            </c:spPr>
            <c:extLst>
              <c:ext xmlns:c16="http://schemas.microsoft.com/office/drawing/2014/chart" uri="{C3380CC4-5D6E-409C-BE32-E72D297353CC}">
                <c16:uniqueId val="{00000042-8FC8-4612-8E82-980D33918786}"/>
              </c:ext>
            </c:extLst>
          </c:dPt>
          <c:dPt>
            <c:idx val="13"/>
            <c:bubble3D val="0"/>
            <c:spPr>
              <a:solidFill>
                <a:schemeClr val="accent2">
                  <a:lumMod val="80000"/>
                  <a:lumOff val="20000"/>
                </a:schemeClr>
              </a:solidFill>
              <a:ln>
                <a:noFill/>
              </a:ln>
              <a:effectLst>
                <a:outerShdw blurRad="317500" algn="ctr" rotWithShape="0">
                  <a:prstClr val="black">
                    <a:alpha val="25000"/>
                  </a:prstClr>
                </a:outerShdw>
              </a:effectLst>
            </c:spPr>
            <c:extLst>
              <c:ext xmlns:c16="http://schemas.microsoft.com/office/drawing/2014/chart" uri="{C3380CC4-5D6E-409C-BE32-E72D297353CC}">
                <c16:uniqueId val="{00000044-8FC8-4612-8E82-980D33918786}"/>
              </c:ext>
            </c:extLst>
          </c:dPt>
          <c:dPt>
            <c:idx val="14"/>
            <c:bubble3D val="0"/>
            <c:spPr>
              <a:solidFill>
                <a:schemeClr val="accent3">
                  <a:lumMod val="80000"/>
                  <a:lumOff val="20000"/>
                </a:schemeClr>
              </a:solidFill>
              <a:ln>
                <a:noFill/>
              </a:ln>
              <a:effectLst>
                <a:outerShdw blurRad="317500" algn="ctr" rotWithShape="0">
                  <a:prstClr val="black">
                    <a:alpha val="25000"/>
                  </a:prstClr>
                </a:outerShdw>
              </a:effectLst>
            </c:spPr>
            <c:extLst>
              <c:ext xmlns:c16="http://schemas.microsoft.com/office/drawing/2014/chart" uri="{C3380CC4-5D6E-409C-BE32-E72D297353CC}">
                <c16:uniqueId val="{00000046-8FC8-4612-8E82-980D33918786}"/>
              </c:ext>
            </c:extLst>
          </c:dPt>
          <c:dPt>
            <c:idx val="15"/>
            <c:bubble3D val="0"/>
            <c:spPr>
              <a:solidFill>
                <a:schemeClr val="accent4">
                  <a:lumMod val="80000"/>
                  <a:lumOff val="20000"/>
                </a:schemeClr>
              </a:solidFill>
              <a:ln>
                <a:noFill/>
              </a:ln>
              <a:effectLst>
                <a:outerShdw blurRad="317500" algn="ctr" rotWithShape="0">
                  <a:prstClr val="black">
                    <a:alpha val="25000"/>
                  </a:prstClr>
                </a:outerShdw>
              </a:effectLst>
            </c:spPr>
            <c:extLst>
              <c:ext xmlns:c16="http://schemas.microsoft.com/office/drawing/2014/chart" uri="{C3380CC4-5D6E-409C-BE32-E72D297353CC}">
                <c16:uniqueId val="{00000048-8FC8-4612-8E82-980D33918786}"/>
              </c:ext>
            </c:extLst>
          </c:dPt>
          <c:dPt>
            <c:idx val="16"/>
            <c:bubble3D val="0"/>
            <c:spPr>
              <a:solidFill>
                <a:schemeClr val="accent5">
                  <a:lumMod val="80000"/>
                  <a:lumOff val="20000"/>
                </a:schemeClr>
              </a:solidFill>
              <a:ln>
                <a:noFill/>
              </a:ln>
              <a:effectLst>
                <a:outerShdw blurRad="317500" algn="ctr" rotWithShape="0">
                  <a:prstClr val="black">
                    <a:alpha val="25000"/>
                  </a:prstClr>
                </a:outerShdw>
              </a:effectLst>
            </c:spPr>
            <c:extLst>
              <c:ext xmlns:c16="http://schemas.microsoft.com/office/drawing/2014/chart" uri="{C3380CC4-5D6E-409C-BE32-E72D297353CC}">
                <c16:uniqueId val="{0000004A-8FC8-4612-8E82-980D33918786}"/>
              </c:ext>
            </c:extLst>
          </c:dPt>
          <c:dPt>
            <c:idx val="17"/>
            <c:bubble3D val="0"/>
            <c:spPr>
              <a:solidFill>
                <a:schemeClr val="accent6">
                  <a:lumMod val="80000"/>
                  <a:lumOff val="20000"/>
                </a:schemeClr>
              </a:solidFill>
              <a:ln>
                <a:noFill/>
              </a:ln>
              <a:effectLst>
                <a:outerShdw blurRad="317500" algn="ctr" rotWithShape="0">
                  <a:prstClr val="black">
                    <a:alpha val="25000"/>
                  </a:prstClr>
                </a:outerShdw>
              </a:effectLst>
            </c:spPr>
            <c:extLst>
              <c:ext xmlns:c16="http://schemas.microsoft.com/office/drawing/2014/chart" uri="{C3380CC4-5D6E-409C-BE32-E72D297353CC}">
                <c16:uniqueId val="{0000004C-8FC8-4612-8E82-980D33918786}"/>
              </c:ext>
            </c:extLst>
          </c:dPt>
          <c:dPt>
            <c:idx val="18"/>
            <c:bubble3D val="0"/>
            <c:spPr>
              <a:solidFill>
                <a:schemeClr val="accent1">
                  <a:lumMod val="80000"/>
                </a:schemeClr>
              </a:solidFill>
              <a:ln>
                <a:noFill/>
              </a:ln>
              <a:effectLst>
                <a:outerShdw blurRad="317500" algn="ctr" rotWithShape="0">
                  <a:prstClr val="black">
                    <a:alpha val="25000"/>
                  </a:prstClr>
                </a:outerShdw>
              </a:effectLst>
            </c:spPr>
            <c:extLst>
              <c:ext xmlns:c16="http://schemas.microsoft.com/office/drawing/2014/chart" uri="{C3380CC4-5D6E-409C-BE32-E72D297353CC}">
                <c16:uniqueId val="{0000004E-8FC8-4612-8E82-980D33918786}"/>
              </c:ext>
            </c:extLst>
          </c:dPt>
          <c:dPt>
            <c:idx val="19"/>
            <c:bubble3D val="0"/>
            <c:spPr>
              <a:solidFill>
                <a:schemeClr val="accent2">
                  <a:lumMod val="80000"/>
                </a:schemeClr>
              </a:solidFill>
              <a:ln>
                <a:noFill/>
              </a:ln>
              <a:effectLst>
                <a:outerShdw blurRad="317500" algn="ctr" rotWithShape="0">
                  <a:prstClr val="black">
                    <a:alpha val="25000"/>
                  </a:prstClr>
                </a:outerShdw>
              </a:effectLst>
            </c:spPr>
            <c:extLst>
              <c:ext xmlns:c16="http://schemas.microsoft.com/office/drawing/2014/chart" uri="{C3380CC4-5D6E-409C-BE32-E72D297353CC}">
                <c16:uniqueId val="{00000050-8FC8-4612-8E82-980D33918786}"/>
              </c:ext>
            </c:extLst>
          </c:dPt>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inEnd"/>
            <c:showLegendKey val="0"/>
            <c:showVal val="0"/>
            <c:showCatName val="0"/>
            <c:showSerName val="0"/>
            <c:showPercent val="1"/>
            <c:showBubbleSize val="0"/>
            <c:showLeaderLines val="1"/>
            <c:leaderLines>
              <c:spPr>
                <a:ln w="9525" cap="flat" cmpd="sng" algn="ctr">
                  <a:solidFill>
                    <a:schemeClr val="dk1">
                      <a:lumMod val="35000"/>
                      <a:lumOff val="65000"/>
                    </a:schemeClr>
                  </a:solidFill>
                  <a:round/>
                </a:ln>
                <a:effectLst/>
              </c:spPr>
            </c:leaderLines>
            <c:extLst>
              <c:ext xmlns:c15="http://schemas.microsoft.com/office/drawing/2012/chart" uri="{CE6537A1-D6FC-4f65-9D91-7224C49458BB}"/>
            </c:extLst>
          </c:dLbls>
          <c:cat>
            <c:strRef>
              <c:f>Sheet8!$D$5:$D$25</c:f>
              <c:strCache>
                <c:ptCount val="20"/>
                <c:pt idx="0">
                  <c:v>Aguirre-Keller</c:v>
                </c:pt>
                <c:pt idx="1">
                  <c:v>Alexander Group</c:v>
                </c:pt>
                <c:pt idx="2">
                  <c:v>Bean, Jones and Park</c:v>
                </c:pt>
                <c:pt idx="3">
                  <c:v>Benson-Elliott</c:v>
                </c:pt>
                <c:pt idx="4">
                  <c:v>Black-Horn</c:v>
                </c:pt>
                <c:pt idx="5">
                  <c:v>Frederick-Wright</c:v>
                </c:pt>
                <c:pt idx="6">
                  <c:v>Gardner, Humphrey and Contreras</c:v>
                </c:pt>
                <c:pt idx="7">
                  <c:v>Gray Ltd</c:v>
                </c:pt>
                <c:pt idx="8">
                  <c:v>Guerrero-Schmitt</c:v>
                </c:pt>
                <c:pt idx="9">
                  <c:v>Hill, Wagner and Ballard</c:v>
                </c:pt>
                <c:pt idx="10">
                  <c:v>Holloway Ltd</c:v>
                </c:pt>
                <c:pt idx="11">
                  <c:v>Johnson-Wright</c:v>
                </c:pt>
                <c:pt idx="12">
                  <c:v>Mann-Austin</c:v>
                </c:pt>
                <c:pt idx="13">
                  <c:v>Martinez, Adkins and Johnson</c:v>
                </c:pt>
                <c:pt idx="14">
                  <c:v>Martinez-Mullins</c:v>
                </c:pt>
                <c:pt idx="15">
                  <c:v>Mcdonald Inc</c:v>
                </c:pt>
                <c:pt idx="16">
                  <c:v>Moore, Padilla and Butler</c:v>
                </c:pt>
                <c:pt idx="17">
                  <c:v>Rivera-Warner</c:v>
                </c:pt>
                <c:pt idx="18">
                  <c:v>Shelton PLC</c:v>
                </c:pt>
                <c:pt idx="19">
                  <c:v>Thomas, Bridges and Harris</c:v>
                </c:pt>
              </c:strCache>
            </c:strRef>
          </c:cat>
          <c:val>
            <c:numRef>
              <c:f>Sheet8!$F$5:$F$25</c:f>
              <c:numCache>
                <c:formatCode>General</c:formatCode>
                <c:ptCount val="20"/>
                <c:pt idx="0">
                  <c:v>22097.883399999999</c:v>
                </c:pt>
                <c:pt idx="1">
                  <c:v>34340.066799999993</c:v>
                </c:pt>
                <c:pt idx="2">
                  <c:v>37166.906900000002</c:v>
                </c:pt>
                <c:pt idx="3">
                  <c:v>15043.8406</c:v>
                </c:pt>
                <c:pt idx="4">
                  <c:v>27518.303400000004</c:v>
                </c:pt>
                <c:pt idx="5">
                  <c:v>21446.857300000003</c:v>
                </c:pt>
                <c:pt idx="6">
                  <c:v>24274.651900000001</c:v>
                </c:pt>
                <c:pt idx="7">
                  <c:v>16665.0193</c:v>
                </c:pt>
                <c:pt idx="8">
                  <c:v>30919.646300000004</c:v>
                </c:pt>
                <c:pt idx="9">
                  <c:v>17603.477199999998</c:v>
                </c:pt>
                <c:pt idx="10">
                  <c:v>29090.974700000002</c:v>
                </c:pt>
                <c:pt idx="11">
                  <c:v>31704.010699999999</c:v>
                </c:pt>
                <c:pt idx="12">
                  <c:v>22617.261100000003</c:v>
                </c:pt>
                <c:pt idx="13">
                  <c:v>24222.040199999999</c:v>
                </c:pt>
                <c:pt idx="14">
                  <c:v>25179.262599999998</c:v>
                </c:pt>
                <c:pt idx="15">
                  <c:v>27681.833100000003</c:v>
                </c:pt>
                <c:pt idx="16">
                  <c:v>33325.7788</c:v>
                </c:pt>
                <c:pt idx="17">
                  <c:v>24973.934000000005</c:v>
                </c:pt>
                <c:pt idx="18">
                  <c:v>17225.532999999999</c:v>
                </c:pt>
                <c:pt idx="19">
                  <c:v>34524.776099999995</c:v>
                </c:pt>
              </c:numCache>
            </c:numRef>
          </c:val>
          <c:extLst>
            <c:ext xmlns:c16="http://schemas.microsoft.com/office/drawing/2014/chart" uri="{C3380CC4-5D6E-409C-BE32-E72D297353CC}">
              <c16:uniqueId val="{00000051-8FC8-4612-8E82-980D33918786}"/>
            </c:ext>
          </c:extLst>
        </c:ser>
        <c:ser>
          <c:idx val="2"/>
          <c:order val="2"/>
          <c:tx>
            <c:strRef>
              <c:f>Sheet8!$G$3:$G$4</c:f>
              <c:strCache>
                <c:ptCount val="1"/>
                <c:pt idx="0">
                  <c:v>Platinum</c:v>
                </c:pt>
              </c:strCache>
            </c:strRef>
          </c:tx>
          <c:dPt>
            <c:idx val="0"/>
            <c:bubble3D val="0"/>
            <c:spPr>
              <a:solidFill>
                <a:schemeClr val="accent1"/>
              </a:solidFill>
              <a:ln>
                <a:noFill/>
              </a:ln>
              <a:effectLst>
                <a:outerShdw blurRad="317500" algn="ctr" rotWithShape="0">
                  <a:prstClr val="black">
                    <a:alpha val="25000"/>
                  </a:prstClr>
                </a:outerShdw>
              </a:effectLst>
            </c:spPr>
            <c:extLst>
              <c:ext xmlns:c16="http://schemas.microsoft.com/office/drawing/2014/chart" uri="{C3380CC4-5D6E-409C-BE32-E72D297353CC}">
                <c16:uniqueId val="{00000053-8FC8-4612-8E82-980D33918786}"/>
              </c:ext>
            </c:extLst>
          </c:dPt>
          <c:dPt>
            <c:idx val="1"/>
            <c:bubble3D val="0"/>
            <c:spPr>
              <a:solidFill>
                <a:schemeClr val="accent2"/>
              </a:solidFill>
              <a:ln>
                <a:noFill/>
              </a:ln>
              <a:effectLst>
                <a:outerShdw blurRad="317500" algn="ctr" rotWithShape="0">
                  <a:prstClr val="black">
                    <a:alpha val="25000"/>
                  </a:prstClr>
                </a:outerShdw>
              </a:effectLst>
            </c:spPr>
            <c:extLst>
              <c:ext xmlns:c16="http://schemas.microsoft.com/office/drawing/2014/chart" uri="{C3380CC4-5D6E-409C-BE32-E72D297353CC}">
                <c16:uniqueId val="{00000055-8FC8-4612-8E82-980D33918786}"/>
              </c:ext>
            </c:extLst>
          </c:dPt>
          <c:dPt>
            <c:idx val="2"/>
            <c:bubble3D val="0"/>
            <c:spPr>
              <a:solidFill>
                <a:schemeClr val="accent3"/>
              </a:solidFill>
              <a:ln>
                <a:noFill/>
              </a:ln>
              <a:effectLst>
                <a:outerShdw blurRad="317500" algn="ctr" rotWithShape="0">
                  <a:prstClr val="black">
                    <a:alpha val="25000"/>
                  </a:prstClr>
                </a:outerShdw>
              </a:effectLst>
            </c:spPr>
            <c:extLst>
              <c:ext xmlns:c16="http://schemas.microsoft.com/office/drawing/2014/chart" uri="{C3380CC4-5D6E-409C-BE32-E72D297353CC}">
                <c16:uniqueId val="{00000057-8FC8-4612-8E82-980D33918786}"/>
              </c:ext>
            </c:extLst>
          </c:dPt>
          <c:dPt>
            <c:idx val="3"/>
            <c:bubble3D val="0"/>
            <c:spPr>
              <a:solidFill>
                <a:schemeClr val="accent4"/>
              </a:solidFill>
              <a:ln>
                <a:noFill/>
              </a:ln>
              <a:effectLst>
                <a:outerShdw blurRad="317500" algn="ctr" rotWithShape="0">
                  <a:prstClr val="black">
                    <a:alpha val="25000"/>
                  </a:prstClr>
                </a:outerShdw>
              </a:effectLst>
            </c:spPr>
            <c:extLst>
              <c:ext xmlns:c16="http://schemas.microsoft.com/office/drawing/2014/chart" uri="{C3380CC4-5D6E-409C-BE32-E72D297353CC}">
                <c16:uniqueId val="{00000059-8FC8-4612-8E82-980D33918786}"/>
              </c:ext>
            </c:extLst>
          </c:dPt>
          <c:dPt>
            <c:idx val="4"/>
            <c:bubble3D val="0"/>
            <c:spPr>
              <a:solidFill>
                <a:schemeClr val="accent5"/>
              </a:solidFill>
              <a:ln>
                <a:noFill/>
              </a:ln>
              <a:effectLst>
                <a:outerShdw blurRad="317500" algn="ctr" rotWithShape="0">
                  <a:prstClr val="black">
                    <a:alpha val="25000"/>
                  </a:prstClr>
                </a:outerShdw>
              </a:effectLst>
            </c:spPr>
            <c:extLst>
              <c:ext xmlns:c16="http://schemas.microsoft.com/office/drawing/2014/chart" uri="{C3380CC4-5D6E-409C-BE32-E72D297353CC}">
                <c16:uniqueId val="{0000005B-8FC8-4612-8E82-980D33918786}"/>
              </c:ext>
            </c:extLst>
          </c:dPt>
          <c:dPt>
            <c:idx val="5"/>
            <c:bubble3D val="0"/>
            <c:spPr>
              <a:solidFill>
                <a:schemeClr val="accent6"/>
              </a:solidFill>
              <a:ln>
                <a:noFill/>
              </a:ln>
              <a:effectLst>
                <a:outerShdw blurRad="317500" algn="ctr" rotWithShape="0">
                  <a:prstClr val="black">
                    <a:alpha val="25000"/>
                  </a:prstClr>
                </a:outerShdw>
              </a:effectLst>
            </c:spPr>
            <c:extLst>
              <c:ext xmlns:c16="http://schemas.microsoft.com/office/drawing/2014/chart" uri="{C3380CC4-5D6E-409C-BE32-E72D297353CC}">
                <c16:uniqueId val="{0000005D-8FC8-4612-8E82-980D33918786}"/>
              </c:ext>
            </c:extLst>
          </c:dPt>
          <c:dPt>
            <c:idx val="6"/>
            <c:bubble3D val="0"/>
            <c:spPr>
              <a:solidFill>
                <a:schemeClr val="accent1">
                  <a:lumMod val="60000"/>
                </a:schemeClr>
              </a:solidFill>
              <a:ln>
                <a:noFill/>
              </a:ln>
              <a:effectLst>
                <a:outerShdw blurRad="317500" algn="ctr" rotWithShape="0">
                  <a:prstClr val="black">
                    <a:alpha val="25000"/>
                  </a:prstClr>
                </a:outerShdw>
              </a:effectLst>
            </c:spPr>
            <c:extLst>
              <c:ext xmlns:c16="http://schemas.microsoft.com/office/drawing/2014/chart" uri="{C3380CC4-5D6E-409C-BE32-E72D297353CC}">
                <c16:uniqueId val="{0000005F-8FC8-4612-8E82-980D33918786}"/>
              </c:ext>
            </c:extLst>
          </c:dPt>
          <c:dPt>
            <c:idx val="7"/>
            <c:bubble3D val="0"/>
            <c:spPr>
              <a:solidFill>
                <a:schemeClr val="accent2">
                  <a:lumMod val="60000"/>
                </a:schemeClr>
              </a:solidFill>
              <a:ln>
                <a:noFill/>
              </a:ln>
              <a:effectLst>
                <a:outerShdw blurRad="317500" algn="ctr" rotWithShape="0">
                  <a:prstClr val="black">
                    <a:alpha val="25000"/>
                  </a:prstClr>
                </a:outerShdw>
              </a:effectLst>
            </c:spPr>
            <c:extLst>
              <c:ext xmlns:c16="http://schemas.microsoft.com/office/drawing/2014/chart" uri="{C3380CC4-5D6E-409C-BE32-E72D297353CC}">
                <c16:uniqueId val="{00000061-8FC8-4612-8E82-980D33918786}"/>
              </c:ext>
            </c:extLst>
          </c:dPt>
          <c:dPt>
            <c:idx val="8"/>
            <c:bubble3D val="0"/>
            <c:spPr>
              <a:solidFill>
                <a:schemeClr val="accent3">
                  <a:lumMod val="60000"/>
                </a:schemeClr>
              </a:solidFill>
              <a:ln>
                <a:noFill/>
              </a:ln>
              <a:effectLst>
                <a:outerShdw blurRad="317500" algn="ctr" rotWithShape="0">
                  <a:prstClr val="black">
                    <a:alpha val="25000"/>
                  </a:prstClr>
                </a:outerShdw>
              </a:effectLst>
            </c:spPr>
            <c:extLst>
              <c:ext xmlns:c16="http://schemas.microsoft.com/office/drawing/2014/chart" uri="{C3380CC4-5D6E-409C-BE32-E72D297353CC}">
                <c16:uniqueId val="{00000063-8FC8-4612-8E82-980D33918786}"/>
              </c:ext>
            </c:extLst>
          </c:dPt>
          <c:dPt>
            <c:idx val="9"/>
            <c:bubble3D val="0"/>
            <c:spPr>
              <a:solidFill>
                <a:schemeClr val="accent4">
                  <a:lumMod val="60000"/>
                </a:schemeClr>
              </a:solidFill>
              <a:ln>
                <a:noFill/>
              </a:ln>
              <a:effectLst>
                <a:outerShdw blurRad="317500" algn="ctr" rotWithShape="0">
                  <a:prstClr val="black">
                    <a:alpha val="25000"/>
                  </a:prstClr>
                </a:outerShdw>
              </a:effectLst>
            </c:spPr>
            <c:extLst>
              <c:ext xmlns:c16="http://schemas.microsoft.com/office/drawing/2014/chart" uri="{C3380CC4-5D6E-409C-BE32-E72D297353CC}">
                <c16:uniqueId val="{00000065-8FC8-4612-8E82-980D33918786}"/>
              </c:ext>
            </c:extLst>
          </c:dPt>
          <c:dPt>
            <c:idx val="10"/>
            <c:bubble3D val="0"/>
            <c:spPr>
              <a:solidFill>
                <a:schemeClr val="accent5">
                  <a:lumMod val="60000"/>
                </a:schemeClr>
              </a:solidFill>
              <a:ln>
                <a:noFill/>
              </a:ln>
              <a:effectLst>
                <a:outerShdw blurRad="317500" algn="ctr" rotWithShape="0">
                  <a:prstClr val="black">
                    <a:alpha val="25000"/>
                  </a:prstClr>
                </a:outerShdw>
              </a:effectLst>
            </c:spPr>
            <c:extLst>
              <c:ext xmlns:c16="http://schemas.microsoft.com/office/drawing/2014/chart" uri="{C3380CC4-5D6E-409C-BE32-E72D297353CC}">
                <c16:uniqueId val="{00000067-8FC8-4612-8E82-980D33918786}"/>
              </c:ext>
            </c:extLst>
          </c:dPt>
          <c:dPt>
            <c:idx val="11"/>
            <c:bubble3D val="0"/>
            <c:spPr>
              <a:solidFill>
                <a:schemeClr val="accent6">
                  <a:lumMod val="60000"/>
                </a:schemeClr>
              </a:solidFill>
              <a:ln>
                <a:noFill/>
              </a:ln>
              <a:effectLst>
                <a:outerShdw blurRad="317500" algn="ctr" rotWithShape="0">
                  <a:prstClr val="black">
                    <a:alpha val="25000"/>
                  </a:prstClr>
                </a:outerShdw>
              </a:effectLst>
            </c:spPr>
            <c:extLst>
              <c:ext xmlns:c16="http://schemas.microsoft.com/office/drawing/2014/chart" uri="{C3380CC4-5D6E-409C-BE32-E72D297353CC}">
                <c16:uniqueId val="{00000069-8FC8-4612-8E82-980D33918786}"/>
              </c:ext>
            </c:extLst>
          </c:dPt>
          <c:dPt>
            <c:idx val="12"/>
            <c:bubble3D val="0"/>
            <c:spPr>
              <a:solidFill>
                <a:schemeClr val="accent1">
                  <a:lumMod val="80000"/>
                  <a:lumOff val="20000"/>
                </a:schemeClr>
              </a:solidFill>
              <a:ln>
                <a:noFill/>
              </a:ln>
              <a:effectLst>
                <a:outerShdw blurRad="317500" algn="ctr" rotWithShape="0">
                  <a:prstClr val="black">
                    <a:alpha val="25000"/>
                  </a:prstClr>
                </a:outerShdw>
              </a:effectLst>
            </c:spPr>
            <c:extLst>
              <c:ext xmlns:c16="http://schemas.microsoft.com/office/drawing/2014/chart" uri="{C3380CC4-5D6E-409C-BE32-E72D297353CC}">
                <c16:uniqueId val="{0000006B-8FC8-4612-8E82-980D33918786}"/>
              </c:ext>
            </c:extLst>
          </c:dPt>
          <c:dPt>
            <c:idx val="13"/>
            <c:bubble3D val="0"/>
            <c:spPr>
              <a:solidFill>
                <a:schemeClr val="accent2">
                  <a:lumMod val="80000"/>
                  <a:lumOff val="20000"/>
                </a:schemeClr>
              </a:solidFill>
              <a:ln>
                <a:noFill/>
              </a:ln>
              <a:effectLst>
                <a:outerShdw blurRad="317500" algn="ctr" rotWithShape="0">
                  <a:prstClr val="black">
                    <a:alpha val="25000"/>
                  </a:prstClr>
                </a:outerShdw>
              </a:effectLst>
            </c:spPr>
            <c:extLst>
              <c:ext xmlns:c16="http://schemas.microsoft.com/office/drawing/2014/chart" uri="{C3380CC4-5D6E-409C-BE32-E72D297353CC}">
                <c16:uniqueId val="{0000006D-8FC8-4612-8E82-980D33918786}"/>
              </c:ext>
            </c:extLst>
          </c:dPt>
          <c:dPt>
            <c:idx val="14"/>
            <c:bubble3D val="0"/>
            <c:spPr>
              <a:solidFill>
                <a:schemeClr val="accent3">
                  <a:lumMod val="80000"/>
                  <a:lumOff val="20000"/>
                </a:schemeClr>
              </a:solidFill>
              <a:ln>
                <a:noFill/>
              </a:ln>
              <a:effectLst>
                <a:outerShdw blurRad="317500" algn="ctr" rotWithShape="0">
                  <a:prstClr val="black">
                    <a:alpha val="25000"/>
                  </a:prstClr>
                </a:outerShdw>
              </a:effectLst>
            </c:spPr>
            <c:extLst>
              <c:ext xmlns:c16="http://schemas.microsoft.com/office/drawing/2014/chart" uri="{C3380CC4-5D6E-409C-BE32-E72D297353CC}">
                <c16:uniqueId val="{0000006F-8FC8-4612-8E82-980D33918786}"/>
              </c:ext>
            </c:extLst>
          </c:dPt>
          <c:dPt>
            <c:idx val="15"/>
            <c:bubble3D val="0"/>
            <c:spPr>
              <a:solidFill>
                <a:schemeClr val="accent4">
                  <a:lumMod val="80000"/>
                  <a:lumOff val="20000"/>
                </a:schemeClr>
              </a:solidFill>
              <a:ln>
                <a:noFill/>
              </a:ln>
              <a:effectLst>
                <a:outerShdw blurRad="317500" algn="ctr" rotWithShape="0">
                  <a:prstClr val="black">
                    <a:alpha val="25000"/>
                  </a:prstClr>
                </a:outerShdw>
              </a:effectLst>
            </c:spPr>
            <c:extLst>
              <c:ext xmlns:c16="http://schemas.microsoft.com/office/drawing/2014/chart" uri="{C3380CC4-5D6E-409C-BE32-E72D297353CC}">
                <c16:uniqueId val="{00000071-8FC8-4612-8E82-980D33918786}"/>
              </c:ext>
            </c:extLst>
          </c:dPt>
          <c:dPt>
            <c:idx val="16"/>
            <c:bubble3D val="0"/>
            <c:spPr>
              <a:solidFill>
                <a:schemeClr val="accent5">
                  <a:lumMod val="80000"/>
                  <a:lumOff val="20000"/>
                </a:schemeClr>
              </a:solidFill>
              <a:ln>
                <a:noFill/>
              </a:ln>
              <a:effectLst>
                <a:outerShdw blurRad="317500" algn="ctr" rotWithShape="0">
                  <a:prstClr val="black">
                    <a:alpha val="25000"/>
                  </a:prstClr>
                </a:outerShdw>
              </a:effectLst>
            </c:spPr>
            <c:extLst>
              <c:ext xmlns:c16="http://schemas.microsoft.com/office/drawing/2014/chart" uri="{C3380CC4-5D6E-409C-BE32-E72D297353CC}">
                <c16:uniqueId val="{00000073-8FC8-4612-8E82-980D33918786}"/>
              </c:ext>
            </c:extLst>
          </c:dPt>
          <c:dPt>
            <c:idx val="17"/>
            <c:bubble3D val="0"/>
            <c:spPr>
              <a:solidFill>
                <a:schemeClr val="accent6">
                  <a:lumMod val="80000"/>
                  <a:lumOff val="20000"/>
                </a:schemeClr>
              </a:solidFill>
              <a:ln>
                <a:noFill/>
              </a:ln>
              <a:effectLst>
                <a:outerShdw blurRad="317500" algn="ctr" rotWithShape="0">
                  <a:prstClr val="black">
                    <a:alpha val="25000"/>
                  </a:prstClr>
                </a:outerShdw>
              </a:effectLst>
            </c:spPr>
            <c:extLst>
              <c:ext xmlns:c16="http://schemas.microsoft.com/office/drawing/2014/chart" uri="{C3380CC4-5D6E-409C-BE32-E72D297353CC}">
                <c16:uniqueId val="{00000075-8FC8-4612-8E82-980D33918786}"/>
              </c:ext>
            </c:extLst>
          </c:dPt>
          <c:dPt>
            <c:idx val="18"/>
            <c:bubble3D val="0"/>
            <c:spPr>
              <a:solidFill>
                <a:schemeClr val="accent1">
                  <a:lumMod val="80000"/>
                </a:schemeClr>
              </a:solidFill>
              <a:ln>
                <a:noFill/>
              </a:ln>
              <a:effectLst>
                <a:outerShdw blurRad="317500" algn="ctr" rotWithShape="0">
                  <a:prstClr val="black">
                    <a:alpha val="25000"/>
                  </a:prstClr>
                </a:outerShdw>
              </a:effectLst>
            </c:spPr>
            <c:extLst>
              <c:ext xmlns:c16="http://schemas.microsoft.com/office/drawing/2014/chart" uri="{C3380CC4-5D6E-409C-BE32-E72D297353CC}">
                <c16:uniqueId val="{00000077-8FC8-4612-8E82-980D33918786}"/>
              </c:ext>
            </c:extLst>
          </c:dPt>
          <c:dPt>
            <c:idx val="19"/>
            <c:bubble3D val="0"/>
            <c:spPr>
              <a:solidFill>
                <a:schemeClr val="accent2">
                  <a:lumMod val="80000"/>
                </a:schemeClr>
              </a:solidFill>
              <a:ln>
                <a:noFill/>
              </a:ln>
              <a:effectLst>
                <a:outerShdw blurRad="317500" algn="ctr" rotWithShape="0">
                  <a:prstClr val="black">
                    <a:alpha val="25000"/>
                  </a:prstClr>
                </a:outerShdw>
              </a:effectLst>
            </c:spPr>
            <c:extLst>
              <c:ext xmlns:c16="http://schemas.microsoft.com/office/drawing/2014/chart" uri="{C3380CC4-5D6E-409C-BE32-E72D297353CC}">
                <c16:uniqueId val="{00000079-8FC8-4612-8E82-980D33918786}"/>
              </c:ext>
            </c:extLst>
          </c:dPt>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inEnd"/>
            <c:showLegendKey val="0"/>
            <c:showVal val="0"/>
            <c:showCatName val="0"/>
            <c:showSerName val="0"/>
            <c:showPercent val="1"/>
            <c:showBubbleSize val="0"/>
            <c:showLeaderLines val="1"/>
            <c:leaderLines>
              <c:spPr>
                <a:ln w="9525" cap="flat" cmpd="sng" algn="ctr">
                  <a:solidFill>
                    <a:schemeClr val="dk1">
                      <a:lumMod val="35000"/>
                      <a:lumOff val="65000"/>
                    </a:schemeClr>
                  </a:solidFill>
                  <a:round/>
                </a:ln>
                <a:effectLst/>
              </c:spPr>
            </c:leaderLines>
            <c:extLst>
              <c:ext xmlns:c15="http://schemas.microsoft.com/office/drawing/2012/chart" uri="{CE6537A1-D6FC-4f65-9D91-7224C49458BB}"/>
            </c:extLst>
          </c:dLbls>
          <c:cat>
            <c:strRef>
              <c:f>Sheet8!$D$5:$D$25</c:f>
              <c:strCache>
                <c:ptCount val="20"/>
                <c:pt idx="0">
                  <c:v>Aguirre-Keller</c:v>
                </c:pt>
                <c:pt idx="1">
                  <c:v>Alexander Group</c:v>
                </c:pt>
                <c:pt idx="2">
                  <c:v>Bean, Jones and Park</c:v>
                </c:pt>
                <c:pt idx="3">
                  <c:v>Benson-Elliott</c:v>
                </c:pt>
                <c:pt idx="4">
                  <c:v>Black-Horn</c:v>
                </c:pt>
                <c:pt idx="5">
                  <c:v>Frederick-Wright</c:v>
                </c:pt>
                <c:pt idx="6">
                  <c:v>Gardner, Humphrey and Contreras</c:v>
                </c:pt>
                <c:pt idx="7">
                  <c:v>Gray Ltd</c:v>
                </c:pt>
                <c:pt idx="8">
                  <c:v>Guerrero-Schmitt</c:v>
                </c:pt>
                <c:pt idx="9">
                  <c:v>Hill, Wagner and Ballard</c:v>
                </c:pt>
                <c:pt idx="10">
                  <c:v>Holloway Ltd</c:v>
                </c:pt>
                <c:pt idx="11">
                  <c:v>Johnson-Wright</c:v>
                </c:pt>
                <c:pt idx="12">
                  <c:v>Mann-Austin</c:v>
                </c:pt>
                <c:pt idx="13">
                  <c:v>Martinez, Adkins and Johnson</c:v>
                </c:pt>
                <c:pt idx="14">
                  <c:v>Martinez-Mullins</c:v>
                </c:pt>
                <c:pt idx="15">
                  <c:v>Mcdonald Inc</c:v>
                </c:pt>
                <c:pt idx="16">
                  <c:v>Moore, Padilla and Butler</c:v>
                </c:pt>
                <c:pt idx="17">
                  <c:v>Rivera-Warner</c:v>
                </c:pt>
                <c:pt idx="18">
                  <c:v>Shelton PLC</c:v>
                </c:pt>
                <c:pt idx="19">
                  <c:v>Thomas, Bridges and Harris</c:v>
                </c:pt>
              </c:strCache>
            </c:strRef>
          </c:cat>
          <c:val>
            <c:numRef>
              <c:f>Sheet8!$G$5:$G$25</c:f>
              <c:numCache>
                <c:formatCode>General</c:formatCode>
                <c:ptCount val="20"/>
                <c:pt idx="0">
                  <c:v>23160.364499999996</c:v>
                </c:pt>
                <c:pt idx="1">
                  <c:v>35454.769399999997</c:v>
                </c:pt>
                <c:pt idx="2">
                  <c:v>53024.21</c:v>
                </c:pt>
                <c:pt idx="3">
                  <c:v>49639.793700000002</c:v>
                </c:pt>
                <c:pt idx="4">
                  <c:v>32547.501200000002</c:v>
                </c:pt>
                <c:pt idx="5">
                  <c:v>40656.827099999995</c:v>
                </c:pt>
                <c:pt idx="6">
                  <c:v>47507.613899999982</c:v>
                </c:pt>
                <c:pt idx="7">
                  <c:v>23917.380800000003</c:v>
                </c:pt>
                <c:pt idx="8">
                  <c:v>28418.4313</c:v>
                </c:pt>
                <c:pt idx="9">
                  <c:v>26566.832699999999</c:v>
                </c:pt>
                <c:pt idx="10">
                  <c:v>40242.701599999993</c:v>
                </c:pt>
                <c:pt idx="11">
                  <c:v>29173.487099999995</c:v>
                </c:pt>
                <c:pt idx="12">
                  <c:v>25550.988500000003</c:v>
                </c:pt>
                <c:pt idx="13">
                  <c:v>30295.284300000007</c:v>
                </c:pt>
                <c:pt idx="14">
                  <c:v>34572.865399999995</c:v>
                </c:pt>
                <c:pt idx="15">
                  <c:v>27795.271400000009</c:v>
                </c:pt>
                <c:pt idx="16">
                  <c:v>23466.785299999996</c:v>
                </c:pt>
                <c:pt idx="17">
                  <c:v>27919.098799999996</c:v>
                </c:pt>
                <c:pt idx="18">
                  <c:v>30718.706600000005</c:v>
                </c:pt>
                <c:pt idx="19">
                  <c:v>25475.252199999999</c:v>
                </c:pt>
              </c:numCache>
            </c:numRef>
          </c:val>
          <c:extLst>
            <c:ext xmlns:c16="http://schemas.microsoft.com/office/drawing/2014/chart" uri="{C3380CC4-5D6E-409C-BE32-E72D297353CC}">
              <c16:uniqueId val="{0000007A-8FC8-4612-8E82-980D33918786}"/>
            </c:ext>
          </c:extLst>
        </c:ser>
        <c:ser>
          <c:idx val="3"/>
          <c:order val="3"/>
          <c:tx>
            <c:strRef>
              <c:f>Sheet8!$H$3:$H$4</c:f>
              <c:strCache>
                <c:ptCount val="1"/>
                <c:pt idx="0">
                  <c:v>Silver</c:v>
                </c:pt>
              </c:strCache>
            </c:strRef>
          </c:tx>
          <c:dPt>
            <c:idx val="0"/>
            <c:bubble3D val="0"/>
            <c:spPr>
              <a:solidFill>
                <a:schemeClr val="accent1"/>
              </a:solidFill>
              <a:ln>
                <a:noFill/>
              </a:ln>
              <a:effectLst>
                <a:outerShdw blurRad="317500" algn="ctr" rotWithShape="0">
                  <a:prstClr val="black">
                    <a:alpha val="25000"/>
                  </a:prstClr>
                </a:outerShdw>
              </a:effectLst>
            </c:spPr>
            <c:extLst>
              <c:ext xmlns:c16="http://schemas.microsoft.com/office/drawing/2014/chart" uri="{C3380CC4-5D6E-409C-BE32-E72D297353CC}">
                <c16:uniqueId val="{0000007C-8FC8-4612-8E82-980D33918786}"/>
              </c:ext>
            </c:extLst>
          </c:dPt>
          <c:dPt>
            <c:idx val="1"/>
            <c:bubble3D val="0"/>
            <c:spPr>
              <a:solidFill>
                <a:schemeClr val="accent2"/>
              </a:solidFill>
              <a:ln>
                <a:noFill/>
              </a:ln>
              <a:effectLst>
                <a:outerShdw blurRad="317500" algn="ctr" rotWithShape="0">
                  <a:prstClr val="black">
                    <a:alpha val="25000"/>
                  </a:prstClr>
                </a:outerShdw>
              </a:effectLst>
            </c:spPr>
            <c:extLst>
              <c:ext xmlns:c16="http://schemas.microsoft.com/office/drawing/2014/chart" uri="{C3380CC4-5D6E-409C-BE32-E72D297353CC}">
                <c16:uniqueId val="{0000007E-8FC8-4612-8E82-980D33918786}"/>
              </c:ext>
            </c:extLst>
          </c:dPt>
          <c:dPt>
            <c:idx val="2"/>
            <c:bubble3D val="0"/>
            <c:spPr>
              <a:solidFill>
                <a:schemeClr val="accent3"/>
              </a:solidFill>
              <a:ln>
                <a:noFill/>
              </a:ln>
              <a:effectLst>
                <a:outerShdw blurRad="317500" algn="ctr" rotWithShape="0">
                  <a:prstClr val="black">
                    <a:alpha val="25000"/>
                  </a:prstClr>
                </a:outerShdw>
              </a:effectLst>
            </c:spPr>
            <c:extLst>
              <c:ext xmlns:c16="http://schemas.microsoft.com/office/drawing/2014/chart" uri="{C3380CC4-5D6E-409C-BE32-E72D297353CC}">
                <c16:uniqueId val="{00000080-8FC8-4612-8E82-980D33918786}"/>
              </c:ext>
            </c:extLst>
          </c:dPt>
          <c:dPt>
            <c:idx val="3"/>
            <c:bubble3D val="0"/>
            <c:spPr>
              <a:solidFill>
                <a:schemeClr val="accent4"/>
              </a:solidFill>
              <a:ln>
                <a:noFill/>
              </a:ln>
              <a:effectLst>
                <a:outerShdw blurRad="317500" algn="ctr" rotWithShape="0">
                  <a:prstClr val="black">
                    <a:alpha val="25000"/>
                  </a:prstClr>
                </a:outerShdw>
              </a:effectLst>
            </c:spPr>
            <c:extLst>
              <c:ext xmlns:c16="http://schemas.microsoft.com/office/drawing/2014/chart" uri="{C3380CC4-5D6E-409C-BE32-E72D297353CC}">
                <c16:uniqueId val="{00000082-8FC8-4612-8E82-980D33918786}"/>
              </c:ext>
            </c:extLst>
          </c:dPt>
          <c:dPt>
            <c:idx val="4"/>
            <c:bubble3D val="0"/>
            <c:spPr>
              <a:solidFill>
                <a:schemeClr val="accent5"/>
              </a:solidFill>
              <a:ln>
                <a:noFill/>
              </a:ln>
              <a:effectLst>
                <a:outerShdw blurRad="317500" algn="ctr" rotWithShape="0">
                  <a:prstClr val="black">
                    <a:alpha val="25000"/>
                  </a:prstClr>
                </a:outerShdw>
              </a:effectLst>
            </c:spPr>
            <c:extLst>
              <c:ext xmlns:c16="http://schemas.microsoft.com/office/drawing/2014/chart" uri="{C3380CC4-5D6E-409C-BE32-E72D297353CC}">
                <c16:uniqueId val="{00000084-8FC8-4612-8E82-980D33918786}"/>
              </c:ext>
            </c:extLst>
          </c:dPt>
          <c:dPt>
            <c:idx val="5"/>
            <c:bubble3D val="0"/>
            <c:spPr>
              <a:solidFill>
                <a:schemeClr val="accent6"/>
              </a:solidFill>
              <a:ln>
                <a:noFill/>
              </a:ln>
              <a:effectLst>
                <a:outerShdw blurRad="317500" algn="ctr" rotWithShape="0">
                  <a:prstClr val="black">
                    <a:alpha val="25000"/>
                  </a:prstClr>
                </a:outerShdw>
              </a:effectLst>
            </c:spPr>
            <c:extLst>
              <c:ext xmlns:c16="http://schemas.microsoft.com/office/drawing/2014/chart" uri="{C3380CC4-5D6E-409C-BE32-E72D297353CC}">
                <c16:uniqueId val="{00000086-8FC8-4612-8E82-980D33918786}"/>
              </c:ext>
            </c:extLst>
          </c:dPt>
          <c:dPt>
            <c:idx val="6"/>
            <c:bubble3D val="0"/>
            <c:spPr>
              <a:solidFill>
                <a:schemeClr val="accent1">
                  <a:lumMod val="60000"/>
                </a:schemeClr>
              </a:solidFill>
              <a:ln>
                <a:noFill/>
              </a:ln>
              <a:effectLst>
                <a:outerShdw blurRad="317500" algn="ctr" rotWithShape="0">
                  <a:prstClr val="black">
                    <a:alpha val="25000"/>
                  </a:prstClr>
                </a:outerShdw>
              </a:effectLst>
            </c:spPr>
            <c:extLst>
              <c:ext xmlns:c16="http://schemas.microsoft.com/office/drawing/2014/chart" uri="{C3380CC4-5D6E-409C-BE32-E72D297353CC}">
                <c16:uniqueId val="{00000088-8FC8-4612-8E82-980D33918786}"/>
              </c:ext>
            </c:extLst>
          </c:dPt>
          <c:dPt>
            <c:idx val="7"/>
            <c:bubble3D val="0"/>
            <c:spPr>
              <a:solidFill>
                <a:schemeClr val="accent2">
                  <a:lumMod val="60000"/>
                </a:schemeClr>
              </a:solidFill>
              <a:ln>
                <a:noFill/>
              </a:ln>
              <a:effectLst>
                <a:outerShdw blurRad="317500" algn="ctr" rotWithShape="0">
                  <a:prstClr val="black">
                    <a:alpha val="25000"/>
                  </a:prstClr>
                </a:outerShdw>
              </a:effectLst>
            </c:spPr>
            <c:extLst>
              <c:ext xmlns:c16="http://schemas.microsoft.com/office/drawing/2014/chart" uri="{C3380CC4-5D6E-409C-BE32-E72D297353CC}">
                <c16:uniqueId val="{0000008A-8FC8-4612-8E82-980D33918786}"/>
              </c:ext>
            </c:extLst>
          </c:dPt>
          <c:dPt>
            <c:idx val="8"/>
            <c:bubble3D val="0"/>
            <c:spPr>
              <a:solidFill>
                <a:schemeClr val="accent3">
                  <a:lumMod val="60000"/>
                </a:schemeClr>
              </a:solidFill>
              <a:ln>
                <a:noFill/>
              </a:ln>
              <a:effectLst>
                <a:outerShdw blurRad="317500" algn="ctr" rotWithShape="0">
                  <a:prstClr val="black">
                    <a:alpha val="25000"/>
                  </a:prstClr>
                </a:outerShdw>
              </a:effectLst>
            </c:spPr>
            <c:extLst>
              <c:ext xmlns:c16="http://schemas.microsoft.com/office/drawing/2014/chart" uri="{C3380CC4-5D6E-409C-BE32-E72D297353CC}">
                <c16:uniqueId val="{0000008C-8FC8-4612-8E82-980D33918786}"/>
              </c:ext>
            </c:extLst>
          </c:dPt>
          <c:dPt>
            <c:idx val="9"/>
            <c:bubble3D val="0"/>
            <c:spPr>
              <a:solidFill>
                <a:schemeClr val="accent4">
                  <a:lumMod val="60000"/>
                </a:schemeClr>
              </a:solidFill>
              <a:ln>
                <a:noFill/>
              </a:ln>
              <a:effectLst>
                <a:outerShdw blurRad="317500" algn="ctr" rotWithShape="0">
                  <a:prstClr val="black">
                    <a:alpha val="25000"/>
                  </a:prstClr>
                </a:outerShdw>
              </a:effectLst>
            </c:spPr>
            <c:extLst>
              <c:ext xmlns:c16="http://schemas.microsoft.com/office/drawing/2014/chart" uri="{C3380CC4-5D6E-409C-BE32-E72D297353CC}">
                <c16:uniqueId val="{0000008E-8FC8-4612-8E82-980D33918786}"/>
              </c:ext>
            </c:extLst>
          </c:dPt>
          <c:dPt>
            <c:idx val="10"/>
            <c:bubble3D val="0"/>
            <c:spPr>
              <a:solidFill>
                <a:schemeClr val="accent5">
                  <a:lumMod val="60000"/>
                </a:schemeClr>
              </a:solidFill>
              <a:ln>
                <a:noFill/>
              </a:ln>
              <a:effectLst>
                <a:outerShdw blurRad="317500" algn="ctr" rotWithShape="0">
                  <a:prstClr val="black">
                    <a:alpha val="25000"/>
                  </a:prstClr>
                </a:outerShdw>
              </a:effectLst>
            </c:spPr>
            <c:extLst>
              <c:ext xmlns:c16="http://schemas.microsoft.com/office/drawing/2014/chart" uri="{C3380CC4-5D6E-409C-BE32-E72D297353CC}">
                <c16:uniqueId val="{00000090-8FC8-4612-8E82-980D33918786}"/>
              </c:ext>
            </c:extLst>
          </c:dPt>
          <c:dPt>
            <c:idx val="11"/>
            <c:bubble3D val="0"/>
            <c:spPr>
              <a:solidFill>
                <a:schemeClr val="accent6">
                  <a:lumMod val="60000"/>
                </a:schemeClr>
              </a:solidFill>
              <a:ln>
                <a:noFill/>
              </a:ln>
              <a:effectLst>
                <a:outerShdw blurRad="317500" algn="ctr" rotWithShape="0">
                  <a:prstClr val="black">
                    <a:alpha val="25000"/>
                  </a:prstClr>
                </a:outerShdw>
              </a:effectLst>
            </c:spPr>
            <c:extLst>
              <c:ext xmlns:c16="http://schemas.microsoft.com/office/drawing/2014/chart" uri="{C3380CC4-5D6E-409C-BE32-E72D297353CC}">
                <c16:uniqueId val="{00000092-8FC8-4612-8E82-980D33918786}"/>
              </c:ext>
            </c:extLst>
          </c:dPt>
          <c:dPt>
            <c:idx val="12"/>
            <c:bubble3D val="0"/>
            <c:spPr>
              <a:solidFill>
                <a:schemeClr val="accent1">
                  <a:lumMod val="80000"/>
                  <a:lumOff val="20000"/>
                </a:schemeClr>
              </a:solidFill>
              <a:ln>
                <a:noFill/>
              </a:ln>
              <a:effectLst>
                <a:outerShdw blurRad="317500" algn="ctr" rotWithShape="0">
                  <a:prstClr val="black">
                    <a:alpha val="25000"/>
                  </a:prstClr>
                </a:outerShdw>
              </a:effectLst>
            </c:spPr>
            <c:extLst>
              <c:ext xmlns:c16="http://schemas.microsoft.com/office/drawing/2014/chart" uri="{C3380CC4-5D6E-409C-BE32-E72D297353CC}">
                <c16:uniqueId val="{00000094-8FC8-4612-8E82-980D33918786}"/>
              </c:ext>
            </c:extLst>
          </c:dPt>
          <c:dPt>
            <c:idx val="13"/>
            <c:bubble3D val="0"/>
            <c:spPr>
              <a:solidFill>
                <a:schemeClr val="accent2">
                  <a:lumMod val="80000"/>
                  <a:lumOff val="20000"/>
                </a:schemeClr>
              </a:solidFill>
              <a:ln>
                <a:noFill/>
              </a:ln>
              <a:effectLst>
                <a:outerShdw blurRad="317500" algn="ctr" rotWithShape="0">
                  <a:prstClr val="black">
                    <a:alpha val="25000"/>
                  </a:prstClr>
                </a:outerShdw>
              </a:effectLst>
            </c:spPr>
            <c:extLst>
              <c:ext xmlns:c16="http://schemas.microsoft.com/office/drawing/2014/chart" uri="{C3380CC4-5D6E-409C-BE32-E72D297353CC}">
                <c16:uniqueId val="{00000096-8FC8-4612-8E82-980D33918786}"/>
              </c:ext>
            </c:extLst>
          </c:dPt>
          <c:dPt>
            <c:idx val="14"/>
            <c:bubble3D val="0"/>
            <c:spPr>
              <a:solidFill>
                <a:schemeClr val="accent3">
                  <a:lumMod val="80000"/>
                  <a:lumOff val="20000"/>
                </a:schemeClr>
              </a:solidFill>
              <a:ln>
                <a:noFill/>
              </a:ln>
              <a:effectLst>
                <a:outerShdw blurRad="317500" algn="ctr" rotWithShape="0">
                  <a:prstClr val="black">
                    <a:alpha val="25000"/>
                  </a:prstClr>
                </a:outerShdw>
              </a:effectLst>
            </c:spPr>
            <c:extLst>
              <c:ext xmlns:c16="http://schemas.microsoft.com/office/drawing/2014/chart" uri="{C3380CC4-5D6E-409C-BE32-E72D297353CC}">
                <c16:uniqueId val="{00000098-8FC8-4612-8E82-980D33918786}"/>
              </c:ext>
            </c:extLst>
          </c:dPt>
          <c:dPt>
            <c:idx val="15"/>
            <c:bubble3D val="0"/>
            <c:spPr>
              <a:solidFill>
                <a:schemeClr val="accent4">
                  <a:lumMod val="80000"/>
                  <a:lumOff val="20000"/>
                </a:schemeClr>
              </a:solidFill>
              <a:ln>
                <a:noFill/>
              </a:ln>
              <a:effectLst>
                <a:outerShdw blurRad="317500" algn="ctr" rotWithShape="0">
                  <a:prstClr val="black">
                    <a:alpha val="25000"/>
                  </a:prstClr>
                </a:outerShdw>
              </a:effectLst>
            </c:spPr>
            <c:extLst>
              <c:ext xmlns:c16="http://schemas.microsoft.com/office/drawing/2014/chart" uri="{C3380CC4-5D6E-409C-BE32-E72D297353CC}">
                <c16:uniqueId val="{0000009A-8FC8-4612-8E82-980D33918786}"/>
              </c:ext>
            </c:extLst>
          </c:dPt>
          <c:dPt>
            <c:idx val="16"/>
            <c:bubble3D val="0"/>
            <c:spPr>
              <a:solidFill>
                <a:schemeClr val="accent5">
                  <a:lumMod val="80000"/>
                  <a:lumOff val="20000"/>
                </a:schemeClr>
              </a:solidFill>
              <a:ln>
                <a:noFill/>
              </a:ln>
              <a:effectLst>
                <a:outerShdw blurRad="317500" algn="ctr" rotWithShape="0">
                  <a:prstClr val="black">
                    <a:alpha val="25000"/>
                  </a:prstClr>
                </a:outerShdw>
              </a:effectLst>
            </c:spPr>
            <c:extLst>
              <c:ext xmlns:c16="http://schemas.microsoft.com/office/drawing/2014/chart" uri="{C3380CC4-5D6E-409C-BE32-E72D297353CC}">
                <c16:uniqueId val="{0000009C-8FC8-4612-8E82-980D33918786}"/>
              </c:ext>
            </c:extLst>
          </c:dPt>
          <c:dPt>
            <c:idx val="17"/>
            <c:bubble3D val="0"/>
            <c:spPr>
              <a:solidFill>
                <a:schemeClr val="accent6">
                  <a:lumMod val="80000"/>
                  <a:lumOff val="20000"/>
                </a:schemeClr>
              </a:solidFill>
              <a:ln>
                <a:noFill/>
              </a:ln>
              <a:effectLst>
                <a:outerShdw blurRad="317500" algn="ctr" rotWithShape="0">
                  <a:prstClr val="black">
                    <a:alpha val="25000"/>
                  </a:prstClr>
                </a:outerShdw>
              </a:effectLst>
            </c:spPr>
            <c:extLst>
              <c:ext xmlns:c16="http://schemas.microsoft.com/office/drawing/2014/chart" uri="{C3380CC4-5D6E-409C-BE32-E72D297353CC}">
                <c16:uniqueId val="{0000009E-8FC8-4612-8E82-980D33918786}"/>
              </c:ext>
            </c:extLst>
          </c:dPt>
          <c:dPt>
            <c:idx val="18"/>
            <c:bubble3D val="0"/>
            <c:spPr>
              <a:solidFill>
                <a:schemeClr val="accent1">
                  <a:lumMod val="80000"/>
                </a:schemeClr>
              </a:solidFill>
              <a:ln>
                <a:noFill/>
              </a:ln>
              <a:effectLst>
                <a:outerShdw blurRad="317500" algn="ctr" rotWithShape="0">
                  <a:prstClr val="black">
                    <a:alpha val="25000"/>
                  </a:prstClr>
                </a:outerShdw>
              </a:effectLst>
            </c:spPr>
            <c:extLst>
              <c:ext xmlns:c16="http://schemas.microsoft.com/office/drawing/2014/chart" uri="{C3380CC4-5D6E-409C-BE32-E72D297353CC}">
                <c16:uniqueId val="{000000A0-8FC8-4612-8E82-980D33918786}"/>
              </c:ext>
            </c:extLst>
          </c:dPt>
          <c:dPt>
            <c:idx val="19"/>
            <c:bubble3D val="0"/>
            <c:spPr>
              <a:solidFill>
                <a:schemeClr val="accent2">
                  <a:lumMod val="80000"/>
                </a:schemeClr>
              </a:solidFill>
              <a:ln>
                <a:noFill/>
              </a:ln>
              <a:effectLst>
                <a:outerShdw blurRad="317500" algn="ctr" rotWithShape="0">
                  <a:prstClr val="black">
                    <a:alpha val="25000"/>
                  </a:prstClr>
                </a:outerShdw>
              </a:effectLst>
            </c:spPr>
            <c:extLst>
              <c:ext xmlns:c16="http://schemas.microsoft.com/office/drawing/2014/chart" uri="{C3380CC4-5D6E-409C-BE32-E72D297353CC}">
                <c16:uniqueId val="{000000A2-8FC8-4612-8E82-980D33918786}"/>
              </c:ext>
            </c:extLst>
          </c:dPt>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inEnd"/>
            <c:showLegendKey val="0"/>
            <c:showVal val="0"/>
            <c:showCatName val="0"/>
            <c:showSerName val="0"/>
            <c:showPercent val="1"/>
            <c:showBubbleSize val="0"/>
            <c:showLeaderLines val="1"/>
            <c:leaderLines>
              <c:spPr>
                <a:ln w="9525" cap="flat" cmpd="sng" algn="ctr">
                  <a:solidFill>
                    <a:schemeClr val="dk1">
                      <a:lumMod val="35000"/>
                      <a:lumOff val="65000"/>
                    </a:schemeClr>
                  </a:solidFill>
                  <a:round/>
                </a:ln>
                <a:effectLst/>
              </c:spPr>
            </c:leaderLines>
            <c:extLst>
              <c:ext xmlns:c15="http://schemas.microsoft.com/office/drawing/2012/chart" uri="{CE6537A1-D6FC-4f65-9D91-7224C49458BB}"/>
            </c:extLst>
          </c:dLbls>
          <c:cat>
            <c:strRef>
              <c:f>Sheet8!$D$5:$D$25</c:f>
              <c:strCache>
                <c:ptCount val="20"/>
                <c:pt idx="0">
                  <c:v>Aguirre-Keller</c:v>
                </c:pt>
                <c:pt idx="1">
                  <c:v>Alexander Group</c:v>
                </c:pt>
                <c:pt idx="2">
                  <c:v>Bean, Jones and Park</c:v>
                </c:pt>
                <c:pt idx="3">
                  <c:v>Benson-Elliott</c:v>
                </c:pt>
                <c:pt idx="4">
                  <c:v>Black-Horn</c:v>
                </c:pt>
                <c:pt idx="5">
                  <c:v>Frederick-Wright</c:v>
                </c:pt>
                <c:pt idx="6">
                  <c:v>Gardner, Humphrey and Contreras</c:v>
                </c:pt>
                <c:pt idx="7">
                  <c:v>Gray Ltd</c:v>
                </c:pt>
                <c:pt idx="8">
                  <c:v>Guerrero-Schmitt</c:v>
                </c:pt>
                <c:pt idx="9">
                  <c:v>Hill, Wagner and Ballard</c:v>
                </c:pt>
                <c:pt idx="10">
                  <c:v>Holloway Ltd</c:v>
                </c:pt>
                <c:pt idx="11">
                  <c:v>Johnson-Wright</c:v>
                </c:pt>
                <c:pt idx="12">
                  <c:v>Mann-Austin</c:v>
                </c:pt>
                <c:pt idx="13">
                  <c:v>Martinez, Adkins and Johnson</c:v>
                </c:pt>
                <c:pt idx="14">
                  <c:v>Martinez-Mullins</c:v>
                </c:pt>
                <c:pt idx="15">
                  <c:v>Mcdonald Inc</c:v>
                </c:pt>
                <c:pt idx="16">
                  <c:v>Moore, Padilla and Butler</c:v>
                </c:pt>
                <c:pt idx="17">
                  <c:v>Rivera-Warner</c:v>
                </c:pt>
                <c:pt idx="18">
                  <c:v>Shelton PLC</c:v>
                </c:pt>
                <c:pt idx="19">
                  <c:v>Thomas, Bridges and Harris</c:v>
                </c:pt>
              </c:strCache>
            </c:strRef>
          </c:cat>
          <c:val>
            <c:numRef>
              <c:f>Sheet8!$H$5:$H$25</c:f>
              <c:numCache>
                <c:formatCode>General</c:formatCode>
                <c:ptCount val="20"/>
                <c:pt idx="0">
                  <c:v>14656.0522</c:v>
                </c:pt>
                <c:pt idx="1">
                  <c:v>35469.024100000002</c:v>
                </c:pt>
                <c:pt idx="2">
                  <c:v>29154.487300000001</c:v>
                </c:pt>
                <c:pt idx="3">
                  <c:v>20665.203000000001</c:v>
                </c:pt>
                <c:pt idx="4">
                  <c:v>17975.892899999999</c:v>
                </c:pt>
                <c:pt idx="5">
                  <c:v>24047.8076</c:v>
                </c:pt>
                <c:pt idx="6">
                  <c:v>22428.662900000003</c:v>
                </c:pt>
                <c:pt idx="7">
                  <c:v>21600.029200000001</c:v>
                </c:pt>
                <c:pt idx="8">
                  <c:v>17958.781200000001</c:v>
                </c:pt>
                <c:pt idx="9">
                  <c:v>26726.992699999999</c:v>
                </c:pt>
                <c:pt idx="10">
                  <c:v>25829.365200000004</c:v>
                </c:pt>
                <c:pt idx="11">
                  <c:v>25629.072800000002</c:v>
                </c:pt>
                <c:pt idx="12">
                  <c:v>25363.743599999998</c:v>
                </c:pt>
                <c:pt idx="13">
                  <c:v>19087.484199999999</c:v>
                </c:pt>
                <c:pt idx="14">
                  <c:v>25992.253000000001</c:v>
                </c:pt>
                <c:pt idx="15">
                  <c:v>18522.6669</c:v>
                </c:pt>
                <c:pt idx="16">
                  <c:v>23519.265300000006</c:v>
                </c:pt>
                <c:pt idx="17">
                  <c:v>15816.8693</c:v>
                </c:pt>
                <c:pt idx="18">
                  <c:v>27405.229600000006</c:v>
                </c:pt>
                <c:pt idx="19">
                  <c:v>22683.874900000003</c:v>
                </c:pt>
              </c:numCache>
            </c:numRef>
          </c:val>
          <c:extLst>
            <c:ext xmlns:c16="http://schemas.microsoft.com/office/drawing/2014/chart" uri="{C3380CC4-5D6E-409C-BE32-E72D297353CC}">
              <c16:uniqueId val="{000000A3-8FC8-4612-8E82-980D33918786}"/>
            </c:ext>
          </c:extLst>
        </c:ser>
        <c:ser>
          <c:idx val="4"/>
          <c:order val="4"/>
          <c:tx>
            <c:strRef>
              <c:f>Sheet8!$I$3:$I$4</c:f>
              <c:strCache>
                <c:ptCount val="1"/>
                <c:pt idx="0">
                  <c:v>Unknown</c:v>
                </c:pt>
              </c:strCache>
            </c:strRef>
          </c:tx>
          <c:dPt>
            <c:idx val="0"/>
            <c:bubble3D val="0"/>
            <c:spPr>
              <a:solidFill>
                <a:schemeClr val="accent1"/>
              </a:solidFill>
              <a:ln>
                <a:noFill/>
              </a:ln>
              <a:effectLst>
                <a:outerShdw blurRad="317500" algn="ctr" rotWithShape="0">
                  <a:prstClr val="black">
                    <a:alpha val="25000"/>
                  </a:prstClr>
                </a:outerShdw>
              </a:effectLst>
            </c:spPr>
            <c:extLst>
              <c:ext xmlns:c16="http://schemas.microsoft.com/office/drawing/2014/chart" uri="{C3380CC4-5D6E-409C-BE32-E72D297353CC}">
                <c16:uniqueId val="{000000A5-8FC8-4612-8E82-980D33918786}"/>
              </c:ext>
            </c:extLst>
          </c:dPt>
          <c:dPt>
            <c:idx val="1"/>
            <c:bubble3D val="0"/>
            <c:spPr>
              <a:solidFill>
                <a:schemeClr val="accent2"/>
              </a:solidFill>
              <a:ln>
                <a:noFill/>
              </a:ln>
              <a:effectLst>
                <a:outerShdw blurRad="317500" algn="ctr" rotWithShape="0">
                  <a:prstClr val="black">
                    <a:alpha val="25000"/>
                  </a:prstClr>
                </a:outerShdw>
              </a:effectLst>
            </c:spPr>
            <c:extLst>
              <c:ext xmlns:c16="http://schemas.microsoft.com/office/drawing/2014/chart" uri="{C3380CC4-5D6E-409C-BE32-E72D297353CC}">
                <c16:uniqueId val="{000000A7-8FC8-4612-8E82-980D33918786}"/>
              </c:ext>
            </c:extLst>
          </c:dPt>
          <c:dPt>
            <c:idx val="2"/>
            <c:bubble3D val="0"/>
            <c:spPr>
              <a:solidFill>
                <a:schemeClr val="accent3"/>
              </a:solidFill>
              <a:ln>
                <a:noFill/>
              </a:ln>
              <a:effectLst>
                <a:outerShdw blurRad="317500" algn="ctr" rotWithShape="0">
                  <a:prstClr val="black">
                    <a:alpha val="25000"/>
                  </a:prstClr>
                </a:outerShdw>
              </a:effectLst>
            </c:spPr>
            <c:extLst>
              <c:ext xmlns:c16="http://schemas.microsoft.com/office/drawing/2014/chart" uri="{C3380CC4-5D6E-409C-BE32-E72D297353CC}">
                <c16:uniqueId val="{000000A9-8FC8-4612-8E82-980D33918786}"/>
              </c:ext>
            </c:extLst>
          </c:dPt>
          <c:dPt>
            <c:idx val="3"/>
            <c:bubble3D val="0"/>
            <c:spPr>
              <a:solidFill>
                <a:schemeClr val="accent4"/>
              </a:solidFill>
              <a:ln>
                <a:noFill/>
              </a:ln>
              <a:effectLst>
                <a:outerShdw blurRad="317500" algn="ctr" rotWithShape="0">
                  <a:prstClr val="black">
                    <a:alpha val="25000"/>
                  </a:prstClr>
                </a:outerShdw>
              </a:effectLst>
            </c:spPr>
            <c:extLst>
              <c:ext xmlns:c16="http://schemas.microsoft.com/office/drawing/2014/chart" uri="{C3380CC4-5D6E-409C-BE32-E72D297353CC}">
                <c16:uniqueId val="{000000AB-8FC8-4612-8E82-980D33918786}"/>
              </c:ext>
            </c:extLst>
          </c:dPt>
          <c:dPt>
            <c:idx val="4"/>
            <c:bubble3D val="0"/>
            <c:spPr>
              <a:solidFill>
                <a:schemeClr val="accent5"/>
              </a:solidFill>
              <a:ln>
                <a:noFill/>
              </a:ln>
              <a:effectLst>
                <a:outerShdw blurRad="317500" algn="ctr" rotWithShape="0">
                  <a:prstClr val="black">
                    <a:alpha val="25000"/>
                  </a:prstClr>
                </a:outerShdw>
              </a:effectLst>
            </c:spPr>
            <c:extLst>
              <c:ext xmlns:c16="http://schemas.microsoft.com/office/drawing/2014/chart" uri="{C3380CC4-5D6E-409C-BE32-E72D297353CC}">
                <c16:uniqueId val="{000000AD-8FC8-4612-8E82-980D33918786}"/>
              </c:ext>
            </c:extLst>
          </c:dPt>
          <c:dPt>
            <c:idx val="5"/>
            <c:bubble3D val="0"/>
            <c:spPr>
              <a:solidFill>
                <a:schemeClr val="accent6"/>
              </a:solidFill>
              <a:ln>
                <a:noFill/>
              </a:ln>
              <a:effectLst>
                <a:outerShdw blurRad="317500" algn="ctr" rotWithShape="0">
                  <a:prstClr val="black">
                    <a:alpha val="25000"/>
                  </a:prstClr>
                </a:outerShdw>
              </a:effectLst>
            </c:spPr>
            <c:extLst>
              <c:ext xmlns:c16="http://schemas.microsoft.com/office/drawing/2014/chart" uri="{C3380CC4-5D6E-409C-BE32-E72D297353CC}">
                <c16:uniqueId val="{000000AF-8FC8-4612-8E82-980D33918786}"/>
              </c:ext>
            </c:extLst>
          </c:dPt>
          <c:dPt>
            <c:idx val="6"/>
            <c:bubble3D val="0"/>
            <c:spPr>
              <a:solidFill>
                <a:schemeClr val="accent1">
                  <a:lumMod val="60000"/>
                </a:schemeClr>
              </a:solidFill>
              <a:ln>
                <a:noFill/>
              </a:ln>
              <a:effectLst>
                <a:outerShdw blurRad="317500" algn="ctr" rotWithShape="0">
                  <a:prstClr val="black">
                    <a:alpha val="25000"/>
                  </a:prstClr>
                </a:outerShdw>
              </a:effectLst>
            </c:spPr>
            <c:extLst>
              <c:ext xmlns:c16="http://schemas.microsoft.com/office/drawing/2014/chart" uri="{C3380CC4-5D6E-409C-BE32-E72D297353CC}">
                <c16:uniqueId val="{000000B1-8FC8-4612-8E82-980D33918786}"/>
              </c:ext>
            </c:extLst>
          </c:dPt>
          <c:dPt>
            <c:idx val="7"/>
            <c:bubble3D val="0"/>
            <c:spPr>
              <a:solidFill>
                <a:schemeClr val="accent2">
                  <a:lumMod val="60000"/>
                </a:schemeClr>
              </a:solidFill>
              <a:ln>
                <a:noFill/>
              </a:ln>
              <a:effectLst>
                <a:outerShdw blurRad="317500" algn="ctr" rotWithShape="0">
                  <a:prstClr val="black">
                    <a:alpha val="25000"/>
                  </a:prstClr>
                </a:outerShdw>
              </a:effectLst>
            </c:spPr>
            <c:extLst>
              <c:ext xmlns:c16="http://schemas.microsoft.com/office/drawing/2014/chart" uri="{C3380CC4-5D6E-409C-BE32-E72D297353CC}">
                <c16:uniqueId val="{000000B3-8FC8-4612-8E82-980D33918786}"/>
              </c:ext>
            </c:extLst>
          </c:dPt>
          <c:dPt>
            <c:idx val="8"/>
            <c:bubble3D val="0"/>
            <c:spPr>
              <a:solidFill>
                <a:schemeClr val="accent3">
                  <a:lumMod val="60000"/>
                </a:schemeClr>
              </a:solidFill>
              <a:ln>
                <a:noFill/>
              </a:ln>
              <a:effectLst>
                <a:outerShdw blurRad="317500" algn="ctr" rotWithShape="0">
                  <a:prstClr val="black">
                    <a:alpha val="25000"/>
                  </a:prstClr>
                </a:outerShdw>
              </a:effectLst>
            </c:spPr>
            <c:extLst>
              <c:ext xmlns:c16="http://schemas.microsoft.com/office/drawing/2014/chart" uri="{C3380CC4-5D6E-409C-BE32-E72D297353CC}">
                <c16:uniqueId val="{000000B5-8FC8-4612-8E82-980D33918786}"/>
              </c:ext>
            </c:extLst>
          </c:dPt>
          <c:dPt>
            <c:idx val="9"/>
            <c:bubble3D val="0"/>
            <c:spPr>
              <a:solidFill>
                <a:schemeClr val="accent4">
                  <a:lumMod val="60000"/>
                </a:schemeClr>
              </a:solidFill>
              <a:ln>
                <a:noFill/>
              </a:ln>
              <a:effectLst>
                <a:outerShdw blurRad="317500" algn="ctr" rotWithShape="0">
                  <a:prstClr val="black">
                    <a:alpha val="25000"/>
                  </a:prstClr>
                </a:outerShdw>
              </a:effectLst>
            </c:spPr>
            <c:extLst>
              <c:ext xmlns:c16="http://schemas.microsoft.com/office/drawing/2014/chart" uri="{C3380CC4-5D6E-409C-BE32-E72D297353CC}">
                <c16:uniqueId val="{000000B7-8FC8-4612-8E82-980D33918786}"/>
              </c:ext>
            </c:extLst>
          </c:dPt>
          <c:dPt>
            <c:idx val="10"/>
            <c:bubble3D val="0"/>
            <c:spPr>
              <a:solidFill>
                <a:schemeClr val="accent5">
                  <a:lumMod val="60000"/>
                </a:schemeClr>
              </a:solidFill>
              <a:ln>
                <a:noFill/>
              </a:ln>
              <a:effectLst>
                <a:outerShdw blurRad="317500" algn="ctr" rotWithShape="0">
                  <a:prstClr val="black">
                    <a:alpha val="25000"/>
                  </a:prstClr>
                </a:outerShdw>
              </a:effectLst>
            </c:spPr>
            <c:extLst>
              <c:ext xmlns:c16="http://schemas.microsoft.com/office/drawing/2014/chart" uri="{C3380CC4-5D6E-409C-BE32-E72D297353CC}">
                <c16:uniqueId val="{000000B9-8FC8-4612-8E82-980D33918786}"/>
              </c:ext>
            </c:extLst>
          </c:dPt>
          <c:dPt>
            <c:idx val="11"/>
            <c:bubble3D val="0"/>
            <c:spPr>
              <a:solidFill>
                <a:schemeClr val="accent6">
                  <a:lumMod val="60000"/>
                </a:schemeClr>
              </a:solidFill>
              <a:ln>
                <a:noFill/>
              </a:ln>
              <a:effectLst>
                <a:outerShdw blurRad="317500" algn="ctr" rotWithShape="0">
                  <a:prstClr val="black">
                    <a:alpha val="25000"/>
                  </a:prstClr>
                </a:outerShdw>
              </a:effectLst>
            </c:spPr>
            <c:extLst>
              <c:ext xmlns:c16="http://schemas.microsoft.com/office/drawing/2014/chart" uri="{C3380CC4-5D6E-409C-BE32-E72D297353CC}">
                <c16:uniqueId val="{000000BB-8FC8-4612-8E82-980D33918786}"/>
              </c:ext>
            </c:extLst>
          </c:dPt>
          <c:dPt>
            <c:idx val="12"/>
            <c:bubble3D val="0"/>
            <c:spPr>
              <a:solidFill>
                <a:schemeClr val="accent1">
                  <a:lumMod val="80000"/>
                  <a:lumOff val="20000"/>
                </a:schemeClr>
              </a:solidFill>
              <a:ln>
                <a:noFill/>
              </a:ln>
              <a:effectLst>
                <a:outerShdw blurRad="317500" algn="ctr" rotWithShape="0">
                  <a:prstClr val="black">
                    <a:alpha val="25000"/>
                  </a:prstClr>
                </a:outerShdw>
              </a:effectLst>
            </c:spPr>
            <c:extLst>
              <c:ext xmlns:c16="http://schemas.microsoft.com/office/drawing/2014/chart" uri="{C3380CC4-5D6E-409C-BE32-E72D297353CC}">
                <c16:uniqueId val="{000000BD-8FC8-4612-8E82-980D33918786}"/>
              </c:ext>
            </c:extLst>
          </c:dPt>
          <c:dPt>
            <c:idx val="13"/>
            <c:bubble3D val="0"/>
            <c:spPr>
              <a:solidFill>
                <a:schemeClr val="accent2">
                  <a:lumMod val="80000"/>
                  <a:lumOff val="20000"/>
                </a:schemeClr>
              </a:solidFill>
              <a:ln>
                <a:noFill/>
              </a:ln>
              <a:effectLst>
                <a:outerShdw blurRad="317500" algn="ctr" rotWithShape="0">
                  <a:prstClr val="black">
                    <a:alpha val="25000"/>
                  </a:prstClr>
                </a:outerShdw>
              </a:effectLst>
            </c:spPr>
            <c:extLst>
              <c:ext xmlns:c16="http://schemas.microsoft.com/office/drawing/2014/chart" uri="{C3380CC4-5D6E-409C-BE32-E72D297353CC}">
                <c16:uniqueId val="{000000BF-8FC8-4612-8E82-980D33918786}"/>
              </c:ext>
            </c:extLst>
          </c:dPt>
          <c:dPt>
            <c:idx val="14"/>
            <c:bubble3D val="0"/>
            <c:spPr>
              <a:solidFill>
                <a:schemeClr val="accent3">
                  <a:lumMod val="80000"/>
                  <a:lumOff val="20000"/>
                </a:schemeClr>
              </a:solidFill>
              <a:ln>
                <a:noFill/>
              </a:ln>
              <a:effectLst>
                <a:outerShdw blurRad="317500" algn="ctr" rotWithShape="0">
                  <a:prstClr val="black">
                    <a:alpha val="25000"/>
                  </a:prstClr>
                </a:outerShdw>
              </a:effectLst>
            </c:spPr>
            <c:extLst>
              <c:ext xmlns:c16="http://schemas.microsoft.com/office/drawing/2014/chart" uri="{C3380CC4-5D6E-409C-BE32-E72D297353CC}">
                <c16:uniqueId val="{000000C1-8FC8-4612-8E82-980D33918786}"/>
              </c:ext>
            </c:extLst>
          </c:dPt>
          <c:dPt>
            <c:idx val="15"/>
            <c:bubble3D val="0"/>
            <c:spPr>
              <a:solidFill>
                <a:schemeClr val="accent4">
                  <a:lumMod val="80000"/>
                  <a:lumOff val="20000"/>
                </a:schemeClr>
              </a:solidFill>
              <a:ln>
                <a:noFill/>
              </a:ln>
              <a:effectLst>
                <a:outerShdw blurRad="317500" algn="ctr" rotWithShape="0">
                  <a:prstClr val="black">
                    <a:alpha val="25000"/>
                  </a:prstClr>
                </a:outerShdw>
              </a:effectLst>
            </c:spPr>
            <c:extLst>
              <c:ext xmlns:c16="http://schemas.microsoft.com/office/drawing/2014/chart" uri="{C3380CC4-5D6E-409C-BE32-E72D297353CC}">
                <c16:uniqueId val="{000000C3-8FC8-4612-8E82-980D33918786}"/>
              </c:ext>
            </c:extLst>
          </c:dPt>
          <c:dPt>
            <c:idx val="16"/>
            <c:bubble3D val="0"/>
            <c:spPr>
              <a:solidFill>
                <a:schemeClr val="accent5">
                  <a:lumMod val="80000"/>
                  <a:lumOff val="20000"/>
                </a:schemeClr>
              </a:solidFill>
              <a:ln>
                <a:noFill/>
              </a:ln>
              <a:effectLst>
                <a:outerShdw blurRad="317500" algn="ctr" rotWithShape="0">
                  <a:prstClr val="black">
                    <a:alpha val="25000"/>
                  </a:prstClr>
                </a:outerShdw>
              </a:effectLst>
            </c:spPr>
            <c:extLst>
              <c:ext xmlns:c16="http://schemas.microsoft.com/office/drawing/2014/chart" uri="{C3380CC4-5D6E-409C-BE32-E72D297353CC}">
                <c16:uniqueId val="{000000C5-8FC8-4612-8E82-980D33918786}"/>
              </c:ext>
            </c:extLst>
          </c:dPt>
          <c:dPt>
            <c:idx val="17"/>
            <c:bubble3D val="0"/>
            <c:spPr>
              <a:solidFill>
                <a:schemeClr val="accent6">
                  <a:lumMod val="80000"/>
                  <a:lumOff val="20000"/>
                </a:schemeClr>
              </a:solidFill>
              <a:ln>
                <a:noFill/>
              </a:ln>
              <a:effectLst>
                <a:outerShdw blurRad="317500" algn="ctr" rotWithShape="0">
                  <a:prstClr val="black">
                    <a:alpha val="25000"/>
                  </a:prstClr>
                </a:outerShdw>
              </a:effectLst>
            </c:spPr>
            <c:extLst>
              <c:ext xmlns:c16="http://schemas.microsoft.com/office/drawing/2014/chart" uri="{C3380CC4-5D6E-409C-BE32-E72D297353CC}">
                <c16:uniqueId val="{000000C7-8FC8-4612-8E82-980D33918786}"/>
              </c:ext>
            </c:extLst>
          </c:dPt>
          <c:dPt>
            <c:idx val="18"/>
            <c:bubble3D val="0"/>
            <c:spPr>
              <a:solidFill>
                <a:schemeClr val="accent1">
                  <a:lumMod val="80000"/>
                </a:schemeClr>
              </a:solidFill>
              <a:ln>
                <a:noFill/>
              </a:ln>
              <a:effectLst>
                <a:outerShdw blurRad="317500" algn="ctr" rotWithShape="0">
                  <a:prstClr val="black">
                    <a:alpha val="25000"/>
                  </a:prstClr>
                </a:outerShdw>
              </a:effectLst>
            </c:spPr>
            <c:extLst>
              <c:ext xmlns:c16="http://schemas.microsoft.com/office/drawing/2014/chart" uri="{C3380CC4-5D6E-409C-BE32-E72D297353CC}">
                <c16:uniqueId val="{000000C9-8FC8-4612-8E82-980D33918786}"/>
              </c:ext>
            </c:extLst>
          </c:dPt>
          <c:dPt>
            <c:idx val="19"/>
            <c:bubble3D val="0"/>
            <c:spPr>
              <a:solidFill>
                <a:schemeClr val="accent2">
                  <a:lumMod val="80000"/>
                </a:schemeClr>
              </a:solidFill>
              <a:ln>
                <a:noFill/>
              </a:ln>
              <a:effectLst>
                <a:outerShdw blurRad="317500" algn="ctr" rotWithShape="0">
                  <a:prstClr val="black">
                    <a:alpha val="25000"/>
                  </a:prstClr>
                </a:outerShdw>
              </a:effectLst>
            </c:spPr>
            <c:extLst>
              <c:ext xmlns:c16="http://schemas.microsoft.com/office/drawing/2014/chart" uri="{C3380CC4-5D6E-409C-BE32-E72D297353CC}">
                <c16:uniqueId val="{000000CB-8FC8-4612-8E82-980D33918786}"/>
              </c:ext>
            </c:extLst>
          </c:dPt>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inEnd"/>
            <c:showLegendKey val="0"/>
            <c:showVal val="0"/>
            <c:showCatName val="0"/>
            <c:showSerName val="0"/>
            <c:showPercent val="1"/>
            <c:showBubbleSize val="0"/>
            <c:showLeaderLines val="1"/>
            <c:leaderLines>
              <c:spPr>
                <a:ln w="9525" cap="flat" cmpd="sng" algn="ctr">
                  <a:solidFill>
                    <a:schemeClr val="dk1">
                      <a:lumMod val="35000"/>
                      <a:lumOff val="65000"/>
                    </a:schemeClr>
                  </a:solidFill>
                  <a:round/>
                </a:ln>
                <a:effectLst/>
              </c:spPr>
            </c:leaderLines>
            <c:extLst>
              <c:ext xmlns:c15="http://schemas.microsoft.com/office/drawing/2012/chart" uri="{CE6537A1-D6FC-4f65-9D91-7224C49458BB}"/>
            </c:extLst>
          </c:dLbls>
          <c:cat>
            <c:strRef>
              <c:f>Sheet8!$D$5:$D$25</c:f>
              <c:strCache>
                <c:ptCount val="20"/>
                <c:pt idx="0">
                  <c:v>Aguirre-Keller</c:v>
                </c:pt>
                <c:pt idx="1">
                  <c:v>Alexander Group</c:v>
                </c:pt>
                <c:pt idx="2">
                  <c:v>Bean, Jones and Park</c:v>
                </c:pt>
                <c:pt idx="3">
                  <c:v>Benson-Elliott</c:v>
                </c:pt>
                <c:pt idx="4">
                  <c:v>Black-Horn</c:v>
                </c:pt>
                <c:pt idx="5">
                  <c:v>Frederick-Wright</c:v>
                </c:pt>
                <c:pt idx="6">
                  <c:v>Gardner, Humphrey and Contreras</c:v>
                </c:pt>
                <c:pt idx="7">
                  <c:v>Gray Ltd</c:v>
                </c:pt>
                <c:pt idx="8">
                  <c:v>Guerrero-Schmitt</c:v>
                </c:pt>
                <c:pt idx="9">
                  <c:v>Hill, Wagner and Ballard</c:v>
                </c:pt>
                <c:pt idx="10">
                  <c:v>Holloway Ltd</c:v>
                </c:pt>
                <c:pt idx="11">
                  <c:v>Johnson-Wright</c:v>
                </c:pt>
                <c:pt idx="12">
                  <c:v>Mann-Austin</c:v>
                </c:pt>
                <c:pt idx="13">
                  <c:v>Martinez, Adkins and Johnson</c:v>
                </c:pt>
                <c:pt idx="14">
                  <c:v>Martinez-Mullins</c:v>
                </c:pt>
                <c:pt idx="15">
                  <c:v>Mcdonald Inc</c:v>
                </c:pt>
                <c:pt idx="16">
                  <c:v>Moore, Padilla and Butler</c:v>
                </c:pt>
                <c:pt idx="17">
                  <c:v>Rivera-Warner</c:v>
                </c:pt>
                <c:pt idx="18">
                  <c:v>Shelton PLC</c:v>
                </c:pt>
                <c:pt idx="19">
                  <c:v>Thomas, Bridges and Harris</c:v>
                </c:pt>
              </c:strCache>
            </c:strRef>
          </c:cat>
          <c:val>
            <c:numRef>
              <c:f>Sheet8!$I$5:$I$25</c:f>
              <c:numCache>
                <c:formatCode>General</c:formatCode>
                <c:ptCount val="20"/>
                <c:pt idx="0">
                  <c:v>2985.6893999999998</c:v>
                </c:pt>
                <c:pt idx="3">
                  <c:v>1855.5529999999999</c:v>
                </c:pt>
                <c:pt idx="5">
                  <c:v>1919.2049999999999</c:v>
                </c:pt>
                <c:pt idx="6">
                  <c:v>924.26199999999994</c:v>
                </c:pt>
                <c:pt idx="8">
                  <c:v>223.51599999999999</c:v>
                </c:pt>
                <c:pt idx="12">
                  <c:v>3281.1062999999999</c:v>
                </c:pt>
                <c:pt idx="14">
                  <c:v>1087.8444</c:v>
                </c:pt>
                <c:pt idx="16">
                  <c:v>2240.9920000000002</c:v>
                </c:pt>
                <c:pt idx="18">
                  <c:v>2994.1671999999999</c:v>
                </c:pt>
              </c:numCache>
            </c:numRef>
          </c:val>
          <c:extLst>
            <c:ext xmlns:c16="http://schemas.microsoft.com/office/drawing/2014/chart" uri="{C3380CC4-5D6E-409C-BE32-E72D297353CC}">
              <c16:uniqueId val="{000000CC-8FC8-4612-8E82-980D33918786}"/>
            </c:ext>
          </c:extLst>
        </c:ser>
        <c:dLbls>
          <c:dLblPos val="inEnd"/>
          <c:showLegendKey val="0"/>
          <c:showVal val="0"/>
          <c:showCatName val="0"/>
          <c:showSerName val="0"/>
          <c:showPercent val="1"/>
          <c:showBubbleSize val="0"/>
          <c:showLeaderLines val="1"/>
        </c:dLbls>
        <c:firstSliceAng val="0"/>
      </c:pieChart>
      <c:spPr>
        <a:noFill/>
        <a:ln>
          <a:noFill/>
        </a:ln>
        <a:effectLst/>
      </c:spPr>
    </c:plotArea>
    <c:legend>
      <c:legendPos val="r"/>
      <c:layout/>
      <c:overlay val="0"/>
      <c:spPr>
        <a:solidFill>
          <a:schemeClr val="lt1">
            <a:alpha val="78000"/>
          </a:schemeClr>
        </a:solidFill>
        <a:ln>
          <a:noFill/>
        </a:ln>
        <a:effectLst/>
      </c:spPr>
      <c:txPr>
        <a:bodyPr rot="0" spcFirstLastPara="1" vertOverflow="ellipsis" vert="horz" wrap="square" anchor="ctr" anchorCtr="1"/>
        <a:lstStyle/>
        <a:p>
          <a:pPr>
            <a:defRPr sz="900" b="0" i="0" u="none" strike="noStrike" kern="1200" baseline="0">
              <a:solidFill>
                <a:schemeClr val="dk1">
                  <a:lumMod val="65000"/>
                  <a:lumOff val="35000"/>
                </a:schemeClr>
              </a:solidFill>
              <a:latin typeface="+mn-lt"/>
              <a:ea typeface="+mn-ea"/>
              <a:cs typeface="+mn-cs"/>
            </a:defRPr>
          </a:pPr>
          <a:endParaRPr lang="en-US"/>
        </a:p>
      </c:txPr>
    </c:legend>
    <c:plotVisOnly val="1"/>
    <c:dispBlanksAs val="gap"/>
    <c:showDLblsOverMax val="0"/>
  </c:chart>
  <c:spPr>
    <a:pattFill prst="dkDnDiag">
      <a:fgClr>
        <a:schemeClr val="lt1">
          <a:lumMod val="95000"/>
        </a:schemeClr>
      </a:fgClr>
      <a:bgClr>
        <a:schemeClr val="lt1"/>
      </a:bgClr>
    </a:pattFill>
    <a:ln w="9525" cap="flat" cmpd="sng" algn="ctr">
      <a:solidFill>
        <a:schemeClr val="dk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3">
  <cs:axisTitle>
    <cs:lnRef idx="0"/>
    <cs:fillRef idx="0"/>
    <cs:effectRef idx="0"/>
    <cs:fontRef idx="minor">
      <a:schemeClr val="lt1">
        <a:lumMod val="75000"/>
      </a:schemeClr>
    </cs:fontRef>
    <cs:defRPr sz="900" b="1" kern="1200"/>
  </cs:axisTitle>
  <cs:categoryAxis>
    <cs:lnRef idx="0"/>
    <cs:fillRef idx="0"/>
    <cs:effectRef idx="0"/>
    <cs:fontRef idx="minor">
      <a:schemeClr val="lt1">
        <a:lumMod val="75000"/>
      </a:schemeClr>
    </cs:fontRef>
    <cs:defRPr sz="900" kern="1200"/>
  </cs:categoryAxis>
  <cs:chartArea>
    <cs:lnRef idx="0"/>
    <cs:fillRef idx="0"/>
    <cs:effectRef idx="0"/>
    <cs:fontRef idx="minor">
      <a:schemeClr val="dk1"/>
    </cs:fontRef>
    <cs:spPr>
      <a:solidFill>
        <a:schemeClr val="dk1">
          <a:lumMod val="75000"/>
          <a:lumOff val="25000"/>
        </a:schemeClr>
      </a:solidFill>
      <a:ln w="9525" cap="flat" cmpd="sng" algn="ctr">
        <a:solidFill>
          <a:schemeClr val="dk1">
            <a:lumMod val="15000"/>
            <a:lumOff val="85000"/>
          </a:schemeClr>
        </a:solidFill>
        <a:round/>
      </a:ln>
    </cs:spPr>
    <cs:defRPr sz="900" kern="1200"/>
  </cs:chartArea>
  <cs:dataLabel>
    <cs:lnRef idx="0"/>
    <cs:fillRef idx="0"/>
    <cs:effectRef idx="0"/>
    <cs:fontRef idx="minor">
      <a:schemeClr val="lt1">
        <a:lumMod val="75000"/>
      </a:schemeClr>
    </cs:fontRef>
    <cs:defRPr sz="900" kern="1200"/>
  </cs:dataLabel>
  <cs:dataLabelCallout>
    <cs:lnRef idx="0"/>
    <cs:fillRef idx="0"/>
    <cs:effectRef idx="0"/>
    <cs:fontRef idx="minor">
      <a:schemeClr val="lt1">
        <a:lumMod val="15000"/>
        <a:lumOff val="85000"/>
      </a:schemeClr>
    </cs:fontRef>
    <cs:spPr>
      <a:solidFill>
        <a:schemeClr val="dk1">
          <a:lumMod val="65000"/>
          <a:lumOff val="35000"/>
        </a:schemeClr>
      </a:solidFill>
    </cs:spPr>
    <cs:defRPr sz="900" kern="1200"/>
    <cs:bodyPr rot="0" spcFirstLastPara="1" vertOverflow="clip" horzOverflow="clip" vert="horz" wrap="square" lIns="36576" tIns="18288" rIns="36576" bIns="18288" anchor="ctr" anchorCtr="1">
      <a:spAutoFit/>
    </cs:bodyPr>
  </cs:dataLabelCallout>
  <cs:dataPoint>
    <cs:lnRef idx="0">
      <cs:styleClr val="auto"/>
    </cs:lnRef>
    <cs:fillRef idx="0"/>
    <cs:effectRef idx="0">
      <cs:styleClr val="auto"/>
    </cs:effectRef>
    <cs:fontRef idx="minor">
      <a:schemeClr val="dk1"/>
    </cs:fontRef>
    <cs:spPr>
      <a:ln w="9525" cap="flat" cmpd="sng" algn="ctr">
        <a:solidFill>
          <a:schemeClr val="phClr"/>
        </a:solidFill>
        <a:miter lim="800000"/>
      </a:ln>
      <a:effectLst>
        <a:glow rad="63500">
          <a:schemeClr val="phClr">
            <a:satMod val="175000"/>
            <a:alpha val="25000"/>
          </a:schemeClr>
        </a:glow>
      </a:effectLst>
    </cs:spPr>
  </cs:dataPoint>
  <cs:dataPoint3D>
    <cs:lnRef idx="0">
      <cs:styleClr val="auto"/>
    </cs:lnRef>
    <cs:fillRef idx="0">
      <cs:styleClr val="auto"/>
    </cs:fillRef>
    <cs:effectRef idx="0">
      <cs:styleClr val="auto"/>
    </cs:effectRef>
    <cs:fontRef idx="minor">
      <a:schemeClr val="dk1"/>
    </cs:fontRef>
    <cs:spPr>
      <a:ln w="9525" cap="flat" cmpd="sng" algn="ctr">
        <a:solidFill>
          <a:schemeClr val="phClr"/>
        </a:solidFill>
        <a:miter lim="800000"/>
      </a:ln>
      <a:effectLst>
        <a:glow rad="63500">
          <a:schemeClr val="phClr">
            <a:satMod val="175000"/>
            <a:alpha val="25000"/>
          </a:schemeClr>
        </a:glow>
      </a:effectLst>
    </cs:spPr>
  </cs:dataPoint3D>
  <cs:dataPointLine>
    <cs:lnRef idx="0">
      <cs:styleClr val="auto"/>
    </cs:lnRef>
    <cs:fillRef idx="0">
      <cs:styleClr val="auto"/>
    </cs:fillRef>
    <cs:effectRef idx="0">
      <cs:styleClr val="auto"/>
    </cs:effectRef>
    <cs:fontRef idx="minor">
      <a:schemeClr val="dk1"/>
    </cs:fontRef>
    <cs:spPr>
      <a:ln w="22225" cap="rnd">
        <a:solidFill>
          <a:schemeClr val="phClr"/>
        </a:solidFill>
      </a:ln>
      <a:effectLst>
        <a:glow rad="139700">
          <a:schemeClr val="phClr">
            <a:satMod val="175000"/>
            <a:alpha val="14000"/>
          </a:schemeClr>
        </a:glow>
      </a:effectLst>
    </cs:spPr>
  </cs:dataPointLine>
  <cs:dataPointMarker>
    <cs:lnRef idx="0">
      <cs:styleClr val="auto"/>
    </cs:lnRef>
    <cs:fillRef idx="0">
      <cs:styleClr val="auto"/>
    </cs:fillRef>
    <cs:effectRef idx="0">
      <cs:styleClr val="auto"/>
    </cs:effectRef>
    <cs:fontRef idx="minor">
      <a:schemeClr val="dk1"/>
    </cs:fontRef>
    <cs:spPr>
      <a:solidFill>
        <a:schemeClr val="phClr">
          <a:lumMod val="60000"/>
          <a:lumOff val="40000"/>
        </a:schemeClr>
      </a:solidFill>
      <a:effectLst>
        <a:glow rad="63500">
          <a:schemeClr val="phClr">
            <a:satMod val="175000"/>
            <a:alpha val="25000"/>
          </a:schemeClr>
        </a:glow>
      </a:effectLst>
    </cs:spPr>
  </cs:dataPointMarker>
  <cs:dataPointMarkerLayout symbol="circle" size="4"/>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lt1">
        <a:lumMod val="75000"/>
      </a:schemeClr>
    </cs:fontRef>
    <cs:spPr>
      <a:ln w="9525">
        <a:solidFill>
          <a:schemeClr val="dk1">
            <a:lumMod val="50000"/>
            <a:lumOff val="50000"/>
          </a:schemeClr>
        </a:solidFill>
      </a:ln>
    </cs:spPr>
    <cs:defRPr sz="900" kern="1200"/>
  </cs:dataTable>
  <cs:downBar>
    <cs:lnRef idx="0"/>
    <cs:fillRef idx="0"/>
    <cs:effectRef idx="0"/>
    <cs:fontRef idx="minor">
      <a:schemeClr val="lt1"/>
    </cs:fontRef>
    <cs:spPr>
      <a:solidFill>
        <a:schemeClr val="dk1">
          <a:lumMod val="50000"/>
          <a:lumOff val="50000"/>
        </a:schemeClr>
      </a:solidFill>
      <a:ln w="9525">
        <a:solidFill>
          <a:schemeClr val="dk1">
            <a:lumMod val="75000"/>
          </a:schemeClr>
        </a:solidFill>
        <a:round/>
      </a:ln>
    </cs:spPr>
  </cs:downBar>
  <cs:dropLine>
    <cs:lnRef idx="0"/>
    <cs:fillRef idx="0"/>
    <cs:effectRef idx="0"/>
    <cs:fontRef idx="minor">
      <a:schemeClr val="dk1"/>
    </cs:fontRef>
    <cs:spPr>
      <a:ln w="9525">
        <a:solidFill>
          <a:schemeClr val="lt1">
            <a:lumMod val="50000"/>
          </a:schemeClr>
        </a:solidFill>
        <a:round/>
      </a:ln>
    </cs:spPr>
  </cs:dropLine>
  <cs:errorBar>
    <cs:lnRef idx="0"/>
    <cs:fillRef idx="0"/>
    <cs:effectRef idx="0"/>
    <cs:fontRef idx="minor">
      <a:schemeClr val="dk1"/>
    </cs:fontRef>
    <cs:spPr>
      <a:ln w="9525">
        <a:solidFill>
          <a:schemeClr val="lt1">
            <a:lumMod val="50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75000"/>
                <a:lumOff val="25000"/>
              </a:schemeClr>
            </a:gs>
            <a:gs pos="0">
              <a:schemeClr val="dk1">
                <a:lumMod val="65000"/>
                <a:lumOff val="35000"/>
              </a:schemeClr>
            </a:gs>
          </a:gsLst>
          <a:lin ang="5400000" scaled="0"/>
        </a:gradFill>
        <a:round/>
      </a:ln>
    </cs:spPr>
  </cs:gridlineMajor>
  <cs:gridlineMinor>
    <cs:lnRef idx="0"/>
    <cs:fillRef idx="0"/>
    <cs:effectRef idx="0"/>
    <cs:fontRef idx="minor">
      <a:schemeClr val="dk1"/>
    </cs:fontRef>
    <cs:spPr>
      <a:ln w="9525" cap="flat" cmpd="sng" algn="ctr">
        <a:gradFill>
          <a:gsLst>
            <a:gs pos="100000">
              <a:schemeClr val="dk1">
                <a:lumMod val="75000"/>
                <a:lumOff val="25000"/>
                <a:alpha val="25000"/>
              </a:schemeClr>
            </a:gs>
            <a:gs pos="0">
              <a:schemeClr val="dk1">
                <a:lumMod val="65000"/>
                <a:lumOff val="35000"/>
                <a:alpha val="25000"/>
              </a:schemeClr>
            </a:gs>
          </a:gsLst>
          <a:lin ang="5400000" scaled="0"/>
        </a:gradFill>
        <a:round/>
      </a:ln>
    </cs:spPr>
  </cs:gridlineMinor>
  <cs:hiLoLine>
    <cs:lnRef idx="0"/>
    <cs:fillRef idx="0"/>
    <cs:effectRef idx="0"/>
    <cs:fontRef idx="minor">
      <a:schemeClr val="dk1"/>
    </cs:fontRef>
    <cs:spPr>
      <a:ln w="9525">
        <a:solidFill>
          <a:schemeClr val="lt1">
            <a:lumMod val="50000"/>
          </a:schemeClr>
        </a:solidFill>
        <a:round/>
      </a:ln>
    </cs:spPr>
  </cs:hiLoLine>
  <cs:leaderLine>
    <cs:lnRef idx="0"/>
    <cs:fillRef idx="0"/>
    <cs:effectRef idx="0"/>
    <cs:fontRef idx="minor">
      <a:schemeClr val="dk1"/>
    </cs:fontRef>
    <cs:spPr>
      <a:ln w="9525">
        <a:solidFill>
          <a:schemeClr val="lt1">
            <a:lumMod val="50000"/>
          </a:schemeClr>
        </a:solidFill>
        <a:round/>
      </a:ln>
    </cs:spPr>
  </cs:leaderLine>
  <cs:legend>
    <cs:lnRef idx="0"/>
    <cs:fillRef idx="0"/>
    <cs:effectRef idx="0"/>
    <cs:fontRef idx="minor">
      <a:schemeClr val="lt1">
        <a:lumMod val="75000"/>
      </a:schemeClr>
    </cs:fontRef>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lt1">
        <a:lumMod val="75000"/>
      </a:schemeClr>
    </cs:fontRef>
    <cs:defRPr sz="900" kern="1200"/>
  </cs:seriesAxis>
  <cs:seriesLine>
    <cs:lnRef idx="0"/>
    <cs:fillRef idx="0"/>
    <cs:effectRef idx="0"/>
    <cs:fontRef idx="minor">
      <a:schemeClr val="dk1"/>
    </cs:fontRef>
    <cs:spPr>
      <a:ln w="9525">
        <a:solidFill>
          <a:schemeClr val="lt1">
            <a:lumMod val="50000"/>
          </a:schemeClr>
        </a:solidFill>
        <a:round/>
      </a:ln>
    </cs:spPr>
  </cs:seriesLine>
  <cs:title>
    <cs:lnRef idx="0"/>
    <cs:fillRef idx="0"/>
    <cs:effectRef idx="0"/>
    <cs:fontRef idx="minor">
      <a:schemeClr val="lt1">
        <a:lumMod val="85000"/>
      </a:schemeClr>
    </cs:fontRef>
    <cs:defRPr sz="1400" b="1" kern="1200" cap="none" baseline="0"/>
  </cs:title>
  <cs:trendline>
    <cs:lnRef idx="0">
      <cs:styleClr val="auto"/>
    </cs:lnRef>
    <cs:fillRef idx="0"/>
    <cs:effectRef idx="0"/>
    <cs:fontRef idx="minor">
      <a:schemeClr val="lt1"/>
    </cs:fontRef>
    <cs:spPr>
      <a:ln w="25400" cap="rnd">
        <a:solidFill>
          <a:schemeClr val="phClr">
            <a:alpha val="50000"/>
          </a:schemeClr>
        </a:solidFill>
      </a:ln>
    </cs:spPr>
  </cs:trendline>
  <cs:trendlineLabel>
    <cs:lnRef idx="0"/>
    <cs:fillRef idx="0"/>
    <cs:effectRef idx="0"/>
    <cs:fontRef idx="minor">
      <a:schemeClr val="lt1">
        <a:lumMod val="75000"/>
      </a:schemeClr>
    </cs:fontRef>
    <cs:defRPr sz="900" kern="1200"/>
  </cs:trendlineLabel>
  <cs:upBar>
    <cs:lnRef idx="0"/>
    <cs:fillRef idx="0"/>
    <cs:effectRef idx="0"/>
    <cs:fontRef idx="minor">
      <a:schemeClr val="dk1"/>
    </cs:fontRef>
    <cs:spPr>
      <a:solidFill>
        <a:schemeClr val="lt1">
          <a:lumMod val="85000"/>
        </a:schemeClr>
      </a:solidFill>
      <a:ln w="9525">
        <a:solidFill>
          <a:schemeClr val="dk1">
            <a:lumMod val="50000"/>
          </a:schemeClr>
        </a:solidFill>
        <a:round/>
      </a:ln>
    </cs:spPr>
  </cs:upBar>
  <cs:valueAxis>
    <cs:lnRef idx="0"/>
    <cs:fillRef idx="0"/>
    <cs:effectRef idx="0"/>
    <cs:fontRef idx="minor">
      <a:schemeClr val="lt1">
        <a:lumMod val="75000"/>
      </a:schemeClr>
    </cs:fontRef>
    <cs:defRPr sz="900" kern="1200"/>
  </cs:valueAxis>
  <cs:wall>
    <cs:lnRef idx="0"/>
    <cs:fillRef idx="0"/>
    <cs:effectRef idx="0"/>
    <cs:fontRef idx="minor">
      <a:schemeClr val="dk1"/>
    </cs:fontRef>
  </cs:wall>
</cs:chartStyle>
</file>

<file path=xl/charts/style2.xml><?xml version="1.0" encoding="utf-8"?>
<cs:chartStyle xmlns:cs="http://schemas.microsoft.com/office/drawing/2012/chartStyle" xmlns:a="http://schemas.openxmlformats.org/drawingml/2006/main" id="257">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3.xml><?xml version="1.0" encoding="utf-8"?>
<cs:chartStyle xmlns:cs="http://schemas.microsoft.com/office/drawing/2012/chartStyle" xmlns:a="http://schemas.openxmlformats.org/drawingml/2006/main" id="261">
  <cs:axisTitle>
    <cs:lnRef idx="0"/>
    <cs:fillRef idx="0"/>
    <cs:effectRef idx="0"/>
    <cs:fontRef idx="minor">
      <a:schemeClr val="dk1">
        <a:lumMod val="65000"/>
        <a:lumOff val="35000"/>
      </a:schemeClr>
    </cs:fontRef>
    <cs:defRPr sz="900" kern="1200"/>
  </cs:axisTitle>
  <cs:categoryAxis>
    <cs:lnRef idx="0"/>
    <cs:fillRef idx="0"/>
    <cs:effectRef idx="0"/>
    <cs:fontRef idx="minor">
      <a:schemeClr val="dk1">
        <a:lumMod val="65000"/>
        <a:lumOff val="35000"/>
      </a:schemeClr>
    </cs:fontRef>
    <cs:defRPr sz="900" kern="1200"/>
  </cs:categoryAxis>
  <cs:chartArea>
    <cs:lnRef idx="0"/>
    <cs:fillRef idx="0"/>
    <cs:effectRef idx="0"/>
    <cs:fontRef idx="minor">
      <a:schemeClr val="dk1"/>
    </cs:fontRef>
    <cs:spPr>
      <a:pattFill prst="dkDnDiag">
        <a:fgClr>
          <a:schemeClr val="lt1">
            <a:lumMod val="95000"/>
          </a:schemeClr>
        </a:fgClr>
        <a:bgClr>
          <a:schemeClr val="lt1"/>
        </a:bgClr>
      </a:pattFill>
      <a:ln w="9525" cap="flat" cmpd="sng" algn="ctr">
        <a:solidFill>
          <a:schemeClr val="dk1">
            <a:lumMod val="15000"/>
            <a:lumOff val="85000"/>
          </a:schemeClr>
        </a:solidFill>
        <a:round/>
      </a:ln>
    </cs:spPr>
    <cs:defRPr sz="900" kern="1200"/>
  </cs:chartArea>
  <cs:dataLabel>
    <cs:lnRef idx="0"/>
    <cs:fillRef idx="0"/>
    <cs:effectRef idx="0"/>
    <cs:fontRef idx="minor">
      <a:schemeClr val="lt1"/>
    </cs:fontRef>
    <cs:defRPr sz="900" b="1" i="0" u="none" strike="noStrike" kern="1200" baseline="0"/>
  </cs:dataLabel>
  <cs:dataLabelCallout>
    <cs:lnRef idx="0"/>
    <cs:fillRef idx="0"/>
    <cs:effectRef idx="0"/>
    <cs:fontRef idx="minor">
      <a:schemeClr val="dk1">
        <a:lumMod val="65000"/>
        <a:lumOff val="35000"/>
      </a:schemeClr>
    </cs:fontRef>
    <cs:spPr>
      <a:solidFill>
        <a:schemeClr val="lt1">
          <a:alpha val="75000"/>
        </a:schemeClr>
      </a:solidFill>
      <a:ln w="9525">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a:effectLst>
        <a:outerShdw blurRad="317500" algn="ctr" rotWithShape="0">
          <a:prstClr val="black">
            <a:alpha val="25000"/>
          </a:prstClr>
        </a:outerShdw>
      </a:effectLst>
    </cs:spPr>
  </cs:dataPoint>
  <cs:dataPoint3D>
    <cs:lnRef idx="0"/>
    <cs:fillRef idx="0">
      <cs:styleClr val="auto"/>
    </cs:fillRef>
    <cs:effectRef idx="0"/>
    <cs:fontRef idx="minor">
      <a:schemeClr val="dk1"/>
    </cs:fontRef>
    <cs:spPr>
      <a:solidFill>
        <a:schemeClr val="phClr"/>
      </a:solidFill>
      <a:effectLst>
        <a:outerShdw blurRad="88900" sx="102000" sy="102000" algn="ctr" rotWithShape="0">
          <a:prstClr val="black">
            <a:alpha val="20000"/>
          </a:prstClr>
        </a:outerShdw>
      </a:effectLst>
      <a:scene3d>
        <a:camera prst="orthographicFront"/>
        <a:lightRig rig="threePt" dir="t"/>
      </a:scene3d>
      <a:sp3d prstMaterial="matte"/>
    </cs:spPr>
  </cs:dataPoint3D>
  <cs:dataPointLine>
    <cs:lnRef idx="0">
      <cs:styleClr val="auto"/>
    </cs:lnRef>
    <cs:fillRef idx="0"/>
    <cs:effectRef idx="0"/>
    <cs:fontRef idx="minor">
      <a:schemeClr val="dk1"/>
    </cs:fontRef>
    <cs:spPr>
      <a:ln w="28575" cap="rnd">
        <a:solidFill>
          <a:schemeClr val="phClr"/>
        </a:solidFill>
        <a:round/>
      </a:ln>
    </cs:spPr>
  </cs:dataPointLine>
  <cs:dataPointMarker>
    <cs:lnRef idx="0"/>
    <cs:fillRef idx="0">
      <cs:styleClr val="auto"/>
    </cs:fillRef>
    <cs:effectRef idx="0"/>
    <cs:fontRef idx="minor">
      <a:schemeClr val="dk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65000"/>
        <a:lumOff val="35000"/>
      </a:schemeClr>
    </cs:fontRef>
    <cs:spPr>
      <a:noFill/>
      <a:ln w="9525" cap="flat" cmpd="sng" algn="ctr">
        <a:solidFill>
          <a:schemeClr val="dk1">
            <a:lumMod val="15000"/>
            <a:lumOff val="85000"/>
          </a:schemeClr>
        </a:solidFill>
        <a:round/>
      </a:ln>
    </cs:spPr>
    <cs:defRPr sz="900" kern="1200"/>
  </cs:dataTable>
  <cs:downBar>
    <cs:lnRef idx="0"/>
    <cs:fillRef idx="0"/>
    <cs:effectRef idx="0"/>
    <cs:fontRef idx="minor">
      <a:schemeClr val="dk1"/>
    </cs:fontRef>
    <cs:spPr>
      <a:solidFill>
        <a:schemeClr val="dk1">
          <a:lumMod val="75000"/>
          <a:lumOff val="25000"/>
        </a:schemeClr>
      </a:solidFill>
      <a:ln w="9525" cap="flat" cmpd="sng" algn="ctr">
        <a:solidFill>
          <a:schemeClr val="dk1">
            <a:lumMod val="65000"/>
            <a:lumOff val="35000"/>
          </a:schemeClr>
        </a:solidFill>
        <a:round/>
      </a:ln>
    </cs:spPr>
  </cs:downBar>
  <cs:dropLine>
    <cs:lnRef idx="0"/>
    <cs:fillRef idx="0"/>
    <cs:effectRef idx="0"/>
    <cs:fontRef idx="minor">
      <a:schemeClr val="dk1"/>
    </cs:fontRef>
    <cs:spPr>
      <a:ln w="9525" cap="flat" cmpd="sng" algn="ctr">
        <a:solidFill>
          <a:schemeClr val="dk1">
            <a:lumMod val="35000"/>
            <a:lumOff val="65000"/>
          </a:schemeClr>
        </a:solidFill>
        <a:round/>
      </a:ln>
    </cs:spPr>
  </cs:dropLine>
  <cs:errorBar>
    <cs:lnRef idx="0"/>
    <cs:fillRef idx="0"/>
    <cs:effectRef idx="0"/>
    <cs:fontRef idx="minor">
      <a:schemeClr val="dk1"/>
    </cs:fontRef>
    <cs:spPr>
      <a:ln w="9525" cap="flat" cmpd="sng" algn="ctr">
        <a:solidFill>
          <a:schemeClr val="dk1">
            <a:lumMod val="65000"/>
            <a:lumOff val="35000"/>
          </a:schemeClr>
        </a:solidFill>
        <a:round/>
      </a:ln>
    </cs:spPr>
  </cs:errorBar>
  <cs:floor>
    <cs:lnRef idx="0"/>
    <cs:fillRef idx="0"/>
    <cs:effectRef idx="0"/>
    <cs:fontRef idx="minor">
      <a:schemeClr val="dk1"/>
    </cs:fontRef>
    <cs:spPr>
      <a:noFill/>
      <a:ln>
        <a:noFill/>
      </a:ln>
    </cs:spPr>
  </cs:floor>
  <cs:gridlineMajor>
    <cs:lnRef idx="0"/>
    <cs:fillRef idx="0"/>
    <cs:effectRef idx="0"/>
    <cs:fontRef idx="minor">
      <a:schemeClr val="dk1"/>
    </cs:fontRef>
    <cs:spPr>
      <a:ln w="9525" cap="flat" cmpd="sng" algn="ctr">
        <a:solidFill>
          <a:schemeClr val="dk1">
            <a:lumMod val="15000"/>
            <a:lumOff val="85000"/>
          </a:schemeClr>
        </a:solidFill>
        <a:round/>
      </a:ln>
    </cs:spPr>
  </cs:gridlineMajor>
  <cs:gridlineMinor>
    <cs:lnRef idx="0"/>
    <cs:fillRef idx="0"/>
    <cs:effectRef idx="0"/>
    <cs:fontRef idx="minor">
      <a:schemeClr val="dk1"/>
    </cs:fontRef>
    <cs:spPr>
      <a:ln w="9525" cap="flat" cmpd="sng" algn="ctr">
        <a:solidFill>
          <a:schemeClr val="dk1">
            <a:lumMod val="5000"/>
            <a:lumOff val="95000"/>
          </a:schemeClr>
        </a:solidFill>
        <a:round/>
      </a:ln>
    </cs:spPr>
  </cs:gridlineMinor>
  <cs:hiLoLine>
    <cs:lnRef idx="0"/>
    <cs:fillRef idx="0"/>
    <cs:effectRef idx="0"/>
    <cs:fontRef idx="minor">
      <a:schemeClr val="dk1"/>
    </cs:fontRef>
    <cs:spPr>
      <a:ln w="9525" cap="flat" cmpd="sng" algn="ctr">
        <a:solidFill>
          <a:schemeClr val="dk1">
            <a:lumMod val="50000"/>
            <a:lumOff val="50000"/>
          </a:schemeClr>
        </a:solidFill>
        <a:round/>
      </a:ln>
    </cs:spPr>
  </cs:hiLoLine>
  <cs:leaderLine>
    <cs:lnRef idx="0"/>
    <cs:fillRef idx="0"/>
    <cs:effectRef idx="0"/>
    <cs:fontRef idx="minor">
      <a:schemeClr val="dk1"/>
    </cs:fontRef>
    <cs:spPr>
      <a:ln w="9525" cap="flat" cmpd="sng" algn="ctr">
        <a:solidFill>
          <a:schemeClr val="dk1">
            <a:lumMod val="35000"/>
            <a:lumOff val="65000"/>
          </a:schemeClr>
        </a:solidFill>
        <a:round/>
      </a:ln>
    </cs:spPr>
  </cs:leaderLine>
  <cs:legend>
    <cs:lnRef idx="0"/>
    <cs:fillRef idx="0"/>
    <cs:effectRef idx="0"/>
    <cs:fontRef idx="minor">
      <a:schemeClr val="dk1">
        <a:lumMod val="65000"/>
        <a:lumOff val="35000"/>
      </a:schemeClr>
    </cs:fontRef>
    <cs:spPr>
      <a:solidFill>
        <a:schemeClr val="lt1">
          <a:alpha val="78000"/>
        </a:schemeClr>
      </a:solidFill>
    </cs:spPr>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dk1">
        <a:lumMod val="65000"/>
        <a:lumOff val="35000"/>
      </a:schemeClr>
    </cs:fontRef>
    <cs:defRPr sz="900" kern="1200"/>
  </cs:seriesAxis>
  <cs:seriesLine>
    <cs:lnRef idx="0"/>
    <cs:fillRef idx="0"/>
    <cs:effectRef idx="0"/>
    <cs:fontRef idx="minor">
      <a:schemeClr val="dk1"/>
    </cs:fontRef>
    <cs:spPr>
      <a:ln w="9525" cap="flat" cmpd="sng" algn="ctr">
        <a:solidFill>
          <a:schemeClr val="dk1">
            <a:lumMod val="35000"/>
            <a:lumOff val="65000"/>
          </a:schemeClr>
        </a:solidFill>
        <a:round/>
      </a:ln>
    </cs:spPr>
  </cs:seriesLine>
  <cs:title>
    <cs:lnRef idx="0"/>
    <cs:fillRef idx="0"/>
    <cs:effectRef idx="0"/>
    <cs:fontRef idx="minor">
      <a:schemeClr val="dk1">
        <a:lumMod val="65000"/>
        <a:lumOff val="35000"/>
      </a:schemeClr>
    </cs:fontRef>
    <cs:defRPr sz="1800" b="1" kern="1200" baseline="0"/>
  </cs:title>
  <cs:trendline>
    <cs:lnRef idx="0">
      <cs:styleClr val="auto"/>
    </cs:lnRef>
    <cs:fillRef idx="0"/>
    <cs:effectRef idx="0"/>
    <cs:fontRef idx="minor">
      <a:schemeClr val="dk1"/>
    </cs:fontRef>
    <cs:spPr>
      <a:ln w="19050" cap="rnd">
        <a:solidFill>
          <a:schemeClr val="phClr"/>
        </a:solidFill>
        <a:prstDash val="sysDash"/>
      </a:ln>
    </cs:spPr>
  </cs:trendline>
  <cs:trendlineLabel>
    <cs:lnRef idx="0"/>
    <cs:fillRef idx="0"/>
    <cs:effectRef idx="0"/>
    <cs:fontRef idx="minor">
      <a:schemeClr val="dk1">
        <a:lumMod val="65000"/>
        <a:lumOff val="35000"/>
      </a:schemeClr>
    </cs:fontRef>
    <cs:defRPr sz="900" kern="1200"/>
  </cs:trendlineLabel>
  <cs:upBar>
    <cs:lnRef idx="0"/>
    <cs:fillRef idx="0"/>
    <cs:effectRef idx="0"/>
    <cs:fontRef idx="minor">
      <a:schemeClr val="dk1"/>
    </cs:fontRef>
    <cs:spPr>
      <a:solidFill>
        <a:schemeClr val="lt1"/>
      </a:solidFill>
      <a:ln w="9525" cap="flat" cmpd="sng" algn="ctr">
        <a:solidFill>
          <a:schemeClr val="dk1">
            <a:lumMod val="65000"/>
            <a:lumOff val="35000"/>
          </a:schemeClr>
        </a:solidFill>
        <a:round/>
      </a:ln>
    </cs:spPr>
  </cs:upBar>
  <cs:valueAxis>
    <cs:lnRef idx="0"/>
    <cs:fillRef idx="0"/>
    <cs:effectRef idx="0"/>
    <cs:fontRef idx="minor">
      <a:schemeClr val="dk1">
        <a:lumMod val="65000"/>
        <a:lumOff val="35000"/>
      </a:schemeClr>
    </cs:fontRef>
    <cs:defRPr sz="900" kern="1200"/>
  </cs:valueAxis>
  <cs:wall>
    <cs:lnRef idx="0"/>
    <cs:fillRef idx="0"/>
    <cs:effectRef idx="0"/>
    <cs:fontRef idx="minor">
      <a:schemeClr val="dk1"/>
    </cs:fontRef>
  </cs:wall>
</cs:chartStyle>
</file>

<file path=xl/drawings/_rels/drawing2.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s>
</file>

<file path=xl/drawings/_rels/drawing4.xml.rels><?xml version="1.0" encoding="UTF-8" standalone="yes"?>
<Relationships xmlns="http://schemas.openxmlformats.org/package/2006/relationships"><Relationship Id="rId1" Type="http://schemas.openxmlformats.org/officeDocument/2006/relationships/image" Target="../media/image1.JPG"/></Relationships>
</file>

<file path=xl/drawings/_rels/drawing5.xml.rels><?xml version="1.0" encoding="UTF-8" standalone="yes"?>
<Relationships xmlns="http://schemas.openxmlformats.org/package/2006/relationships"><Relationship Id="rId1" Type="http://schemas.openxmlformats.org/officeDocument/2006/relationships/image" Target="../media/image2.JPG"/></Relationships>
</file>

<file path=xl/drawings/drawing1.xml><?xml version="1.0" encoding="utf-8"?>
<xdr:wsDr xmlns:xdr="http://schemas.openxmlformats.org/drawingml/2006/spreadsheetDrawing" xmlns:a="http://schemas.openxmlformats.org/drawingml/2006/main">
  <xdr:twoCellAnchor>
    <xdr:from>
      <xdr:col>5</xdr:col>
      <xdr:colOff>533400</xdr:colOff>
      <xdr:row>2004</xdr:row>
      <xdr:rowOff>114300</xdr:rowOff>
    </xdr:from>
    <xdr:to>
      <xdr:col>9</xdr:col>
      <xdr:colOff>371475</xdr:colOff>
      <xdr:row>2011</xdr:row>
      <xdr:rowOff>9525</xdr:rowOff>
    </xdr:to>
    <xdr:sp macro="" textlink="">
      <xdr:nvSpPr>
        <xdr:cNvPr id="2" name="TextBox 1"/>
        <xdr:cNvSpPr txBox="1"/>
      </xdr:nvSpPr>
      <xdr:spPr>
        <a:xfrm>
          <a:off x="5953125" y="381685800"/>
          <a:ext cx="3305175" cy="1228725"/>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a:t>    Summary   </a:t>
          </a:r>
        </a:p>
        <a:p>
          <a:endParaRPr lang="en-US" sz="1100"/>
        </a:p>
        <a:p>
          <a:r>
            <a:rPr lang="en-US" sz="1100"/>
            <a:t>1 sum</a:t>
          </a:r>
          <a:r>
            <a:rPr lang="en-US" sz="1100" baseline="0"/>
            <a:t>    -   547748.7498</a:t>
          </a:r>
        </a:p>
        <a:p>
          <a:r>
            <a:rPr lang="en-US" sz="1100" baseline="0"/>
            <a:t>2 average- 1087.197349</a:t>
          </a:r>
        </a:p>
        <a:p>
          <a:r>
            <a:rPr lang="en-US" sz="1100" baseline="0"/>
            <a:t>3 count- 2000</a:t>
          </a:r>
          <a:endParaRPr lang="en-US" sz="1200"/>
        </a:p>
      </xdr:txBody>
    </xdr:sp>
    <xdr:clientData/>
  </xdr:twoCellAnchor>
</xdr:wsDr>
</file>

<file path=xl/drawings/drawing2.xml><?xml version="1.0" encoding="utf-8"?>
<xdr:wsDr xmlns:xdr="http://schemas.openxmlformats.org/drawingml/2006/spreadsheetDrawing" xmlns:a="http://schemas.openxmlformats.org/drawingml/2006/main">
  <xdr:twoCellAnchor editAs="oneCell">
    <xdr:from>
      <xdr:col>2</xdr:col>
      <xdr:colOff>19050</xdr:colOff>
      <xdr:row>29</xdr:row>
      <xdr:rowOff>0</xdr:rowOff>
    </xdr:from>
    <xdr:to>
      <xdr:col>5</xdr:col>
      <xdr:colOff>19050</xdr:colOff>
      <xdr:row>42</xdr:row>
      <xdr:rowOff>47625</xdr:rowOff>
    </xdr:to>
    <mc:AlternateContent xmlns:mc="http://schemas.openxmlformats.org/markup-compatibility/2006" xmlns:a14="http://schemas.microsoft.com/office/drawing/2010/main">
      <mc:Choice Requires="a14">
        <xdr:graphicFrame macro="">
          <xdr:nvGraphicFramePr>
            <xdr:cNvPr id="2" name="Month"/>
            <xdr:cNvGraphicFramePr/>
          </xdr:nvGraphicFramePr>
          <xdr:xfrm>
            <a:off x="0" y="0"/>
            <a:ext cx="0" cy="0"/>
          </xdr:xfrm>
          <a:graphic>
            <a:graphicData uri="http://schemas.microsoft.com/office/drawing/2010/slicer">
              <sle:slicer xmlns:sle="http://schemas.microsoft.com/office/drawing/2010/slicer" name="Month"/>
            </a:graphicData>
          </a:graphic>
        </xdr:graphicFrame>
      </mc:Choice>
      <mc:Fallback xmlns="">
        <xdr:sp macro="" textlink="">
          <xdr:nvSpPr>
            <xdr:cNvPr id="0" name=""/>
            <xdr:cNvSpPr>
              <a:spLocks noTextEdit="1"/>
            </xdr:cNvSpPr>
          </xdr:nvSpPr>
          <xdr:spPr>
            <a:xfrm>
              <a:off x="1238250" y="5524500"/>
              <a:ext cx="1828800" cy="252412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5</xdr:col>
      <xdr:colOff>76200</xdr:colOff>
      <xdr:row>29</xdr:row>
      <xdr:rowOff>0</xdr:rowOff>
    </xdr:from>
    <xdr:to>
      <xdr:col>8</xdr:col>
      <xdr:colOff>76200</xdr:colOff>
      <xdr:row>42</xdr:row>
      <xdr:rowOff>47625</xdr:rowOff>
    </xdr:to>
    <mc:AlternateContent xmlns:mc="http://schemas.openxmlformats.org/markup-compatibility/2006" xmlns:a14="http://schemas.microsoft.com/office/drawing/2010/main">
      <mc:Choice Requires="a14">
        <xdr:graphicFrame macro="">
          <xdr:nvGraphicFramePr>
            <xdr:cNvPr id="3" name="Year"/>
            <xdr:cNvGraphicFramePr/>
          </xdr:nvGraphicFramePr>
          <xdr:xfrm>
            <a:off x="0" y="0"/>
            <a:ext cx="0" cy="0"/>
          </xdr:xfrm>
          <a:graphic>
            <a:graphicData uri="http://schemas.microsoft.com/office/drawing/2010/slicer">
              <sle:slicer xmlns:sle="http://schemas.microsoft.com/office/drawing/2010/slicer" name="Year"/>
            </a:graphicData>
          </a:graphic>
        </xdr:graphicFrame>
      </mc:Choice>
      <mc:Fallback xmlns="">
        <xdr:sp macro="" textlink="">
          <xdr:nvSpPr>
            <xdr:cNvPr id="0" name=""/>
            <xdr:cNvSpPr>
              <a:spLocks noTextEdit="1"/>
            </xdr:cNvSpPr>
          </xdr:nvSpPr>
          <xdr:spPr>
            <a:xfrm>
              <a:off x="3124200" y="5524500"/>
              <a:ext cx="1828800" cy="252412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8</xdr:col>
      <xdr:colOff>104775</xdr:colOff>
      <xdr:row>29</xdr:row>
      <xdr:rowOff>0</xdr:rowOff>
    </xdr:from>
    <xdr:to>
      <xdr:col>11</xdr:col>
      <xdr:colOff>104775</xdr:colOff>
      <xdr:row>42</xdr:row>
      <xdr:rowOff>47625</xdr:rowOff>
    </xdr:to>
    <mc:AlternateContent xmlns:mc="http://schemas.openxmlformats.org/markup-compatibility/2006" xmlns:a14="http://schemas.microsoft.com/office/drawing/2010/main">
      <mc:Choice Requires="a14">
        <xdr:graphicFrame macro="">
          <xdr:nvGraphicFramePr>
            <xdr:cNvPr id="4" name="Store Name"/>
            <xdr:cNvGraphicFramePr/>
          </xdr:nvGraphicFramePr>
          <xdr:xfrm>
            <a:off x="0" y="0"/>
            <a:ext cx="0" cy="0"/>
          </xdr:xfrm>
          <a:graphic>
            <a:graphicData uri="http://schemas.microsoft.com/office/drawing/2010/slicer">
              <sle:slicer xmlns:sle="http://schemas.microsoft.com/office/drawing/2010/slicer" name="Store Name"/>
            </a:graphicData>
          </a:graphic>
        </xdr:graphicFrame>
      </mc:Choice>
      <mc:Fallback xmlns="">
        <xdr:sp macro="" textlink="">
          <xdr:nvSpPr>
            <xdr:cNvPr id="0" name=""/>
            <xdr:cNvSpPr>
              <a:spLocks noTextEdit="1"/>
            </xdr:cNvSpPr>
          </xdr:nvSpPr>
          <xdr:spPr>
            <a:xfrm>
              <a:off x="4981575" y="5524500"/>
              <a:ext cx="1828800" cy="252412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0</xdr:col>
      <xdr:colOff>85725</xdr:colOff>
      <xdr:row>12</xdr:row>
      <xdr:rowOff>152400</xdr:rowOff>
    </xdr:from>
    <xdr:to>
      <xdr:col>7</xdr:col>
      <xdr:colOff>390525</xdr:colOff>
      <xdr:row>27</xdr:row>
      <xdr:rowOff>38100</xdr:rowOff>
    </xdr:to>
    <xdr:graphicFrame macro="">
      <xdr:nvGraphicFramePr>
        <xdr:cNvPr id="5" name="Chart 4"/>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7</xdr:col>
      <xdr:colOff>409575</xdr:colOff>
      <xdr:row>12</xdr:row>
      <xdr:rowOff>142875</xdr:rowOff>
    </xdr:from>
    <xdr:to>
      <xdr:col>15</xdr:col>
      <xdr:colOff>104775</xdr:colOff>
      <xdr:row>27</xdr:row>
      <xdr:rowOff>28575</xdr:rowOff>
    </xdr:to>
    <xdr:graphicFrame macro="">
      <xdr:nvGraphicFramePr>
        <xdr:cNvPr id="6" name="Chart 5"/>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15</xdr:col>
      <xdr:colOff>152400</xdr:colOff>
      <xdr:row>12</xdr:row>
      <xdr:rowOff>114300</xdr:rowOff>
    </xdr:from>
    <xdr:to>
      <xdr:col>22</xdr:col>
      <xdr:colOff>457200</xdr:colOff>
      <xdr:row>27</xdr:row>
      <xdr:rowOff>0</xdr:rowOff>
    </xdr:to>
    <xdr:graphicFrame macro="">
      <xdr:nvGraphicFramePr>
        <xdr:cNvPr id="7" name="Chart 6"/>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5</xdr:col>
      <xdr:colOff>401956</xdr:colOff>
      <xdr:row>3</xdr:row>
      <xdr:rowOff>0</xdr:rowOff>
    </xdr:from>
    <xdr:to>
      <xdr:col>5</xdr:col>
      <xdr:colOff>447675</xdr:colOff>
      <xdr:row>3</xdr:row>
      <xdr:rowOff>142875</xdr:rowOff>
    </xdr:to>
    <xdr:sp macro="" textlink="">
      <xdr:nvSpPr>
        <xdr:cNvPr id="8" name="TextBox 7"/>
        <xdr:cNvSpPr txBox="1"/>
      </xdr:nvSpPr>
      <xdr:spPr>
        <a:xfrm>
          <a:off x="3449956" y="571500"/>
          <a:ext cx="45719" cy="142875"/>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endParaRPr lang="en-US" sz="1100"/>
        </a:p>
      </xdr:txBody>
    </xdr:sp>
    <xdr:clientData/>
  </xdr:twoCellAnchor>
  <xdr:twoCellAnchor>
    <xdr:from>
      <xdr:col>5</xdr:col>
      <xdr:colOff>342900</xdr:colOff>
      <xdr:row>1</xdr:row>
      <xdr:rowOff>171450</xdr:rowOff>
    </xdr:from>
    <xdr:to>
      <xdr:col>13</xdr:col>
      <xdr:colOff>333375</xdr:colOff>
      <xdr:row>8</xdr:row>
      <xdr:rowOff>47625</xdr:rowOff>
    </xdr:to>
    <xdr:sp macro="" textlink="">
      <xdr:nvSpPr>
        <xdr:cNvPr id="9" name="TextBox 8"/>
        <xdr:cNvSpPr txBox="1"/>
      </xdr:nvSpPr>
      <xdr:spPr>
        <a:xfrm>
          <a:off x="3390900" y="361950"/>
          <a:ext cx="4867275" cy="1209675"/>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3600">
              <a:solidFill>
                <a:srgbClr val="FF0000"/>
              </a:solidFill>
            </a:rPr>
            <a:t>E COMMERCE SALES ANALYSIS DASH BOARD</a:t>
          </a:r>
        </a:p>
      </xdr:txBody>
    </xdr:sp>
    <xdr:clientData/>
  </xdr:twoCellAnchor>
  <xdr:twoCellAnchor editAs="oneCell">
    <xdr:from>
      <xdr:col>11</xdr:col>
      <xdr:colOff>133350</xdr:colOff>
      <xdr:row>29</xdr:row>
      <xdr:rowOff>0</xdr:rowOff>
    </xdr:from>
    <xdr:to>
      <xdr:col>14</xdr:col>
      <xdr:colOff>133350</xdr:colOff>
      <xdr:row>42</xdr:row>
      <xdr:rowOff>47625</xdr:rowOff>
    </xdr:to>
    <mc:AlternateContent xmlns:mc="http://schemas.openxmlformats.org/markup-compatibility/2006" xmlns:a14="http://schemas.microsoft.com/office/drawing/2010/main">
      <mc:Choice Requires="a14">
        <xdr:graphicFrame macro="">
          <xdr:nvGraphicFramePr>
            <xdr:cNvPr id="11" name="Category 1"/>
            <xdr:cNvGraphicFramePr/>
          </xdr:nvGraphicFramePr>
          <xdr:xfrm>
            <a:off x="0" y="0"/>
            <a:ext cx="0" cy="0"/>
          </xdr:xfrm>
          <a:graphic>
            <a:graphicData uri="http://schemas.microsoft.com/office/drawing/2010/slicer">
              <sle:slicer xmlns:sle="http://schemas.microsoft.com/office/drawing/2010/slicer" name="Category 1"/>
            </a:graphicData>
          </a:graphic>
        </xdr:graphicFrame>
      </mc:Choice>
      <mc:Fallback xmlns="">
        <xdr:sp macro="" textlink="">
          <xdr:nvSpPr>
            <xdr:cNvPr id="0" name=""/>
            <xdr:cNvSpPr>
              <a:spLocks noTextEdit="1"/>
            </xdr:cNvSpPr>
          </xdr:nvSpPr>
          <xdr:spPr>
            <a:xfrm>
              <a:off x="6838950" y="5524500"/>
              <a:ext cx="1828800" cy="252412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3.xml><?xml version="1.0" encoding="utf-8"?>
<xdr:wsDr xmlns:xdr="http://schemas.openxmlformats.org/drawingml/2006/spreadsheetDrawing" xmlns:a="http://schemas.openxmlformats.org/drawingml/2006/main">
  <xdr:twoCellAnchor>
    <xdr:from>
      <xdr:col>3</xdr:col>
      <xdr:colOff>266700</xdr:colOff>
      <xdr:row>2</xdr:row>
      <xdr:rowOff>161925</xdr:rowOff>
    </xdr:from>
    <xdr:to>
      <xdr:col>9</xdr:col>
      <xdr:colOff>238125</xdr:colOff>
      <xdr:row>11</xdr:row>
      <xdr:rowOff>123825</xdr:rowOff>
    </xdr:to>
    <xdr:sp macro="" textlink="">
      <xdr:nvSpPr>
        <xdr:cNvPr id="2" name="TextBox 1"/>
        <xdr:cNvSpPr txBox="1"/>
      </xdr:nvSpPr>
      <xdr:spPr>
        <a:xfrm>
          <a:off x="2095500" y="542925"/>
          <a:ext cx="3629025" cy="167640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a:t>OBSERVATION</a:t>
          </a:r>
        </a:p>
        <a:p>
          <a:r>
            <a:rPr lang="en-US" sz="1100"/>
            <a:t>1</a:t>
          </a:r>
          <a:r>
            <a:rPr lang="en-US" sz="1100" baseline="0"/>
            <a:t> Table formatting</a:t>
          </a:r>
        </a:p>
        <a:p>
          <a:r>
            <a:rPr lang="en-US" sz="1100" baseline="0"/>
            <a:t>2 Null finding using if function</a:t>
          </a:r>
        </a:p>
        <a:p>
          <a:r>
            <a:rPr lang="en-US" sz="1100"/>
            <a:t>3 Day,Month,year</a:t>
          </a:r>
          <a:r>
            <a:rPr lang="en-US" sz="1100" baseline="0"/>
            <a:t> using</a:t>
          </a:r>
        </a:p>
        <a:p>
          <a:r>
            <a:rPr lang="en-US" sz="1100" baseline="0"/>
            <a:t>4 vlook function using for combined tables</a:t>
          </a:r>
        </a:p>
        <a:p>
          <a:endParaRPr lang="en-US" sz="1100"/>
        </a:p>
        <a:p>
          <a:endParaRPr lang="en-US" sz="1100"/>
        </a:p>
      </xdr:txBody>
    </xdr:sp>
    <xdr:clientData/>
  </xdr:twoCellAnchor>
</xdr:wsDr>
</file>

<file path=xl/drawings/drawing4.xml><?xml version="1.0" encoding="utf-8"?>
<xdr:wsDr xmlns:xdr="http://schemas.openxmlformats.org/drawingml/2006/spreadsheetDrawing" xmlns:a="http://schemas.openxmlformats.org/drawingml/2006/main">
  <xdr:twoCellAnchor editAs="oneCell">
    <xdr:from>
      <xdr:col>0</xdr:col>
      <xdr:colOff>0</xdr:colOff>
      <xdr:row>0</xdr:row>
      <xdr:rowOff>0</xdr:rowOff>
    </xdr:from>
    <xdr:to>
      <xdr:col>16</xdr:col>
      <xdr:colOff>304800</xdr:colOff>
      <xdr:row>21</xdr:row>
      <xdr:rowOff>7265</xdr:rowOff>
    </xdr:to>
    <xdr:pic>
      <xdr:nvPicPr>
        <xdr:cNvPr id="2" name="Picture 1"/>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tretch>
          <a:fillRect/>
        </a:stretch>
      </xdr:blipFill>
      <xdr:spPr>
        <a:xfrm>
          <a:off x="0" y="0"/>
          <a:ext cx="10058400" cy="4007765"/>
        </a:xfrm>
        <a:prstGeom prst="rect">
          <a:avLst/>
        </a:prstGeom>
      </xdr:spPr>
    </xdr:pic>
    <xdr:clientData/>
  </xdr:twoCellAnchor>
</xdr:wsDr>
</file>

<file path=xl/drawings/drawing5.xml><?xml version="1.0" encoding="utf-8"?>
<xdr:wsDr xmlns:xdr="http://schemas.openxmlformats.org/drawingml/2006/spreadsheetDrawing" xmlns:a="http://schemas.openxmlformats.org/drawingml/2006/main">
  <xdr:twoCellAnchor editAs="oneCell">
    <xdr:from>
      <xdr:col>0</xdr:col>
      <xdr:colOff>0</xdr:colOff>
      <xdr:row>0</xdr:row>
      <xdr:rowOff>0</xdr:rowOff>
    </xdr:from>
    <xdr:to>
      <xdr:col>16</xdr:col>
      <xdr:colOff>304800</xdr:colOff>
      <xdr:row>16</xdr:row>
      <xdr:rowOff>172247</xdr:rowOff>
    </xdr:to>
    <xdr:pic>
      <xdr:nvPicPr>
        <xdr:cNvPr id="2" name="Picture 1"/>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tretch>
          <a:fillRect/>
        </a:stretch>
      </xdr:blipFill>
      <xdr:spPr>
        <a:xfrm>
          <a:off x="0" y="0"/>
          <a:ext cx="10058400" cy="3220247"/>
        </a:xfrm>
        <a:prstGeom prst="rect">
          <a:avLst/>
        </a:prstGeom>
      </xdr:spPr>
    </xdr:pic>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r:id="rId1" refreshedBy="PC1" refreshedDate="46301.680160069445" createdVersion="6" refreshedVersion="6" minRefreshableVersion="3" recordCount="2001">
  <cacheSource type="worksheet">
    <worksheetSource name="Table7"/>
  </cacheSource>
  <cacheFields count="28">
    <cacheField name="Sales_ID" numFmtId="0">
      <sharedItems containsBlank="1"/>
    </cacheField>
    <cacheField name="Order_Date" numFmtId="164">
      <sharedItems containsNonDate="0" containsDate="1" containsString="0" containsBlank="1" minDate="2023-10-14T00:00:00" maxDate="2025-10-14T00:00:00"/>
    </cacheField>
    <cacheField name="Customer_ID" numFmtId="0">
      <sharedItems containsBlank="1"/>
    </cacheField>
    <cacheField name="Customer Name" numFmtId="0">
      <sharedItems/>
    </cacheField>
    <cacheField name="Date" numFmtId="0">
      <sharedItems containsSemiMixedTypes="0" containsString="0" containsNumber="1" containsInteger="1" minValue="0" maxValue="31"/>
    </cacheField>
    <cacheField name="Month" numFmtId="0">
      <sharedItems containsSemiMixedTypes="0" containsString="0" containsNumber="1" containsInteger="1" minValue="1" maxValue="12" count="12">
        <n v="7"/>
        <n v="12"/>
        <n v="6"/>
        <n v="11"/>
        <n v="1"/>
        <n v="5"/>
        <n v="2"/>
        <n v="8"/>
        <n v="9"/>
        <n v="3"/>
        <n v="4"/>
        <n v="10"/>
      </sharedItems>
    </cacheField>
    <cacheField name="Year" numFmtId="0">
      <sharedItems containsSemiMixedTypes="0" containsString="0" containsNumber="1" containsInteger="1" minValue="1900" maxValue="2025" count="4">
        <n v="2024"/>
        <n v="2023"/>
        <n v="2025"/>
        <n v="1900"/>
      </sharedItems>
    </cacheField>
    <cacheField name="Age" numFmtId="0">
      <sharedItems containsMixedTypes="1" containsNumber="1" containsInteger="1" minValue="18" maxValue="64"/>
    </cacheField>
    <cacheField name="Gender" numFmtId="0">
      <sharedItems/>
    </cacheField>
    <cacheField name="City" numFmtId="0">
      <sharedItems/>
    </cacheField>
    <cacheField name="State" numFmtId="0">
      <sharedItems/>
    </cacheField>
    <cacheField name="Country" numFmtId="0">
      <sharedItems/>
    </cacheField>
    <cacheField name="Loyalty Level" numFmtId="0">
      <sharedItems count="6">
        <s v="Gold"/>
        <s v="Platinum"/>
        <s v="Silver"/>
        <s v="Bronze"/>
        <s v="Unknown"/>
        <e v="#N/A"/>
      </sharedItems>
    </cacheField>
    <cacheField name="Product_ID" numFmtId="0">
      <sharedItems containsBlank="1"/>
    </cacheField>
    <cacheField name="Category" numFmtId="0">
      <sharedItems count="6">
        <s v="Sports"/>
        <s v="Electronics"/>
        <s v="Beauty"/>
        <s v="Home"/>
        <s v="Clothing"/>
        <e v="#N/A"/>
      </sharedItems>
    </cacheField>
    <cacheField name="Sub Category" numFmtId="0">
      <sharedItems/>
    </cacheField>
    <cacheField name="Cost" numFmtId="0">
      <sharedItems containsMixedTypes="1" containsNumber="1" minValue="17.309999999999999" maxValue="495.72"/>
    </cacheField>
    <cacheField name="Stock" numFmtId="0">
      <sharedItems containsMixedTypes="1" containsNumber="1" minValue="57" maxValue="496"/>
    </cacheField>
    <cacheField name="Store_ID" numFmtId="0">
      <sharedItems containsBlank="1"/>
    </cacheField>
    <cacheField name="Store Name" numFmtId="0">
      <sharedItems count="21">
        <s v="Johnson-Wright"/>
        <s v="Holloway Ltd"/>
        <s v="Bean, Jones and Park"/>
        <s v="Gray Ltd"/>
        <s v="Martinez-Mullins"/>
        <s v="Alexander Group"/>
        <s v="Rivera-Warner"/>
        <s v="Mcdonald Inc"/>
        <s v="Martinez, Adkins and Johnson"/>
        <s v="Frederick-Wright"/>
        <s v="Shelton PLC"/>
        <s v="Moore, Padilla and Butler"/>
        <s v="Mann-Austin"/>
        <s v="Gardner, Humphrey and Contreras"/>
        <s v="Guerrero-Schmitt"/>
        <s v="Hill, Wagner and Ballard"/>
        <s v="Benson-Elliott"/>
        <s v="Black-Horn"/>
        <s v="Thomas, Bridges and Harris"/>
        <s v="Aguirre-Keller"/>
        <e v="#N/A"/>
      </sharedItems>
    </cacheField>
    <cacheField name="Region" numFmtId="0">
      <sharedItems/>
    </cacheField>
    <cacheField name="City2" numFmtId="0">
      <sharedItems/>
    </cacheField>
    <cacheField name="Store Type" numFmtId="0">
      <sharedItems/>
    </cacheField>
    <cacheField name="Quantity" numFmtId="0">
      <sharedItems containsString="0" containsBlank="1" containsNumber="1" minValue="1" maxValue="4"/>
    </cacheField>
    <cacheField name="Unit_Price" numFmtId="0">
      <sharedItems containsString="0" containsBlank="1" containsNumber="1" minValue="20.09" maxValue="999.89"/>
    </cacheField>
    <cacheField name="Discount" numFmtId="0">
      <sharedItems containsString="0" containsBlank="1" containsNumber="1" minValue="0" maxValue="0.3"/>
    </cacheField>
    <cacheField name="Payment_Type" numFmtId="0">
      <sharedItems containsBlank="1"/>
    </cacheField>
    <cacheField name="Total_Amount" numFmtId="0">
      <sharedItems containsString="0" containsBlank="1" containsNumber="1" minValue="18.459" maxValue="3908.2428" count="2001">
        <n v="198.41640000000001"/>
        <n v="228.7893"/>
        <n v="2742.15"/>
        <n v="774.0684"/>
        <n v="1833.4380000000001"/>
        <n v="357.23430000000002"/>
        <n v="1335.027"/>
        <n v="1054.5612000000001"/>
        <n v="1250.6175000000001"/>
        <n v="1344.6818000000001"/>
        <n v="259.1259"/>
        <n v="952.57439999999997"/>
        <n v="2552.5367999999999"/>
        <n v="443.66"/>
        <n v="1145.8548000000001"/>
        <n v="2509.4591999999998"/>
        <n v="677.97"/>
        <n v="774.14260000000002"/>
        <n v="838.84500000000003"/>
        <n v="1782.4512"/>
        <n v="2159.4276"/>
        <n v="459.85680000000002"/>
        <n v="2850.1122"/>
        <n v="661.73760000000004"/>
        <n v="216.50399999999999"/>
        <n v="2933.3224"/>
        <n v="599.65440000000001"/>
        <n v="2030.5700999999999"/>
        <n v="132.09379999999999"/>
        <n v="1535.6780000000001"/>
        <n v="373.56060000000002"/>
        <n v="288.98239999999998"/>
        <n v="1154.8943999999999"/>
        <n v="1219.4269999999999"/>
        <n v="2148.1212"/>
        <n v="354.32639999999998"/>
        <n v="1409.9903999999999"/>
        <n v="266.65440000000001"/>
        <n v="2764.8031999999998"/>
        <n v="1105.3432"/>
        <n v="1625.3796"/>
        <n v="945.21720000000016"/>
        <n v="1537.452"/>
        <n v="1864.3176000000001"/>
        <n v="322.3528"/>
        <n v="1050.5039999999999"/>
        <n v="393.5686"/>
        <n v="116.77079999999999"/>
        <n v="372.33359999999999"/>
        <n v="707.77440000000013"/>
        <n v="190.83600000000001"/>
        <n v="169.9854"/>
        <n v="486.06330000000003"/>
        <n v="783.30449999999996"/>
        <n v="1592.4947999999999"/>
        <n v="783.59400000000005"/>
        <n v="1567.356"/>
        <n v="979.43039999999996"/>
        <n v="2552.3015999999998"/>
        <n v="767.17410000000007"/>
        <n v="180.93530000000001"/>
        <n v="307.43439999999998"/>
        <n v="412.66719999999998"/>
        <n v="230.60300000000001"/>
        <n v="1425.7782"/>
        <n v="1301.9864"/>
        <n v="2670.74"/>
        <n v="791.33600000000001"/>
        <n v="204.93440000000001"/>
        <n v="1706.1695999999999"/>
        <n v="199.23839999999998"/>
        <n v="1243.038"/>
        <n v="503.97620000000012"/>
        <n v="968.18819999999994"/>
        <n v="166.482"/>
        <n v="2156.5544"/>
        <n v="1029.4649999999999"/>
        <n v="502.10860000000002"/>
        <n v="1512.924"/>
        <n v="289.99450000000002"/>
        <n v="415.73379999999997"/>
        <n v="272.79750000000001"/>
        <n v="1010.2344000000001"/>
        <n v="133.4332"/>
        <n v="734.89150000000006"/>
        <n v="386.38400000000001"/>
        <n v="1943.0927999999999"/>
        <n v="2777.4432000000002"/>
        <n v="374.66759999999999"/>
        <n v="705.78959999999995"/>
        <n v="616.21119999999996"/>
        <n v="339.27080000000001"/>
        <n v="578.11989999999992"/>
        <n v="556.78399999999999"/>
        <n v="1127.3327999999999"/>
        <n v="117.4588"/>
        <n v="792.32599999999991"/>
        <n v="1669.3068000000001"/>
        <n v="1581.2496000000001"/>
        <n v="1235.7372"/>
        <n v="658.46"/>
        <n v="895.30439999999999"/>
        <n v="717.25760000000002"/>
        <n v="2997.615600000001"/>
        <n v="1636.1117999999999"/>
        <n v="602.25120000000004"/>
        <n v="1605.5052000000001"/>
        <n v="2060.3912"/>
        <n v="2372.5230000000001"/>
        <n v="1027.7357999999999"/>
        <n v="882.57440000000008"/>
        <n v="1674.5057999999999"/>
        <n v="2020.7097000000001"/>
        <n v="225.57599999999999"/>
        <n v="1388.9190000000001"/>
        <n v="3239.3580000000002"/>
        <n v="2404.8024"/>
        <n v="1007.223"/>
        <n v="115.5"/>
        <n v="215.14420000000001"/>
        <n v="1239.5606"/>
        <n v="1245.3119999999999"/>
        <n v="379.69920000000002"/>
        <n v="893.38200000000006"/>
        <n v="70.960000000000008"/>
        <n v="803.9944999999999"/>
        <n v="926.7263999999999"/>
        <n v="2762.1428999999998"/>
        <n v="1304.9459999999999"/>
        <n v="548.27499999999998"/>
        <n v="782.17539999999997"/>
        <n v="850.29750000000001"/>
        <n v="3306.1392000000001"/>
        <n v="496.97340000000003"/>
        <n v="273.08879999999999"/>
        <n v="1349.0568000000001"/>
        <n v="2471.6376"/>
        <n v="201.59700000000001"/>
        <n v="641.73599999999999"/>
        <n v="2147.5500000000002"/>
        <n v="948.12300000000005"/>
        <n v="372.923"/>
        <n v="1443.7103999999999"/>
        <n v="1278.3407999999999"/>
        <n v="540.90719999999999"/>
        <n v="977.04880000000014"/>
        <n v="1753.23"/>
        <n v="562.32820000000004"/>
        <n v="475.9819"/>
        <n v="1432.2744"/>
        <n v="1194.9503999999999"/>
        <n v="1584.7840000000001"/>
        <n v="193.55719999999999"/>
        <n v="1491.7896000000001"/>
        <n v="300.2022"/>
        <n v="3077.5992000000001"/>
        <n v="1843.04"/>
        <n v="79.775999999999996"/>
        <n v="93.909199999999998"/>
        <n v="193.1234"/>
        <n v="1084.6812"/>
        <n v="455.60099999999989"/>
        <n v="952.84559999999999"/>
        <n v="473.66070000000002"/>
        <n v="485.55839999999989"/>
        <n v="1741.557"/>
        <n v="2343.4616000000001"/>
        <n v="1620.8255999999999"/>
        <n v="798.55200000000013"/>
        <n v="604.41920000000005"/>
        <n v="109.5624"/>
        <n v="240.5592"/>
        <n v="1241.8800000000001"/>
        <n v="1068.2460000000001"/>
        <n v="2873.864"/>
        <n v="1217.1579999999999"/>
        <n v="617.29200000000003"/>
        <n v="75.84"/>
        <n v="2555.64"/>
        <n v="762.36819999999989"/>
        <n v="2089.8951000000002"/>
        <n v="137.49600000000001"/>
        <n v="2908.1696000000002"/>
        <n v="541.6191"/>
        <n v="678.84100000000001"/>
        <n v="1301.6094000000001"/>
        <n v="968.17919999999992"/>
        <n v="1087.6733999999999"/>
        <n v="1786.2336"/>
        <n v="522.68399999999997"/>
        <n v="1146.9390000000001"/>
        <n v="780.75299999999993"/>
        <n v="922.20749999999987"/>
        <n v="263.60719999999998"/>
        <n v="2184.5819999999999"/>
        <n v="862.51430000000005"/>
        <n v="2620.7460000000001"/>
        <n v="525.00279999999998"/>
        <n v="381.95639999999997"/>
        <n v="588.49239999999998"/>
        <n v="1661.8032000000001"/>
        <n v="752.86199999999997"/>
        <n v="1175.2416000000001"/>
        <n v="859.7808"/>
        <n v="1909.9608000000001"/>
        <n v="374.34539999999998"/>
        <n v="1146.4795999999999"/>
        <n v="125.8389"/>
        <n v="3576.0383999999999"/>
        <n v="595.97759999999994"/>
        <n v="600.97979999999995"/>
        <n v="1491.4119000000001"/>
        <n v="417.00839999999999"/>
        <n v="558.39019999999994"/>
        <n v="574.12160000000006"/>
        <n v="907.52549999999997"/>
        <n v="390.81599999999997"/>
        <n v="286.22519999999997"/>
        <n v="2281.8532"/>
        <n v="295.4504"/>
        <n v="1199.3579999999999"/>
        <n v="2217.752"/>
        <n v="529.8900000000001"/>
        <n v="1495.74"/>
        <n v="1447.2216000000001"/>
        <n v="2532.348"/>
        <n v="1825.3248000000001"/>
        <n v="1819.7998"/>
        <n v="1630.0416"/>
        <n v="2123.9856"/>
        <n v="1214.6759999999999"/>
        <n v="1519.6104"/>
        <n v="2416.7087999999999"/>
        <n v="940.1484999999999"/>
        <n v="348.78480000000002"/>
        <n v="672.29899999999998"/>
        <n v="1521.7632000000001"/>
        <n v="1026.048"/>
        <n v="469.60759999999999"/>
        <n v="253.09200000000001"/>
        <n v="2157.2703000000001"/>
        <n v="655.17379999999991"/>
        <n v="358.85849999999999"/>
        <n v="1365.663"/>
        <n v="1303.6895999999999"/>
        <n v="641.41"/>
        <n v="200.9392"/>
        <n v="736.59950000000003"/>
        <n v="1422.492"/>
        <n v="1341.87"/>
        <n v="2290.4243999999999"/>
        <n v="3143.84"/>
        <n v="494.56799999999998"/>
        <n v="403.06560000000002"/>
        <n v="1562.9290000000001"/>
        <n v="1329.1128000000001"/>
        <n v="111.96120000000001"/>
        <n v="1060.5816"/>
        <n v="180.5814"/>
        <n v="589.798"/>
        <n v="2176.2280000000001"/>
        <n v="3159.0612000000001"/>
        <n v="1194.7392"/>
        <n v="1481.0512000000001"/>
        <n v="2407.2647999999999"/>
        <n v="388.5"/>
        <n v="2337.75"/>
        <n v="692.27"/>
        <n v="315.24779999999998"/>
        <n v="2599.5947999999999"/>
        <n v="1330.0704000000001"/>
        <n v="197.68199999999999"/>
        <n v="1519.4975999999999"/>
        <n v="811.07159999999999"/>
        <n v="394.58629999999999"/>
        <n v="581.76959999999997"/>
        <n v="1212.9007999999999"/>
        <n v="1741.5192"/>
        <n v="937.4896"/>
        <n v="2687.5259999999998"/>
        <n v="299.6721"/>
        <n v="177.19200000000001"/>
        <n v="1568.5425"/>
        <n v="346.49400000000003"/>
        <n v="442.79050000000001"/>
        <n v="553.18960000000004"/>
        <n v="2181.4650000000011"/>
        <n v="2175.5252"/>
        <n v="1504.4760000000001"/>
        <n v="154.74359999999999"/>
        <n v="1501.152"/>
        <n v="480.41250000000002"/>
        <n v="491.77100000000002"/>
        <n v="425.41759999999999"/>
        <n v="378.59399999999999"/>
        <n v="1879.05"/>
        <n v="356.04399999999998"/>
        <n v="1372.2396000000001"/>
        <n v="208.25280000000001"/>
        <n v="1536.6559999999999"/>
        <n v="2703.9888000000001"/>
        <n v="1953.1368"/>
        <n v="1384.2239999999999"/>
        <n v="1283.086"/>
        <n v="2062.8696"/>
        <n v="2156.6952000000001"/>
        <n v="1625.2544"/>
        <n v="326.25599999999997"/>
        <n v="1475.0916"/>
        <n v="1127.0219999999999"/>
        <n v="271.28359999999998"/>
        <n v="2699.0963999999999"/>
        <n v="954.01800000000003"/>
        <n v="72.025200000000012"/>
        <n v="269.21699999999998"/>
        <n v="844.38199999999995"/>
        <n v="2873.9969999999989"/>
        <n v="330.7824"/>
        <n v="199.56780000000001"/>
        <n v="218.49100000000001"/>
        <n v="1552.9793999999999"/>
        <n v="547.17700000000002"/>
        <n v="423.62840000000011"/>
        <n v="831.92750000000001"/>
        <n v="2084.0720000000001"/>
        <n v="1018.3302"/>
        <n v="1098.6659999999999"/>
        <n v="190.54"/>
        <n v="1444.212"/>
        <n v="71.193599999999989"/>
        <n v="750.20309999999995"/>
        <n v="65.155000000000001"/>
        <n v="1174.2947999999999"/>
        <n v="1353.7854"/>
        <n v="1042.491"/>
        <n v="2799.0720000000001"/>
        <n v="2495.4744000000001"/>
        <n v="96.25"/>
        <n v="346.38"/>
        <n v="1032.3599999999999"/>
        <n v="2724.4034999999999"/>
        <n v="339.37560000000002"/>
        <n v="1205.3327999999999"/>
        <n v="2312.2568999999999"/>
        <n v="817.15500000000009"/>
        <n v="1083.7284"/>
        <n v="1321.9595999999999"/>
        <n v="437.37720000000002"/>
        <n v="148.30019999999999"/>
        <n v="833.68399999999997"/>
        <n v="1589.3951999999999"/>
        <n v="2317.1543999999999"/>
        <n v="1446.1376"/>
        <n v="612.16679999999997"/>
        <n v="868.98"/>
        <n v="1492.7882"/>
        <n v="615.32820000000004"/>
        <n v="414.25920000000002"/>
        <n v="2019.684"/>
        <n v="2199.3449999999998"/>
        <n v="2329.7399999999998"/>
        <n v="477.65519999999998"/>
        <n v="1307.5999999999999"/>
        <n v="535.62400000000002"/>
        <n v="153.85679999999999"/>
        <n v="158.56"/>
        <n v="610.11059999999998"/>
        <n v="2097.1008000000002"/>
        <n v="228.79599999999999"/>
        <n v="1002.5028"/>
        <n v="583.25200000000007"/>
        <n v="594.43550000000005"/>
        <n v="331.26280000000003"/>
        <n v="1331.91"/>
        <n v="456.4948"/>
        <n v="303.29640000000001"/>
        <n v="2634.0079999999998"/>
        <n v="776.50559999999996"/>
        <n v="685.34879999999998"/>
        <n v="1793.6045999999999"/>
        <n v="2051.2539999999999"/>
        <n v="959.13239999999985"/>
        <n v="104.7144"/>
        <n v="127.611"/>
        <n v="1193.2704000000001"/>
        <n v="3265.2919999999999"/>
        <n v="2389.1322"/>
        <n v="2847.6208000000001"/>
        <n v="598.23900000000003"/>
        <n v="1793.2632000000001"/>
        <n v="3225.5819999999999"/>
        <n v="224.60640000000001"/>
        <n v="836.47409999999991"/>
        <n v="299.73419999999999"/>
        <n v="1810.0827999999999"/>
        <n v="972.32960000000003"/>
        <n v="2676.6990000000001"/>
        <n v="2785.7894999999999"/>
        <n v="493.92"/>
        <n v="1320.9659999999999"/>
        <n v="35.053199999999997"/>
        <n v="2266.7328000000002"/>
        <n v="723.25439999999992"/>
        <n v="2989.0783999999999"/>
        <n v="1756.35"/>
        <n v="558.86249999999995"/>
        <n v="814.74239999999998"/>
        <n v="445.80599999999998"/>
        <n v="648.29939999999999"/>
        <n v="1363.9184"/>
        <n v="1245.4304"/>
        <n v="693.78300000000002"/>
        <n v="1430.6705999999999"/>
        <n v="82.513199999999998"/>
        <n v="1204.6944000000001"/>
        <n v="97.442999999999998"/>
        <n v="1325.9992"/>
        <n v="829.9606"/>
        <n v="2851.3002000000001"/>
        <n v="1298.3026"/>
        <n v="147.76740000000001"/>
        <n v="1176.2550000000001"/>
        <n v="175.48249999999999"/>
        <n v="570.87099999999998"/>
        <n v="592.99919999999997"/>
        <n v="419.92"/>
        <n v="3412.134"/>
        <n v="3111.192"/>
        <n v="1111.7945999999999"/>
        <n v="587.33360000000005"/>
        <n v="837.23609999999985"/>
        <n v="1597.624"/>
        <n v="1042.3728000000001"/>
        <n v="129.4"/>
        <n v="1309.4226000000001"/>
        <n v="2548.5264000000002"/>
        <n v="2721.1183999999998"/>
        <n v="1455.2208000000001"/>
        <n v="874.91959999999983"/>
        <n v="2556.1972000000001"/>
        <n v="439.27420000000001"/>
        <n v="513.702"/>
        <n v="566.21899999999994"/>
        <n v="2230.3303999999998"/>
        <n v="216.44739999999999"/>
        <n v="649.51920000000007"/>
        <n v="865.1164"/>
        <n v="1394.5596"/>
        <n v="810.57139999999993"/>
        <n v="1050.2965999999999"/>
        <n v="2148.2759999999989"/>
        <n v="2952.5216"/>
        <n v="773.60919999999999"/>
        <n v="1640.0519999999999"/>
        <n v="1729.4748"/>
        <n v="1372.8879999999999"/>
        <n v="1023.678"/>
        <n v="1182.8481999999999"/>
        <n v="1484.7293999999999"/>
        <n v="1208.27"/>
        <n v="2240.9920000000002"/>
        <n v="615.47840000000008"/>
        <n v="437.76"/>
        <n v="434.05680000000001"/>
        <n v="612.59760000000006"/>
        <n v="79.638499999999993"/>
        <n v="1403.8920000000001"/>
        <n v="3066.6687999999999"/>
        <n v="766.37429999999995"/>
        <n v="2198.16"/>
        <n v="411.35200000000009"/>
        <n v="426.03600000000012"/>
        <n v="1223.0694000000001"/>
        <n v="24.442599999999999"/>
        <n v="1579.3443"/>
        <n v="235.3212"/>
        <n v="2859.9407999999999"/>
        <n v="645.08080000000007"/>
        <n v="600.95479999999998"/>
        <n v="1733.9049"/>
        <n v="633.14800000000002"/>
        <n v="462.01499999999999"/>
        <n v="1286.56"/>
        <n v="617.38400000000001"/>
        <n v="426.98430000000002"/>
        <n v="678.93999999999994"/>
        <n v="387.59039999999999"/>
        <n v="1115.0047999999999"/>
        <n v="3100.2384000000002"/>
        <n v="1429.2719999999999"/>
        <n v="165.31710000000001"/>
        <n v="1398.2841000000001"/>
        <n v="1357.0372"/>
        <n v="712.50919999999996"/>
        <n v="797.93790000000001"/>
        <n v="569.04399999999998"/>
        <n v="470.61419999999998"/>
        <n v="323.67660000000001"/>
        <n v="933.61599999999999"/>
        <n v="560.37950000000001"/>
        <n v="341.31200000000001"/>
        <n v="573.07000000000005"/>
        <n v="216.69820000000001"/>
        <n v="618.41340000000002"/>
        <n v="1973.6496"/>
        <n v="220.16800000000001"/>
        <n v="54.406799999999997"/>
        <n v="1034.6335999999999"/>
        <n v="139.86799999999999"/>
        <n v="962.47320000000002"/>
        <n v="279.00959999999998"/>
        <n v="701.0544000000001"/>
        <n v="449.65469999999999"/>
        <n v="691.02719999999999"/>
        <n v="620.94600000000003"/>
        <n v="132.35820000000001"/>
        <n v="133.79560000000001"/>
        <n v="2750.1219999999998"/>
        <n v="798.21719999999993"/>
        <n v="1154.6808000000001"/>
        <n v="1813.5174"/>
        <n v="2107.8629999999998"/>
        <n v="70.470799999999997"/>
        <n v="3178.2564000000002"/>
        <n v="769.8975999999999"/>
        <n v="643.78679999999997"/>
        <n v="524.76480000000004"/>
        <n v="1719.4431999999999"/>
        <n v="50.407799999999988"/>
        <n v="421.27800000000002"/>
        <n v="2775.3519999999999"/>
        <n v="2589.8643999999999"/>
        <n v="2584.6271999999999"/>
        <n v="666.71699999999998"/>
        <n v="680.44199999999989"/>
        <n v="743.87839999999994"/>
        <n v="2485.364"/>
        <n v="437.0256"/>
        <n v="2221.9061999999999"/>
        <n v="1106.3052"/>
        <n v="929.02079999999989"/>
        <n v="632.76480000000004"/>
        <n v="380.42959999999999"/>
        <n v="679.37260000000003"/>
        <n v="454.46100000000001"/>
        <n v="332.37759999999997"/>
        <n v="1112.79"/>
        <n v="303.08980000000003"/>
        <n v="900.75200000000007"/>
        <n v="460.108"/>
        <n v="2430.6260000000002"/>
        <n v="305.84940000000012"/>
        <n v="2017.5011999999999"/>
        <n v="1267.1328000000001"/>
        <n v="1548.1769999999999"/>
        <n v="1824.2927999999999"/>
        <n v="1111.0344"/>
        <n v="1043.328"/>
        <n v="1553.7023999999999"/>
        <n v="484.60230000000001"/>
        <n v="792.09600000000012"/>
        <n v="1528.4588000000001"/>
        <n v="794.62400000000002"/>
        <n v="2163.1104"/>
        <n v="2509.1999999999998"/>
        <n v="764.55679999999995"/>
        <n v="1331.4911999999999"/>
        <n v="1005.6288"/>
        <n v="1451.7328"/>
        <n v="1279.2354"/>
        <n v="808.65719999999999"/>
        <n v="964.77480000000003"/>
        <n v="787.70069999999998"/>
        <n v="576.7944"/>
        <n v="1385.8368"/>
        <n v="918.92480000000012"/>
        <n v="922.36099999999988"/>
        <n v="1451.7072000000001"/>
        <n v="51.302599999999998"/>
        <n v="1015.32"/>
        <n v="3756.8876"/>
        <n v="1633.056"/>
        <n v="257.03719999999998"/>
        <n v="122.7324"/>
        <n v="31.239000000000001"/>
        <n v="1475.8869999999999"/>
        <n v="867.34800000000007"/>
        <n v="2965.1507999999999"/>
        <n v="243.42150000000001"/>
        <n v="2383.6680000000001"/>
        <n v="2201.7408"/>
        <n v="1793.4336000000001"/>
        <n v="592.20720000000006"/>
        <n v="3271.7496000000001"/>
        <n v="55.216700000000003"/>
        <n v="3400.733999999999"/>
        <n v="3028.2264"/>
        <n v="1039.1135999999999"/>
        <n v="2080.2770999999998"/>
        <n v="1349.7692"/>
        <n v="92.722300000000004"/>
        <n v="469.6508"/>
        <n v="1376.721"/>
        <n v="796.63200000000006"/>
        <n v="2592.2763"/>
        <n v="54.999000000000002"/>
        <n v="2011.7483999999999"/>
        <n v="2280.0509999999999"/>
        <n v="620.95889999999997"/>
        <n v="1456.4944"/>
        <n v="389.59829999999999"/>
        <n v="2832.9380000000001"/>
        <n v="2651.3568"/>
        <n v="2240.7020000000002"/>
        <n v="275.36079999999998"/>
        <n v="2512.0783999999999"/>
        <n v="1344.7067999999999"/>
        <n v="733.85640000000001"/>
        <n v="499.24360000000001"/>
        <n v="560.18999999999994"/>
        <n v="1172.0625"/>
        <n v="1565.982"/>
        <n v="1045.6292000000001"/>
        <n v="2242.8216000000002"/>
        <n v="615.46699999999998"/>
        <n v="323.35199999999998"/>
        <n v="977.69849999999985"/>
        <n v="3529.1619999999998"/>
        <n v="959.13179999999988"/>
        <n v="68.694199999999995"/>
        <n v="1452.4944"/>
        <n v="1592.3416"/>
        <n v="239.32259999999999"/>
        <n v="246.99600000000001"/>
        <n v="332.02339999999998"/>
        <n v="116.23139999999999"/>
        <n v="655.61040000000003"/>
        <n v="557.68680000000006"/>
        <n v="264.93889999999999"/>
        <n v="1211.0416"/>
        <n v="2681.3406"/>
        <n v="1006.2063000000001"/>
        <n v="2380.7628"/>
        <n v="215.47200000000001"/>
        <n v="165.1584"/>
        <n v="369.74"/>
        <n v="2286.1343999999999"/>
        <n v="191.88"/>
        <n v="424.875"/>
        <n v="605.43299999999999"/>
        <n v="426.411"/>
        <n v="710.44"/>
        <n v="1197.9756"/>
        <n v="729.07759999999996"/>
        <n v="3908.2428"/>
        <n v="1547.9168"/>
        <n v="1211.364"/>
        <n v="1548.0453"/>
        <n v="1768.96"/>
        <n v="1745.2989"/>
        <n v="235.2936"/>
        <n v="2094.8568"/>
        <n v="711.05579999999986"/>
        <n v="739.55970000000002"/>
        <n v="2158.7103999999999"/>
        <n v="67.502399999999994"/>
        <n v="2092.2192"/>
        <n v="198.50559999999999"/>
        <n v="391.77640000000002"/>
        <n v="214.8664"/>
        <n v="231.0198"/>
        <n v="2346.4584"/>
        <n v="1730.1479999999999"/>
        <n v="878.0687999999999"/>
        <n v="427.49560000000002"/>
        <n v="3179.3807999999999"/>
        <n v="191.4016"/>
        <n v="60.280200000000008"/>
        <n v="318.46080000000001"/>
        <n v="837.31829999999991"/>
        <n v="1396.5696"/>
        <n v="78.194399999999987"/>
        <n v="1402.7832000000001"/>
        <n v="1192.2174"/>
        <n v="1663.9503999999999"/>
        <n v="1697.3016"/>
        <n v="1641.63"/>
        <n v="783.42399999999998"/>
        <n v="1012.1856"/>
        <n v="616.54750000000001"/>
        <n v="424.20510000000002"/>
        <n v="695.95499999999993"/>
        <n v="1169.2264"/>
        <n v="268.10359999999997"/>
        <n v="1276.7118"/>
        <n v="1620.8416"/>
        <n v="570.62200000000007"/>
        <n v="1043.8271999999999"/>
        <n v="853.05420000000004"/>
        <n v="1555.992"/>
        <n v="958.57439999999997"/>
        <n v="320.76"/>
        <n v="810.84600000000012"/>
        <n v="756.54719999999986"/>
        <n v="497.76479999999998"/>
        <n v="2364.6480000000001"/>
        <n v="778.35680000000002"/>
        <n v="447.45299999999992"/>
        <n v="2724.32"/>
        <n v="2488.6336000000001"/>
        <n v="1661.0527999999999"/>
        <n v="527.33479999999997"/>
        <n v="494.99560000000002"/>
        <n v="1143.252"/>
        <n v="3139.3784000000001"/>
        <n v="217.77209999999999"/>
        <n v="1810.56"/>
        <n v="1395.6096"/>
        <n v="1656.395"/>
        <n v="161.238"/>
        <n v="1574.4498000000001"/>
        <n v="207.27930000000001"/>
        <n v="24.7744"/>
        <n v="955.54599999999994"/>
        <n v="3030.5223999999998"/>
        <n v="364.71600000000001"/>
        <n v="84.348600000000005"/>
        <n v="81.673900000000003"/>
        <n v="1089.5352"/>
        <n v="701.4348"/>
        <n v="392.04"/>
        <n v="2811.1181999999999"/>
        <n v="478.66559999999998"/>
        <n v="2881.4259999999999"/>
        <n v="571.38619999999992"/>
        <n v="218.804"/>
        <n v="1419.0192"/>
        <n v="689.5"/>
        <n v="307.71359999999999"/>
        <n v="2277.2944000000002"/>
        <n v="136.34880000000001"/>
        <n v="392.83789999999999"/>
        <n v="934.32449999999983"/>
        <n v="753.49019999999996"/>
        <n v="2681.1651999999999"/>
        <n v="611.68040000000008"/>
        <n v="317.32470000000001"/>
        <n v="119.7855"/>
        <n v="1951.7436"/>
        <n v="1316.2085999999999"/>
        <n v="101.2608"/>
        <n v="1375.2876000000001"/>
        <n v="2569.1024000000002"/>
        <n v="467.91"/>
        <n v="999.5920000000001"/>
        <n v="1088.1378"/>
        <n v="407.57679999999999"/>
        <n v="821.92160000000001"/>
        <n v="175.85310000000001"/>
        <n v="366.95339999999999"/>
        <n v="2574.9856"/>
        <n v="1306.4175"/>
        <n v="835.84800000000007"/>
        <n v="612.56039999999996"/>
        <n v="271.59300000000002"/>
        <n v="573.61920000000009"/>
        <n v="1900.2672"/>
        <n v="654.0489"/>
        <n v="230.88040000000001"/>
        <n v="629.36520000000007"/>
        <n v="2148.8544000000002"/>
        <n v="629.96500000000003"/>
        <n v="624.49519999999995"/>
        <n v="1383.2583999999999"/>
        <n v="2081.9225999999999"/>
        <n v="251.04419999999999"/>
        <n v="1936.7025000000001"/>
        <n v="363.09980000000002"/>
        <n v="1247.4552000000001"/>
        <n v="1228.8078"/>
        <n v="261.58"/>
        <n v="368.83280000000002"/>
        <n v="312.67360000000002"/>
        <n v="846.98459999999989"/>
        <n v="823.27499999999998"/>
        <n v="1646.3879999999999"/>
        <n v="1759.9428"/>
        <n v="427.58760000000001"/>
        <n v="2168.64"/>
        <n v="1245.1189999999999"/>
        <n v="1146.0820000000001"/>
        <n v="868.45639999999992"/>
        <n v="501.91680000000002"/>
        <n v="927.92699999999991"/>
        <n v="2310.0987"/>
        <n v="359.7783"/>
        <n v="355.5342"/>
        <n v="480.75359999999989"/>
        <n v="347.25360000000012"/>
        <n v="84.852000000000004"/>
        <n v="1715.8679999999999"/>
        <n v="1045.2354"/>
        <n v="494.0684"/>
        <n v="1134.4007999999999"/>
        <n v="835.95240000000001"/>
        <n v="1016.0784"/>
        <n v="1609.9962"/>
        <n v="485.51580000000001"/>
        <n v="925.74649999999997"/>
        <n v="1333.4780000000001"/>
        <n v="2729.8292000000001"/>
        <n v="373.59129999999999"/>
        <n v="237.6524"/>
        <n v="902.30399999999997"/>
        <n v="1254.9264000000001"/>
        <n v="1144.4248"/>
        <n v="707.02719999999999"/>
        <n v="2326.4778000000001"/>
        <n v="1314.0072"/>
        <n v="554.35380000000009"/>
        <n v="433.92960000000011"/>
        <n v="563.48699999999997"/>
        <n v="320.04199999999997"/>
        <n v="1643.4792"/>
        <n v="3026.6716000000001"/>
        <n v="531.5616"/>
        <n v="866.04959999999994"/>
        <n v="30.175999999999998"/>
        <n v="463.85820000000001"/>
        <n v="19.481000000000002"/>
        <n v="1509.2352000000001"/>
        <n v="1795.982"/>
        <n v="1186.9680000000001"/>
        <n v="919.29179999999997"/>
        <n v="1149.066"/>
        <n v="611.17420000000004"/>
        <n v="615.79719999999998"/>
        <n v="612.68850000000009"/>
        <n v="891.53279999999995"/>
        <n v="1913.8391999999999"/>
        <n v="2164.6943999999999"/>
        <n v="262.78019999999998"/>
        <n v="800.21129999999994"/>
        <n v="245.80199999999999"/>
        <n v="1686.4275"/>
        <n v="460.96080000000001"/>
        <n v="1555.4619"/>
        <n v="171.45179999999999"/>
        <n v="2579.2651999999998"/>
        <n v="1263.5904"/>
        <n v="907.70659999999998"/>
        <n v="1912.96"/>
        <n v="897.05280000000005"/>
        <n v="1048.1238000000001"/>
        <n v="705.11850000000004"/>
        <n v="1558.4646"/>
        <n v="667.20539999999994"/>
        <n v="1289.3399999999999"/>
        <n v="661.59"/>
        <n v="1278.3675000000001"/>
        <n v="2524.8384000000001"/>
        <n v="1373.2991999999999"/>
        <n v="2250.2979999999998"/>
        <n v="629.74340000000007"/>
        <n v="607.64800000000002"/>
        <n v="2495.2049999999999"/>
        <n v="308.14710000000002"/>
        <n v="1200.9059999999999"/>
        <n v="767.98800000000006"/>
        <n v="139.29"/>
        <n v="1240.8389999999999"/>
        <n v="367.65219999999999"/>
        <n v="802.1579999999999"/>
        <n v="595.14840000000004"/>
        <n v="229.88249999999999"/>
        <n v="2777.1016"/>
        <n v="306.77249999999998"/>
        <n v="1550.5662"/>
        <n v="437.17020000000002"/>
        <n v="1095.864"/>
        <n v="637.50080000000014"/>
        <n v="1128.9969000000001"/>
        <n v="523.71"/>
        <n v="2240.2800000000002"/>
        <n v="41.875999999999998"/>
        <n v="754.20119999999997"/>
        <n v="991.30199999999979"/>
        <n v="1179.1369999999999"/>
        <n v="1731.4914000000001"/>
        <n v="200.1354"/>
        <n v="1185.4584"/>
        <n v="353.56760000000003"/>
        <n v="389.67399999999998"/>
        <n v="1113.6584"/>
        <n v="383.32799999999997"/>
        <n v="28.044"/>
        <n v="818.46659999999997"/>
        <n v="85.933199999999999"/>
        <n v="695.04819999999995"/>
        <n v="1561.9212"/>
        <n v="139.03120000000001"/>
        <n v="122.9456"/>
        <n v="751.58879999999988"/>
        <n v="493.91449999999992"/>
        <n v="1613.556"/>
        <n v="537.11840000000007"/>
        <n v="621.27"/>
        <n v="867.5"/>
        <n v="272.30130000000003"/>
        <n v="212.83199999999999"/>
        <n v="844.96719999999993"/>
        <n v="3138.6759999999999"/>
        <n v="1375.6759999999999"/>
        <n v="246.77549999999999"/>
        <n v="1748.7384"/>
        <n v="623.19839999999999"/>
        <n v="502.95960000000002"/>
        <n v="520.43039999999996"/>
        <n v="316.22199999999998"/>
        <n v="544.55939999999998"/>
        <n v="56.010599999999997"/>
        <n v="1641.3904"/>
        <n v="107.0748"/>
        <n v="523.66020000000003"/>
        <n v="18.459"/>
        <n v="3205.3728000000001"/>
        <n v="2470.6439999999998"/>
        <n v="474.41449999999998"/>
        <n v="370.75619999999998"/>
        <n v="571.26209999999992"/>
        <n v="934.46460000000013"/>
        <n v="647.2349999999999"/>
        <n v="1060.4369999999999"/>
        <n v="1754.4059999999999"/>
        <n v="1874.787"/>
        <n v="124.336"/>
        <n v="2746.7712000000001"/>
        <n v="2143.6176"/>
        <n v="2486.2139999999999"/>
        <n v="154.93799999999999"/>
        <n v="2421.7944000000002"/>
        <n v="541.10160000000008"/>
        <n v="844.77059999999994"/>
        <n v="1196.5536"/>
        <n v="1082.835"/>
        <n v="3817.6880000000001"/>
        <n v="267.20600000000002"/>
        <n v="603.71640000000002"/>
        <n v="1866.2719999999999"/>
        <n v="1661.6624999999999"/>
        <n v="1206.6407999999999"/>
        <n v="824.48639999999989"/>
        <n v="1069.5302999999999"/>
        <n v="1968.5753999999999"/>
        <n v="1483.8119999999999"/>
        <n v="345.32479999999998"/>
        <n v="59.593499999999999"/>
        <n v="568.09620000000007"/>
        <n v="671.02289999999994"/>
        <n v="1573.9359999999999"/>
        <n v="488.90660000000003"/>
        <n v="2286.4674"/>
        <n v="1901.4159999999999"/>
        <n v="675.94240000000013"/>
        <n v="2066.3663999999999"/>
        <n v="711.42959999999994"/>
        <n v="443.327"/>
        <n v="1255.8393000000001"/>
        <n v="1583.806"/>
        <n v="355.23840000000001"/>
        <n v="1813.1728000000001"/>
        <n v="2593.9104000000002"/>
        <n v="326.00070000000011"/>
        <n v="803.01599999999996"/>
        <n v="1799.55"/>
        <n v="113.0128"/>
        <n v="820.89920000000006"/>
        <n v="1968.1116"/>
        <n v="1930.761"/>
        <n v="1733.2565999999999"/>
        <n v="2312.2912000000001"/>
        <n v="1472.5308"/>
        <n v="2090.2723999999998"/>
        <n v="1690.7814000000001"/>
        <n v="1377.6432"/>
        <n v="3133.7256000000002"/>
        <n v="981.97259999999994"/>
        <n v="441.55169999999998"/>
        <n v="476.91660000000002"/>
        <n v="56.880400000000002"/>
        <n v="2408.6664000000001"/>
        <n v="787.28039999999999"/>
        <n v="1087.8444"/>
        <n v="1723.5719999999999"/>
        <n v="584.78399999999988"/>
        <n v="1281.8937000000001"/>
        <n v="2380.4639999999999"/>
        <n v="1304.2182"/>
        <n v="968.16959999999995"/>
        <n v="65.729200000000006"/>
        <n v="1327.8846000000001"/>
        <n v="1805.2736"/>
        <n v="2100.0441000000001"/>
        <n v="3030.424"/>
        <n v="491.32860000000011"/>
        <n v="689.17200000000014"/>
        <n v="1914.8480999999999"/>
        <n v="801.44959999999992"/>
        <n v="359.61380000000003"/>
        <n v="187.14840000000001"/>
        <n v="761.73839999999996"/>
        <n v="680.88400000000001"/>
        <n v="246.5856"/>
        <n v="2862.1208000000001"/>
        <n v="159.3408"/>
        <n v="394.90199999999999"/>
        <n v="453.58170000000001"/>
        <n v="447.82960000000003"/>
        <n v="1638.3912"/>
        <n v="1320.0640000000001"/>
        <n v="828.83359999999993"/>
        <n v="209.65119999999999"/>
        <n v="726.36479999999995"/>
        <n v="373.83839999999998"/>
        <n v="283.7484"/>
        <n v="208.3134"/>
        <n v="1299.9000000000001"/>
        <n v="70.924799999999991"/>
        <n v="721.8119999999999"/>
        <n v="2897.233999999999"/>
        <n v="262.80799999999999"/>
        <n v="33.129600000000003"/>
        <n v="1871.7185999999999"/>
        <n v="356.18669999999997"/>
        <n v="1230.9501"/>
        <n v="1489.8743999999999"/>
        <n v="1818.3263999999999"/>
        <n v="489.78199999999993"/>
        <n v="509.14980000000008"/>
        <n v="998.18729999999994"/>
        <n v="466.78170000000011"/>
        <n v="698.76"/>
        <n v="1988.568"/>
        <n v="1177.0512000000001"/>
        <n v="680.65200000000004"/>
        <n v="808.64189999999996"/>
        <n v="150.76079999999999"/>
        <n v="626.67989999999998"/>
        <n v="116.39700000000001"/>
        <n v="3181.8919999999998"/>
        <n v="127.3944"/>
        <n v="2826.5160000000001"/>
        <n v="1542.1751999999999"/>
        <n v="467.77280000000002"/>
        <n v="1413.93"/>
        <n v="1066.0735999999999"/>
        <n v="355.71519999999998"/>
        <n v="2404.6821"/>
        <n v="606.73080000000004"/>
        <n v="1173.508"/>
        <n v="1191.6812"/>
        <n v="955.01519999999994"/>
        <n v="1690.3040000000001"/>
        <n v="136.5984"/>
        <n v="1270.7460000000001"/>
        <n v="1968.6941999999999"/>
        <n v="809.04560000000004"/>
        <n v="144.9624"/>
        <n v="1018.668"/>
        <n v="2468.4387000000002"/>
        <n v="2278.3208"/>
        <n v="2291.6432"/>
        <n v="64.895600000000002"/>
        <n v="1266.356"/>
        <n v="991.26239999999996"/>
        <n v="1742.0255999999999"/>
        <n v="1628.1702"/>
        <n v="1518.6335999999999"/>
        <n v="646.29599999999994"/>
        <n v="197.7336"/>
        <n v="433.77199999999999"/>
        <n v="721.8211"/>
        <n v="1267.6251"/>
        <n v="603.54259999999988"/>
        <n v="1251.5072"/>
        <n v="895.68809999999996"/>
        <n v="946.53000000000009"/>
        <n v="1787.3469"/>
        <n v="528.3066"/>
        <n v="305.94240000000002"/>
        <n v="1369.6744000000001"/>
        <n v="1228.4412"/>
        <n v="1896.72"/>
        <n v="1386.2428"/>
        <n v="478.03019999999998"/>
        <n v="671.89779999999996"/>
        <n v="91.402000000000001"/>
        <n v="591.58360000000005"/>
        <n v="566.42039999999997"/>
        <n v="674.63560000000007"/>
        <n v="155.22720000000001"/>
        <n v="817.21080000000006"/>
        <n v="956.16639999999995"/>
        <n v="664.35"/>
        <n v="353.27339999999998"/>
        <n v="2691.7435999999998"/>
        <n v="763.30799999999999"/>
        <n v="222.26750000000001"/>
        <n v="2135.4168"/>
        <n v="2478.4499999999998"/>
        <n v="1439.136"/>
        <n v="871.41929999999991"/>
        <n v="1236.48"/>
        <n v="1794.3030000000001"/>
        <n v="199.2928"/>
        <n v="1022.6838"/>
        <n v="810.08579999999995"/>
        <n v="2807.8008"/>
        <n v="616.029"/>
        <n v="1442.76"/>
        <n v="69.273600000000002"/>
        <n v="2263.0068000000001"/>
        <n v="1149.558"/>
        <n v="803.22879999999998"/>
        <n v="611.20500000000004"/>
        <n v="676.73919999999998"/>
        <n v="514.69319999999993"/>
        <n v="92.848399999999998"/>
        <n v="756.76580000000001"/>
        <n v="2545.44"/>
        <n v="887.56200000000013"/>
        <n v="769.04399999999998"/>
        <n v="780.69119999999998"/>
        <n v="398.95310000000012"/>
        <n v="124.8768"/>
        <n v="2167.9223999999999"/>
        <n v="526.24439999999993"/>
        <n v="435.27359999999999"/>
        <n v="616.50819999999999"/>
        <n v="514.9"/>
        <n v="1156.3725999999999"/>
        <n v="258.822"/>
        <n v="1120.0599"/>
        <n v="131.047"/>
        <n v="2168.9369999999999"/>
        <n v="815.07200000000012"/>
        <n v="1665.692"/>
        <n v="1570.4166"/>
        <n v="405.32"/>
        <n v="2269.4976000000001"/>
        <n v="3225.9468000000002"/>
        <n v="2107.5246000000002"/>
        <n v="774.18000000000006"/>
        <n v="1080.2103999999999"/>
        <n v="689.38279999999997"/>
        <n v="36.027200000000001"/>
        <n v="600.29549999999995"/>
        <n v="1631.3309999999999"/>
        <n v="649.74"/>
        <n v="231.55500000000001"/>
        <n v="1404.075"/>
        <n v="193.2576"/>
        <n v="1351.3584000000001"/>
        <n v="570.11760000000004"/>
        <n v="52.003"/>
        <n v="1404.0527999999999"/>
        <n v="81.647999999999996"/>
        <n v="385.2996"/>
        <n v="159.87549999999999"/>
        <n v="352.59300000000002"/>
        <n v="403.58850000000001"/>
        <n v="449.51400000000001"/>
        <n v="1187.1780000000001"/>
        <n v="1175.4168"/>
        <n v="3440.0272"/>
        <n v="645.30080000000009"/>
        <n v="190.7064"/>
        <n v="906.23660000000007"/>
        <n v="1482.0798"/>
        <n v="2102.424"/>
        <n v="1219.2570000000001"/>
        <n v="1655.7170000000001"/>
        <n v="422.01299999999998"/>
        <n v="429.32159999999999"/>
        <n v="1639.2095999999999"/>
        <n v="85.169700000000006"/>
        <n v="2397.4079999999999"/>
        <n v="296.31689999999998"/>
        <n v="285.96719999999999"/>
        <n v="304.76749999999998"/>
        <n v="767.48159999999996"/>
        <n v="1147.4495999999999"/>
        <n v="1776.3743999999999"/>
        <n v="545.80500000000006"/>
        <n v="945.12599999999998"/>
        <n v="2232.5688"/>
        <n v="2971.0295999999998"/>
        <n v="942.01600000000008"/>
        <n v="1628.0208"/>
        <n v="889.30799999999999"/>
        <n v="661.7595"/>
        <n v="1845.9659999999999"/>
        <n v="1828.1120000000001"/>
        <n v="593.79"/>
        <n v="1900.1135999999999"/>
        <n v="2950.14"/>
        <n v="821.35159999999996"/>
        <n v="1756.5324000000001"/>
        <n v="1568.943"/>
        <n v="548.06200000000001"/>
        <n v="954.06080000000009"/>
        <n v="1194.9028000000001"/>
        <n v="3220.3444"/>
        <n v="40.976100000000002"/>
        <n v="189.61760000000001"/>
        <n v="264.91500000000002"/>
        <n v="1369.1215999999999"/>
        <n v="331.17"/>
        <n v="1275.799"/>
        <n v="1926.15"/>
        <n v="1370.5232000000001"/>
        <n v="679.18619999999999"/>
        <n v="1053.7551000000001"/>
        <n v="333.85090000000002"/>
        <n v="819.71759999999995"/>
        <n v="1187.8979999999999"/>
        <n v="2093.6736000000001"/>
        <n v="202.9836"/>
        <n v="32.659199999999998"/>
        <n v="1031.7507000000001"/>
        <n v="1746.712"/>
        <n v="1754.94"/>
        <n v="530.21159999999998"/>
        <n v="2035.854"/>
        <n v="361.45920000000001"/>
        <n v="953.45100000000014"/>
        <n v="685.3069999999999"/>
        <n v="584.04599999999994"/>
        <n v="530.14499999999998"/>
        <n v="3721.52"/>
        <n v="665.51679999999999"/>
        <n v="229.35640000000001"/>
        <n v="800.58119999999997"/>
        <n v="122.968"/>
        <n v="1363.4544000000001"/>
        <n v="912.00359999999989"/>
        <n v="112.4496"/>
        <n v="1287.6084000000001"/>
        <n v="3602.7264"/>
        <n v="1538.4005999999999"/>
        <n v="82.54679999999999"/>
        <n v="1417.8240000000001"/>
        <n v="213.709"/>
        <n v="800.33699999999999"/>
        <n v="333.04919999999998"/>
        <n v="514.29959999999994"/>
        <n v="2299.5983999999999"/>
        <n v="2013.7872"/>
        <n v="1228.4894999999999"/>
        <n v="77.022000000000006"/>
        <n v="2560"/>
        <n v="262.51499999999999"/>
        <n v="158.50749999999999"/>
        <n v="2205.0239999999999"/>
        <n v="1538.942"/>
        <n v="909.83199999999999"/>
        <n v="194.17859999999999"/>
        <n v="2566.404"/>
        <n v="786.19040000000007"/>
        <n v="1125.896"/>
        <n v="1715.0595000000001"/>
        <n v="887.30400000000009"/>
        <n v="800.72879999999998"/>
        <n v="2859.2928000000002"/>
        <n v="570.78420000000006"/>
        <n v="2481.5216"/>
        <n v="2358.1583999999998"/>
        <n v="445.10399999999998"/>
        <n v="1371.5504000000001"/>
        <n v="673.875"/>
        <n v="223.87280000000001"/>
        <n v="574.10699999999997"/>
        <n v="529.88580000000002"/>
        <n v="929.16320000000007"/>
        <n v="1071.904"/>
        <n v="763.97759999999994"/>
        <n v="712.59749999999985"/>
        <n v="2013.5178000000001"/>
        <n v="1438.8352"/>
        <n v="213.55879999999999"/>
        <n v="1925.8533"/>
        <n v="1146.6271999999999"/>
        <n v="64.878399999999999"/>
        <n v="36.225000000000001"/>
        <n v="1537.404"/>
        <n v="1548.9465"/>
        <n v="1969.9559999999999"/>
        <n v="1659.9756"/>
        <n v="1280.115"/>
        <n v="150.7902"/>
        <n v="812.75739999999996"/>
        <n v="1005.3216"/>
        <n v="590.84100000000001"/>
        <n v="1040.2403999999999"/>
        <n v="2182.4463999999998"/>
        <n v="105.47280000000001"/>
        <n v="343.6694"/>
        <n v="103.9311"/>
        <n v="900.59199999999998"/>
        <n v="1505.2575999999999"/>
        <n v="926.40100000000007"/>
        <n v="242.03899999999999"/>
        <n v="1627.4391000000001"/>
        <n v="138.4229"/>
        <n v="1774.3440000000001"/>
        <n v="1477.5"/>
        <n v="615.74040000000002"/>
        <n v="2774.6131999999998"/>
        <n v="450.52399999999989"/>
        <n v="2549.4839999999999"/>
        <n v="1359.5925"/>
        <n v="1373.7651000000001"/>
        <n v="502.62119999999999"/>
        <n v="1861.9880000000001"/>
        <n v="1904.5440000000001"/>
        <n v="273.52260000000001"/>
        <n v="95.408200000000008"/>
        <n v="700.5544000000001"/>
        <n v="257.24009999999998"/>
        <n v="2460.3708000000001"/>
        <n v="142.52520000000001"/>
        <n v="287.38799999999998"/>
        <n v="2760.5439999999999"/>
        <n v="54.489600000000003"/>
        <n v="1448.752"/>
        <n v="469.00080000000003"/>
        <n v="1741.35"/>
        <n v="1482.1808000000001"/>
        <n v="634.17840000000001"/>
        <n v="3034.2824000000001"/>
        <n v="1867.9205999999999"/>
        <n v="2839.6248000000001"/>
        <n v="1602.7067999999999"/>
        <n v="2281.14"/>
        <n v="1451.6960999999999"/>
        <n v="1792.1180999999999"/>
        <n v="954.76499999999999"/>
        <n v="1142.4972"/>
        <n v="396.23039999999992"/>
        <n v="3019.2287999999999"/>
        <n v="342.92250000000001"/>
        <n v="2100.7728000000002"/>
        <n v="523.77599999999995"/>
        <n v="372.0299"/>
        <n v="1311.4192"/>
        <n v="2487.3809999999989"/>
        <n v="373.66559999999998"/>
        <n v="192.88499999999999"/>
        <n v="1171.2978000000001"/>
        <n v="255.88800000000001"/>
        <n v="377.10980000000001"/>
        <n v="2585.8643999999999"/>
        <n v="2367.15"/>
        <n v="570.52"/>
        <n v="969.66480000000013"/>
        <n v="848.82439999999997"/>
        <n v="487.18799999999999"/>
        <n v="896.04000000000019"/>
        <n v="46.216799999999999"/>
        <n v="586.71719999999993"/>
        <n v="2033.9405999999999"/>
        <n v="2576.2302"/>
        <n v="736.66800000000001"/>
        <n v="1022.2128"/>
        <n v="547.74720000000002"/>
        <n v="813.04719999999998"/>
        <n v="48.101500000000001"/>
        <n v="2906.5680000000002"/>
        <n v="898.8216000000001"/>
        <n v="311.43279999999999"/>
        <n v="1005.3944"/>
        <n v="1512.2267999999999"/>
        <n v="1176.4536000000001"/>
        <n v="291.5822"/>
        <n v="513.81359999999995"/>
        <n v="359.50400000000002"/>
        <n v="1392.2716"/>
        <n v="577.82339999999999"/>
        <n v="103.8609"/>
        <n v="457.73700000000002"/>
        <n v="758.38120000000004"/>
        <n v="127.2171"/>
        <n v="2110.1255999999998"/>
        <n v="449.03949999999998"/>
        <n v="384.11040000000003"/>
        <n v="372.28500000000003"/>
        <n v="241.03399999999999"/>
        <n v="1832.3789999999999"/>
        <n v="1813.0716"/>
        <n v="538.5634"/>
        <n v="2163.7055999999998"/>
        <n v="794.45699999999999"/>
        <n v="888.0444"/>
        <n v="1169.6238000000001"/>
        <n v="269.87189999999998"/>
        <n v="925.18960000000004"/>
        <n v="1685.1573000000001"/>
        <n v="660.11400000000003"/>
        <n v="726.80000000000007"/>
        <n v="1272.5920000000001"/>
        <n v="542.57100000000003"/>
        <n v="411.71490000000011"/>
        <n v="229.023"/>
        <n v="2234.7188000000001"/>
        <n v="1138.83"/>
        <n v="1677.4903999999999"/>
        <n v="599.58359999999993"/>
        <n v="101.3886"/>
        <n v="3316.16"/>
        <n v="125.8888"/>
        <n v="1023.33"/>
        <n v="1984.7356"/>
        <n v="713.4"/>
        <n v="1249.5006000000001"/>
        <n v="340.06259999999997"/>
        <n v="1171.2288000000001"/>
        <n v="728.12040000000002"/>
        <n v="2107.4004"/>
        <n v="1818.4914000000001"/>
        <n v="1283.2403999999999"/>
        <n v="323.56099999999998"/>
        <n v="339.42459999999988"/>
        <n v="172.76669999999999"/>
        <n v="1974.2418"/>
        <n v="971.39200000000005"/>
        <n v="519.15329999999994"/>
        <n v="953.55000000000007"/>
        <n v="165.84469999999999"/>
        <n v="297.28919999999999"/>
        <n v="1523.124"/>
        <n v="730.19159999999999"/>
        <n v="1657.5455999999999"/>
        <n v="3228.8760000000002"/>
        <n v="1426.6980000000001"/>
        <n v="1450.89"/>
        <n v="360.85559999999998"/>
        <n v="1972.92"/>
        <n v="86.285399999999996"/>
        <n v="2748.2224000000001"/>
        <n v="272.62180000000001"/>
        <n v="426.12240000000003"/>
        <n v="799.13340000000005"/>
        <n v="2026.1829"/>
        <n v="1395.6948"/>
        <n v="1583.0316"/>
        <n v="2801.768"/>
        <n v="1857.2175999999999"/>
        <n v="3745.8047999999999"/>
        <n v="1776.5286000000001"/>
        <n v="1905.1724999999999"/>
        <n v="1462.0029999999999"/>
        <n v="113.33580000000001"/>
        <n v="90.479799999999997"/>
        <n v="325.54419999999999"/>
        <n v="535.35019999999997"/>
        <n v="678.60799999999995"/>
        <n v="1352.076"/>
        <n v="347.82000000000011"/>
        <n v="81.619199999999992"/>
        <n v="1536.7439999999999"/>
        <n v="1846.08"/>
        <n v="541.66739999999993"/>
        <n v="2467.4495999999999"/>
        <n v="419.46480000000003"/>
        <n v="891.87199999999996"/>
        <n v="1740.6279999999999"/>
        <n v="714.41759999999999"/>
        <n v="3293.5448000000001"/>
        <n v="529.74900000000002"/>
        <n v="2728.2024000000001"/>
        <n v="333.81279999999998"/>
        <n v="312.08049999999997"/>
        <n v="1032.0813000000001"/>
        <n v="683.00099999999998"/>
        <n v="2974.6439999999998"/>
        <n v="818.42499999999995"/>
        <n v="435.34199999999998"/>
        <n v="871.39699999999993"/>
        <n v="344.53680000000003"/>
        <n v="502.51319999999998"/>
        <n v="515.9325"/>
        <n v="2101.0626000000002"/>
        <n v="359.19650000000001"/>
        <n v="857.1"/>
        <n v="1112.9536000000001"/>
        <n v="413.5335"/>
        <n v="2010.6432"/>
        <n v="444.61439999999988"/>
        <n v="1533.8240000000001"/>
        <n v="1081.0134"/>
        <n v="618.69359999999995"/>
        <n v="377.28"/>
        <n v="1630.3391999999999"/>
        <n v="229.3109"/>
        <n v="189.21600000000001"/>
        <n v="692.38839999999993"/>
        <n v="1884.54"/>
        <n v="906.50339999999994"/>
        <n v="716.1336"/>
        <n v="137.697"/>
        <n v="1345.6368"/>
        <n v="148.49160000000001"/>
        <n v="2936.0144"/>
        <n v="328.02"/>
        <n v="944.47099999999989"/>
        <n v="126.5916"/>
        <n v="1579.7805000000001"/>
        <n v="682.55600000000004"/>
        <n v="1877.6687999999999"/>
        <n v="1289.6099999999999"/>
        <n v="1631.2854"/>
        <n v="392.02720000000011"/>
        <n v="576.97299999999996"/>
        <n v="953.48760000000004"/>
        <n v="1136.7583999999999"/>
        <n v="468.78320000000002"/>
        <n v="385.67880000000002"/>
        <n v="1084.7936"/>
        <n v="1616.8104000000001"/>
        <n v="753.50399999999991"/>
        <n v="184.22909999999999"/>
        <n v="2801.19"/>
        <n v="1587.4998000000001"/>
        <n v="2465.9856"/>
        <n v="189.244"/>
        <n v="1898.2482"/>
        <n v="860.31959999999992"/>
        <n v="1220.0219999999999"/>
        <n v="1261.6379999999999"/>
        <n v="3332.0888"/>
        <n v="502.10700000000003"/>
        <n v="269.01659999999998"/>
        <n v="1823.1948"/>
        <n v="905.85"/>
        <n v="2019.6945000000001"/>
        <n v="980.35440000000006"/>
        <n v="136.09960000000001"/>
        <n v="641.91689999999994"/>
        <n v="248.17830000000001"/>
        <n v="230.12520000000001"/>
        <n v="169.72800000000001"/>
        <n v="37.328000000000003"/>
        <n v="2474.2080000000001"/>
        <n v="1065.4896000000001"/>
        <n v="706.77879999999993"/>
        <n v="3393.88"/>
        <n v="878.50620000000004"/>
        <n v="958.95360000000005"/>
        <n v="287.39620000000002"/>
        <n v="487.8535"/>
        <n v="129.72479999999999"/>
        <n v="1407.6017999999999"/>
        <n v="349.22250000000003"/>
        <n v="1243.1224"/>
        <n v="661.47080000000005"/>
        <n v="1081.04"/>
        <n v="1023.264"/>
        <n v="77.293200000000013"/>
        <n v="1302.3671999999999"/>
        <n v="2677.0619999999999"/>
        <n v="2434.0672"/>
        <n v="2733.2267999999999"/>
        <n v="361.16199999999998"/>
        <n v="1758.2940000000001"/>
        <n v="605.50099999999998"/>
        <n v="362.32350000000002"/>
        <n v="1455.1325999999999"/>
        <n v="2320.2784000000001"/>
        <n v="324.02999999999997"/>
        <n v="1202.4012"/>
        <n v="863.60260000000005"/>
        <n v="167.76"/>
        <n v="579.24950000000001"/>
        <n v="1578.9780000000001"/>
        <n v="758.03660000000002"/>
        <n v="140.72"/>
        <n v="1176.9449999999999"/>
        <n v="229.614"/>
        <n v="2103.1763999999998"/>
        <n v="1801.4190000000001"/>
        <n v="221.61"/>
        <n v="727.28659999999991"/>
        <n v="1758.4811999999999"/>
        <n v="84.527199999999993"/>
        <n v="2155.2719999999999"/>
        <n v="104.6199"/>
        <n v="384.4665"/>
        <n v="1398.712"/>
        <n v="1250.8044"/>
        <n v="104.227"/>
        <n v="1340.0001999999999"/>
        <n v="299.4939"/>
        <n v="226.22540000000001"/>
        <n v="902.25379999999996"/>
        <n v="390.95979999999997"/>
        <n v="2280.3669"/>
        <n v="2291.73"/>
        <n v="1155.2436"/>
        <n v="511.35"/>
        <n v="125.1588"/>
        <n v="1523.0640000000001"/>
        <n v="1423.7184"/>
        <n v="642.90499999999997"/>
        <n v="174.40440000000001"/>
        <n v="1939.2012"/>
        <n v="2249.4911999999999"/>
        <n v="456.14399999999989"/>
        <n v="57.389600000000002"/>
        <n v="781.61599999999999"/>
        <n v="1348.2149999999999"/>
        <n v="607.86720000000003"/>
        <n v="314.82319999999999"/>
        <n v="1688.3248000000001"/>
        <n v="398.23939999999999"/>
        <n v="587.1508"/>
        <n v="705.5856"/>
        <n v="768.46379999999999"/>
        <n v="173.5488"/>
        <n v="308.79000000000002"/>
        <n v="435.0138"/>
        <n v="646.99899999999991"/>
        <n v="1207.7603999999999"/>
        <n v="1469.8719000000001"/>
        <n v="654.36219999999992"/>
        <n v="583.16999999999996"/>
        <n v="305.73"/>
        <n v="1352.4272000000001"/>
        <n v="1501.3362"/>
        <n v="2645.6747999999998"/>
        <n v="1142.2529999999999"/>
        <n v="86.620999999999995"/>
        <n v="3110.9863999999998"/>
        <n v="637.05600000000004"/>
        <n v="853.54520000000002"/>
        <n v="844.01370000000009"/>
        <n v="582.88409999999999"/>
        <n v="561.33439999999996"/>
        <n v="313.99"/>
        <n v="2280.0664000000002"/>
        <n v="196.67339999999999"/>
        <n v="719.27200000000005"/>
        <n v="649.89"/>
        <n v="454.01639999999998"/>
        <n v="1367.1368"/>
        <n v="581.58359999999993"/>
        <n v="1253.0011999999999"/>
        <n v="1017.7704"/>
        <n v="1666.95"/>
        <n v="188.78960000000001"/>
        <n v="2797.8164999999999"/>
        <n v="1544.9434000000001"/>
        <n v="1746.96"/>
        <n v="1321.5336"/>
        <n v="60.392200000000003"/>
        <n v="990.6336"/>
        <n v="813.46889999999996"/>
        <n v="825.02639999999997"/>
        <n v="103.56480000000001"/>
        <n v="2976.6039999999998"/>
        <n v="638.88440000000003"/>
        <n v="1383.5663999999999"/>
        <n v="3094.2208000000001"/>
        <n v="614.51080000000002"/>
        <n v="617.66549999999995"/>
        <n v="705.93360000000007"/>
        <n v="540.42079999999999"/>
        <n v="1654.7328"/>
        <n v="19.871600000000001"/>
        <n v="288.14519999999999"/>
        <n v="238.9716"/>
        <n v="217.26060000000001"/>
        <n v="837.42119999999989"/>
        <n v="2439.2984000000001"/>
        <n v="111.1434"/>
        <n v="2083.8663999999999"/>
        <n v="1802.1120000000001"/>
        <n v="1701.7506000000001"/>
        <n v="1554.5838000000001"/>
        <n v="53.817999999999998"/>
        <n v="2671.74"/>
        <n v="497.16419999999999"/>
        <n v="605.76"/>
        <n v="3502.9688000000001"/>
        <n v="271.17919999999998"/>
        <n v="263.04629999999997"/>
        <n v="52.150799999999997"/>
        <n v="843.02359999999999"/>
        <n v="223.51599999999999"/>
        <n v="1124.3964000000001"/>
        <n v="1618.6016"/>
        <n v="1759.434"/>
        <n v="2190.1320000000001"/>
        <n v="1892.7167999999999"/>
        <n v="178.51400000000001"/>
        <n v="152.0343"/>
        <n v="2282.2626"/>
        <n v="1990.0350000000001"/>
        <n v="1366.8979999999999"/>
        <n v="1885.5162"/>
        <n v="571.33180000000004"/>
        <n v="240.44820000000001"/>
        <n v="502.53"/>
        <n v="905.16559999999993"/>
        <n v="364.08"/>
        <n v="2925.7312000000002"/>
        <n v="111.1636"/>
        <n v="97.000199999999992"/>
        <n v="1492.9516000000001"/>
        <n v="1136.0935999999999"/>
        <n v="727.81799999999998"/>
        <n v="413.07299999999998"/>
        <n v="922.9692"/>
        <n v="336.45780000000002"/>
        <n v="2798.4132"/>
        <n v="1303.3905"/>
        <n v="1113.8820000000001"/>
        <n v="2700.3312000000001"/>
        <n v="130.93199999999999"/>
        <n v="2483.2800000000002"/>
        <n v="514.3424"/>
        <n v="973.02799999999991"/>
        <n v="1347.7384"/>
        <n v="1624.4892"/>
        <n v="428.89699999999999"/>
        <n v="303.81139999999999"/>
        <n v="3237.0576000000001"/>
        <n v="2243.3928000000001"/>
        <n v="72.799600000000012"/>
        <n v="1744.8368"/>
        <n v="883.71660000000008"/>
        <n v="1629.7616"/>
        <n v="1616.2152000000001"/>
        <n v="24.13"/>
        <n v="510.22019999999998"/>
        <n v="529.67700000000002"/>
        <n v="102.172"/>
        <n v="2409.8216000000002"/>
        <n v="1810.8324"/>
        <n v="50.048000000000002"/>
        <n v="1276.6415999999999"/>
        <n v="1418.3784000000001"/>
        <n v="2031.7927999999999"/>
        <n v="2407.0583999999999"/>
        <n v="1058.1600000000001"/>
        <n v="380.84580000000011"/>
        <n v="865.03629999999998"/>
        <n v="649.60500000000002"/>
        <n v="1748.5209"/>
        <n v="609.45839999999998"/>
        <n v="2922.2952"/>
        <n v="545.68079999999998"/>
        <n v="99.269200000000012"/>
        <n v="1025.8499999999999"/>
        <n v="1140.4559999999999"/>
        <n v="508.88639999999998"/>
        <n v="1181.7431999999999"/>
        <n v="1566.5663999999999"/>
        <n v="568.61479999999995"/>
        <n v="1208.2028"/>
        <n v="493.64280000000002"/>
        <n v="2065.5936000000002"/>
        <n v="199.7961"/>
        <n v="880.66160000000002"/>
        <n v="93.8232"/>
        <n v="3539.8656000000001"/>
        <n v="1595.0952"/>
        <n v="1815.7539999999999"/>
        <n v="1308.5927999999999"/>
        <n v="782.16000000000008"/>
        <n v="1876.3152"/>
        <n v="982.22879999999998"/>
        <n v="517.89649999999995"/>
        <n v="198.7782"/>
        <n v="1814.9831999999999"/>
        <n v="1278.4896000000001"/>
        <n v="339.2466"/>
        <n v="1343.0316"/>
        <n v="361.49579999999997"/>
        <n v="318.30759999999998"/>
        <n v="751.27260000000001"/>
        <n v="615.08299999999997"/>
        <n v="153.11150000000001"/>
        <n v="1123.434"/>
        <n v="354.56400000000002"/>
        <n v="553.68640000000005"/>
        <n v="1078.8173999999999"/>
        <n v="790.76589999999999"/>
        <n v="2462.34"/>
        <n v="940.69"/>
        <n v="1347.4559999999999"/>
        <n v="763.15719999999999"/>
        <n v="285.83940000000001"/>
        <n v="2324.556"/>
        <n v="1232.952"/>
        <n v="341.00299999999999"/>
        <n v="1737.9911999999999"/>
        <n v="1765.1759999999999"/>
        <n v="127.794"/>
        <n v="491.46989999999988"/>
        <n v="133.339"/>
        <n v="487.74599999999998"/>
        <n v="2145.7485000000001"/>
        <n v="1575.0724"/>
        <n v="1635.2616"/>
        <n v="236.7372"/>
        <n v="488.71679999999998"/>
        <n v="2315.8519999999999"/>
        <n v="1267.9744000000001"/>
        <n v="981.9864"/>
        <n v="442.61489999999998"/>
        <n v="989.93680000000006"/>
        <n v="551.25900000000001"/>
        <n v="43.144199999999998"/>
        <n v="1210.8714"/>
        <n v="2943.5295999999998"/>
        <n v="1058.4480000000001"/>
        <n v="1695.3074999999999"/>
        <n v="2141.85"/>
        <n v="1287.3599999999999"/>
        <n v="328.75240000000002"/>
        <n v="1958.144"/>
        <n v="39.973999999999997"/>
        <n v="654.36559999999997"/>
        <n v="3032.6559999999999"/>
        <n v="166.82490000000001"/>
        <n v="465.83199999999999"/>
        <n v="188.04239999999999"/>
        <n v="614.07420000000002"/>
        <n v="1664.8109999999999"/>
        <n v="1657.0092"/>
        <n v="127.29600000000001"/>
        <n v="1720.7438"/>
        <n v="1503.1768"/>
        <n v="102.37520000000001"/>
        <n v="791.88479999999993"/>
        <n v="2319.4512"/>
        <n v="1296.261"/>
        <n v="910.2636"/>
        <n v="794.50919999999996"/>
        <n v="2458.46"/>
        <n v="749.03039999999999"/>
        <n v="2224.2815999999998"/>
        <n v="774.57599999999991"/>
        <n v="34.178400000000003"/>
        <n v="2396.0799000000002"/>
        <n v="1624.443"/>
        <n v="910.36439999999993"/>
        <n v="537.38969999999995"/>
        <n v="758.24"/>
        <n v="773.03039999999999"/>
        <n v="1558.9272000000001"/>
        <n v="948.69359999999983"/>
        <n v="96.459199999999996"/>
        <n v="2871.3679999999999"/>
        <n v="483.94639999999998"/>
        <n v="2916.42"/>
        <n v="1146.8154"/>
        <n v="2819.0064000000002"/>
        <n v="2650.2919999999999"/>
        <n v="2235.4787999999999"/>
        <n v="459.28840000000002"/>
        <n v="464.42550000000011"/>
        <n v="562.35899999999992"/>
        <n v="725.3442"/>
        <n v="1894.08"/>
        <n v="650.91600000000005"/>
        <n v="143.24039999999999"/>
        <n v="1093.2937999999999"/>
        <n v="1487.4636"/>
        <n v="64.125600000000006"/>
        <n v="383.00200000000001"/>
        <n v="3339.8263999999999"/>
        <n v="122.1327"/>
        <n v="571.63920000000007"/>
        <n v="625.46579999999994"/>
        <n v="838.12279999999998"/>
        <n v="1061.9100000000001"/>
        <n v="146.57919999999999"/>
        <n v="2350.4888000000001"/>
        <n v="128.95679999999999"/>
        <n v="2282.9663999999998"/>
        <n v="1956.0320999999999"/>
        <n v="93.653999999999996"/>
        <n v="319.07839999999999"/>
        <n v="1549.9155000000001"/>
        <n v="1307.3345999999999"/>
        <n v="2829.7228"/>
        <n v="232.42320000000001"/>
        <n v="2084.3328000000001"/>
        <n v="984.37"/>
        <n v="418.15839999999997"/>
        <n v="38.003799999999998"/>
        <n v="1046.5488"/>
        <n v="1356.885"/>
        <n v="502.75240000000002"/>
        <n v="793.38690000000008"/>
        <n v="2075.913"/>
        <n v="2513.8984"/>
        <n v="895.53420000000006"/>
        <n v="1443.2418"/>
        <n v="762.00299999999993"/>
        <n v="223.59200000000001"/>
        <n v="846.74879999999996"/>
        <n v="757.16760000000011"/>
        <n v="709.12709999999993"/>
        <n v="810.09719999999993"/>
        <n v="942.22800000000007"/>
        <n v="1099.76"/>
        <n v="47.621200000000002"/>
        <n v="1505.1168"/>
        <n v="855.98310000000004"/>
        <n v="1734.18"/>
        <n v="1662.5311999999999"/>
        <n v="1184.8900000000001"/>
        <n v="559.79949999999997"/>
        <n v="630.1866"/>
        <n v="355.2448"/>
        <n v="2373.462"/>
        <n v="579.58840000000009"/>
        <n v="626.37120000000004"/>
        <n v="715.30049999999994"/>
        <n v="134.95679999999999"/>
        <n v="994.48200000000008"/>
        <n v="1301.8758"/>
        <n v="574.88300000000004"/>
        <n v="2139.3312000000001"/>
        <n v="274.45229999999998"/>
        <n v="1706.43"/>
        <n v="599.471"/>
        <n v="1070.7619999999999"/>
        <n v="591.70319999999992"/>
        <n v="2504.067"/>
        <n v="270.51639999999998"/>
        <n v="1128.732"/>
        <n v="1119.4092000000001"/>
        <n v="259.37630000000001"/>
        <n v="729.39"/>
        <n v="591.30719999999997"/>
        <n v="340.2"/>
        <n v="2779.5931999999998"/>
        <n v="548.52240000000006"/>
        <n v="1034.7036000000001"/>
        <n v="1532.3904"/>
        <n v="1648.6679999999999"/>
        <n v="786.03139999999996"/>
        <n v="887.86320000000001"/>
        <n v="2935.8252000000002"/>
        <n v="1882.1952000000001"/>
        <n v="1120.4751000000001"/>
        <n v="493.05959999999999"/>
        <n v="637.37399999999991"/>
        <n v="163.5744"/>
        <n v="1051.7360000000001"/>
        <n v="3242.1668"/>
        <n v="322.98989999999998"/>
        <n v="51.138399999999997"/>
        <n v="817.79430000000002"/>
        <n v="1313.1166000000001"/>
        <n v="509.75909999999999"/>
        <n v="78.586799999999997"/>
        <n v="889.83"/>
        <n v="366.858"/>
        <n v="565.90890000000002"/>
        <n v="64.799499999999995"/>
        <n v="1264.335"/>
        <n v="346.48399999999998"/>
        <n v="1564.0116"/>
        <n v="592.50740000000008"/>
        <n v="1510.7190000000001"/>
        <n v="1106.3094000000001"/>
        <n v="700.40520000000004"/>
        <n v="320.892"/>
        <n v="2704.47"/>
        <n v="506.709"/>
        <n v="595.41"/>
        <n v="953.38679999999999"/>
        <n v="2317.6383999999998"/>
        <n v="88.814799999999991"/>
        <n v="316.89359999999999"/>
        <n v="545.48239999999998"/>
        <n v="757.39"/>
        <n v="152.2801"/>
        <n v="1755.5383999999999"/>
        <n v="2155.2228"/>
        <n v="905.23"/>
        <n v="274.03109999999998"/>
        <n v="2391.4526999999998"/>
        <n v="1014.2588"/>
        <n v="2694.3045000000002"/>
        <n v="170.44049999999999"/>
        <m/>
      </sharedItems>
    </cacheField>
  </cacheFields>
  <extLst>
    <ext xmlns:x14="http://schemas.microsoft.com/office/spreadsheetml/2009/9/main" uri="{725AE2AE-9491-48be-B2B4-4EB974FC3084}">
      <x14:pivotCacheDefinition pivotCacheId="1"/>
    </ext>
  </extLst>
</pivotCacheDefinition>
</file>

<file path=xl/pivotCache/pivotCacheRecords1.xml><?xml version="1.0" encoding="utf-8"?>
<pivotCacheRecords xmlns="http://schemas.openxmlformats.org/spreadsheetml/2006/main" xmlns:r="http://schemas.openxmlformats.org/officeDocument/2006/relationships" count="2001">
  <r>
    <s v="SALE0"/>
    <d v="2024-07-07T00:00:00"/>
    <s v="CUST1409"/>
    <s v="Sarah Smith"/>
    <n v="7"/>
    <x v="0"/>
    <x v="0"/>
    <n v="55"/>
    <s v="Male"/>
    <s v="Kathleenport"/>
    <s v="Wyoming"/>
    <s v="USA"/>
    <x v="0"/>
    <s v="PROD97"/>
    <x v="0"/>
    <s v="Team Sports"/>
    <n v="245.98"/>
    <n v="471"/>
    <s v="STORE3"/>
    <x v="0"/>
    <s v="North"/>
    <s v="Hoodberg"/>
    <s v="Outlet"/>
    <n v="1"/>
    <n v="218.04"/>
    <n v="0.09"/>
    <s v="Credit Card"/>
    <x v="0"/>
  </r>
  <r>
    <s v="SALE1"/>
    <d v="2023-12-25T00:00:00"/>
    <s v="CUST1467"/>
    <s v="Michael Foley"/>
    <n v="25"/>
    <x v="1"/>
    <x v="1"/>
    <n v="63"/>
    <s v="Female"/>
    <s v="Oneillfurt"/>
    <s v="Vermont"/>
    <s v="USA"/>
    <x v="0"/>
    <s v="PROD74"/>
    <x v="1"/>
    <s v="Audio"/>
    <n v="403.71"/>
    <n v="159"/>
    <s v="STORE17"/>
    <x v="1"/>
    <s v="North"/>
    <s v="Bensonhaven"/>
    <s v="Flagship"/>
    <n v="3"/>
    <n v="104.47"/>
    <n v="0.27"/>
    <s v="PayPal"/>
    <x v="1"/>
  </r>
  <r>
    <s v="SALE2"/>
    <d v="2024-06-03T00:00:00"/>
    <s v="CUST1056"/>
    <s v="Christopher Sutton"/>
    <n v="3"/>
    <x v="2"/>
    <x v="0"/>
    <n v="49"/>
    <s v="Female"/>
    <s v="Deborahberg"/>
    <s v="Pennsylvania"/>
    <s v="USA"/>
    <x v="0"/>
    <s v="PROD49"/>
    <x v="2"/>
    <s v="Fragrance"/>
    <n v="43.29"/>
    <n v="267"/>
    <s v="STORE8"/>
    <x v="2"/>
    <s v="West"/>
    <s v="Thompsonborough"/>
    <s v="Online"/>
    <n v="4"/>
    <n v="914.05"/>
    <n v="0.25"/>
    <s v="Credit Card"/>
    <x v="2"/>
  </r>
  <r>
    <s v="SALE3"/>
    <d v="2023-11-29T00:00:00"/>
    <s v="CUST1346"/>
    <s v="John Jordan"/>
    <n v="29"/>
    <x v="3"/>
    <x v="1"/>
    <n v="58"/>
    <s v="Female"/>
    <s v="Port Crystalberg"/>
    <s v="Tennessee"/>
    <s v="USA"/>
    <x v="1"/>
    <s v="PROD76"/>
    <x v="1"/>
    <s v="Computer"/>
    <n v="392.89"/>
    <n v="320"/>
    <s v="STORE8"/>
    <x v="2"/>
    <s v="West"/>
    <s v="Thompsonborough"/>
    <s v="Online"/>
    <n v="1"/>
    <n v="921.51"/>
    <n v="0.16"/>
    <s v="COD"/>
    <x v="3"/>
  </r>
  <r>
    <s v="SALE4"/>
    <d v="2024-01-06T00:00:00"/>
    <s v="CUST1493"/>
    <s v="Amanda Powell"/>
    <n v="6"/>
    <x v="4"/>
    <x v="0"/>
    <n v="28"/>
    <s v="Male"/>
    <s v="South William"/>
    <s v="Alabama"/>
    <s v="USA"/>
    <x v="2"/>
    <s v="PROD59"/>
    <x v="2"/>
    <s v="Haircare"/>
    <n v="17.309999999999999"/>
    <n v="399"/>
    <s v="STORE5"/>
    <x v="3"/>
    <s v="North"/>
    <s v="New Michaelchester"/>
    <s v="Outlet"/>
    <n v="3"/>
    <n v="745.3"/>
    <n v="0.18"/>
    <s v="Credit Card"/>
    <x v="4"/>
  </r>
  <r>
    <s v="SALE5"/>
    <d v="2024-07-26T00:00:00"/>
    <s v="CUST1116"/>
    <s v="Anthony Phillips"/>
    <n v="26"/>
    <x v="0"/>
    <x v="0"/>
    <n v="18"/>
    <s v="Female"/>
    <s v="North Davidport"/>
    <s v="Rhode Island"/>
    <s v="USA"/>
    <x v="1"/>
    <s v="PROD15"/>
    <x v="1"/>
    <s v="Appliances"/>
    <n v="465.34"/>
    <n v="301"/>
    <s v="STORE7"/>
    <x v="4"/>
    <s v="South"/>
    <s v="Williamsfurt"/>
    <s v="Online"/>
    <n v="3"/>
    <n v="147.01"/>
    <n v="0.19"/>
    <s v="COD"/>
    <x v="5"/>
  </r>
  <r>
    <s v="SALE6"/>
    <d v="2025-07-12T00:00:00"/>
    <s v="CUST1016"/>
    <s v="John Scott"/>
    <n v="12"/>
    <x v="0"/>
    <x v="2"/>
    <n v="24"/>
    <s v="Female"/>
    <s v="South Christopher"/>
    <s v="Pennsylvania"/>
    <s v="USA"/>
    <x v="3"/>
    <s v="PROD56"/>
    <x v="3"/>
    <s v="Decor"/>
    <n v="461.47"/>
    <n v="190"/>
    <s v="STORE4"/>
    <x v="5"/>
    <s v="South"/>
    <s v="Port Sharon"/>
    <s v="Online"/>
    <n v="2"/>
    <n v="785.31"/>
    <n v="0.15"/>
    <s v="PayPal"/>
    <x v="6"/>
  </r>
  <r>
    <s v="SALE7"/>
    <d v="2023-11-18T00:00:00"/>
    <s v="CUST1152"/>
    <s v="Patrick Roberts"/>
    <n v="18"/>
    <x v="3"/>
    <x v="1"/>
    <n v="41"/>
    <s v="Female"/>
    <s v="Jaredville"/>
    <s v="Missouri"/>
    <s v="USA"/>
    <x v="1"/>
    <s v="PROD70"/>
    <x v="3"/>
    <s v="Storage"/>
    <n v="138.05000000000001"/>
    <n v="89"/>
    <s v="STORE8"/>
    <x v="2"/>
    <s v="West"/>
    <s v="Thompsonborough"/>
    <s v="Online"/>
    <n v="4"/>
    <n v="342.39"/>
    <n v="0.23"/>
    <s v="PayPal"/>
    <x v="7"/>
  </r>
  <r>
    <s v="SALE8"/>
    <d v="2025-05-04T00:00:00"/>
    <s v="CUST1187"/>
    <s v="Dr. Suzanne Bullock"/>
    <n v="4"/>
    <x v="5"/>
    <x v="2"/>
    <n v="60"/>
    <s v="Female"/>
    <s v="Lake Blaketon"/>
    <s v="Alabama"/>
    <s v="USA"/>
    <x v="1"/>
    <s v="PROD99"/>
    <x v="3"/>
    <s v="Kitchen"/>
    <n v="201.41"/>
    <n v="146"/>
    <s v="STORE5"/>
    <x v="3"/>
    <s v="North"/>
    <s v="New Michaelchester"/>
    <s v="Outlet"/>
    <n v="2.4"/>
    <n v="448.25"/>
    <n v="7.0000000000000007E-2"/>
    <s v="PayPal"/>
    <x v="8"/>
  </r>
  <r>
    <s v="SALE9"/>
    <d v="2025-07-31T00:00:00"/>
    <s v="CUST1464"/>
    <s v="David Pierce"/>
    <n v="31"/>
    <x v="0"/>
    <x v="2"/>
    <n v="45"/>
    <s v="Female"/>
    <s v="Grayland"/>
    <s v="Washington"/>
    <s v="USA"/>
    <x v="1"/>
    <s v="PROD33"/>
    <x v="3"/>
    <s v="Decor"/>
    <n v="179.77"/>
    <n v="305"/>
    <s v="STORE0"/>
    <x v="6"/>
    <s v="East"/>
    <s v="Washingtonfurt"/>
    <s v="Flagship"/>
    <n v="2"/>
    <n v="873.17"/>
    <n v="0.23"/>
    <s v="PayPal"/>
    <x v="9"/>
  </r>
  <r>
    <s v="SALE10"/>
    <d v="2024-02-13T00:00:00"/>
    <s v="CUST1065"/>
    <s v="Michael Thomas"/>
    <n v="13"/>
    <x v="6"/>
    <x v="0"/>
    <n v="21"/>
    <s v="Female"/>
    <s v="Woodmouth"/>
    <s v="Nevada"/>
    <s v="USA"/>
    <x v="2"/>
    <s v="PROD24"/>
    <x v="0"/>
    <s v="Outdoor"/>
    <n v="166.06"/>
    <n v="340"/>
    <s v="STORE14"/>
    <x v="7"/>
    <s v="South"/>
    <s v="Christopherland"/>
    <s v="Outlet"/>
    <n v="1"/>
    <n v="278.63"/>
    <n v="7.0000000000000007E-2"/>
    <s v="Credit Card"/>
    <x v="10"/>
  </r>
  <r>
    <s v="SALE11"/>
    <d v="2025-05-24T00:00:00"/>
    <s v="CUST1320"/>
    <s v="Jessica Gonzalez"/>
    <n v="24"/>
    <x v="5"/>
    <x v="2"/>
    <n v="34"/>
    <s v="Female"/>
    <s v="South Darrenland"/>
    <s v="Iowa"/>
    <s v="USA"/>
    <x v="3"/>
    <s v="PROD39"/>
    <x v="1"/>
    <s v="Mobile"/>
    <n v="326.06"/>
    <n v="301"/>
    <s v="STORE1"/>
    <x v="8"/>
    <s v="North"/>
    <s v="Danielmouth"/>
    <s v="Flagship"/>
    <n v="4"/>
    <n v="286.92"/>
    <n v="0.17"/>
    <s v="Credit Card"/>
    <x v="11"/>
  </r>
  <r>
    <s v="SALE12"/>
    <d v="2024-08-24T00:00:00"/>
    <s v="CUST1237"/>
    <s v="Wesley Short"/>
    <n v="24"/>
    <x v="7"/>
    <x v="0"/>
    <n v="41"/>
    <s v="Female"/>
    <s v="Susanstad"/>
    <s v="Montana"/>
    <s v="USA"/>
    <x v="0"/>
    <s v="PROD88"/>
    <x v="0"/>
    <s v="Accessories"/>
    <n v="131.24"/>
    <n v="232"/>
    <s v="STORE4"/>
    <x v="5"/>
    <s v="South"/>
    <s v="Port Sharon"/>
    <s v="Online"/>
    <n v="4"/>
    <n v="644.58000000000004"/>
    <n v="0.01"/>
    <s v="Credit Card"/>
    <x v="12"/>
  </r>
  <r>
    <s v="SALE13"/>
    <d v="2025-08-06T00:00:00"/>
    <s v="CUST1443"/>
    <s v="Adam Castro"/>
    <n v="6"/>
    <x v="7"/>
    <x v="2"/>
    <n v="51"/>
    <s v="Male"/>
    <s v="New Donnabury"/>
    <s v="Texas"/>
    <s v="USA"/>
    <x v="2"/>
    <s v="PROD34"/>
    <x v="1"/>
    <s v="Computer"/>
    <n v="419.28"/>
    <n v="86"/>
    <s v="STORE16"/>
    <x v="9"/>
    <s v="West"/>
    <s v="New Jimmymouth"/>
    <s v="Flagship"/>
    <n v="2"/>
    <n v="316.89999999999998"/>
    <n v="0.3"/>
    <s v="PayPal"/>
    <x v="13"/>
  </r>
  <r>
    <s v="SALE14"/>
    <d v="2025-06-21T00:00:00"/>
    <s v="CUST1348"/>
    <s v="Sherry Cabrera"/>
    <n v="21"/>
    <x v="2"/>
    <x v="2"/>
    <n v="55"/>
    <s v="Male"/>
    <s v="Shannonview"/>
    <s v="Pennsylvania"/>
    <s v="USA"/>
    <x v="2"/>
    <s v="PROD24"/>
    <x v="0"/>
    <s v="Outdoor"/>
    <n v="166.06"/>
    <n v="340"/>
    <s v="STORE15"/>
    <x v="10"/>
    <s v="North"/>
    <s v="East Jenniferstad"/>
    <s v="Flagship"/>
    <n v="4"/>
    <n v="403.47"/>
    <n v="0.28999999999999998"/>
    <s v="PayPal"/>
    <x v="14"/>
  </r>
  <r>
    <s v="SALE15"/>
    <d v="2024-12-10T00:00:00"/>
    <s v="CUST1435"/>
    <s v="Lindsay Beasley"/>
    <n v="10"/>
    <x v="1"/>
    <x v="0"/>
    <n v="37"/>
    <s v="Female"/>
    <s v="Wesleyhaven"/>
    <s v="Idaho"/>
    <s v="USA"/>
    <x v="2"/>
    <s v="PROD36"/>
    <x v="4"/>
    <s v="Tops"/>
    <n v="223.43"/>
    <n v="154"/>
    <s v="STORE9"/>
    <x v="11"/>
    <s v="South"/>
    <s v="East Johnstad"/>
    <s v="Flagship"/>
    <n v="2.4"/>
    <n v="871.34"/>
    <n v="0.04"/>
    <s v="COD"/>
    <x v="15"/>
  </r>
  <r>
    <s v="SALE16"/>
    <d v="2025-09-13T00:00:00"/>
    <s v="CUST1276"/>
    <s v="Arthur Warren"/>
    <n v="13"/>
    <x v="8"/>
    <x v="2"/>
    <n v="38"/>
    <s v="Male"/>
    <s v="Ericshire"/>
    <s v="Nevada"/>
    <s v="USA"/>
    <x v="0"/>
    <s v="PROD65"/>
    <x v="0"/>
    <s v="Fitness"/>
    <n v="240.63"/>
    <n v="423"/>
    <s v="STORE19"/>
    <x v="12"/>
    <s v="East"/>
    <s v="Vasquezborough"/>
    <s v="Online"/>
    <n v="2"/>
    <n v="451.98"/>
    <n v="0.25"/>
    <s v="Credit Card"/>
    <x v="16"/>
  </r>
  <r>
    <s v="SALE17"/>
    <d v="2024-12-11T00:00:00"/>
    <s v="CUST1079"/>
    <s v="Molly Gardner"/>
    <n v="11"/>
    <x v="1"/>
    <x v="0"/>
    <n v="22"/>
    <s v="Female"/>
    <s v="Nicoleborough"/>
    <s v="Arkansas"/>
    <s v="USA"/>
    <x v="1"/>
    <s v="PROD27"/>
    <x v="3"/>
    <s v="Decor"/>
    <n v="234.80599999999998"/>
    <n v="378"/>
    <s v="STORE4"/>
    <x v="5"/>
    <s v="South"/>
    <s v="Port Sharon"/>
    <s v="Online"/>
    <n v="2"/>
    <n v="502.69"/>
    <n v="0.23"/>
    <s v="Credit Card"/>
    <x v="17"/>
  </r>
  <r>
    <s v="SALE18"/>
    <d v="2024-08-13T00:00:00"/>
    <s v="CUST1094"/>
    <s v="David Patterson"/>
    <n v="13"/>
    <x v="7"/>
    <x v="0"/>
    <n v="43"/>
    <s v="Female"/>
    <s v="New Amyport"/>
    <s v="Nevada"/>
    <s v="USA"/>
    <x v="0"/>
    <s v="PROD39"/>
    <x v="1"/>
    <s v="Mobile"/>
    <n v="326.06"/>
    <n v="301"/>
    <s v="STORE4"/>
    <x v="5"/>
    <s v="South"/>
    <s v="Port Sharon"/>
    <s v="Online"/>
    <n v="2"/>
    <n v="559.23"/>
    <n v="0.25"/>
    <s v="COD"/>
    <x v="18"/>
  </r>
  <r>
    <s v="SALE19"/>
    <d v="2024-03-18T00:00:00"/>
    <s v="CUST1239"/>
    <s v="Maria Hill"/>
    <n v="18"/>
    <x v="9"/>
    <x v="0"/>
    <n v="58"/>
    <s v="Female"/>
    <s v="Zamoraborough"/>
    <s v="Nevada"/>
    <s v="USA"/>
    <x v="1"/>
    <s v="PROD60"/>
    <x v="2"/>
    <s v="Fragrance"/>
    <n v="482.75"/>
    <n v="444"/>
    <s v="STORE13"/>
    <x v="13"/>
    <s v="East"/>
    <s v="Johnsonville"/>
    <s v="Flagship"/>
    <n v="4"/>
    <n v="513.67999999999995"/>
    <n v="0.04"/>
    <s v="COD"/>
    <x v="19"/>
  </r>
  <r>
    <s v="SALE20"/>
    <d v="2025-07-05T00:00:00"/>
    <s v="CUST1144"/>
    <s v="Justin Cross"/>
    <n v="5"/>
    <x v="0"/>
    <x v="2"/>
    <n v="62"/>
    <s v="Female"/>
    <s v="North Anthonychester"/>
    <s v="Nevada"/>
    <s v="USA"/>
    <x v="3"/>
    <s v="PROD72"/>
    <x v="0"/>
    <s v="Fitness"/>
    <n v="477.61"/>
    <n v="300"/>
    <s v="STORE17"/>
    <x v="1"/>
    <s v="North"/>
    <s v="Bensonhaven"/>
    <s v="Flagship"/>
    <n v="3"/>
    <n v="514.48"/>
    <n v="0.27"/>
    <s v="COD"/>
    <x v="20"/>
  </r>
  <r>
    <s v="SALE21"/>
    <d v="2024-06-04T00:00:00"/>
    <s v="CUST1396"/>
    <s v="Alexander Byrd"/>
    <n v="4"/>
    <x v="2"/>
    <x v="0"/>
    <n v="25"/>
    <s v="Female"/>
    <s v="Parkerview"/>
    <s v="New York"/>
    <s v="USA"/>
    <x v="2"/>
    <s v="PROD43"/>
    <x v="1"/>
    <s v="Computer"/>
    <n v="253.33"/>
    <n v="266"/>
    <s v="STORE18"/>
    <x v="14"/>
    <s v="East"/>
    <s v="East Stevechester"/>
    <s v="Flagship"/>
    <n v="1"/>
    <n v="510.19"/>
    <n v="0.22"/>
    <s v="Credit Card"/>
    <x v="21"/>
  </r>
  <r>
    <s v="SALE22"/>
    <d v="2024-04-12T00:00:00"/>
    <s v="CUST1476"/>
    <s v="Elizabeth Foster"/>
    <n v="12"/>
    <x v="10"/>
    <x v="0"/>
    <n v="33"/>
    <s v="Female"/>
    <s v="Anthonymouth"/>
    <s v="Oklahoma"/>
    <s v="USA"/>
    <x v="0"/>
    <s v="PROD69"/>
    <x v="4"/>
    <s v="Bottoms"/>
    <n v="218.22"/>
    <n v="224"/>
    <s v="STORE10"/>
    <x v="15"/>
    <s v="East"/>
    <s v="East Davidville"/>
    <s v="Online"/>
    <n v="3"/>
    <n v="979.42"/>
    <n v="0.03"/>
    <s v="PayPal"/>
    <x v="22"/>
  </r>
  <r>
    <s v="SALE23"/>
    <d v="2024-06-23T00:00:00"/>
    <s v="CUST1368"/>
    <s v="Miranda King"/>
    <n v="23"/>
    <x v="2"/>
    <x v="0"/>
    <n v="34"/>
    <s v="Female"/>
    <s v="West Mathew"/>
    <s v="New York"/>
    <s v="USA"/>
    <x v="1"/>
    <s v="PROD12"/>
    <x v="2"/>
    <s v="Haircare"/>
    <n v="115.82"/>
    <n v="460"/>
    <s v="STORE8"/>
    <x v="2"/>
    <s v="West"/>
    <s v="Thompsonborough"/>
    <s v="Online"/>
    <n v="1"/>
    <n v="719.28"/>
    <n v="0.08"/>
    <s v="Credit Card"/>
    <x v="23"/>
  </r>
  <r>
    <s v="SALE24"/>
    <d v="2025-09-08T00:00:00"/>
    <s v="CUST1186"/>
    <s v="Jennifer Pruitt"/>
    <n v="8"/>
    <x v="8"/>
    <x v="2"/>
    <n v="53"/>
    <s v="Male"/>
    <s v="East Justin"/>
    <s v="Missouri"/>
    <s v="USA"/>
    <x v="2"/>
    <s v="PROD67"/>
    <x v="1"/>
    <s v="Accessories"/>
    <n v="349.17"/>
    <n v="476"/>
    <s v="STORE6"/>
    <x v="16"/>
    <s v="East"/>
    <s v="Port Josephberg"/>
    <s v="Online"/>
    <n v="3"/>
    <n v="77.599999999999994"/>
    <n v="7.0000000000000007E-2"/>
    <s v="Credit Card"/>
    <x v="24"/>
  </r>
  <r>
    <s v="SALE25"/>
    <d v="2024-09-17T00:00:00"/>
    <s v="CUST1381"/>
    <s v="Erika Padilla"/>
    <n v="17"/>
    <x v="8"/>
    <x v="0"/>
    <n v="50"/>
    <s v="Male"/>
    <s v="Andrewsland"/>
    <s v="Alabama"/>
    <s v="USA"/>
    <x v="2"/>
    <s v="PROD5"/>
    <x v="4"/>
    <s v="Accessories"/>
    <n v="261"/>
    <n v="59"/>
    <s v="STORE3"/>
    <x v="0"/>
    <s v="North"/>
    <s v="Hoodberg"/>
    <s v="Outlet"/>
    <n v="4"/>
    <n v="852.71"/>
    <n v="0.14000000000000001"/>
    <s v="PayPal"/>
    <x v="25"/>
  </r>
  <r>
    <s v="SALE26"/>
    <d v="2024-01-03T00:00:00"/>
    <s v="CUST1213"/>
    <s v="Stuart Johnson"/>
    <n v="3"/>
    <x v="4"/>
    <x v="0"/>
    <n v="42"/>
    <s v="Female"/>
    <s v="West Markport"/>
    <s v="North Dakota"/>
    <s v="USA"/>
    <x v="1"/>
    <s v="PROD98"/>
    <x v="1"/>
    <s v="Audio"/>
    <n v="431.67"/>
    <n v="73"/>
    <s v="STORE8"/>
    <x v="2"/>
    <s v="West"/>
    <s v="Thompsonborough"/>
    <s v="Online"/>
    <n v="4"/>
    <n v="156.16"/>
    <n v="0.14000000000000001"/>
    <s v="Credit Card"/>
    <x v="26"/>
  </r>
  <r>
    <s v="SALE27"/>
    <d v="2025-02-22T00:00:00"/>
    <s v="CUST1200"/>
    <s v="Anna Perez"/>
    <n v="22"/>
    <x v="6"/>
    <x v="2"/>
    <n v="30"/>
    <s v="Male"/>
    <s v="South Jerry"/>
    <s v="Maine"/>
    <s v="USA"/>
    <x v="1"/>
    <s v="PROD77"/>
    <x v="1"/>
    <s v="Appliances"/>
    <n v="480.9"/>
    <n v="104"/>
    <s v="STORE8"/>
    <x v="2"/>
    <s v="West"/>
    <s v="Thompsonborough"/>
    <s v="Online"/>
    <n v="3"/>
    <n v="815.49"/>
    <n v="0.17"/>
    <s v="Credit Card"/>
    <x v="27"/>
  </r>
  <r>
    <s v="SALE28"/>
    <d v="2025-09-23T00:00:00"/>
    <s v="CUST1148"/>
    <s v="Theresa Campbell"/>
    <n v="23"/>
    <x v="8"/>
    <x v="2"/>
    <n v="42"/>
    <s v="Female"/>
    <s v="New Brian"/>
    <s v="Wisconsin"/>
    <s v="USA"/>
    <x v="3"/>
    <s v="PROD13"/>
    <x v="1"/>
    <s v="Accessories"/>
    <n v="242.23"/>
    <n v="453"/>
    <s v="STORE2"/>
    <x v="17"/>
    <s v="South"/>
    <s v="North Nancyview"/>
    <s v="Outlet"/>
    <n v="2"/>
    <n v="74.209999999999994"/>
    <n v="0.11"/>
    <s v="PayPal"/>
    <x v="28"/>
  </r>
  <r>
    <s v="SALE29"/>
    <d v="2024-01-11T00:00:00"/>
    <s v="CUST1348"/>
    <s v="Sherry Cabrera"/>
    <n v="11"/>
    <x v="4"/>
    <x v="0"/>
    <n v="55"/>
    <s v="Male"/>
    <s v="Shannonview"/>
    <s v="Pennsylvania"/>
    <s v="USA"/>
    <x v="2"/>
    <s v="PROD99"/>
    <x v="3"/>
    <s v="Kitchen"/>
    <n v="201.41"/>
    <n v="146"/>
    <s v="STORE3"/>
    <x v="0"/>
    <s v="North"/>
    <s v="Hoodberg"/>
    <s v="Outlet"/>
    <n v="2.4"/>
    <n v="451.67"/>
    <n v="0.15"/>
    <s v="Credit Card"/>
    <x v="29"/>
  </r>
  <r>
    <s v="SALE30"/>
    <d v="2023-10-18T00:00:00"/>
    <s v="CUST1028"/>
    <s v="Joshua Ryan"/>
    <n v="18"/>
    <x v="11"/>
    <x v="1"/>
    <n v="27"/>
    <s v="Female"/>
    <s v="New David"/>
    <s v="New Jersey"/>
    <s v="USA"/>
    <x v="1"/>
    <s v="PROD5"/>
    <x v="4"/>
    <s v="Accessories"/>
    <n v="261"/>
    <n v="59"/>
    <s v="STORE19"/>
    <x v="12"/>
    <s v="East"/>
    <s v="Vasquezborough"/>
    <s v="Online"/>
    <n v="1"/>
    <n v="429.38"/>
    <n v="0.13"/>
    <s v="PayPal"/>
    <x v="30"/>
  </r>
  <r>
    <s v="SALE31"/>
    <d v="2024-10-28T00:00:00"/>
    <s v="CUST1412"/>
    <s v="Shane Brown"/>
    <n v="28"/>
    <x v="11"/>
    <x v="0"/>
    <n v="23"/>
    <s v="Female"/>
    <s v="East Andrea"/>
    <s v="Michigan"/>
    <s v="USA"/>
    <x v="0"/>
    <s v="PROD53"/>
    <x v="4"/>
    <s v="Bottoms"/>
    <n v="386.56"/>
    <n v="125"/>
    <s v="STORE12"/>
    <x v="18"/>
    <s v="North"/>
    <s v="Sabrinatown"/>
    <s v="Online"/>
    <n v="2"/>
    <n v="148.96"/>
    <n v="0.03"/>
    <s v="COD"/>
    <x v="31"/>
  </r>
  <r>
    <s v="SALE32"/>
    <d v="2024-11-01T00:00:00"/>
    <s v="CUST1398"/>
    <s v="Jennifer Johnson"/>
    <n v="1"/>
    <x v="3"/>
    <x v="0"/>
    <n v="54"/>
    <s v="Male"/>
    <s v="Cheyenneborough"/>
    <s v="New Hampshire"/>
    <s v="USA"/>
    <x v="3"/>
    <s v="PROD75"/>
    <x v="4"/>
    <s v="Footwear"/>
    <n v="158.13999999999999"/>
    <n v="82"/>
    <s v="STORE8"/>
    <x v="2"/>
    <s v="West"/>
    <s v="Thompsonborough"/>
    <s v="Online"/>
    <n v="4"/>
    <n v="313.83"/>
    <n v="0.08"/>
    <s v="Credit Card"/>
    <x v="32"/>
  </r>
  <r>
    <s v="SALE33"/>
    <d v="2024-11-24T00:00:00"/>
    <s v="CUST1453"/>
    <s v="April Phillips"/>
    <n v="24"/>
    <x v="3"/>
    <x v="0"/>
    <n v="62"/>
    <s v="Female"/>
    <s v="Lake Carolyn"/>
    <s v="Hawaii"/>
    <s v="USA"/>
    <x v="1"/>
    <s v="PROD12"/>
    <x v="2"/>
    <s v="Haircare"/>
    <n v="115.82"/>
    <n v="460"/>
    <s v="STORE6"/>
    <x v="16"/>
    <s v="East"/>
    <s v="Port Josephberg"/>
    <s v="Online"/>
    <n v="2"/>
    <n v="717.31"/>
    <n v="0.15"/>
    <s v="Credit Card"/>
    <x v="33"/>
  </r>
  <r>
    <s v="SALE34"/>
    <d v="2023-10-16T00:00:00"/>
    <s v="CUST1344"/>
    <s v="Evelyn Brown"/>
    <n v="16"/>
    <x v="11"/>
    <x v="1"/>
    <n v="39"/>
    <s v="Male"/>
    <s v="West Victoriaborough"/>
    <s v="New Mexico"/>
    <s v="USA"/>
    <x v="0"/>
    <s v="PROD79"/>
    <x v="3"/>
    <s v="Lighting"/>
    <n v="228.53"/>
    <n v="469"/>
    <s v="STORE1"/>
    <x v="8"/>
    <s v="North"/>
    <s v="Danielmouth"/>
    <s v="Flagship"/>
    <n v="2.4"/>
    <n v="873.22"/>
    <n v="0.18"/>
    <s v="Credit Card"/>
    <x v="34"/>
  </r>
  <r>
    <s v="SALE35"/>
    <d v="2025-08-09T00:00:00"/>
    <s v="CUST1218"/>
    <s v="Julia Jackson"/>
    <n v="9"/>
    <x v="7"/>
    <x v="2"/>
    <n v="46"/>
    <s v="Male"/>
    <s v="Edwardland"/>
    <s v="California"/>
    <s v="USA"/>
    <x v="1"/>
    <s v="PROD16"/>
    <x v="2"/>
    <s v="Grooming"/>
    <n v="337.42"/>
    <n v="256"/>
    <s v="STORE3"/>
    <x v="0"/>
    <s v="North"/>
    <s v="Hoodberg"/>
    <s v="Outlet"/>
    <n v="4"/>
    <n v="109.36"/>
    <n v="0.19"/>
    <s v="COD"/>
    <x v="35"/>
  </r>
  <r>
    <s v="SALE36"/>
    <d v="2024-12-09T00:00:00"/>
    <s v="CUST1086"/>
    <s v="Tammy Miller MD"/>
    <n v="9"/>
    <x v="1"/>
    <x v="0"/>
    <n v="19"/>
    <s v="Female"/>
    <s v="Austinfurt"/>
    <s v="Mississippi"/>
    <s v="USA"/>
    <x v="0"/>
    <s v="PROD5"/>
    <x v="4"/>
    <s v="Accessories"/>
    <n v="261"/>
    <n v="59"/>
    <s v="STORE7"/>
    <x v="4"/>
    <s v="South"/>
    <s v="Williamsfurt"/>
    <s v="Online"/>
    <n v="3"/>
    <n v="559.52"/>
    <n v="0.16"/>
    <s v="PayPal"/>
    <x v="36"/>
  </r>
  <r>
    <s v="SALE37"/>
    <d v="2024-02-07T00:00:00"/>
    <s v="CUST1492"/>
    <s v="Darrell Miller"/>
    <n v="7"/>
    <x v="6"/>
    <x v="0"/>
    <n v="59"/>
    <s v="Female"/>
    <s v="Port Carol"/>
    <s v="Florida"/>
    <s v="USA"/>
    <x v="1"/>
    <s v="PROD10"/>
    <x v="3"/>
    <s v="Kitchen"/>
    <n v="298.86"/>
    <n v="308"/>
    <s v="STORE17"/>
    <x v="1"/>
    <s v="North"/>
    <s v="Bensonhaven"/>
    <s v="Flagship"/>
    <n v="3"/>
    <n v="121.76"/>
    <n v="0.27"/>
    <s v="PayPal"/>
    <x v="37"/>
  </r>
  <r>
    <s v="SALE38"/>
    <d v="2024-03-27T00:00:00"/>
    <s v="CUST1189"/>
    <s v="Daniel Austin"/>
    <n v="27"/>
    <x v="9"/>
    <x v="0"/>
    <n v="29"/>
    <s v="Male"/>
    <s v="Lake Howardberg"/>
    <s v="Kentucky"/>
    <s v="USA"/>
    <x v="0"/>
    <s v="PROD33"/>
    <x v="3"/>
    <s v="Decor"/>
    <n v="179.77"/>
    <n v="305"/>
    <s v="STORE13"/>
    <x v="13"/>
    <s v="East"/>
    <s v="Johnsonville"/>
    <s v="Flagship"/>
    <n v="4"/>
    <n v="735.32"/>
    <n v="0.06"/>
    <s v="COD"/>
    <x v="38"/>
  </r>
  <r>
    <s v="SALE39"/>
    <d v="2023-12-04T00:00:00"/>
    <s v="CUST1431"/>
    <s v="John Smith"/>
    <n v="4"/>
    <x v="1"/>
    <x v="1"/>
    <n v="27"/>
    <s v="Male"/>
    <s v="South Andrewport"/>
    <s v="California"/>
    <s v="USA"/>
    <x v="1"/>
    <s v="PROD94"/>
    <x v="2"/>
    <s v="Skincare"/>
    <n v="358.47"/>
    <n v="213"/>
    <s v="STORE3"/>
    <x v="0"/>
    <s v="North"/>
    <s v="Hoodberg"/>
    <s v="Outlet"/>
    <n v="2"/>
    <n v="600.73"/>
    <n v="0.08"/>
    <s v="Credit Card"/>
    <x v="39"/>
  </r>
  <r>
    <s v="SALE40"/>
    <d v="2024-07-13T00:00:00"/>
    <s v="CUST1072"/>
    <s v="Tonya Burch"/>
    <n v="13"/>
    <x v="0"/>
    <x v="0"/>
    <n v="39"/>
    <s v="Female"/>
    <s v="Olsonhaven"/>
    <s v="Iowa"/>
    <s v="USA"/>
    <x v="0"/>
    <s v="PROD26"/>
    <x v="1"/>
    <s v="Audio"/>
    <n v="322.41000000000003"/>
    <n v="213"/>
    <s v="STORE19"/>
    <x v="12"/>
    <s v="East"/>
    <s v="Vasquezborough"/>
    <s v="Online"/>
    <n v="2"/>
    <n v="873.86"/>
    <n v="7.0000000000000007E-2"/>
    <s v="COD"/>
    <x v="40"/>
  </r>
  <r>
    <s v="SALE41"/>
    <d v="2023-11-11T00:00:00"/>
    <s v="CUST1302"/>
    <s v="Edward Cole"/>
    <n v="11"/>
    <x v="3"/>
    <x v="1"/>
    <n v="36"/>
    <s v="Male"/>
    <s v="Lake Charlotte"/>
    <s v="Arizona"/>
    <s v="USA"/>
    <x v="0"/>
    <s v="PROD23"/>
    <x v="4"/>
    <s v="Tops"/>
    <n v="265.73266666666666"/>
    <n v="360"/>
    <s v="STORE8"/>
    <x v="2"/>
    <s v="West"/>
    <s v="Thompsonborough"/>
    <s v="Online"/>
    <n v="3"/>
    <n v="342.47"/>
    <n v="0.08"/>
    <s v="PayPal"/>
    <x v="41"/>
  </r>
  <r>
    <s v="SALE42"/>
    <d v="2024-12-23T00:00:00"/>
    <s v="CUST1335"/>
    <s v="Jennifer Woods"/>
    <n v="23"/>
    <x v="1"/>
    <x v="0"/>
    <n v="37"/>
    <s v="Male"/>
    <s v="West Brendamouth"/>
    <s v="North Carolina"/>
    <s v="USA"/>
    <x v="1"/>
    <s v="PROD29"/>
    <x v="3"/>
    <s v="Decor"/>
    <n v="218.48"/>
    <n v="276"/>
    <s v="STORE9"/>
    <x v="11"/>
    <s v="South"/>
    <s v="East Johnstad"/>
    <s v="Flagship"/>
    <n v="2"/>
    <n v="915.15"/>
    <n v="0.16"/>
    <s v="PayPal"/>
    <x v="42"/>
  </r>
  <r>
    <s v="SALE43"/>
    <d v="2025-01-20T00:00:00"/>
    <s v="CUST1084"/>
    <s v="Christy Hoffman"/>
    <n v="20"/>
    <x v="4"/>
    <x v="2"/>
    <n v="26"/>
    <s v="Female"/>
    <s v="Garyberg"/>
    <s v="Indiana"/>
    <s v="USA"/>
    <x v="1"/>
    <s v="PROD33"/>
    <x v="3"/>
    <s v="Decor"/>
    <n v="179.77"/>
    <n v="305"/>
    <s v="STORE17"/>
    <x v="1"/>
    <s v="North"/>
    <s v="Bensonhaven"/>
    <s v="Flagship"/>
    <n v="2.4"/>
    <n v="863.11"/>
    <n v="0.28000000000000003"/>
    <s v="PayPal"/>
    <x v="43"/>
  </r>
  <r>
    <s v="SALE44"/>
    <d v="2024-09-03T00:00:00"/>
    <s v="CUST1203"/>
    <s v="Sarah Brady"/>
    <n v="3"/>
    <x v="8"/>
    <x v="0"/>
    <n v="47"/>
    <s v="Male"/>
    <s v="Johnsonland"/>
    <s v="Iowa"/>
    <s v="USA"/>
    <x v="1"/>
    <s v="PROD43"/>
    <x v="1"/>
    <s v="Computer"/>
    <n v="253.33"/>
    <n v="266"/>
    <s v="STORE12"/>
    <x v="18"/>
    <s v="North"/>
    <s v="Sabrinatown"/>
    <s v="Online"/>
    <n v="2"/>
    <n v="209.32"/>
    <n v="0.23"/>
    <s v="COD"/>
    <x v="44"/>
  </r>
  <r>
    <s v="SALE45"/>
    <d v="2024-11-10T00:00:00"/>
    <s v="CUST1470"/>
    <s v="Manuel Fisher"/>
    <n v="10"/>
    <x v="3"/>
    <x v="0"/>
    <n v="21"/>
    <s v="Female"/>
    <s v="Kanebury"/>
    <s v="New Hampshire"/>
    <s v="USA"/>
    <x v="0"/>
    <s v="PROD59"/>
    <x v="2"/>
    <s v="Haircare"/>
    <n v="17.309999999999999"/>
    <n v="399"/>
    <s v="STORE8"/>
    <x v="2"/>
    <s v="West"/>
    <s v="Thompsonborough"/>
    <s v="Online"/>
    <n v="4"/>
    <n v="288.60000000000002"/>
    <n v="0.09"/>
    <s v="PayPal"/>
    <x v="45"/>
  </r>
  <r>
    <s v="SALE46"/>
    <d v="2024-10-05T00:00:00"/>
    <s v="CUST1070"/>
    <s v="Eric Singh"/>
    <n v="5"/>
    <x v="11"/>
    <x v="0"/>
    <n v="29"/>
    <s v="Female"/>
    <s v="Port Lisa"/>
    <s v="New Mexico"/>
    <s v="USA"/>
    <x v="0"/>
    <s v="PROD78"/>
    <x v="3"/>
    <s v="Decor"/>
    <n v="325.26"/>
    <n v="400"/>
    <s v="STORE16"/>
    <x v="9"/>
    <s v="West"/>
    <s v="New Jimmymouth"/>
    <s v="Flagship"/>
    <n v="1"/>
    <n v="418.69"/>
    <n v="0.06"/>
    <s v="PayPal"/>
    <x v="46"/>
  </r>
  <r>
    <s v="SALE47"/>
    <d v="2024-06-23T00:00:00"/>
    <s v="CUST1008"/>
    <s v="Melissa Howard"/>
    <n v="23"/>
    <x v="2"/>
    <x v="0"/>
    <n v="53"/>
    <s v="Female"/>
    <s v="Maynardton"/>
    <s v="New Hampshire"/>
    <s v="USA"/>
    <x v="0"/>
    <s v="PROD30"/>
    <x v="3"/>
    <s v="Kitchen"/>
    <n v="19.52"/>
    <n v="57"/>
    <s v="STORE11"/>
    <x v="19"/>
    <s v="South"/>
    <s v="Lake Michael"/>
    <s v="Online"/>
    <n v="1"/>
    <n v="135.78"/>
    <n v="0.14000000000000001"/>
    <s v="PayPal"/>
    <x v="47"/>
  </r>
  <r>
    <s v="SALE48"/>
    <d v="2023-10-19T00:00:00"/>
    <s v="CUST1203"/>
    <s v="Sarah Brady"/>
    <n v="19"/>
    <x v="11"/>
    <x v="1"/>
    <n v="47"/>
    <s v="Male"/>
    <s v="Johnsonland"/>
    <s v="Iowa"/>
    <s v="USA"/>
    <x v="1"/>
    <s v="PROD44"/>
    <x v="0"/>
    <s v="Fitness"/>
    <n v="167.12"/>
    <n v="316"/>
    <s v="STORE17"/>
    <x v="1"/>
    <s v="North"/>
    <s v="Bensonhaven"/>
    <s v="Flagship"/>
    <n v="1"/>
    <n v="517.13"/>
    <n v="0.28000000000000003"/>
    <s v="Credit Card"/>
    <x v="48"/>
  </r>
  <r>
    <s v="SALE49"/>
    <d v="2024-11-11T00:00:00"/>
    <s v="CUST1420"/>
    <s v="Dr. Tamara White MD"/>
    <n v="11"/>
    <x v="3"/>
    <x v="0"/>
    <n v="60"/>
    <s v="Male"/>
    <s v="New Benjamin"/>
    <s v="North Carolina"/>
    <s v="USA"/>
    <x v="3"/>
    <s v="PROD21"/>
    <x v="3"/>
    <s v="Storage"/>
    <n v="123.46"/>
    <n v="76"/>
    <s v="STORE16"/>
    <x v="9"/>
    <s v="West"/>
    <s v="New Jimmymouth"/>
    <s v="Flagship"/>
    <n v="2"/>
    <n v="384.66"/>
    <n v="0.08"/>
    <s v="COD"/>
    <x v="49"/>
  </r>
  <r>
    <s v="SALE50"/>
    <d v="2023-12-31T00:00:00"/>
    <s v="CUST1070"/>
    <s v="Eric Singh"/>
    <n v="31"/>
    <x v="1"/>
    <x v="1"/>
    <n v="29"/>
    <s v="Female"/>
    <s v="Port Lisa"/>
    <s v="New Mexico"/>
    <s v="USA"/>
    <x v="0"/>
    <s v="PROD52"/>
    <x v="0"/>
    <s v="Team Sports"/>
    <n v="212.26"/>
    <n v="82"/>
    <s v="STORE9"/>
    <x v="11"/>
    <s v="South"/>
    <s v="East Johnstad"/>
    <s v="Flagship"/>
    <n v="3"/>
    <n v="83.7"/>
    <n v="0.24"/>
    <s v="PayPal"/>
    <x v="50"/>
  </r>
  <r>
    <s v="SALE51"/>
    <d v="2025-02-01T00:00:00"/>
    <s v="CUST1142"/>
    <s v="Maria Ramirez"/>
    <n v="1"/>
    <x v="6"/>
    <x v="2"/>
    <n v="37"/>
    <s v="Male"/>
    <s v="West Brandon"/>
    <s v="Montana"/>
    <s v="USA"/>
    <x v="3"/>
    <s v="PROD69"/>
    <x v="4"/>
    <s v="Bottoms"/>
    <n v="218.22"/>
    <n v="224"/>
    <s v="STORE7"/>
    <x v="4"/>
    <s v="South"/>
    <s v="Williamsfurt"/>
    <s v="Online"/>
    <n v="3"/>
    <n v="76.569999999999993"/>
    <n v="0.26"/>
    <s v="Credit Card"/>
    <x v="51"/>
  </r>
  <r>
    <s v="SALE52"/>
    <d v="2025-08-25T00:00:00"/>
    <s v="CUST1148"/>
    <s v="Theresa Campbell"/>
    <n v="25"/>
    <x v="7"/>
    <x v="2"/>
    <n v="42"/>
    <s v="Female"/>
    <s v="New Brian"/>
    <s v="Wisconsin"/>
    <s v="USA"/>
    <x v="3"/>
    <s v="PROD89"/>
    <x v="2"/>
    <s v="Makeup"/>
    <n v="183.04"/>
    <n v="457"/>
    <s v="STORE6"/>
    <x v="16"/>
    <s v="East"/>
    <s v="Port Josephberg"/>
    <s v="Online"/>
    <n v="3"/>
    <n v="514.48"/>
    <n v="0.14000000000000001"/>
    <s v="Credit Card"/>
    <x v="52"/>
  </r>
  <r>
    <s v="SALE53"/>
    <d v="2025-01-20T00:00:00"/>
    <s v="CUST1324"/>
    <s v="Alex Mann II"/>
    <n v="20"/>
    <x v="4"/>
    <x v="2"/>
    <n v="58"/>
    <s v="Male"/>
    <s v="South Zacharychester"/>
    <s v="Oklahoma"/>
    <s v="USA"/>
    <x v="3"/>
    <s v="PROD20"/>
    <x v="0"/>
    <s v="Accessories"/>
    <n v="131.51"/>
    <n v="281.95833333333331"/>
    <s v="STORE8"/>
    <x v="2"/>
    <s v="West"/>
    <s v="Thompsonborough"/>
    <s v="Online"/>
    <n v="1"/>
    <n v="900.35"/>
    <n v="0.13"/>
    <s v="COD"/>
    <x v="53"/>
  </r>
  <r>
    <s v="SALE54"/>
    <d v="2025-02-18T00:00:00"/>
    <s v="CUST1095"/>
    <s v="Amy Fowler"/>
    <n v="18"/>
    <x v="6"/>
    <x v="2"/>
    <n v="62"/>
    <s v="Female"/>
    <s v="West Bobbyshire"/>
    <s v="New York"/>
    <s v="USA"/>
    <x v="1"/>
    <s v="PROD40"/>
    <x v="1"/>
    <s v="Audio"/>
    <n v="38.520000000000003"/>
    <n v="378"/>
    <s v="STORE10"/>
    <x v="15"/>
    <s v="East"/>
    <s v="East Davidville"/>
    <s v="Online"/>
    <n v="4"/>
    <n v="428.09"/>
    <n v="7.0000000000000007E-2"/>
    <s v="Credit Card"/>
    <x v="54"/>
  </r>
  <r>
    <s v="SALE55"/>
    <d v="2024-10-24T00:00:00"/>
    <s v="CUST1416"/>
    <s v="Jennifer Myers"/>
    <n v="24"/>
    <x v="11"/>
    <x v="0"/>
    <n v="46"/>
    <s v="Male"/>
    <s v="Marthaborough"/>
    <s v="Wisconsin"/>
    <s v="USA"/>
    <x v="1"/>
    <s v="PROD49"/>
    <x v="2"/>
    <s v="Fragrance"/>
    <n v="43.29"/>
    <n v="267"/>
    <s v="STORE11"/>
    <x v="19"/>
    <s v="South"/>
    <s v="Lake Michael"/>
    <s v="Online"/>
    <n v="2"/>
    <n v="559.71"/>
    <n v="0.3"/>
    <s v="COD"/>
    <x v="55"/>
  </r>
  <r>
    <s v="SALE56"/>
    <d v="2023-12-22T00:00:00"/>
    <s v="CUST1080"/>
    <s v="Jennifer Garcia"/>
    <n v="22"/>
    <x v="1"/>
    <x v="1"/>
    <n v="61"/>
    <s v="Female"/>
    <s v="New Sean"/>
    <s v="New Mexico"/>
    <s v="USA"/>
    <x v="3"/>
    <s v="PROD34"/>
    <x v="1"/>
    <s v="Computer"/>
    <n v="419.28"/>
    <n v="86"/>
    <s v="STORE6"/>
    <x v="16"/>
    <s v="East"/>
    <s v="Port Josephberg"/>
    <s v="Online"/>
    <n v="2"/>
    <n v="833.7"/>
    <n v="0.06"/>
    <s v="PayPal"/>
    <x v="56"/>
  </r>
  <r>
    <s v="SALE57"/>
    <d v="2024-06-19T00:00:00"/>
    <s v="CUST1467"/>
    <s v="Michael Foley"/>
    <n v="19"/>
    <x v="2"/>
    <x v="0"/>
    <n v="63"/>
    <s v="Female"/>
    <s v="Oneillfurt"/>
    <s v="Vermont"/>
    <s v="USA"/>
    <x v="0"/>
    <s v="PROD47"/>
    <x v="2"/>
    <s v="Makeup"/>
    <n v="250.41615384615383"/>
    <n v="431"/>
    <s v="STORE14"/>
    <x v="7"/>
    <s v="South"/>
    <s v="Christopherland"/>
    <s v="Outlet"/>
    <n v="2"/>
    <n v="680.16"/>
    <n v="0.28000000000000003"/>
    <s v="Credit Card"/>
    <x v="57"/>
  </r>
  <r>
    <s v="SALE58"/>
    <d v="2024-12-07T00:00:00"/>
    <s v="CUST1404"/>
    <s v="David Ross"/>
    <n v="7"/>
    <x v="1"/>
    <x v="0"/>
    <n v="22"/>
    <s v="Female"/>
    <s v="South Angela"/>
    <s v="Arkansas"/>
    <s v="USA"/>
    <x v="2"/>
    <s v="PROD15"/>
    <x v="1"/>
    <s v="Appliances"/>
    <n v="465.34"/>
    <n v="301"/>
    <s v="STORE7"/>
    <x v="4"/>
    <s v="South"/>
    <s v="Williamsfurt"/>
    <s v="Online"/>
    <n v="4"/>
    <n v="733.42"/>
    <n v="0.14000000000000001"/>
    <s v="PayPal"/>
    <x v="58"/>
  </r>
  <r>
    <s v="SALE59"/>
    <d v="2023-11-27T00:00:00"/>
    <s v="CUST1367"/>
    <s v="Melinda Johnson"/>
    <n v="27"/>
    <x v="3"/>
    <x v="1"/>
    <n v="51"/>
    <s v="Male"/>
    <s v="Kaufmanfurt"/>
    <s v="Ohio"/>
    <s v="USA"/>
    <x v="3"/>
    <s v="PROD89"/>
    <x v="2"/>
    <s v="Makeup"/>
    <n v="183.04"/>
    <n v="457"/>
    <s v="STORE11"/>
    <x v="19"/>
    <s v="South"/>
    <s v="Lake Michael"/>
    <s v="Online"/>
    <n v="1"/>
    <n v="996.33"/>
    <n v="0.23"/>
    <s v="PayPal"/>
    <x v="59"/>
  </r>
  <r>
    <s v="SALE60"/>
    <d v="2025-07-16T00:00:00"/>
    <s v="CUST1408"/>
    <s v="Isabel Foster"/>
    <n v="16"/>
    <x v="0"/>
    <x v="2"/>
    <n v="36"/>
    <s v="Male"/>
    <s v="Port Joshuaville"/>
    <s v="New Jersey"/>
    <s v="USA"/>
    <x v="0"/>
    <s v="PROD31"/>
    <x v="0"/>
    <s v="Team Sports"/>
    <n v="204.39"/>
    <n v="281"/>
    <s v="STORE10"/>
    <x v="15"/>
    <s v="East"/>
    <s v="East Davidville"/>
    <s v="Online"/>
    <n v="1"/>
    <n v="198.83"/>
    <n v="0.09"/>
    <s v="COD"/>
    <x v="60"/>
  </r>
  <r>
    <s v="SALE61"/>
    <d v="2025-02-28T00:00:00"/>
    <s v="CUST1239"/>
    <s v="Maria Hill"/>
    <n v="28"/>
    <x v="6"/>
    <x v="2"/>
    <n v="58"/>
    <s v="Female"/>
    <s v="Zamoraborough"/>
    <s v="Nevada"/>
    <s v="USA"/>
    <x v="1"/>
    <s v="PROD19"/>
    <x v="0"/>
    <s v="Equipment"/>
    <n v="21.34"/>
    <n v="65"/>
    <s v="STORE7"/>
    <x v="4"/>
    <s v="South"/>
    <s v="Williamsfurt"/>
    <s v="Online"/>
    <n v="1"/>
    <n v="374.92"/>
    <n v="0.18"/>
    <s v="PayPal"/>
    <x v="61"/>
  </r>
  <r>
    <s v="SALE62"/>
    <d v="2024-08-11T00:00:00"/>
    <s v="CUST1464"/>
    <s v="David Pierce"/>
    <n v="11"/>
    <x v="7"/>
    <x v="0"/>
    <n v="45"/>
    <s v="Female"/>
    <s v="Grayland"/>
    <s v="Washington"/>
    <s v="USA"/>
    <x v="1"/>
    <s v="PROD93"/>
    <x v="1"/>
    <s v="Computer"/>
    <n v="377.52"/>
    <n v="485"/>
    <s v="STORE16"/>
    <x v="9"/>
    <s v="West"/>
    <s v="New Jimmymouth"/>
    <s v="Flagship"/>
    <n v="1"/>
    <n v="468.94"/>
    <n v="0.12"/>
    <s v="Credit Card"/>
    <x v="62"/>
  </r>
  <r>
    <s v="SALE63"/>
    <d v="2025-09-27T00:00:00"/>
    <s v="CUST1126"/>
    <s v="James Wolfe"/>
    <n v="27"/>
    <x v="8"/>
    <x v="2"/>
    <n v="62"/>
    <s v="Female"/>
    <s v="Benjaminton"/>
    <s v="Arizona"/>
    <s v="USA"/>
    <x v="0"/>
    <s v="PROD89"/>
    <x v="2"/>
    <s v="Makeup"/>
    <n v="183.04"/>
    <n v="457"/>
    <s v="STORE12"/>
    <x v="18"/>
    <s v="North"/>
    <s v="Sabrinatown"/>
    <s v="Online"/>
    <n v="2"/>
    <n v="121.37"/>
    <n v="0.05"/>
    <s v="Credit Card"/>
    <x v="63"/>
  </r>
  <r>
    <s v="SALE64"/>
    <d v="2025-09-14T00:00:00"/>
    <s v="CUST1255"/>
    <s v="Damon Perez"/>
    <n v="14"/>
    <x v="8"/>
    <x v="2"/>
    <n v="21"/>
    <s v="Male"/>
    <s v="Jasonton"/>
    <s v="Ohio"/>
    <s v="USA"/>
    <x v="0"/>
    <s v="PROD53"/>
    <x v="4"/>
    <s v="Bottoms"/>
    <n v="386.56"/>
    <n v="125"/>
    <s v="STORE10"/>
    <x v="15"/>
    <s v="East"/>
    <s v="East Davidville"/>
    <s v="Online"/>
    <n v="3"/>
    <n v="480.06"/>
    <n v="0.01"/>
    <s v="Credit Card"/>
    <x v="64"/>
  </r>
  <r>
    <s v="SALE65"/>
    <d v="2023-12-30T00:00:00"/>
    <s v="CUST1162"/>
    <s v="Mariah Brown"/>
    <n v="30"/>
    <x v="1"/>
    <x v="1"/>
    <n v="37"/>
    <s v="Male"/>
    <s v="Palmerbury"/>
    <s v="Tennessee"/>
    <s v="USA"/>
    <x v="2"/>
    <s v="PROD99"/>
    <x v="3"/>
    <s v="Kitchen"/>
    <n v="201.41"/>
    <n v="146"/>
    <s v="STORE17"/>
    <x v="1"/>
    <s v="North"/>
    <s v="Bensonhaven"/>
    <s v="Flagship"/>
    <n v="2"/>
    <n v="856.57"/>
    <n v="0.24"/>
    <s v="Credit Card"/>
    <x v="65"/>
  </r>
  <r>
    <s v="SALE66"/>
    <d v="2023-10-14T00:00:00"/>
    <s v="CUST1269"/>
    <s v="Tyrone Olson"/>
    <n v="14"/>
    <x v="11"/>
    <x v="1"/>
    <n v="45"/>
    <s v="Female"/>
    <s v="Emilytown"/>
    <s v="California"/>
    <s v="USA"/>
    <x v="2"/>
    <s v="PROD77"/>
    <x v="1"/>
    <s v="Appliances"/>
    <n v="480.9"/>
    <n v="104"/>
    <s v="STORE2"/>
    <x v="17"/>
    <s v="South"/>
    <s v="North Nancyview"/>
    <s v="Outlet"/>
    <n v="4"/>
    <n v="814.25"/>
    <n v="0.18"/>
    <s v="Credit Card"/>
    <x v="66"/>
  </r>
  <r>
    <s v="SALE67"/>
    <d v="2023-11-25T00:00:00"/>
    <s v="CUST1483"/>
    <s v="Sarah Smith"/>
    <n v="25"/>
    <x v="3"/>
    <x v="1"/>
    <n v="48"/>
    <s v="Male"/>
    <s v="East Rodney"/>
    <s v="Nevada"/>
    <s v="USA"/>
    <x v="0"/>
    <s v="PROD12"/>
    <x v="2"/>
    <s v="Haircare"/>
    <n v="115.82"/>
    <n v="460"/>
    <s v="STORE2"/>
    <x v="17"/>
    <s v="South"/>
    <s v="North Nancyview"/>
    <s v="Outlet"/>
    <n v="1"/>
    <n v="989.17"/>
    <n v="0.2"/>
    <s v="PayPal"/>
    <x v="67"/>
  </r>
  <r>
    <s v="SALE68"/>
    <d v="2023-12-10T00:00:00"/>
    <s v="CUST1372"/>
    <s v="Jacqueline Anthony"/>
    <n v="10"/>
    <x v="1"/>
    <x v="1"/>
    <n v="28"/>
    <s v="Male"/>
    <s v="Vincentside"/>
    <s v="Ohio"/>
    <s v="USA"/>
    <x v="3"/>
    <s v="PROD72"/>
    <x v="0"/>
    <s v="Fitness"/>
    <n v="477.61"/>
    <n v="300"/>
    <s v="STORE10"/>
    <x v="15"/>
    <s v="East"/>
    <s v="East Davidville"/>
    <s v="Online"/>
    <n v="4"/>
    <n v="62.48"/>
    <n v="0.18"/>
    <s v="Credit Card"/>
    <x v="68"/>
  </r>
  <r>
    <s v="SALE69"/>
    <d v="2025-08-28T00:00:00"/>
    <s v="CUST1423"/>
    <s v="Rebecca Baker"/>
    <n v="28"/>
    <x v="7"/>
    <x v="2"/>
    <n v="35"/>
    <s v="Male"/>
    <s v="New Katherine"/>
    <s v="Kansas"/>
    <s v="USA"/>
    <x v="2"/>
    <s v="PROD13"/>
    <x v="1"/>
    <s v="Accessories"/>
    <n v="242.23"/>
    <n v="453"/>
    <s v="STORE16"/>
    <x v="9"/>
    <s v="West"/>
    <s v="New Jimmymouth"/>
    <s v="Flagship"/>
    <n v="4"/>
    <n v="561.24"/>
    <n v="0.24"/>
    <s v="Credit Card"/>
    <x v="69"/>
  </r>
  <r>
    <s v="SALE70"/>
    <d v="2025-07-11T00:00:00"/>
    <s v="CUST1058"/>
    <s v="Cheryl Copeland"/>
    <n v="11"/>
    <x v="0"/>
    <x v="2"/>
    <n v="51"/>
    <s v="Male"/>
    <s v="Snowmouth"/>
    <s v="Maryland"/>
    <s v="USA"/>
    <x v="1"/>
    <s v="PROD60"/>
    <x v="2"/>
    <s v="Fragrance"/>
    <n v="482.75"/>
    <n v="444"/>
    <s v="STORE5"/>
    <x v="3"/>
    <s v="North"/>
    <s v="New Michaelchester"/>
    <s v="Outlet"/>
    <n v="3"/>
    <n v="92.24"/>
    <n v="0.28000000000000003"/>
    <s v="COD"/>
    <x v="70"/>
  </r>
  <r>
    <s v="SALE71"/>
    <d v="2025-08-20T00:00:00"/>
    <s v="CUST1168"/>
    <s v="Daniel Contreras"/>
    <n v="20"/>
    <x v="7"/>
    <x v="2"/>
    <n v="36"/>
    <s v="Female"/>
    <s v="Robertview"/>
    <s v="Florida"/>
    <s v="USA"/>
    <x v="1"/>
    <s v="PROD72"/>
    <x v="0"/>
    <s v="Fitness"/>
    <n v="477.61"/>
    <n v="300"/>
    <s v="STORE1"/>
    <x v="8"/>
    <s v="North"/>
    <s v="Danielmouth"/>
    <s v="Flagship"/>
    <n v="2"/>
    <n v="668.3"/>
    <n v="7.0000000000000007E-2"/>
    <s v="Credit Card"/>
    <x v="71"/>
  </r>
  <r>
    <s v="SALE72"/>
    <d v="2024-08-29T00:00:00"/>
    <s v="CUST1409"/>
    <s v="Sarah Smith"/>
    <n v="29"/>
    <x v="7"/>
    <x v="0"/>
    <n v="55"/>
    <s v="Male"/>
    <s v="Kathleenport"/>
    <s v="Wyoming"/>
    <s v="USA"/>
    <x v="0"/>
    <s v="PROD38"/>
    <x v="0"/>
    <s v="Outdoor"/>
    <n v="135.61000000000001"/>
    <n v="394"/>
    <s v="STORE5"/>
    <x v="3"/>
    <s v="North"/>
    <s v="New Michaelchester"/>
    <s v="Outlet"/>
    <n v="1"/>
    <n v="553.82000000000005"/>
    <n v="0.09"/>
    <s v="Credit Card"/>
    <x v="72"/>
  </r>
  <r>
    <s v="SALE73"/>
    <d v="2024-11-30T00:00:00"/>
    <s v="CUST1037"/>
    <s v="Christopher Carter"/>
    <n v="30"/>
    <x v="3"/>
    <x v="0"/>
    <n v="27"/>
    <s v="Female"/>
    <s v="Brendastad"/>
    <s v="South Dakota"/>
    <s v="USA"/>
    <x v="4"/>
    <s v="PROD45"/>
    <x v="0"/>
    <s v="Team Sports"/>
    <n v="318.91000000000003"/>
    <n v="114"/>
    <s v="STORE11"/>
    <x v="19"/>
    <s v="South"/>
    <s v="Lake Michael"/>
    <s v="Online"/>
    <n v="2"/>
    <n v="556.42999999999995"/>
    <n v="0.13"/>
    <s v="Credit Card"/>
    <x v="73"/>
  </r>
  <r>
    <s v="SALE74"/>
    <d v="2025-10-12T00:00:00"/>
    <s v="CUST1273"/>
    <s v="Samantha Robinson"/>
    <n v="12"/>
    <x v="11"/>
    <x v="2"/>
    <n v="23"/>
    <s v="Male"/>
    <s v="North Roy"/>
    <s v="Mississippi"/>
    <s v="USA"/>
    <x v="3"/>
    <s v="PROD20"/>
    <x v="0"/>
    <s v="Accessories"/>
    <n v="131.51"/>
    <n v="281.95833333333331"/>
    <s v="STORE8"/>
    <x v="2"/>
    <s v="West"/>
    <s v="Thompsonborough"/>
    <s v="Online"/>
    <n v="1"/>
    <n v="184.98"/>
    <n v="0.1"/>
    <s v="COD"/>
    <x v="74"/>
  </r>
  <r>
    <s v="SALE75"/>
    <d v="2024-07-27T00:00:00"/>
    <s v="CUST1035"/>
    <s v="Rachel Myers"/>
    <n v="27"/>
    <x v="0"/>
    <x v="0"/>
    <n v="52"/>
    <s v="Male"/>
    <s v="Robertberg"/>
    <s v="North Dakota"/>
    <s v="USA"/>
    <x v="2"/>
    <s v="PROD97"/>
    <x v="0"/>
    <s v="Team Sports"/>
    <n v="245.98"/>
    <n v="471"/>
    <s v="STORE12"/>
    <x v="18"/>
    <s v="North"/>
    <s v="Sabrinatown"/>
    <s v="Online"/>
    <n v="4"/>
    <n v="700.18"/>
    <n v="0.23"/>
    <s v="Credit Card"/>
    <x v="75"/>
  </r>
  <r>
    <s v="SALE76"/>
    <d v="2023-12-25T00:00:00"/>
    <s v="CUST1019"/>
    <s v="Michael Torres"/>
    <n v="25"/>
    <x v="1"/>
    <x v="1"/>
    <n v="46"/>
    <s v="Female"/>
    <s v="Gonzalezfort"/>
    <s v="New Jersey"/>
    <s v="USA"/>
    <x v="1"/>
    <s v="PROD76"/>
    <x v="1"/>
    <s v="Computer"/>
    <n v="392.89"/>
    <n v="320"/>
    <s v="STORE10"/>
    <x v="15"/>
    <s v="East"/>
    <s v="East Davidville"/>
    <s v="Online"/>
    <n v="2"/>
    <n v="686.31"/>
    <n v="0.25"/>
    <s v="Credit Card"/>
    <x v="76"/>
  </r>
  <r>
    <s v="SALE77"/>
    <d v="2025-05-23T00:00:00"/>
    <s v="CUST1007"/>
    <s v="Daniel Boyd"/>
    <n v="23"/>
    <x v="5"/>
    <x v="2"/>
    <n v="29"/>
    <s v="Female"/>
    <s v="West Pamelafurt"/>
    <s v="West Virginia"/>
    <s v="USA"/>
    <x v="3"/>
    <s v="PROD67"/>
    <x v="1"/>
    <s v="Accessories"/>
    <n v="349.17"/>
    <n v="476"/>
    <s v="STORE15"/>
    <x v="10"/>
    <s v="North"/>
    <s v="East Jenniferstad"/>
    <s v="Flagship"/>
    <n v="1"/>
    <n v="687.82"/>
    <n v="0.27"/>
    <s v="COD"/>
    <x v="77"/>
  </r>
  <r>
    <s v="SALE78"/>
    <d v="2024-11-13T00:00:00"/>
    <s v="CUST1221"/>
    <s v="Lisa Young"/>
    <n v="13"/>
    <x v="3"/>
    <x v="0"/>
    <n v="38"/>
    <s v="Male"/>
    <s v="Maybury"/>
    <s v="Georgia"/>
    <s v="USA"/>
    <x v="1"/>
    <s v="PROD83"/>
    <x v="2"/>
    <s v="Skincare"/>
    <n v="250.41615384615383"/>
    <n v="159"/>
    <s v="STORE8"/>
    <x v="2"/>
    <s v="West"/>
    <s v="Thompsonborough"/>
    <s v="Online"/>
    <n v="2"/>
    <n v="900.55"/>
    <n v="0.16"/>
    <s v="Credit Card"/>
    <x v="78"/>
  </r>
  <r>
    <s v="SALE79"/>
    <d v="2023-12-08T00:00:00"/>
    <s v="CUST1115"/>
    <s v="Tyler Conrad"/>
    <n v="8"/>
    <x v="1"/>
    <x v="1"/>
    <n v="53"/>
    <s v="Female"/>
    <s v="North Curtischester"/>
    <s v="North Dakota"/>
    <s v="USA"/>
    <x v="1"/>
    <s v="PROD21"/>
    <x v="3"/>
    <s v="Storage"/>
    <n v="123.46"/>
    <n v="76"/>
    <s v="STORE2"/>
    <x v="17"/>
    <s v="South"/>
    <s v="North Nancyview"/>
    <s v="Outlet"/>
    <n v="1"/>
    <n v="341.17"/>
    <n v="0.15"/>
    <s v="Credit Card"/>
    <x v="79"/>
  </r>
  <r>
    <s v="SALE80"/>
    <d v="2025-08-16T00:00:00"/>
    <s v="CUST1176"/>
    <s v="John Bradford"/>
    <n v="16"/>
    <x v="7"/>
    <x v="2"/>
    <n v="48"/>
    <s v="Male"/>
    <s v="Anabury"/>
    <s v="Vermont"/>
    <s v="USA"/>
    <x v="2"/>
    <s v="PROD52"/>
    <x v="0"/>
    <s v="Team Sports"/>
    <n v="212.26"/>
    <n v="82"/>
    <s v="STORE8"/>
    <x v="2"/>
    <s v="West"/>
    <s v="Thompsonborough"/>
    <s v="Online"/>
    <n v="1"/>
    <n v="442.27"/>
    <n v="0.06"/>
    <s v="COD"/>
    <x v="80"/>
  </r>
  <r>
    <s v="SALE81"/>
    <d v="2024-11-20T00:00:00"/>
    <s v="CUST1253"/>
    <s v="Dr. Ashley Yates MD"/>
    <n v="20"/>
    <x v="3"/>
    <x v="0"/>
    <n v="32"/>
    <s v="Male"/>
    <s v="New Maria"/>
    <s v="Wisconsin"/>
    <s v="USA"/>
    <x v="3"/>
    <s v="PROD71"/>
    <x v="2"/>
    <s v="Haircare"/>
    <n v="214.32"/>
    <n v="383"/>
    <s v="STORE9"/>
    <x v="11"/>
    <s v="South"/>
    <s v="East Johnstad"/>
    <s v="Flagship"/>
    <n v="1"/>
    <n v="363.73"/>
    <n v="0.25"/>
    <s v="PayPal"/>
    <x v="81"/>
  </r>
  <r>
    <s v="SALE82"/>
    <d v="2024-08-14T00:00:00"/>
    <s v="CUST1378"/>
    <s v="Frank Stewart"/>
    <n v="14"/>
    <x v="7"/>
    <x v="0"/>
    <n v="44"/>
    <s v="Female"/>
    <s v="Fischerborough"/>
    <s v="Delaware"/>
    <s v="USA"/>
    <x v="3"/>
    <s v="PROD91"/>
    <x v="4"/>
    <s v="Footwear"/>
    <n v="438.25"/>
    <n v="496"/>
    <s v="STORE17"/>
    <x v="1"/>
    <s v="North"/>
    <s v="Bensonhaven"/>
    <s v="Flagship"/>
    <n v="2"/>
    <n v="601.33000000000004"/>
    <n v="0.16"/>
    <s v="PayPal"/>
    <x v="82"/>
  </r>
  <r>
    <s v="SALE83"/>
    <d v="2024-05-15T00:00:00"/>
    <s v="CUST1403"/>
    <s v="Justin Ingram"/>
    <n v="15"/>
    <x v="5"/>
    <x v="0"/>
    <n v="34"/>
    <s v="Male"/>
    <s v="Lake Lisaland"/>
    <s v="Louisiana"/>
    <s v="USA"/>
    <x v="3"/>
    <s v="PROD17"/>
    <x v="0"/>
    <s v="Accessories"/>
    <n v="144.53"/>
    <n v="367"/>
    <s v="STORE18"/>
    <x v="14"/>
    <s v="East"/>
    <s v="East Stevechester"/>
    <s v="Flagship"/>
    <n v="4"/>
    <n v="34.39"/>
    <n v="0.03"/>
    <s v="PayPal"/>
    <x v="83"/>
  </r>
  <r>
    <s v="SALE84"/>
    <d v="2023-12-08T00:00:00"/>
    <s v="CUST1423"/>
    <s v="Rebecca Baker"/>
    <n v="8"/>
    <x v="1"/>
    <x v="1"/>
    <n v="35"/>
    <s v="Male"/>
    <s v="New Katherine"/>
    <s v="Kansas"/>
    <s v="USA"/>
    <x v="2"/>
    <s v="PROD46"/>
    <x v="4"/>
    <s v="Outerwear"/>
    <n v="167.34"/>
    <n v="296"/>
    <s v="STORE17"/>
    <x v="1"/>
    <s v="North"/>
    <s v="Bensonhaven"/>
    <s v="Flagship"/>
    <n v="1"/>
    <n v="773.57"/>
    <n v="0.05"/>
    <s v="COD"/>
    <x v="84"/>
  </r>
  <r>
    <s v="SALE85"/>
    <d v="2023-12-22T00:00:00"/>
    <s v="CUST1054"/>
    <s v="Katherine Dorsey"/>
    <n v="22"/>
    <x v="1"/>
    <x v="1"/>
    <n v="24"/>
    <s v="Male"/>
    <s v="Christopherland"/>
    <s v="Oklahoma"/>
    <s v="USA"/>
    <x v="1"/>
    <s v="PROD88"/>
    <x v="0"/>
    <s v="Accessories"/>
    <n v="131.24"/>
    <n v="232"/>
    <s v="STORE7"/>
    <x v="4"/>
    <s v="South"/>
    <s v="Williamsfurt"/>
    <s v="Online"/>
    <n v="4"/>
    <n v="127.1"/>
    <n v="0.24"/>
    <s v="COD"/>
    <x v="85"/>
  </r>
  <r>
    <s v="SALE86"/>
    <d v="2024-09-10T00:00:00"/>
    <s v="CUST1303"/>
    <s v="John Sloan"/>
    <n v="10"/>
    <x v="8"/>
    <x v="0"/>
    <n v="23"/>
    <s v="Female"/>
    <s v="East Johntown"/>
    <s v="Delaware"/>
    <s v="USA"/>
    <x v="1"/>
    <s v="PROD20"/>
    <x v="0"/>
    <s v="Accessories"/>
    <n v="131.51"/>
    <n v="281.95833333333331"/>
    <s v="STORE3"/>
    <x v="0"/>
    <s v="North"/>
    <s v="Hoodberg"/>
    <s v="Outlet"/>
    <n v="3"/>
    <n v="899.58"/>
    <n v="0.28000000000000003"/>
    <s v="PayPal"/>
    <x v="86"/>
  </r>
  <r>
    <s v="SALE87"/>
    <d v="2025-04-08T00:00:00"/>
    <s v="CUST1327"/>
    <s v="Reginald Willis"/>
    <n v="8"/>
    <x v="10"/>
    <x v="2"/>
    <n v="62"/>
    <s v="Female"/>
    <s v="Kellybury"/>
    <s v="New York"/>
    <s v="USA"/>
    <x v="3"/>
    <s v="PROD1"/>
    <x v="4"/>
    <s v="Tops"/>
    <n v="342.56"/>
    <n v="181"/>
    <s v="STORE10"/>
    <x v="15"/>
    <s v="East"/>
    <s v="East Davidville"/>
    <s v="Online"/>
    <n v="3"/>
    <n v="964.39"/>
    <n v="0.04"/>
    <s v="Credit Card"/>
    <x v="87"/>
  </r>
  <r>
    <s v="SALE88"/>
    <d v="2024-10-23T00:00:00"/>
    <s v="CUST1183"/>
    <s v="Mario Jacobs"/>
    <n v="23"/>
    <x v="11"/>
    <x v="0"/>
    <n v="18"/>
    <s v="Male"/>
    <s v="Port James"/>
    <s v="New York"/>
    <s v="USA"/>
    <x v="1"/>
    <s v="PROD38"/>
    <x v="0"/>
    <s v="Outdoor"/>
    <n v="135.61000000000001"/>
    <n v="394"/>
    <s v="STORE0"/>
    <x v="6"/>
    <s v="East"/>
    <s v="Washingtonfurt"/>
    <s v="Flagship"/>
    <n v="2"/>
    <n v="217.83"/>
    <n v="0.14000000000000001"/>
    <s v="PayPal"/>
    <x v="88"/>
  </r>
  <r>
    <s v="SALE89"/>
    <d v="2025-07-10T00:00:00"/>
    <s v="CUST1143"/>
    <s v="Carlos Skinner"/>
    <n v="10"/>
    <x v="0"/>
    <x v="2"/>
    <n v="46"/>
    <s v="Male"/>
    <s v="Dwaynemouth"/>
    <s v="Alabama"/>
    <s v="USA"/>
    <x v="3"/>
    <s v="PROD17"/>
    <x v="0"/>
    <s v="Accessories"/>
    <n v="144.53"/>
    <n v="367"/>
    <s v="STORE1"/>
    <x v="8"/>
    <s v="North"/>
    <s v="Danielmouth"/>
    <s v="Flagship"/>
    <n v="4"/>
    <n v="187.71"/>
    <n v="0.06"/>
    <s v="COD"/>
    <x v="89"/>
  </r>
  <r>
    <s v="SALE90"/>
    <d v="2024-10-12T00:00:00"/>
    <s v="CUST1010"/>
    <s v="Dominic Page"/>
    <n v="12"/>
    <x v="11"/>
    <x v="0"/>
    <n v="53"/>
    <s v="Male"/>
    <s v="Port Michaelburgh"/>
    <s v="Pennsylvania"/>
    <s v="USA"/>
    <x v="3"/>
    <s v="PROD33"/>
    <x v="3"/>
    <s v="Decor"/>
    <n v="179.77"/>
    <n v="305"/>
    <s v="STORE18"/>
    <x v="14"/>
    <s v="East"/>
    <s v="East Stevechester"/>
    <s v="Flagship"/>
    <n v="2"/>
    <n v="350.12"/>
    <n v="0.12"/>
    <s v="COD"/>
    <x v="90"/>
  </r>
  <r>
    <s v="SALE91"/>
    <d v="2024-01-21T00:00:00"/>
    <s v="CUST1406"/>
    <s v="David Lozano"/>
    <n v="21"/>
    <x v="4"/>
    <x v="0"/>
    <n v="23"/>
    <s v="Female"/>
    <s v="North Michaelfurt"/>
    <s v="Wisconsin"/>
    <s v="USA"/>
    <x v="0"/>
    <s v="PROD16"/>
    <x v="2"/>
    <s v="Grooming"/>
    <n v="337.42"/>
    <n v="256"/>
    <s v="STORE1"/>
    <x v="8"/>
    <s v="North"/>
    <s v="Danielmouth"/>
    <s v="Flagship"/>
    <n v="4"/>
    <n v="102.19"/>
    <n v="0.17"/>
    <s v="PayPal"/>
    <x v="91"/>
  </r>
  <r>
    <s v="SALE92"/>
    <d v="2024-02-28T00:00:00"/>
    <s v="CUST1007"/>
    <s v="Daniel Boyd"/>
    <n v="28"/>
    <x v="6"/>
    <x v="0"/>
    <n v="29"/>
    <s v="Female"/>
    <s v="West Pamelafurt"/>
    <s v="West Virginia"/>
    <s v="USA"/>
    <x v="3"/>
    <s v="PROD86"/>
    <x v="3"/>
    <s v="Kitchen"/>
    <n v="176.07"/>
    <n v="82"/>
    <s v="STORE4"/>
    <x v="5"/>
    <s v="South"/>
    <s v="Port Sharon"/>
    <s v="Online"/>
    <n v="1"/>
    <n v="696.53"/>
    <n v="0.17"/>
    <s v="Credit Card"/>
    <x v="92"/>
  </r>
  <r>
    <s v="SALE93"/>
    <d v="2024-12-31T00:00:00"/>
    <s v="CUST1065"/>
    <s v="Michael Thomas"/>
    <n v="31"/>
    <x v="1"/>
    <x v="0"/>
    <n v="21"/>
    <s v="Female"/>
    <s v="Woodmouth"/>
    <s v="Nevada"/>
    <s v="USA"/>
    <x v="2"/>
    <s v="PROD19"/>
    <x v="0"/>
    <s v="Equipment"/>
    <n v="21.34"/>
    <n v="65"/>
    <s v="STORE4"/>
    <x v="5"/>
    <s v="South"/>
    <s v="Port Sharon"/>
    <s v="Online"/>
    <n v="2"/>
    <n v="327.52"/>
    <n v="0.15"/>
    <s v="PayPal"/>
    <x v="93"/>
  </r>
  <r>
    <s v="SALE94"/>
    <d v="2024-08-26T00:00:00"/>
    <s v="CUST1298"/>
    <s v="Tracy Stephens"/>
    <n v="26"/>
    <x v="7"/>
    <x v="0"/>
    <n v="64"/>
    <s v="Male"/>
    <s v="New Joshuatown"/>
    <s v="Maine"/>
    <s v="USA"/>
    <x v="1"/>
    <s v="PROD97"/>
    <x v="0"/>
    <s v="Team Sports"/>
    <n v="245.98"/>
    <n v="471"/>
    <s v="STORE19"/>
    <x v="12"/>
    <s v="East"/>
    <s v="Vasquezborough"/>
    <s v="Online"/>
    <n v="2"/>
    <n v="569.36"/>
    <n v="0.01"/>
    <s v="PayPal"/>
    <x v="94"/>
  </r>
  <r>
    <s v="SALE95"/>
    <d v="2024-09-21T00:00:00"/>
    <s v="CUST1321"/>
    <s v="Darren Burton"/>
    <n v="21"/>
    <x v="8"/>
    <x v="0"/>
    <n v="21"/>
    <s v="Female"/>
    <s v="Lake Alice"/>
    <s v="Tennessee"/>
    <s v="USA"/>
    <x v="3"/>
    <s v="PROD99"/>
    <x v="3"/>
    <s v="Kitchen"/>
    <n v="201.41"/>
    <n v="146"/>
    <s v="STORE6"/>
    <x v="16"/>
    <s v="East"/>
    <s v="Port Josephberg"/>
    <s v="Online"/>
    <n v="2"/>
    <n v="68.290000000000006"/>
    <n v="0.14000000000000001"/>
    <s v="COD"/>
    <x v="95"/>
  </r>
  <r>
    <s v="SALE96"/>
    <d v="2024-08-19T00:00:00"/>
    <s v="CUST1244"/>
    <s v="Nancy Page"/>
    <n v="19"/>
    <x v="7"/>
    <x v="0"/>
    <n v="19"/>
    <s v="Male"/>
    <s v="West Julia"/>
    <s v="Utah"/>
    <s v="USA"/>
    <x v="3"/>
    <s v="PROD50"/>
    <x v="0"/>
    <s v="Fitness"/>
    <n v="190.29"/>
    <n v="260"/>
    <s v="STORE10"/>
    <x v="15"/>
    <s v="East"/>
    <s v="East Davidville"/>
    <s v="Online"/>
    <n v="1"/>
    <n v="842.9"/>
    <n v="0.06"/>
    <s v="COD"/>
    <x v="96"/>
  </r>
  <r>
    <s v="SALE97"/>
    <d v="2024-10-22T00:00:00"/>
    <s v="CUST1287"/>
    <s v="Cynthia Roberts"/>
    <n v="22"/>
    <x v="11"/>
    <x v="0"/>
    <n v="22"/>
    <s v="Female"/>
    <s v="Millerfort"/>
    <s v="Vermont"/>
    <s v="USA"/>
    <x v="0"/>
    <s v="PROD3"/>
    <x v="4"/>
    <s v="Outerwear"/>
    <n v="364.67"/>
    <n v="452"/>
    <s v="STORE3"/>
    <x v="0"/>
    <s v="North"/>
    <s v="Hoodberg"/>
    <s v="Outlet"/>
    <n v="3"/>
    <n v="751.94"/>
    <n v="0.26"/>
    <s v="PayPal"/>
    <x v="97"/>
  </r>
  <r>
    <s v="SALE98"/>
    <d v="2024-10-15T00:00:00"/>
    <s v="CUST1131"/>
    <s v="Joseph Richards"/>
    <n v="15"/>
    <x v="11"/>
    <x v="0"/>
    <n v="34"/>
    <s v="Female"/>
    <s v="Wigginsville"/>
    <s v="Alabama"/>
    <s v="USA"/>
    <x v="3"/>
    <s v="PROD56"/>
    <x v="3"/>
    <s v="Decor"/>
    <n v="461.47"/>
    <n v="190"/>
    <s v="STORE7"/>
    <x v="4"/>
    <s v="South"/>
    <s v="Williamsfurt"/>
    <s v="Online"/>
    <n v="4"/>
    <n v="476.28"/>
    <n v="0.17"/>
    <s v="Credit Card"/>
    <x v="98"/>
  </r>
  <r>
    <s v="SALE99"/>
    <d v="2024-07-06T00:00:00"/>
    <s v="CUST1325"/>
    <s v="Andrew Smith"/>
    <n v="6"/>
    <x v="0"/>
    <x v="0"/>
    <n v="60"/>
    <s v="Male"/>
    <s v="East Matthew"/>
    <s v="Wisconsin"/>
    <s v="USA"/>
    <x v="3"/>
    <s v="PROD54"/>
    <x v="0"/>
    <s v="Accessories"/>
    <n v="434.84"/>
    <n v="185"/>
    <s v="STORE3"/>
    <x v="0"/>
    <s v="North"/>
    <s v="Hoodberg"/>
    <s v="Outlet"/>
    <n v="3"/>
    <n v="541.99"/>
    <n v="0.24"/>
    <s v="COD"/>
    <x v="99"/>
  </r>
  <r>
    <s v="SALE100"/>
    <d v="2025-01-20T00:00:00"/>
    <s v="CUST1369"/>
    <s v="Gregory Allen"/>
    <n v="20"/>
    <x v="4"/>
    <x v="2"/>
    <n v="20"/>
    <s v="Female"/>
    <s v="West Bruce"/>
    <s v="Vermont"/>
    <s v="USA"/>
    <x v="1"/>
    <s v="PROD33"/>
    <x v="3"/>
    <s v="Decor"/>
    <n v="179.77"/>
    <n v="305"/>
    <s v="STORE5"/>
    <x v="3"/>
    <s v="North"/>
    <s v="New Michaelchester"/>
    <s v="Outlet"/>
    <n v="2"/>
    <n v="401.5"/>
    <n v="0.18"/>
    <s v="Credit Card"/>
    <x v="100"/>
  </r>
  <r>
    <s v="SALE101"/>
    <d v="2024-06-10T00:00:00"/>
    <s v="CUST1084"/>
    <s v="Christy Hoffman"/>
    <n v="10"/>
    <x v="2"/>
    <x v="0"/>
    <n v="26"/>
    <s v="Female"/>
    <s v="Garyberg"/>
    <s v="Indiana"/>
    <s v="USA"/>
    <x v="1"/>
    <s v="PROD25"/>
    <x v="4"/>
    <s v="Accessories"/>
    <n v="174.02"/>
    <n v="268"/>
    <s v="STORE13"/>
    <x v="13"/>
    <s v="East"/>
    <s v="Johnsonville"/>
    <s v="Flagship"/>
    <n v="3"/>
    <n v="359.56"/>
    <n v="0.17"/>
    <s v="PayPal"/>
    <x v="101"/>
  </r>
  <r>
    <s v="SALE102"/>
    <d v="2024-09-17T00:00:00"/>
    <s v="CUST1097"/>
    <s v="David Cobb"/>
    <n v="17"/>
    <x v="8"/>
    <x v="0"/>
    <n v="36"/>
    <s v="Male"/>
    <s v="Lake Thomas"/>
    <s v="South Dakota"/>
    <s v="USA"/>
    <x v="2"/>
    <s v="PROD80"/>
    <x v="3"/>
    <s v="Kitchen"/>
    <n v="143.43"/>
    <n v="58"/>
    <s v="STORE12"/>
    <x v="18"/>
    <s v="North"/>
    <s v="Sabrinatown"/>
    <s v="Online"/>
    <n v="2"/>
    <n v="471.88"/>
    <n v="0.24"/>
    <s v="PayPal"/>
    <x v="102"/>
  </r>
  <r>
    <s v="SALE103"/>
    <d v="2025-09-07T00:00:00"/>
    <s v="CUST1182"/>
    <s v="Melissa Hamilton"/>
    <n v="7"/>
    <x v="8"/>
    <x v="2"/>
    <n v="23"/>
    <s v="Female"/>
    <s v="Hutchinsonville"/>
    <s v="Oklahoma"/>
    <s v="USA"/>
    <x v="2"/>
    <s v="PROD34"/>
    <x v="1"/>
    <s v="Computer"/>
    <n v="419.28"/>
    <n v="86"/>
    <s v="STORE4"/>
    <x v="5"/>
    <s v="South"/>
    <s v="Port Sharon"/>
    <s v="Online"/>
    <n v="4"/>
    <n v="925.19"/>
    <n v="0.19"/>
    <s v="PayPal"/>
    <x v="103"/>
  </r>
  <r>
    <s v="SALE104"/>
    <d v="2024-02-08T00:00:00"/>
    <s v="CUST1029"/>
    <s v="David Arnold"/>
    <n v="8"/>
    <x v="6"/>
    <x v="0"/>
    <n v="54"/>
    <s v="Female"/>
    <s v="East Jennifer"/>
    <s v="California"/>
    <s v="USA"/>
    <x v="2"/>
    <s v="PROD86"/>
    <x v="3"/>
    <s v="Kitchen"/>
    <n v="176.07"/>
    <n v="82"/>
    <s v="STORE11"/>
    <x v="19"/>
    <s v="South"/>
    <s v="Lake Michael"/>
    <s v="Online"/>
    <n v="2"/>
    <n v="879.63"/>
    <n v="7.0000000000000007E-2"/>
    <s v="COD"/>
    <x v="104"/>
  </r>
  <r>
    <s v="SALE105"/>
    <d v="2023-10-15T00:00:00"/>
    <s v="CUST1002"/>
    <s v="dr. Benjamin Price"/>
    <n v="15"/>
    <x v="11"/>
    <x v="1"/>
    <n v="29"/>
    <s v="Female"/>
    <s v="Kylebury"/>
    <s v="Alabama"/>
    <s v="USA"/>
    <x v="1"/>
    <s v="PROD79"/>
    <x v="3"/>
    <s v="Lighting"/>
    <n v="228.53"/>
    <n v="469"/>
    <s v="STORE17"/>
    <x v="1"/>
    <s v="North"/>
    <s v="Bensonhaven"/>
    <s v="Flagship"/>
    <n v="2"/>
    <n v="418.23"/>
    <n v="0.28000000000000003"/>
    <s v="Credit Card"/>
    <x v="105"/>
  </r>
  <r>
    <s v="SALE106"/>
    <d v="2025-08-22T00:00:00"/>
    <s v="CUST1269"/>
    <s v="Tyrone Olson"/>
    <n v="22"/>
    <x v="7"/>
    <x v="2"/>
    <n v="45"/>
    <s v="Female"/>
    <s v="Emilytown"/>
    <s v="California"/>
    <s v="USA"/>
    <x v="2"/>
    <s v="PROD19"/>
    <x v="0"/>
    <s v="Equipment"/>
    <n v="21.34"/>
    <n v="65"/>
    <s v="STORE18"/>
    <x v="14"/>
    <s v="East"/>
    <s v="East Stevechester"/>
    <s v="Flagship"/>
    <n v="3"/>
    <n v="551.72"/>
    <n v="0.03"/>
    <s v="COD"/>
    <x v="106"/>
  </r>
  <r>
    <s v="SALE107"/>
    <d v="2024-02-01T00:00:00"/>
    <s v="CUST1338"/>
    <s v="Jasmine Snyder"/>
    <n v="1"/>
    <x v="6"/>
    <x v="0"/>
    <n v="46"/>
    <s v="Female"/>
    <s v="Hudsonfort"/>
    <s v="Connecticut"/>
    <s v="USA"/>
    <x v="2"/>
    <s v="PROD86"/>
    <x v="3"/>
    <s v="Kitchen"/>
    <n v="176.07"/>
    <n v="82"/>
    <s v="STORE7"/>
    <x v="4"/>
    <s v="South"/>
    <s v="Williamsfurt"/>
    <s v="Online"/>
    <n v="4"/>
    <n v="525.61"/>
    <n v="0.02"/>
    <s v="PayPal"/>
    <x v="107"/>
  </r>
  <r>
    <s v="SALE108"/>
    <d v="2025-05-08T00:00:00"/>
    <s v="CUST1041"/>
    <s v="James Gibbs"/>
    <n v="8"/>
    <x v="5"/>
    <x v="2"/>
    <n v="21"/>
    <s v="Male"/>
    <s v="Mooneyshire"/>
    <s v="Alaska"/>
    <s v="USA"/>
    <x v="1"/>
    <s v="PROD22"/>
    <x v="0"/>
    <s v="Equipment"/>
    <n v="484.62"/>
    <n v="432"/>
    <s v="STORE13"/>
    <x v="13"/>
    <s v="East"/>
    <s v="Johnsonville"/>
    <s v="Flagship"/>
    <n v="3"/>
    <n v="815.3"/>
    <n v="0.03"/>
    <s v="Credit Card"/>
    <x v="108"/>
  </r>
  <r>
    <s v="SALE109"/>
    <d v="2025-03-22T00:00:00"/>
    <s v="CUST1214"/>
    <s v="Eric Todd"/>
    <n v="22"/>
    <x v="9"/>
    <x v="2"/>
    <n v="61"/>
    <s v="Male"/>
    <s v="Danielstad"/>
    <s v="Montana"/>
    <s v="USA"/>
    <x v="0"/>
    <s v="PROD91"/>
    <x v="4"/>
    <s v="Footwear"/>
    <n v="438.25"/>
    <n v="496"/>
    <s v="STORE0"/>
    <x v="6"/>
    <s v="East"/>
    <s v="Washingtonfurt"/>
    <s v="Flagship"/>
    <n v="3"/>
    <n v="376.46"/>
    <n v="0.09"/>
    <s v="COD"/>
    <x v="109"/>
  </r>
  <r>
    <s v="SALE110"/>
    <d v="2025-07-13T00:00:00"/>
    <s v="CUST1007"/>
    <s v="Daniel Boyd"/>
    <n v="13"/>
    <x v="0"/>
    <x v="2"/>
    <n v="29"/>
    <s v="Female"/>
    <s v="West Pamelafurt"/>
    <s v="West Virginia"/>
    <s v="USA"/>
    <x v="3"/>
    <s v="PROD42"/>
    <x v="1"/>
    <s v="Accessories"/>
    <n v="450.71"/>
    <n v="389"/>
    <s v="STORE8"/>
    <x v="2"/>
    <s v="West"/>
    <s v="Thompsonborough"/>
    <s v="Online"/>
    <n v="4"/>
    <n v="239.83"/>
    <n v="0.08"/>
    <s v="Credit Card"/>
    <x v="110"/>
  </r>
  <r>
    <s v="SALE111"/>
    <d v="2025-05-21T00:00:00"/>
    <s v="CUST1119"/>
    <s v="Michael Jones"/>
    <n v="21"/>
    <x v="5"/>
    <x v="2"/>
    <n v="40"/>
    <s v="Male"/>
    <s v="North Edwardton"/>
    <s v="Tennessee"/>
    <s v="USA"/>
    <x v="3"/>
    <s v="PROD90"/>
    <x v="1"/>
    <s v="Accessories"/>
    <n v="340.14"/>
    <n v="361"/>
    <s v="STORE3"/>
    <x v="0"/>
    <s v="North"/>
    <s v="Hoodberg"/>
    <s v="Outlet"/>
    <n v="2"/>
    <n v="845.71"/>
    <n v="0.01"/>
    <s v="PayPal"/>
    <x v="111"/>
  </r>
  <r>
    <s v="SALE112"/>
    <d v="2025-02-17T00:00:00"/>
    <s v="CUST1087"/>
    <s v="Melissa Duffy MD"/>
    <n v="17"/>
    <x v="6"/>
    <x v="2"/>
    <n v="58"/>
    <s v="Female"/>
    <s v="East Jenna"/>
    <s v="South Carolina"/>
    <s v="USA"/>
    <x v="3"/>
    <s v="PROD76"/>
    <x v="1"/>
    <s v="Computer"/>
    <n v="392.89"/>
    <n v="320"/>
    <s v="STORE13"/>
    <x v="13"/>
    <s v="East"/>
    <s v="Johnsonville"/>
    <s v="Flagship"/>
    <n v="3"/>
    <n v="948.69"/>
    <n v="0.28999999999999998"/>
    <s v="Credit Card"/>
    <x v="112"/>
  </r>
  <r>
    <s v="SALE113"/>
    <d v="2024-05-01T00:00:00"/>
    <s v="CUST1467"/>
    <s v="Michael Foley"/>
    <n v="1"/>
    <x v="5"/>
    <x v="0"/>
    <n v="63"/>
    <s v="Female"/>
    <s v="Oneillfurt"/>
    <s v="Vermont"/>
    <s v="USA"/>
    <x v="0"/>
    <s v="PROD27"/>
    <x v="3"/>
    <s v="Decor"/>
    <n v="234.80599999999998"/>
    <n v="378"/>
    <s v="STORE10"/>
    <x v="15"/>
    <s v="East"/>
    <s v="East Davidville"/>
    <s v="Online"/>
    <n v="1"/>
    <n v="281.97000000000003"/>
    <n v="0.2"/>
    <s v="PayPal"/>
    <x v="113"/>
  </r>
  <r>
    <s v="SALE114"/>
    <d v="2024-07-09T00:00:00"/>
    <s v="CUST1152"/>
    <s v="Patrick Roberts"/>
    <n v="9"/>
    <x v="0"/>
    <x v="0"/>
    <n v="41"/>
    <s v="Female"/>
    <s v="Jaredville"/>
    <s v="Missouri"/>
    <s v="USA"/>
    <x v="1"/>
    <s v="PROD91"/>
    <x v="4"/>
    <s v="Footwear"/>
    <n v="438.25"/>
    <n v="496"/>
    <s v="STORE4"/>
    <x v="5"/>
    <s v="South"/>
    <s v="Port Sharon"/>
    <s v="Online"/>
    <n v="2"/>
    <n v="731.01"/>
    <n v="0.05"/>
    <s v="PayPal"/>
    <x v="114"/>
  </r>
  <r>
    <s v="SALE115"/>
    <d v="2025-09-25T00:00:00"/>
    <s v="CUST1257"/>
    <s v="Christopher David"/>
    <n v="25"/>
    <x v="8"/>
    <x v="2"/>
    <n v="42"/>
    <s v="Male"/>
    <s v="Karenmouth"/>
    <s v="Massachusetts"/>
    <s v="USA"/>
    <x v="2"/>
    <s v="PROD85"/>
    <x v="4"/>
    <s v="Accessories"/>
    <n v="119.57"/>
    <n v="210"/>
    <s v="STORE7"/>
    <x v="4"/>
    <s v="South"/>
    <s v="Williamsfurt"/>
    <s v="Online"/>
    <n v="4"/>
    <n v="930.85"/>
    <n v="0.13"/>
    <s v="PayPal"/>
    <x v="115"/>
  </r>
  <r>
    <s v="SALE116"/>
    <d v="2024-05-08T00:00:00"/>
    <s v="CUST1419"/>
    <s v="Monica Miller"/>
    <n v="8"/>
    <x v="5"/>
    <x v="0"/>
    <n v="33"/>
    <s v="Male"/>
    <s v="Lake David"/>
    <s v="Mississippi"/>
    <s v="USA"/>
    <x v="0"/>
    <s v="PROD3"/>
    <x v="4"/>
    <s v="Outerwear"/>
    <n v="364.67"/>
    <n v="452"/>
    <s v="STORE8"/>
    <x v="2"/>
    <s v="West"/>
    <s v="Thompsonborough"/>
    <s v="Online"/>
    <n v="4"/>
    <n v="770.77"/>
    <n v="0.22"/>
    <s v="Credit Card"/>
    <x v="116"/>
  </r>
  <r>
    <s v="SALE117"/>
    <d v="2024-09-19T00:00:00"/>
    <s v="CUST1067"/>
    <s v="Amber Mcclain"/>
    <n v="19"/>
    <x v="8"/>
    <x v="0"/>
    <n v="58"/>
    <s v="Male"/>
    <s v="Brendaburgh"/>
    <s v="Florida"/>
    <s v="USA"/>
    <x v="2"/>
    <s v="PROD46"/>
    <x v="4"/>
    <s v="Outerwear"/>
    <n v="167.34"/>
    <n v="296"/>
    <s v="STORE4"/>
    <x v="5"/>
    <s v="South"/>
    <s v="Port Sharon"/>
    <s v="Online"/>
    <n v="3"/>
    <n v="479.63"/>
    <n v="0.3"/>
    <s v="PayPal"/>
    <x v="117"/>
  </r>
  <r>
    <s v="SALE118"/>
    <d v="2024-04-23T00:00:00"/>
    <s v="CUST1105"/>
    <s v="Lance Baker"/>
    <n v="23"/>
    <x v="10"/>
    <x v="0"/>
    <n v="50"/>
    <s v="Female"/>
    <s v="Port Victoria"/>
    <s v="Florida"/>
    <s v="USA"/>
    <x v="0"/>
    <s v="PROD39"/>
    <x v="1"/>
    <s v="Mobile"/>
    <n v="326.06"/>
    <n v="301"/>
    <s v="STORE11"/>
    <x v="19"/>
    <s v="South"/>
    <s v="Lake Michael"/>
    <s v="Online"/>
    <n v="1"/>
    <n v="165"/>
    <n v="0.3"/>
    <s v="COD"/>
    <x v="118"/>
  </r>
  <r>
    <s v="SALE119"/>
    <d v="2024-07-30T00:00:00"/>
    <s v="CUST1158"/>
    <s v="Sean Powell"/>
    <n v="30"/>
    <x v="0"/>
    <x v="0"/>
    <n v="43"/>
    <s v="Male"/>
    <s v="South Kevin"/>
    <s v="Vermont"/>
    <s v="USA"/>
    <x v="3"/>
    <s v="PROD19"/>
    <x v="0"/>
    <s v="Equipment"/>
    <n v="21.34"/>
    <n v="65"/>
    <s v="STORE8"/>
    <x v="2"/>
    <s v="West"/>
    <s v="Thompsonborough"/>
    <s v="Online"/>
    <n v="2"/>
    <n v="151.51"/>
    <n v="0.28999999999999998"/>
    <s v="COD"/>
    <x v="119"/>
  </r>
  <r>
    <s v="SALE120"/>
    <d v="2023-12-14T00:00:00"/>
    <s v="CUST1231"/>
    <s v="Timothy Juarez"/>
    <n v="14"/>
    <x v="1"/>
    <x v="1"/>
    <n v="22"/>
    <s v="Female"/>
    <s v="Grahamstad"/>
    <s v="South Carolina"/>
    <s v="USA"/>
    <x v="3"/>
    <s v="PROD31"/>
    <x v="0"/>
    <s v="Team Sports"/>
    <n v="204.39"/>
    <n v="281"/>
    <s v="STORE17"/>
    <x v="1"/>
    <s v="North"/>
    <s v="Bensonhaven"/>
    <s v="Flagship"/>
    <n v="2"/>
    <n v="872.93"/>
    <n v="0.28999999999999998"/>
    <s v="COD"/>
    <x v="120"/>
  </r>
  <r>
    <s v="SALE121"/>
    <d v="2024-09-23T00:00:00"/>
    <s v="CUST1264"/>
    <s v="Matthew Payne"/>
    <n v="23"/>
    <x v="8"/>
    <x v="0"/>
    <n v="25"/>
    <s v="Male"/>
    <s v="Grahamfurt"/>
    <s v="Wyoming"/>
    <s v="USA"/>
    <x v="0"/>
    <s v="PROD22"/>
    <x v="0"/>
    <s v="Equipment"/>
    <n v="484.62"/>
    <n v="432"/>
    <s v="STORE10"/>
    <x v="15"/>
    <s v="East"/>
    <s v="East Davidville"/>
    <s v="Online"/>
    <n v="3"/>
    <n v="432.4"/>
    <n v="0.04"/>
    <s v="Credit Card"/>
    <x v="121"/>
  </r>
  <r>
    <s v="SALE122"/>
    <d v="2025-08-17T00:00:00"/>
    <s v="CUST1338"/>
    <s v="Jasmine Snyder"/>
    <n v="17"/>
    <x v="7"/>
    <x v="2"/>
    <n v="46"/>
    <s v="Female"/>
    <s v="Hudsonfort"/>
    <s v="Connecticut"/>
    <s v="USA"/>
    <x v="2"/>
    <s v="PROD50"/>
    <x v="0"/>
    <s v="Fitness"/>
    <n v="190.29"/>
    <n v="260"/>
    <s v="STORE7"/>
    <x v="4"/>
    <s v="South"/>
    <s v="Williamsfurt"/>
    <s v="Online"/>
    <n v="2"/>
    <n v="197.76"/>
    <n v="0.04"/>
    <s v="Credit Card"/>
    <x v="122"/>
  </r>
  <r>
    <s v="SALE123"/>
    <d v="2025-01-17T00:00:00"/>
    <s v="CUST1476"/>
    <s v="Elizabeth Foster"/>
    <n v="17"/>
    <x v="4"/>
    <x v="2"/>
    <n v="33"/>
    <s v="Female"/>
    <s v="Anthonymouth"/>
    <s v="Oklahoma"/>
    <s v="USA"/>
    <x v="0"/>
    <s v="PROD40"/>
    <x v="1"/>
    <s v="Audio"/>
    <n v="38.520000000000003"/>
    <n v="378"/>
    <s v="STORE2"/>
    <x v="17"/>
    <s v="South"/>
    <s v="North Nancyview"/>
    <s v="Outlet"/>
    <n v="3"/>
    <n v="334.6"/>
    <n v="0.11"/>
    <s v="PayPal"/>
    <x v="123"/>
  </r>
  <r>
    <s v="SALE124"/>
    <d v="2025-04-30T00:00:00"/>
    <s v="CUST1087"/>
    <s v="Melissa Duffy MD"/>
    <n v="30"/>
    <x v="10"/>
    <x v="2"/>
    <n v="58"/>
    <s v="Female"/>
    <s v="East Jenna"/>
    <s v="South Carolina"/>
    <s v="USA"/>
    <x v="3"/>
    <s v="PROD14"/>
    <x v="3"/>
    <s v="Decor"/>
    <n v="48.01"/>
    <n v="439"/>
    <s v="STORE3"/>
    <x v="0"/>
    <s v="North"/>
    <s v="Hoodberg"/>
    <s v="Outlet"/>
    <n v="2"/>
    <n v="44.35"/>
    <n v="0.2"/>
    <s v="COD"/>
    <x v="124"/>
  </r>
  <r>
    <s v="SALE125"/>
    <d v="2024-11-02T00:00:00"/>
    <s v="CUST1498"/>
    <s v="Traci Gonzalez"/>
    <n v="2"/>
    <x v="3"/>
    <x v="0"/>
    <n v="35"/>
    <s v="Male"/>
    <s v="Snyderfurt"/>
    <s v="New Mexico"/>
    <s v="USA"/>
    <x v="2"/>
    <s v="PROD8"/>
    <x v="1"/>
    <s v="Audio"/>
    <n v="439.07"/>
    <n v="142"/>
    <s v="STORE6"/>
    <x v="16"/>
    <s v="East"/>
    <s v="Port Josephberg"/>
    <s v="Online"/>
    <n v="1"/>
    <n v="846.31"/>
    <n v="0.05"/>
    <s v="PayPal"/>
    <x v="125"/>
  </r>
  <r>
    <s v="SALE126"/>
    <d v="2025-08-15T00:00:00"/>
    <s v="CUST1131"/>
    <s v="Joseph Richards"/>
    <n v="15"/>
    <x v="7"/>
    <x v="2"/>
    <n v="34"/>
    <s v="Female"/>
    <s v="Wigginsville"/>
    <s v="Alabama"/>
    <s v="USA"/>
    <x v="3"/>
    <s v="PROD35"/>
    <x v="3"/>
    <s v="Lighting"/>
    <n v="382.22"/>
    <n v="329"/>
    <s v="STORE12"/>
    <x v="18"/>
    <s v="North"/>
    <s v="Sabrinatown"/>
    <s v="Online"/>
    <n v="1"/>
    <n v="996.48"/>
    <n v="7.0000000000000007E-2"/>
    <s v="COD"/>
    <x v="126"/>
  </r>
  <r>
    <s v="SALE127"/>
    <d v="2025-09-16T00:00:00"/>
    <s v="CUST1277"/>
    <s v="Jeffrey Gomez"/>
    <n v="16"/>
    <x v="8"/>
    <x v="2"/>
    <n v="22"/>
    <s v="Female"/>
    <s v="Lake Nicole"/>
    <s v="Colorado"/>
    <s v="USA"/>
    <x v="1"/>
    <s v="PROD93"/>
    <x v="1"/>
    <s v="Computer"/>
    <n v="377.52"/>
    <n v="485"/>
    <s v="STORE6"/>
    <x v="16"/>
    <s v="East"/>
    <s v="Port Josephberg"/>
    <s v="Online"/>
    <n v="3"/>
    <n v="949.19"/>
    <n v="0.03"/>
    <s v="COD"/>
    <x v="127"/>
  </r>
  <r>
    <s v="SALE128"/>
    <d v="2024-02-25T00:00:00"/>
    <s v="CUST1397"/>
    <s v="Charles Norman PhD"/>
    <n v="25"/>
    <x v="6"/>
    <x v="0"/>
    <n v="62"/>
    <s v="Female"/>
    <s v="East Jennifer"/>
    <s v="Kansas"/>
    <s v="USA"/>
    <x v="1"/>
    <s v="PROD94"/>
    <x v="2"/>
    <s v="Skincare"/>
    <n v="358.47"/>
    <n v="213"/>
    <s v="STORE9"/>
    <x v="11"/>
    <s v="South"/>
    <s v="East Johnstad"/>
    <s v="Flagship"/>
    <n v="2"/>
    <n v="724.97"/>
    <n v="0.1"/>
    <s v="Credit Card"/>
    <x v="128"/>
  </r>
  <r>
    <s v="SALE129"/>
    <d v="2025-03-07T00:00:00"/>
    <s v="CUST1315"/>
    <s v="William Rodriguez"/>
    <n v="7"/>
    <x v="9"/>
    <x v="2"/>
    <n v="49"/>
    <s v="Male"/>
    <s v="Port Chad"/>
    <s v="Massachusetts"/>
    <s v="USA"/>
    <x v="2"/>
    <s v="PROD1"/>
    <x v="4"/>
    <s v="Tops"/>
    <n v="342.56"/>
    <n v="181"/>
    <s v="STORE16"/>
    <x v="9"/>
    <s v="West"/>
    <s v="New Jimmymouth"/>
    <s v="Flagship"/>
    <n v="1"/>
    <n v="783.25"/>
    <n v="0.3"/>
    <s v="Credit Card"/>
    <x v="129"/>
  </r>
  <r>
    <s v="SALE130"/>
    <d v="2024-07-22T00:00:00"/>
    <s v="CUST1343"/>
    <s v="Ryan Moore"/>
    <n v="22"/>
    <x v="0"/>
    <x v="0"/>
    <n v="38"/>
    <s v="Male"/>
    <s v="Cartershire"/>
    <s v="Virginia"/>
    <s v="USA"/>
    <x v="3"/>
    <s v="PROD17"/>
    <x v="0"/>
    <s v="Accessories"/>
    <n v="144.53"/>
    <n v="367"/>
    <s v="STORE3"/>
    <x v="0"/>
    <s v="North"/>
    <s v="Hoodberg"/>
    <s v="Outlet"/>
    <n v="1"/>
    <n v="942.38"/>
    <n v="0.17"/>
    <s v="Credit Card"/>
    <x v="130"/>
  </r>
  <r>
    <s v="SALE131"/>
    <d v="2024-06-01T00:00:00"/>
    <s v="CUST1496"/>
    <s v="Christopher Ford"/>
    <n v="1"/>
    <x v="2"/>
    <x v="0"/>
    <n v="56"/>
    <s v="Male"/>
    <s v="North Seanfurt"/>
    <s v="Ohio"/>
    <s v="USA"/>
    <x v="3"/>
    <s v="PROD51"/>
    <x v="1"/>
    <s v="Accessories"/>
    <n v="88.49"/>
    <n v="246"/>
    <s v="STORE11"/>
    <x v="19"/>
    <s v="South"/>
    <s v="Lake Michael"/>
    <s v="Online"/>
    <n v="3"/>
    <n v="298.35000000000002"/>
    <n v="0.05"/>
    <s v="COD"/>
    <x v="131"/>
  </r>
  <r>
    <s v="SALE132"/>
    <d v="2025-01-05T00:00:00"/>
    <s v="CUST1164"/>
    <s v="Daniel Rivas"/>
    <n v="5"/>
    <x v="4"/>
    <x v="2"/>
    <n v="39"/>
    <s v="Female"/>
    <s v="Dominiquefort"/>
    <s v="Georgia"/>
    <s v="USA"/>
    <x v="2"/>
    <s v="PROD48"/>
    <x v="1"/>
    <s v="Accessories"/>
    <n v="177.98"/>
    <n v="103"/>
    <s v="STORE12"/>
    <x v="18"/>
    <s v="North"/>
    <s v="Sabrinatown"/>
    <s v="Online"/>
    <n v="4"/>
    <n v="950.04"/>
    <n v="0.13"/>
    <s v="PayPal"/>
    <x v="132"/>
  </r>
  <r>
    <s v="SALE133"/>
    <d v="2025-09-10T00:00:00"/>
    <s v="CUST1329"/>
    <s v="Victor Mcintosh"/>
    <n v="10"/>
    <x v="8"/>
    <x v="2"/>
    <n v="62"/>
    <s v="Female"/>
    <s v="Tiffanyshire"/>
    <s v="Minnesota"/>
    <s v="USA"/>
    <x v="3"/>
    <s v="PROD57"/>
    <x v="0"/>
    <s v="Fitness"/>
    <n v="30.62"/>
    <n v="138"/>
    <s v="STORE4"/>
    <x v="5"/>
    <s v="South"/>
    <s v="Port Sharon"/>
    <s v="Online"/>
    <n v="2"/>
    <n v="267.19"/>
    <n v="7.0000000000000007E-2"/>
    <s v="Credit Card"/>
    <x v="133"/>
  </r>
  <r>
    <s v="SALE134"/>
    <d v="2025-06-19T00:00:00"/>
    <s v="CUST1201"/>
    <s v="Mary Boyd"/>
    <n v="19"/>
    <x v="2"/>
    <x v="2"/>
    <n v="25"/>
    <s v="Female"/>
    <s v="New Logan"/>
    <s v="Michigan"/>
    <s v="USA"/>
    <x v="3"/>
    <s v="PROD87"/>
    <x v="3"/>
    <s v="Lighting"/>
    <n v="371.38"/>
    <n v="220"/>
    <s v="STORE15"/>
    <x v="10"/>
    <s v="North"/>
    <s v="East Jenniferstad"/>
    <s v="Flagship"/>
    <n v="4"/>
    <n v="72.63"/>
    <n v="0.06"/>
    <s v="PayPal"/>
    <x v="134"/>
  </r>
  <r>
    <s v="SALE135"/>
    <d v="2024-09-09T00:00:00"/>
    <s v="CUST1427"/>
    <s v="Jose Stewart"/>
    <n v="9"/>
    <x v="8"/>
    <x v="0"/>
    <n v="18"/>
    <s v="Female"/>
    <s v="South Robert"/>
    <s v="Maine"/>
    <s v="USA"/>
    <x v="0"/>
    <s v="PROD53"/>
    <x v="4"/>
    <s v="Bottoms"/>
    <n v="386.56"/>
    <n v="125"/>
    <s v="STORE5"/>
    <x v="3"/>
    <s v="North"/>
    <s v="New Michaelchester"/>
    <s v="Outlet"/>
    <n v="3"/>
    <n v="576.52"/>
    <n v="0.22"/>
    <s v="COD"/>
    <x v="135"/>
  </r>
  <r>
    <s v="SALE136"/>
    <d v="2025-04-04T00:00:00"/>
    <s v="CUST1349"/>
    <s v="Heather Valenzuela"/>
    <n v="4"/>
    <x v="10"/>
    <x v="2"/>
    <n v="31"/>
    <s v="Male"/>
    <s v="New Angiefurt"/>
    <s v="Alaska"/>
    <s v="USA"/>
    <x v="3"/>
    <s v="PROD71"/>
    <x v="2"/>
    <s v="Haircare"/>
    <n v="214.32"/>
    <n v="383"/>
    <s v="STORE9"/>
    <x v="11"/>
    <s v="South"/>
    <s v="East Johnstad"/>
    <s v="Flagship"/>
    <n v="3"/>
    <n v="849.36"/>
    <n v="0.03"/>
    <s v="Credit Card"/>
    <x v="136"/>
  </r>
  <r>
    <s v="SALE137"/>
    <d v="2024-04-10T00:00:00"/>
    <s v="CUST1473"/>
    <s v="Laura Mathews"/>
    <n v="10"/>
    <x v="10"/>
    <x v="0"/>
    <n v="53"/>
    <s v="Male"/>
    <s v="Chambersfurt"/>
    <s v="Wisconsin"/>
    <s v="USA"/>
    <x v="3"/>
    <s v="PROD50"/>
    <x v="0"/>
    <s v="Fitness"/>
    <n v="190.29"/>
    <n v="260"/>
    <s v="STORE6"/>
    <x v="16"/>
    <s v="East"/>
    <s v="Port Josephberg"/>
    <s v="Online"/>
    <n v="1"/>
    <n v="245.85"/>
    <n v="0.18"/>
    <s v="COD"/>
    <x v="137"/>
  </r>
  <r>
    <s v="SALE138"/>
    <d v="2024-10-24T00:00:00"/>
    <s v="CUST1178"/>
    <s v="Michelle Myers"/>
    <n v="24"/>
    <x v="11"/>
    <x v="0"/>
    <n v="33"/>
    <s v="Female"/>
    <s v="West Daniel"/>
    <s v="South Carolina"/>
    <s v="USA"/>
    <x v="3"/>
    <s v="PROD97"/>
    <x v="0"/>
    <s v="Team Sports"/>
    <n v="245.98"/>
    <n v="471"/>
    <s v="STORE10"/>
    <x v="15"/>
    <s v="East"/>
    <s v="East Davidville"/>
    <s v="Online"/>
    <n v="3"/>
    <n v="237.68"/>
    <n v="0.1"/>
    <s v="COD"/>
    <x v="138"/>
  </r>
  <r>
    <s v="SALE139"/>
    <d v="2025-04-09T00:00:00"/>
    <s v="CUST1337"/>
    <s v="Carol Lewis"/>
    <n v="9"/>
    <x v="10"/>
    <x v="2"/>
    <n v="40"/>
    <s v="Female"/>
    <s v="Ryanport"/>
    <s v="North Carolina"/>
    <s v="USA"/>
    <x v="3"/>
    <s v="PROD71"/>
    <x v="2"/>
    <s v="Haircare"/>
    <n v="214.32"/>
    <n v="383"/>
    <s v="STORE14"/>
    <x v="7"/>
    <s v="South"/>
    <s v="Christopherland"/>
    <s v="Outlet"/>
    <n v="4"/>
    <n v="715.85"/>
    <n v="0.25"/>
    <s v="PayPal"/>
    <x v="139"/>
  </r>
  <r>
    <s v="SALE140"/>
    <d v="2023-11-25T00:00:00"/>
    <s v="CUST1171"/>
    <s v="Amy Wilson"/>
    <n v="25"/>
    <x v="3"/>
    <x v="1"/>
    <n v="44"/>
    <s v="Female"/>
    <s v="Morrisburgh"/>
    <s v="Indiana"/>
    <s v="USA"/>
    <x v="1"/>
    <s v="PROD90"/>
    <x v="1"/>
    <s v="Accessories"/>
    <n v="340.14"/>
    <n v="361"/>
    <s v="STORE5"/>
    <x v="3"/>
    <s v="North"/>
    <s v="New Michaelchester"/>
    <s v="Outlet"/>
    <n v="2"/>
    <n v="478.85"/>
    <n v="0.01"/>
    <s v="COD"/>
    <x v="140"/>
  </r>
  <r>
    <s v="SALE141"/>
    <d v="2025-03-02T00:00:00"/>
    <s v="CUST1113"/>
    <s v="Edward Hall"/>
    <n v="2"/>
    <x v="9"/>
    <x v="2"/>
    <n v="51"/>
    <s v="Male"/>
    <s v="New William"/>
    <s v="New Mexico"/>
    <s v="USA"/>
    <x v="0"/>
    <s v="PROD47"/>
    <x v="2"/>
    <s v="Makeup"/>
    <n v="250.41615384615383"/>
    <n v="431"/>
    <s v="STORE0"/>
    <x v="6"/>
    <s v="East"/>
    <s v="Washingtonfurt"/>
    <s v="Flagship"/>
    <n v="1"/>
    <n v="503.95"/>
    <n v="0.26"/>
    <s v="COD"/>
    <x v="141"/>
  </r>
  <r>
    <s v="SALE142"/>
    <d v="2024-10-08T00:00:00"/>
    <s v="CUST1399"/>
    <s v="John Donaldson"/>
    <n v="8"/>
    <x v="11"/>
    <x v="0"/>
    <n v="27"/>
    <s v="Male"/>
    <s v="New Edward"/>
    <s v="Maine"/>
    <s v="USA"/>
    <x v="3"/>
    <s v="PROD66"/>
    <x v="2"/>
    <s v="Haircare"/>
    <n v="340.39"/>
    <n v="177"/>
    <s v="STORE12"/>
    <x v="18"/>
    <s v="North"/>
    <s v="Sabrinatown"/>
    <s v="Online"/>
    <n v="2"/>
    <n v="975.48"/>
    <n v="0.26"/>
    <s v="COD"/>
    <x v="142"/>
  </r>
  <r>
    <s v="SALE143"/>
    <d v="2025-08-15T00:00:00"/>
    <s v="CUST1401"/>
    <s v="Terry Moses"/>
    <n v="15"/>
    <x v="7"/>
    <x v="2"/>
    <n v="51"/>
    <s v="Female"/>
    <s v="Leahmouth"/>
    <s v="Nevada"/>
    <s v="USA"/>
    <x v="1"/>
    <s v="PROD34"/>
    <x v="1"/>
    <s v="Computer"/>
    <n v="419.28"/>
    <n v="86"/>
    <s v="STORE16"/>
    <x v="9"/>
    <s v="West"/>
    <s v="New Jimmymouth"/>
    <s v="Flagship"/>
    <n v="4"/>
    <n v="450.12"/>
    <n v="0.28999999999999998"/>
    <s v="COD"/>
    <x v="143"/>
  </r>
  <r>
    <s v="SALE144"/>
    <d v="2024-06-05T00:00:00"/>
    <s v="CUST1435"/>
    <s v="Lindsay Beasley"/>
    <n v="5"/>
    <x v="2"/>
    <x v="0"/>
    <n v="37"/>
    <s v="Female"/>
    <s v="Wesleyhaven"/>
    <s v="Idaho"/>
    <s v="USA"/>
    <x v="2"/>
    <s v="PROD36"/>
    <x v="4"/>
    <s v="Tops"/>
    <n v="223.43"/>
    <n v="154"/>
    <s v="STORE8"/>
    <x v="2"/>
    <s v="West"/>
    <s v="Thompsonborough"/>
    <s v="Online"/>
    <n v="3"/>
    <n v="237.24"/>
    <n v="0.24"/>
    <s v="PayPal"/>
    <x v="144"/>
  </r>
  <r>
    <s v="SALE145"/>
    <d v="2024-08-18T00:00:00"/>
    <s v="CUST1459"/>
    <s v="John Perez"/>
    <n v="18"/>
    <x v="7"/>
    <x v="0"/>
    <n v="29"/>
    <s v="Female"/>
    <s v="Brandontown"/>
    <s v="South Carolina"/>
    <s v="USA"/>
    <x v="0"/>
    <s v="PROD54"/>
    <x v="0"/>
    <s v="Accessories"/>
    <n v="434.84"/>
    <n v="185"/>
    <s v="STORE15"/>
    <x v="10"/>
    <s v="North"/>
    <s v="East Jenniferstad"/>
    <s v="Flagship"/>
    <n v="2"/>
    <n v="536.84"/>
    <n v="0.09"/>
    <s v="COD"/>
    <x v="145"/>
  </r>
  <r>
    <s v="SALE146"/>
    <d v="2024-11-30T00:00:00"/>
    <s v="CUST1443"/>
    <s v="Adam Castro"/>
    <n v="30"/>
    <x v="3"/>
    <x v="0"/>
    <n v="51"/>
    <s v="Male"/>
    <s v="New Donnabury"/>
    <s v="Texas"/>
    <s v="USA"/>
    <x v="2"/>
    <s v="PROD36"/>
    <x v="4"/>
    <s v="Tops"/>
    <n v="223.43"/>
    <n v="154"/>
    <s v="STORE19"/>
    <x v="12"/>
    <s v="East"/>
    <s v="Vasquezborough"/>
    <s v="Online"/>
    <n v="3"/>
    <n v="584.41"/>
    <n v="0"/>
    <s v="COD"/>
    <x v="146"/>
  </r>
  <r>
    <s v="SALE147"/>
    <d v="2024-11-21T00:00:00"/>
    <s v="CUST1294"/>
    <s v="Lisa Chandler"/>
    <n v="21"/>
    <x v="3"/>
    <x v="0"/>
    <n v="29"/>
    <s v="Male"/>
    <s v="Port Richard"/>
    <s v="Montana"/>
    <s v="USA"/>
    <x v="1"/>
    <s v="PROD82"/>
    <x v="0"/>
    <s v="Fitness"/>
    <n v="152.91999999999999"/>
    <n v="281"/>
    <s v="STORE19"/>
    <x v="12"/>
    <s v="East"/>
    <s v="Vasquezborough"/>
    <s v="Online"/>
    <n v="1"/>
    <n v="653.87"/>
    <n v="0.14000000000000001"/>
    <s v="PayPal"/>
    <x v="147"/>
  </r>
  <r>
    <s v="SALE148"/>
    <d v="2025-08-09T00:00:00"/>
    <s v="CUST1493"/>
    <s v="Amanda Powell"/>
    <n v="9"/>
    <x v="7"/>
    <x v="2"/>
    <n v="28"/>
    <s v="Male"/>
    <s v="South William"/>
    <s v="Alabama"/>
    <s v="USA"/>
    <x v="2"/>
    <s v="PROD87"/>
    <x v="3"/>
    <s v="Lighting"/>
    <n v="371.38"/>
    <n v="220"/>
    <s v="STORE0"/>
    <x v="6"/>
    <s v="East"/>
    <s v="Washingtonfurt"/>
    <s v="Flagship"/>
    <n v="1"/>
    <n v="652.03"/>
    <n v="0.27"/>
    <s v="Credit Card"/>
    <x v="148"/>
  </r>
  <r>
    <s v="SALE149"/>
    <d v="2024-07-29T00:00:00"/>
    <s v="CUST1093"/>
    <s v="Christy Vasquez"/>
    <n v="29"/>
    <x v="0"/>
    <x v="0"/>
    <n v="28"/>
    <s v="Female"/>
    <s v="Port Travisstad"/>
    <s v="South Carolina"/>
    <s v="USA"/>
    <x v="0"/>
    <s v="PROD5"/>
    <x v="4"/>
    <s v="Accessories"/>
    <n v="261"/>
    <n v="59"/>
    <s v="STORE12"/>
    <x v="18"/>
    <s v="North"/>
    <s v="Sabrinatown"/>
    <s v="Online"/>
    <n v="3"/>
    <n v="513.36"/>
    <n v="7.0000000000000007E-2"/>
    <s v="COD"/>
    <x v="149"/>
  </r>
  <r>
    <s v="SALE150"/>
    <d v="2024-05-21T00:00:00"/>
    <s v="CUST1068"/>
    <s v="Mr. Mark Beasley"/>
    <n v="21"/>
    <x v="5"/>
    <x v="0"/>
    <n v="24"/>
    <s v="Female"/>
    <s v="West Johnchester"/>
    <s v="Indiana"/>
    <s v="USA"/>
    <x v="2"/>
    <s v="PROD52"/>
    <x v="0"/>
    <s v="Team Sports"/>
    <n v="212.26"/>
    <n v="82"/>
    <s v="STORE5"/>
    <x v="3"/>
    <s v="North"/>
    <s v="New Michaelchester"/>
    <s v="Outlet"/>
    <n v="4"/>
    <n v="355.64"/>
    <n v="0.16"/>
    <s v="COD"/>
    <x v="150"/>
  </r>
  <r>
    <s v="SALE151"/>
    <d v="2024-10-29T00:00:00"/>
    <s v="CUST1022"/>
    <s v="   paul fox"/>
    <n v="29"/>
    <x v="11"/>
    <x v="0"/>
    <n v="33"/>
    <s v="Female"/>
    <s v="Michaelton"/>
    <s v="Hawaii"/>
    <s v="USA"/>
    <x v="2"/>
    <s v="PROD13"/>
    <x v="1"/>
    <s v="Accessories"/>
    <n v="242.23"/>
    <n v="453"/>
    <s v="STORE8"/>
    <x v="2"/>
    <s v="West"/>
    <s v="Thompsonborough"/>
    <s v="Online"/>
    <n v="4"/>
    <n v="535.4"/>
    <n v="0.26"/>
    <s v="PayPal"/>
    <x v="151"/>
  </r>
  <r>
    <s v="SALE152"/>
    <d v="2025-05-21T00:00:00"/>
    <s v="CUST1243"/>
    <s v="Brian Hammond"/>
    <n v="21"/>
    <x v="5"/>
    <x v="2"/>
    <n v="56"/>
    <s v="Female"/>
    <s v="North Nicholas"/>
    <s v="Texas"/>
    <s v="USA"/>
    <x v="0"/>
    <s v="PROD69"/>
    <x v="4"/>
    <s v="Bottoms"/>
    <n v="218.22"/>
    <n v="224"/>
    <s v="STORE19"/>
    <x v="12"/>
    <s v="East"/>
    <s v="Vasquezborough"/>
    <s v="Online"/>
    <n v="2"/>
    <n v="108.74"/>
    <n v="0.11"/>
    <s v="PayPal"/>
    <x v="152"/>
  </r>
  <r>
    <s v="SALE153"/>
    <d v="2024-10-14T00:00:00"/>
    <s v="CUST1314"/>
    <s v="Elizabeth Johnson"/>
    <n v="14"/>
    <x v="11"/>
    <x v="0"/>
    <n v="53"/>
    <s v="Female"/>
    <s v="Anitaland"/>
    <s v="Washington"/>
    <s v="USA"/>
    <x v="2"/>
    <s v="PROD11"/>
    <x v="1"/>
    <s v="Accessories"/>
    <n v="449.4"/>
    <n v="274.7"/>
    <s v="STORE19"/>
    <x v="12"/>
    <s v="East"/>
    <s v="Vasquezborough"/>
    <s v="Online"/>
    <n v="3"/>
    <n v="591.98"/>
    <n v="0.16"/>
    <s v="Credit Card"/>
    <x v="153"/>
  </r>
  <r>
    <s v="SALE154"/>
    <d v="2024-11-17T00:00:00"/>
    <s v="CUST1405"/>
    <s v="Eric Wolfe"/>
    <n v="17"/>
    <x v="3"/>
    <x v="0"/>
    <n v="18"/>
    <s v="Female"/>
    <s v="Garciaview"/>
    <s v="Louisiana"/>
    <s v="USA"/>
    <x v="0"/>
    <s v="PROD48"/>
    <x v="1"/>
    <s v="Accessories"/>
    <n v="177.98"/>
    <n v="103"/>
    <s v="STORE2"/>
    <x v="17"/>
    <s v="South"/>
    <s v="North Nancyview"/>
    <s v="Outlet"/>
    <n v="1"/>
    <n v="345.06"/>
    <n v="0.13"/>
    <s v="COD"/>
    <x v="154"/>
  </r>
  <r>
    <s v="SALE155"/>
    <d v="2025-03-29T00:00:00"/>
    <s v="CUST1307"/>
    <s v="Brandy Thompson"/>
    <n v="29"/>
    <x v="9"/>
    <x v="2"/>
    <n v="56"/>
    <s v="Female"/>
    <s v="West Patriciaview"/>
    <s v="Alabama"/>
    <s v="USA"/>
    <x v="3"/>
    <s v="PROD93"/>
    <x v="1"/>
    <s v="Computer"/>
    <n v="377.52"/>
    <n v="485"/>
    <s v="STORE12"/>
    <x v="18"/>
    <s v="North"/>
    <s v="Sabrinatown"/>
    <s v="Online"/>
    <n v="4"/>
    <n v="986.41"/>
    <n v="0.22"/>
    <s v="Credit Card"/>
    <x v="155"/>
  </r>
  <r>
    <s v="SALE156"/>
    <d v="2024-07-21T00:00:00"/>
    <s v="CUST1319"/>
    <s v="Casey Simpson"/>
    <n v="21"/>
    <x v="0"/>
    <x v="0"/>
    <n v="54"/>
    <s v="Male"/>
    <s v="West Mathewside"/>
    <s v="Mississippi"/>
    <s v="USA"/>
    <x v="1"/>
    <s v="PROD49"/>
    <x v="2"/>
    <s v="Fragrance"/>
    <n v="43.29"/>
    <n v="267"/>
    <s v="STORE0"/>
    <x v="6"/>
    <s v="East"/>
    <s v="Washingtonfurt"/>
    <s v="Flagship"/>
    <n v="2"/>
    <n v="921.52"/>
    <n v="0"/>
    <s v="PayPal"/>
    <x v="156"/>
  </r>
  <r>
    <s v="SALE157"/>
    <d v="2025-08-14T00:00:00"/>
    <s v="CUST1097"/>
    <s v="David Cobb"/>
    <n v="14"/>
    <x v="7"/>
    <x v="2"/>
    <n v="36"/>
    <s v="Male"/>
    <s v="Lake Thomas"/>
    <s v="South Dakota"/>
    <s v="USA"/>
    <x v="2"/>
    <s v="PROD55"/>
    <x v="3"/>
    <s v="Decor"/>
    <n v="81.75"/>
    <n v="226.05"/>
    <s v="STORE5"/>
    <x v="3"/>
    <s v="North"/>
    <s v="New Michaelchester"/>
    <s v="Outlet"/>
    <n v="1"/>
    <n v="83.1"/>
    <n v="0.04"/>
    <s v="PayPal"/>
    <x v="157"/>
  </r>
  <r>
    <s v="SALE158"/>
    <d v="2024-11-05T00:00:00"/>
    <s v="CUST1369"/>
    <s v="Gregory Allen"/>
    <n v="5"/>
    <x v="3"/>
    <x v="0"/>
    <n v="20"/>
    <s v="Female"/>
    <s v="West Bruce"/>
    <s v="Vermont"/>
    <s v="USA"/>
    <x v="1"/>
    <s v="PROD28"/>
    <x v="0"/>
    <s v="Accessories"/>
    <n v="38.76"/>
    <n v="137"/>
    <s v="STORE11"/>
    <x v="19"/>
    <s v="South"/>
    <s v="Lake Michael"/>
    <s v="Online"/>
    <n v="2"/>
    <n v="60.98"/>
    <n v="0.23"/>
    <s v="PayPal"/>
    <x v="158"/>
  </r>
  <r>
    <s v="SALE159"/>
    <d v="2024-06-11T00:00:00"/>
    <s v="CUST1394"/>
    <s v="Alejandro Evans"/>
    <n v="11"/>
    <x v="2"/>
    <x v="0"/>
    <n v="43"/>
    <s v="Female"/>
    <s v="Cannonberg"/>
    <s v="Connecticut"/>
    <s v="USA"/>
    <x v="3"/>
    <s v="PROD89"/>
    <x v="2"/>
    <s v="Makeup"/>
    <n v="183.04"/>
    <n v="457"/>
    <s v="STORE16"/>
    <x v="9"/>
    <s v="West"/>
    <s v="New Jimmymouth"/>
    <s v="Flagship"/>
    <n v="2"/>
    <n v="122.23"/>
    <n v="0.21"/>
    <s v="COD"/>
    <x v="159"/>
  </r>
  <r>
    <s v="SALE160"/>
    <d v="2025-09-18T00:00:00"/>
    <s v="CUST1020"/>
    <s v="Bridget Allen"/>
    <n v="18"/>
    <x v="8"/>
    <x v="2"/>
    <n v="59"/>
    <s v="Male"/>
    <s v="Lake Shaneburgh"/>
    <s v="Delaware"/>
    <s v="USA"/>
    <x v="2"/>
    <s v="PROD70"/>
    <x v="3"/>
    <s v="Storage"/>
    <n v="138.05000000000001"/>
    <n v="89"/>
    <s v="STORE18"/>
    <x v="14"/>
    <s v="East"/>
    <s v="East Stevechester"/>
    <s v="Flagship"/>
    <n v="2"/>
    <n v="623.38"/>
    <n v="0.13"/>
    <s v="Credit Card"/>
    <x v="160"/>
  </r>
  <r>
    <s v="SALE161"/>
    <d v="2025-03-13T00:00:00"/>
    <s v="CUST1058"/>
    <s v="Cheryl Copeland"/>
    <n v="13"/>
    <x v="9"/>
    <x v="2"/>
    <n v="51"/>
    <s v="Male"/>
    <s v="Snowmouth"/>
    <s v="Maryland"/>
    <s v="USA"/>
    <x v="1"/>
    <s v="PROD70"/>
    <x v="3"/>
    <s v="Storage"/>
    <n v="138.05000000000001"/>
    <n v="89"/>
    <s v="STORE0"/>
    <x v="6"/>
    <s v="East"/>
    <s v="Washingtonfurt"/>
    <s v="Flagship"/>
    <n v="1"/>
    <n v="479.58"/>
    <n v="0.05"/>
    <s v="PayPal"/>
    <x v="161"/>
  </r>
  <r>
    <s v="SALE162"/>
    <d v="2023-12-16T00:00:00"/>
    <s v="CUST1298"/>
    <s v="Tracy Stephens"/>
    <n v="16"/>
    <x v="1"/>
    <x v="1"/>
    <n v="64"/>
    <s v="Male"/>
    <s v="New Joshuatown"/>
    <s v="Maine"/>
    <s v="USA"/>
    <x v="1"/>
    <s v="PROD73"/>
    <x v="0"/>
    <s v="Team Sports"/>
    <n v="107.06"/>
    <n v="359"/>
    <s v="STORE6"/>
    <x v="16"/>
    <s v="East"/>
    <s v="Port Josephberg"/>
    <s v="Online"/>
    <n v="3"/>
    <n v="369.32"/>
    <n v="0.14000000000000001"/>
    <s v="PayPal"/>
    <x v="162"/>
  </r>
  <r>
    <s v="SALE163"/>
    <d v="2025-07-13T00:00:00"/>
    <s v="CUST1076"/>
    <s v="Nathan Campbell"/>
    <n v="13"/>
    <x v="0"/>
    <x v="2"/>
    <n v="37"/>
    <s v="Male"/>
    <s v="Rodrigueztown"/>
    <s v="Oklahoma"/>
    <s v="USA"/>
    <x v="0"/>
    <s v="PROD32"/>
    <x v="2"/>
    <s v="Skincare"/>
    <n v="283.83"/>
    <n v="244"/>
    <s v="STORE1"/>
    <x v="8"/>
    <s v="North"/>
    <s v="Danielmouth"/>
    <s v="Flagship"/>
    <n v="1"/>
    <n v="488.31"/>
    <n v="0.03"/>
    <s v="PayPal"/>
    <x v="163"/>
  </r>
  <r>
    <s v="SALE164"/>
    <d v="2024-05-06T00:00:00"/>
    <s v="CUST1276"/>
    <s v="Arthur Warren"/>
    <n v="6"/>
    <x v="5"/>
    <x v="0"/>
    <n v="38"/>
    <s v="Male"/>
    <s v="Ericshire"/>
    <s v="Nevada"/>
    <s v="USA"/>
    <x v="0"/>
    <s v="PROD54"/>
    <x v="0"/>
    <s v="Accessories"/>
    <n v="434.84"/>
    <n v="185"/>
    <s v="STORE12"/>
    <x v="18"/>
    <s v="North"/>
    <s v="Sabrinatown"/>
    <s v="Online"/>
    <n v="4"/>
    <n v="164.04"/>
    <n v="0.26"/>
    <s v="Credit Card"/>
    <x v="164"/>
  </r>
  <r>
    <s v="SALE165"/>
    <d v="2024-08-04T00:00:00"/>
    <s v="CUST1073"/>
    <s v="Christopher Brown"/>
    <n v="4"/>
    <x v="7"/>
    <x v="0"/>
    <n v="56"/>
    <s v="Female"/>
    <s v="Sandrastad"/>
    <s v="West Virginia"/>
    <s v="USA"/>
    <x v="2"/>
    <s v="PROD10"/>
    <x v="3"/>
    <s v="Kitchen"/>
    <n v="298.86"/>
    <n v="308"/>
    <s v="STORE17"/>
    <x v="1"/>
    <s v="North"/>
    <s v="Bensonhaven"/>
    <s v="Flagship"/>
    <n v="3"/>
    <n v="707.95"/>
    <n v="0.18"/>
    <s v="PayPal"/>
    <x v="165"/>
  </r>
  <r>
    <s v="SALE166"/>
    <d v="2023-12-09T00:00:00"/>
    <s v="CUST1295"/>
    <s v="Crystal Waters"/>
    <n v="9"/>
    <x v="1"/>
    <x v="1"/>
    <n v="19"/>
    <s v="Female"/>
    <s v="North Michelleport"/>
    <s v="Kansas"/>
    <s v="USA"/>
    <x v="3"/>
    <s v="PROD69"/>
    <x v="4"/>
    <s v="Bottoms"/>
    <n v="218.22"/>
    <n v="224"/>
    <s v="STORE8"/>
    <x v="2"/>
    <s v="West"/>
    <s v="Thompsonborough"/>
    <s v="Online"/>
    <n v="4"/>
    <n v="714.47"/>
    <n v="0.18"/>
    <s v="COD"/>
    <x v="166"/>
  </r>
  <r>
    <s v="SALE167"/>
    <d v="2025-07-28T00:00:00"/>
    <s v="CUST1415"/>
    <s v="Tyler Cook"/>
    <n v="28"/>
    <x v="0"/>
    <x v="2"/>
    <n v="26"/>
    <s v="Female"/>
    <s v="Kramerview"/>
    <s v="Alaska"/>
    <s v="USA"/>
    <x v="2"/>
    <s v="PROD79"/>
    <x v="3"/>
    <s v="Lighting"/>
    <n v="228.53"/>
    <n v="469"/>
    <s v="STORE7"/>
    <x v="4"/>
    <s v="South"/>
    <s v="Williamsfurt"/>
    <s v="Online"/>
    <n v="4"/>
    <n v="422.09"/>
    <n v="0.04"/>
    <s v="Credit Card"/>
    <x v="167"/>
  </r>
  <r>
    <s v="SALE168"/>
    <d v="2024-06-19T00:00:00"/>
    <s v="CUST1108"/>
    <s v="Travis Holland"/>
    <n v="19"/>
    <x v="2"/>
    <x v="0"/>
    <n v="38"/>
    <s v="Male"/>
    <s v="Webstermouth"/>
    <s v="New Hampshire"/>
    <s v="USA"/>
    <x v="3"/>
    <s v="PROD30"/>
    <x v="3"/>
    <s v="Kitchen"/>
    <n v="19.52"/>
    <n v="57"/>
    <s v="STORE9"/>
    <x v="11"/>
    <s v="South"/>
    <s v="East Johnstad"/>
    <s v="Flagship"/>
    <n v="1"/>
    <n v="998.19"/>
    <n v="0.2"/>
    <s v="Credit Card"/>
    <x v="168"/>
  </r>
  <r>
    <s v="SALE169"/>
    <d v="2024-01-22T00:00:00"/>
    <s v="CUST1373"/>
    <s v="James Orozco"/>
    <n v="22"/>
    <x v="4"/>
    <x v="0"/>
    <n v="37"/>
    <s v="Female"/>
    <s v="Simpsonfort"/>
    <s v="Maine"/>
    <s v="USA"/>
    <x v="0"/>
    <s v="PROD72"/>
    <x v="0"/>
    <s v="Fitness"/>
    <n v="477.61"/>
    <n v="300"/>
    <s v="STORE7"/>
    <x v="4"/>
    <s v="South"/>
    <s v="Williamsfurt"/>
    <s v="Online"/>
    <n v="2"/>
    <n v="343.42"/>
    <n v="0.12"/>
    <s v="COD"/>
    <x v="169"/>
  </r>
  <r>
    <s v="SALE170"/>
    <d v="2024-04-08T00:00:00"/>
    <s v="CUST1256"/>
    <s v="Kristen Fischer"/>
    <n v="8"/>
    <x v="10"/>
    <x v="0"/>
    <n v="57"/>
    <s v="Male"/>
    <s v="Lake Christopher"/>
    <s v="Arkansas"/>
    <s v="USA"/>
    <x v="1"/>
    <s v="PROD34"/>
    <x v="1"/>
    <s v="Computer"/>
    <n v="419.28"/>
    <n v="86"/>
    <s v="STORE6"/>
    <x v="16"/>
    <s v="East"/>
    <s v="Port Josephberg"/>
    <s v="Online"/>
    <n v="1"/>
    <n v="152.16999999999999"/>
    <n v="0.28000000000000003"/>
    <s v="COD"/>
    <x v="170"/>
  </r>
  <r>
    <s v="SALE171"/>
    <d v="2025-05-18T00:00:00"/>
    <s v="CUST1175"/>
    <s v="Michelle Rogers"/>
    <n v="18"/>
    <x v="5"/>
    <x v="2"/>
    <n v="56"/>
    <s v="Male"/>
    <s v="East Jessicaborough"/>
    <s v="Hawaii"/>
    <s v="USA"/>
    <x v="1"/>
    <s v="PROD49"/>
    <x v="2"/>
    <s v="Fragrance"/>
    <n v="43.29"/>
    <n v="267"/>
    <s v="STORE11"/>
    <x v="19"/>
    <s v="South"/>
    <s v="Lake Michael"/>
    <s v="Online"/>
    <n v="1"/>
    <n v="325.08"/>
    <n v="0.26"/>
    <s v="PayPal"/>
    <x v="171"/>
  </r>
  <r>
    <s v="SALE172"/>
    <d v="2023-12-07T00:00:00"/>
    <s v="CUST1344"/>
    <s v="Evelyn Brown"/>
    <n v="7"/>
    <x v="1"/>
    <x v="1"/>
    <n v="39"/>
    <s v="Male"/>
    <s v="West Victoriaborough"/>
    <s v="New Mexico"/>
    <s v="USA"/>
    <x v="0"/>
    <s v="PROD89"/>
    <x v="2"/>
    <s v="Makeup"/>
    <n v="183.04"/>
    <n v="457"/>
    <s v="STORE10"/>
    <x v="15"/>
    <s v="East"/>
    <s v="East Davidville"/>
    <s v="Online"/>
    <n v="2"/>
    <n v="827.92"/>
    <n v="0.25"/>
    <s v="COD"/>
    <x v="172"/>
  </r>
  <r>
    <s v="SALE173"/>
    <d v="2024-01-23T00:00:00"/>
    <s v="CUST1485"/>
    <s v="Sara Ingram"/>
    <n v="23"/>
    <x v="4"/>
    <x v="0"/>
    <n v="46"/>
    <s v="Female"/>
    <s v="East Dillonview"/>
    <s v="Virginia"/>
    <s v="USA"/>
    <x v="3"/>
    <s v="PROD26"/>
    <x v="1"/>
    <s v="Audio"/>
    <n v="322.41000000000003"/>
    <n v="213"/>
    <s v="STORE2"/>
    <x v="17"/>
    <s v="South"/>
    <s v="North Nancyview"/>
    <s v="Outlet"/>
    <n v="2"/>
    <n v="593.47"/>
    <n v="0.1"/>
    <s v="COD"/>
    <x v="173"/>
  </r>
  <r>
    <s v="SALE174"/>
    <d v="2023-12-07T00:00:00"/>
    <s v="CUST1293"/>
    <s v="Gloria Taylor"/>
    <n v="7"/>
    <x v="1"/>
    <x v="1"/>
    <n v="56"/>
    <s v="Female"/>
    <s v="North Daniel"/>
    <s v="Louisiana"/>
    <s v="USA"/>
    <x v="1"/>
    <s v="PROD20"/>
    <x v="0"/>
    <s v="Accessories"/>
    <n v="131.51"/>
    <n v="281.95833333333331"/>
    <s v="STORE7"/>
    <x v="4"/>
    <s v="South"/>
    <s v="Williamsfurt"/>
    <s v="Online"/>
    <n v="4"/>
    <n v="756.28"/>
    <n v="0.05"/>
    <s v="COD"/>
    <x v="174"/>
  </r>
  <r>
    <s v="SALE175"/>
    <d v="2024-12-15T00:00:00"/>
    <s v="CUST1377"/>
    <s v="Charles Conley"/>
    <n v="15"/>
    <x v="1"/>
    <x v="0"/>
    <n v="39"/>
    <s v="Female"/>
    <s v="Nathanshire"/>
    <s v="Maine"/>
    <s v="USA"/>
    <x v="0"/>
    <s v="PROD92"/>
    <x v="3"/>
    <s v="Appliances"/>
    <n v="447.43"/>
    <n v="191"/>
    <s v="STORE1"/>
    <x v="8"/>
    <s v="North"/>
    <s v="Danielmouth"/>
    <s v="Flagship"/>
    <n v="2"/>
    <n v="707.65"/>
    <n v="0.14000000000000001"/>
    <s v="Credit Card"/>
    <x v="175"/>
  </r>
  <r>
    <s v="SALE176"/>
    <d v="2024-03-20T00:00:00"/>
    <s v="CUST1128"/>
    <s v="Susan Mcdonald"/>
    <n v="20"/>
    <x v="9"/>
    <x v="0"/>
    <n v="45"/>
    <s v="Male"/>
    <s v="East Ellen"/>
    <s v="Arkansas"/>
    <s v="USA"/>
    <x v="2"/>
    <s v="PROD25"/>
    <x v="4"/>
    <s v="Accessories"/>
    <n v="174.02"/>
    <n v="268"/>
    <s v="STORE15"/>
    <x v="10"/>
    <s v="North"/>
    <s v="East Jenniferstad"/>
    <s v="Flagship"/>
    <n v="1"/>
    <n v="857.35"/>
    <n v="0.28000000000000003"/>
    <s v="PayPal"/>
    <x v="176"/>
  </r>
  <r>
    <s v="SALE177"/>
    <d v="2025-01-13T00:00:00"/>
    <s v="CUST1499"/>
    <s v="Philip Pennington"/>
    <n v="13"/>
    <x v="4"/>
    <x v="2"/>
    <n v="27"/>
    <s v="Female"/>
    <s v="East Valerieview"/>
    <s v="Oregon"/>
    <s v="USA"/>
    <x v="1"/>
    <s v="PROD55"/>
    <x v="3"/>
    <s v="Decor"/>
    <n v="81.75"/>
    <n v="226.05"/>
    <s v="STORE8"/>
    <x v="2"/>
    <s v="West"/>
    <s v="Thompsonborough"/>
    <s v="Online"/>
    <n v="1"/>
    <n v="79"/>
    <n v="0.04"/>
    <s v="PayPal"/>
    <x v="177"/>
  </r>
  <r>
    <s v="SALE178"/>
    <d v="2025-08-16T00:00:00"/>
    <s v="CUST1066"/>
    <s v="Cody Diaz"/>
    <n v="16"/>
    <x v="7"/>
    <x v="2"/>
    <n v="27"/>
    <s v="Female"/>
    <s v="South Aaronside"/>
    <s v="New Hampshire"/>
    <s v="USA"/>
    <x v="2"/>
    <s v="PROD94"/>
    <x v="2"/>
    <s v="Skincare"/>
    <n v="358.47"/>
    <n v="213"/>
    <s v="STORE5"/>
    <x v="3"/>
    <s v="North"/>
    <s v="New Michaelchester"/>
    <s v="Outlet"/>
    <n v="4"/>
    <n v="638.91"/>
    <n v="0"/>
    <s v="COD"/>
    <x v="178"/>
  </r>
  <r>
    <s v="SALE179"/>
    <d v="2025-06-04T00:00:00"/>
    <s v="CUST1081"/>
    <s v="Krystal Ford"/>
    <n v="4"/>
    <x v="2"/>
    <x v="2"/>
    <n v="34"/>
    <s v="Female"/>
    <s v="South David"/>
    <s v="Arizona"/>
    <s v="USA"/>
    <x v="1"/>
    <s v="PROD45"/>
    <x v="0"/>
    <s v="Team Sports"/>
    <n v="318.91000000000003"/>
    <n v="114"/>
    <s v="STORE0"/>
    <x v="6"/>
    <s v="East"/>
    <s v="Washingtonfurt"/>
    <s v="Flagship"/>
    <n v="2"/>
    <n v="522.16999999999996"/>
    <n v="0.27"/>
    <s v="Credit Card"/>
    <x v="179"/>
  </r>
  <r>
    <s v="SALE180"/>
    <d v="2023-11-05T00:00:00"/>
    <s v="CUST1478"/>
    <s v="Earl Smith DDS"/>
    <n v="5"/>
    <x v="3"/>
    <x v="1"/>
    <n v="59"/>
    <s v="Male"/>
    <s v="West Sarah"/>
    <s v="South Dakota"/>
    <s v="USA"/>
    <x v="0"/>
    <s v="PROD39"/>
    <x v="1"/>
    <s v="Mobile"/>
    <n v="326.06"/>
    <n v="301"/>
    <s v="STORE12"/>
    <x v="18"/>
    <s v="North"/>
    <s v="Sabrinatown"/>
    <s v="Online"/>
    <n v="3"/>
    <n v="954.29"/>
    <n v="0.27"/>
    <s v="Credit Card"/>
    <x v="180"/>
  </r>
  <r>
    <s v="SALE181"/>
    <d v="2025-02-22T00:00:00"/>
    <s v="CUST1462"/>
    <s v="Beth Martin"/>
    <n v="22"/>
    <x v="6"/>
    <x v="2"/>
    <n v="34"/>
    <s v="Female"/>
    <s v="Burkefurt"/>
    <s v="West Virginia"/>
    <s v="USA"/>
    <x v="2"/>
    <s v="PROD33"/>
    <x v="3"/>
    <s v="Decor"/>
    <n v="179.77"/>
    <n v="305"/>
    <s v="STORE13"/>
    <x v="13"/>
    <s v="East"/>
    <s v="Johnsonville"/>
    <s v="Flagship"/>
    <n v="3"/>
    <n v="53.92"/>
    <n v="0.15"/>
    <s v="PayPal"/>
    <x v="181"/>
  </r>
  <r>
    <s v="SALE182"/>
    <d v="2025-04-06T00:00:00"/>
    <s v="CUST1396"/>
    <s v="Alexander Byrd"/>
    <n v="6"/>
    <x v="10"/>
    <x v="2"/>
    <n v="25"/>
    <s v="Female"/>
    <s v="Parkerview"/>
    <s v="New York"/>
    <s v="USA"/>
    <x v="2"/>
    <s v="PROD34"/>
    <x v="1"/>
    <s v="Computer"/>
    <n v="419.28"/>
    <n v="86"/>
    <s v="STORE0"/>
    <x v="6"/>
    <s v="East"/>
    <s v="Washingtonfurt"/>
    <s v="Flagship"/>
    <n v="4"/>
    <n v="741.88"/>
    <n v="0.02"/>
    <s v="COD"/>
    <x v="182"/>
  </r>
  <r>
    <s v="SALE183"/>
    <d v="2024-10-29T00:00:00"/>
    <s v="CUST1033"/>
    <s v="Robert Jones DDS"/>
    <n v="29"/>
    <x v="11"/>
    <x v="0"/>
    <n v="25"/>
    <s v="Male"/>
    <s v="Tristanton"/>
    <s v="Oklahoma"/>
    <s v="USA"/>
    <x v="1"/>
    <s v="PROD46"/>
    <x v="4"/>
    <s v="Outerwear"/>
    <n v="167.34"/>
    <n v="296"/>
    <s v="STORE3"/>
    <x v="0"/>
    <s v="North"/>
    <s v="Hoodberg"/>
    <s v="Outlet"/>
    <n v="1"/>
    <n v="547.09"/>
    <n v="0.01"/>
    <s v="PayPal"/>
    <x v="183"/>
  </r>
  <r>
    <s v="SALE184"/>
    <d v="2025-01-29T00:00:00"/>
    <s v="CUST1489"/>
    <s v="Melinda Thomas"/>
    <n v="29"/>
    <x v="4"/>
    <x v="2"/>
    <n v="42"/>
    <s v="Female"/>
    <s v="Lake Elizabethside"/>
    <s v="Indiana"/>
    <s v="USA"/>
    <x v="2"/>
    <s v="PROD89"/>
    <x v="2"/>
    <s v="Makeup"/>
    <n v="183.04"/>
    <n v="457"/>
    <s v="STORE3"/>
    <x v="0"/>
    <s v="North"/>
    <s v="Hoodberg"/>
    <s v="Outlet"/>
    <n v="1"/>
    <n v="789.35"/>
    <n v="0.14000000000000001"/>
    <s v="PayPal"/>
    <x v="184"/>
  </r>
  <r>
    <s v="SALE185"/>
    <d v="2024-03-03T00:00:00"/>
    <s v="CUST1428"/>
    <s v="Samuel Mullins"/>
    <n v="3"/>
    <x v="9"/>
    <x v="0"/>
    <n v="27"/>
    <s v="Female"/>
    <s v="Hartmouth"/>
    <s v="Louisiana"/>
    <s v="USA"/>
    <x v="3"/>
    <s v="PROD63"/>
    <x v="2"/>
    <s v="Skincare"/>
    <n v="266.86"/>
    <n v="458"/>
    <s v="STORE3"/>
    <x v="0"/>
    <s v="North"/>
    <s v="Hoodberg"/>
    <s v="Outlet"/>
    <n v="3"/>
    <n v="476.78"/>
    <n v="0.09"/>
    <s v="COD"/>
    <x v="185"/>
  </r>
  <r>
    <s v="SALE186"/>
    <d v="2024-11-04T00:00:00"/>
    <s v="CUST1453"/>
    <s v="April Phillips"/>
    <n v="4"/>
    <x v="3"/>
    <x v="0"/>
    <n v="62"/>
    <s v="Female"/>
    <s v="Lake Carolyn"/>
    <s v="Hawaii"/>
    <s v="USA"/>
    <x v="1"/>
    <s v="PROD79"/>
    <x v="3"/>
    <s v="Lighting"/>
    <n v="228.53"/>
    <n v="469"/>
    <s v="STORE18"/>
    <x v="14"/>
    <s v="East"/>
    <s v="East Stevechester"/>
    <s v="Flagship"/>
    <n v="2"/>
    <n v="504.26"/>
    <n v="0.04"/>
    <s v="PayPal"/>
    <x v="186"/>
  </r>
  <r>
    <s v="SALE187"/>
    <d v="2024-09-03T00:00:00"/>
    <s v="CUST1272"/>
    <s v="Adam Rowland"/>
    <n v="3"/>
    <x v="8"/>
    <x v="0"/>
    <n v="48"/>
    <s v="Female"/>
    <s v="Welchview"/>
    <s v="California"/>
    <s v="USA"/>
    <x v="0"/>
    <s v="PROD81"/>
    <x v="0"/>
    <s v="Equipment"/>
    <n v="285.54000000000002"/>
    <n v="358"/>
    <s v="STORE6"/>
    <x v="16"/>
    <s v="East"/>
    <s v="Port Josephberg"/>
    <s v="Online"/>
    <n v="2"/>
    <n v="549.33000000000004"/>
    <n v="0.01"/>
    <s v="COD"/>
    <x v="187"/>
  </r>
  <r>
    <s v="SALE188"/>
    <d v="2024-04-29T00:00:00"/>
    <s v="CUST1382"/>
    <s v="Martha Brown"/>
    <n v="29"/>
    <x v="10"/>
    <x v="0"/>
    <n v="20"/>
    <s v="Female"/>
    <s v="Novakstad"/>
    <s v="California"/>
    <s v="USA"/>
    <x v="0"/>
    <s v="PROD4"/>
    <x v="4"/>
    <s v="Bottoms"/>
    <n v="306.45999999999998"/>
    <n v="487"/>
    <s v="STORE3"/>
    <x v="0"/>
    <s v="North"/>
    <s v="Hoodberg"/>
    <s v="Outlet"/>
    <n v="3"/>
    <n v="620.22"/>
    <n v="0.04"/>
    <s v="Credit Card"/>
    <x v="188"/>
  </r>
  <r>
    <s v="SALE189"/>
    <d v="2024-04-29T00:00:00"/>
    <s v="CUST1091"/>
    <s v="Donna Gregory"/>
    <n v="29"/>
    <x v="10"/>
    <x v="0"/>
    <n v="29"/>
    <s v="Female"/>
    <s v="South Amandahaven"/>
    <s v="Arizona"/>
    <s v="USA"/>
    <x v="2"/>
    <s v="PROD46"/>
    <x v="4"/>
    <s v="Outerwear"/>
    <n v="167.34"/>
    <n v="296"/>
    <s v="STORE3"/>
    <x v="0"/>
    <s v="North"/>
    <s v="Hoodberg"/>
    <s v="Outlet"/>
    <n v="1"/>
    <n v="580.76"/>
    <n v="0.1"/>
    <s v="COD"/>
    <x v="189"/>
  </r>
  <r>
    <s v="SALE190"/>
    <d v="2025-04-28T00:00:00"/>
    <s v="CUST1334"/>
    <s v="Mr. Christopher Sims"/>
    <n v="28"/>
    <x v="10"/>
    <x v="2"/>
    <n v="50"/>
    <s v="Female"/>
    <s v="Donaldsontown"/>
    <s v="Connecticut"/>
    <s v="USA"/>
    <x v="2"/>
    <s v="PROD71"/>
    <x v="2"/>
    <s v="Haircare"/>
    <n v="214.32"/>
    <n v="383"/>
    <s v="STORE9"/>
    <x v="11"/>
    <s v="South"/>
    <s v="East Johnstad"/>
    <s v="Flagship"/>
    <n v="3"/>
    <n v="444.55"/>
    <n v="0.14000000000000001"/>
    <s v="PayPal"/>
    <x v="190"/>
  </r>
  <r>
    <s v="SALE191"/>
    <d v="2024-06-16T00:00:00"/>
    <s v="CUST1138"/>
    <s v="Sean Roth"/>
    <n v="16"/>
    <x v="2"/>
    <x v="0"/>
    <n v="43"/>
    <s v="Male"/>
    <s v="Lake Michael"/>
    <s v="Virginia"/>
    <s v="USA"/>
    <x v="0"/>
    <s v="PROD46"/>
    <x v="4"/>
    <s v="Outerwear"/>
    <n v="167.34"/>
    <n v="296"/>
    <s v="STORE18"/>
    <x v="14"/>
    <s v="East"/>
    <s v="East Stevechester"/>
    <s v="Flagship"/>
    <n v="1"/>
    <n v="804.9"/>
    <n v="0.03"/>
    <s v="PayPal"/>
    <x v="191"/>
  </r>
  <r>
    <s v="SALE192"/>
    <d v="2024-11-21T00:00:00"/>
    <s v="CUST1424"/>
    <s v="Edwin Barnes"/>
    <n v="21"/>
    <x v="3"/>
    <x v="0"/>
    <n v="53"/>
    <s v="Male"/>
    <s v="Lake Alexandra"/>
    <s v="North Carolina"/>
    <s v="USA"/>
    <x v="3"/>
    <s v="PROD92"/>
    <x v="3"/>
    <s v="Appliances"/>
    <n v="447.43"/>
    <n v="191"/>
    <s v="STORE14"/>
    <x v="7"/>
    <s v="South"/>
    <s v="Christopherland"/>
    <s v="Outlet"/>
    <n v="3"/>
    <n v="361.65"/>
    <n v="0.15"/>
    <s v="COD"/>
    <x v="192"/>
  </r>
  <r>
    <s v="SALE193"/>
    <d v="2025-04-16T00:00:00"/>
    <s v="CUST1162"/>
    <s v="Mariah Brown"/>
    <n v="16"/>
    <x v="10"/>
    <x v="2"/>
    <n v="37"/>
    <s v="Male"/>
    <s v="Palmerbury"/>
    <s v="Tennessee"/>
    <s v="USA"/>
    <x v="2"/>
    <s v="PROD7"/>
    <x v="3"/>
    <s v="Lighting"/>
    <n v="218.86"/>
    <n v="170"/>
    <s v="STORE4"/>
    <x v="5"/>
    <s v="South"/>
    <s v="Port Sharon"/>
    <s v="Online"/>
    <n v="1"/>
    <n v="271.76"/>
    <n v="0.03"/>
    <s v="Credit Card"/>
    <x v="193"/>
  </r>
  <r>
    <s v="SALE194"/>
    <d v="2024-11-22T00:00:00"/>
    <s v="CUST1323"/>
    <s v="Kristy Dunlap"/>
    <n v="22"/>
    <x v="3"/>
    <x v="0"/>
    <n v="64"/>
    <s v="Female"/>
    <s v="Whiteport"/>
    <s v="North Carolina"/>
    <s v="USA"/>
    <x v="1"/>
    <s v="PROD49"/>
    <x v="2"/>
    <s v="Fragrance"/>
    <n v="43.29"/>
    <n v="267"/>
    <s v="STORE10"/>
    <x v="15"/>
    <s v="East"/>
    <s v="East Davidville"/>
    <s v="Online"/>
    <n v="3"/>
    <n v="958.15"/>
    <n v="0.24"/>
    <s v="COD"/>
    <x v="194"/>
  </r>
  <r>
    <s v="SALE195"/>
    <d v="2023-12-30T00:00:00"/>
    <s v="CUST1427"/>
    <s v="Jose Stewart"/>
    <n v="30"/>
    <x v="1"/>
    <x v="1"/>
    <n v="18"/>
    <s v="Female"/>
    <s v="South Robert"/>
    <s v="Maine"/>
    <s v="USA"/>
    <x v="0"/>
    <s v="PROD60"/>
    <x v="2"/>
    <s v="Fragrance"/>
    <n v="482.75"/>
    <n v="444"/>
    <s v="STORE17"/>
    <x v="1"/>
    <s v="North"/>
    <s v="Bensonhaven"/>
    <s v="Flagship"/>
    <n v="1"/>
    <n v="889.19"/>
    <n v="0.03"/>
    <s v="Credit Card"/>
    <x v="195"/>
  </r>
  <r>
    <s v="SALE196"/>
    <d v="2025-09-04T00:00:00"/>
    <s v="CUST1464"/>
    <s v="David Pierce"/>
    <n v="4"/>
    <x v="8"/>
    <x v="2"/>
    <n v="45"/>
    <s v="Female"/>
    <s v="Grayland"/>
    <s v="Washington"/>
    <s v="USA"/>
    <x v="1"/>
    <s v="PROD57"/>
    <x v="0"/>
    <s v="Fitness"/>
    <n v="30.62"/>
    <n v="138"/>
    <s v="STORE16"/>
    <x v="9"/>
    <s v="West"/>
    <s v="New Jimmymouth"/>
    <s v="Flagship"/>
    <n v="4"/>
    <n v="689.67"/>
    <n v="0.05"/>
    <s v="COD"/>
    <x v="196"/>
  </r>
  <r>
    <s v="SALE197"/>
    <d v="2023-10-28T00:00:00"/>
    <s v="CUST1135"/>
    <s v="Matthew Hanna"/>
    <n v="28"/>
    <x v="11"/>
    <x v="1"/>
    <n v="33"/>
    <s v="Female"/>
    <s v="Gonzalezbury"/>
    <s v="Michigan"/>
    <s v="USA"/>
    <x v="1"/>
    <s v="PROD44"/>
    <x v="0"/>
    <s v="Fitness"/>
    <n v="167.12"/>
    <n v="316"/>
    <s v="STORE11"/>
    <x v="19"/>
    <s v="South"/>
    <s v="Lake Michael"/>
    <s v="Online"/>
    <n v="1"/>
    <n v="541.24"/>
    <n v="0.03"/>
    <s v="PayPal"/>
    <x v="197"/>
  </r>
  <r>
    <s v="SALE198"/>
    <d v="2024-11-04T00:00:00"/>
    <s v="CUST1448"/>
    <s v="Eric Holmes"/>
    <n v="4"/>
    <x v="3"/>
    <x v="0"/>
    <n v="64"/>
    <s v="Female"/>
    <s v="Smithville"/>
    <s v="Wyoming"/>
    <s v="USA"/>
    <x v="3"/>
    <s v="PROD81"/>
    <x v="0"/>
    <s v="Equipment"/>
    <n v="285.54000000000002"/>
    <n v="358"/>
    <s v="STORE6"/>
    <x v="16"/>
    <s v="East"/>
    <s v="Port Josephberg"/>
    <s v="Online"/>
    <n v="1"/>
    <n v="454.71"/>
    <n v="0.16"/>
    <s v="PayPal"/>
    <x v="198"/>
  </r>
  <r>
    <s v="SALE199"/>
    <d v="2024-12-20T00:00:00"/>
    <s v="CUST1038"/>
    <s v="Deanna Simpson"/>
    <n v="20"/>
    <x v="1"/>
    <x v="0"/>
    <n v="35"/>
    <s v="Female"/>
    <s v="Brownport"/>
    <s v="North Dakota"/>
    <s v="USA"/>
    <x v="3"/>
    <s v="PROD66"/>
    <x v="2"/>
    <s v="Haircare"/>
    <n v="340.39"/>
    <n v="177"/>
    <s v="STORE5"/>
    <x v="3"/>
    <s v="North"/>
    <s v="New Michaelchester"/>
    <s v="Outlet"/>
    <n v="2"/>
    <n v="397.63"/>
    <n v="0.26"/>
    <s v="Credit Card"/>
    <x v="199"/>
  </r>
  <r>
    <s v="SALE200"/>
    <d v="2025-03-09T00:00:00"/>
    <s v="CUST1170"/>
    <s v="Christopher Garcia DDS"/>
    <n v="9"/>
    <x v="9"/>
    <x v="2"/>
    <n v="18"/>
    <s v="Male"/>
    <s v="New Joseph"/>
    <s v="Missouri"/>
    <s v="USA"/>
    <x v="0"/>
    <s v="PROD83"/>
    <x v="2"/>
    <s v="Skincare"/>
    <n v="250.41615384615383"/>
    <n v="159"/>
    <s v="STORE6"/>
    <x v="16"/>
    <s v="East"/>
    <s v="Port Josephberg"/>
    <s v="Online"/>
    <n v="3"/>
    <n v="748.56"/>
    <n v="0.26"/>
    <s v="PayPal"/>
    <x v="200"/>
  </r>
  <r>
    <s v="SALE201"/>
    <d v="2025-03-26T00:00:00"/>
    <s v="CUST1144"/>
    <s v="Justin Cross"/>
    <n v="26"/>
    <x v="9"/>
    <x v="2"/>
    <n v="62"/>
    <s v="Female"/>
    <s v="North Anthonychester"/>
    <s v="Nevada"/>
    <s v="USA"/>
    <x v="3"/>
    <s v="PROD33"/>
    <x v="3"/>
    <s v="Decor"/>
    <n v="179.77"/>
    <n v="305"/>
    <s v="STORE4"/>
    <x v="5"/>
    <s v="South"/>
    <s v="Port Sharon"/>
    <s v="Online"/>
    <n v="1"/>
    <n v="885.72"/>
    <n v="0.15"/>
    <s v="Credit Card"/>
    <x v="201"/>
  </r>
  <r>
    <s v="SALE202"/>
    <d v="2025-04-03T00:00:00"/>
    <s v="CUST1108"/>
    <s v="Travis Holland"/>
    <n v="3"/>
    <x v="10"/>
    <x v="2"/>
    <n v="38"/>
    <s v="Male"/>
    <s v="Webstermouth"/>
    <s v="New Hampshire"/>
    <s v="USA"/>
    <x v="3"/>
    <s v="PROD62"/>
    <x v="1"/>
    <s v="Computer"/>
    <n v="86.42"/>
    <n v="222"/>
    <s v="STORE1"/>
    <x v="8"/>
    <s v="North"/>
    <s v="Danielmouth"/>
    <s v="Flagship"/>
    <n v="4"/>
    <n v="408.07"/>
    <n v="0.28000000000000003"/>
    <s v="COD"/>
    <x v="202"/>
  </r>
  <r>
    <s v="SALE203"/>
    <d v="2024-02-05T00:00:00"/>
    <s v="CUST1472"/>
    <s v="Philip Mendoza"/>
    <n v="5"/>
    <x v="6"/>
    <x v="0"/>
    <n v="42"/>
    <s v="Male"/>
    <s v="Tylermouth"/>
    <s v="Massachusetts"/>
    <s v="USA"/>
    <x v="2"/>
    <s v="PROD34"/>
    <x v="1"/>
    <s v="Computer"/>
    <n v="419.28"/>
    <n v="86"/>
    <s v="STORE9"/>
    <x v="11"/>
    <s v="South"/>
    <s v="East Johnstad"/>
    <s v="Flagship"/>
    <n v="2"/>
    <n v="597.07000000000005"/>
    <n v="0.28000000000000003"/>
    <s v="PayPal"/>
    <x v="203"/>
  </r>
  <r>
    <s v="SALE204"/>
    <d v="2024-06-22T00:00:00"/>
    <s v="CUST1022"/>
    <s v="   paul fox"/>
    <n v="22"/>
    <x v="2"/>
    <x v="0"/>
    <n v="33"/>
    <s v="Female"/>
    <s v="Michaelton"/>
    <s v="Hawaii"/>
    <s v="USA"/>
    <x v="2"/>
    <s v="PROD67"/>
    <x v="1"/>
    <s v="Accessories"/>
    <n v="349.17"/>
    <n v="476"/>
    <s v="STORE9"/>
    <x v="11"/>
    <s v="South"/>
    <s v="East Johnstad"/>
    <s v="Flagship"/>
    <n v="3"/>
    <n v="723.47"/>
    <n v="0.12"/>
    <s v="COD"/>
    <x v="204"/>
  </r>
  <r>
    <s v="SALE205"/>
    <d v="2025-08-14T00:00:00"/>
    <s v="CUST1437"/>
    <s v="Melinda Rivera"/>
    <n v="14"/>
    <x v="7"/>
    <x v="2"/>
    <n v="47"/>
    <s v="Female"/>
    <s v="East Davidmouth"/>
    <s v="New Hampshire"/>
    <s v="USA"/>
    <x v="1"/>
    <s v="PROD88"/>
    <x v="0"/>
    <s v="Accessories"/>
    <n v="131.24"/>
    <n v="232"/>
    <s v="STORE5"/>
    <x v="3"/>
    <s v="North"/>
    <s v="New Michaelchester"/>
    <s v="Outlet"/>
    <n v="1"/>
    <n v="479.93"/>
    <n v="0.22"/>
    <s v="Credit Card"/>
    <x v="205"/>
  </r>
  <r>
    <s v="SALE206"/>
    <d v="2024-06-02T00:00:00"/>
    <s v="CUST1243"/>
    <s v="Brian Hammond"/>
    <n v="2"/>
    <x v="2"/>
    <x v="0"/>
    <n v="56"/>
    <s v="Female"/>
    <s v="North Nicholas"/>
    <s v="Texas"/>
    <s v="USA"/>
    <x v="0"/>
    <s v="PROD34"/>
    <x v="1"/>
    <s v="Computer"/>
    <n v="419.28"/>
    <n v="86"/>
    <s v="STORE16"/>
    <x v="9"/>
    <s v="West"/>
    <s v="New Jimmymouth"/>
    <s v="Flagship"/>
    <n v="4"/>
    <n v="362.81"/>
    <n v="0.21"/>
    <s v="COD"/>
    <x v="206"/>
  </r>
  <r>
    <s v="SALE207"/>
    <d v="2024-12-14T00:00:00"/>
    <s v="CUST1185"/>
    <s v="Brent Rivas"/>
    <n v="14"/>
    <x v="1"/>
    <x v="0"/>
    <n v="54"/>
    <s v="Female"/>
    <s v="North Kellyberg"/>
    <s v="New Jersey"/>
    <s v="USA"/>
    <x v="1"/>
    <s v="PROD79"/>
    <x v="3"/>
    <s v="Lighting"/>
    <n v="228.53"/>
    <n v="469"/>
    <s v="STORE3"/>
    <x v="0"/>
    <s v="North"/>
    <s v="Hoodberg"/>
    <s v="Outlet"/>
    <n v="1"/>
    <n v="127.11"/>
    <n v="0.01"/>
    <s v="PayPal"/>
    <x v="207"/>
  </r>
  <r>
    <s v="SALE208"/>
    <d v="2024-04-29T00:00:00"/>
    <s v="CUST1184"/>
    <s v="Leonard Cochran"/>
    <n v="29"/>
    <x v="10"/>
    <x v="0"/>
    <n v="46"/>
    <s v="Female"/>
    <s v="Port Sherryview"/>
    <s v="North Dakota"/>
    <s v="USA"/>
    <x v="2"/>
    <s v="PROD34"/>
    <x v="1"/>
    <s v="Computer"/>
    <n v="419.28"/>
    <n v="86"/>
    <s v="STORE17"/>
    <x v="1"/>
    <s v="North"/>
    <s v="Bensonhaven"/>
    <s v="Flagship"/>
    <n v="4"/>
    <n v="931.26"/>
    <n v="0.04"/>
    <s v="Credit Card"/>
    <x v="208"/>
  </r>
  <r>
    <s v="SALE209"/>
    <d v="2023-10-25T00:00:00"/>
    <s v="CUST1371"/>
    <s v="Michael Garner"/>
    <n v="25"/>
    <x v="11"/>
    <x v="1"/>
    <n v="21"/>
    <s v="Female"/>
    <s v="Port Crystal"/>
    <s v="New Hampshire"/>
    <s v="USA"/>
    <x v="1"/>
    <s v="PROD67"/>
    <x v="1"/>
    <s v="Accessories"/>
    <n v="349.17"/>
    <n v="476"/>
    <s v="STORE8"/>
    <x v="2"/>
    <s v="West"/>
    <s v="Thompsonborough"/>
    <s v="Online"/>
    <n v="1"/>
    <n v="620.80999999999995"/>
    <n v="0.04"/>
    <s v="PayPal"/>
    <x v="209"/>
  </r>
  <r>
    <s v="SALE210"/>
    <d v="2024-07-24T00:00:00"/>
    <s v="CUST1094"/>
    <s v="David Patterson"/>
    <n v="24"/>
    <x v="0"/>
    <x v="0"/>
    <n v="43"/>
    <s v="Female"/>
    <s v="New Amyport"/>
    <s v="Nevada"/>
    <s v="USA"/>
    <x v="0"/>
    <s v="PROD50"/>
    <x v="0"/>
    <s v="Fitness"/>
    <n v="190.29"/>
    <n v="260"/>
    <s v="STORE2"/>
    <x v="17"/>
    <s v="South"/>
    <s v="North Nancyview"/>
    <s v="Outlet"/>
    <n v="1"/>
    <n v="823.26"/>
    <n v="0.27"/>
    <s v="COD"/>
    <x v="210"/>
  </r>
  <r>
    <s v="SALE211"/>
    <d v="2025-05-30T00:00:00"/>
    <s v="CUST1012"/>
    <s v="Kenneth Lambert"/>
    <n v="30"/>
    <x v="5"/>
    <x v="2"/>
    <n v="55"/>
    <s v="Female"/>
    <s v="North Kathryn"/>
    <s v="Kansas"/>
    <s v="USA"/>
    <x v="1"/>
    <s v="PROD27"/>
    <x v="3"/>
    <s v="Decor"/>
    <n v="234.80599999999998"/>
    <n v="378"/>
    <s v="STORE8"/>
    <x v="2"/>
    <s v="West"/>
    <s v="Thompsonborough"/>
    <s v="Online"/>
    <n v="3"/>
    <n v="681.01"/>
    <n v="0.27"/>
    <s v="COD"/>
    <x v="211"/>
  </r>
  <r>
    <s v="SALE212"/>
    <d v="2025-10-12T00:00:00"/>
    <s v="CUST1442"/>
    <s v="Kelli Smith"/>
    <n v="12"/>
    <x v="11"/>
    <x v="2"/>
    <n v="42"/>
    <s v="Female"/>
    <s v="North Maryfort"/>
    <s v="Oregon"/>
    <s v="USA"/>
    <x v="3"/>
    <s v="PROD56"/>
    <x v="3"/>
    <s v="Decor"/>
    <n v="461.47"/>
    <n v="190"/>
    <s v="STORE19"/>
    <x v="12"/>
    <s v="East"/>
    <s v="Vasquezborough"/>
    <s v="Online"/>
    <n v="4"/>
    <n v="119.83"/>
    <n v="0.13"/>
    <s v="Credit Card"/>
    <x v="212"/>
  </r>
  <r>
    <s v="SALE213"/>
    <d v="2024-01-23T00:00:00"/>
    <s v="CUST1307"/>
    <s v="Brandy Thompson"/>
    <n v="23"/>
    <x v="4"/>
    <x v="0"/>
    <n v="56"/>
    <s v="Female"/>
    <s v="West Patriciaview"/>
    <s v="Alabama"/>
    <s v="USA"/>
    <x v="3"/>
    <s v="PROD78"/>
    <x v="3"/>
    <s v="Decor"/>
    <n v="325.26"/>
    <n v="400"/>
    <s v="STORE2"/>
    <x v="17"/>
    <s v="South"/>
    <s v="North Nancyview"/>
    <s v="Outlet"/>
    <n v="1"/>
    <n v="575.66"/>
    <n v="0.03"/>
    <s v="PayPal"/>
    <x v="213"/>
  </r>
  <r>
    <s v="SALE214"/>
    <d v="2025-10-13T00:00:00"/>
    <s v="CUST1199"/>
    <s v="Carmen Price"/>
    <n v="13"/>
    <x v="11"/>
    <x v="2"/>
    <n v="46"/>
    <s v="Male"/>
    <s v="North Briannamouth"/>
    <s v="Tennessee"/>
    <s v="USA"/>
    <x v="3"/>
    <s v="PROD48"/>
    <x v="1"/>
    <s v="Accessories"/>
    <n v="177.98"/>
    <n v="103"/>
    <s v="STORE16"/>
    <x v="9"/>
    <s v="West"/>
    <s v="New Jimmymouth"/>
    <s v="Flagship"/>
    <n v="1"/>
    <n v="775.84"/>
    <n v="0.26"/>
    <s v="Credit Card"/>
    <x v="214"/>
  </r>
  <r>
    <s v="SALE215"/>
    <d v="2024-03-05T00:00:00"/>
    <s v="CUST1443"/>
    <s v="Adam Castro"/>
    <n v="5"/>
    <x v="9"/>
    <x v="0"/>
    <n v="51"/>
    <s v="Male"/>
    <s v="New Donnabury"/>
    <s v="Texas"/>
    <s v="USA"/>
    <x v="2"/>
    <s v="PROD14"/>
    <x v="3"/>
    <s v="Decor"/>
    <n v="48.01"/>
    <n v="439"/>
    <s v="STORE9"/>
    <x v="11"/>
    <s v="South"/>
    <s v="East Johnstad"/>
    <s v="Flagship"/>
    <n v="3"/>
    <n v="318.43"/>
    <n v="0.05"/>
    <s v="Credit Card"/>
    <x v="215"/>
  </r>
  <r>
    <s v="SALE216"/>
    <d v="2025-07-16T00:00:00"/>
    <s v="CUST1153"/>
    <s v="Joseph Faulkner"/>
    <n v="16"/>
    <x v="0"/>
    <x v="2"/>
    <n v="31"/>
    <s v="Male"/>
    <s v="New Leahfurt"/>
    <s v="North Dakota"/>
    <s v="USA"/>
    <x v="3"/>
    <s v="PROD72"/>
    <x v="0"/>
    <s v="Fitness"/>
    <n v="477.61"/>
    <n v="300"/>
    <s v="STORE8"/>
    <x v="2"/>
    <s v="West"/>
    <s v="Thompsonborough"/>
    <s v="Online"/>
    <n v="3"/>
    <n v="141.6"/>
    <n v="0.08"/>
    <s v="COD"/>
    <x v="216"/>
  </r>
  <r>
    <s v="SALE217"/>
    <d v="2023-10-20T00:00:00"/>
    <s v="CUST1266"/>
    <s v="Cynthia Payne"/>
    <n v="20"/>
    <x v="11"/>
    <x v="1"/>
    <n v="32"/>
    <s v="Female"/>
    <s v="South Gina"/>
    <s v="Kentucky"/>
    <s v="USA"/>
    <x v="3"/>
    <s v="PROD15"/>
    <x v="1"/>
    <s v="Appliances"/>
    <n v="465.34"/>
    <n v="301"/>
    <s v="STORE19"/>
    <x v="12"/>
    <s v="East"/>
    <s v="Vasquezborough"/>
    <s v="Online"/>
    <n v="1"/>
    <n v="332.82"/>
    <n v="0.14000000000000001"/>
    <s v="PayPal"/>
    <x v="217"/>
  </r>
  <r>
    <s v="SALE218"/>
    <d v="2024-06-04T00:00:00"/>
    <s v="CUST1246"/>
    <s v="Mary Russell"/>
    <n v="4"/>
    <x v="2"/>
    <x v="0"/>
    <n v="58"/>
    <s v="Male"/>
    <s v="South Regina"/>
    <s v="Arkansas"/>
    <s v="USA"/>
    <x v="3"/>
    <s v="PROD72"/>
    <x v="0"/>
    <s v="Fitness"/>
    <n v="477.61"/>
    <n v="300"/>
    <s v="STORE1"/>
    <x v="8"/>
    <s v="North"/>
    <s v="Danielmouth"/>
    <s v="Flagship"/>
    <n v="4"/>
    <n v="640.97"/>
    <n v="0.11"/>
    <s v="COD"/>
    <x v="218"/>
  </r>
  <r>
    <s v="SALE219"/>
    <d v="2023-10-26T00:00:00"/>
    <s v="CUST1203"/>
    <s v="Sarah Brady"/>
    <n v="26"/>
    <x v="11"/>
    <x v="1"/>
    <n v="47"/>
    <s v="Male"/>
    <s v="Johnsonland"/>
    <s v="Iowa"/>
    <s v="USA"/>
    <x v="1"/>
    <s v="PROD90"/>
    <x v="1"/>
    <s v="Accessories"/>
    <n v="340.14"/>
    <n v="361"/>
    <s v="STORE15"/>
    <x v="10"/>
    <s v="North"/>
    <s v="East Jenniferstad"/>
    <s v="Flagship"/>
    <n v="4"/>
    <n v="75.37"/>
    <n v="0.02"/>
    <s v="COD"/>
    <x v="219"/>
  </r>
  <r>
    <s v="SALE220"/>
    <d v="2025-04-07T00:00:00"/>
    <s v="CUST1075"/>
    <s v="Rhonda Morales"/>
    <n v="7"/>
    <x v="10"/>
    <x v="2"/>
    <n v="61"/>
    <s v="Female"/>
    <s v="Lake Barryfurt"/>
    <s v="California"/>
    <s v="USA"/>
    <x v="0"/>
    <s v="PROD16"/>
    <x v="2"/>
    <s v="Grooming"/>
    <n v="337.42"/>
    <n v="256"/>
    <s v="STORE18"/>
    <x v="14"/>
    <s v="East"/>
    <s v="East Stevechester"/>
    <s v="Flagship"/>
    <n v="3"/>
    <n v="434.55"/>
    <n v="0.08"/>
    <s v="COD"/>
    <x v="220"/>
  </r>
  <r>
    <s v="SALE221"/>
    <d v="2025-03-13T00:00:00"/>
    <s v="CUST1099"/>
    <s v="Sheila Wilson"/>
    <n v="13"/>
    <x v="9"/>
    <x v="2"/>
    <n v="35"/>
    <s v="Male"/>
    <s v="South Dustin"/>
    <s v="Tennessee"/>
    <s v="USA"/>
    <x v="2"/>
    <s v="PROD26"/>
    <x v="1"/>
    <s v="Audio"/>
    <n v="322.41000000000003"/>
    <n v="213"/>
    <s v="STORE14"/>
    <x v="7"/>
    <s v="South"/>
    <s v="Christopherland"/>
    <s v="Outlet"/>
    <n v="4"/>
    <n v="652.28"/>
    <n v="0.15"/>
    <s v="Credit Card"/>
    <x v="221"/>
  </r>
  <r>
    <s v="SALE222"/>
    <d v="2024-07-07T00:00:00"/>
    <s v="CUST1269"/>
    <s v="Tyrone Olson"/>
    <n v="7"/>
    <x v="0"/>
    <x v="0"/>
    <n v="45"/>
    <s v="Female"/>
    <s v="Emilytown"/>
    <s v="California"/>
    <s v="USA"/>
    <x v="2"/>
    <s v="PROD76"/>
    <x v="1"/>
    <s v="Computer"/>
    <n v="392.89"/>
    <n v="320"/>
    <s v="STORE17"/>
    <x v="1"/>
    <s v="North"/>
    <s v="Bensonhaven"/>
    <s v="Flagship"/>
    <n v="3"/>
    <n v="207.8"/>
    <n v="0.15"/>
    <s v="Credit Card"/>
    <x v="222"/>
  </r>
  <r>
    <s v="SALE223"/>
    <d v="2024-03-10T00:00:00"/>
    <s v="CUST1495"/>
    <s v="James Berger"/>
    <n v="10"/>
    <x v="9"/>
    <x v="0"/>
    <n v="23"/>
    <s v="Female"/>
    <s v="Bryanmouth"/>
    <s v="Delaware"/>
    <s v="USA"/>
    <x v="3"/>
    <s v="PROD61"/>
    <x v="0"/>
    <s v="Equipment"/>
    <n v="103.45"/>
    <n v="465"/>
    <s v="STORE15"/>
    <x v="10"/>
    <s v="North"/>
    <s v="East Jenniferstad"/>
    <s v="Flagship"/>
    <n v="4"/>
    <n v="385.5"/>
    <n v="0.03"/>
    <s v="PayPal"/>
    <x v="223"/>
  </r>
  <r>
    <s v="SALE224"/>
    <d v="2025-09-15T00:00:00"/>
    <s v="CUST1096"/>
    <s v="Samantha Walker"/>
    <n v="15"/>
    <x v="8"/>
    <x v="2"/>
    <n v="30"/>
    <s v="Female"/>
    <s v="Timothyburgh"/>
    <s v="Louisiana"/>
    <s v="USA"/>
    <x v="1"/>
    <s v="PROD65"/>
    <x v="0"/>
    <s v="Fitness"/>
    <n v="240.63"/>
    <n v="423"/>
    <s v="STORE6"/>
    <x v="16"/>
    <s v="East"/>
    <s v="Port Josephberg"/>
    <s v="Online"/>
    <n v="3"/>
    <n v="548.19000000000005"/>
    <n v="0.12"/>
    <s v="Credit Card"/>
    <x v="224"/>
  </r>
  <r>
    <s v="SALE225"/>
    <d v="2024-11-11T00:00:00"/>
    <s v="CUST1069"/>
    <s v="Roy Cole"/>
    <n v="11"/>
    <x v="3"/>
    <x v="0"/>
    <n v="24"/>
    <s v="Female"/>
    <s v="North Cynthiatown"/>
    <s v="New Jersey"/>
    <s v="USA"/>
    <x v="1"/>
    <s v="PROD73"/>
    <x v="0"/>
    <s v="Team Sports"/>
    <n v="107.06"/>
    <n v="359"/>
    <s v="STORE9"/>
    <x v="11"/>
    <s v="South"/>
    <s v="East Johnstad"/>
    <s v="Flagship"/>
    <n v="3"/>
    <n v="927.6"/>
    <n v="0.09"/>
    <s v="Credit Card"/>
    <x v="225"/>
  </r>
  <r>
    <s v="SALE226"/>
    <d v="2025-01-09T00:00:00"/>
    <s v="CUST1266"/>
    <s v="Cynthia Payne"/>
    <n v="9"/>
    <x v="4"/>
    <x v="2"/>
    <n v="32"/>
    <s v="Female"/>
    <s v="South Gina"/>
    <s v="Kentucky"/>
    <s v="USA"/>
    <x v="3"/>
    <s v="PROD61"/>
    <x v="0"/>
    <s v="Equipment"/>
    <n v="103.45"/>
    <n v="465"/>
    <s v="STORE3"/>
    <x v="0"/>
    <s v="North"/>
    <s v="Hoodberg"/>
    <s v="Outlet"/>
    <n v="4"/>
    <n v="585.04"/>
    <n v="0.22"/>
    <s v="PayPal"/>
    <x v="226"/>
  </r>
  <r>
    <s v="SALE227"/>
    <d v="2024-04-24T00:00:00"/>
    <s v="CUST1499"/>
    <s v="Philip Pennington"/>
    <n v="24"/>
    <x v="10"/>
    <x v="0"/>
    <n v="27"/>
    <s v="Female"/>
    <s v="East Valerieview"/>
    <s v="Oregon"/>
    <s v="USA"/>
    <x v="1"/>
    <s v="PROD39"/>
    <x v="1"/>
    <s v="Mobile"/>
    <n v="326.06"/>
    <n v="301"/>
    <s v="STORE2"/>
    <x v="17"/>
    <s v="South"/>
    <s v="North Nancyview"/>
    <s v="Outlet"/>
    <n v="2"/>
    <n v="999.89"/>
    <n v="0.09"/>
    <s v="Credit Card"/>
    <x v="227"/>
  </r>
  <r>
    <s v="SALE228"/>
    <d v="2023-12-24T00:00:00"/>
    <s v="CUST1107"/>
    <s v="Erica Carney"/>
    <n v="24"/>
    <x v="1"/>
    <x v="1"/>
    <n v="62"/>
    <s v="Female"/>
    <s v="North Justin"/>
    <s v="North Dakota"/>
    <s v="USA"/>
    <x v="1"/>
    <s v="PROD75"/>
    <x v="4"/>
    <s v="Footwear"/>
    <n v="158.13999999999999"/>
    <n v="82"/>
    <s v="STORE3"/>
    <x v="0"/>
    <s v="North"/>
    <s v="Hoodberg"/>
    <s v="Outlet"/>
    <n v="2"/>
    <n v="848.98"/>
    <n v="0.04"/>
    <s v="PayPal"/>
    <x v="228"/>
  </r>
  <r>
    <s v="SALE229"/>
    <d v="2024-02-26T00:00:00"/>
    <s v="CUST1142"/>
    <s v="Maria Ramirez"/>
    <n v="26"/>
    <x v="6"/>
    <x v="0"/>
    <n v="37"/>
    <s v="Male"/>
    <s v="West Brandon"/>
    <s v="Montana"/>
    <s v="USA"/>
    <x v="3"/>
    <s v="PROD60"/>
    <x v="2"/>
    <s v="Fragrance"/>
    <n v="482.75"/>
    <n v="444"/>
    <s v="STORE14"/>
    <x v="7"/>
    <s v="South"/>
    <s v="Christopherland"/>
    <s v="Outlet"/>
    <n v="3"/>
    <n v="769.56"/>
    <n v="0.08"/>
    <s v="Credit Card"/>
    <x v="229"/>
  </r>
  <r>
    <s v="SALE230"/>
    <d v="2025-01-19T00:00:00"/>
    <s v="CUST1049"/>
    <s v="Timothy Weaver"/>
    <n v="19"/>
    <x v="4"/>
    <x v="2"/>
    <n v="45"/>
    <s v="Female"/>
    <s v="New Amy"/>
    <s v="Ohio"/>
    <s v="USA"/>
    <x v="0"/>
    <s v="PROD48"/>
    <x v="1"/>
    <s v="Accessories"/>
    <n v="177.98"/>
    <n v="103"/>
    <s v="STORE13"/>
    <x v="13"/>
    <s v="East"/>
    <s v="Johnsonville"/>
    <s v="Flagship"/>
    <n v="3"/>
    <n v="449.88"/>
    <n v="0.1"/>
    <s v="PayPal"/>
    <x v="230"/>
  </r>
  <r>
    <s v="SALE231"/>
    <d v="2025-07-25T00:00:00"/>
    <s v="CUST1275"/>
    <s v="Shannon Miller"/>
    <n v="25"/>
    <x v="0"/>
    <x v="2"/>
    <n v="22"/>
    <s v="Male"/>
    <s v="North Austinport"/>
    <s v="Kentucky"/>
    <s v="USA"/>
    <x v="0"/>
    <s v="PROD69"/>
    <x v="4"/>
    <s v="Bottoms"/>
    <n v="218.22"/>
    <n v="224"/>
    <s v="STORE12"/>
    <x v="18"/>
    <s v="North"/>
    <s v="Sabrinatown"/>
    <s v="Online"/>
    <n v="4"/>
    <n v="383.74"/>
    <n v="0.01"/>
    <s v="Credit Card"/>
    <x v="231"/>
  </r>
  <r>
    <s v="SALE232"/>
    <d v="2024-04-27T00:00:00"/>
    <s v="CUST1148"/>
    <s v="Theresa Campbell"/>
    <n v="27"/>
    <x v="10"/>
    <x v="0"/>
    <n v="42"/>
    <s v="Female"/>
    <s v="New Brian"/>
    <s v="Wisconsin"/>
    <s v="USA"/>
    <x v="3"/>
    <s v="PROD58"/>
    <x v="4"/>
    <s v="Accessories"/>
    <n v="113.83"/>
    <n v="485"/>
    <s v="STORE10"/>
    <x v="15"/>
    <s v="East"/>
    <s v="East Davidville"/>
    <s v="Online"/>
    <n v="4"/>
    <n v="794.97"/>
    <n v="0.24"/>
    <s v="PayPal"/>
    <x v="232"/>
  </r>
  <r>
    <s v="SALE233"/>
    <d v="2025-08-11T00:00:00"/>
    <s v="CUST1010"/>
    <s v="Dominic Page"/>
    <n v="11"/>
    <x v="7"/>
    <x v="2"/>
    <n v="53"/>
    <s v="Male"/>
    <s v="Port Michaelburgh"/>
    <s v="Pennsylvania"/>
    <s v="USA"/>
    <x v="3"/>
    <s v="PROD79"/>
    <x v="3"/>
    <s v="Lighting"/>
    <n v="228.53"/>
    <n v="469"/>
    <s v="STORE5"/>
    <x v="3"/>
    <s v="North"/>
    <s v="New Michaelchester"/>
    <s v="Outlet"/>
    <n v="1"/>
    <n v="989.63"/>
    <n v="0.05"/>
    <s v="PayPal"/>
    <x v="233"/>
  </r>
  <r>
    <s v="SALE234"/>
    <d v="2025-03-15T00:00:00"/>
    <s v="CUST1335"/>
    <s v="Jennifer Woods"/>
    <n v="15"/>
    <x v="9"/>
    <x v="2"/>
    <n v="37"/>
    <s v="Male"/>
    <s v="West Brendamouth"/>
    <s v="North Carolina"/>
    <s v="USA"/>
    <x v="1"/>
    <s v="PROD54"/>
    <x v="0"/>
    <s v="Accessories"/>
    <n v="434.84"/>
    <n v="185"/>
    <s v="STORE0"/>
    <x v="6"/>
    <s v="East"/>
    <s v="Washingtonfurt"/>
    <s v="Flagship"/>
    <n v="1"/>
    <n v="447.16"/>
    <n v="0.22"/>
    <s v="COD"/>
    <x v="234"/>
  </r>
  <r>
    <s v="SALE235"/>
    <d v="2025-01-14T00:00:00"/>
    <s v="CUST1008"/>
    <s v="Melissa Howard"/>
    <n v="14"/>
    <x v="4"/>
    <x v="2"/>
    <n v="53"/>
    <s v="Female"/>
    <s v="Maynardton"/>
    <s v="New Hampshire"/>
    <s v="USA"/>
    <x v="0"/>
    <s v="PROD94"/>
    <x v="2"/>
    <s v="Skincare"/>
    <n v="358.47"/>
    <n v="213"/>
    <s v="STORE6"/>
    <x v="16"/>
    <s v="East"/>
    <s v="Port Josephberg"/>
    <s v="Online"/>
    <n v="1"/>
    <n v="946.9"/>
    <n v="0.28999999999999998"/>
    <s v="COD"/>
    <x v="235"/>
  </r>
  <r>
    <s v="SALE236"/>
    <d v="2025-06-01T00:00:00"/>
    <s v="CUST1169"/>
    <s v="Steve Mclaughlin"/>
    <n v="1"/>
    <x v="2"/>
    <x v="2"/>
    <n v="64"/>
    <s v="Male"/>
    <s v="Josephmouth"/>
    <s v="New Hampshire"/>
    <s v="USA"/>
    <x v="3"/>
    <s v="PROD17"/>
    <x v="0"/>
    <s v="Accessories"/>
    <n v="144.53"/>
    <n v="367"/>
    <s v="STORE0"/>
    <x v="6"/>
    <s v="East"/>
    <s v="Washingtonfurt"/>
    <s v="Flagship"/>
    <n v="4"/>
    <n v="469.68"/>
    <n v="0.19"/>
    <s v="Credit Card"/>
    <x v="236"/>
  </r>
  <r>
    <s v="SALE237"/>
    <d v="2024-09-24T00:00:00"/>
    <s v="CUST1494"/>
    <s v="Justin Lopez"/>
    <n v="24"/>
    <x v="8"/>
    <x v="0"/>
    <n v="21"/>
    <s v="Male"/>
    <s v="Port Cheryl"/>
    <s v="Texas"/>
    <s v="USA"/>
    <x v="0"/>
    <s v="PROD28"/>
    <x v="0"/>
    <s v="Accessories"/>
    <n v="38.76"/>
    <n v="137"/>
    <s v="STORE17"/>
    <x v="1"/>
    <s v="North"/>
    <s v="Bensonhaven"/>
    <s v="Flagship"/>
    <n v="4"/>
    <n v="320.64"/>
    <n v="0.2"/>
    <s v="COD"/>
    <x v="237"/>
  </r>
  <r>
    <s v="SALE238"/>
    <d v="2023-11-23T00:00:00"/>
    <s v="CUST1135"/>
    <s v="Matthew Hanna"/>
    <n v="23"/>
    <x v="3"/>
    <x v="1"/>
    <n v="33"/>
    <s v="Female"/>
    <s v="Gonzalezbury"/>
    <s v="Michigan"/>
    <s v="USA"/>
    <x v="1"/>
    <s v="PROD15"/>
    <x v="1"/>
    <s v="Appliances"/>
    <n v="465.34"/>
    <n v="301"/>
    <s v="STORE5"/>
    <x v="3"/>
    <s v="North"/>
    <s v="New Michaelchester"/>
    <s v="Outlet"/>
    <n v="1"/>
    <n v="594.44000000000005"/>
    <n v="0.21"/>
    <s v="Credit Card"/>
    <x v="238"/>
  </r>
  <r>
    <s v="SALE239"/>
    <d v="2025-07-23T00:00:00"/>
    <s v="CUST1216"/>
    <s v="Kathryn Garcia"/>
    <n v="23"/>
    <x v="0"/>
    <x v="2"/>
    <n v="44"/>
    <s v="Male"/>
    <s v="Morrismouth"/>
    <s v="California"/>
    <s v="USA"/>
    <x v="1"/>
    <s v="PROD86"/>
    <x v="3"/>
    <s v="Kitchen"/>
    <n v="176.07"/>
    <n v="82"/>
    <s v="STORE8"/>
    <x v="2"/>
    <s v="West"/>
    <s v="Thompsonborough"/>
    <s v="Online"/>
    <n v="3"/>
    <n v="91.7"/>
    <n v="0.08"/>
    <s v="COD"/>
    <x v="239"/>
  </r>
  <r>
    <s v="SALE240"/>
    <d v="2025-09-17T00:00:00"/>
    <s v="CUST1031"/>
    <s v="Sarah Vance"/>
    <n v="17"/>
    <x v="8"/>
    <x v="2"/>
    <n v="41"/>
    <s v="Male"/>
    <s v="Johnsonville"/>
    <s v="Oregon"/>
    <s v="USA"/>
    <x v="2"/>
    <s v="PROD62"/>
    <x v="1"/>
    <s v="Computer"/>
    <n v="86.42"/>
    <n v="222"/>
    <s v="STORE12"/>
    <x v="18"/>
    <s v="North"/>
    <s v="Sabrinatown"/>
    <s v="Online"/>
    <n v="3"/>
    <n v="741.33"/>
    <n v="0.03"/>
    <s v="Credit Card"/>
    <x v="240"/>
  </r>
  <r>
    <s v="SALE241"/>
    <d v="2025-04-07T00:00:00"/>
    <s v="CUST1476"/>
    <s v="Elizabeth Foster"/>
    <n v="7"/>
    <x v="10"/>
    <x v="2"/>
    <n v="33"/>
    <s v="Female"/>
    <s v="Anthonymouth"/>
    <s v="Oklahoma"/>
    <s v="USA"/>
    <x v="0"/>
    <s v="PROD16"/>
    <x v="2"/>
    <s v="Grooming"/>
    <n v="337.42"/>
    <n v="256"/>
    <s v="STORE19"/>
    <x v="12"/>
    <s v="East"/>
    <s v="Vasquezborough"/>
    <s v="Online"/>
    <n v="1"/>
    <n v="922.78"/>
    <n v="0.28999999999999998"/>
    <s v="COD"/>
    <x v="241"/>
  </r>
  <r>
    <s v="SALE242"/>
    <d v="2024-01-21T00:00:00"/>
    <s v="CUST1325"/>
    <s v="Andrew Smith"/>
    <n v="21"/>
    <x v="4"/>
    <x v="0"/>
    <n v="60"/>
    <s v="Male"/>
    <s v="East Matthew"/>
    <s v="Wisconsin"/>
    <s v="USA"/>
    <x v="3"/>
    <s v="PROD8"/>
    <x v="1"/>
    <s v="Audio"/>
    <n v="439.07"/>
    <n v="142"/>
    <s v="STORE16"/>
    <x v="9"/>
    <s v="West"/>
    <s v="New Jimmymouth"/>
    <s v="Flagship"/>
    <n v="1"/>
    <n v="394.35"/>
    <n v="0.09"/>
    <s v="PayPal"/>
    <x v="242"/>
  </r>
  <r>
    <s v="SALE243"/>
    <d v="2024-07-07T00:00:00"/>
    <s v="CUST1364"/>
    <s v="Chloe Aguilar"/>
    <n v="7"/>
    <x v="0"/>
    <x v="0"/>
    <n v="58"/>
    <s v="Male"/>
    <s v="Lake Johnside"/>
    <s v="Arizona"/>
    <s v="USA"/>
    <x v="3"/>
    <s v="PROD65"/>
    <x v="0"/>
    <s v="Fitness"/>
    <n v="240.63"/>
    <n v="423"/>
    <s v="STORE11"/>
    <x v="19"/>
    <s v="South"/>
    <s v="Lake Michael"/>
    <s v="Online"/>
    <n v="2"/>
    <n v="703.95"/>
    <n v="0.03"/>
    <s v="Credit Card"/>
    <x v="243"/>
  </r>
  <r>
    <s v="SALE244"/>
    <d v="2025-05-03T00:00:00"/>
    <s v="CUST1200"/>
    <s v="Anna Perez"/>
    <n v="3"/>
    <x v="5"/>
    <x v="2"/>
    <n v="30"/>
    <s v="Male"/>
    <s v="South Jerry"/>
    <s v="Maine"/>
    <s v="USA"/>
    <x v="1"/>
    <s v="PROD14"/>
    <x v="3"/>
    <s v="Decor"/>
    <n v="48.01"/>
    <n v="439"/>
    <s v="STORE0"/>
    <x v="6"/>
    <s v="East"/>
    <s v="Washingtonfurt"/>
    <s v="Flagship"/>
    <n v="4"/>
    <n v="452.67"/>
    <n v="0.28000000000000003"/>
    <s v="PayPal"/>
    <x v="244"/>
  </r>
  <r>
    <s v="SALE245"/>
    <d v="2024-02-27T00:00:00"/>
    <s v="CUST1463"/>
    <s v="Samantha Lee"/>
    <n v="27"/>
    <x v="6"/>
    <x v="0"/>
    <n v="36"/>
    <s v="Female"/>
    <s v="Port Anthony"/>
    <s v="Connecticut"/>
    <s v="USA"/>
    <x v="3"/>
    <s v="PROD8"/>
    <x v="1"/>
    <s v="Audio"/>
    <n v="439.07"/>
    <n v="142"/>
    <s v="STORE7"/>
    <x v="4"/>
    <s v="South"/>
    <s v="Williamsfurt"/>
    <s v="Online"/>
    <n v="2"/>
    <n v="377.3"/>
    <n v="0.15"/>
    <s v="PayPal"/>
    <x v="245"/>
  </r>
  <r>
    <s v="SALE246"/>
    <d v="2025-07-08T00:00:00"/>
    <s v="CUST1344"/>
    <s v="Evelyn Brown"/>
    <n v="8"/>
    <x v="0"/>
    <x v="2"/>
    <n v="39"/>
    <s v="Male"/>
    <s v="West Victoriaborough"/>
    <s v="New Mexico"/>
    <s v="USA"/>
    <x v="0"/>
    <s v="PROD74"/>
    <x v="1"/>
    <s v="Audio"/>
    <n v="403.71"/>
    <n v="159"/>
    <s v="STORE7"/>
    <x v="4"/>
    <s v="South"/>
    <s v="Williamsfurt"/>
    <s v="Online"/>
    <n v="2"/>
    <n v="130.47999999999999"/>
    <n v="0.23"/>
    <s v="PayPal"/>
    <x v="246"/>
  </r>
  <r>
    <s v="SALE247"/>
    <d v="2025-03-13T00:00:00"/>
    <s v="CUST1435"/>
    <s v="Lindsay Beasley"/>
    <n v="13"/>
    <x v="9"/>
    <x v="2"/>
    <n v="37"/>
    <s v="Female"/>
    <s v="Wesleyhaven"/>
    <s v="Idaho"/>
    <s v="USA"/>
    <x v="2"/>
    <s v="PROD94"/>
    <x v="2"/>
    <s v="Skincare"/>
    <n v="358.47"/>
    <n v="213"/>
    <s v="STORE12"/>
    <x v="18"/>
    <s v="North"/>
    <s v="Sabrinatown"/>
    <s v="Online"/>
    <n v="1"/>
    <n v="809.45"/>
    <n v="0.09"/>
    <s v="COD"/>
    <x v="247"/>
  </r>
  <r>
    <s v="SALE248"/>
    <d v="2025-04-21T00:00:00"/>
    <s v="CUST1083"/>
    <s v="Thomas Robinson"/>
    <n v="21"/>
    <x v="10"/>
    <x v="2"/>
    <n v="48"/>
    <s v="Female"/>
    <s v="Nicholastown"/>
    <s v="Georgia"/>
    <s v="USA"/>
    <x v="3"/>
    <s v="PROD45"/>
    <x v="0"/>
    <s v="Team Sports"/>
    <n v="318.91000000000003"/>
    <n v="114"/>
    <s v="STORE9"/>
    <x v="11"/>
    <s v="South"/>
    <s v="East Johnstad"/>
    <s v="Flagship"/>
    <n v="3"/>
    <n v="499.12"/>
    <n v="0.05"/>
    <s v="PayPal"/>
    <x v="248"/>
  </r>
  <r>
    <s v="SALE249"/>
    <d v="2024-11-10T00:00:00"/>
    <s v="CUST1023"/>
    <s v="Jonathan Steele"/>
    <n v="10"/>
    <x v="3"/>
    <x v="0"/>
    <n v="52"/>
    <s v="Female"/>
    <s v="Molinabury"/>
    <s v="Oregon"/>
    <s v="USA"/>
    <x v="2"/>
    <s v="PROD68"/>
    <x v="3"/>
    <s v="Furniture"/>
    <n v="243.7"/>
    <n v="130"/>
    <s v="STORE3"/>
    <x v="0"/>
    <s v="North"/>
    <s v="Hoodberg"/>
    <s v="Outlet"/>
    <n v="2"/>
    <n v="894.58"/>
    <n v="0.25"/>
    <s v="Credit Card"/>
    <x v="249"/>
  </r>
  <r>
    <s v="SALE250"/>
    <d v="2024-08-09T00:00:00"/>
    <s v="CUST1131"/>
    <s v="Joseph Richards"/>
    <n v="9"/>
    <x v="7"/>
    <x v="0"/>
    <n v="34"/>
    <s v="Female"/>
    <s v="Wigginsville"/>
    <s v="Alabama"/>
    <s v="USA"/>
    <x v="3"/>
    <s v="PROD75"/>
    <x v="4"/>
    <s v="Footwear"/>
    <n v="158.13999999999999"/>
    <n v="82"/>
    <s v="STORE9"/>
    <x v="11"/>
    <s v="South"/>
    <s v="East Johnstad"/>
    <s v="Flagship"/>
    <n v="4"/>
    <n v="578.39"/>
    <n v="0.01"/>
    <s v="Credit Card"/>
    <x v="250"/>
  </r>
  <r>
    <s v="SALE251"/>
    <d v="2024-03-05T00:00:00"/>
    <s v="CUST1485"/>
    <s v="Sara Ingram"/>
    <n v="5"/>
    <x v="9"/>
    <x v="0"/>
    <n v="46"/>
    <s v="Female"/>
    <s v="East Dillonview"/>
    <s v="Virginia"/>
    <s v="USA"/>
    <x v="3"/>
    <s v="PROD41"/>
    <x v="0"/>
    <s v="Fitness"/>
    <n v="313.26"/>
    <n v="369"/>
    <s v="STORE17"/>
    <x v="1"/>
    <s v="North"/>
    <s v="Bensonhaven"/>
    <s v="Flagship"/>
    <n v="4"/>
    <n v="982.45"/>
    <n v="0.2"/>
    <s v="PayPal"/>
    <x v="251"/>
  </r>
  <r>
    <s v="SALE252"/>
    <d v="2025-09-25T00:00:00"/>
    <s v="CUST1449"/>
    <s v="William Cortez"/>
    <n v="25"/>
    <x v="8"/>
    <x v="2"/>
    <n v="29"/>
    <s v="Male"/>
    <s v="Port Hannahport"/>
    <s v="Ohio"/>
    <s v="USA"/>
    <x v="3"/>
    <s v="PROD98"/>
    <x v="1"/>
    <s v="Audio"/>
    <n v="431.67"/>
    <n v="73"/>
    <s v="STORE19"/>
    <x v="12"/>
    <s v="East"/>
    <s v="Vasquezborough"/>
    <s v="Online"/>
    <n v="1"/>
    <n v="549.52"/>
    <n v="0.1"/>
    <s v="PayPal"/>
    <x v="252"/>
  </r>
  <r>
    <s v="SALE253"/>
    <d v="2025-08-07T00:00:00"/>
    <s v="CUST1240"/>
    <s v="William Hull"/>
    <n v="7"/>
    <x v="7"/>
    <x v="2"/>
    <n v="59"/>
    <s v="Female"/>
    <s v="Heathfort"/>
    <s v="Michigan"/>
    <s v="USA"/>
    <x v="1"/>
    <s v="PROD92"/>
    <x v="3"/>
    <s v="Appliances"/>
    <n v="447.43"/>
    <n v="191"/>
    <s v="STORE18"/>
    <x v="14"/>
    <s v="East"/>
    <s v="East Stevechester"/>
    <s v="Flagship"/>
    <n v="2"/>
    <n v="239.92"/>
    <n v="0.16"/>
    <s v="Credit Card"/>
    <x v="253"/>
  </r>
  <r>
    <s v="SALE254"/>
    <d v="2024-02-16T00:00:00"/>
    <s v="CUST1082"/>
    <s v="George Rosario"/>
    <n v="16"/>
    <x v="6"/>
    <x v="0"/>
    <n v="53"/>
    <s v="Male"/>
    <s v="Leburgh"/>
    <s v="Florida"/>
    <s v="USA"/>
    <x v="3"/>
    <s v="PROD92"/>
    <x v="3"/>
    <s v="Appliances"/>
    <n v="447.43"/>
    <n v="191"/>
    <s v="STORE6"/>
    <x v="16"/>
    <s v="East"/>
    <s v="Port Josephberg"/>
    <s v="Online"/>
    <n v="2"/>
    <n v="878.05"/>
    <n v="0.11"/>
    <s v="PayPal"/>
    <x v="254"/>
  </r>
  <r>
    <s v="SALE255"/>
    <d v="2025-03-30T00:00:00"/>
    <s v="CUST1044"/>
    <s v="Denise Williams"/>
    <n v="30"/>
    <x v="9"/>
    <x v="2"/>
    <n v="34"/>
    <s v="Male"/>
    <s v="Christianstad"/>
    <s v="Hawaii"/>
    <s v="USA"/>
    <x v="3"/>
    <s v="PROD1"/>
    <x v="4"/>
    <s v="Tops"/>
    <n v="342.56"/>
    <n v="181"/>
    <s v="STORE9"/>
    <x v="11"/>
    <s v="South"/>
    <s v="East Johnstad"/>
    <s v="Flagship"/>
    <n v="3"/>
    <n v="546.96"/>
    <n v="0.19"/>
    <s v="Credit Card"/>
    <x v="255"/>
  </r>
  <r>
    <s v="SALE256"/>
    <d v="2025-02-18T00:00:00"/>
    <s v="CUST1471"/>
    <s v="Debra Mccullough"/>
    <n v="18"/>
    <x v="6"/>
    <x v="2"/>
    <n v="42"/>
    <s v="Male"/>
    <s v="Mcdanielfurt"/>
    <s v="Montana"/>
    <s v="USA"/>
    <x v="1"/>
    <s v="PROD17"/>
    <x v="0"/>
    <s v="Accessories"/>
    <n v="144.53"/>
    <n v="367"/>
    <s v="STORE10"/>
    <x v="15"/>
    <s v="East"/>
    <s v="East Davidville"/>
    <s v="Online"/>
    <n v="2"/>
    <n v="71.77"/>
    <n v="0.22"/>
    <s v="Credit Card"/>
    <x v="256"/>
  </r>
  <r>
    <s v="SALE257"/>
    <d v="2025-03-01T00:00:00"/>
    <s v="CUST1013"/>
    <s v="Nathan Hernandez"/>
    <n v="1"/>
    <x v="9"/>
    <x v="2"/>
    <n v="32"/>
    <s v="Female"/>
    <s v="New Becky"/>
    <s v="Montana"/>
    <s v="USA"/>
    <x v="2"/>
    <s v="PROD24"/>
    <x v="0"/>
    <s v="Outdoor"/>
    <n v="166.06"/>
    <n v="340"/>
    <s v="STORE1"/>
    <x v="8"/>
    <s v="North"/>
    <s v="Danielmouth"/>
    <s v="Flagship"/>
    <n v="2"/>
    <n v="679.86"/>
    <n v="0.22"/>
    <s v="COD"/>
    <x v="257"/>
  </r>
  <r>
    <s v="SALE258"/>
    <d v="2024-01-09T00:00:00"/>
    <s v="CUST1136"/>
    <s v="Patrick Coleman"/>
    <n v="9"/>
    <x v="4"/>
    <x v="0"/>
    <n v="29"/>
    <s v="Male"/>
    <s v="New Jeffrey"/>
    <s v="Nebraska"/>
    <s v="USA"/>
    <x v="2"/>
    <s v="PROD35"/>
    <x v="3"/>
    <s v="Lighting"/>
    <n v="382.22"/>
    <n v="329"/>
    <s v="STORE17"/>
    <x v="1"/>
    <s v="North"/>
    <s v="Bensonhaven"/>
    <s v="Flagship"/>
    <n v="1"/>
    <n v="222.94"/>
    <n v="0.19"/>
    <s v="Credit Card"/>
    <x v="258"/>
  </r>
  <r>
    <s v="SALE259"/>
    <d v="2025-04-26T00:00:00"/>
    <s v="CUST1248"/>
    <s v="Nicholas Webb"/>
    <n v="26"/>
    <x v="10"/>
    <x v="2"/>
    <n v="19"/>
    <s v="Male"/>
    <s v="Lake Timothy"/>
    <s v="Nevada"/>
    <s v="USA"/>
    <x v="0"/>
    <s v="PROD35"/>
    <x v="3"/>
    <s v="Lighting"/>
    <n v="382.22"/>
    <n v="329"/>
    <s v="STORE2"/>
    <x v="17"/>
    <s v="South"/>
    <s v="North Nancyview"/>
    <s v="Outlet"/>
    <n v="2"/>
    <n v="355.3"/>
    <n v="0.14000000000000001"/>
    <s v="PayPal"/>
    <x v="259"/>
  </r>
  <r>
    <s v="SALE260"/>
    <d v="2024-07-24T00:00:00"/>
    <s v="CUST1103"/>
    <s v="Steven Stein"/>
    <n v="24"/>
    <x v="0"/>
    <x v="0"/>
    <n v="21"/>
    <s v="Male"/>
    <s v="West Lauren"/>
    <s v="Connecticut"/>
    <s v="USA"/>
    <x v="3"/>
    <s v="PROD89"/>
    <x v="2"/>
    <s v="Makeup"/>
    <n v="183.04"/>
    <n v="457"/>
    <s v="STORE19"/>
    <x v="12"/>
    <s v="East"/>
    <s v="Vasquezborough"/>
    <s v="Online"/>
    <n v="4"/>
    <n v="611.29999999999995"/>
    <n v="0.11"/>
    <s v="PayPal"/>
    <x v="260"/>
  </r>
  <r>
    <s v="SALE261"/>
    <d v="2025-03-26T00:00:00"/>
    <s v="CUST1333"/>
    <s v="Teresa Johnson"/>
    <n v="26"/>
    <x v="9"/>
    <x v="2"/>
    <n v="64"/>
    <s v="Female"/>
    <s v="Johnsonbury"/>
    <s v="Georgia"/>
    <s v="USA"/>
    <x v="0"/>
    <s v="PROD0"/>
    <x v="1"/>
    <s v="Computer"/>
    <n v="112.42"/>
    <n v="416"/>
    <s v="STORE8"/>
    <x v="2"/>
    <s v="West"/>
    <s v="Thompsonborough"/>
    <s v="Online"/>
    <n v="4"/>
    <n v="849.21"/>
    <n v="7.0000000000000007E-2"/>
    <s v="Credit Card"/>
    <x v="261"/>
  </r>
  <r>
    <s v="SALE262"/>
    <d v="2025-02-25T00:00:00"/>
    <s v="CUST1209"/>
    <s v="Joan Johnson"/>
    <n v="25"/>
    <x v="6"/>
    <x v="2"/>
    <n v="50"/>
    <s v="Female"/>
    <s v="Lake Josephport"/>
    <s v="Maine"/>
    <s v="USA"/>
    <x v="1"/>
    <s v="PROD42"/>
    <x v="1"/>
    <s v="Accessories"/>
    <n v="450.71"/>
    <n v="389"/>
    <s v="STORE7"/>
    <x v="4"/>
    <s v="South"/>
    <s v="Williamsfurt"/>
    <s v="Online"/>
    <n v="3"/>
    <n v="553.12"/>
    <n v="0.28000000000000003"/>
    <s v="COD"/>
    <x v="262"/>
  </r>
  <r>
    <s v="SALE263"/>
    <d v="2025-06-18T00:00:00"/>
    <s v="CUST1282"/>
    <s v="Kristi Lopez"/>
    <n v="18"/>
    <x v="2"/>
    <x v="2"/>
    <n v="46"/>
    <s v="Female"/>
    <s v="Spencermouth"/>
    <s v="New Jersey"/>
    <s v="USA"/>
    <x v="0"/>
    <s v="PROD91"/>
    <x v="4"/>
    <s v="Footwear"/>
    <n v="438.25"/>
    <n v="496"/>
    <s v="STORE9"/>
    <x v="11"/>
    <s v="South"/>
    <s v="East Johnstad"/>
    <s v="Flagship"/>
    <n v="2"/>
    <n v="903.08"/>
    <n v="0.18"/>
    <s v="COD"/>
    <x v="263"/>
  </r>
  <r>
    <s v="SALE264"/>
    <d v="2024-12-22T00:00:00"/>
    <s v="CUST1478"/>
    <s v="Earl Smith DDS"/>
    <n v="22"/>
    <x v="1"/>
    <x v="0"/>
    <n v="59"/>
    <s v="Male"/>
    <s v="West Sarah"/>
    <s v="South Dakota"/>
    <s v="USA"/>
    <x v="0"/>
    <s v="PROD16"/>
    <x v="2"/>
    <s v="Grooming"/>
    <n v="337.42"/>
    <n v="256"/>
    <s v="STORE11"/>
    <x v="19"/>
    <s v="South"/>
    <s v="Lake Michael"/>
    <s v="Online"/>
    <n v="4"/>
    <n v="640.23"/>
    <n v="0.06"/>
    <s v="COD"/>
    <x v="264"/>
  </r>
  <r>
    <s v="SALE265"/>
    <d v="2025-06-28T00:00:00"/>
    <s v="CUST1141"/>
    <s v="Cristian Wright"/>
    <n v="28"/>
    <x v="2"/>
    <x v="2"/>
    <n v="30"/>
    <s v="Male"/>
    <s v="Port Denise"/>
    <s v="California"/>
    <s v="USA"/>
    <x v="3"/>
    <s v="PROD21"/>
    <x v="3"/>
    <s v="Storage"/>
    <n v="123.46"/>
    <n v="76"/>
    <s v="STORE6"/>
    <x v="16"/>
    <s v="East"/>
    <s v="Port Josephberg"/>
    <s v="Online"/>
    <n v="1"/>
    <n v="518"/>
    <n v="0.25"/>
    <s v="Credit Card"/>
    <x v="265"/>
  </r>
  <r>
    <s v="SALE266"/>
    <d v="2024-05-25T00:00:00"/>
    <s v="CUST1433"/>
    <s v="Thomas Moore"/>
    <n v="25"/>
    <x v="5"/>
    <x v="0"/>
    <n v="51"/>
    <s v="Female"/>
    <s v="Williamsberg"/>
    <s v="New York"/>
    <s v="USA"/>
    <x v="2"/>
    <s v="PROD64"/>
    <x v="2"/>
    <s v="Makeup"/>
    <n v="299.11"/>
    <n v="118"/>
    <s v="STORE4"/>
    <x v="5"/>
    <s v="South"/>
    <s v="Port Sharon"/>
    <s v="Online"/>
    <n v="4"/>
    <n v="779.25"/>
    <n v="0.25"/>
    <s v="Credit Card"/>
    <x v="266"/>
  </r>
  <r>
    <s v="SALE267"/>
    <d v="2025-05-30T00:00:00"/>
    <s v="CUST1118"/>
    <s v="Earl Allen"/>
    <n v="30"/>
    <x v="5"/>
    <x v="2"/>
    <n v="36"/>
    <s v="Male"/>
    <s v="New Jenniferburgh"/>
    <s v="Nebraska"/>
    <s v="USA"/>
    <x v="1"/>
    <s v="PROD83"/>
    <x v="2"/>
    <s v="Skincare"/>
    <n v="250.41615384615383"/>
    <n v="159"/>
    <s v="STORE7"/>
    <x v="4"/>
    <s v="South"/>
    <s v="Williamsfurt"/>
    <s v="Online"/>
    <n v="2"/>
    <n v="467.75"/>
    <n v="0.26"/>
    <s v="Credit Card"/>
    <x v="267"/>
  </r>
  <r>
    <s v="SALE268"/>
    <d v="2024-09-20T00:00:00"/>
    <s v="CUST1406"/>
    <s v="David Lozano"/>
    <n v="20"/>
    <x v="8"/>
    <x v="0"/>
    <n v="23"/>
    <s v="Female"/>
    <s v="North Michaelfurt"/>
    <s v="Wisconsin"/>
    <s v="USA"/>
    <x v="0"/>
    <s v="PROD90"/>
    <x v="1"/>
    <s v="Accessories"/>
    <n v="340.14"/>
    <n v="361"/>
    <s v="STORE18"/>
    <x v="14"/>
    <s v="East"/>
    <s v="East Stevechester"/>
    <s v="Flagship"/>
    <n v="3"/>
    <n v="510.11900000000003"/>
    <n v="0.06"/>
    <s v="Credit Card"/>
    <x v="268"/>
  </r>
  <r>
    <s v="SALE269"/>
    <d v="2025-05-26T00:00:00"/>
    <s v="CUST1219"/>
    <s v="Jordan Wells"/>
    <n v="26"/>
    <x v="5"/>
    <x v="2"/>
    <n v="47"/>
    <s v="Female"/>
    <s v="Phillipschester   "/>
    <s v="New Jersey"/>
    <s v="USA"/>
    <x v="0"/>
    <s v="PROD37"/>
    <x v="4"/>
    <s v="Footwear"/>
    <n v="353.47"/>
    <n v="214"/>
    <s v="STORE0"/>
    <x v="6"/>
    <s v="East"/>
    <s v="Washingtonfurt"/>
    <s v="Flagship"/>
    <n v="4"/>
    <n v="747.01"/>
    <n v="0.13"/>
    <s v="PayPal"/>
    <x v="269"/>
  </r>
  <r>
    <s v="SALE270"/>
    <d v="2025-03-19T00:00:00"/>
    <s v="CUST1101"/>
    <s v="Colleen Maynard"/>
    <n v="19"/>
    <x v="9"/>
    <x v="2"/>
    <n v="29"/>
    <s v="Male"/>
    <s v="Singletonmouth"/>
    <s v="Utah"/>
    <s v="USA"/>
    <x v="0"/>
    <s v="PROD89"/>
    <x v="2"/>
    <s v="Makeup"/>
    <n v="183.04"/>
    <n v="457"/>
    <s v="STORE12"/>
    <x v="18"/>
    <s v="North"/>
    <s v="Sabrinatown"/>
    <s v="Online"/>
    <n v="4"/>
    <n v="461.83"/>
    <n v="0.28000000000000003"/>
    <s v="PayPal"/>
    <x v="270"/>
  </r>
  <r>
    <s v="SALE271"/>
    <d v="2025-04-03T00:00:00"/>
    <s v="CUST1134"/>
    <s v="Morgan Bowen"/>
    <n v="3"/>
    <x v="10"/>
    <x v="2"/>
    <n v="54"/>
    <s v="Male"/>
    <s v="Parksfort"/>
    <s v="Washington"/>
    <s v="USA"/>
    <x v="0"/>
    <s v="PROD70"/>
    <x v="3"/>
    <s v="Storage"/>
    <n v="138.05000000000001"/>
    <n v="89"/>
    <s v="STORE8"/>
    <x v="2"/>
    <s v="West"/>
    <s v="Thompsonborough"/>
    <s v="Online"/>
    <n v="2"/>
    <n v="105.15"/>
    <n v="0.06"/>
    <s v="Credit Card"/>
    <x v="271"/>
  </r>
  <r>
    <s v="SALE272"/>
    <d v="2025-02-05T00:00:00"/>
    <s v="CUST1033"/>
    <s v="Robert Jones DDS"/>
    <n v="5"/>
    <x v="6"/>
    <x v="2"/>
    <n v="25"/>
    <s v="Male"/>
    <s v="Tristanton"/>
    <s v="Oklahoma"/>
    <s v="USA"/>
    <x v="1"/>
    <s v="PROD23"/>
    <x v="4"/>
    <s v="Tops"/>
    <n v="265.73266666666666"/>
    <n v="360"/>
    <s v="STORE3"/>
    <x v="0"/>
    <s v="North"/>
    <s v="Hoodberg"/>
    <s v="Outlet"/>
    <n v="3"/>
    <n v="610.24"/>
    <n v="0.17"/>
    <s v="COD"/>
    <x v="272"/>
  </r>
  <r>
    <s v="SALE273"/>
    <d v="2025-01-10T00:00:00"/>
    <s v="CUST1312"/>
    <s v="Jason Mullins"/>
    <n v="10"/>
    <x v="4"/>
    <x v="2"/>
    <n v="47"/>
    <s v="Female"/>
    <s v="Brianchester"/>
    <s v="Delaware"/>
    <s v="USA"/>
    <x v="2"/>
    <s v="PROD74"/>
    <x v="1"/>
    <s v="Audio"/>
    <n v="403.71"/>
    <n v="159"/>
    <s v="STORE8"/>
    <x v="2"/>
    <s v="West"/>
    <s v="Thompsonborough"/>
    <s v="Online"/>
    <n v="1"/>
    <n v="872.12"/>
    <n v="7.0000000000000007E-2"/>
    <s v="PayPal"/>
    <x v="273"/>
  </r>
  <r>
    <s v="SALE274"/>
    <d v="2024-01-25T00:00:00"/>
    <s v="CUST1433"/>
    <s v="Thomas Moore"/>
    <n v="25"/>
    <x v="4"/>
    <x v="0"/>
    <n v="51"/>
    <s v="Female"/>
    <s v="Williamsberg"/>
    <s v="New York"/>
    <s v="USA"/>
    <x v="2"/>
    <s v="PROD10"/>
    <x v="3"/>
    <s v="Kitchen"/>
    <n v="298.86"/>
    <n v="308"/>
    <s v="STORE1"/>
    <x v="8"/>
    <s v="North"/>
    <s v="Danielmouth"/>
    <s v="Flagship"/>
    <n v="1"/>
    <n v="406.79"/>
    <n v="0.03"/>
    <s v="COD"/>
    <x v="274"/>
  </r>
  <r>
    <s v="SALE275"/>
    <d v="2025-10-02T00:00:00"/>
    <s v="CUST1372"/>
    <s v="Jacqueline Anthony"/>
    <n v="2"/>
    <x v="11"/>
    <x v="2"/>
    <n v="28"/>
    <s v="Male"/>
    <s v="Vincentside"/>
    <s v="Ohio"/>
    <s v="USA"/>
    <x v="3"/>
    <s v="PROD54"/>
    <x v="0"/>
    <s v="Accessories"/>
    <n v="434.84"/>
    <n v="185"/>
    <s v="STORE14"/>
    <x v="7"/>
    <s v="South"/>
    <s v="Christopherland"/>
    <s v="Outlet"/>
    <n v="1"/>
    <n v="606.01"/>
    <n v="0.04"/>
    <s v="PayPal"/>
    <x v="275"/>
  </r>
  <r>
    <s v="SALE276"/>
    <d v="2024-07-10T00:00:00"/>
    <s v="CUST1349"/>
    <s v="Heather Valenzuela"/>
    <n v="10"/>
    <x v="0"/>
    <x v="0"/>
    <n v="31"/>
    <s v="Male"/>
    <s v="New Angiefurt"/>
    <s v="Alaska"/>
    <s v="USA"/>
    <x v="3"/>
    <s v="PROD17"/>
    <x v="0"/>
    <s v="Accessories"/>
    <n v="144.53"/>
    <n v="367"/>
    <s v="STORE5"/>
    <x v="3"/>
    <s v="North"/>
    <s v="New Michaelchester"/>
    <s v="Outlet"/>
    <n v="4"/>
    <n v="322.58"/>
    <n v="0.06"/>
    <s v="Credit Card"/>
    <x v="276"/>
  </r>
  <r>
    <s v="SALE277"/>
    <d v="2025-01-04T00:00:00"/>
    <s v="CUST1484"/>
    <s v="Jessica Castro"/>
    <n v="4"/>
    <x v="4"/>
    <x v="2"/>
    <n v="32"/>
    <s v="Male"/>
    <s v="West Markton"/>
    <s v="Massachusetts"/>
    <s v="USA"/>
    <x v="3"/>
    <s v="PROD77"/>
    <x v="1"/>
    <s v="Appliances"/>
    <n v="480.9"/>
    <n v="104"/>
    <s v="STORE18"/>
    <x v="14"/>
    <s v="East"/>
    <s v="East Stevechester"/>
    <s v="Flagship"/>
    <n v="4"/>
    <n v="463.17"/>
    <n v="0.06"/>
    <s v="PayPal"/>
    <x v="277"/>
  </r>
  <r>
    <s v="SALE278"/>
    <d v="2025-05-21T00:00:00"/>
    <s v="CUST1316"/>
    <s v="Robert House"/>
    <n v="21"/>
    <x v="5"/>
    <x v="2"/>
    <n v="34"/>
    <s v="Male"/>
    <s v="Lake James"/>
    <s v="Maryland"/>
    <s v="USA"/>
    <x v="0"/>
    <s v="PROD25"/>
    <x v="4"/>
    <s v="Accessories"/>
    <n v="174.02"/>
    <n v="268"/>
    <s v="STORE7"/>
    <x v="4"/>
    <s v="South"/>
    <s v="Williamsfurt"/>
    <s v="Online"/>
    <n v="4"/>
    <n v="285.82"/>
    <n v="0.18"/>
    <s v="PayPal"/>
    <x v="278"/>
  </r>
  <r>
    <s v="SALE279"/>
    <d v="2025-07-30T00:00:00"/>
    <s v="CUST1326"/>
    <s v="Robert King"/>
    <n v="30"/>
    <x v="0"/>
    <x v="2"/>
    <n v="58"/>
    <s v="Female"/>
    <s v="Cindyton"/>
    <s v="Rhode Island"/>
    <s v="USA"/>
    <x v="0"/>
    <s v="PROD37"/>
    <x v="4"/>
    <s v="Footwear"/>
    <n v="353.47"/>
    <n v="214"/>
    <s v="STORE11"/>
    <x v="19"/>
    <s v="South"/>
    <s v="Lake Michael"/>
    <s v="Online"/>
    <n v="3"/>
    <n v="995.38"/>
    <n v="0.1"/>
    <s v="PayPal"/>
    <x v="279"/>
  </r>
  <r>
    <s v="SALE280"/>
    <d v="2025-04-10T00:00:00"/>
    <s v="CUST1119"/>
    <s v="Michael Jones"/>
    <n v="10"/>
    <x v="10"/>
    <x v="2"/>
    <n v="40"/>
    <s v="Male"/>
    <s v="North Edwardton"/>
    <s v="Tennessee"/>
    <s v="USA"/>
    <x v="3"/>
    <s v="PROD62"/>
    <x v="1"/>
    <s v="Computer"/>
    <n v="86.42"/>
    <n v="222"/>
    <s v="STORE8"/>
    <x v="2"/>
    <s v="West"/>
    <s v="Thompsonborough"/>
    <s v="Online"/>
    <n v="1"/>
    <n v="329.31"/>
    <n v="0.09"/>
    <s v="Credit Card"/>
    <x v="280"/>
  </r>
  <r>
    <s v="SALE281"/>
    <d v="2024-07-02T00:00:00"/>
    <s v="CUST1490"/>
    <s v="Scott Harris"/>
    <n v="2"/>
    <x v="0"/>
    <x v="0"/>
    <n v="23"/>
    <s v="Male"/>
    <s v="North Nataliemouth"/>
    <s v="Maryland"/>
    <s v="USA"/>
    <x v="1"/>
    <s v="PROD47"/>
    <x v="2"/>
    <s v="Makeup"/>
    <n v="250.41615384615383"/>
    <n v="431"/>
    <s v="STORE16"/>
    <x v="9"/>
    <s v="West"/>
    <s v="New Jimmymouth"/>
    <s v="Flagship"/>
    <n v="3"/>
    <n v="64.2"/>
    <n v="0.08"/>
    <s v="COD"/>
    <x v="281"/>
  </r>
  <r>
    <s v="SALE282"/>
    <d v="2025-06-21T00:00:00"/>
    <s v="CUST1262"/>
    <s v="Katherine Cowan"/>
    <n v="21"/>
    <x v="2"/>
    <x v="2"/>
    <n v="60"/>
    <s v="Female"/>
    <s v="New Ana"/>
    <s v="Montana"/>
    <s v="USA"/>
    <x v="2"/>
    <s v="PROD11"/>
    <x v="1"/>
    <s v="Accessories"/>
    <n v="449.4"/>
    <n v="274.7"/>
    <s v="STORE13"/>
    <x v="13"/>
    <s v="East"/>
    <s v="Johnsonville"/>
    <s v="Flagship"/>
    <n v="3"/>
    <n v="697.13"/>
    <n v="0.25"/>
    <s v="COD"/>
    <x v="282"/>
  </r>
  <r>
    <s v="SALE283"/>
    <d v="2024-12-13T00:00:00"/>
    <s v="CUST1022"/>
    <s v="   paul fox"/>
    <n v="13"/>
    <x v="1"/>
    <x v="0"/>
    <n v="33"/>
    <s v="Female"/>
    <s v="Michaelton"/>
    <s v="Hawaii"/>
    <s v="USA"/>
    <x v="2"/>
    <s v="PROD9"/>
    <x v="0"/>
    <s v="Fitness"/>
    <n v="495.72"/>
    <n v="323"/>
    <s v="STORE5"/>
    <x v="3"/>
    <s v="North"/>
    <s v="New Michaelchester"/>
    <s v="Outlet"/>
    <n v="3"/>
    <n v="134.30000000000001"/>
    <n v="0.14000000000000001"/>
    <s v="Credit Card"/>
    <x v="283"/>
  </r>
  <r>
    <s v="SALE284"/>
    <d v="2024-08-14T00:00:00"/>
    <s v="CUST1260"/>
    <s v="Russell Lamb"/>
    <n v="14"/>
    <x v="7"/>
    <x v="0"/>
    <n v="63"/>
    <s v="Female"/>
    <s v="North Jonathon"/>
    <s v="Arizona"/>
    <s v="USA"/>
    <x v="1"/>
    <s v="PROD84"/>
    <x v="3"/>
    <s v="Furniture"/>
    <n v="388.46"/>
    <n v="208"/>
    <s v="STORE13"/>
    <x v="13"/>
    <s v="East"/>
    <s v="Johnsonville"/>
    <s v="Flagship"/>
    <n v="1"/>
    <n v="520.92999999999995"/>
    <n v="0.15"/>
    <s v="Credit Card"/>
    <x v="284"/>
  </r>
  <r>
    <s v="SALE285"/>
    <d v="2025-03-05T00:00:00"/>
    <s v="CUST1225"/>
    <s v="Elizabeth Stanley"/>
    <n v="5"/>
    <x v="9"/>
    <x v="2"/>
    <n v="46"/>
    <s v="Female"/>
    <s v="Bethanyton"/>
    <s v="Utah"/>
    <s v="USA"/>
    <x v="1"/>
    <s v="PROD19"/>
    <x v="0"/>
    <s v="Equipment"/>
    <n v="21.34"/>
    <n v="65"/>
    <s v="STORE7"/>
    <x v="4"/>
    <s v="South"/>
    <s v="Williamsfurt"/>
    <s v="Online"/>
    <n v="2"/>
    <n v="350.12"/>
    <n v="0.21"/>
    <s v="COD"/>
    <x v="285"/>
  </r>
  <r>
    <s v="SALE286"/>
    <d v="2024-01-17T00:00:00"/>
    <s v="CUST1466"/>
    <s v="Cynthia Parrish"/>
    <n v="17"/>
    <x v="4"/>
    <x v="0"/>
    <n v="18"/>
    <s v="Male"/>
    <s v="Espinozaberg"/>
    <s v="Minnesota"/>
    <s v="USA"/>
    <x v="2"/>
    <s v="PROD48"/>
    <x v="1"/>
    <s v="Accessories"/>
    <n v="177.98"/>
    <n v="103"/>
    <s v="STORE19"/>
    <x v="12"/>
    <s v="East"/>
    <s v="Vasquezborough"/>
    <s v="Online"/>
    <n v="3"/>
    <n v="807.95"/>
    <n v="0.1"/>
    <s v="PayPal"/>
    <x v="286"/>
  </r>
  <r>
    <s v="SALE287"/>
    <d v="2025-08-20T00:00:00"/>
    <s v="CUST1335"/>
    <s v="Jennifer Woods"/>
    <n v="20"/>
    <x v="7"/>
    <x v="2"/>
    <n v="37"/>
    <s v="Male"/>
    <s v="West Brendamouth"/>
    <s v="North Carolina"/>
    <s v="USA"/>
    <x v="1"/>
    <s v="PROD38"/>
    <x v="0"/>
    <s v="Outdoor"/>
    <n v="135.61000000000001"/>
    <n v="394"/>
    <s v="STORE6"/>
    <x v="16"/>
    <s v="East"/>
    <s v="Port Josephberg"/>
    <s v="Online"/>
    <n v="4"/>
    <n v="766.03"/>
    <n v="0.28999999999999998"/>
    <s v="PayPal"/>
    <x v="287"/>
  </r>
  <r>
    <s v="SALE288"/>
    <d v="2024-04-04T00:00:00"/>
    <s v="CUST1182"/>
    <s v="Melissa Hamilton"/>
    <n v="4"/>
    <x v="10"/>
    <x v="0"/>
    <n v="23"/>
    <s v="Female"/>
    <s v="Hutchinsonville"/>
    <s v="Oklahoma"/>
    <s v="USA"/>
    <x v="2"/>
    <s v="PROD57"/>
    <x v="0"/>
    <s v="Fitness"/>
    <n v="30.62"/>
    <n v="138"/>
    <s v="STORE8"/>
    <x v="2"/>
    <s v="West"/>
    <s v="Thompsonborough"/>
    <s v="Online"/>
    <n v="3"/>
    <n v="545.1"/>
    <n v="0.08"/>
    <s v="COD"/>
    <x v="288"/>
  </r>
  <r>
    <s v="SALE289"/>
    <d v="2024-05-26T00:00:00"/>
    <s v="CUST1263"/>
    <s v="Crystal Davis"/>
    <n v="26"/>
    <x v="5"/>
    <x v="0"/>
    <n v="50"/>
    <s v="Male"/>
    <s v="Sallymouth"/>
    <s v="Louisiana"/>
    <s v="USA"/>
    <x v="3"/>
    <s v="PROD65"/>
    <x v="0"/>
    <s v="Fitness"/>
    <n v="240.63"/>
    <n v="423"/>
    <s v="STORE7"/>
    <x v="4"/>
    <s v="South"/>
    <s v="Williamsfurt"/>
    <s v="Online"/>
    <n v="1"/>
    <n v="203.61"/>
    <n v="0.24"/>
    <s v="COD"/>
    <x v="289"/>
  </r>
  <r>
    <s v="SALE290"/>
    <d v="2025-07-18T00:00:00"/>
    <s v="CUST1417"/>
    <s v="Karen King"/>
    <n v="18"/>
    <x v="0"/>
    <x v="2"/>
    <n v="64"/>
    <s v="Female"/>
    <s v="Kimburgh"/>
    <s v="North Carolina"/>
    <s v="USA"/>
    <x v="3"/>
    <s v="PROD97"/>
    <x v="0"/>
    <s v="Team Sports"/>
    <n v="245.98"/>
    <n v="471"/>
    <s v="STORE15"/>
    <x v="10"/>
    <s v="North"/>
    <s v="East Jenniferstad"/>
    <s v="Flagship"/>
    <n v="4"/>
    <n v="493.8"/>
    <n v="0.24"/>
    <s v="COD"/>
    <x v="290"/>
  </r>
  <r>
    <s v="SALE291"/>
    <d v="2024-07-12T00:00:00"/>
    <s v="CUST1017"/>
    <s v="Adam Cruz"/>
    <n v="12"/>
    <x v="0"/>
    <x v="0"/>
    <n v="60"/>
    <s v="Female"/>
    <s v="Brandonville"/>
    <s v="Georgia"/>
    <s v="USA"/>
    <x v="1"/>
    <s v="PROD41"/>
    <x v="0"/>
    <s v="Fitness"/>
    <n v="313.26"/>
    <n v="369"/>
    <s v="STORE17"/>
    <x v="1"/>
    <s v="North"/>
    <s v="Bensonhaven"/>
    <s v="Flagship"/>
    <n v="1"/>
    <n v="640.54999999999995"/>
    <n v="0.25"/>
    <s v="Credit Card"/>
    <x v="291"/>
  </r>
  <r>
    <s v="SALE292"/>
    <d v="2024-09-10T00:00:00"/>
    <s v="CUST1119"/>
    <s v="Michael Jones"/>
    <n v="10"/>
    <x v="8"/>
    <x v="0"/>
    <n v="40"/>
    <s v="Male"/>
    <s v="North Edwardton"/>
    <s v="Tennessee"/>
    <s v="USA"/>
    <x v="3"/>
    <s v="PROD74"/>
    <x v="1"/>
    <s v="Audio"/>
    <n v="403.71"/>
    <n v="159"/>
    <s v="STORE4"/>
    <x v="5"/>
    <s v="South"/>
    <s v="Port Sharon"/>
    <s v="Online"/>
    <n v="1"/>
    <n v="702.53"/>
    <n v="0.3"/>
    <s v="Credit Card"/>
    <x v="292"/>
  </r>
  <r>
    <s v="SALE293"/>
    <d v="2025-06-18T00:00:00"/>
    <s v="CUST1224"/>
    <s v="Anthony Morgan"/>
    <n v="18"/>
    <x v="2"/>
    <x v="2"/>
    <n v="29"/>
    <s v="Male"/>
    <s v="New Anthonyfurt"/>
    <s v="Missouri"/>
    <s v="USA"/>
    <x v="2"/>
    <s v="PROD39"/>
    <x v="1"/>
    <s v="Mobile"/>
    <n v="326.06"/>
    <n v="301"/>
    <s v="STORE8"/>
    <x v="2"/>
    <s v="West"/>
    <s v="Thompsonborough"/>
    <s v="Online"/>
    <n v="4"/>
    <n v="139.94"/>
    <n v="0.24"/>
    <s v="Credit Card"/>
    <x v="293"/>
  </r>
  <r>
    <s v="SALE294"/>
    <d v="2024-12-28T00:00:00"/>
    <s v="CUST1277"/>
    <s v="Jeffrey Gomez"/>
    <n v="28"/>
    <x v="1"/>
    <x v="0"/>
    <n v="22"/>
    <s v="Female"/>
    <s v="Lake Nicole"/>
    <s v="Colorado"/>
    <s v="USA"/>
    <x v="1"/>
    <s v="PROD19"/>
    <x v="0"/>
    <s v="Equipment"/>
    <n v="21.34"/>
    <n v="65"/>
    <s v="STORE8"/>
    <x v="2"/>
    <s v="West"/>
    <s v="Thompsonborough"/>
    <s v="Online"/>
    <n v="2"/>
    <n v="230.85"/>
    <n v="0.18"/>
    <s v="Credit Card"/>
    <x v="294"/>
  </r>
  <r>
    <s v="SALE295"/>
    <d v="2024-09-21T00:00:00"/>
    <s v="CUST1211"/>
    <s v="Rodney Huffman"/>
    <n v="21"/>
    <x v="8"/>
    <x v="0"/>
    <n v="20"/>
    <s v="Female"/>
    <s v="Garzafort"/>
    <s v="Delaware"/>
    <s v="USA"/>
    <x v="2"/>
    <s v="PROD85"/>
    <x v="4"/>
    <s v="Accessories"/>
    <n v="119.57"/>
    <n v="210"/>
    <s v="STORE17"/>
    <x v="1"/>
    <s v="North"/>
    <s v="Bensonhaven"/>
    <s v="Flagship"/>
    <n v="4"/>
    <n v="626.35"/>
    <n v="0.25"/>
    <s v="COD"/>
    <x v="295"/>
  </r>
  <r>
    <s v="SALE296"/>
    <d v="2024-05-22T00:00:00"/>
    <s v="CUST1082"/>
    <s v="George Rosario"/>
    <n v="22"/>
    <x v="5"/>
    <x v="0"/>
    <n v="53"/>
    <s v="Male"/>
    <s v="Leburgh"/>
    <s v="Florida"/>
    <s v="USA"/>
    <x v="3"/>
    <s v="PROD41"/>
    <x v="0"/>
    <s v="Fitness"/>
    <n v="313.26"/>
    <n v="369"/>
    <s v="STORE14"/>
    <x v="7"/>
    <s v="South"/>
    <s v="Christopherland"/>
    <s v="Outlet"/>
    <n v="4"/>
    <n v="108.55"/>
    <n v="0.18"/>
    <s v="PayPal"/>
    <x v="296"/>
  </r>
  <r>
    <s v="SALE297"/>
    <d v="2025-08-02T00:00:00"/>
    <s v="CUST1191"/>
    <s v="Todd Poole"/>
    <n v="2"/>
    <x v="7"/>
    <x v="2"/>
    <n v="29"/>
    <s v="Female"/>
    <s v="Johnsonshire"/>
    <s v="Ohio"/>
    <s v="USA"/>
    <x v="3"/>
    <s v="PROD17"/>
    <x v="0"/>
    <s v="Accessories"/>
    <n v="144.53"/>
    <n v="367"/>
    <s v="STORE1"/>
    <x v="8"/>
    <s v="North"/>
    <s v="Danielmouth"/>
    <s v="Flagship"/>
    <n v="4"/>
    <n v="353.67"/>
    <n v="0.03"/>
    <s v="COD"/>
    <x v="297"/>
  </r>
  <r>
    <s v="SALE298"/>
    <d v="2024-10-18T00:00:00"/>
    <s v="CUST1065"/>
    <s v="Michael Thomas"/>
    <n v="18"/>
    <x v="11"/>
    <x v="0"/>
    <n v="21"/>
    <s v="Female"/>
    <s v="Woodmouth"/>
    <s v="Nevada"/>
    <s v="USA"/>
    <x v="2"/>
    <s v="PROD90"/>
    <x v="1"/>
    <s v="Accessories"/>
    <n v="340.14"/>
    <n v="361"/>
    <s v="STORE1"/>
    <x v="8"/>
    <s v="North"/>
    <s v="Danielmouth"/>
    <s v="Flagship"/>
    <n v="4"/>
    <n v="61.98"/>
    <n v="0.16"/>
    <s v="Credit Card"/>
    <x v="298"/>
  </r>
  <r>
    <s v="SALE299"/>
    <d v="2024-02-26T00:00:00"/>
    <s v="CUST1216"/>
    <s v="Kathryn Garcia"/>
    <n v="26"/>
    <x v="6"/>
    <x v="0"/>
    <n v="44"/>
    <s v="Male"/>
    <s v="Morrismouth"/>
    <s v="California"/>
    <s v="USA"/>
    <x v="1"/>
    <s v="PROD22"/>
    <x v="0"/>
    <s v="Equipment"/>
    <n v="484.62"/>
    <n v="432"/>
    <s v="STORE19"/>
    <x v="12"/>
    <s v="East"/>
    <s v="Vasquezborough"/>
    <s v="Online"/>
    <n v="2"/>
    <n v="873.1"/>
    <n v="0.12"/>
    <s v="PayPal"/>
    <x v="299"/>
  </r>
  <r>
    <s v="SALE300"/>
    <d v="2023-12-08T00:00:00"/>
    <s v="CUST1198"/>
    <s v="Wanda Snyder"/>
    <n v="8"/>
    <x v="1"/>
    <x v="1"/>
    <n v="54"/>
    <s v="Male"/>
    <s v="Frostmouth"/>
    <s v="Vermont"/>
    <s v="USA"/>
    <x v="3"/>
    <s v="PROD12"/>
    <x v="2"/>
    <s v="Haircare"/>
    <n v="115.82"/>
    <n v="460"/>
    <s v="STORE15"/>
    <x v="10"/>
    <s v="North"/>
    <s v="East Jenniferstad"/>
    <s v="Flagship"/>
    <n v="4"/>
    <n v="889.47"/>
    <n v="0.24"/>
    <s v="Credit Card"/>
    <x v="300"/>
  </r>
  <r>
    <s v="SALE301"/>
    <d v="2024-10-31T00:00:00"/>
    <s v="CUST1028"/>
    <s v="Joshua Ryan"/>
    <n v="31"/>
    <x v="11"/>
    <x v="0"/>
    <n v="27"/>
    <s v="Female"/>
    <s v="New David"/>
    <s v="New Jersey"/>
    <s v="USA"/>
    <x v="1"/>
    <s v="PROD74"/>
    <x v="1"/>
    <s v="Audio"/>
    <n v="403.71"/>
    <n v="159"/>
    <s v="STORE11"/>
    <x v="19"/>
    <s v="South"/>
    <s v="Lake Michael"/>
    <s v="Online"/>
    <n v="3"/>
    <n v="803.76"/>
    <n v="0.19"/>
    <s v="COD"/>
    <x v="301"/>
  </r>
  <r>
    <s v="SALE302"/>
    <d v="2024-11-28T00:00:00"/>
    <s v="CUST1468"/>
    <s v="Gregory Curtis"/>
    <n v="28"/>
    <x v="3"/>
    <x v="0"/>
    <n v="45"/>
    <s v="Male"/>
    <s v="Bergermouth"/>
    <s v="Vermont"/>
    <s v="USA"/>
    <x v="3"/>
    <s v="PROD75"/>
    <x v="4"/>
    <s v="Footwear"/>
    <n v="158.13999999999999"/>
    <n v="82"/>
    <s v="STORE5"/>
    <x v="3"/>
    <s v="North"/>
    <s v="New Michaelchester"/>
    <s v="Outlet"/>
    <n v="2"/>
    <n v="865.14"/>
    <n v="0.2"/>
    <s v="PayPal"/>
    <x v="302"/>
  </r>
  <r>
    <s v="SALE303"/>
    <d v="2025-06-05T00:00:00"/>
    <s v="CUST1097"/>
    <s v="David Cobb"/>
    <n v="5"/>
    <x v="2"/>
    <x v="2"/>
    <n v="36"/>
    <s v="Male"/>
    <s v="Lake Thomas"/>
    <s v="South Dakota"/>
    <s v="USA"/>
    <x v="2"/>
    <s v="PROD31"/>
    <x v="0"/>
    <s v="Team Sports"/>
    <n v="204.39"/>
    <n v="281"/>
    <s v="STORE9"/>
    <x v="11"/>
    <s v="South"/>
    <s v="East Johnstad"/>
    <s v="Flagship"/>
    <n v="2"/>
    <n v="916.49"/>
    <n v="0.3"/>
    <s v="COD"/>
    <x v="303"/>
  </r>
  <r>
    <s v="SALE304"/>
    <d v="2024-11-19T00:00:00"/>
    <s v="CUST1042"/>
    <s v="William Martin"/>
    <n v="19"/>
    <x v="3"/>
    <x v="0"/>
    <n v="19"/>
    <s v="Male"/>
    <s v="Ryanburgh"/>
    <s v="Connecticut"/>
    <s v="USA"/>
    <x v="1"/>
    <s v="PROD51"/>
    <x v="1"/>
    <s v="Accessories"/>
    <n v="88.49"/>
    <n v="246"/>
    <s v="STORE12"/>
    <x v="18"/>
    <s v="North"/>
    <s v="Sabrinatown"/>
    <s v="Online"/>
    <n v="3"/>
    <n v="781.39"/>
    <n v="0.12"/>
    <s v="Credit Card"/>
    <x v="304"/>
  </r>
  <r>
    <s v="SALE305"/>
    <d v="2024-05-19T00:00:00"/>
    <s v="CUST1211"/>
    <s v="Rodney Huffman"/>
    <n v="19"/>
    <x v="5"/>
    <x v="0"/>
    <n v="20"/>
    <s v="Female"/>
    <s v="Garzafort"/>
    <s v="Delaware"/>
    <s v="USA"/>
    <x v="2"/>
    <s v="PROD38"/>
    <x v="0"/>
    <s v="Outdoor"/>
    <n v="135.61000000000001"/>
    <n v="394"/>
    <s v="STORE12"/>
    <x v="18"/>
    <s v="North"/>
    <s v="Sabrinatown"/>
    <s v="Online"/>
    <n v="4"/>
    <n v="619.74"/>
    <n v="0.13"/>
    <s v="COD"/>
    <x v="305"/>
  </r>
  <r>
    <s v="SALE306"/>
    <d v="2025-01-22T00:00:00"/>
    <s v="CUST1481"/>
    <s v="Bryan Tran"/>
    <n v="22"/>
    <x v="4"/>
    <x v="2"/>
    <n v="21"/>
    <s v="Male"/>
    <s v="Kelseybury"/>
    <s v="Georgia"/>
    <s v="USA"/>
    <x v="0"/>
    <s v="PROD62"/>
    <x v="1"/>
    <s v="Computer"/>
    <n v="86.42"/>
    <n v="222"/>
    <s v="STORE14"/>
    <x v="7"/>
    <s v="South"/>
    <s v="Christopherland"/>
    <s v="Outlet"/>
    <n v="2"/>
    <n v="837.76"/>
    <n v="0.03"/>
    <s v="COD"/>
    <x v="306"/>
  </r>
  <r>
    <s v="SALE307"/>
    <d v="2025-07-04T00:00:00"/>
    <s v="CUST1451"/>
    <s v="Ashley Roberts"/>
    <n v="4"/>
    <x v="0"/>
    <x v="2"/>
    <n v="46"/>
    <s v="Male"/>
    <s v="Josephmouth"/>
    <s v="New Mexico"/>
    <s v="USA"/>
    <x v="0"/>
    <s v="PROD90"/>
    <x v="1"/>
    <s v="Accessories"/>
    <n v="340.14"/>
    <n v="361"/>
    <s v="STORE1"/>
    <x v="8"/>
    <s v="North"/>
    <s v="Danielmouth"/>
    <s v="Flagship"/>
    <n v="3"/>
    <n v="135.94"/>
    <n v="0.2"/>
    <s v="Credit Card"/>
    <x v="307"/>
  </r>
  <r>
    <s v="SALE308"/>
    <d v="2025-05-19T00:00:00"/>
    <s v="CUST1479"/>
    <s v="Dylan Gutierrez"/>
    <n v="19"/>
    <x v="5"/>
    <x v="2"/>
    <n v="40"/>
    <s v="Male"/>
    <s v="New Jamesview"/>
    <s v="West Virginia"/>
    <s v="USA"/>
    <x v="3"/>
    <s v="PROD74"/>
    <x v="1"/>
    <s v="Audio"/>
    <n v="403.71"/>
    <n v="159"/>
    <s v="STORE1"/>
    <x v="8"/>
    <s v="North"/>
    <s v="Danielmouth"/>
    <s v="Flagship"/>
    <n v="4"/>
    <n v="396.53"/>
    <n v="7.0000000000000007E-2"/>
    <s v="PayPal"/>
    <x v="308"/>
  </r>
  <r>
    <s v="SALE309"/>
    <d v="2023-12-04T00:00:00"/>
    <s v="CUST1220"/>
    <s v="George Davis"/>
    <n v="4"/>
    <x v="1"/>
    <x v="1"/>
    <n v="50"/>
    <s v="Female"/>
    <s v="    lake lisa"/>
    <s v="Massachusetts"/>
    <s v="USA"/>
    <x v="3"/>
    <s v="PROD29"/>
    <x v="3"/>
    <s v="Decor"/>
    <n v="218.48"/>
    <n v="276"/>
    <s v="STORE14"/>
    <x v="7"/>
    <s v="South"/>
    <s v="Christopherland"/>
    <s v="Outlet"/>
    <n v="2"/>
    <n v="722.45"/>
    <n v="0.22"/>
    <s v="PayPal"/>
    <x v="309"/>
  </r>
  <r>
    <s v="SALE310"/>
    <d v="2024-07-31T00:00:00"/>
    <s v="CUST1047"/>
    <s v="Gina Knight"/>
    <n v="31"/>
    <x v="0"/>
    <x v="0"/>
    <n v="54"/>
    <s v="Female"/>
    <s v="Lake Roberthaven"/>
    <s v="Nevada"/>
    <s v="USA"/>
    <x v="2"/>
    <s v="PROD64"/>
    <x v="2"/>
    <s v="Makeup"/>
    <n v="299.11"/>
    <n v="118"/>
    <s v="STORE2"/>
    <x v="17"/>
    <s v="South"/>
    <s v="North Nancyview"/>
    <s v="Outlet"/>
    <n v="2"/>
    <n v="138.41"/>
    <n v="0.02"/>
    <s v="Credit Card"/>
    <x v="310"/>
  </r>
  <r>
    <s v="SALE311"/>
    <d v="2025-01-22T00:00:00"/>
    <s v="CUST1126"/>
    <s v="James Wolfe"/>
    <n v="22"/>
    <x v="4"/>
    <x v="2"/>
    <n v="62"/>
    <s v="Female"/>
    <s v="Benjaminton"/>
    <s v="Arizona"/>
    <s v="USA"/>
    <x v="0"/>
    <s v="PROD80"/>
    <x v="3"/>
    <s v="Kitchen"/>
    <n v="143.43"/>
    <n v="58"/>
    <s v="STORE2"/>
    <x v="17"/>
    <s v="South"/>
    <s v="North Nancyview"/>
    <s v="Outlet"/>
    <n v="4"/>
    <n v="741.51"/>
    <n v="0.09"/>
    <s v="COD"/>
    <x v="311"/>
  </r>
  <r>
    <s v="SALE312"/>
    <d v="2024-11-15T00:00:00"/>
    <s v="CUST1023"/>
    <s v="Jonathan Steele"/>
    <n v="15"/>
    <x v="3"/>
    <x v="0"/>
    <n v="52"/>
    <s v="Female"/>
    <s v="Molinabury"/>
    <s v="Oregon"/>
    <s v="USA"/>
    <x v="2"/>
    <s v="PROD80"/>
    <x v="3"/>
    <s v="Kitchen"/>
    <n v="143.43"/>
    <n v="58"/>
    <s v="STORE17"/>
    <x v="1"/>
    <s v="North"/>
    <s v="Bensonhaven"/>
    <s v="Flagship"/>
    <n v="2"/>
    <n v="588.9"/>
    <n v="0.19"/>
    <s v="PayPal"/>
    <x v="312"/>
  </r>
  <r>
    <s v="SALE313"/>
    <d v="2024-04-07T00:00:00"/>
    <s v="CUST1304"/>
    <s v="Miss Alexandria Li DVM"/>
    <n v="7"/>
    <x v="10"/>
    <x v="0"/>
    <n v="41"/>
    <s v="Male"/>
    <s v="Port Jenniferton"/>
    <s v="Kansas"/>
    <s v="USA"/>
    <x v="2"/>
    <s v="PROD50"/>
    <x v="0"/>
    <s v="Fitness"/>
    <n v="190.29"/>
    <n v="260"/>
    <s v="STORE2"/>
    <x v="17"/>
    <s v="South"/>
    <s v="North Nancyview"/>
    <s v="Outlet"/>
    <n v="1"/>
    <n v="88.92"/>
    <n v="0.19"/>
    <s v="PayPal"/>
    <x v="313"/>
  </r>
  <r>
    <s v="SALE314"/>
    <d v="2024-02-17T00:00:00"/>
    <s v="CUST1118"/>
    <s v="Earl Allen"/>
    <n v="17"/>
    <x v="6"/>
    <x v="0"/>
    <n v="36"/>
    <s v="Male"/>
    <s v="New Jenniferburgh"/>
    <s v="Nebraska"/>
    <s v="USA"/>
    <x v="1"/>
    <s v="PROD61"/>
    <x v="0"/>
    <s v="Equipment"/>
    <n v="103.45"/>
    <n v="465"/>
    <s v="STORE16"/>
    <x v="9"/>
    <s v="West"/>
    <s v="New Jimmymouth"/>
    <s v="Flagship"/>
    <n v="1"/>
    <n v="299.13"/>
    <n v="0.1"/>
    <s v="COD"/>
    <x v="314"/>
  </r>
  <r>
    <s v="SALE315"/>
    <d v="2024-05-21T00:00:00"/>
    <s v="CUST1116"/>
    <s v="Anthony Phillips"/>
    <n v="21"/>
    <x v="5"/>
    <x v="0"/>
    <n v="18"/>
    <s v="Female"/>
    <s v="North Davidport"/>
    <s v="Rhode Island"/>
    <s v="USA"/>
    <x v="1"/>
    <s v="PROD77"/>
    <x v="1"/>
    <s v="Appliances"/>
    <n v="480.9"/>
    <n v="104"/>
    <s v="STORE3"/>
    <x v="0"/>
    <s v="North"/>
    <s v="Hoodberg"/>
    <s v="Outlet"/>
    <n v="2"/>
    <n v="548.29999999999995"/>
    <n v="0.23"/>
    <s v="Credit Card"/>
    <x v="315"/>
  </r>
  <r>
    <s v="SALE316"/>
    <d v="2024-05-23T00:00:00"/>
    <s v="CUST1262"/>
    <s v="Katherine Cowan"/>
    <n v="23"/>
    <x v="5"/>
    <x v="0"/>
    <n v="60"/>
    <s v="Female"/>
    <s v="New Ana"/>
    <s v="Montana"/>
    <s v="USA"/>
    <x v="2"/>
    <s v="PROD54"/>
    <x v="0"/>
    <s v="Accessories"/>
    <n v="434.84"/>
    <n v="185"/>
    <s v="STORE10"/>
    <x v="15"/>
    <s v="East"/>
    <s v="East Davidville"/>
    <s v="Online"/>
    <n v="3"/>
    <n v="977.55"/>
    <n v="0.02"/>
    <s v="PayPal"/>
    <x v="316"/>
  </r>
  <r>
    <s v="SALE317"/>
    <d v="2025-06-15T00:00:00"/>
    <s v="CUST1346"/>
    <s v="John Jordan"/>
    <n v="15"/>
    <x v="2"/>
    <x v="2"/>
    <n v="58"/>
    <s v="Female"/>
    <s v="Port Crystalberg"/>
    <s v="Tennessee"/>
    <s v="USA"/>
    <x v="1"/>
    <s v="PROD44"/>
    <x v="0"/>
    <s v="Fitness"/>
    <n v="167.12"/>
    <n v="316"/>
    <s v="STORE18"/>
    <x v="14"/>
    <s v="East"/>
    <s v="East Stevechester"/>
    <s v="Flagship"/>
    <n v="1"/>
    <n v="459.42"/>
    <n v="0.28000000000000003"/>
    <s v="COD"/>
    <x v="317"/>
  </r>
  <r>
    <s v="SALE318"/>
    <d v="2025-01-06T00:00:00"/>
    <s v="CUST1088"/>
    <s v="Timothy Wright"/>
    <n v="6"/>
    <x v="4"/>
    <x v="2"/>
    <n v="58"/>
    <s v="Male"/>
    <s v="Ashleystad"/>
    <s v="Arkansas"/>
    <s v="USA"/>
    <x v="2"/>
    <s v="PROD2"/>
    <x v="4"/>
    <s v="Outerwear"/>
    <n v="265.73266666666666"/>
    <n v="352"/>
    <s v="STORE4"/>
    <x v="5"/>
    <s v="South"/>
    <s v="Port Sharon"/>
    <s v="Online"/>
    <n v="2"/>
    <n v="123.19"/>
    <n v="0.19"/>
    <s v="Credit Card"/>
    <x v="318"/>
  </r>
  <r>
    <s v="SALE319"/>
    <d v="2025-08-10T00:00:00"/>
    <s v="CUST1358"/>
    <s v="Ashley Anderson"/>
    <n v="10"/>
    <x v="7"/>
    <x v="2"/>
    <n v="60"/>
    <s v="Female"/>
    <s v="West Johnmouth"/>
    <s v="Mississippi"/>
    <s v="USA"/>
    <x v="0"/>
    <s v="PROD55"/>
    <x v="3"/>
    <s v="Decor"/>
    <n v="81.75"/>
    <n v="226.05"/>
    <s v="STORE19"/>
    <x v="12"/>
    <s v="East"/>
    <s v="Vasquezborough"/>
    <s v="Online"/>
    <n v="1"/>
    <n v="222.95"/>
    <n v="0.02"/>
    <s v="PayPal"/>
    <x v="319"/>
  </r>
  <r>
    <s v="SALE320"/>
    <d v="2025-07-02T00:00:00"/>
    <s v="CUST1332"/>
    <s v="Dr. Lindsay Hanna"/>
    <n v="2"/>
    <x v="0"/>
    <x v="2"/>
    <n v="34"/>
    <s v="Female"/>
    <s v="New Paulstad"/>
    <s v="Hawaii"/>
    <s v="USA"/>
    <x v="3"/>
    <s v="PROD32"/>
    <x v="2"/>
    <s v="Skincare"/>
    <n v="283.83"/>
    <n v="244"/>
    <s v="STORE4"/>
    <x v="5"/>
    <s v="South"/>
    <s v="Port Sharon"/>
    <s v="Online"/>
    <n v="3"/>
    <n v="601.92999999999995"/>
    <n v="0.14000000000000001"/>
    <s v="Credit Card"/>
    <x v="320"/>
  </r>
  <r>
    <s v="SALE321"/>
    <d v="2024-03-29T00:00:00"/>
    <s v="CUST1297"/>
    <s v="Jennifer Carr"/>
    <n v="29"/>
    <x v="9"/>
    <x v="0"/>
    <n v="47"/>
    <s v="Female"/>
    <s v="Lake Brett"/>
    <s v="Missouri"/>
    <s v="USA"/>
    <x v="2"/>
    <s v="PROD69"/>
    <x v="4"/>
    <s v="Bottoms"/>
    <n v="218.22"/>
    <n v="224"/>
    <s v="STORE2"/>
    <x v="17"/>
    <s v="South"/>
    <s v="North Nancyview"/>
    <s v="Outlet"/>
    <n v="1"/>
    <n v="564.1"/>
    <n v="0.03"/>
    <s v="Credit Card"/>
    <x v="321"/>
  </r>
  <r>
    <s v="SALE322"/>
    <d v="2025-01-15T00:00:00"/>
    <s v="CUST1095"/>
    <s v="Amy Fowler"/>
    <n v="15"/>
    <x v="4"/>
    <x v="2"/>
    <n v="62"/>
    <s v="Female"/>
    <s v="West Bobbyshire"/>
    <s v="New York"/>
    <s v="USA"/>
    <x v="1"/>
    <s v="PROD80"/>
    <x v="3"/>
    <s v="Kitchen"/>
    <n v="143.43"/>
    <n v="58"/>
    <s v="STORE5"/>
    <x v="3"/>
    <s v="North"/>
    <s v="New Michaelchester"/>
    <s v="Outlet"/>
    <n v="1"/>
    <n v="516.62"/>
    <n v="0.18"/>
    <s v="Credit Card"/>
    <x v="322"/>
  </r>
  <r>
    <s v="SALE323"/>
    <d v="2024-07-24T00:00:00"/>
    <s v="CUST1438"/>
    <s v="Monica Flynn"/>
    <n v="24"/>
    <x v="0"/>
    <x v="0"/>
    <n v="59"/>
    <s v="Female"/>
    <s v="Amberburgh"/>
    <s v="Tennessee"/>
    <s v="USA"/>
    <x v="1"/>
    <s v="PROD63"/>
    <x v="2"/>
    <s v="Skincare"/>
    <n v="266.86"/>
    <n v="458"/>
    <s v="STORE12"/>
    <x v="18"/>
    <s v="North"/>
    <s v="Sabrinatown"/>
    <s v="Online"/>
    <n v="1"/>
    <n v="934.75"/>
    <n v="0.11"/>
    <s v="PayPal"/>
    <x v="323"/>
  </r>
  <r>
    <s v="SALE324"/>
    <d v="2024-04-25T00:00:00"/>
    <s v="CUST1234"/>
    <s v="Nathaniel Hill"/>
    <n v="25"/>
    <x v="10"/>
    <x v="0"/>
    <n v="43"/>
    <s v="Female"/>
    <s v="Lake Mark"/>
    <s v="Kansas"/>
    <s v="USA"/>
    <x v="0"/>
    <s v="PROD98"/>
    <x v="1"/>
    <s v="Audio"/>
    <n v="431.67"/>
    <n v="73"/>
    <s v="STORE7"/>
    <x v="4"/>
    <s v="South"/>
    <s v="Williamsfurt"/>
    <s v="Online"/>
    <n v="4"/>
    <n v="548.44000000000005"/>
    <n v="0.05"/>
    <s v="PayPal"/>
    <x v="324"/>
  </r>
  <r>
    <s v="SALE325"/>
    <d v="2025-04-17T00:00:00"/>
    <s v="CUST1013"/>
    <s v="Nathan Hernandez"/>
    <n v="17"/>
    <x v="10"/>
    <x v="2"/>
    <n v="32"/>
    <s v="Female"/>
    <s v="New Becky"/>
    <s v="Montana"/>
    <s v="USA"/>
    <x v="2"/>
    <s v="PROD37"/>
    <x v="4"/>
    <s v="Footwear"/>
    <n v="353.47"/>
    <n v="214"/>
    <s v="STORE3"/>
    <x v="0"/>
    <s v="North"/>
    <s v="Hoodberg"/>
    <s v="Outlet"/>
    <n v="3"/>
    <n v="361.11"/>
    <n v="0.06"/>
    <s v="Credit Card"/>
    <x v="325"/>
  </r>
  <r>
    <s v="SALE326"/>
    <d v="2025-09-24T00:00:00"/>
    <s v="CUST1187"/>
    <s v="Dr. Suzanne Bullock"/>
    <n v="24"/>
    <x v="8"/>
    <x v="2"/>
    <n v="60"/>
    <s v="Female"/>
    <s v="Lake Blaketon"/>
    <s v="Alabama"/>
    <s v="USA"/>
    <x v="1"/>
    <s v="PROD13"/>
    <x v="1"/>
    <s v="Accessories"/>
    <n v="242.23"/>
    <n v="453"/>
    <s v="STORE1"/>
    <x v="8"/>
    <s v="North"/>
    <s v="Danielmouth"/>
    <s v="Flagship"/>
    <n v="2"/>
    <n v="610.37"/>
    <n v="0.1"/>
    <s v="PayPal"/>
    <x v="326"/>
  </r>
  <r>
    <s v="SALE327"/>
    <d v="2023-11-10T00:00:00"/>
    <s v="CUST1334"/>
    <s v="Mr. Christopher Sims"/>
    <n v="10"/>
    <x v="3"/>
    <x v="1"/>
    <n v="50"/>
    <s v="Female"/>
    <s v="Donaldsontown"/>
    <s v="Connecticut"/>
    <s v="USA"/>
    <x v="2"/>
    <s v="PROD51"/>
    <x v="1"/>
    <s v="Accessories"/>
    <n v="88.49"/>
    <n v="246"/>
    <s v="STORE16"/>
    <x v="9"/>
    <s v="West"/>
    <s v="New Jimmymouth"/>
    <s v="Flagship"/>
    <n v="1"/>
    <n v="272.2"/>
    <n v="0.3"/>
    <s v="Credit Card"/>
    <x v="327"/>
  </r>
  <r>
    <s v="SALE328"/>
    <d v="2024-02-27T00:00:00"/>
    <s v="CUST1438"/>
    <s v="Monica Flynn"/>
    <n v="27"/>
    <x v="6"/>
    <x v="0"/>
    <n v="59"/>
    <s v="Female"/>
    <s v="Amberburgh"/>
    <s v="Tennessee"/>
    <s v="USA"/>
    <x v="1"/>
    <s v="PROD77"/>
    <x v="1"/>
    <s v="Appliances"/>
    <n v="480.9"/>
    <n v="104"/>
    <s v="STORE6"/>
    <x v="16"/>
    <s v="East"/>
    <s v="Port Josephberg"/>
    <s v="Online"/>
    <n v="3"/>
    <n v="573.1"/>
    <n v="0.16"/>
    <s v="COD"/>
    <x v="328"/>
  </r>
  <r>
    <s v="SALE329"/>
    <d v="2025-04-09T00:00:00"/>
    <s v="CUST1322"/>
    <s v="Samuel Arias"/>
    <n v="9"/>
    <x v="10"/>
    <x v="2"/>
    <n v="54"/>
    <s v="Male"/>
    <s v="North Nicole"/>
    <s v="Wyoming"/>
    <s v="USA"/>
    <x v="3"/>
    <s v="PROD6"/>
    <x v="2"/>
    <s v="Skincare"/>
    <n v="312.8"/>
    <n v="350"/>
    <s v="STORE0"/>
    <x v="6"/>
    <s v="East"/>
    <s v="Washingtonfurt"/>
    <s v="Flagship"/>
    <n v="4"/>
    <n v="24.72"/>
    <n v="0.28000000000000003"/>
    <s v="Credit Card"/>
    <x v="329"/>
  </r>
  <r>
    <s v="SALE330"/>
    <d v="2024-07-05T00:00:00"/>
    <s v="CUST1251"/>
    <s v="Tyler Garner"/>
    <n v="5"/>
    <x v="0"/>
    <x v="0"/>
    <n v="64"/>
    <s v="Male"/>
    <s v="Port Coreyfort"/>
    <s v="Alabama"/>
    <s v="USA"/>
    <x v="2"/>
    <s v="PROD9"/>
    <x v="0"/>
    <s v="Fitness"/>
    <n v="495.72"/>
    <n v="323"/>
    <s v="STORE9"/>
    <x v="11"/>
    <s v="South"/>
    <s v="East Johnstad"/>
    <s v="Flagship"/>
    <n v="3"/>
    <n v="268.89"/>
    <n v="7.0000000000000007E-2"/>
    <s v="COD"/>
    <x v="330"/>
  </r>
  <r>
    <s v="SALE331"/>
    <d v="2025-08-21T00:00:00"/>
    <s v="CUST1257"/>
    <s v="Christopher David"/>
    <n v="21"/>
    <x v="7"/>
    <x v="2"/>
    <n v="42"/>
    <s v="Male"/>
    <s v="Karenmouth"/>
    <s v="Massachusetts"/>
    <s v="USA"/>
    <x v="2"/>
    <s v="PROD68"/>
    <x v="3"/>
    <s v="Furniture"/>
    <n v="243.7"/>
    <n v="130"/>
    <s v="STORE9"/>
    <x v="11"/>
    <s v="South"/>
    <s v="East Johnstad"/>
    <s v="Flagship"/>
    <n v="1"/>
    <n v="78.5"/>
    <n v="0.17"/>
    <s v="COD"/>
    <x v="331"/>
  </r>
  <r>
    <s v="SALE332"/>
    <d v="2025-06-07T00:00:00"/>
    <s v="CUST1133"/>
    <s v="Hayley Pope"/>
    <n v="7"/>
    <x v="2"/>
    <x v="2"/>
    <n v="62"/>
    <s v="Female"/>
    <s v="West Stephenville"/>
    <s v="Florida"/>
    <s v="USA"/>
    <x v="3"/>
    <s v="PROD36"/>
    <x v="4"/>
    <s v="Tops"/>
    <n v="223.43"/>
    <n v="154"/>
    <s v="STORE4"/>
    <x v="5"/>
    <s v="South"/>
    <s v="Port Sharon"/>
    <s v="Online"/>
    <n v="3"/>
    <n v="399.42"/>
    <n v="0.02"/>
    <s v="Credit Card"/>
    <x v="332"/>
  </r>
  <r>
    <s v="SALE333"/>
    <d v="2025-08-22T00:00:00"/>
    <s v="CUST1085"/>
    <s v="Richard Delgado"/>
    <n v="22"/>
    <x v="7"/>
    <x v="2"/>
    <n v="36"/>
    <s v="Male"/>
    <s v="West Theodorechester"/>
    <s v="Pennsylvania"/>
    <s v="USA"/>
    <x v="2"/>
    <s v="PROD31"/>
    <x v="0"/>
    <s v="Team Sports"/>
    <n v="204.39"/>
    <n v="281"/>
    <s v="STORE19"/>
    <x v="12"/>
    <s v="East"/>
    <s v="Vasquezborough"/>
    <s v="Online"/>
    <n v="3"/>
    <n v="455.82"/>
    <n v="0.01"/>
    <s v="PayPal"/>
    <x v="333"/>
  </r>
  <r>
    <s v="SALE334"/>
    <d v="2024-11-13T00:00:00"/>
    <s v="CUST1349"/>
    <s v="Heather Valenzuela"/>
    <n v="13"/>
    <x v="3"/>
    <x v="0"/>
    <n v="31"/>
    <s v="Male"/>
    <s v="New Angiefurt"/>
    <s v="Alaska"/>
    <s v="USA"/>
    <x v="3"/>
    <s v="PROD50"/>
    <x v="0"/>
    <s v="Fitness"/>
    <n v="190.29"/>
    <n v="260"/>
    <s v="STORE5"/>
    <x v="3"/>
    <s v="North"/>
    <s v="New Michaelchester"/>
    <s v="Outlet"/>
    <n v="2"/>
    <n v="613.23"/>
    <n v="0.15"/>
    <s v="PayPal"/>
    <x v="334"/>
  </r>
  <r>
    <s v="SALE335"/>
    <d v="2024-01-18T00:00:00"/>
    <s v="CUST1458"/>
    <s v="Kelly Garrett"/>
    <n v="18"/>
    <x v="4"/>
    <x v="0"/>
    <n v="62"/>
    <s v="Female"/>
    <s v="Port Taylorberg"/>
    <s v="Pennsylvania"/>
    <s v="USA"/>
    <x v="2"/>
    <s v="PROD2"/>
    <x v="4"/>
    <s v="Outerwear"/>
    <n v="265.73266666666666"/>
    <n v="352"/>
    <s v="STORE14"/>
    <x v="7"/>
    <s v="South"/>
    <s v="Christopherland"/>
    <s v="Outlet"/>
    <n v="4"/>
    <n v="971.9"/>
    <n v="0.28000000000000003"/>
    <s v="PayPal"/>
    <x v="335"/>
  </r>
  <r>
    <s v="SALE336"/>
    <d v="2024-08-15T00:00:00"/>
    <s v="CUST1034"/>
    <s v="Christopher Olson"/>
    <n v="15"/>
    <x v="7"/>
    <x v="0"/>
    <n v="27"/>
    <s v="Female"/>
    <s v="West Richard"/>
    <s v="Maryland"/>
    <s v="USA"/>
    <x v="1"/>
    <s v="PROD28"/>
    <x v="0"/>
    <s v="Accessories"/>
    <n v="38.76"/>
    <n v="137"/>
    <s v="STORE7"/>
    <x v="4"/>
    <s v="South"/>
    <s v="Williamsfurt"/>
    <s v="Online"/>
    <n v="3"/>
    <n v="884.92"/>
    <n v="0.06"/>
    <s v="PayPal"/>
    <x v="336"/>
  </r>
  <r>
    <s v="SALE337"/>
    <d v="2025-09-21T00:00:00"/>
    <s v="CUST1087"/>
    <s v="Melissa Duffy MD"/>
    <n v="21"/>
    <x v="8"/>
    <x v="2"/>
    <n v="58"/>
    <s v="Female"/>
    <s v="East Jenna"/>
    <s v="South Carolina"/>
    <s v="USA"/>
    <x v="3"/>
    <s v="PROD8"/>
    <x v="1"/>
    <s v="Audio"/>
    <n v="439.07"/>
    <n v="142"/>
    <s v="STORE9"/>
    <x v="11"/>
    <s v="South"/>
    <s v="East Johnstad"/>
    <s v="Flagship"/>
    <n v="1"/>
    <n v="125"/>
    <n v="0.23"/>
    <s v="Credit Card"/>
    <x v="337"/>
  </r>
  <r>
    <s v="SALE338"/>
    <d v="2024-06-22T00:00:00"/>
    <s v="CUST1128"/>
    <s v="Susan Mcdonald"/>
    <n v="22"/>
    <x v="2"/>
    <x v="0"/>
    <n v="45"/>
    <s v="Male"/>
    <s v="East Ellen"/>
    <s v="Arkansas"/>
    <s v="USA"/>
    <x v="2"/>
    <s v="PROD10"/>
    <x v="3"/>
    <s v="Kitchen"/>
    <n v="298.86"/>
    <n v="308"/>
    <s v="STORE15"/>
    <x v="10"/>
    <s v="North"/>
    <s v="East Jenniferstad"/>
    <s v="Flagship"/>
    <n v="2"/>
    <n v="188.25"/>
    <n v="0.08"/>
    <s v="PayPal"/>
    <x v="338"/>
  </r>
  <r>
    <s v="SALE339"/>
    <d v="2024-01-12T00:00:00"/>
    <s v="CUST1222"/>
    <s v="Alejandro Doyle"/>
    <n v="12"/>
    <x v="4"/>
    <x v="0"/>
    <n v="35"/>
    <s v="Male"/>
    <s v="East Crystalton"/>
    <s v="New Mexico"/>
    <s v="USA"/>
    <x v="1"/>
    <s v="PROD46"/>
    <x v="4"/>
    <s v="Outerwear"/>
    <n v="167.34"/>
    <n v="296"/>
    <s v="STORE6"/>
    <x v="16"/>
    <s v="East"/>
    <s v="Port Josephberg"/>
    <s v="Online"/>
    <n v="4"/>
    <n v="344.12"/>
    <n v="0.25"/>
    <s v="PayPal"/>
    <x v="339"/>
  </r>
  <r>
    <s v="SALE340"/>
    <d v="2023-10-19T00:00:00"/>
    <s v="CUST1047"/>
    <s v="Gina Knight"/>
    <n v="19"/>
    <x v="11"/>
    <x v="1"/>
    <n v="54"/>
    <s v="Female"/>
    <s v="Lake Roberthaven"/>
    <s v="Nevada"/>
    <s v="USA"/>
    <x v="2"/>
    <s v="PROD17"/>
    <x v="0"/>
    <s v="Accessories"/>
    <n v="144.53"/>
    <n v="367"/>
    <s v="STORE19"/>
    <x v="12"/>
    <s v="East"/>
    <s v="Vasquezborough"/>
    <s v="Online"/>
    <n v="3"/>
    <n v="997.95"/>
    <n v="0.09"/>
    <s v="COD"/>
    <x v="340"/>
  </r>
  <r>
    <s v="SALE341"/>
    <d v="2025-03-11T00:00:00"/>
    <s v="CUST1150"/>
    <s v="Stephanie Conway"/>
    <n v="11"/>
    <x v="9"/>
    <x v="2"/>
    <n v="24"/>
    <s v="Male"/>
    <s v="Port Frankmouth"/>
    <s v="Mississippi"/>
    <s v="USA"/>
    <x v="0"/>
    <s v="PROD11"/>
    <x v="1"/>
    <s v="Accessories"/>
    <n v="449.4"/>
    <n v="274.7"/>
    <s v="STORE15"/>
    <x v="10"/>
    <s v="North"/>
    <s v="East Jenniferstad"/>
    <s v="Flagship"/>
    <n v="3"/>
    <n v="121.64"/>
    <n v="7.0000000000000007E-2"/>
    <s v="PayPal"/>
    <x v="341"/>
  </r>
  <r>
    <s v="SALE342"/>
    <d v="2024-09-22T00:00:00"/>
    <s v="CUST1221"/>
    <s v="Lisa Young"/>
    <n v="22"/>
    <x v="8"/>
    <x v="0"/>
    <n v="38"/>
    <s v="Male"/>
    <s v="Maybury"/>
    <s v="Georgia"/>
    <s v="USA"/>
    <x v="1"/>
    <s v="PROD68"/>
    <x v="3"/>
    <s v="Furniture"/>
    <n v="243.7"/>
    <n v="130"/>
    <s v="STORE10"/>
    <x v="15"/>
    <s v="East"/>
    <s v="East Davidville"/>
    <s v="Online"/>
    <n v="2"/>
    <n v="692.72"/>
    <n v="0.13"/>
    <s v="PayPal"/>
    <x v="342"/>
  </r>
  <r>
    <s v="SALE343"/>
    <d v="2024-11-27T00:00:00"/>
    <s v="CUST1027"/>
    <s v="Leslie Johnson"/>
    <n v="27"/>
    <x v="3"/>
    <x v="0"/>
    <n v="31"/>
    <s v="Male"/>
    <s v="Mollyshire"/>
    <s v="Utah"/>
    <s v="USA"/>
    <x v="4"/>
    <s v="PROD24"/>
    <x v="0"/>
    <s v="Outdoor"/>
    <n v="166.06"/>
    <n v="340"/>
    <s v="STORE19"/>
    <x v="12"/>
    <s v="East"/>
    <s v="Vasquezborough"/>
    <s v="Online"/>
    <n v="3"/>
    <n v="794.59"/>
    <n v="0.03"/>
    <s v="PayPal"/>
    <x v="343"/>
  </r>
  <r>
    <s v="SALE344"/>
    <d v="2023-10-25T00:00:00"/>
    <s v="CUST1014"/>
    <s v="Ashley Cohen"/>
    <n v="25"/>
    <x v="11"/>
    <x v="1"/>
    <n v="53"/>
    <s v="Female"/>
    <s v="Lake Kristamouth"/>
    <s v="Nebraska"/>
    <s v="USA"/>
    <x v="2"/>
    <s v="PROD26"/>
    <x v="1"/>
    <s v="Audio"/>
    <n v="322.41000000000003"/>
    <n v="213"/>
    <s v="STORE9"/>
    <x v="11"/>
    <s v="South"/>
    <s v="East Johnstad"/>
    <s v="Flagship"/>
    <n v="1"/>
    <n v="907.95"/>
    <n v="0.1"/>
    <s v="PayPal"/>
    <x v="344"/>
  </r>
  <r>
    <s v="SALE345"/>
    <d v="2025-10-10T00:00:00"/>
    <s v="CUST1287"/>
    <s v="Cynthia Roberts"/>
    <n v="10"/>
    <x v="11"/>
    <x v="2"/>
    <n v="22"/>
    <s v="Female"/>
    <s v="Millerfort"/>
    <s v="Vermont"/>
    <s v="USA"/>
    <x v="0"/>
    <s v="PROD50"/>
    <x v="0"/>
    <s v="Fitness"/>
    <n v="190.29"/>
    <n v="260"/>
    <s v="STORE0"/>
    <x v="6"/>
    <s v="East"/>
    <s v="Washingtonfurt"/>
    <s v="Flagship"/>
    <n v="2"/>
    <n v="660.81"/>
    <n v="0.18"/>
    <s v="Credit Card"/>
    <x v="345"/>
  </r>
  <r>
    <s v="SALE346"/>
    <d v="2025-09-15T00:00:00"/>
    <s v="CUST1061"/>
    <s v="Kristin Stein"/>
    <n v="15"/>
    <x v="8"/>
    <x v="2"/>
    <n v="23"/>
    <s v="Male"/>
    <s v="Jennifermouth"/>
    <s v="Missouri"/>
    <s v="USA"/>
    <x v="2"/>
    <s v="PROD51"/>
    <x v="1"/>
    <s v="Accessories"/>
    <n v="88.49"/>
    <n v="246"/>
    <s v="STORE8"/>
    <x v="2"/>
    <s v="West"/>
    <s v="Thompsonborough"/>
    <s v="Online"/>
    <n v="3"/>
    <n v="564.94000000000005"/>
    <n v="0.22"/>
    <s v="COD"/>
    <x v="346"/>
  </r>
  <r>
    <s v="SALE347"/>
    <d v="2024-09-06T00:00:00"/>
    <s v="CUST1054"/>
    <s v="Katherine Dorsey"/>
    <n v="6"/>
    <x v="8"/>
    <x v="0"/>
    <n v="24"/>
    <s v="Male"/>
    <s v="Christopherland"/>
    <s v="Oklahoma"/>
    <s v="USA"/>
    <x v="1"/>
    <s v="PROD15"/>
    <x v="1"/>
    <s v="Appliances"/>
    <n v="465.34"/>
    <n v="301"/>
    <s v="STORE15"/>
    <x v="10"/>
    <s v="North"/>
    <s v="East Jenniferstad"/>
    <s v="Flagship"/>
    <n v="2"/>
    <n v="280.37"/>
    <n v="0.22"/>
    <s v="COD"/>
    <x v="347"/>
  </r>
  <r>
    <s v="SALE348"/>
    <d v="2024-07-16T00:00:00"/>
    <s v="CUST1372"/>
    <s v="Jacqueline Anthony"/>
    <n v="16"/>
    <x v="0"/>
    <x v="0"/>
    <n v="28"/>
    <s v="Male"/>
    <s v="Vincentside"/>
    <s v="Ohio"/>
    <s v="USA"/>
    <x v="3"/>
    <s v="PROD50"/>
    <x v="0"/>
    <s v="Fitness"/>
    <n v="190.29"/>
    <n v="260"/>
    <s v="STORE3"/>
    <x v="0"/>
    <s v="North"/>
    <s v="Hoodberg"/>
    <s v="Outlet"/>
    <n v="2"/>
    <n v="85.23"/>
    <n v="0.13"/>
    <s v="Credit Card"/>
    <x v="348"/>
  </r>
  <r>
    <s v="SALE349"/>
    <d v="2025-04-01T00:00:00"/>
    <s v="CUST1312"/>
    <s v="Jason Mullins"/>
    <n v="1"/>
    <x v="10"/>
    <x v="2"/>
    <n v="47"/>
    <s v="Female"/>
    <s v="Brianchester"/>
    <s v="Delaware"/>
    <s v="USA"/>
    <x v="2"/>
    <s v="PROD27"/>
    <x v="3"/>
    <s v="Decor"/>
    <n v="234.80599999999998"/>
    <n v="378"/>
    <s v="STORE13"/>
    <x v="13"/>
    <s v="East"/>
    <s v="Johnsonville"/>
    <s v="Flagship"/>
    <n v="2"/>
    <n v="563.29999999999995"/>
    <n v="0.26"/>
    <s v="Credit Card"/>
    <x v="349"/>
  </r>
  <r>
    <s v="SALE350"/>
    <d v="2024-01-18T00:00:00"/>
    <s v="CUST1033"/>
    <s v="Robert Jones DDS"/>
    <n v="18"/>
    <x v="4"/>
    <x v="0"/>
    <n v="25"/>
    <s v="Male"/>
    <s v="Tristanton"/>
    <s v="Oklahoma"/>
    <s v="USA"/>
    <x v="1"/>
    <s v="PROD80"/>
    <x v="3"/>
    <s v="Kitchen"/>
    <n v="143.43"/>
    <n v="58"/>
    <s v="STORE18"/>
    <x v="14"/>
    <s v="East"/>
    <s v="East Stevechester"/>
    <s v="Flagship"/>
    <n v="2"/>
    <n v="827.81"/>
    <n v="0.04"/>
    <s v="PayPal"/>
    <x v="350"/>
  </r>
  <r>
    <s v="SALE351"/>
    <d v="2024-11-25T00:00:00"/>
    <s v="CUST1214"/>
    <s v="Eric Todd"/>
    <n v="25"/>
    <x v="3"/>
    <x v="0"/>
    <n v="61"/>
    <s v="Male"/>
    <s v="Danielstad"/>
    <s v="Montana"/>
    <s v="USA"/>
    <x v="0"/>
    <s v="PROD12"/>
    <x v="2"/>
    <s v="Haircare"/>
    <n v="115.82"/>
    <n v="460"/>
    <s v="STORE18"/>
    <x v="14"/>
    <s v="East"/>
    <s v="East Stevechester"/>
    <s v="Flagship"/>
    <n v="3"/>
    <n v="877.71"/>
    <n v="0.12"/>
    <s v="PayPal"/>
    <x v="351"/>
  </r>
  <r>
    <s v="SALE352"/>
    <d v="2024-11-07T00:00:00"/>
    <s v="CUST1257"/>
    <s v="Christopher David"/>
    <n v="7"/>
    <x v="3"/>
    <x v="0"/>
    <n v="42"/>
    <s v="Male"/>
    <s v="Karenmouth"/>
    <s v="Massachusetts"/>
    <s v="USA"/>
    <x v="2"/>
    <s v="PROD57"/>
    <x v="0"/>
    <s v="Fitness"/>
    <n v="30.62"/>
    <n v="138"/>
    <s v="STORE9"/>
    <x v="11"/>
    <s v="South"/>
    <s v="East Johnstad"/>
    <s v="Flagship"/>
    <n v="4"/>
    <n v="488.56"/>
    <n v="0.26"/>
    <s v="COD"/>
    <x v="352"/>
  </r>
  <r>
    <s v="SALE353"/>
    <d v="2024-07-28T00:00:00"/>
    <s v="CUST1104"/>
    <s v="Christopher Lester"/>
    <n v="28"/>
    <x v="0"/>
    <x v="0"/>
    <n v="64"/>
    <s v="Male"/>
    <s v="South Jenniferville"/>
    <s v="Georgia"/>
    <s v="USA"/>
    <x v="2"/>
    <s v="PROD25"/>
    <x v="4"/>
    <s v="Accessories"/>
    <n v="174.02"/>
    <n v="268"/>
    <s v="STORE12"/>
    <x v="18"/>
    <s v="North"/>
    <s v="Sabrinatown"/>
    <s v="Online"/>
    <n v="4"/>
    <n v="175.91"/>
    <n v="0.13"/>
    <s v="PayPal"/>
    <x v="353"/>
  </r>
  <r>
    <s v="SALE354"/>
    <d v="2024-04-16T00:00:00"/>
    <s v="CUST1248"/>
    <s v="Nicholas Webb"/>
    <n v="16"/>
    <x v="10"/>
    <x v="0"/>
    <n v="19"/>
    <s v="Male"/>
    <s v="Lake Timothy"/>
    <s v="Nevada"/>
    <s v="USA"/>
    <x v="0"/>
    <s v="PROD87"/>
    <x v="3"/>
    <s v="Lighting"/>
    <n v="371.38"/>
    <n v="220"/>
    <s v="STORE8"/>
    <x v="2"/>
    <s v="West"/>
    <s v="Thompsonborough"/>
    <s v="Online"/>
    <n v="4"/>
    <n v="289.66000000000003"/>
    <n v="0.25"/>
    <s v="COD"/>
    <x v="354"/>
  </r>
  <r>
    <s v="SALE355"/>
    <d v="2024-01-13T00:00:00"/>
    <s v="CUST1241"/>
    <s v="Mr. William Horton"/>
    <n v="13"/>
    <x v="4"/>
    <x v="0"/>
    <n v="31"/>
    <s v="Male"/>
    <s v="Dawsonchester"/>
    <s v="Virginia"/>
    <s v="USA"/>
    <x v="1"/>
    <s v="PROD15"/>
    <x v="1"/>
    <s v="Appliances"/>
    <n v="465.34"/>
    <n v="301"/>
    <s v="STORE15"/>
    <x v="10"/>
    <s v="North"/>
    <s v="East Jenniferstad"/>
    <s v="Flagship"/>
    <n v="2"/>
    <n v="899.27"/>
    <n v="0.17"/>
    <s v="Credit Card"/>
    <x v="355"/>
  </r>
  <r>
    <s v="SALE356"/>
    <d v="2024-01-08T00:00:00"/>
    <s v="CUST1065"/>
    <s v="Michael Thomas"/>
    <n v="8"/>
    <x v="4"/>
    <x v="0"/>
    <n v="21"/>
    <s v="Female"/>
    <s v="Woodmouth"/>
    <s v="Nevada"/>
    <s v="USA"/>
    <x v="2"/>
    <s v="PROD18"/>
    <x v="4"/>
    <s v="Bottoms"/>
    <n v="265.73266666666666"/>
    <n v="343"/>
    <s v="STORE1"/>
    <x v="8"/>
    <s v="North"/>
    <s v="Danielmouth"/>
    <s v="Flagship"/>
    <n v="1"/>
    <n v="691.38"/>
    <n v="0.11"/>
    <s v="COD"/>
    <x v="356"/>
  </r>
  <r>
    <s v="SALE357"/>
    <d v="2024-09-29T00:00:00"/>
    <s v="CUST1165"/>
    <s v="Jason Wheeler"/>
    <n v="29"/>
    <x v="8"/>
    <x v="0"/>
    <n v="47"/>
    <s v="Female"/>
    <s v="Carolview"/>
    <s v="Illinois"/>
    <s v="USA"/>
    <x v="1"/>
    <s v="PROD27"/>
    <x v="3"/>
    <s v="Decor"/>
    <n v="234.80599999999998"/>
    <n v="378"/>
    <s v="STORE0"/>
    <x v="6"/>
    <s v="East"/>
    <s v="Washingtonfurt"/>
    <s v="Flagship"/>
    <n v="3"/>
    <n v="158.72"/>
    <n v="0.13"/>
    <s v="Credit Card"/>
    <x v="357"/>
  </r>
  <r>
    <s v="SALE358"/>
    <d v="2024-05-01T00:00:00"/>
    <s v="CUST1210"/>
    <s v="Antonio Jones"/>
    <n v="1"/>
    <x v="5"/>
    <x v="0"/>
    <n v="48"/>
    <s v="Male"/>
    <s v="Matthewborough"/>
    <s v="Georgia"/>
    <s v="USA"/>
    <x v="2"/>
    <s v="PROD60"/>
    <x v="2"/>
    <s v="Fragrance"/>
    <n v="482.75"/>
    <n v="444"/>
    <s v="STORE16"/>
    <x v="9"/>
    <s v="West"/>
    <s v="New Jimmymouth"/>
    <s v="Flagship"/>
    <n v="4"/>
    <n v="537.15"/>
    <n v="0.06"/>
    <s v="COD"/>
    <x v="358"/>
  </r>
  <r>
    <s v="SALE359"/>
    <d v="2024-07-07T00:00:00"/>
    <s v="CUST1417"/>
    <s v="Karen King"/>
    <n v="7"/>
    <x v="0"/>
    <x v="0"/>
    <n v="64"/>
    <s v="Female"/>
    <s v="Kimburgh"/>
    <s v="North Carolina"/>
    <s v="USA"/>
    <x v="3"/>
    <s v="PROD41"/>
    <x v="0"/>
    <s v="Fitness"/>
    <n v="313.26"/>
    <n v="369"/>
    <s v="STORE9"/>
    <x v="11"/>
    <s v="South"/>
    <s v="East Johnstad"/>
    <s v="Flagship"/>
    <n v="3"/>
    <n v="771.7"/>
    <n v="0.05"/>
    <s v="COD"/>
    <x v="359"/>
  </r>
  <r>
    <s v="SALE360"/>
    <d v="2024-11-14T00:00:00"/>
    <s v="CUST1108"/>
    <s v="Travis Holland"/>
    <n v="14"/>
    <x v="3"/>
    <x v="0"/>
    <n v="38"/>
    <s v="Male"/>
    <s v="Webstermouth"/>
    <s v="New Hampshire"/>
    <s v="USA"/>
    <x v="3"/>
    <s v="PROD88"/>
    <x v="0"/>
    <s v="Accessories"/>
    <n v="131.24"/>
    <n v="232"/>
    <s v="STORE1"/>
    <x v="8"/>
    <s v="North"/>
    <s v="Danielmouth"/>
    <s v="Flagship"/>
    <n v="4"/>
    <n v="677.25"/>
    <n v="0.14000000000000001"/>
    <s v="PayPal"/>
    <x v="360"/>
  </r>
  <r>
    <s v="SALE361"/>
    <d v="2025-04-16T00:00:00"/>
    <s v="CUST1102"/>
    <s v="Sarah Schneider"/>
    <n v="16"/>
    <x v="10"/>
    <x v="2"/>
    <n v="34"/>
    <s v="Female"/>
    <s v="Port Joshuachester"/>
    <s v="Pennsylvania"/>
    <s v="USA"/>
    <x v="3"/>
    <s v="PROD98"/>
    <x v="1"/>
    <s v="Audio"/>
    <n v="431.67"/>
    <n v="73"/>
    <s v="STORE11"/>
    <x v="19"/>
    <s v="South"/>
    <s v="Lake Michael"/>
    <s v="Online"/>
    <n v="1"/>
    <n v="645.48"/>
    <n v="0.26"/>
    <s v="COD"/>
    <x v="361"/>
  </r>
  <r>
    <s v="SALE362"/>
    <d v="2025-07-18T00:00:00"/>
    <s v="CUST1360"/>
    <s v="Denise Tate"/>
    <n v="18"/>
    <x v="0"/>
    <x v="2"/>
    <n v="34"/>
    <s v="Male"/>
    <s v="Andersonside"/>
    <s v="Arkansas"/>
    <s v="USA"/>
    <x v="1"/>
    <s v="PROD73"/>
    <x v="0"/>
    <s v="Team Sports"/>
    <n v="107.06"/>
    <n v="359"/>
    <s v="STORE2"/>
    <x v="17"/>
    <s v="South"/>
    <s v="North Nancyview"/>
    <s v="Outlet"/>
    <n v="2"/>
    <n v="934"/>
    <n v="0.3"/>
    <s v="COD"/>
    <x v="362"/>
  </r>
  <r>
    <s v="SALE363"/>
    <d v="2025-02-24T00:00:00"/>
    <s v="CUST1334"/>
    <s v="Mr. Christopher Sims"/>
    <n v="24"/>
    <x v="6"/>
    <x v="2"/>
    <n v="50"/>
    <s v="Female"/>
    <s v="Donaldsontown"/>
    <s v="Connecticut"/>
    <s v="USA"/>
    <x v="2"/>
    <s v="PROD46"/>
    <x v="4"/>
    <s v="Outerwear"/>
    <n v="167.34"/>
    <n v="296"/>
    <s v="STORE2"/>
    <x v="17"/>
    <s v="South"/>
    <s v="North Nancyview"/>
    <s v="Outlet"/>
    <n v="1"/>
    <n v="669.53"/>
    <n v="0.2"/>
    <s v="Credit Card"/>
    <x v="363"/>
  </r>
  <r>
    <s v="SALE364"/>
    <d v="2025-03-07T00:00:00"/>
    <s v="CUST1216"/>
    <s v="Kathryn Garcia"/>
    <n v="7"/>
    <x v="9"/>
    <x v="2"/>
    <n v="44"/>
    <s v="Male"/>
    <s v="Morrismouth"/>
    <s v="California"/>
    <s v="USA"/>
    <x v="1"/>
    <s v="PROD35"/>
    <x v="3"/>
    <s v="Lighting"/>
    <n v="382.22"/>
    <n v="329"/>
    <s v="STORE18"/>
    <x v="14"/>
    <s v="East"/>
    <s v="East Stevechester"/>
    <s v="Flagship"/>
    <n v="1"/>
    <n v="213.69"/>
    <n v="0.28000000000000003"/>
    <s v="COD"/>
    <x v="364"/>
  </r>
  <r>
    <s v="SALE365"/>
    <d v="2025-02-18T00:00:00"/>
    <s v="CUST1077"/>
    <s v="Katherine Young"/>
    <n v="18"/>
    <x v="6"/>
    <x v="2"/>
    <n v="29"/>
    <s v="Male"/>
    <s v="North Valeriemouth"/>
    <s v="Vermont"/>
    <s v="USA"/>
    <x v="0"/>
    <s v="PROD21"/>
    <x v="3"/>
    <s v="Storage"/>
    <n v="123.46"/>
    <n v="76"/>
    <s v="STORE19"/>
    <x v="12"/>
    <s v="East"/>
    <s v="Vasquezborough"/>
    <s v="Online"/>
    <n v="2"/>
    <n v="99.1"/>
    <n v="0.2"/>
    <s v="PayPal"/>
    <x v="365"/>
  </r>
  <r>
    <s v="SALE366"/>
    <d v="2024-06-26T00:00:00"/>
    <s v="CUST1370"/>
    <s v="James Holloway Jr."/>
    <n v="26"/>
    <x v="2"/>
    <x v="0"/>
    <n v="45"/>
    <s v="Male"/>
    <s v="Millston"/>
    <s v="Indiana"/>
    <s v="USA"/>
    <x v="2"/>
    <s v="PROD37"/>
    <x v="4"/>
    <s v="Footwear"/>
    <n v="353.47"/>
    <n v="214"/>
    <s v="STORE16"/>
    <x v="9"/>
    <s v="West"/>
    <s v="New Jimmymouth"/>
    <s v="Flagship"/>
    <n v="1"/>
    <n v="628.98"/>
    <n v="0.03"/>
    <s v="COD"/>
    <x v="366"/>
  </r>
  <r>
    <s v="SALE367"/>
    <d v="2025-02-23T00:00:00"/>
    <s v="CUST1085"/>
    <s v="Richard Delgado"/>
    <n v="23"/>
    <x v="6"/>
    <x v="2"/>
    <n v="36"/>
    <s v="Male"/>
    <s v="West Theodorechester"/>
    <s v="Pennsylvania"/>
    <s v="USA"/>
    <x v="2"/>
    <s v="PROD84"/>
    <x v="3"/>
    <s v="Furniture"/>
    <n v="388.46"/>
    <n v="208"/>
    <s v="STORE4"/>
    <x v="5"/>
    <s v="South"/>
    <s v="Port Sharon"/>
    <s v="Online"/>
    <n v="3"/>
    <n v="944.64"/>
    <n v="0.26"/>
    <s v="Credit Card"/>
    <x v="367"/>
  </r>
  <r>
    <s v="SALE368"/>
    <d v="2025-06-15T00:00:00"/>
    <s v="CUST1471"/>
    <s v="Debra Mccullough"/>
    <n v="15"/>
    <x v="2"/>
    <x v="2"/>
    <n v="42"/>
    <s v="Male"/>
    <s v="Mcdanielfurt"/>
    <s v="Montana"/>
    <s v="USA"/>
    <x v="1"/>
    <s v="PROD93"/>
    <x v="1"/>
    <s v="Computer"/>
    <n v="377.52"/>
    <n v="485"/>
    <s v="STORE12"/>
    <x v="18"/>
    <s v="North"/>
    <s v="Sabrinatown"/>
    <s v="Online"/>
    <n v="2"/>
    <n v="121.7"/>
    <n v="0.06"/>
    <s v="COD"/>
    <x v="368"/>
  </r>
  <r>
    <s v="SALE369"/>
    <d v="2023-10-18T00:00:00"/>
    <s v="CUST1448"/>
    <s v="Eric Holmes"/>
    <n v="18"/>
    <x v="11"/>
    <x v="1"/>
    <n v="64"/>
    <s v="Female"/>
    <s v="Smithville"/>
    <s v="Wyoming"/>
    <s v="USA"/>
    <x v="3"/>
    <s v="PROD65"/>
    <x v="0"/>
    <s v="Fitness"/>
    <n v="240.63"/>
    <n v="423"/>
    <s v="STORE3"/>
    <x v="0"/>
    <s v="North"/>
    <s v="Hoodberg"/>
    <s v="Outlet"/>
    <n v="4"/>
    <n v="269.49"/>
    <n v="7.0000000000000007E-2"/>
    <s v="PayPal"/>
    <x v="369"/>
  </r>
  <r>
    <s v="SALE370"/>
    <d v="2025-03-17T00:00:00"/>
    <s v="CUST1099"/>
    <s v="Sheila Wilson"/>
    <n v="17"/>
    <x v="9"/>
    <x v="2"/>
    <n v="35"/>
    <s v="Male"/>
    <s v="South Dustin"/>
    <s v="Tennessee"/>
    <s v="USA"/>
    <x v="2"/>
    <s v="PROD22"/>
    <x v="0"/>
    <s v="Equipment"/>
    <n v="484.62"/>
    <n v="432"/>
    <s v="STORE18"/>
    <x v="14"/>
    <s v="East"/>
    <s v="East Stevechester"/>
    <s v="Flagship"/>
    <n v="1"/>
    <n v="678.2"/>
    <n v="0.14000000000000001"/>
    <s v="Credit Card"/>
    <x v="370"/>
  </r>
  <r>
    <s v="SALE371"/>
    <d v="2024-08-16T00:00:00"/>
    <s v="CUST1231"/>
    <s v="Timothy Juarez"/>
    <n v="16"/>
    <x v="7"/>
    <x v="0"/>
    <n v="22"/>
    <s v="Female"/>
    <s v="Grahamstad"/>
    <s v="South Carolina"/>
    <s v="USA"/>
    <x v="3"/>
    <s v="PROD90"/>
    <x v="1"/>
    <s v="Accessories"/>
    <n v="340.14"/>
    <n v="361"/>
    <s v="STORE13"/>
    <x v="13"/>
    <s v="East"/>
    <s v="Johnsonville"/>
    <s v="Flagship"/>
    <n v="1"/>
    <n v="752.45"/>
    <n v="0.21"/>
    <s v="COD"/>
    <x v="371"/>
  </r>
  <r>
    <s v="SALE372"/>
    <d v="2024-03-22T00:00:00"/>
    <s v="CUST1037"/>
    <s v="Christopher Carter"/>
    <n v="22"/>
    <x v="9"/>
    <x v="0"/>
    <n v="27"/>
    <s v="Female"/>
    <s v="Brendastad"/>
    <s v="South Dakota"/>
    <s v="USA"/>
    <x v="4"/>
    <s v="PROD94"/>
    <x v="2"/>
    <s v="Skincare"/>
    <n v="358.47"/>
    <n v="213"/>
    <s v="STORE13"/>
    <x v="13"/>
    <s v="East"/>
    <s v="Johnsonville"/>
    <s v="Flagship"/>
    <n v="2"/>
    <n v="209.66"/>
    <n v="0.21"/>
    <s v="Credit Card"/>
    <x v="372"/>
  </r>
  <r>
    <s v="SALE373"/>
    <d v="2025-01-31T00:00:00"/>
    <s v="CUST1161"/>
    <s v="Cynthia Morris"/>
    <n v="31"/>
    <x v="4"/>
    <x v="2"/>
    <n v="18"/>
    <s v="Female"/>
    <s v="Hessmouth"/>
    <s v="Arizona"/>
    <s v="USA"/>
    <x v="2"/>
    <s v="PROD97"/>
    <x v="0"/>
    <s v="Team Sports"/>
    <n v="245.98"/>
    <n v="471"/>
    <s v="STORE19"/>
    <x v="12"/>
    <s v="East"/>
    <s v="Vasquezborough"/>
    <s v="Online"/>
    <n v="2"/>
    <n v="739.95"/>
    <n v="0.1"/>
    <s v="COD"/>
    <x v="373"/>
  </r>
  <r>
    <s v="SALE374"/>
    <d v="2023-12-16T00:00:00"/>
    <s v="CUST1469"/>
    <s v="James Foster"/>
    <n v="16"/>
    <x v="1"/>
    <x v="1"/>
    <n v="19"/>
    <s v="Male"/>
    <s v="East Audrey"/>
    <s v="Utah"/>
    <s v="USA"/>
    <x v="0"/>
    <s v="PROD45"/>
    <x v="0"/>
    <s v="Team Sports"/>
    <n v="318.91000000000003"/>
    <n v="114"/>
    <s v="STORE15"/>
    <x v="10"/>
    <s v="North"/>
    <s v="East Jenniferstad"/>
    <s v="Flagship"/>
    <n v="1"/>
    <n v="496.19"/>
    <n v="0.08"/>
    <s v="COD"/>
    <x v="374"/>
  </r>
  <r>
    <s v="SALE375"/>
    <d v="2025-04-09T00:00:00"/>
    <s v="CUST1044"/>
    <s v="Denise Williams"/>
    <n v="9"/>
    <x v="10"/>
    <x v="2"/>
    <n v="34"/>
    <s v="Male"/>
    <s v="Christianstad"/>
    <s v="Hawaii"/>
    <s v="USA"/>
    <x v="3"/>
    <s v="PROD9"/>
    <x v="0"/>
    <s v="Fitness"/>
    <n v="495.72"/>
    <n v="323"/>
    <s v="STORE12"/>
    <x v="18"/>
    <s v="North"/>
    <s v="Sabrinatown"/>
    <s v="Online"/>
    <n v="1"/>
    <n v="306.36"/>
    <n v="0.01"/>
    <s v="PayPal"/>
    <x v="375"/>
  </r>
  <r>
    <s v="SALE376"/>
    <d v="2024-01-18T00:00:00"/>
    <s v="CUST1120"/>
    <s v="Jacob Hopkins"/>
    <n v="18"/>
    <x v="4"/>
    <x v="0"/>
    <n v="44"/>
    <s v="Female"/>
    <s v="lake tylerfort"/>
    <s v="Pennsylvania"/>
    <s v="USA"/>
    <x v="1"/>
    <s v="PROD73"/>
    <x v="0"/>
    <s v="Team Sports"/>
    <n v="107.06"/>
    <n v="359"/>
    <s v="STORE4"/>
    <x v="5"/>
    <s v="South"/>
    <s v="Port Sharon"/>
    <s v="Online"/>
    <n v="4"/>
    <n v="693.16"/>
    <n v="0.05"/>
    <s v="PayPal"/>
    <x v="376"/>
  </r>
  <r>
    <s v="SALE377"/>
    <d v="2025-03-28T00:00:00"/>
    <s v="CUST1455"/>
    <s v="Tyler Weber"/>
    <n v="28"/>
    <x v="9"/>
    <x v="2"/>
    <n v="54"/>
    <s v="Male"/>
    <s v="East Yvette"/>
    <s v="Illinois"/>
    <s v="USA"/>
    <x v="0"/>
    <s v="PROD83"/>
    <x v="2"/>
    <s v="Skincare"/>
    <n v="250.41615384615383"/>
    <n v="159"/>
    <s v="STORE10"/>
    <x v="15"/>
    <s v="East"/>
    <s v="East Davidville"/>
    <s v="Online"/>
    <n v="1"/>
    <n v="995.52"/>
    <n v="0.22"/>
    <s v="PayPal"/>
    <x v="377"/>
  </r>
  <r>
    <s v="SALE378"/>
    <d v="2024-08-31T00:00:00"/>
    <s v="CUST1125"/>
    <s v="Keith Miller"/>
    <n v="31"/>
    <x v="7"/>
    <x v="0"/>
    <n v="64"/>
    <s v="Female"/>
    <s v="West Jameston"/>
    <s v="Maine"/>
    <s v="USA"/>
    <x v="1"/>
    <s v="PROD7"/>
    <x v="3"/>
    <s v="Lighting"/>
    <n v="218.86"/>
    <n v="170"/>
    <s v="STORE18"/>
    <x v="14"/>
    <s v="East"/>
    <s v="East Stevechester"/>
    <s v="Flagship"/>
    <n v="4"/>
    <n v="241.32"/>
    <n v="0.28999999999999998"/>
    <s v="COD"/>
    <x v="378"/>
  </r>
  <r>
    <s v="SALE379"/>
    <d v="2023-11-10T00:00:00"/>
    <s v="CUST1239"/>
    <s v="Maria Hill"/>
    <n v="10"/>
    <x v="3"/>
    <x v="1"/>
    <n v="58"/>
    <s v="Female"/>
    <s v="Zamoraborough"/>
    <s v="Nevada"/>
    <s v="USA"/>
    <x v="1"/>
    <s v="PROD78"/>
    <x v="3"/>
    <s v="Decor"/>
    <n v="325.26"/>
    <n v="400"/>
    <s v="STORE1"/>
    <x v="8"/>
    <s v="North"/>
    <s v="Danielmouth"/>
    <s v="Flagship"/>
    <n v="3"/>
    <n v="636.03"/>
    <n v="0.06"/>
    <s v="COD"/>
    <x v="379"/>
  </r>
  <r>
    <s v="SALE380"/>
    <d v="2023-12-15T00:00:00"/>
    <s v="CUST1096"/>
    <s v="Samantha Walker"/>
    <n v="15"/>
    <x v="1"/>
    <x v="1"/>
    <n v="30"/>
    <s v="Female"/>
    <s v="Timothyburgh"/>
    <s v="Louisiana"/>
    <s v="USA"/>
    <x v="1"/>
    <s v="PROD4"/>
    <x v="4"/>
    <s v="Bottoms"/>
    <n v="306.45999999999998"/>
    <n v="487"/>
    <s v="STORE19"/>
    <x v="12"/>
    <s v="East"/>
    <s v="Vasquezborough"/>
    <s v="Online"/>
    <n v="4"/>
    <n v="603.30999999999995"/>
    <n v="0.15"/>
    <s v="Credit Card"/>
    <x v="380"/>
  </r>
  <r>
    <s v="SALE381"/>
    <d v="2024-05-15T00:00:00"/>
    <s v="CUST1075"/>
    <s v="Rhonda Morales"/>
    <n v="15"/>
    <x v="5"/>
    <x v="0"/>
    <n v="61"/>
    <s v="Female"/>
    <s v="Lake Barryfurt"/>
    <s v="California"/>
    <s v="USA"/>
    <x v="0"/>
    <s v="PROD89"/>
    <x v="2"/>
    <s v="Makeup"/>
    <n v="183.04"/>
    <n v="457"/>
    <s v="STORE10"/>
    <x v="15"/>
    <s v="East"/>
    <s v="East Davidville"/>
    <s v="Online"/>
    <n v="3"/>
    <n v="437.96"/>
    <n v="0.27"/>
    <s v="COD"/>
    <x v="381"/>
  </r>
  <r>
    <s v="SALE382"/>
    <d v="2024-01-31T00:00:00"/>
    <s v="CUST1208"/>
    <s v="John Perez"/>
    <n v="31"/>
    <x v="4"/>
    <x v="0"/>
    <n v="54"/>
    <s v="Male"/>
    <s v="Kathrynview"/>
    <s v="Louisiana"/>
    <s v="USA"/>
    <x v="1"/>
    <s v="PROD34"/>
    <x v="1"/>
    <s v="Computer"/>
    <n v="419.28"/>
    <n v="86"/>
    <s v="STORE4"/>
    <x v="5"/>
    <s v="South"/>
    <s v="Port Sharon"/>
    <s v="Online"/>
    <n v="2"/>
    <n v="56.91"/>
    <n v="0.08"/>
    <s v="COD"/>
    <x v="382"/>
  </r>
  <r>
    <s v="SALE383"/>
    <d v="2023-12-06T00:00:00"/>
    <s v="CUST1334"/>
    <s v="Mr. Christopher Sims"/>
    <n v="6"/>
    <x v="1"/>
    <x v="1"/>
    <n v="50"/>
    <s v="Female"/>
    <s v="Donaldsontown"/>
    <s v="Connecticut"/>
    <s v="USA"/>
    <x v="2"/>
    <s v="PROD76"/>
    <x v="1"/>
    <s v="Computer"/>
    <n v="392.89"/>
    <n v="320"/>
    <s v="STORE6"/>
    <x v="16"/>
    <s v="East"/>
    <s v="Port Josephberg"/>
    <s v="Online"/>
    <n v="1"/>
    <n v="141.79"/>
    <n v="0.1"/>
    <s v="Credit Card"/>
    <x v="383"/>
  </r>
  <r>
    <s v="SALE384"/>
    <d v="2024-01-11T00:00:00"/>
    <s v="CUST1483"/>
    <s v="Sarah Smith"/>
    <n v="11"/>
    <x v="4"/>
    <x v="0"/>
    <n v="48"/>
    <s v="Male"/>
    <s v="East Rodney"/>
    <s v="Nevada"/>
    <s v="USA"/>
    <x v="0"/>
    <s v="PROD9"/>
    <x v="0"/>
    <s v="Fitness"/>
    <n v="495.72"/>
    <n v="323"/>
    <s v="STORE15"/>
    <x v="10"/>
    <s v="North"/>
    <s v="East Jenniferstad"/>
    <s v="Flagship"/>
    <n v="4"/>
    <n v="355.14"/>
    <n v="0.16"/>
    <s v="COD"/>
    <x v="384"/>
  </r>
  <r>
    <s v="SALE385"/>
    <d v="2025-09-07T00:00:00"/>
    <s v="CUST1211"/>
    <s v="Rodney Huffman"/>
    <n v="7"/>
    <x v="8"/>
    <x v="2"/>
    <n v="20"/>
    <s v="Female"/>
    <s v="Garzafort"/>
    <s v="Delaware"/>
    <s v="USA"/>
    <x v="2"/>
    <s v="PROD38"/>
    <x v="0"/>
    <s v="Outdoor"/>
    <n v="135.61000000000001"/>
    <n v="394"/>
    <s v="STORE6"/>
    <x v="16"/>
    <s v="East"/>
    <s v="Port Josephberg"/>
    <s v="Online"/>
    <n v="4"/>
    <n v="960.38"/>
    <n v="0.15"/>
    <s v="COD"/>
    <x v="385"/>
  </r>
  <r>
    <s v="SALE386"/>
    <d v="2024-05-21T00:00:00"/>
    <s v="CUST1420"/>
    <s v="Dr. Tamara White MD"/>
    <n v="21"/>
    <x v="5"/>
    <x v="0"/>
    <n v="60"/>
    <s v="Male"/>
    <s v="New Benjamin"/>
    <s v="North Carolina"/>
    <s v="USA"/>
    <x v="3"/>
    <s v="PROD69"/>
    <x v="4"/>
    <s v="Bottoms"/>
    <n v="218.22"/>
    <n v="224"/>
    <s v="STORE16"/>
    <x v="9"/>
    <s v="West"/>
    <s v="New Jimmymouth"/>
    <s v="Flagship"/>
    <n v="3"/>
    <n v="847.21"/>
    <n v="0.06"/>
    <s v="PayPal"/>
    <x v="386"/>
  </r>
  <r>
    <s v="SALE387"/>
    <d v="2025-08-23T00:00:00"/>
    <s v="CUST1066"/>
    <s v="Cody Diaz"/>
    <n v="23"/>
    <x v="7"/>
    <x v="2"/>
    <n v="27"/>
    <s v="Female"/>
    <s v="South Aaronside"/>
    <s v="New Hampshire"/>
    <s v="USA"/>
    <x v="2"/>
    <s v="PROD80"/>
    <x v="3"/>
    <s v="Kitchen"/>
    <n v="143.43"/>
    <n v="58"/>
    <s v="STORE10"/>
    <x v="15"/>
    <s v="East"/>
    <s v="East Davidville"/>
    <s v="Online"/>
    <n v="4"/>
    <n v="773.81"/>
    <n v="0.08"/>
    <s v="COD"/>
    <x v="387"/>
  </r>
  <r>
    <s v="SALE388"/>
    <d v="2025-05-03T00:00:00"/>
    <s v="CUST1000"/>
    <s v="  sheena bonilla  "/>
    <n v="3"/>
    <x v="5"/>
    <x v="2"/>
    <n v="55"/>
    <s v="Male"/>
    <s v="Donaldton"/>
    <s v="North Carolina"/>
    <s v="USA"/>
    <x v="4"/>
    <s v="PROD63"/>
    <x v="2"/>
    <s v="Skincare"/>
    <n v="266.86"/>
    <n v="458"/>
    <s v="STORE16"/>
    <x v="9"/>
    <s v="West"/>
    <s v="New Jimmymouth"/>
    <s v="Flagship"/>
    <n v="1"/>
    <n v="664.71"/>
    <n v="0.1"/>
    <s v="PayPal"/>
    <x v="388"/>
  </r>
  <r>
    <s v="SALE389"/>
    <d v="2023-11-03T00:00:00"/>
    <s v="CUST1347"/>
    <s v="Justin Mason DDS"/>
    <n v="3"/>
    <x v="3"/>
    <x v="1"/>
    <n v="39"/>
    <s v="Female"/>
    <s v="Peggystad"/>
    <s v="Connecticut"/>
    <s v="USA"/>
    <x v="0"/>
    <s v="PROD37"/>
    <x v="4"/>
    <s v="Footwear"/>
    <n v="353.47"/>
    <n v="214"/>
    <s v="STORE7"/>
    <x v="4"/>
    <s v="South"/>
    <s v="Williamsfurt"/>
    <s v="Online"/>
    <n v="4"/>
    <n v="482.06"/>
    <n v="7.0000000000000007E-2"/>
    <s v="PayPal"/>
    <x v="389"/>
  </r>
  <r>
    <s v="SALE390"/>
    <d v="2025-03-26T00:00:00"/>
    <s v="CUST1089"/>
    <s v="Jamie Yoder"/>
    <n v="26"/>
    <x v="9"/>
    <x v="2"/>
    <n v="43"/>
    <s v="Male"/>
    <s v="New Gabrielleville"/>
    <s v="Wisconsin"/>
    <s v="USA"/>
    <x v="1"/>
    <s v="PROD57"/>
    <x v="0"/>
    <s v="Fitness"/>
    <n v="30.62"/>
    <n v="138"/>
    <s v="STORE3"/>
    <x v="0"/>
    <s v="North"/>
    <s v="Hoodberg"/>
    <s v="Outlet"/>
    <n v="4"/>
    <n v="995.55"/>
    <n v="0.19"/>
    <s v="PayPal"/>
    <x v="390"/>
  </r>
  <r>
    <s v="SALE391"/>
    <d v="2024-07-05T00:00:00"/>
    <s v="CUST1141"/>
    <s v="Cristian Wright"/>
    <n v="5"/>
    <x v="0"/>
    <x v="0"/>
    <n v="30"/>
    <s v="Male"/>
    <s v="Port Denise"/>
    <s v="California"/>
    <s v="USA"/>
    <x v="3"/>
    <s v="PROD93"/>
    <x v="1"/>
    <s v="Computer"/>
    <n v="377.52"/>
    <n v="485"/>
    <s v="STORE13"/>
    <x v="13"/>
    <s v="East"/>
    <s v="Johnsonville"/>
    <s v="Flagship"/>
    <n v="2"/>
    <n v="153.84"/>
    <n v="0.27"/>
    <s v="PayPal"/>
    <x v="391"/>
  </r>
  <r>
    <s v="SALE392"/>
    <d v="2025-05-12T00:00:00"/>
    <s v="CUST1153"/>
    <s v="Joseph Faulkner"/>
    <n v="12"/>
    <x v="5"/>
    <x v="2"/>
    <n v="31"/>
    <s v="Male"/>
    <s v="New Leahfurt"/>
    <s v="North Dakota"/>
    <s v="USA"/>
    <x v="3"/>
    <s v="PROD78"/>
    <x v="3"/>
    <s v="Decor"/>
    <n v="325.26"/>
    <n v="400"/>
    <s v="STORE6"/>
    <x v="16"/>
    <s v="East"/>
    <s v="Port Josephberg"/>
    <s v="Online"/>
    <n v="3"/>
    <n v="362.11"/>
    <n v="0.23"/>
    <s v="COD"/>
    <x v="392"/>
  </r>
  <r>
    <s v="SALE393"/>
    <d v="2024-09-26T00:00:00"/>
    <s v="CUST1472"/>
    <s v="Philip Mendoza"/>
    <n v="26"/>
    <x v="8"/>
    <x v="0"/>
    <n v="42"/>
    <s v="Male"/>
    <s v="Tylermouth"/>
    <s v="Massachusetts"/>
    <s v="USA"/>
    <x v="2"/>
    <s v="PROD43"/>
    <x v="1"/>
    <s v="Computer"/>
    <n v="253.33"/>
    <n v="266"/>
    <s v="STORE8"/>
    <x v="2"/>
    <s v="West"/>
    <s v="Thompsonborough"/>
    <s v="Online"/>
    <n v="3"/>
    <n v="112.26"/>
    <n v="0.11"/>
    <s v="Credit Card"/>
    <x v="393"/>
  </r>
  <r>
    <s v="SALE394"/>
    <d v="2024-03-27T00:00:00"/>
    <s v="CUST1203"/>
    <s v="Sarah Brady"/>
    <n v="27"/>
    <x v="9"/>
    <x v="0"/>
    <n v="47"/>
    <s v="Male"/>
    <s v="Johnsonland"/>
    <s v="Iowa"/>
    <s v="USA"/>
    <x v="1"/>
    <s v="PROD94"/>
    <x v="2"/>
    <s v="Skincare"/>
    <n v="358.47"/>
    <n v="213"/>
    <s v="STORE19"/>
    <x v="12"/>
    <s v="East"/>
    <s v="Vasquezborough"/>
    <s v="Online"/>
    <n v="2"/>
    <n v="962.81"/>
    <n v="0.06"/>
    <s v="COD"/>
    <x v="394"/>
  </r>
  <r>
    <s v="SALE395"/>
    <d v="2024-01-17T00:00:00"/>
    <s v="CUST1213"/>
    <s v="Stuart Johnson"/>
    <n v="17"/>
    <x v="4"/>
    <x v="0"/>
    <n v="42"/>
    <s v="Female"/>
    <s v="West Markport"/>
    <s v="North Dakota"/>
    <s v="USA"/>
    <x v="1"/>
    <s v="PROD21"/>
    <x v="3"/>
    <s v="Storage"/>
    <n v="123.46"/>
    <n v="76"/>
    <s v="STORE0"/>
    <x v="6"/>
    <s v="East"/>
    <s v="Washingtonfurt"/>
    <s v="Flagship"/>
    <n v="4"/>
    <n v="276.23"/>
    <n v="0.12"/>
    <s v="Credit Card"/>
    <x v="395"/>
  </r>
  <r>
    <s v="SALE396"/>
    <d v="2024-04-25T00:00:00"/>
    <s v="CUST1015"/>
    <s v="Laura Alvarez"/>
    <n v="25"/>
    <x v="10"/>
    <x v="0"/>
    <n v="49"/>
    <s v="Female"/>
    <s v="Lawsonhaven"/>
    <s v="Washington"/>
    <s v="USA"/>
    <x v="1"/>
    <s v="PROD18"/>
    <x v="4"/>
    <s v="Bottoms"/>
    <n v="265.73266666666666"/>
    <n v="343"/>
    <s v="STORE14"/>
    <x v="7"/>
    <s v="South"/>
    <s v="Christopherland"/>
    <s v="Outlet"/>
    <n v="3"/>
    <n v="991.37"/>
    <n v="0.1"/>
    <s v="PayPal"/>
    <x v="396"/>
  </r>
  <r>
    <s v="SALE397"/>
    <d v="2025-09-29T00:00:00"/>
    <s v="CUST1168"/>
    <s v="Daniel Contreras"/>
    <n v="29"/>
    <x v="8"/>
    <x v="2"/>
    <n v="36"/>
    <s v="Female"/>
    <s v="Robertview"/>
    <s v="Florida"/>
    <s v="USA"/>
    <x v="1"/>
    <s v="PROD21"/>
    <x v="3"/>
    <s v="Storage"/>
    <n v="123.46"/>
    <n v="76"/>
    <s v="STORE13"/>
    <x v="13"/>
    <s v="East"/>
    <s v="Johnsonville"/>
    <s v="Flagship"/>
    <n v="3"/>
    <n v="977.47"/>
    <n v="0.05"/>
    <s v="Credit Card"/>
    <x v="397"/>
  </r>
  <r>
    <s v="SALE398"/>
    <d v="2025-07-06T00:00:00"/>
    <s v="CUST1206"/>
    <s v="Ronald Jones"/>
    <n v="6"/>
    <x v="0"/>
    <x v="2"/>
    <n v="26"/>
    <s v="Female"/>
    <s v="Brownshire"/>
    <s v="Tennessee"/>
    <s v="USA"/>
    <x v="2"/>
    <s v="PROD94"/>
    <x v="2"/>
    <s v="Skincare"/>
    <n v="358.47"/>
    <n v="213"/>
    <s v="STORE12"/>
    <x v="18"/>
    <s v="North"/>
    <s v="Sabrinatown"/>
    <s v="Online"/>
    <n v="2"/>
    <n v="308.7"/>
    <n v="0.2"/>
    <s v="PayPal"/>
    <x v="398"/>
  </r>
  <r>
    <s v="SALE399"/>
    <d v="2024-10-14T00:00:00"/>
    <s v="CUST1037"/>
    <s v="Christopher Carter"/>
    <n v="14"/>
    <x v="11"/>
    <x v="0"/>
    <n v="27"/>
    <s v="Female"/>
    <s v="Brendastad"/>
    <s v="South Dakota"/>
    <s v="USA"/>
    <x v="4"/>
    <s v="PROD6"/>
    <x v="2"/>
    <s v="Skincare"/>
    <n v="312.8"/>
    <n v="350"/>
    <s v="STORE16"/>
    <x v="9"/>
    <s v="West"/>
    <s v="New Jimmymouth"/>
    <s v="Flagship"/>
    <n v="2"/>
    <n v="733.87"/>
    <n v="0.1"/>
    <s v="PayPal"/>
    <x v="399"/>
  </r>
  <r>
    <s v="SALE400"/>
    <d v="2023-10-28T00:00:00"/>
    <s v="CUST1095"/>
    <s v="Amy Fowler"/>
    <n v="28"/>
    <x v="11"/>
    <x v="1"/>
    <n v="62"/>
    <s v="Female"/>
    <s v="West Bobbyshire"/>
    <s v="New York"/>
    <s v="USA"/>
    <x v="1"/>
    <s v="PROD19"/>
    <x v="0"/>
    <s v="Equipment"/>
    <n v="21.34"/>
    <n v="65"/>
    <s v="STORE16"/>
    <x v="9"/>
    <s v="West"/>
    <s v="New Jimmymouth"/>
    <s v="Flagship"/>
    <n v="2"/>
    <n v="22.47"/>
    <n v="0.22"/>
    <s v="PayPal"/>
    <x v="400"/>
  </r>
  <r>
    <s v="SALE401"/>
    <d v="2024-03-29T00:00:00"/>
    <s v="CUST1348"/>
    <s v="Sherry Cabrera"/>
    <n v="29"/>
    <x v="9"/>
    <x v="0"/>
    <n v="55"/>
    <s v="Male"/>
    <s v="Shannonview"/>
    <s v="Pennsylvania"/>
    <s v="USA"/>
    <x v="2"/>
    <s v="PROD57"/>
    <x v="0"/>
    <s v="Fitness"/>
    <n v="30.62"/>
    <n v="138"/>
    <s v="STORE13"/>
    <x v="13"/>
    <s v="East"/>
    <s v="Johnsonville"/>
    <s v="Flagship"/>
    <n v="4"/>
    <n v="651.36"/>
    <n v="0.13"/>
    <s v="Credit Card"/>
    <x v="401"/>
  </r>
  <r>
    <s v="SALE402"/>
    <d v="2025-06-09T00:00:00"/>
    <s v="CUST1296"/>
    <s v="Jared Moran"/>
    <n v="9"/>
    <x v="2"/>
    <x v="2"/>
    <n v="28"/>
    <s v="Female"/>
    <s v="South David"/>
    <s v="West Virginia"/>
    <s v="USA"/>
    <x v="3"/>
    <s v="PROD14"/>
    <x v="3"/>
    <s v="Decor"/>
    <n v="48.01"/>
    <n v="439"/>
    <s v="STORE10"/>
    <x v="15"/>
    <s v="East"/>
    <s v="East Davidville"/>
    <s v="Online"/>
    <n v="1"/>
    <n v="753.39"/>
    <n v="0.04"/>
    <s v="COD"/>
    <x v="402"/>
  </r>
  <r>
    <s v="SALE403"/>
    <d v="2024-10-11T00:00:00"/>
    <s v="CUST1201"/>
    <s v="Mary Boyd"/>
    <n v="11"/>
    <x v="11"/>
    <x v="0"/>
    <n v="25"/>
    <s v="Female"/>
    <s v="New Logan"/>
    <s v="Michigan"/>
    <s v="USA"/>
    <x v="3"/>
    <s v="PROD71"/>
    <x v="2"/>
    <s v="Haircare"/>
    <n v="214.32"/>
    <n v="383"/>
    <s v="STORE12"/>
    <x v="18"/>
    <s v="North"/>
    <s v="Sabrinatown"/>
    <s v="Online"/>
    <n v="4"/>
    <n v="849.17"/>
    <n v="0.12"/>
    <s v="COD"/>
    <x v="403"/>
  </r>
  <r>
    <s v="SALE404"/>
    <d v="2024-07-22T00:00:00"/>
    <s v="CUST1379"/>
    <s v="Tanya Lopez"/>
    <n v="22"/>
    <x v="0"/>
    <x v="0"/>
    <n v="34"/>
    <s v="Female"/>
    <s v="West Jeffreyburgh"/>
    <s v="Iowa"/>
    <s v="USA"/>
    <x v="0"/>
    <s v="PROD20"/>
    <x v="0"/>
    <s v="Accessories"/>
    <n v="131.51"/>
    <n v="281.95833333333331"/>
    <s v="STORE0"/>
    <x v="6"/>
    <s v="East"/>
    <s v="Washingtonfurt"/>
    <s v="Flagship"/>
    <n v="4"/>
    <n v="585.45000000000005"/>
    <n v="0.25"/>
    <s v="COD"/>
    <x v="404"/>
  </r>
  <r>
    <s v="SALE405"/>
    <d v="2024-12-02T00:00:00"/>
    <s v="CUST1476"/>
    <s v="Elizabeth Foster"/>
    <n v="2"/>
    <x v="1"/>
    <x v="0"/>
    <n v="33"/>
    <s v="Female"/>
    <s v="Anthonymouth"/>
    <s v="Oklahoma"/>
    <s v="USA"/>
    <x v="0"/>
    <s v="PROD75"/>
    <x v="4"/>
    <s v="Footwear"/>
    <n v="158.13999999999999"/>
    <n v="82"/>
    <s v="STORE16"/>
    <x v="9"/>
    <s v="West"/>
    <s v="New Jimmymouth"/>
    <s v="Flagship"/>
    <n v="1"/>
    <n v="745.15"/>
    <n v="0.25"/>
    <s v="COD"/>
    <x v="405"/>
  </r>
  <r>
    <s v="SALE406"/>
    <d v="2023-11-14T00:00:00"/>
    <s v="CUST1050"/>
    <s v="Matthew Hunter Jr."/>
    <n v="14"/>
    <x v="3"/>
    <x v="1"/>
    <n v="61"/>
    <s v="Female"/>
    <s v="Gregoryview"/>
    <s v="Illinois"/>
    <s v="USA"/>
    <x v="0"/>
    <s v="PROD99"/>
    <x v="3"/>
    <s v="Kitchen"/>
    <n v="201.41"/>
    <n v="146"/>
    <s v="STORE2"/>
    <x v="17"/>
    <s v="South"/>
    <s v="North Nancyview"/>
    <s v="Outlet"/>
    <n v="1"/>
    <n v="848.69"/>
    <n v="0.04"/>
    <s v="COD"/>
    <x v="406"/>
  </r>
  <r>
    <s v="SALE407"/>
    <d v="2024-02-14T00:00:00"/>
    <s v="CUST1413"/>
    <s v="Megan Ryan"/>
    <n v="14"/>
    <x v="6"/>
    <x v="0"/>
    <n v="59"/>
    <s v="Female"/>
    <s v="Andrewsfurt"/>
    <s v="Idaho"/>
    <s v="USA"/>
    <x v="3"/>
    <s v="PROD70"/>
    <x v="3"/>
    <s v="Storage"/>
    <n v="138.05000000000001"/>
    <n v="89"/>
    <s v="STORE14"/>
    <x v="7"/>
    <s v="South"/>
    <s v="Christopherland"/>
    <s v="Outlet"/>
    <n v="2"/>
    <n v="247.67"/>
    <n v="0.1"/>
    <s v="PayPal"/>
    <x v="407"/>
  </r>
  <r>
    <s v="SALE408"/>
    <d v="2024-06-22T00:00:00"/>
    <s v="CUST1039"/>
    <s v="Tonya Reynolds"/>
    <n v="22"/>
    <x v="2"/>
    <x v="0"/>
    <n v="55"/>
    <s v="Female"/>
    <s v="Darleneton"/>
    <s v="Michigan"/>
    <s v="USA"/>
    <x v="0"/>
    <s v="PROD74"/>
    <x v="1"/>
    <s v="Audio"/>
    <n v="403.71"/>
    <n v="159"/>
    <s v="STORE3"/>
    <x v="0"/>
    <s v="North"/>
    <s v="Hoodberg"/>
    <s v="Outlet"/>
    <n v="3"/>
    <n v="220.51"/>
    <n v="0.02"/>
    <s v="PayPal"/>
    <x v="408"/>
  </r>
  <r>
    <s v="SALE409"/>
    <d v="2025-06-29T00:00:00"/>
    <s v="CUST1327"/>
    <s v="Reginald Willis"/>
    <n v="29"/>
    <x v="2"/>
    <x v="2"/>
    <n v="62"/>
    <s v="Female"/>
    <s v="Kellybury"/>
    <s v="New York"/>
    <s v="USA"/>
    <x v="3"/>
    <s v="PROD15"/>
    <x v="1"/>
    <s v="Appliances"/>
    <n v="465.34"/>
    <n v="301"/>
    <s v="STORE16"/>
    <x v="9"/>
    <s v="West"/>
    <s v="New Jimmymouth"/>
    <s v="Flagship"/>
    <n v="4"/>
    <n v="370.63"/>
    <n v="0.08"/>
    <s v="Credit Card"/>
    <x v="409"/>
  </r>
  <r>
    <s v="SALE410"/>
    <d v="2025-02-18T00:00:00"/>
    <s v="CUST1391"/>
    <s v="Heidi Tyler"/>
    <n v="18"/>
    <x v="6"/>
    <x v="2"/>
    <n v="40"/>
    <s v="Female"/>
    <s v="Dawnstad"/>
    <s v="Oregon"/>
    <s v="USA"/>
    <x v="3"/>
    <s v="PROD29"/>
    <x v="3"/>
    <s v="Decor"/>
    <n v="218.48"/>
    <n v="276"/>
    <s v="STORE19"/>
    <x v="12"/>
    <s v="East"/>
    <s v="Vasquezborough"/>
    <s v="Online"/>
    <n v="4"/>
    <n v="349.84"/>
    <n v="0.11"/>
    <s v="Credit Card"/>
    <x v="410"/>
  </r>
  <r>
    <s v="SALE411"/>
    <d v="2025-06-15T00:00:00"/>
    <s v="CUST1043"/>
    <s v="Joseph Snow"/>
    <n v="15"/>
    <x v="2"/>
    <x v="2"/>
    <n v="45"/>
    <s v="Male"/>
    <s v="South Michaelfort"/>
    <s v="Vermont"/>
    <s v="USA"/>
    <x v="0"/>
    <s v="PROD39"/>
    <x v="1"/>
    <s v="Mobile"/>
    <n v="326.06"/>
    <n v="301"/>
    <s v="STORE12"/>
    <x v="18"/>
    <s v="North"/>
    <s v="Sabrinatown"/>
    <s v="Online"/>
    <n v="1"/>
    <n v="770.87"/>
    <n v="0.1"/>
    <s v="COD"/>
    <x v="411"/>
  </r>
  <r>
    <s v="SALE412"/>
    <d v="2024-08-14T00:00:00"/>
    <s v="CUST1479"/>
    <s v="Dylan Gutierrez"/>
    <n v="14"/>
    <x v="7"/>
    <x v="0"/>
    <n v="40"/>
    <s v="Male"/>
    <s v="New Jamesview"/>
    <s v="West Virginia"/>
    <s v="USA"/>
    <x v="3"/>
    <s v="PROD99"/>
    <x v="3"/>
    <s v="Kitchen"/>
    <n v="201.41"/>
    <n v="146"/>
    <s v="STORE17"/>
    <x v="1"/>
    <s v="North"/>
    <s v="Bensonhaven"/>
    <s v="Flagship"/>
    <n v="3"/>
    <n v="507.33"/>
    <n v="0.06"/>
    <s v="PayPal"/>
    <x v="412"/>
  </r>
  <r>
    <s v="SALE413"/>
    <d v="2025-07-25T00:00:00"/>
    <s v="CUST1185"/>
    <s v="Brent Rivas"/>
    <n v="25"/>
    <x v="0"/>
    <x v="2"/>
    <n v="54"/>
    <s v="Female"/>
    <s v="North Kellyberg"/>
    <s v="New Jersey"/>
    <s v="USA"/>
    <x v="1"/>
    <s v="PROD66"/>
    <x v="2"/>
    <s v="Haircare"/>
    <n v="340.39"/>
    <n v="177"/>
    <s v="STORE9"/>
    <x v="11"/>
    <s v="South"/>
    <s v="East Johnstad"/>
    <s v="Flagship"/>
    <n v="1"/>
    <n v="87.78"/>
    <n v="0.06"/>
    <s v="Credit Card"/>
    <x v="413"/>
  </r>
  <r>
    <s v="SALE414"/>
    <d v="2025-01-09T00:00:00"/>
    <s v="CUST1006"/>
    <s v="Amber Jackson"/>
    <n v="9"/>
    <x v="4"/>
    <x v="2"/>
    <n v="29"/>
    <s v="Female"/>
    <s v="Deborahborough"/>
    <s v="South Dakota"/>
    <s v="USA"/>
    <x v="1"/>
    <s v="PROD93"/>
    <x v="1"/>
    <s v="Computer"/>
    <n v="377.52"/>
    <n v="485"/>
    <s v="STORE4"/>
    <x v="5"/>
    <s v="South"/>
    <s v="Port Sharon"/>
    <s v="Online"/>
    <n v="2"/>
    <n v="772.24"/>
    <n v="0.22"/>
    <s v="Credit Card"/>
    <x v="414"/>
  </r>
  <r>
    <s v="SALE415"/>
    <d v="2025-06-05T00:00:00"/>
    <s v="CUST1047"/>
    <s v="Gina Knight"/>
    <n v="5"/>
    <x v="2"/>
    <x v="2"/>
    <n v="54"/>
    <s v="Female"/>
    <s v="Lake Roberthaven"/>
    <s v="Nevada"/>
    <s v="USA"/>
    <x v="2"/>
    <s v="PROD70"/>
    <x v="3"/>
    <s v="Storage"/>
    <n v="138.05000000000001"/>
    <n v="89"/>
    <s v="STORE14"/>
    <x v="7"/>
    <s v="South"/>
    <s v="Christopherland"/>
    <s v="Outlet"/>
    <n v="1"/>
    <n v="108.27"/>
    <n v="0.1"/>
    <s v="COD"/>
    <x v="415"/>
  </r>
  <r>
    <s v="SALE416"/>
    <d v="2024-12-07T00:00:00"/>
    <s v="CUST1347"/>
    <s v="Justin Mason DDS"/>
    <n v="7"/>
    <x v="1"/>
    <x v="0"/>
    <n v="39"/>
    <s v="Female"/>
    <s v="Peggystad"/>
    <s v="Connecticut"/>
    <s v="USA"/>
    <x v="0"/>
    <s v="PROD38"/>
    <x v="0"/>
    <s v="Outdoor"/>
    <n v="135.61000000000001"/>
    <n v="394"/>
    <s v="STORE17"/>
    <x v="1"/>
    <s v="North"/>
    <s v="Bensonhaven"/>
    <s v="Flagship"/>
    <n v="2"/>
    <n v="839.24"/>
    <n v="0.21"/>
    <s v="PayPal"/>
    <x v="416"/>
  </r>
  <r>
    <s v="SALE417"/>
    <d v="2024-02-09T00:00:00"/>
    <s v="CUST1383"/>
    <s v="Kristine Higgins"/>
    <n v="9"/>
    <x v="6"/>
    <x v="0"/>
    <n v="27"/>
    <s v="Female"/>
    <s v="Jennifertown"/>
    <s v="South Carolina"/>
    <s v="USA"/>
    <x v="2"/>
    <s v="PROD58"/>
    <x v="4"/>
    <s v="Accessories"/>
    <n v="113.83"/>
    <n v="485"/>
    <s v="STORE10"/>
    <x v="15"/>
    <s v="East"/>
    <s v="East Davidville"/>
    <s v="Online"/>
    <n v="2"/>
    <n v="466.27"/>
    <n v="0.11"/>
    <s v="PayPal"/>
    <x v="417"/>
  </r>
  <r>
    <s v="SALE418"/>
    <d v="2025-10-12T00:00:00"/>
    <s v="CUST1398"/>
    <s v="Jennifer Johnson"/>
    <n v="12"/>
    <x v="11"/>
    <x v="2"/>
    <n v="54"/>
    <s v="Male"/>
    <s v="Cheyenneborough"/>
    <s v="New Hampshire"/>
    <s v="USA"/>
    <x v="3"/>
    <s v="PROD62"/>
    <x v="1"/>
    <s v="Computer"/>
    <n v="86.42"/>
    <n v="222"/>
    <s v="STORE14"/>
    <x v="7"/>
    <s v="South"/>
    <s v="Christopherland"/>
    <s v="Outlet"/>
    <n v="3"/>
    <n v="969.83"/>
    <n v="0.02"/>
    <s v="Credit Card"/>
    <x v="418"/>
  </r>
  <r>
    <s v="SALE419"/>
    <d v="2025-06-16T00:00:00"/>
    <s v="CUST1417"/>
    <s v="Karen King"/>
    <n v="16"/>
    <x v="2"/>
    <x v="2"/>
    <n v="64"/>
    <s v="Female"/>
    <s v="Kimburgh"/>
    <s v="North Carolina"/>
    <s v="USA"/>
    <x v="3"/>
    <s v="PROD91"/>
    <x v="4"/>
    <s v="Footwear"/>
    <n v="438.25"/>
    <n v="496"/>
    <s v="STORE19"/>
    <x v="12"/>
    <s v="East"/>
    <s v="Vasquezborough"/>
    <s v="Online"/>
    <n v="2"/>
    <n v="782.11"/>
    <n v="0.17"/>
    <s v="PayPal"/>
    <x v="419"/>
  </r>
  <r>
    <s v="SALE420"/>
    <d v="2025-09-21T00:00:00"/>
    <s v="CUST1451"/>
    <s v="Ashley Roberts"/>
    <n v="21"/>
    <x v="8"/>
    <x v="2"/>
    <n v="46"/>
    <s v="Male"/>
    <s v="Josephmouth"/>
    <s v="New Mexico"/>
    <s v="USA"/>
    <x v="0"/>
    <s v="PROD40"/>
    <x v="1"/>
    <s v="Audio"/>
    <n v="38.520000000000003"/>
    <n v="378"/>
    <s v="STORE11"/>
    <x v="19"/>
    <s v="South"/>
    <s v="Lake Michael"/>
    <s v="Online"/>
    <n v="2"/>
    <n v="74.63"/>
    <n v="0.01"/>
    <s v="PayPal"/>
    <x v="420"/>
  </r>
  <r>
    <s v="SALE421"/>
    <d v="2025-09-09T00:00:00"/>
    <s v="CUST1041"/>
    <s v="James Gibbs"/>
    <n v="9"/>
    <x v="8"/>
    <x v="2"/>
    <n v="21"/>
    <s v="Male"/>
    <s v="Mooneyshire"/>
    <s v="Alaska"/>
    <s v="USA"/>
    <x v="1"/>
    <s v="PROD85"/>
    <x v="4"/>
    <s v="Accessories"/>
    <n v="119.57"/>
    <n v="210"/>
    <s v="STORE6"/>
    <x v="16"/>
    <s v="East"/>
    <s v="Port Josephberg"/>
    <s v="Online"/>
    <n v="3"/>
    <n v="522.78"/>
    <n v="0.25"/>
    <s v="PayPal"/>
    <x v="421"/>
  </r>
  <r>
    <s v="SALE422"/>
    <d v="2025-07-15T00:00:00"/>
    <s v="CUST1338"/>
    <s v="Jasmine Snyder"/>
    <n v="15"/>
    <x v="0"/>
    <x v="2"/>
    <n v="46"/>
    <s v="Female"/>
    <s v="Hudsonfort"/>
    <s v="Connecticut"/>
    <s v="USA"/>
    <x v="2"/>
    <s v="PROD13"/>
    <x v="1"/>
    <s v="Accessories"/>
    <n v="242.23"/>
    <n v="453"/>
    <s v="STORE15"/>
    <x v="10"/>
    <s v="North"/>
    <s v="East Jenniferstad"/>
    <s v="Flagship"/>
    <n v="1"/>
    <n v="206.45"/>
    <n v="0.15"/>
    <s v="PayPal"/>
    <x v="422"/>
  </r>
  <r>
    <s v="SALE423"/>
    <d v="2024-10-15T00:00:00"/>
    <s v="CUST1145"/>
    <s v="Cameron Simpson"/>
    <n v="15"/>
    <x v="11"/>
    <x v="0"/>
    <n v="46"/>
    <s v="Male"/>
    <s v="Michaelfort"/>
    <s v="Indiana"/>
    <s v="USA"/>
    <x v="1"/>
    <s v="PROD69"/>
    <x v="4"/>
    <s v="Bottoms"/>
    <n v="218.22"/>
    <n v="224"/>
    <s v="STORE5"/>
    <x v="3"/>
    <s v="North"/>
    <s v="New Michaelchester"/>
    <s v="Outlet"/>
    <n v="1"/>
    <n v="815.53"/>
    <n v="0.3"/>
    <s v="PayPal"/>
    <x v="423"/>
  </r>
  <r>
    <s v="SALE424"/>
    <d v="2023-10-21T00:00:00"/>
    <s v="CUST1037"/>
    <s v="Christopher Carter"/>
    <n v="21"/>
    <x v="11"/>
    <x v="1"/>
    <n v="27"/>
    <s v="Female"/>
    <s v="Brendastad"/>
    <s v="South Dakota"/>
    <s v="USA"/>
    <x v="4"/>
    <s v="PROD79"/>
    <x v="3"/>
    <s v="Lighting"/>
    <n v="228.53"/>
    <n v="469"/>
    <s v="STORE13"/>
    <x v="13"/>
    <s v="East"/>
    <s v="Johnsonville"/>
    <s v="Flagship"/>
    <n v="1"/>
    <n v="823.61"/>
    <n v="0.28000000000000003"/>
    <s v="COD"/>
    <x v="424"/>
  </r>
  <r>
    <s v="SALE425"/>
    <d v="2025-05-30T00:00:00"/>
    <s v="CUST1478"/>
    <s v="Earl Smith DDS"/>
    <n v="30"/>
    <x v="5"/>
    <x v="2"/>
    <n v="59"/>
    <s v="Male"/>
    <s v="West Sarah"/>
    <s v="South Dakota"/>
    <s v="USA"/>
    <x v="0"/>
    <s v="PROD87"/>
    <x v="3"/>
    <s v="Lighting"/>
    <n v="371.38"/>
    <n v="220"/>
    <s v="STORE9"/>
    <x v="11"/>
    <s v="South"/>
    <s v="East Johnstad"/>
    <s v="Flagship"/>
    <n v="2"/>
    <n v="209.96"/>
    <n v="0"/>
    <s v="Credit Card"/>
    <x v="425"/>
  </r>
  <r>
    <s v="SALE426"/>
    <d v="2024-06-19T00:00:00"/>
    <s v="CUST1175"/>
    <s v="Michelle Rogers"/>
    <n v="19"/>
    <x v="2"/>
    <x v="0"/>
    <n v="56"/>
    <s v="Male"/>
    <s v="East Jessicaborough"/>
    <s v="Hawaii"/>
    <s v="USA"/>
    <x v="1"/>
    <s v="PROD0"/>
    <x v="1"/>
    <s v="Computer"/>
    <n v="112.42"/>
    <n v="416"/>
    <s v="STORE16"/>
    <x v="9"/>
    <s v="West"/>
    <s v="New Jimmymouth"/>
    <s v="Flagship"/>
    <n v="4"/>
    <n v="897.93"/>
    <n v="0.05"/>
    <s v="COD"/>
    <x v="426"/>
  </r>
  <r>
    <s v="SALE427"/>
    <d v="2024-12-20T00:00:00"/>
    <s v="CUST1181"/>
    <s v="Erin Ward"/>
    <n v="20"/>
    <x v="1"/>
    <x v="0"/>
    <n v="60"/>
    <s v="Male"/>
    <s v="New Brianchester"/>
    <s v="New York"/>
    <s v="USA"/>
    <x v="3"/>
    <s v="PROD63"/>
    <x v="2"/>
    <s v="Skincare"/>
    <n v="266.86"/>
    <n v="458"/>
    <s v="STORE0"/>
    <x v="6"/>
    <s v="East"/>
    <s v="Washingtonfurt"/>
    <s v="Flagship"/>
    <n v="4"/>
    <n v="925.95"/>
    <n v="0.16"/>
    <s v="COD"/>
    <x v="427"/>
  </r>
  <r>
    <s v="SALE428"/>
    <d v="2024-08-16T00:00:00"/>
    <s v="CUST1084"/>
    <s v="Christy Hoffman"/>
    <n v="16"/>
    <x v="7"/>
    <x v="0"/>
    <n v="26"/>
    <s v="Female"/>
    <s v="Garyberg"/>
    <s v="Indiana"/>
    <s v="USA"/>
    <x v="1"/>
    <s v="PROD51"/>
    <x v="1"/>
    <s v="Accessories"/>
    <n v="88.49"/>
    <n v="246"/>
    <s v="STORE6"/>
    <x v="16"/>
    <s v="East"/>
    <s v="Port Josephberg"/>
    <s v="Online"/>
    <n v="2"/>
    <n v="573.09"/>
    <n v="0.03"/>
    <s v="COD"/>
    <x v="428"/>
  </r>
  <r>
    <s v="SALE429"/>
    <d v="2025-03-15T00:00:00"/>
    <s v="CUST1183"/>
    <s v="Mario Jacobs"/>
    <n v="15"/>
    <x v="9"/>
    <x v="2"/>
    <n v="18"/>
    <s v="Male"/>
    <s v="Port James"/>
    <s v="New York"/>
    <s v="USA"/>
    <x v="1"/>
    <s v="PROD7"/>
    <x v="3"/>
    <s v="Lighting"/>
    <n v="218.86"/>
    <n v="170"/>
    <s v="STORE4"/>
    <x v="5"/>
    <s v="South"/>
    <s v="Port Sharon"/>
    <s v="Online"/>
    <n v="4"/>
    <n v="149.83000000000001"/>
    <n v="0.02"/>
    <s v="Credit Card"/>
    <x v="429"/>
  </r>
  <r>
    <s v="SALE430"/>
    <d v="2024-06-02T00:00:00"/>
    <s v="CUST1001"/>
    <s v="Eugene Nelson"/>
    <n v="2"/>
    <x v="2"/>
    <x v="0"/>
    <n v="26"/>
    <s v="Female"/>
    <s v="Phillipsmouth"/>
    <s v="North Dakota"/>
    <s v="USA"/>
    <x v="1"/>
    <s v="PROD51"/>
    <x v="1"/>
    <s v="Accessories"/>
    <n v="88.49"/>
    <n v="246"/>
    <s v="STORE14"/>
    <x v="7"/>
    <s v="South"/>
    <s v="Christopherland"/>
    <s v="Outlet"/>
    <n v="3"/>
    <n v="287.70999999999998"/>
    <n v="0.03"/>
    <s v="COD"/>
    <x v="430"/>
  </r>
  <r>
    <s v="SALE431"/>
    <d v="2025-07-22T00:00:00"/>
    <s v="CUST1094"/>
    <s v="David Patterson"/>
    <n v="22"/>
    <x v="0"/>
    <x v="2"/>
    <n v="43"/>
    <s v="Female"/>
    <s v="New Amyport"/>
    <s v="Nevada"/>
    <s v="USA"/>
    <x v="0"/>
    <s v="PROD67"/>
    <x v="1"/>
    <s v="Accessories"/>
    <n v="349.17"/>
    <n v="476"/>
    <s v="STORE6"/>
    <x v="16"/>
    <s v="East"/>
    <s v="Port Josephberg"/>
    <s v="Online"/>
    <n v="2"/>
    <n v="849.8"/>
    <n v="0.06"/>
    <s v="COD"/>
    <x v="431"/>
  </r>
  <r>
    <s v="SALE432"/>
    <d v="2025-03-09T00:00:00"/>
    <s v="CUST1016"/>
    <s v="John Scott"/>
    <n v="9"/>
    <x v="9"/>
    <x v="2"/>
    <n v="24"/>
    <s v="Female"/>
    <s v="South Christopher"/>
    <s v="Pennsylvania"/>
    <s v="USA"/>
    <x v="3"/>
    <s v="PROD41"/>
    <x v="0"/>
    <s v="Fitness"/>
    <n v="313.26"/>
    <n v="369"/>
    <s v="STORE3"/>
    <x v="0"/>
    <s v="North"/>
    <s v="Hoodberg"/>
    <s v="Outlet"/>
    <n v="3"/>
    <n v="482.58"/>
    <n v="0.28000000000000003"/>
    <s v="PayPal"/>
    <x v="432"/>
  </r>
  <r>
    <s v="SALE433"/>
    <d v="2025-02-11T00:00:00"/>
    <s v="CUST1114"/>
    <s v="Ryan Hernandez"/>
    <n v="11"/>
    <x v="6"/>
    <x v="2"/>
    <n v="30"/>
    <s v="Male"/>
    <s v="East Donna"/>
    <s v="Nevada"/>
    <s v="USA"/>
    <x v="3"/>
    <s v="PROD59"/>
    <x v="2"/>
    <s v="Haircare"/>
    <n v="17.309999999999999"/>
    <n v="399"/>
    <s v="STORE2"/>
    <x v="17"/>
    <s v="South"/>
    <s v="North Nancyview"/>
    <s v="Outlet"/>
    <n v="2"/>
    <n v="64.7"/>
    <n v="0"/>
    <s v="Credit Card"/>
    <x v="433"/>
  </r>
  <r>
    <s v="SALE434"/>
    <d v="2023-12-06T00:00:00"/>
    <s v="CUST1148"/>
    <s v="Theresa Campbell"/>
    <n v="6"/>
    <x v="1"/>
    <x v="1"/>
    <n v="42"/>
    <s v="Female"/>
    <s v="New Brian"/>
    <s v="Wisconsin"/>
    <s v="USA"/>
    <x v="3"/>
    <s v="PROD5"/>
    <x v="4"/>
    <s v="Accessories"/>
    <n v="261"/>
    <n v="59"/>
    <s v="STORE5"/>
    <x v="3"/>
    <s v="North"/>
    <s v="New Michaelchester"/>
    <s v="Outlet"/>
    <n v="3"/>
    <n v="589.83000000000004"/>
    <n v="0.26"/>
    <s v="Credit Card"/>
    <x v="434"/>
  </r>
  <r>
    <s v="SALE435"/>
    <d v="2025-08-20T00:00:00"/>
    <s v="CUST1288"/>
    <s v="Misty Ferguson"/>
    <n v="20"/>
    <x v="7"/>
    <x v="2"/>
    <n v="58"/>
    <s v="Male"/>
    <s v="North Joseside"/>
    <s v="Connecticut"/>
    <s v="USA"/>
    <x v="0"/>
    <s v="PROD3"/>
    <x v="4"/>
    <s v="Outerwear"/>
    <n v="364.67"/>
    <n v="452"/>
    <s v="STORE9"/>
    <x v="11"/>
    <s v="South"/>
    <s v="East Johnstad"/>
    <s v="Flagship"/>
    <n v="4"/>
    <n v="758.49"/>
    <n v="0.16"/>
    <s v="COD"/>
    <x v="435"/>
  </r>
  <r>
    <s v="SALE436"/>
    <d v="2024-09-20T00:00:00"/>
    <s v="CUST1053"/>
    <s v="Sharon Brown"/>
    <n v="20"/>
    <x v="8"/>
    <x v="0"/>
    <n v="37"/>
    <s v="Female"/>
    <s v="East Andrea"/>
    <s v="Michigan"/>
    <s v="USA"/>
    <x v="0"/>
    <s v="PROD37"/>
    <x v="4"/>
    <s v="Footwear"/>
    <n v="353.47"/>
    <n v="214"/>
    <s v="STORE12"/>
    <x v="18"/>
    <s v="North"/>
    <s v="Sabrinatown"/>
    <s v="Online"/>
    <n v="4"/>
    <n v="747.56"/>
    <n v="0.09"/>
    <s v="COD"/>
    <x v="436"/>
  </r>
  <r>
    <s v="SALE437"/>
    <d v="2025-06-05T00:00:00"/>
    <s v="CUST1253"/>
    <s v="Dr. Ashley Yates MD"/>
    <n v="5"/>
    <x v="2"/>
    <x v="2"/>
    <n v="32"/>
    <s v="Male"/>
    <s v="New Maria"/>
    <s v="Wisconsin"/>
    <s v="USA"/>
    <x v="3"/>
    <s v="PROD40"/>
    <x v="1"/>
    <s v="Audio"/>
    <n v="38.520000000000003"/>
    <n v="378"/>
    <s v="STORE17"/>
    <x v="1"/>
    <s v="North"/>
    <s v="Bensonhaven"/>
    <s v="Flagship"/>
    <n v="3"/>
    <n v="551.22"/>
    <n v="0.12"/>
    <s v="PayPal"/>
    <x v="437"/>
  </r>
  <r>
    <s v="SALE438"/>
    <d v="2025-06-03T00:00:00"/>
    <s v="CUST1159"/>
    <s v="Brian Choi"/>
    <n v="3"/>
    <x v="2"/>
    <x v="2"/>
    <n v="46"/>
    <s v="Female"/>
    <s v="Floydton"/>
    <s v="New Jersey"/>
    <s v="USA"/>
    <x v="0"/>
    <s v="PROD69"/>
    <x v="4"/>
    <s v="Bottoms"/>
    <n v="218.22"/>
    <n v="224"/>
    <s v="STORE14"/>
    <x v="7"/>
    <s v="South"/>
    <s v="Christopherland"/>
    <s v="Outlet"/>
    <n v="2"/>
    <n v="527.05999999999995"/>
    <n v="0.17"/>
    <s v="PayPal"/>
    <x v="438"/>
  </r>
  <r>
    <s v="SALE439"/>
    <d v="2025-01-13T00:00:00"/>
    <s v="CUST1098"/>
    <s v="Brittney Morgan"/>
    <n v="13"/>
    <x v="4"/>
    <x v="2"/>
    <n v="24"/>
    <s v="Male"/>
    <s v="Lake Kaylahaven"/>
    <s v="Alaska"/>
    <s v="USA"/>
    <x v="0"/>
    <s v="PROD62"/>
    <x v="1"/>
    <s v="Computer"/>
    <n v="86.42"/>
    <n v="222"/>
    <s v="STORE5"/>
    <x v="3"/>
    <s v="North"/>
    <s v="New Michaelchester"/>
    <s v="Outlet"/>
    <n v="4"/>
    <n v="875.41"/>
    <n v="0.27"/>
    <s v="Credit Card"/>
    <x v="439"/>
  </r>
  <r>
    <s v="SALE440"/>
    <d v="2025-03-20T00:00:00"/>
    <s v="CUST1007"/>
    <s v="Daniel Boyd"/>
    <n v="20"/>
    <x v="9"/>
    <x v="2"/>
    <n v="29"/>
    <s v="Female"/>
    <s v="West Pamelafurt"/>
    <s v="West Virginia"/>
    <s v="USA"/>
    <x v="3"/>
    <s v="PROD85"/>
    <x v="4"/>
    <s v="Accessories"/>
    <n v="119.57"/>
    <n v="210"/>
    <s v="STORE0"/>
    <x v="6"/>
    <s v="East"/>
    <s v="Washingtonfurt"/>
    <s v="Flagship"/>
    <n v="2"/>
    <n v="226.43"/>
    <n v="0.03"/>
    <s v="Credit Card"/>
    <x v="440"/>
  </r>
  <r>
    <s v="SALE441"/>
    <d v="2024-07-07T00:00:00"/>
    <s v="CUST1035"/>
    <s v="Rachel Myers"/>
    <n v="7"/>
    <x v="0"/>
    <x v="0"/>
    <n v="52"/>
    <s v="Male"/>
    <s v="Robertberg"/>
    <s v="North Dakota"/>
    <s v="USA"/>
    <x v="2"/>
    <s v="PROD79"/>
    <x v="3"/>
    <s v="Lighting"/>
    <n v="228.53"/>
    <n v="469"/>
    <s v="STORE5"/>
    <x v="3"/>
    <s v="North"/>
    <s v="New Michaelchester"/>
    <s v="Outlet"/>
    <n v="2"/>
    <n v="285.39"/>
    <n v="0.1"/>
    <s v="Credit Card"/>
    <x v="441"/>
  </r>
  <r>
    <s v="SALE442"/>
    <d v="2025-09-29T00:00:00"/>
    <s v="CUST1334"/>
    <s v="Mr. Christopher Sims"/>
    <n v="29"/>
    <x v="8"/>
    <x v="2"/>
    <n v="50"/>
    <s v="Female"/>
    <s v="Donaldsontown"/>
    <s v="Connecticut"/>
    <s v="USA"/>
    <x v="2"/>
    <s v="PROD11"/>
    <x v="1"/>
    <s v="Accessories"/>
    <n v="449.4"/>
    <n v="274.7"/>
    <s v="STORE15"/>
    <x v="10"/>
    <s v="North"/>
    <s v="East Jenniferstad"/>
    <s v="Flagship"/>
    <n v="2"/>
    <n v="298.01"/>
    <n v="0.05"/>
    <s v="Credit Card"/>
    <x v="442"/>
  </r>
  <r>
    <s v="SALE443"/>
    <d v="2024-11-30T00:00:00"/>
    <s v="CUST1159"/>
    <s v="Brian Choi"/>
    <n v="30"/>
    <x v="3"/>
    <x v="0"/>
    <n v="46"/>
    <s v="Female"/>
    <s v="Floydton"/>
    <s v="New Jersey"/>
    <s v="USA"/>
    <x v="0"/>
    <s v="PROD40"/>
    <x v="1"/>
    <s v="Audio"/>
    <n v="38.520000000000003"/>
    <n v="378"/>
    <s v="STORE4"/>
    <x v="5"/>
    <s v="South"/>
    <s v="Port Sharon"/>
    <s v="Online"/>
    <n v="4"/>
    <n v="753.49"/>
    <n v="0.26"/>
    <s v="COD"/>
    <x v="443"/>
  </r>
  <r>
    <s v="SALE444"/>
    <d v="2024-06-17T00:00:00"/>
    <s v="CUST1488"/>
    <s v="Zachary Andrade"/>
    <n v="17"/>
    <x v="2"/>
    <x v="0"/>
    <n v="23"/>
    <s v="Female"/>
    <s v="South Davidport"/>
    <s v="California"/>
    <s v="USA"/>
    <x v="1"/>
    <s v="PROD78"/>
    <x v="3"/>
    <s v="Decor"/>
    <n v="325.26"/>
    <n v="400"/>
    <s v="STORE12"/>
    <x v="18"/>
    <s v="North"/>
    <s v="Sabrinatown"/>
    <s v="Online"/>
    <n v="2"/>
    <n v="130.38999999999999"/>
    <n v="0.17"/>
    <s v="PayPal"/>
    <x v="444"/>
  </r>
  <r>
    <s v="SALE445"/>
    <d v="2025-02-21T00:00:00"/>
    <s v="CUST1345"/>
    <s v="Daniel Nelson"/>
    <n v="21"/>
    <x v="6"/>
    <x v="2"/>
    <n v="33"/>
    <s v="Male"/>
    <s v="North Jonathan"/>
    <s v="Oklahoma"/>
    <s v="USA"/>
    <x v="3"/>
    <s v="PROD22"/>
    <x v="0"/>
    <s v="Equipment"/>
    <n v="484.62"/>
    <n v="432"/>
    <s v="STORE9"/>
    <x v="11"/>
    <s v="South"/>
    <s v="East Johnstad"/>
    <s v="Flagship"/>
    <n v="4"/>
    <n v="164.02"/>
    <n v="0.01"/>
    <s v="PayPal"/>
    <x v="445"/>
  </r>
  <r>
    <s v="SALE446"/>
    <d v="2024-09-16T00:00:00"/>
    <s v="CUST1164"/>
    <s v="Daniel Rivas"/>
    <n v="16"/>
    <x v="8"/>
    <x v="0"/>
    <n v="39"/>
    <s v="Female"/>
    <s v="Dominiquefort"/>
    <s v="Georgia"/>
    <s v="USA"/>
    <x v="2"/>
    <s v="PROD29"/>
    <x v="3"/>
    <s v="Decor"/>
    <n v="218.48"/>
    <n v="276"/>
    <s v="STORE4"/>
    <x v="5"/>
    <s v="South"/>
    <s v="Port Sharon"/>
    <s v="Online"/>
    <n v="2"/>
    <n v="527.51"/>
    <n v="0.18"/>
    <s v="PayPal"/>
    <x v="446"/>
  </r>
  <r>
    <s v="SALE447"/>
    <d v="2025-10-09T00:00:00"/>
    <s v="CUST1253"/>
    <s v="Dr. Ashley Yates MD"/>
    <n v="9"/>
    <x v="11"/>
    <x v="2"/>
    <n v="32"/>
    <s v="Male"/>
    <s v="New Maria"/>
    <s v="Wisconsin"/>
    <s v="USA"/>
    <x v="3"/>
    <s v="PROD57"/>
    <x v="0"/>
    <s v="Fitness"/>
    <n v="30.62"/>
    <n v="138"/>
    <s v="STORE13"/>
    <x v="13"/>
    <s v="East"/>
    <s v="Johnsonville"/>
    <s v="Flagship"/>
    <n v="3"/>
    <n v="628.17999999999995"/>
    <n v="0.26"/>
    <s v="Credit Card"/>
    <x v="447"/>
  </r>
  <r>
    <s v="SALE448"/>
    <d v="2024-09-18T00:00:00"/>
    <s v="CUST1269"/>
    <s v="Tyrone Olson"/>
    <n v="18"/>
    <x v="8"/>
    <x v="0"/>
    <n v="45"/>
    <s v="Female"/>
    <s v="Emilytown"/>
    <s v="California"/>
    <s v="USA"/>
    <x v="2"/>
    <s v="PROD56"/>
    <x v="3"/>
    <s v="Decor"/>
    <n v="461.47"/>
    <n v="190"/>
    <s v="STORE3"/>
    <x v="0"/>
    <s v="North"/>
    <s v="Hoodberg"/>
    <s v="Outlet"/>
    <n v="1"/>
    <n v="862.31"/>
    <n v="0.06"/>
    <s v="Credit Card"/>
    <x v="448"/>
  </r>
  <r>
    <s v="SALE449"/>
    <d v="2025-05-29T00:00:00"/>
    <s v="CUST1071"/>
    <s v="Andrea Perez"/>
    <n v="29"/>
    <x v="5"/>
    <x v="2"/>
    <n v="61"/>
    <s v="Female"/>
    <s v="South Shaun"/>
    <s v="New Mexico"/>
    <s v="USA"/>
    <x v="0"/>
    <s v="PROD83"/>
    <x v="2"/>
    <s v="Skincare"/>
    <n v="250.41615384615383"/>
    <n v="159"/>
    <s v="STORE14"/>
    <x v="7"/>
    <s v="South"/>
    <s v="Christopherland"/>
    <s v="Outlet"/>
    <n v="2"/>
    <n v="541.39"/>
    <n v="0.03"/>
    <s v="COD"/>
    <x v="449"/>
  </r>
  <r>
    <s v="SALE450"/>
    <d v="2025-06-03T00:00:00"/>
    <s v="CUST1477"/>
    <s v="Andrea Harris"/>
    <n v="3"/>
    <x v="2"/>
    <x v="2"/>
    <n v="41"/>
    <s v="Female"/>
    <s v="West Kelseyberg"/>
    <s v="Kansas"/>
    <s v="USA"/>
    <x v="1"/>
    <s v="PROD76"/>
    <x v="1"/>
    <s v="Computer"/>
    <n v="392.89"/>
    <n v="320"/>
    <s v="STORE16"/>
    <x v="9"/>
    <s v="West"/>
    <s v="New Jimmymouth"/>
    <s v="Flagship"/>
    <n v="3"/>
    <n v="761.8"/>
    <n v="0.06"/>
    <s v="COD"/>
    <x v="450"/>
  </r>
  <r>
    <s v="SALE451"/>
    <d v="2024-08-04T00:00:00"/>
    <s v="CUST1422"/>
    <s v="Brittany Edwards DDS"/>
    <n v="4"/>
    <x v="7"/>
    <x v="0"/>
    <n v="42"/>
    <s v="Female"/>
    <s v="Aliciahaven"/>
    <s v="Kansas"/>
    <s v="USA"/>
    <x v="1"/>
    <s v="PROD49"/>
    <x v="2"/>
    <s v="Fragrance"/>
    <n v="43.29"/>
    <n v="267"/>
    <s v="STORE2"/>
    <x v="17"/>
    <s v="South"/>
    <s v="North Nancyview"/>
    <s v="Outlet"/>
    <n v="4"/>
    <n v="829.36"/>
    <n v="0.11"/>
    <s v="PayPal"/>
    <x v="451"/>
  </r>
  <r>
    <s v="SALE452"/>
    <d v="2024-06-17T00:00:00"/>
    <s v="CUST1404"/>
    <s v="David Ross"/>
    <n v="17"/>
    <x v="2"/>
    <x v="0"/>
    <n v="22"/>
    <s v="Female"/>
    <s v="South Angela"/>
    <s v="Arkansas"/>
    <s v="USA"/>
    <x v="2"/>
    <s v="PROD23"/>
    <x v="4"/>
    <s v="Tops"/>
    <n v="265.73266666666666"/>
    <n v="360"/>
    <s v="STORE16"/>
    <x v="9"/>
    <s v="West"/>
    <s v="New Jimmymouth"/>
    <s v="Flagship"/>
    <n v="2"/>
    <n v="425.06"/>
    <n v="0.09"/>
    <s v="PayPal"/>
    <x v="452"/>
  </r>
  <r>
    <s v="SALE453"/>
    <d v="2024-01-20T00:00:00"/>
    <s v="CUST1127"/>
    <s v="John Mcknight"/>
    <n v="20"/>
    <x v="4"/>
    <x v="0"/>
    <n v="39"/>
    <s v="Male"/>
    <s v="South Nathan"/>
    <s v="Vermont"/>
    <s v="USA"/>
    <x v="1"/>
    <s v="PROD55"/>
    <x v="3"/>
    <s v="Decor"/>
    <n v="81.75"/>
    <n v="226.05"/>
    <s v="STORE0"/>
    <x v="6"/>
    <s v="East"/>
    <s v="Washingtonfurt"/>
    <s v="Flagship"/>
    <n v="2"/>
    <n v="911.14"/>
    <n v="0.1"/>
    <s v="Credit Card"/>
    <x v="453"/>
  </r>
  <r>
    <s v="SALE454"/>
    <d v="2025-09-06T00:00:00"/>
    <s v="CUST1084"/>
    <s v="Christy Hoffman"/>
    <n v="6"/>
    <x v="8"/>
    <x v="2"/>
    <n v="26"/>
    <s v="Female"/>
    <s v="Garyberg"/>
    <s v="Indiana"/>
    <s v="USA"/>
    <x v="1"/>
    <s v="PROD68"/>
    <x v="3"/>
    <s v="Furniture"/>
    <n v="243.7"/>
    <n v="130"/>
    <s v="STORE8"/>
    <x v="2"/>
    <s v="West"/>
    <s v="Thompsonborough"/>
    <s v="Online"/>
    <n v="3"/>
    <n v="811.96"/>
    <n v="0.28999999999999998"/>
    <s v="Credit Card"/>
    <x v="454"/>
  </r>
  <r>
    <s v="SALE455"/>
    <d v="2024-03-29T00:00:00"/>
    <s v="CUST1273"/>
    <s v="Samantha Robinson"/>
    <n v="29"/>
    <x v="9"/>
    <x v="0"/>
    <n v="23"/>
    <s v="Male"/>
    <s v="North Roy"/>
    <s v="Mississippi"/>
    <s v="USA"/>
    <x v="3"/>
    <s v="PROD31"/>
    <x v="0"/>
    <s v="Team Sports"/>
    <n v="204.39"/>
    <n v="281"/>
    <s v="STORE10"/>
    <x v="15"/>
    <s v="East"/>
    <s v="East Davidville"/>
    <s v="Online"/>
    <n v="2"/>
    <n v="780.05"/>
    <n v="0.12"/>
    <s v="COD"/>
    <x v="455"/>
  </r>
  <r>
    <s v="SALE456"/>
    <d v="2024-08-23T00:00:00"/>
    <s v="CUST1215"/>
    <s v="Steve Medina"/>
    <n v="23"/>
    <x v="7"/>
    <x v="0"/>
    <n v="50"/>
    <s v="Female"/>
    <s v="East Josephside"/>
    <s v="Oregon"/>
    <s v="USA"/>
    <x v="0"/>
    <s v="PROD32"/>
    <x v="2"/>
    <s v="Skincare"/>
    <n v="283.83"/>
    <n v="244"/>
    <s v="STORE9"/>
    <x v="11"/>
    <s v="South"/>
    <s v="East Johnstad"/>
    <s v="Flagship"/>
    <n v="4"/>
    <n v="315.95"/>
    <n v="0.19"/>
    <s v="COD"/>
    <x v="456"/>
  </r>
  <r>
    <s v="SALE457"/>
    <d v="2025-05-19T00:00:00"/>
    <s v="CUST1229"/>
    <s v="Tanner Thompson"/>
    <n v="19"/>
    <x v="5"/>
    <x v="2"/>
    <n v="32"/>
    <s v="Female"/>
    <s v="Port Lisashire"/>
    <s v="Maryland"/>
    <s v="USA"/>
    <x v="3"/>
    <s v="PROD52"/>
    <x v="0"/>
    <s v="Team Sports"/>
    <n v="212.26"/>
    <n v="82"/>
    <s v="STORE9"/>
    <x v="11"/>
    <s v="South"/>
    <s v="East Johnstad"/>
    <s v="Flagship"/>
    <n v="2"/>
    <n v="810.17"/>
    <n v="0.27"/>
    <s v="Credit Card"/>
    <x v="457"/>
  </r>
  <r>
    <s v="SALE458"/>
    <d v="2024-04-07T00:00:00"/>
    <s v="CUST1205"/>
    <s v="Michelle Carpenter"/>
    <n v="7"/>
    <x v="10"/>
    <x v="0"/>
    <n v="44"/>
    <s v="Female"/>
    <s v="Lake Danielleton"/>
    <s v="New Jersey"/>
    <s v="USA"/>
    <x v="0"/>
    <s v="PROD84"/>
    <x v="3"/>
    <s v="Furniture"/>
    <n v="388.46"/>
    <n v="208"/>
    <s v="STORE4"/>
    <x v="5"/>
    <s v="South"/>
    <s v="Port Sharon"/>
    <s v="Online"/>
    <n v="3"/>
    <n v="505.01"/>
    <n v="0.02"/>
    <s v="PayPal"/>
    <x v="458"/>
  </r>
  <r>
    <s v="SALE459"/>
    <d v="2024-01-24T00:00:00"/>
    <s v="CUST1467"/>
    <s v="Michael Foley"/>
    <n v="24"/>
    <x v="4"/>
    <x v="0"/>
    <n v="63"/>
    <s v="Female"/>
    <s v="Oneillfurt"/>
    <s v="Vermont"/>
    <s v="USA"/>
    <x v="0"/>
    <s v="PROD72"/>
    <x v="0"/>
    <s v="Fitness"/>
    <n v="477.61"/>
    <n v="300"/>
    <s v="STORE17"/>
    <x v="1"/>
    <s v="North"/>
    <s v="Bensonhaven"/>
    <s v="Flagship"/>
    <n v="2"/>
    <n v="736.75"/>
    <n v="0.18"/>
    <s v="Credit Card"/>
    <x v="459"/>
  </r>
  <r>
    <s v="SALE460"/>
    <d v="2024-01-20T00:00:00"/>
    <s v="CUST1027"/>
    <s v="Leslie Johnson"/>
    <n v="20"/>
    <x v="4"/>
    <x v="0"/>
    <n v="31"/>
    <s v="Male"/>
    <s v="Mollyshire"/>
    <s v="Utah"/>
    <s v="USA"/>
    <x v="4"/>
    <s v="PROD77"/>
    <x v="1"/>
    <s v="Appliances"/>
    <n v="480.9"/>
    <n v="104"/>
    <s v="STORE9"/>
    <x v="11"/>
    <s v="South"/>
    <s v="East Johnstad"/>
    <s v="Flagship"/>
    <n v="4"/>
    <n v="700.31"/>
    <n v="0.2"/>
    <s v="PayPal"/>
    <x v="460"/>
  </r>
  <r>
    <s v="SALE461"/>
    <d v="2023-12-10T00:00:00"/>
    <s v="CUST1129"/>
    <s v="Jessica Mitchell"/>
    <n v="10"/>
    <x v="1"/>
    <x v="1"/>
    <n v="43"/>
    <s v="Female"/>
    <s v="Matthewbury"/>
    <s v="South Dakota"/>
    <s v="USA"/>
    <x v="2"/>
    <s v="PROD91"/>
    <x v="4"/>
    <s v="Footwear"/>
    <n v="438.25"/>
    <n v="496"/>
    <s v="STORE11"/>
    <x v="19"/>
    <s v="South"/>
    <s v="Lake Michael"/>
    <s v="Online"/>
    <n v="4"/>
    <n v="202.46"/>
    <n v="0.24"/>
    <s v="Credit Card"/>
    <x v="461"/>
  </r>
  <r>
    <s v="SALE462"/>
    <d v="2023-12-19T00:00:00"/>
    <s v="CUST1265"/>
    <s v="Tracy Kelly"/>
    <n v="19"/>
    <x v="1"/>
    <x v="1"/>
    <n v="38"/>
    <s v="Male"/>
    <s v="West Jamieport"/>
    <s v="Tennessee"/>
    <s v="USA"/>
    <x v="2"/>
    <s v="PROD87"/>
    <x v="3"/>
    <s v="Lighting"/>
    <n v="371.38"/>
    <n v="220"/>
    <s v="STORE1"/>
    <x v="8"/>
    <s v="North"/>
    <s v="Danielmouth"/>
    <s v="Flagship"/>
    <n v="2"/>
    <n v="291.83999999999997"/>
    <n v="0.25"/>
    <s v="PayPal"/>
    <x v="462"/>
  </r>
  <r>
    <s v="SALE463"/>
    <d v="2023-11-22T00:00:00"/>
    <s v="CUST1163"/>
    <s v="Joseph Jones"/>
    <n v="22"/>
    <x v="3"/>
    <x v="1"/>
    <n v="21"/>
    <s v="Male"/>
    <s v="North Matthew"/>
    <s v="Illinois"/>
    <s v="USA"/>
    <x v="3"/>
    <s v="PROD97"/>
    <x v="0"/>
    <s v="Team Sports"/>
    <n v="245.98"/>
    <n v="471"/>
    <s v="STORE5"/>
    <x v="3"/>
    <s v="North"/>
    <s v="New Michaelchester"/>
    <s v="Outlet"/>
    <n v="2"/>
    <n v="261.48"/>
    <n v="0.17"/>
    <s v="Credit Card"/>
    <x v="463"/>
  </r>
  <r>
    <s v="SALE464"/>
    <d v="2025-10-08T00:00:00"/>
    <s v="CUST1300"/>
    <s v="Matthew Avery"/>
    <n v="8"/>
    <x v="11"/>
    <x v="2"/>
    <n v="29"/>
    <s v="Male"/>
    <s v="Lake Melissashire"/>
    <s v="Oregon"/>
    <s v="USA"/>
    <x v="2"/>
    <s v="PROD36"/>
    <x v="4"/>
    <s v="Tops"/>
    <n v="223.43"/>
    <n v="154"/>
    <s v="STORE14"/>
    <x v="7"/>
    <s v="South"/>
    <s v="Christopherland"/>
    <s v="Outlet"/>
    <n v="1"/>
    <n v="850.83"/>
    <n v="0.28000000000000003"/>
    <s v="PayPal"/>
    <x v="464"/>
  </r>
  <r>
    <s v="SALE465"/>
    <d v="2025-02-23T00:00:00"/>
    <s v="CUST1405"/>
    <s v="Eric Wolfe"/>
    <n v="23"/>
    <x v="6"/>
    <x v="2"/>
    <n v="18"/>
    <s v="Female"/>
    <s v="Garciaview"/>
    <s v="Louisiana"/>
    <s v="USA"/>
    <x v="0"/>
    <s v="PROD46"/>
    <x v="4"/>
    <s v="Outerwear"/>
    <n v="167.34"/>
    <n v="296"/>
    <s v="STORE9"/>
    <x v="11"/>
    <s v="South"/>
    <s v="East Johnstad"/>
    <s v="Flagship"/>
    <n v="1"/>
    <n v="83.83"/>
    <n v="0.05"/>
    <s v="Credit Card"/>
    <x v="465"/>
  </r>
  <r>
    <s v="SALE466"/>
    <d v="2025-02-25T00:00:00"/>
    <s v="CUST1006"/>
    <s v="Amber Jackson"/>
    <n v="25"/>
    <x v="6"/>
    <x v="2"/>
    <n v="29"/>
    <s v="Female"/>
    <s v="Deborahborough"/>
    <s v="South Dakota"/>
    <s v="USA"/>
    <x v="1"/>
    <s v="PROD88"/>
    <x v="0"/>
    <s v="Accessories"/>
    <n v="131.24"/>
    <n v="232"/>
    <s v="STORE16"/>
    <x v="9"/>
    <s v="West"/>
    <s v="New Jimmymouth"/>
    <s v="Flagship"/>
    <n v="3"/>
    <n v="649.95000000000005"/>
    <n v="0.28000000000000003"/>
    <s v="COD"/>
    <x v="466"/>
  </r>
  <r>
    <s v="SALE467"/>
    <d v="2024-09-30T00:00:00"/>
    <s v="CUST1366"/>
    <s v="Mallory Allen"/>
    <n v="30"/>
    <x v="8"/>
    <x v="0"/>
    <n v="40"/>
    <s v="Female"/>
    <s v="North Theresa"/>
    <s v="Alabama"/>
    <s v="USA"/>
    <x v="1"/>
    <s v="PROD73"/>
    <x v="0"/>
    <s v="Team Sports"/>
    <n v="107.06"/>
    <n v="359"/>
    <s v="STORE6"/>
    <x v="16"/>
    <s v="East"/>
    <s v="Port Josephberg"/>
    <s v="Online"/>
    <n v="4"/>
    <n v="934.96"/>
    <n v="0.18"/>
    <s v="PayPal"/>
    <x v="467"/>
  </r>
  <r>
    <s v="SALE468"/>
    <d v="2023-12-19T00:00:00"/>
    <s v="CUST1206"/>
    <s v="Ronald Jones"/>
    <n v="19"/>
    <x v="1"/>
    <x v="1"/>
    <n v="26"/>
    <s v="Female"/>
    <s v="Brownshire"/>
    <s v="Tennessee"/>
    <s v="USA"/>
    <x v="2"/>
    <s v="PROD17"/>
    <x v="0"/>
    <s v="Accessories"/>
    <n v="144.53"/>
    <n v="367"/>
    <s v="STORE14"/>
    <x v="7"/>
    <s v="South"/>
    <s v="Christopherland"/>
    <s v="Outlet"/>
    <n v="1"/>
    <n v="880.89"/>
    <n v="0.13"/>
    <s v="COD"/>
    <x v="468"/>
  </r>
  <r>
    <s v="SALE469"/>
    <d v="2024-11-18T00:00:00"/>
    <s v="CUST1477"/>
    <s v="Andrea Harris"/>
    <n v="18"/>
    <x v="3"/>
    <x v="0"/>
    <n v="41"/>
    <s v="Female"/>
    <s v="West Kelseyberg"/>
    <s v="Kansas"/>
    <s v="USA"/>
    <x v="1"/>
    <s v="PROD98"/>
    <x v="1"/>
    <s v="Audio"/>
    <n v="431.67"/>
    <n v="73"/>
    <s v="STORE8"/>
    <x v="2"/>
    <s v="West"/>
    <s v="Thompsonborough"/>
    <s v="Online"/>
    <n v="4"/>
    <n v="610.6"/>
    <n v="0.1"/>
    <s v="PayPal"/>
    <x v="469"/>
  </r>
  <r>
    <s v="SALE470"/>
    <d v="2025-09-12T00:00:00"/>
    <s v="CUST1075"/>
    <s v="Rhonda Morales"/>
    <n v="12"/>
    <x v="8"/>
    <x v="2"/>
    <n v="61"/>
    <s v="Female"/>
    <s v="Lake Barryfurt"/>
    <s v="California"/>
    <s v="USA"/>
    <x v="0"/>
    <s v="PROD28"/>
    <x v="0"/>
    <s v="Accessories"/>
    <n v="38.76"/>
    <n v="137"/>
    <s v="STORE18"/>
    <x v="14"/>
    <s v="East"/>
    <s v="East Stevechester"/>
    <s v="Flagship"/>
    <n v="1"/>
    <n v="514.19000000000005"/>
    <n v="0.2"/>
    <s v="Credit Card"/>
    <x v="470"/>
  </r>
  <r>
    <s v="SALE471"/>
    <d v="2025-01-31T00:00:00"/>
    <s v="CUST1399"/>
    <s v="John Donaldson"/>
    <n v="31"/>
    <x v="4"/>
    <x v="2"/>
    <n v="27"/>
    <s v="Male"/>
    <s v="New Edward"/>
    <s v="Maine"/>
    <s v="USA"/>
    <x v="3"/>
    <s v="PROD37"/>
    <x v="4"/>
    <s v="Footwear"/>
    <n v="353.47"/>
    <n v="214"/>
    <s v="STORE13"/>
    <x v="13"/>
    <s v="East"/>
    <s v="Johnsonville"/>
    <s v="Flagship"/>
    <n v="1"/>
    <n v="546.20000000000005"/>
    <n v="0.22"/>
    <s v="PayPal"/>
    <x v="471"/>
  </r>
  <r>
    <s v="SALE472"/>
    <d v="2024-10-26T00:00:00"/>
    <s v="CUST1197"/>
    <s v="Andrea Jacobs"/>
    <n v="26"/>
    <x v="11"/>
    <x v="0"/>
    <n v="45"/>
    <s v="Female"/>
    <s v="Christopherland"/>
    <s v="Minnesota"/>
    <s v="USA"/>
    <x v="1"/>
    <s v="PROD37"/>
    <x v="4"/>
    <s v="Footwear"/>
    <n v="353.47"/>
    <n v="214"/>
    <s v="STORE0"/>
    <x v="6"/>
    <s v="East"/>
    <s v="Washingtonfurt"/>
    <s v="Flagship"/>
    <n v="3"/>
    <n v="416.01"/>
    <n v="0.02"/>
    <s v="Credit Card"/>
    <x v="472"/>
  </r>
  <r>
    <s v="SALE473"/>
    <d v="2025-07-26T00:00:00"/>
    <s v="CUST1384"/>
    <s v="Andrew Mason"/>
    <n v="26"/>
    <x v="0"/>
    <x v="2"/>
    <n v="52"/>
    <s v="Female"/>
    <s v="North Michael"/>
    <s v="Iowa"/>
    <s v="USA"/>
    <x v="3"/>
    <s v="PROD74"/>
    <x v="1"/>
    <s v="Audio"/>
    <n v="403.71"/>
    <n v="159"/>
    <s v="STORE10"/>
    <x v="15"/>
    <s v="East"/>
    <s v="East Davidville"/>
    <s v="Online"/>
    <n v="1"/>
    <n v="30.94"/>
    <n v="0.21"/>
    <s v="COD"/>
    <x v="473"/>
  </r>
  <r>
    <s v="SALE474"/>
    <d v="2025-08-06T00:00:00"/>
    <s v="CUST1200"/>
    <s v="Anna Perez"/>
    <n v="6"/>
    <x v="7"/>
    <x v="2"/>
    <n v="30"/>
    <s v="Male"/>
    <s v="South Jerry"/>
    <s v="Maine"/>
    <s v="USA"/>
    <x v="1"/>
    <s v="PROD58"/>
    <x v="4"/>
    <s v="Accessories"/>
    <n v="113.83"/>
    <n v="485"/>
    <s v="STORE16"/>
    <x v="9"/>
    <s v="West"/>
    <s v="New Jimmymouth"/>
    <s v="Flagship"/>
    <n v="3"/>
    <n v="666.39"/>
    <n v="0.21"/>
    <s v="COD"/>
    <x v="474"/>
  </r>
  <r>
    <s v="SALE475"/>
    <d v="2025-05-20T00:00:00"/>
    <s v="CUST1166"/>
    <s v="Patricia Gardner"/>
    <n v="20"/>
    <x v="5"/>
    <x v="2"/>
    <n v="25"/>
    <s v="Female"/>
    <s v="South Ashleyton"/>
    <s v="Michigan"/>
    <s v="USA"/>
    <x v="2"/>
    <s v="PROD81"/>
    <x v="0"/>
    <s v="Equipment"/>
    <n v="285.54000000000002"/>
    <n v="358"/>
    <s v="STORE10"/>
    <x v="15"/>
    <s v="East"/>
    <s v="East Davidville"/>
    <s v="Online"/>
    <n v="2"/>
    <n v="145.26"/>
    <n v="0.19"/>
    <s v="PayPal"/>
    <x v="475"/>
  </r>
  <r>
    <s v="SALE476"/>
    <d v="2024-03-13T00:00:00"/>
    <s v="CUST1118"/>
    <s v="Earl Allen"/>
    <n v="13"/>
    <x v="9"/>
    <x v="0"/>
    <n v="36"/>
    <s v="Male"/>
    <s v="New Jenniferburgh"/>
    <s v="Nebraska"/>
    <s v="USA"/>
    <x v="1"/>
    <s v="PROD91"/>
    <x v="4"/>
    <s v="Footwear"/>
    <n v="438.25"/>
    <n v="496"/>
    <s v="STORE5"/>
    <x v="3"/>
    <s v="North"/>
    <s v="New Michaelchester"/>
    <s v="Outlet"/>
    <n v="4"/>
    <n v="940.77"/>
    <n v="0.24"/>
    <s v="COD"/>
    <x v="476"/>
  </r>
  <r>
    <s v="SALE477"/>
    <d v="2025-02-12T00:00:00"/>
    <s v="CUST1469"/>
    <s v="James Foster"/>
    <n v="12"/>
    <x v="6"/>
    <x v="2"/>
    <n v="19"/>
    <s v="Male"/>
    <s v="East Audrey"/>
    <s v="Utah"/>
    <s v="USA"/>
    <x v="0"/>
    <s v="PROD46"/>
    <x v="4"/>
    <s v="Outerwear"/>
    <n v="167.34"/>
    <n v="296"/>
    <s v="STORE17"/>
    <x v="1"/>
    <s v="North"/>
    <s v="Bensonhaven"/>
    <s v="Flagship"/>
    <n v="1"/>
    <n v="708.88"/>
    <n v="0.09"/>
    <s v="Credit Card"/>
    <x v="477"/>
  </r>
  <r>
    <s v="SALE478"/>
    <d v="2025-09-24T00:00:00"/>
    <s v="CUST1307"/>
    <s v="Brandy Thompson"/>
    <n v="24"/>
    <x v="8"/>
    <x v="2"/>
    <n v="56"/>
    <s v="Female"/>
    <s v="West Patriciaview"/>
    <s v="Alabama"/>
    <s v="USA"/>
    <x v="3"/>
    <s v="PROD30"/>
    <x v="3"/>
    <s v="Kitchen"/>
    <n v="19.52"/>
    <n v="57"/>
    <s v="STORE2"/>
    <x v="17"/>
    <s v="South"/>
    <s v="North Nancyview"/>
    <s v="Outlet"/>
    <n v="1"/>
    <n v="790.73"/>
    <n v="0.24"/>
    <s v="PayPal"/>
    <x v="478"/>
  </r>
  <r>
    <s v="SALE479"/>
    <d v="2024-10-09T00:00:00"/>
    <s v="CUST1449"/>
    <s v="William Cortez"/>
    <n v="9"/>
    <x v="11"/>
    <x v="0"/>
    <n v="29"/>
    <s v="Male"/>
    <s v="Port Hannahport"/>
    <s v="Ohio"/>
    <s v="USA"/>
    <x v="3"/>
    <s v="PROD15"/>
    <x v="1"/>
    <s v="Appliances"/>
    <n v="465.34"/>
    <n v="301"/>
    <s v="STORE9"/>
    <x v="11"/>
    <s v="South"/>
    <s v="East Johnstad"/>
    <s v="Flagship"/>
    <n v="3"/>
    <n v="635.13"/>
    <n v="0.09"/>
    <s v="PayPal"/>
    <x v="479"/>
  </r>
  <r>
    <s v="SALE480"/>
    <d v="2023-11-03T00:00:00"/>
    <s v="CUST1266"/>
    <s v="Cynthia Payne"/>
    <n v="3"/>
    <x v="3"/>
    <x v="1"/>
    <n v="32"/>
    <s v="Female"/>
    <s v="South Gina"/>
    <s v="Kentucky"/>
    <s v="USA"/>
    <x v="3"/>
    <s v="PROD93"/>
    <x v="1"/>
    <s v="Computer"/>
    <n v="377.52"/>
    <n v="485"/>
    <s v="STORE14"/>
    <x v="7"/>
    <s v="South"/>
    <s v="Christopherland"/>
    <s v="Outlet"/>
    <n v="1"/>
    <n v="744.88"/>
    <n v="0.15"/>
    <s v="COD"/>
    <x v="480"/>
  </r>
  <r>
    <s v="SALE481"/>
    <d v="2025-03-29T00:00:00"/>
    <s v="CUST1183"/>
    <s v="Mario Jacobs"/>
    <n v="29"/>
    <x v="9"/>
    <x v="2"/>
    <n v="18"/>
    <s v="Male"/>
    <s v="Port James"/>
    <s v="New York"/>
    <s v="USA"/>
    <x v="1"/>
    <s v="PROD28"/>
    <x v="0"/>
    <s v="Accessories"/>
    <n v="38.76"/>
    <n v="137"/>
    <s v="STORE1"/>
    <x v="8"/>
    <s v="North"/>
    <s v="Danielmouth"/>
    <s v="Flagship"/>
    <n v="3"/>
    <n v="205.34"/>
    <n v="0.25"/>
    <s v="Credit Card"/>
    <x v="481"/>
  </r>
  <r>
    <s v="SALE482"/>
    <d v="2025-07-13T00:00:00"/>
    <s v="CUST1419"/>
    <s v="Monica Miller"/>
    <n v="13"/>
    <x v="0"/>
    <x v="2"/>
    <n v="33"/>
    <s v="Male"/>
    <s v="Lake David"/>
    <s v="Mississippi"/>
    <s v="USA"/>
    <x v="0"/>
    <s v="PROD29"/>
    <x v="3"/>
    <s v="Decor"/>
    <n v="218.48"/>
    <n v="276"/>
    <s v="STORE8"/>
    <x v="2"/>
    <s v="West"/>
    <s v="Thompsonborough"/>
    <s v="Online"/>
    <n v="2"/>
    <n v="756.8"/>
    <n v="0.15"/>
    <s v="Credit Card"/>
    <x v="482"/>
  </r>
  <r>
    <s v="SALE483"/>
    <d v="2024-01-17T00:00:00"/>
    <s v="CUST1044"/>
    <s v="Denise Williams"/>
    <n v="17"/>
    <x v="4"/>
    <x v="0"/>
    <n v="34"/>
    <s v="Male"/>
    <s v="Christianstad"/>
    <s v="Hawaii"/>
    <s v="USA"/>
    <x v="3"/>
    <s v="PROD21"/>
    <x v="3"/>
    <s v="Storage"/>
    <n v="123.46"/>
    <n v="76"/>
    <s v="STORE10"/>
    <x v="15"/>
    <s v="East"/>
    <s v="East Davidville"/>
    <s v="Online"/>
    <n v="1"/>
    <n v="771.73"/>
    <n v="0.2"/>
    <s v="Credit Card"/>
    <x v="483"/>
  </r>
  <r>
    <s v="SALE484"/>
    <d v="2024-12-13T00:00:00"/>
    <s v="CUST1479"/>
    <s v="Dylan Gutierrez"/>
    <n v="13"/>
    <x v="1"/>
    <x v="0"/>
    <n v="40"/>
    <s v="Male"/>
    <s v="New Jamesview"/>
    <s v="West Virginia"/>
    <s v="USA"/>
    <x v="3"/>
    <s v="PROD66"/>
    <x v="2"/>
    <s v="Haircare"/>
    <n v="340.39"/>
    <n v="177"/>
    <s v="STORE17"/>
    <x v="1"/>
    <s v="North"/>
    <s v="Bensonhaven"/>
    <s v="Flagship"/>
    <n v="1"/>
    <n v="440.19"/>
    <n v="0.03"/>
    <s v="PayPal"/>
    <x v="484"/>
  </r>
  <r>
    <s v="SALE485"/>
    <d v="2025-09-19T00:00:00"/>
    <s v="CUST1047"/>
    <s v="Gina Knight"/>
    <n v="19"/>
    <x v="8"/>
    <x v="2"/>
    <n v="54"/>
    <s v="Female"/>
    <s v="Lake Roberthaven"/>
    <s v="Nevada"/>
    <s v="USA"/>
    <x v="2"/>
    <s v="PROD4"/>
    <x v="4"/>
    <s v="Bottoms"/>
    <n v="306.45999999999998"/>
    <n v="487"/>
    <s v="STORE2"/>
    <x v="17"/>
    <s v="South"/>
    <s v="North Nancyview"/>
    <s v="Outlet"/>
    <n v="2"/>
    <n v="409"/>
    <n v="0.17"/>
    <s v="Credit Card"/>
    <x v="485"/>
  </r>
  <r>
    <s v="SALE486"/>
    <d v="2024-02-11T00:00:00"/>
    <s v="CUST1343"/>
    <s v="Ryan Moore"/>
    <n v="11"/>
    <x v="6"/>
    <x v="0"/>
    <n v="38"/>
    <s v="Male"/>
    <s v="Cartershire"/>
    <s v="Virginia"/>
    <s v="USA"/>
    <x v="3"/>
    <s v="PROD38"/>
    <x v="0"/>
    <s v="Outdoor"/>
    <n v="135.61000000000001"/>
    <n v="394"/>
    <s v="STORE19"/>
    <x v="12"/>
    <s v="East"/>
    <s v="Vasquezborough"/>
    <s v="Online"/>
    <n v="3"/>
    <n v="134.58000000000001"/>
    <n v="0.04"/>
    <s v="COD"/>
    <x v="486"/>
  </r>
  <r>
    <s v="SALE487"/>
    <d v="2025-06-03T00:00:00"/>
    <s v="CUST1348"/>
    <s v="Sherry Cabrera"/>
    <n v="3"/>
    <x v="2"/>
    <x v="2"/>
    <n v="55"/>
    <s v="Male"/>
    <s v="Shannonview"/>
    <s v="Pennsylvania"/>
    <s v="USA"/>
    <x v="2"/>
    <s v="PROD39"/>
    <x v="1"/>
    <s v="Mobile"/>
    <n v="326.06"/>
    <n v="301"/>
    <s v="STORE7"/>
    <x v="4"/>
    <s v="South"/>
    <s v="Williamsfurt"/>
    <s v="Online"/>
    <n v="4"/>
    <n v="284.44"/>
    <n v="0.02"/>
    <s v="Credit Card"/>
    <x v="487"/>
  </r>
  <r>
    <s v="SALE488"/>
    <d v="2025-03-10T00:00:00"/>
    <s v="CUST1405"/>
    <s v="Eric Wolfe"/>
    <n v="10"/>
    <x v="9"/>
    <x v="2"/>
    <n v="18"/>
    <s v="Female"/>
    <s v="Garciaview"/>
    <s v="Louisiana"/>
    <s v="USA"/>
    <x v="0"/>
    <s v="PROD73"/>
    <x v="0"/>
    <s v="Team Sports"/>
    <n v="107.06"/>
    <n v="359"/>
    <s v="STORE13"/>
    <x v="13"/>
    <s v="East"/>
    <s v="Johnsonville"/>
    <s v="Flagship"/>
    <n v="4"/>
    <n v="922.69"/>
    <n v="0.16"/>
    <s v="Credit Card"/>
    <x v="488"/>
  </r>
  <r>
    <s v="SALE489"/>
    <d v="2024-12-18T00:00:00"/>
    <s v="CUST1275"/>
    <s v="Shannon Miller"/>
    <n v="18"/>
    <x v="1"/>
    <x v="0"/>
    <n v="22"/>
    <s v="Male"/>
    <s v="North Austinport"/>
    <s v="Kentucky"/>
    <s v="USA"/>
    <x v="0"/>
    <s v="PROD36"/>
    <x v="4"/>
    <s v="Tops"/>
    <n v="223.43"/>
    <n v="154"/>
    <s v="STORE6"/>
    <x v="16"/>
    <s v="East"/>
    <s v="Port Josephberg"/>
    <s v="Online"/>
    <n v="2"/>
    <n v="992.55"/>
    <n v="0.28000000000000003"/>
    <s v="Credit Card"/>
    <x v="489"/>
  </r>
  <r>
    <s v="SALE490"/>
    <d v="2024-03-20T00:00:00"/>
    <s v="CUST1418"/>
    <s v="Luke Parks"/>
    <n v="20"/>
    <x v="9"/>
    <x v="0"/>
    <n v="60"/>
    <s v="Female"/>
    <s v="West Mario"/>
    <s v="New Hampshire"/>
    <s v="USA"/>
    <x v="2"/>
    <s v="PROD89"/>
    <x v="2"/>
    <s v="Makeup"/>
    <n v="183.04"/>
    <n v="457"/>
    <s v="STORE18"/>
    <x v="14"/>
    <s v="East"/>
    <s v="East Stevechester"/>
    <s v="Flagship"/>
    <n v="1"/>
    <n v="170.43"/>
    <n v="0.03"/>
    <s v="Credit Card"/>
    <x v="490"/>
  </r>
  <r>
    <s v="SALE491"/>
    <d v="2024-06-19T00:00:00"/>
    <s v="CUST1223"/>
    <s v="Robert Harris"/>
    <n v="19"/>
    <x v="2"/>
    <x v="0"/>
    <n v="50"/>
    <s v="Male"/>
    <s v="East jeremy"/>
    <s v="Iowa"/>
    <s v="USA"/>
    <x v="1"/>
    <s v="PROD72"/>
    <x v="0"/>
    <s v="Fitness"/>
    <n v="477.61"/>
    <n v="300"/>
    <s v="STORE2"/>
    <x v="17"/>
    <s v="South"/>
    <s v="North Nancyview"/>
    <s v="Outlet"/>
    <n v="3"/>
    <n v="480.51"/>
    <n v="0.03"/>
    <s v="Credit Card"/>
    <x v="491"/>
  </r>
  <r>
    <s v="SALE492"/>
    <d v="2024-12-06T00:00:00"/>
    <s v="CUST1156"/>
    <s v="Maria Sanchez"/>
    <n v="6"/>
    <x v="1"/>
    <x v="0"/>
    <n v="46"/>
    <s v="Male"/>
    <s v="East Peterbury"/>
    <s v="North Dakota"/>
    <s v="USA"/>
    <x v="3"/>
    <s v="PROD49"/>
    <x v="2"/>
    <s v="Fragrance"/>
    <n v="43.29"/>
    <n v="267"/>
    <s v="STORE7"/>
    <x v="4"/>
    <s v="South"/>
    <s v="Williamsfurt"/>
    <s v="Online"/>
    <n v="2"/>
    <n v="955.66"/>
    <n v="0.28999999999999998"/>
    <s v="COD"/>
    <x v="492"/>
  </r>
  <r>
    <s v="SALE493"/>
    <d v="2025-07-25T00:00:00"/>
    <s v="CUST1451"/>
    <s v="Ashley Roberts"/>
    <n v="25"/>
    <x v="0"/>
    <x v="2"/>
    <n v="46"/>
    <s v="Male"/>
    <s v="Josephmouth"/>
    <s v="New Mexico"/>
    <s v="USA"/>
    <x v="0"/>
    <s v="PROD72"/>
    <x v="0"/>
    <s v="Fitness"/>
    <n v="477.61"/>
    <n v="300"/>
    <s v="STORE0"/>
    <x v="6"/>
    <s v="East"/>
    <s v="Washingtonfurt"/>
    <s v="Flagship"/>
    <n v="2"/>
    <n v="488.02"/>
    <n v="0.27"/>
    <s v="PayPal"/>
    <x v="493"/>
  </r>
  <r>
    <s v="SALE494"/>
    <d v="2024-07-28T00:00:00"/>
    <s v="CUST1240"/>
    <s v="William Hull"/>
    <n v="28"/>
    <x v="0"/>
    <x v="0"/>
    <n v="59"/>
    <s v="Female"/>
    <s v="Heathfort"/>
    <s v="Michigan"/>
    <s v="USA"/>
    <x v="1"/>
    <s v="PROD18"/>
    <x v="4"/>
    <s v="Bottoms"/>
    <n v="265.73266666666666"/>
    <n v="343"/>
    <s v="STORE0"/>
    <x v="6"/>
    <s v="East"/>
    <s v="Washingtonfurt"/>
    <s v="Flagship"/>
    <n v="1"/>
    <n v="917.17"/>
    <n v="0.13"/>
    <s v="COD"/>
    <x v="494"/>
  </r>
  <r>
    <s v="SALE495"/>
    <d v="2024-10-03T00:00:00"/>
    <s v="CUST1324"/>
    <s v="Alex Mann II"/>
    <n v="3"/>
    <x v="11"/>
    <x v="0"/>
    <n v="58"/>
    <s v="Male"/>
    <s v="South Zacharychester"/>
    <s v="Oklahoma"/>
    <s v="USA"/>
    <x v="3"/>
    <s v="PROD8"/>
    <x v="1"/>
    <s v="Audio"/>
    <n v="439.07"/>
    <n v="142"/>
    <s v="STORE5"/>
    <x v="3"/>
    <s v="North"/>
    <s v="New Michaelchester"/>
    <s v="Outlet"/>
    <n v="2"/>
    <n v="406.46"/>
    <n v="0.3"/>
    <s v="PayPal"/>
    <x v="495"/>
  </r>
  <r>
    <s v="SALE496"/>
    <d v="2023-11-08T00:00:00"/>
    <s v="CUST1232"/>
    <s v="Christy Hill"/>
    <n v="8"/>
    <x v="3"/>
    <x v="1"/>
    <n v="27"/>
    <s v="Female"/>
    <s v="Tammyton"/>
    <s v="New Jersey"/>
    <s v="USA"/>
    <x v="1"/>
    <s v="PROD95"/>
    <x v="0"/>
    <s v="Accessories"/>
    <n v="60.65"/>
    <n v="75"/>
    <s v="STORE0"/>
    <x v="6"/>
    <s v="East"/>
    <s v="Washingtonfurt"/>
    <s v="Flagship"/>
    <n v="2"/>
    <n v="264.39"/>
    <n v="0.11"/>
    <s v="COD"/>
    <x v="496"/>
  </r>
  <r>
    <s v="SALE497"/>
    <d v="2025-04-07T00:00:00"/>
    <s v="CUST1191"/>
    <s v="Todd Poole"/>
    <n v="7"/>
    <x v="10"/>
    <x v="2"/>
    <n v="29"/>
    <s v="Female"/>
    <s v="Johnsonshire"/>
    <s v="Ohio"/>
    <s v="USA"/>
    <x v="3"/>
    <s v="PROD68"/>
    <x v="3"/>
    <s v="Furniture"/>
    <n v="243.7"/>
    <n v="130"/>
    <s v="STORE16"/>
    <x v="9"/>
    <s v="West"/>
    <s v="New Jimmymouth"/>
    <s v="Flagship"/>
    <n v="1"/>
    <n v="414.97"/>
    <n v="0.22"/>
    <s v="PayPal"/>
    <x v="497"/>
  </r>
  <r>
    <s v="SALE498"/>
    <d v="2023-12-20T00:00:00"/>
    <s v="CUST1146"/>
    <s v="Edward Rivera"/>
    <n v="20"/>
    <x v="1"/>
    <x v="1"/>
    <n v="32"/>
    <s v="Female"/>
    <s v="Chungmouth"/>
    <s v="South Carolina"/>
    <s v="USA"/>
    <x v="0"/>
    <s v="PROD25"/>
    <x v="4"/>
    <s v="Accessories"/>
    <n v="174.02"/>
    <n v="268"/>
    <s v="STORE12"/>
    <x v="18"/>
    <s v="North"/>
    <s v="Sabrinatown"/>
    <s v="Online"/>
    <n v="2"/>
    <n v="583.51"/>
    <n v="0.2"/>
    <s v="COD"/>
    <x v="498"/>
  </r>
  <r>
    <s v="SALE499"/>
    <d v="2025-09-11T00:00:00"/>
    <s v="CUST1011"/>
    <s v="Brian Lopez"/>
    <n v="11"/>
    <x v="8"/>
    <x v="2"/>
    <n v="28"/>
    <s v="Female"/>
    <s v="East Krista"/>
    <s v="New York"/>
    <s v="USA"/>
    <x v="0"/>
    <s v="PROD31"/>
    <x v="0"/>
    <s v="Team Sports"/>
    <n v="204.39"/>
    <n v="281"/>
    <s v="STORE17"/>
    <x v="1"/>
    <s v="North"/>
    <s v="Bensonhaven"/>
    <s v="Flagship"/>
    <n v="1"/>
    <n v="659.27"/>
    <n v="0.15"/>
    <s v="PayPal"/>
    <x v="499"/>
  </r>
  <r>
    <s v="SALE500"/>
    <d v="2024-12-01T00:00:00"/>
    <s v="CUST1445"/>
    <s v="Gene Lee"/>
    <n v="1"/>
    <x v="1"/>
    <x v="0"/>
    <n v="41"/>
    <s v="Female"/>
    <s v="Mcfarlandmouth"/>
    <s v="Virginia"/>
    <s v="USA"/>
    <x v="1"/>
    <s v="PROD2"/>
    <x v="4"/>
    <s v="Outerwear"/>
    <n v="265.73266666666666"/>
    <n v="352"/>
    <s v="STORE4"/>
    <x v="5"/>
    <s v="South"/>
    <s v="Port Sharon"/>
    <s v="Online"/>
    <n v="4"/>
    <n v="106.66"/>
    <n v="0.2"/>
    <s v="COD"/>
    <x v="500"/>
  </r>
  <r>
    <s v="SALE501"/>
    <d v="2024-11-21T00:00:00"/>
    <s v="CUST1163"/>
    <s v="Joseph Jones"/>
    <n v="21"/>
    <x v="3"/>
    <x v="0"/>
    <n v="21"/>
    <s v="Male"/>
    <s v="North Matthew"/>
    <s v="Illinois"/>
    <s v="USA"/>
    <x v="3"/>
    <s v="PROD10"/>
    <x v="3"/>
    <s v="Kitchen"/>
    <n v="298.86"/>
    <n v="308"/>
    <s v="STORE5"/>
    <x v="3"/>
    <s v="North"/>
    <s v="New Michaelchester"/>
    <s v="Outlet"/>
    <n v="4"/>
    <n v="168.55"/>
    <n v="0.15"/>
    <s v="PayPal"/>
    <x v="501"/>
  </r>
  <r>
    <s v="SALE502"/>
    <d v="2025-08-30T00:00:00"/>
    <s v="CUST1488"/>
    <s v="Zachary Andrade"/>
    <n v="30"/>
    <x v="7"/>
    <x v="2"/>
    <n v="23"/>
    <s v="Female"/>
    <s v="South Davidport"/>
    <s v="California"/>
    <s v="USA"/>
    <x v="1"/>
    <s v="PROD44"/>
    <x v="0"/>
    <s v="Fitness"/>
    <n v="167.12"/>
    <n v="316"/>
    <s v="STORE2"/>
    <x v="17"/>
    <s v="South"/>
    <s v="North Nancyview"/>
    <s v="Outlet"/>
    <n v="1"/>
    <n v="230.53"/>
    <n v="0.06"/>
    <s v="COD"/>
    <x v="502"/>
  </r>
  <r>
    <s v="SALE503"/>
    <d v="2025-08-20T00:00:00"/>
    <s v="CUST1007"/>
    <s v="Daniel Boyd"/>
    <n v="20"/>
    <x v="7"/>
    <x v="2"/>
    <n v="29"/>
    <s v="Female"/>
    <s v="West Pamelafurt"/>
    <s v="West Virginia"/>
    <s v="USA"/>
    <x v="3"/>
    <s v="PROD54"/>
    <x v="0"/>
    <s v="Accessories"/>
    <n v="434.84"/>
    <n v="185"/>
    <s v="STORE1"/>
    <x v="8"/>
    <s v="North"/>
    <s v="Danielmouth"/>
    <s v="Flagship"/>
    <n v="2"/>
    <n v="355.41"/>
    <n v="0.13"/>
    <s v="COD"/>
    <x v="503"/>
  </r>
  <r>
    <s v="SALE504"/>
    <d v="2025-10-13T00:00:00"/>
    <s v="CUST1167"/>
    <s v="Antonio Wade"/>
    <n v="13"/>
    <x v="11"/>
    <x v="2"/>
    <n v="36"/>
    <s v="Female"/>
    <s v="New Jasonmouth"/>
    <s v="Tennessee"/>
    <s v="USA"/>
    <x v="0"/>
    <s v="PROD47"/>
    <x v="2"/>
    <s v="Makeup"/>
    <n v="250.41615384615383"/>
    <n v="431"/>
    <s v="STORE2"/>
    <x v="17"/>
    <s v="South"/>
    <s v="North Nancyview"/>
    <s v="Outlet"/>
    <n v="3"/>
    <n v="843.44"/>
    <n v="0.22"/>
    <s v="Credit Card"/>
    <x v="504"/>
  </r>
  <r>
    <s v="SALE505"/>
    <d v="2024-01-15T00:00:00"/>
    <s v="CUST1163"/>
    <s v="Joseph Jones"/>
    <n v="15"/>
    <x v="4"/>
    <x v="0"/>
    <n v="21"/>
    <s v="Male"/>
    <s v="North Matthew"/>
    <s v="Illinois"/>
    <s v="USA"/>
    <x v="3"/>
    <s v="PROD95"/>
    <x v="0"/>
    <s v="Accessories"/>
    <n v="60.65"/>
    <n v="75"/>
    <s v="STORE1"/>
    <x v="8"/>
    <s v="North"/>
    <s v="Danielmouth"/>
    <s v="Flagship"/>
    <n v="1"/>
    <n v="301.60000000000002"/>
    <n v="0.27"/>
    <s v="Credit Card"/>
    <x v="505"/>
  </r>
  <r>
    <s v="SALE506"/>
    <d v="2025-04-25T00:00:00"/>
    <s v="CUST1042"/>
    <s v="William Martin"/>
    <n v="25"/>
    <x v="10"/>
    <x v="2"/>
    <n v="19"/>
    <s v="Male"/>
    <s v="Ryanburgh"/>
    <s v="Connecticut"/>
    <s v="USA"/>
    <x v="1"/>
    <s v="PROD89"/>
    <x v="2"/>
    <s v="Makeup"/>
    <n v="183.04"/>
    <n v="457"/>
    <s v="STORE2"/>
    <x v="17"/>
    <s v="South"/>
    <s v="North Nancyview"/>
    <s v="Outlet"/>
    <n v="3"/>
    <n v="21.59"/>
    <n v="0.16"/>
    <s v="COD"/>
    <x v="506"/>
  </r>
  <r>
    <s v="SALE507"/>
    <d v="2024-02-24T00:00:00"/>
    <s v="CUST1212"/>
    <s v="Blake Harrison"/>
    <n v="24"/>
    <x v="6"/>
    <x v="0"/>
    <n v="63"/>
    <s v="Female"/>
    <s v="Lyonsfort"/>
    <s v="Washington"/>
    <s v="USA"/>
    <x v="1"/>
    <s v="PROD13"/>
    <x v="1"/>
    <s v="Accessories"/>
    <n v="242.23"/>
    <n v="453"/>
    <s v="STORE2"/>
    <x v="17"/>
    <s v="South"/>
    <s v="North Nancyview"/>
    <s v="Outlet"/>
    <n v="4"/>
    <n v="284.24"/>
    <n v="0.09"/>
    <s v="Credit Card"/>
    <x v="507"/>
  </r>
  <r>
    <s v="SALE508"/>
    <d v="2024-12-30T00:00:00"/>
    <s v="CUST1368"/>
    <s v="Miranda King"/>
    <n v="30"/>
    <x v="1"/>
    <x v="0"/>
    <n v="34"/>
    <s v="Female"/>
    <s v="West Mathew"/>
    <s v="New York"/>
    <s v="USA"/>
    <x v="1"/>
    <s v="PROD5"/>
    <x v="4"/>
    <s v="Accessories"/>
    <n v="261"/>
    <n v="59"/>
    <s v="STORE9"/>
    <x v="11"/>
    <s v="South"/>
    <s v="East Johnstad"/>
    <s v="Flagship"/>
    <n v="1"/>
    <n v="191.6"/>
    <n v="0.27"/>
    <s v="PayPal"/>
    <x v="508"/>
  </r>
  <r>
    <s v="SALE509"/>
    <d v="2025-04-15T00:00:00"/>
    <s v="CUST1311"/>
    <s v="Kevin Larson"/>
    <n v="15"/>
    <x v="10"/>
    <x v="2"/>
    <n v="35"/>
    <s v="Male"/>
    <s v="Port Edwardmouth"/>
    <s v="Oregon"/>
    <s v="USA"/>
    <x v="1"/>
    <s v="PROD78"/>
    <x v="3"/>
    <s v="Decor"/>
    <n v="325.26"/>
    <n v="400"/>
    <s v="STORE12"/>
    <x v="18"/>
    <s v="North"/>
    <s v="Sabrinatown"/>
    <s v="Online"/>
    <n v="2"/>
    <n v="616.97"/>
    <n v="0.22"/>
    <s v="Credit Card"/>
    <x v="509"/>
  </r>
  <r>
    <s v="SALE510"/>
    <d v="2024-10-15T00:00:00"/>
    <s v="CUST1168"/>
    <s v="Daniel Contreras"/>
    <n v="15"/>
    <x v="11"/>
    <x v="0"/>
    <n v="36"/>
    <s v="Female"/>
    <s v="Robertview"/>
    <s v="Florida"/>
    <s v="USA"/>
    <x v="1"/>
    <s v="PROD28"/>
    <x v="0"/>
    <s v="Accessories"/>
    <n v="38.76"/>
    <n v="137"/>
    <s v="STORE10"/>
    <x v="15"/>
    <s v="East"/>
    <s v="East Davidville"/>
    <s v="Online"/>
    <n v="3"/>
    <n v="125.68"/>
    <n v="0.26"/>
    <s v="COD"/>
    <x v="510"/>
  </r>
  <r>
    <s v="SALE511"/>
    <d v="2025-01-19T00:00:00"/>
    <s v="CUST1352"/>
    <s v="Michael Greene"/>
    <n v="19"/>
    <x v="4"/>
    <x v="2"/>
    <n v="52"/>
    <s v="Female"/>
    <s v="Port Saramouth"/>
    <s v="Wisconsin"/>
    <s v="USA"/>
    <x v="2"/>
    <s v="PROD43"/>
    <x v="1"/>
    <s v="Computer"/>
    <n v="253.33"/>
    <n v="266"/>
    <s v="STORE4"/>
    <x v="5"/>
    <s v="South"/>
    <s v="Port Sharon"/>
    <s v="Online"/>
    <n v="3"/>
    <n v="307.48"/>
    <n v="0.24"/>
    <s v="Credit Card"/>
    <x v="511"/>
  </r>
  <r>
    <s v="SALE512"/>
    <d v="2024-07-22T00:00:00"/>
    <s v="CUST1298"/>
    <s v="Tracy Stephens"/>
    <n v="22"/>
    <x v="0"/>
    <x v="0"/>
    <n v="64"/>
    <s v="Male"/>
    <s v="New Joshuatown"/>
    <s v="Maine"/>
    <s v="USA"/>
    <x v="1"/>
    <s v="PROD2"/>
    <x v="4"/>
    <s v="Outerwear"/>
    <n v="265.73266666666666"/>
    <n v="352"/>
    <s v="STORE19"/>
    <x v="12"/>
    <s v="East"/>
    <s v="Vasquezborough"/>
    <s v="Online"/>
    <n v="1"/>
    <n v="505.23"/>
    <n v="0.11"/>
    <s v="Credit Card"/>
    <x v="512"/>
  </r>
  <r>
    <s v="SALE513"/>
    <d v="2025-03-19T00:00:00"/>
    <s v="CUST1365"/>
    <s v="Brandon Mcbride"/>
    <n v="19"/>
    <x v="9"/>
    <x v="2"/>
    <n v="63"/>
    <s v="Female"/>
    <s v="Kellyside"/>
    <s v="Alaska"/>
    <s v="USA"/>
    <x v="1"/>
    <s v="PROD45"/>
    <x v="0"/>
    <s v="Team Sports"/>
    <n v="318.91000000000003"/>
    <n v="114"/>
    <s v="STORE16"/>
    <x v="9"/>
    <s v="West"/>
    <s v="New Jimmymouth"/>
    <s v="Flagship"/>
    <n v="1"/>
    <n v="853.12"/>
    <n v="0.19"/>
    <s v="COD"/>
    <x v="513"/>
  </r>
  <r>
    <s v="SALE514"/>
    <d v="2024-01-21T00:00:00"/>
    <s v="CUST1129"/>
    <s v="Jessica Mitchell"/>
    <n v="21"/>
    <x v="4"/>
    <x v="0"/>
    <n v="43"/>
    <s v="Female"/>
    <s v="Matthewbury"/>
    <s v="South Dakota"/>
    <s v="USA"/>
    <x v="2"/>
    <s v="PROD0"/>
    <x v="1"/>
    <s v="Computer"/>
    <n v="112.42"/>
    <n v="416"/>
    <s v="STORE7"/>
    <x v="4"/>
    <s v="South"/>
    <s v="Williamsfurt"/>
    <s v="Online"/>
    <n v="4"/>
    <n v="191.65"/>
    <n v="0.19"/>
    <s v="PayPal"/>
    <x v="514"/>
  </r>
  <r>
    <s v="SALE515"/>
    <d v="2023-12-26T00:00:00"/>
    <s v="CUST1160"/>
    <s v="John Lawson"/>
    <n v="26"/>
    <x v="1"/>
    <x v="1"/>
    <n v="41"/>
    <s v="Female"/>
    <s v="New Juliemouth"/>
    <s v="North Carolina"/>
    <s v="USA"/>
    <x v="1"/>
    <s v="PROD47"/>
    <x v="2"/>
    <s v="Makeup"/>
    <n v="250.41615384615383"/>
    <n v="431"/>
    <s v="STORE3"/>
    <x v="0"/>
    <s v="North"/>
    <s v="Hoodberg"/>
    <s v="Outlet"/>
    <n v="1"/>
    <n v="169.69"/>
    <n v="0.22"/>
    <s v="Credit Card"/>
    <x v="515"/>
  </r>
  <r>
    <s v="SALE516"/>
    <d v="2024-03-21T00:00:00"/>
    <s v="CUST1175"/>
    <s v="Michelle Rogers"/>
    <n v="21"/>
    <x v="9"/>
    <x v="0"/>
    <n v="56"/>
    <s v="Male"/>
    <s v="East Jessicaborough"/>
    <s v="Hawaii"/>
    <s v="USA"/>
    <x v="1"/>
    <s v="PROD62"/>
    <x v="1"/>
    <s v="Computer"/>
    <n v="86.42"/>
    <n v="222"/>
    <s v="STORE14"/>
    <x v="7"/>
    <s v="South"/>
    <s v="Christopherland"/>
    <s v="Outlet"/>
    <n v="1"/>
    <n v="145.43"/>
    <n v="0.08"/>
    <s v="Credit Card"/>
    <x v="516"/>
  </r>
  <r>
    <s v="SALE517"/>
    <d v="2024-12-07T00:00:00"/>
    <s v="CUST1084"/>
    <s v="Christy Hoffman"/>
    <n v="7"/>
    <x v="1"/>
    <x v="0"/>
    <n v="26"/>
    <s v="Female"/>
    <s v="Garyberg"/>
    <s v="Indiana"/>
    <s v="USA"/>
    <x v="1"/>
    <s v="PROD93"/>
    <x v="1"/>
    <s v="Computer"/>
    <n v="377.52"/>
    <n v="485"/>
    <s v="STORE12"/>
    <x v="18"/>
    <s v="North"/>
    <s v="Sabrinatown"/>
    <s v="Online"/>
    <n v="4"/>
    <n v="828.35"/>
    <n v="0.17"/>
    <s v="Credit Card"/>
    <x v="517"/>
  </r>
  <r>
    <s v="SALE518"/>
    <d v="2024-11-02T00:00:00"/>
    <s v="CUST1362"/>
    <s v="Joshua Smith DVM"/>
    <n v="2"/>
    <x v="3"/>
    <x v="0"/>
    <n v="60"/>
    <s v="Male"/>
    <s v="Melvinton"/>
    <s v="Alaska"/>
    <s v="USA"/>
    <x v="0"/>
    <s v="PROD95"/>
    <x v="0"/>
    <s v="Accessories"/>
    <n v="60.65"/>
    <n v="75"/>
    <s v="STORE7"/>
    <x v="4"/>
    <s v="South"/>
    <s v="Williamsfurt"/>
    <s v="Online"/>
    <n v="3"/>
    <n v="268.76"/>
    <n v="0.01"/>
    <s v="PayPal"/>
    <x v="518"/>
  </r>
  <r>
    <s v="SALE519"/>
    <d v="2024-07-22T00:00:00"/>
    <s v="CUST1233"/>
    <s v="Michelle Gonzalez"/>
    <n v="22"/>
    <x v="0"/>
    <x v="0"/>
    <n v="59"/>
    <s v="Male"/>
    <s v="Clarkport"/>
    <s v="West Virginia"/>
    <s v="USA"/>
    <x v="2"/>
    <s v="PROD88"/>
    <x v="0"/>
    <s v="Accessories"/>
    <n v="131.24"/>
    <n v="232"/>
    <s v="STORE0"/>
    <x v="6"/>
    <s v="East"/>
    <s v="Washingtonfurt"/>
    <s v="Flagship"/>
    <n v="4"/>
    <n v="370.09"/>
    <n v="0.22"/>
    <s v="COD"/>
    <x v="519"/>
  </r>
  <r>
    <s v="SALE520"/>
    <d v="2023-10-30T00:00:00"/>
    <s v="CUST1253"/>
    <s v="Dr. Ashley Yates MD"/>
    <n v="30"/>
    <x v="11"/>
    <x v="1"/>
    <n v="32"/>
    <s v="Male"/>
    <s v="New Maria"/>
    <s v="Wisconsin"/>
    <s v="USA"/>
    <x v="3"/>
    <s v="PROD78"/>
    <x v="3"/>
    <s v="Decor"/>
    <n v="325.26"/>
    <n v="400"/>
    <s v="STORE6"/>
    <x v="16"/>
    <s v="East"/>
    <s v="Port Josephberg"/>
    <s v="Online"/>
    <n v="3"/>
    <n v="679.22"/>
    <n v="0.11"/>
    <s v="PayPal"/>
    <x v="520"/>
  </r>
  <r>
    <s v="SALE521"/>
    <d v="2024-05-21T00:00:00"/>
    <s v="CUST1373"/>
    <s v="James Orozco"/>
    <n v="21"/>
    <x v="5"/>
    <x v="0"/>
    <n v="37"/>
    <s v="Female"/>
    <s v="Simpsonfort"/>
    <s v="Maine"/>
    <s v="USA"/>
    <x v="0"/>
    <s v="PROD73"/>
    <x v="0"/>
    <s v="Team Sports"/>
    <n v="107.06"/>
    <n v="359"/>
    <s v="STORE0"/>
    <x v="6"/>
    <s v="East"/>
    <s v="Washingtonfurt"/>
    <s v="Flagship"/>
    <n v="3"/>
    <n v="780.69"/>
    <n v="0.1"/>
    <s v="COD"/>
    <x v="521"/>
  </r>
  <r>
    <s v="SALE522"/>
    <d v="2025-04-19T00:00:00"/>
    <s v="CUST1261"/>
    <s v="Carol Bishop"/>
    <n v="19"/>
    <x v="10"/>
    <x v="2"/>
    <n v="27"/>
    <s v="Female"/>
    <s v="Lake Saramouth"/>
    <s v="Oregon"/>
    <s v="USA"/>
    <x v="2"/>
    <s v="PROD42"/>
    <x v="1"/>
    <s v="Accessories"/>
    <n v="450.71"/>
    <n v="389"/>
    <s v="STORE2"/>
    <x v="17"/>
    <s v="South"/>
    <s v="North Nancyview"/>
    <s v="Outlet"/>
    <n v="2"/>
    <n v="42.97"/>
    <n v="0.18"/>
    <s v="PayPal"/>
    <x v="522"/>
  </r>
  <r>
    <s v="SALE523"/>
    <d v="2024-12-13T00:00:00"/>
    <s v="CUST1286"/>
    <s v="Tommy Roberts"/>
    <n v="13"/>
    <x v="1"/>
    <x v="0"/>
    <n v="22"/>
    <s v="Male"/>
    <s v="Port Tonyfort"/>
    <s v="South Dakota"/>
    <s v="USA"/>
    <x v="2"/>
    <s v="PROD82"/>
    <x v="0"/>
    <s v="Fitness"/>
    <n v="152.91999999999999"/>
    <n v="281"/>
    <s v="STORE0"/>
    <x v="6"/>
    <s v="East"/>
    <s v="Washingtonfurt"/>
    <s v="Flagship"/>
    <n v="4"/>
    <n v="854.37"/>
    <n v="7.0000000000000007E-2"/>
    <s v="PayPal"/>
    <x v="523"/>
  </r>
  <r>
    <s v="SALE524"/>
    <d v="2025-04-27T00:00:00"/>
    <s v="CUST1100"/>
    <s v="Diane Watson"/>
    <n v="27"/>
    <x v="10"/>
    <x v="2"/>
    <n v="53"/>
    <s v="Female"/>
    <s v="North Codyport"/>
    <s v="Texas"/>
    <s v="USA"/>
    <x v="1"/>
    <s v="PROD24"/>
    <x v="0"/>
    <s v="Outdoor"/>
    <n v="166.06"/>
    <n v="340"/>
    <s v="STORE16"/>
    <x v="9"/>
    <s v="West"/>
    <s v="New Jimmymouth"/>
    <s v="Flagship"/>
    <n v="2"/>
    <n v="409.52"/>
    <n v="0.06"/>
    <s v="COD"/>
    <x v="524"/>
  </r>
  <r>
    <s v="SALE525"/>
    <d v="2024-10-04T00:00:00"/>
    <s v="CUST1164"/>
    <s v="Daniel Rivas"/>
    <n v="4"/>
    <x v="11"/>
    <x v="0"/>
    <n v="39"/>
    <s v="Female"/>
    <s v="Dominiquefort"/>
    <s v="Georgia"/>
    <s v="USA"/>
    <x v="2"/>
    <s v="PROD74"/>
    <x v="1"/>
    <s v="Audio"/>
    <n v="403.71"/>
    <n v="159"/>
    <s v="STORE10"/>
    <x v="15"/>
    <s v="East"/>
    <s v="East Davidville"/>
    <s v="Online"/>
    <n v="2"/>
    <n v="407.46"/>
    <n v="0.21"/>
    <s v="Credit Card"/>
    <x v="525"/>
  </r>
  <r>
    <s v="SALE526"/>
    <d v="2025-07-18T00:00:00"/>
    <s v="CUST1228"/>
    <s v="Casey Flores"/>
    <n v="18"/>
    <x v="0"/>
    <x v="2"/>
    <n v="52"/>
    <s v="Female"/>
    <s v="Lake Michael"/>
    <s v="Utah"/>
    <s v="USA"/>
    <x v="0"/>
    <s v="PROD4"/>
    <x v="4"/>
    <s v="Bottoms"/>
    <n v="306.45999999999998"/>
    <n v="487"/>
    <s v="STORE8"/>
    <x v="2"/>
    <s v="West"/>
    <s v="Thompsonborough"/>
    <s v="Online"/>
    <n v="1"/>
    <n v="728.84"/>
    <n v="0.28000000000000003"/>
    <s v="PayPal"/>
    <x v="526"/>
  </r>
  <r>
    <s v="SALE527"/>
    <d v="2024-03-11T00:00:00"/>
    <s v="CUST1453"/>
    <s v="April Phillips"/>
    <n v="11"/>
    <x v="9"/>
    <x v="0"/>
    <n v="62"/>
    <s v="Female"/>
    <s v="Lake Carolyn"/>
    <s v="Hawaii"/>
    <s v="USA"/>
    <x v="1"/>
    <s v="PROD78"/>
    <x v="3"/>
    <s v="Decor"/>
    <n v="325.26"/>
    <n v="400"/>
    <s v="STORE6"/>
    <x v="16"/>
    <s v="East"/>
    <s v="Port Josephberg"/>
    <s v="Online"/>
    <n v="4"/>
    <n v="467.24"/>
    <n v="0.08"/>
    <s v="PayPal"/>
    <x v="527"/>
  </r>
  <r>
    <s v="SALE528"/>
    <d v="2024-06-14T00:00:00"/>
    <s v="CUST1092"/>
    <s v="Robert Jackson"/>
    <n v="14"/>
    <x v="2"/>
    <x v="0"/>
    <n v="44"/>
    <s v="Female"/>
    <s v="Lake Brandy"/>
    <s v="Tennessee"/>
    <s v="USA"/>
    <x v="1"/>
    <s v="PROD10"/>
    <x v="3"/>
    <s v="Kitchen"/>
    <n v="298.86"/>
    <n v="308"/>
    <s v="STORE11"/>
    <x v="19"/>
    <s v="South"/>
    <s v="Lake Michael"/>
    <s v="Online"/>
    <n v="1"/>
    <n v="57.94"/>
    <n v="0.13"/>
    <s v="PayPal"/>
    <x v="528"/>
  </r>
  <r>
    <s v="SALE529"/>
    <d v="2024-02-16T00:00:00"/>
    <s v="CUST1344"/>
    <s v="Evelyn Brown"/>
    <n v="16"/>
    <x v="6"/>
    <x v="0"/>
    <n v="39"/>
    <s v="Male"/>
    <s v="West Victoriaborough"/>
    <s v="New Mexico"/>
    <s v="USA"/>
    <x v="0"/>
    <s v="PROD49"/>
    <x v="2"/>
    <s v="Fragrance"/>
    <n v="43.29"/>
    <n v="267"/>
    <s v="STORE17"/>
    <x v="1"/>
    <s v="North"/>
    <s v="Bensonhaven"/>
    <s v="Flagship"/>
    <n v="1"/>
    <n v="540.1"/>
    <n v="0.22"/>
    <s v="Credit Card"/>
    <x v="529"/>
  </r>
  <r>
    <s v="SALE530"/>
    <d v="2024-09-17T00:00:00"/>
    <s v="CUST1077"/>
    <s v="Katherine Young"/>
    <n v="17"/>
    <x v="8"/>
    <x v="0"/>
    <n v="29"/>
    <s v="Male"/>
    <s v="North Valeriemouth"/>
    <s v="Vermont"/>
    <s v="USA"/>
    <x v="0"/>
    <s v="PROD8"/>
    <x v="1"/>
    <s v="Audio"/>
    <n v="439.07"/>
    <n v="142"/>
    <s v="STORE19"/>
    <x v="12"/>
    <s v="East"/>
    <s v="Vasquezborough"/>
    <s v="Online"/>
    <n v="4"/>
    <n v="816.28"/>
    <n v="0.15"/>
    <s v="COD"/>
    <x v="530"/>
  </r>
  <r>
    <s v="SALE531"/>
    <d v="2025-08-26T00:00:00"/>
    <s v="CUST1178"/>
    <s v="Michelle Myers"/>
    <n v="26"/>
    <x v="7"/>
    <x v="2"/>
    <n v="33"/>
    <s v="Female"/>
    <s v="West Daniel"/>
    <s v="South Carolina"/>
    <s v="USA"/>
    <x v="3"/>
    <s v="PROD42"/>
    <x v="1"/>
    <s v="Accessories"/>
    <n v="450.71"/>
    <n v="389"/>
    <s v="STORE8"/>
    <x v="2"/>
    <s v="West"/>
    <s v="Thompsonborough"/>
    <s v="Online"/>
    <n v="4"/>
    <n v="727.49"/>
    <n v="0.11"/>
    <s v="Credit Card"/>
    <x v="531"/>
  </r>
  <r>
    <s v="SALE532"/>
    <d v="2024-06-04T00:00:00"/>
    <s v="CUST1171"/>
    <s v="Amy Wilson"/>
    <n v="4"/>
    <x v="2"/>
    <x v="0"/>
    <n v="44"/>
    <s v="Female"/>
    <s v="Morrisburgh"/>
    <s v="Indiana"/>
    <s v="USA"/>
    <x v="1"/>
    <s v="PROD86"/>
    <x v="3"/>
    <s v="Kitchen"/>
    <n v="176.07"/>
    <n v="82"/>
    <s v="STORE13"/>
    <x v="13"/>
    <s v="East"/>
    <s v="Johnsonville"/>
    <s v="Flagship"/>
    <n v="4"/>
    <n v="817.92"/>
    <n v="0.21"/>
    <s v="Credit Card"/>
    <x v="532"/>
  </r>
  <r>
    <s v="SALE533"/>
    <d v="2024-10-13T00:00:00"/>
    <s v="CUST1325"/>
    <s v="Andrew Smith"/>
    <n v="13"/>
    <x v="11"/>
    <x v="0"/>
    <n v="60"/>
    <s v="Male"/>
    <s v="East Matthew"/>
    <s v="Wisconsin"/>
    <s v="USA"/>
    <x v="3"/>
    <s v="PROD38"/>
    <x v="0"/>
    <s v="Outdoor"/>
    <n v="135.61000000000001"/>
    <n v="394"/>
    <s v="STORE7"/>
    <x v="4"/>
    <s v="South"/>
    <s v="Williamsfurt"/>
    <s v="Online"/>
    <n v="2"/>
    <n v="358.45"/>
    <n v="7.0000000000000007E-2"/>
    <s v="COD"/>
    <x v="533"/>
  </r>
  <r>
    <s v="SALE534"/>
    <d v="2025-02-09T00:00:00"/>
    <s v="CUST1201"/>
    <s v="Mary Boyd"/>
    <n v="9"/>
    <x v="6"/>
    <x v="2"/>
    <n v="25"/>
    <s v="Female"/>
    <s v="New Logan"/>
    <s v="Michigan"/>
    <s v="USA"/>
    <x v="3"/>
    <s v="PROD87"/>
    <x v="3"/>
    <s v="Lighting"/>
    <n v="371.38"/>
    <n v="220"/>
    <s v="STORE9"/>
    <x v="11"/>
    <s v="South"/>
    <s v="East Johnstad"/>
    <s v="Flagship"/>
    <n v="1"/>
    <n v="972.06"/>
    <n v="0.3"/>
    <s v="COD"/>
    <x v="534"/>
  </r>
  <r>
    <s v="SALE535"/>
    <d v="2023-12-21T00:00:00"/>
    <s v="CUST1032"/>
    <s v="Mike Jennings"/>
    <n v="21"/>
    <x v="1"/>
    <x v="1"/>
    <n v="48"/>
    <s v="Female"/>
    <s v="Fostermouth"/>
    <s v="Arizona"/>
    <s v="USA"/>
    <x v="0"/>
    <s v="PROD16"/>
    <x v="2"/>
    <s v="Grooming"/>
    <n v="337.42"/>
    <n v="256"/>
    <s v="STORE0"/>
    <x v="6"/>
    <s v="East"/>
    <s v="Washingtonfurt"/>
    <s v="Flagship"/>
    <n v="1"/>
    <n v="791.36"/>
    <n v="0.06"/>
    <s v="PayPal"/>
    <x v="535"/>
  </r>
  <r>
    <s v="SALE536"/>
    <d v="2025-07-17T00:00:00"/>
    <s v="CUST1314"/>
    <s v="Elizabeth Johnson"/>
    <n v="17"/>
    <x v="0"/>
    <x v="2"/>
    <n v="53"/>
    <s v="Female"/>
    <s v="Anitaland"/>
    <s v="Washington"/>
    <s v="USA"/>
    <x v="2"/>
    <s v="PROD64"/>
    <x v="2"/>
    <s v="Makeup"/>
    <n v="299.11"/>
    <n v="118"/>
    <s v="STORE5"/>
    <x v="3"/>
    <s v="North"/>
    <s v="New Michaelchester"/>
    <s v="Outlet"/>
    <n v="4"/>
    <n v="839.65"/>
    <n v="0.26"/>
    <s v="COD"/>
    <x v="536"/>
  </r>
  <r>
    <s v="SALE537"/>
    <d v="2025-05-16T00:00:00"/>
    <s v="CUST1255"/>
    <s v="Damon Perez"/>
    <n v="16"/>
    <x v="5"/>
    <x v="2"/>
    <n v="21"/>
    <s v="Male"/>
    <s v="Jasonton"/>
    <s v="Ohio"/>
    <s v="USA"/>
    <x v="0"/>
    <s v="PROD72"/>
    <x v="0"/>
    <s v="Fitness"/>
    <n v="477.61"/>
    <n v="300"/>
    <s v="STORE2"/>
    <x v="17"/>
    <s v="South"/>
    <s v="North Nancyview"/>
    <s v="Outlet"/>
    <n v="2"/>
    <n v="245.52"/>
    <n v="0.11"/>
    <s v="COD"/>
    <x v="537"/>
  </r>
  <r>
    <s v="SALE538"/>
    <d v="2025-08-12T00:00:00"/>
    <s v="CUST1388"/>
    <s v="Timothy Valenzuela"/>
    <n v="12"/>
    <x v="7"/>
    <x v="2"/>
    <n v="53"/>
    <s v="Male"/>
    <s v="Stevensshire"/>
    <s v="Missouri"/>
    <s v="USA"/>
    <x v="1"/>
    <s v="PROD82"/>
    <x v="0"/>
    <s v="Fitness"/>
    <n v="152.91999999999999"/>
    <n v="281"/>
    <s v="STORE8"/>
    <x v="2"/>
    <s v="West"/>
    <s v="Thompsonborough"/>
    <s v="Online"/>
    <n v="3"/>
    <n v="787.91"/>
    <n v="0.06"/>
    <s v="PayPal"/>
    <x v="538"/>
  </r>
  <r>
    <s v="SALE539"/>
    <d v="2025-08-21T00:00:00"/>
    <s v="CUST1053"/>
    <s v="Sharon Brown"/>
    <n v="21"/>
    <x v="7"/>
    <x v="2"/>
    <n v="37"/>
    <s v="Female"/>
    <s v="East Andrea"/>
    <s v="Michigan"/>
    <s v="USA"/>
    <x v="0"/>
    <s v="PROD75"/>
    <x v="4"/>
    <s v="Footwear"/>
    <n v="158.13999999999999"/>
    <n v="82"/>
    <s v="STORE4"/>
    <x v="5"/>
    <s v="South"/>
    <s v="Port Sharon"/>
    <s v="Online"/>
    <n v="2"/>
    <n v="709.17"/>
    <n v="0.22"/>
    <s v="Credit Card"/>
    <x v="539"/>
  </r>
  <r>
    <s v="SALE540"/>
    <d v="2023-11-21T00:00:00"/>
    <s v="CUST1235"/>
    <s v="Jon Ortiz"/>
    <n v="21"/>
    <x v="3"/>
    <x v="1"/>
    <n v="28"/>
    <s v="Female"/>
    <s v="South Angelaport"/>
    <s v="Delaware"/>
    <s v="USA"/>
    <x v="3"/>
    <s v="PROD91"/>
    <x v="4"/>
    <s v="Footwear"/>
    <n v="438.25"/>
    <n v="496"/>
    <s v="STORE7"/>
    <x v="4"/>
    <s v="South"/>
    <s v="Williamsfurt"/>
    <s v="Online"/>
    <n v="2"/>
    <n v="533.91999999999996"/>
    <n v="0.13"/>
    <s v="Credit Card"/>
    <x v="540"/>
  </r>
  <r>
    <s v="SALE541"/>
    <d v="2025-02-07T00:00:00"/>
    <s v="CUST1492"/>
    <s v="Darrell Miller"/>
    <n v="7"/>
    <x v="6"/>
    <x v="2"/>
    <n v="59"/>
    <s v="Female"/>
    <s v="Port Carol"/>
    <s v="Florida"/>
    <s v="USA"/>
    <x v="1"/>
    <s v="PROD42"/>
    <x v="1"/>
    <s v="Accessories"/>
    <n v="450.71"/>
    <n v="389"/>
    <s v="STORE0"/>
    <x v="6"/>
    <s v="East"/>
    <s v="Washingtonfurt"/>
    <s v="Flagship"/>
    <n v="1"/>
    <n v="878.84"/>
    <n v="0.28000000000000003"/>
    <s v="COD"/>
    <x v="541"/>
  </r>
  <r>
    <s v="SALE542"/>
    <d v="2023-12-27T00:00:00"/>
    <s v="CUST1204"/>
    <s v="Tiffany Herrera"/>
    <n v="27"/>
    <x v="1"/>
    <x v="1"/>
    <n v="52"/>
    <s v="Male"/>
    <s v="New Dianebury"/>
    <s v="Virginia"/>
    <s v="USA"/>
    <x v="1"/>
    <s v="PROD44"/>
    <x v="0"/>
    <s v="Fitness"/>
    <n v="167.12"/>
    <n v="316"/>
    <s v="STORE16"/>
    <x v="9"/>
    <s v="West"/>
    <s v="New Jimmymouth"/>
    <s v="Flagship"/>
    <n v="1"/>
    <n v="442.36"/>
    <n v="0.14000000000000001"/>
    <s v="Credit Card"/>
    <x v="542"/>
  </r>
  <r>
    <s v="SALE543"/>
    <d v="2025-02-23T00:00:00"/>
    <s v="CUST1333"/>
    <s v="Teresa Johnson"/>
    <n v="23"/>
    <x v="6"/>
    <x v="2"/>
    <n v="64"/>
    <s v="Female"/>
    <s v="Johnsonbury"/>
    <s v="Georgia"/>
    <s v="USA"/>
    <x v="0"/>
    <s v="PROD35"/>
    <x v="3"/>
    <s v="Lighting"/>
    <n v="382.22"/>
    <n v="329"/>
    <s v="STORE6"/>
    <x v="16"/>
    <s v="East"/>
    <s v="Port Josephberg"/>
    <s v="Online"/>
    <n v="1"/>
    <n v="763.34"/>
    <n v="0.11"/>
    <s v="COD"/>
    <x v="543"/>
  </r>
  <r>
    <s v="SALE544"/>
    <d v="2025-07-04T00:00:00"/>
    <s v="CUST1166"/>
    <s v="Patricia Gardner"/>
    <n v="4"/>
    <x v="0"/>
    <x v="2"/>
    <n v="25"/>
    <s v="Female"/>
    <s v="South Ashleyton"/>
    <s v="Michigan"/>
    <s v="USA"/>
    <x v="2"/>
    <s v="PROD59"/>
    <x v="2"/>
    <s v="Haircare"/>
    <n v="17.309999999999999"/>
    <n v="399"/>
    <s v="STORE18"/>
    <x v="14"/>
    <s v="East"/>
    <s v="East Stevechester"/>
    <s v="Flagship"/>
    <n v="3"/>
    <n v="178.22"/>
    <n v="0.15"/>
    <s v="COD"/>
    <x v="544"/>
  </r>
  <r>
    <s v="SALE545"/>
    <d v="2023-11-25T00:00:00"/>
    <s v="CUST1103"/>
    <s v="Steven Stein"/>
    <n v="25"/>
    <x v="3"/>
    <x v="1"/>
    <n v="21"/>
    <s v="Male"/>
    <s v="West Lauren"/>
    <s v="Connecticut"/>
    <s v="USA"/>
    <x v="3"/>
    <s v="PROD26"/>
    <x v="1"/>
    <s v="Audio"/>
    <n v="322.41000000000003"/>
    <n v="213"/>
    <s v="STORE1"/>
    <x v="8"/>
    <s v="North"/>
    <s v="Danielmouth"/>
    <s v="Flagship"/>
    <n v="4"/>
    <n v="90.32"/>
    <n v="0.08"/>
    <s v="PayPal"/>
    <x v="545"/>
  </r>
  <r>
    <s v="SALE546"/>
    <d v="2025-02-07T00:00:00"/>
    <s v="CUST1378"/>
    <s v="Frank Stewart"/>
    <n v="7"/>
    <x v="6"/>
    <x v="2"/>
    <n v="44"/>
    <s v="Female"/>
    <s v="Fischerborough"/>
    <s v="Delaware"/>
    <s v="USA"/>
    <x v="3"/>
    <s v="PROD10"/>
    <x v="3"/>
    <s v="Kitchen"/>
    <n v="298.86"/>
    <n v="308"/>
    <s v="STORE6"/>
    <x v="16"/>
    <s v="East"/>
    <s v="Port Josephberg"/>
    <s v="Online"/>
    <n v="3"/>
    <n v="370.93"/>
    <n v="0"/>
    <s v="Credit Card"/>
    <x v="546"/>
  </r>
  <r>
    <s v="SALE547"/>
    <d v="2023-12-21T00:00:00"/>
    <s v="CUST1046"/>
    <s v="Michelle Garcia DDS"/>
    <n v="21"/>
    <x v="1"/>
    <x v="1"/>
    <n v="55"/>
    <s v="Female"/>
    <s v="Perezbury"/>
    <s v="Ohio"/>
    <s v="USA"/>
    <x v="1"/>
    <s v="PROD23"/>
    <x v="4"/>
    <s v="Tops"/>
    <n v="265.73266666666666"/>
    <n v="360"/>
    <s v="STORE15"/>
    <x v="10"/>
    <s v="North"/>
    <s v="East Jenniferstad"/>
    <s v="Flagship"/>
    <n v="1"/>
    <n v="352.43"/>
    <n v="0.14000000000000001"/>
    <s v="PayPal"/>
    <x v="547"/>
  </r>
  <r>
    <s v="SALE548"/>
    <d v="2024-01-04T00:00:00"/>
    <s v="CUST1123"/>
    <s v="Erin Hopkins"/>
    <n v="4"/>
    <x v="4"/>
    <x v="0"/>
    <n v="40"/>
    <s v="Male"/>
    <s v="North Sabrina"/>
    <s v="Iowa"/>
    <s v="USA"/>
    <x v="2"/>
    <s v="PROD12"/>
    <x v="2"/>
    <s v="Haircare"/>
    <n v="115.82"/>
    <n v="460"/>
    <s v="STORE15"/>
    <x v="10"/>
    <s v="North"/>
    <s v="East Jenniferstad"/>
    <s v="Flagship"/>
    <n v="2"/>
    <n v="562.97"/>
    <n v="0.2"/>
    <s v="Credit Card"/>
    <x v="548"/>
  </r>
  <r>
    <s v="SALE549"/>
    <d v="2023-11-30T00:00:00"/>
    <s v="CUST1157"/>
    <s v="Paul Zamora"/>
    <n v="30"/>
    <x v="3"/>
    <x v="1"/>
    <n v="59"/>
    <s v="Male"/>
    <s v="North Larryfurt"/>
    <s v="North Dakota"/>
    <s v="USA"/>
    <x v="1"/>
    <s v="PROD55"/>
    <x v="3"/>
    <s v="Decor"/>
    <n v="81.75"/>
    <n v="226.05"/>
    <s v="STORE7"/>
    <x v="4"/>
    <s v="South"/>
    <s v="Williamsfurt"/>
    <s v="Online"/>
    <n v="1"/>
    <n v="522.85"/>
    <n v="0.12"/>
    <s v="PayPal"/>
    <x v="549"/>
  </r>
  <r>
    <s v="SALE550"/>
    <d v="2025-07-13T00:00:00"/>
    <s v="CUST1349"/>
    <s v="Heather Valenzuela"/>
    <n v="13"/>
    <x v="0"/>
    <x v="2"/>
    <n v="31"/>
    <s v="Male"/>
    <s v="New Angiefurt"/>
    <s v="Alaska"/>
    <s v="USA"/>
    <x v="3"/>
    <s v="PROD21"/>
    <x v="3"/>
    <s v="Storage"/>
    <n v="123.46"/>
    <n v="76"/>
    <s v="STORE16"/>
    <x v="9"/>
    <s v="West"/>
    <s v="New Jimmymouth"/>
    <s v="Flagship"/>
    <n v="4"/>
    <n v="714.89"/>
    <n v="0.15"/>
    <s v="Credit Card"/>
    <x v="550"/>
  </r>
  <r>
    <s v="SALE551"/>
    <d v="2023-10-23T00:00:00"/>
    <s v="CUST1187"/>
    <s v="Dr. Suzanne Bullock"/>
    <n v="23"/>
    <x v="11"/>
    <x v="1"/>
    <n v="60"/>
    <s v="Female"/>
    <s v="Lake Blaketon"/>
    <s v="Alabama"/>
    <s v="USA"/>
    <x v="1"/>
    <s v="PROD43"/>
    <x v="1"/>
    <s v="Computer"/>
    <n v="253.33"/>
    <n v="266"/>
    <s v="STORE2"/>
    <x v="17"/>
    <s v="South"/>
    <s v="North Nancyview"/>
    <s v="Outlet"/>
    <n v="3"/>
    <n v="137.77000000000001"/>
    <n v="0.26"/>
    <s v="PayPal"/>
    <x v="551"/>
  </r>
  <r>
    <s v="SALE552"/>
    <d v="2025-10-10T00:00:00"/>
    <s v="CUST1027"/>
    <s v="Leslie Johnson"/>
    <n v="10"/>
    <x v="11"/>
    <x v="2"/>
    <n v="31"/>
    <s v="Male"/>
    <s v="Mollyshire"/>
    <s v="Utah"/>
    <s v="USA"/>
    <x v="4"/>
    <s v="PROD92"/>
    <x v="3"/>
    <s v="Appliances"/>
    <n v="447.43"/>
    <n v="191"/>
    <s v="STORE11"/>
    <x v="19"/>
    <s v="South"/>
    <s v="Lake Michael"/>
    <s v="Online"/>
    <n v="3"/>
    <n v="862.18"/>
    <n v="0.22"/>
    <s v="PayPal"/>
    <x v="552"/>
  </r>
  <r>
    <s v="SALE553"/>
    <d v="2025-06-14T00:00:00"/>
    <s v="CUST1057"/>
    <s v="Jay Patel"/>
    <n v="14"/>
    <x v="2"/>
    <x v="2"/>
    <n v="43"/>
    <s v="Female"/>
    <s v="Morrisbury"/>
    <s v="Rhode Island"/>
    <s v="USA"/>
    <x v="1"/>
    <s v="PROD38"/>
    <x v="0"/>
    <s v="Outdoor"/>
    <n v="135.61000000000001"/>
    <n v="394"/>
    <s v="STORE14"/>
    <x v="7"/>
    <s v="South"/>
    <s v="Christopherland"/>
    <s v="Outlet"/>
    <n v="2"/>
    <n v="833.64"/>
    <n v="0.24"/>
    <s v="PayPal"/>
    <x v="553"/>
  </r>
  <r>
    <s v="SALE554"/>
    <d v="2025-04-05T00:00:00"/>
    <s v="CUST1270"/>
    <s v="Brian Garcia"/>
    <n v="5"/>
    <x v="10"/>
    <x v="2"/>
    <n v="31"/>
    <s v="Female"/>
    <s v="Ramosmouth"/>
    <s v="Louisiana"/>
    <s v="USA"/>
    <x v="0"/>
    <s v="PROD19"/>
    <x v="0"/>
    <s v="Equipment"/>
    <n v="21.34"/>
    <n v="65"/>
    <s v="STORE15"/>
    <x v="10"/>
    <s v="North"/>
    <s v="East Jenniferstad"/>
    <s v="Flagship"/>
    <n v="3"/>
    <n v="543.22"/>
    <n v="0.05"/>
    <s v="COD"/>
    <x v="554"/>
  </r>
  <r>
    <s v="SALE555"/>
    <d v="2025-01-20T00:00:00"/>
    <s v="CUST1278"/>
    <s v="Stephen Fowler"/>
    <n v="20"/>
    <x v="4"/>
    <x v="2"/>
    <n v="42"/>
    <s v="Female"/>
    <s v="Port Mariastad"/>
    <s v="Rhode Island"/>
    <s v="USA"/>
    <x v="1"/>
    <s v="PROD88"/>
    <x v="0"/>
    <s v="Accessories"/>
    <n v="131.24"/>
    <n v="232"/>
    <s v="STORE2"/>
    <x v="17"/>
    <s v="South"/>
    <s v="North Nancyview"/>
    <s v="Outlet"/>
    <n v="3"/>
    <n v="691.02"/>
    <n v="0.12"/>
    <s v="COD"/>
    <x v="555"/>
  </r>
  <r>
    <s v="SALE556"/>
    <d v="2023-11-23T00:00:00"/>
    <s v="CUST1087"/>
    <s v="Melissa Duffy MD"/>
    <n v="23"/>
    <x v="3"/>
    <x v="1"/>
    <n v="58"/>
    <s v="Female"/>
    <s v="East Jenna"/>
    <s v="South Carolina"/>
    <s v="USA"/>
    <x v="3"/>
    <s v="PROD86"/>
    <x v="3"/>
    <s v="Kitchen"/>
    <n v="176.07"/>
    <n v="82"/>
    <s v="STORE17"/>
    <x v="1"/>
    <s v="North"/>
    <s v="Bensonhaven"/>
    <s v="Flagship"/>
    <n v="4"/>
    <n v="338.73"/>
    <n v="0.18"/>
    <s v="Credit Card"/>
    <x v="556"/>
  </r>
  <r>
    <s v="SALE557"/>
    <d v="2024-04-07T00:00:00"/>
    <s v="CUST1062"/>
    <s v="James Bean"/>
    <n v="7"/>
    <x v="10"/>
    <x v="0"/>
    <n v="50"/>
    <s v="Male"/>
    <s v="Stevensonton"/>
    <s v="New Mexico"/>
    <s v="USA"/>
    <x v="3"/>
    <s v="PROD84"/>
    <x v="3"/>
    <s v="Furniture"/>
    <n v="388.46"/>
    <n v="208"/>
    <s v="STORE16"/>
    <x v="9"/>
    <s v="West"/>
    <s v="New Jimmymouth"/>
    <s v="Flagship"/>
    <n v="3"/>
    <n v="366.08"/>
    <n v="0.05"/>
    <s v="Credit Card"/>
    <x v="557"/>
  </r>
  <r>
    <s v="SALE558"/>
    <d v="2025-07-02T00:00:00"/>
    <s v="CUST1105"/>
    <s v="Lance Baker"/>
    <n v="2"/>
    <x v="0"/>
    <x v="2"/>
    <n v="50"/>
    <s v="Female"/>
    <s v="Port Victoria"/>
    <s v="Florida"/>
    <s v="USA"/>
    <x v="0"/>
    <s v="PROD13"/>
    <x v="1"/>
    <s v="Accessories"/>
    <n v="242.23"/>
    <n v="453"/>
    <s v="STORE13"/>
    <x v="13"/>
    <s v="East"/>
    <s v="Johnsonville"/>
    <s v="Flagship"/>
    <n v="4"/>
    <n v="539.48"/>
    <n v="0.28000000000000003"/>
    <s v="COD"/>
    <x v="558"/>
  </r>
  <r>
    <s v="SALE559"/>
    <d v="2023-11-26T00:00:00"/>
    <s v="CUST1389"/>
    <s v="Cynthia Lopez"/>
    <n v="26"/>
    <x v="3"/>
    <x v="1"/>
    <n v="50"/>
    <s v="Male"/>
    <s v="Joseland"/>
    <s v="Nebraska"/>
    <s v="USA"/>
    <x v="1"/>
    <s v="PROD91"/>
    <x v="4"/>
    <s v="Footwear"/>
    <n v="438.25"/>
    <n v="496"/>
    <s v="STORE16"/>
    <x v="9"/>
    <s v="West"/>
    <s v="New Jimmymouth"/>
    <s v="Flagship"/>
    <n v="1"/>
    <n v="499.59"/>
    <n v="0.03"/>
    <s v="COD"/>
    <x v="559"/>
  </r>
  <r>
    <s v="SALE560"/>
    <d v="2024-02-04T00:00:00"/>
    <s v="CUST1188"/>
    <s v="Kimberly Brooks"/>
    <n v="4"/>
    <x v="6"/>
    <x v="0"/>
    <n v="42"/>
    <s v="Male"/>
    <s v="Kingfort"/>
    <s v="New Mexico"/>
    <s v="USA"/>
    <x v="2"/>
    <s v="PROD30"/>
    <x v="3"/>
    <s v="Kitchen"/>
    <n v="19.52"/>
    <n v="57"/>
    <s v="STORE8"/>
    <x v="2"/>
    <s v="West"/>
    <s v="Thompsonborough"/>
    <s v="Online"/>
    <n v="3"/>
    <n v="330.04"/>
    <n v="0.2"/>
    <s v="Credit Card"/>
    <x v="560"/>
  </r>
  <r>
    <s v="SALE561"/>
    <d v="2024-06-16T00:00:00"/>
    <s v="CUST1182"/>
    <s v="Melissa Hamilton"/>
    <n v="16"/>
    <x v="2"/>
    <x v="0"/>
    <n v="23"/>
    <s v="Female"/>
    <s v="Hutchinsonville"/>
    <s v="Oklahoma"/>
    <s v="USA"/>
    <x v="2"/>
    <s v="PROD11"/>
    <x v="1"/>
    <s v="Accessories"/>
    <n v="449.4"/>
    <n v="274.7"/>
    <s v="STORE17"/>
    <x v="1"/>
    <s v="North"/>
    <s v="Bensonhaven"/>
    <s v="Flagship"/>
    <n v="2"/>
    <n v="813.01"/>
    <n v="0.06"/>
    <s v="PayPal"/>
    <x v="561"/>
  </r>
  <r>
    <s v="SALE562"/>
    <d v="2025-02-27T00:00:00"/>
    <s v="CUST1026"/>
    <s v="Amber Carlson"/>
    <n v="27"/>
    <x v="6"/>
    <x v="2"/>
    <n v="18"/>
    <s v="Female"/>
    <s v="East Michellemouth"/>
    <s v="Missouri"/>
    <s v="USA"/>
    <x v="0"/>
    <s v="PROD1"/>
    <x v="4"/>
    <s v="Tops"/>
    <n v="342.56"/>
    <n v="181"/>
    <s v="STORE2"/>
    <x v="17"/>
    <s v="South"/>
    <s v="North Nancyview"/>
    <s v="Outlet"/>
    <n v="4"/>
    <n v="204.8"/>
    <n v="0.03"/>
    <s v="PayPal"/>
    <x v="562"/>
  </r>
  <r>
    <s v="SALE563"/>
    <d v="2023-10-24T00:00:00"/>
    <s v="CUST1011"/>
    <s v="Brian Lopez"/>
    <n v="24"/>
    <x v="11"/>
    <x v="1"/>
    <n v="28"/>
    <s v="Female"/>
    <s v="East Krista"/>
    <s v="New York"/>
    <s v="USA"/>
    <x v="0"/>
    <s v="PROD3"/>
    <x v="4"/>
    <s v="Outerwear"/>
    <n v="364.67"/>
    <n v="452"/>
    <s v="STORE3"/>
    <x v="0"/>
    <s v="North"/>
    <s v="Hoodberg"/>
    <s v="Outlet"/>
    <n v="3"/>
    <n v="728.32"/>
    <n v="0.01"/>
    <s v="Credit Card"/>
    <x v="563"/>
  </r>
  <r>
    <s v="SALE564"/>
    <d v="2024-08-03T00:00:00"/>
    <s v="CUST1452"/>
    <s v="Jeffery Wolf"/>
    <n v="3"/>
    <x v="7"/>
    <x v="0"/>
    <n v="60"/>
    <s v="Female"/>
    <s v="New Laura"/>
    <s v="Mississippi"/>
    <s v="USA"/>
    <x v="3"/>
    <s v="PROD59"/>
    <x v="2"/>
    <s v="Haircare"/>
    <n v="17.309999999999999"/>
    <n v="399"/>
    <s v="STORE7"/>
    <x v="4"/>
    <s v="South"/>
    <s v="Williamsfurt"/>
    <s v="Online"/>
    <n v="3"/>
    <n v="836.4"/>
    <n v="0"/>
    <s v="Credit Card"/>
    <x v="564"/>
  </r>
  <r>
    <s v="SALE565"/>
    <d v="2025-07-05T00:00:00"/>
    <s v="CUST1149"/>
    <s v="Denise Griffin"/>
    <n v="5"/>
    <x v="0"/>
    <x v="2"/>
    <n v="33"/>
    <s v="Male"/>
    <s v="West Markhaven"/>
    <s v="Florida"/>
    <s v="USA"/>
    <x v="1"/>
    <s v="PROD90"/>
    <x v="1"/>
    <s v="Accessories"/>
    <n v="340.14"/>
    <n v="361"/>
    <s v="STORE12"/>
    <x v="18"/>
    <s v="North"/>
    <s v="Sabrinatown"/>
    <s v="Online"/>
    <n v="1"/>
    <n v="780.16"/>
    <n v="0.02"/>
    <s v="COD"/>
    <x v="565"/>
  </r>
  <r>
    <s v="SALE566"/>
    <d v="2025-05-27T00:00:00"/>
    <s v="CUST1470"/>
    <s v="Manuel Fisher"/>
    <n v="27"/>
    <x v="5"/>
    <x v="2"/>
    <n v="21"/>
    <s v="Female"/>
    <s v="Kanebury"/>
    <s v="New Hampshire"/>
    <s v="USA"/>
    <x v="0"/>
    <s v="PROD46"/>
    <x v="4"/>
    <s v="Outerwear"/>
    <n v="167.34"/>
    <n v="296"/>
    <s v="STORE13"/>
    <x v="13"/>
    <s v="East"/>
    <s v="Johnsonville"/>
    <s v="Flagship"/>
    <n v="4"/>
    <n v="354.12"/>
    <n v="0.06"/>
    <s v="PayPal"/>
    <x v="566"/>
  </r>
  <r>
    <s v="SALE567"/>
    <d v="2024-11-06T00:00:00"/>
    <s v="CUST1452"/>
    <s v="Jeffery Wolf"/>
    <n v="6"/>
    <x v="3"/>
    <x v="0"/>
    <n v="60"/>
    <s v="Female"/>
    <s v="New Laura"/>
    <s v="Mississippi"/>
    <s v="USA"/>
    <x v="3"/>
    <s v="PROD63"/>
    <x v="2"/>
    <s v="Skincare"/>
    <n v="266.86"/>
    <n v="458"/>
    <s v="STORE2"/>
    <x v="17"/>
    <s v="South"/>
    <s v="North Nancyview"/>
    <s v="Outlet"/>
    <n v="4"/>
    <n v="282.48"/>
    <n v="0.11"/>
    <s v="PayPal"/>
    <x v="567"/>
  </r>
  <r>
    <s v="SALE568"/>
    <d v="2024-06-03T00:00:00"/>
    <s v="CUST1328"/>
    <s v="Mario Harvey Jr."/>
    <n v="3"/>
    <x v="2"/>
    <x v="0"/>
    <n v="46"/>
    <s v="Male"/>
    <s v="Jessicaport"/>
    <s v="Minnesota"/>
    <s v="USA"/>
    <x v="1"/>
    <s v="PROD20"/>
    <x v="0"/>
    <s v="Accessories"/>
    <n v="131.51"/>
    <n v="281.95833333333331"/>
    <s v="STORE6"/>
    <x v="16"/>
    <s v="East"/>
    <s v="Port Josephberg"/>
    <s v="Online"/>
    <n v="2"/>
    <n v="740.68"/>
    <n v="0.02"/>
    <s v="PayPal"/>
    <x v="568"/>
  </r>
  <r>
    <s v="SALE569"/>
    <d v="2024-04-02T00:00:00"/>
    <s v="CUST1105"/>
    <s v="Lance Baker"/>
    <n v="2"/>
    <x v="10"/>
    <x v="0"/>
    <n v="50"/>
    <s v="Female"/>
    <s v="Port Victoria"/>
    <s v="Florida"/>
    <s v="USA"/>
    <x v="0"/>
    <s v="PROD56"/>
    <x v="3"/>
    <s v="Decor"/>
    <n v="461.47"/>
    <n v="190"/>
    <s v="STORE9"/>
    <x v="11"/>
    <s v="South"/>
    <s v="East Johnstad"/>
    <s v="Flagship"/>
    <n v="3"/>
    <n v="600.58000000000004"/>
    <n v="0.28999999999999998"/>
    <s v="COD"/>
    <x v="569"/>
  </r>
  <r>
    <s v="SALE570"/>
    <d v="2024-02-26T00:00:00"/>
    <s v="CUST1461"/>
    <s v="Paul Cox"/>
    <n v="26"/>
    <x v="6"/>
    <x v="0"/>
    <n v="60"/>
    <s v="Female"/>
    <s v="East Julie"/>
    <s v="Kansas"/>
    <s v="USA"/>
    <x v="2"/>
    <s v="PROD65"/>
    <x v="0"/>
    <s v="Fitness"/>
    <n v="240.63"/>
    <n v="423"/>
    <s v="STORE3"/>
    <x v="0"/>
    <s v="North"/>
    <s v="Hoodberg"/>
    <s v="Outlet"/>
    <n v="3"/>
    <n v="345.58"/>
    <n v="0.22"/>
    <s v="Credit Card"/>
    <x v="570"/>
  </r>
  <r>
    <s v="SALE571"/>
    <d v="2025-01-31T00:00:00"/>
    <s v="CUST1284"/>
    <s v="Hunter Sutton"/>
    <n v="31"/>
    <x v="4"/>
    <x v="2"/>
    <n v="54"/>
    <s v="Male"/>
    <s v="Patrickshire"/>
    <s v="Connecticut"/>
    <s v="USA"/>
    <x v="0"/>
    <s v="PROD18"/>
    <x v="4"/>
    <s v="Bottoms"/>
    <n v="265.73266666666666"/>
    <n v="343"/>
    <s v="STORE11"/>
    <x v="19"/>
    <s v="South"/>
    <s v="Lake Michael"/>
    <s v="Online"/>
    <n v="1"/>
    <n v="974.52"/>
    <n v="0.01"/>
    <s v="PayPal"/>
    <x v="571"/>
  </r>
  <r>
    <s v="SALE572"/>
    <d v="2023-11-19T00:00:00"/>
    <s v="CUST1040"/>
    <s v="Eric Vega"/>
    <n v="19"/>
    <x v="3"/>
    <x v="1"/>
    <n v="50"/>
    <s v="Male"/>
    <s v="Williamsonland"/>
    <s v="Kansas"/>
    <s v="USA"/>
    <x v="0"/>
    <s v="PROD17"/>
    <x v="0"/>
    <s v="Accessories"/>
    <n v="144.53"/>
    <n v="367"/>
    <s v="STORE1"/>
    <x v="8"/>
    <s v="North"/>
    <s v="Danielmouth"/>
    <s v="Flagship"/>
    <n v="3"/>
    <n v="282.33"/>
    <n v="7.0000000000000007E-2"/>
    <s v="Credit Card"/>
    <x v="572"/>
  </r>
  <r>
    <s v="SALE573"/>
    <d v="2025-03-10T00:00:00"/>
    <s v="CUST1382"/>
    <s v="Martha Brown"/>
    <n v="10"/>
    <x v="9"/>
    <x v="2"/>
    <n v="20"/>
    <s v="Female"/>
    <s v="Novakstad"/>
    <s v="California"/>
    <s v="USA"/>
    <x v="0"/>
    <s v="PROD76"/>
    <x v="1"/>
    <s v="Computer"/>
    <n v="392.89"/>
    <n v="320"/>
    <s v="STORE19"/>
    <x v="12"/>
    <s v="East"/>
    <s v="Vasquezborough"/>
    <s v="Online"/>
    <n v="4"/>
    <n v="158.46"/>
    <n v="0.09"/>
    <s v="PayPal"/>
    <x v="573"/>
  </r>
  <r>
    <s v="SALE574"/>
    <d v="2023-12-23T00:00:00"/>
    <s v="CUST1343"/>
    <s v="Ryan Moore"/>
    <n v="23"/>
    <x v="1"/>
    <x v="1"/>
    <n v="38"/>
    <s v="Male"/>
    <s v="Cartershire"/>
    <s v="Virginia"/>
    <s v="USA"/>
    <x v="3"/>
    <s v="PROD55"/>
    <x v="3"/>
    <s v="Decor"/>
    <n v="81.75"/>
    <n v="226.05"/>
    <s v="STORE7"/>
    <x v="4"/>
    <s v="South"/>
    <s v="Williamsfurt"/>
    <s v="Online"/>
    <n v="2"/>
    <n v="778.56"/>
    <n v="0.11"/>
    <s v="COD"/>
    <x v="574"/>
  </r>
  <r>
    <s v="SALE575"/>
    <d v="2024-03-02T00:00:00"/>
    <s v="CUST1237"/>
    <s v="Wesley Short"/>
    <n v="2"/>
    <x v="9"/>
    <x v="0"/>
    <n v="41"/>
    <s v="Female"/>
    <s v="Susanstad"/>
    <s v="Montana"/>
    <s v="USA"/>
    <x v="0"/>
    <s v="PROD50"/>
    <x v="0"/>
    <s v="Fitness"/>
    <n v="190.29"/>
    <n v="260"/>
    <s v="STORE19"/>
    <x v="12"/>
    <s v="East"/>
    <s v="Vasquezborough"/>
    <s v="Online"/>
    <n v="4"/>
    <n v="280.16000000000003"/>
    <n v="0.18"/>
    <s v="COD"/>
    <x v="575"/>
  </r>
  <r>
    <s v="SALE576"/>
    <d v="2024-10-27T00:00:00"/>
    <s v="CUST1287"/>
    <s v="Cynthia Roberts"/>
    <n v="27"/>
    <x v="11"/>
    <x v="0"/>
    <n v="22"/>
    <s v="Female"/>
    <s v="Millerfort"/>
    <s v="Vermont"/>
    <s v="USA"/>
    <x v="0"/>
    <s v="PROD71"/>
    <x v="2"/>
    <s v="Haircare"/>
    <n v="214.32"/>
    <n v="383"/>
    <s v="STORE13"/>
    <x v="13"/>
    <s v="East"/>
    <s v="Johnsonville"/>
    <s v="Flagship"/>
    <n v="2"/>
    <n v="649.54999999999995"/>
    <n v="0.28999999999999998"/>
    <s v="PayPal"/>
    <x v="576"/>
  </r>
  <r>
    <s v="SALE577"/>
    <d v="2024-03-09T00:00:00"/>
    <s v="CUST1007"/>
    <s v="Daniel Boyd"/>
    <n v="9"/>
    <x v="9"/>
    <x v="0"/>
    <n v="29"/>
    <s v="Female"/>
    <s v="West Pamelafurt"/>
    <s v="West Virginia"/>
    <s v="USA"/>
    <x v="3"/>
    <s v="PROD88"/>
    <x v="0"/>
    <s v="Accessories"/>
    <n v="131.24"/>
    <n v="232"/>
    <s v="STORE2"/>
    <x v="17"/>
    <s v="South"/>
    <s v="North Nancyview"/>
    <s v="Outlet"/>
    <n v="2"/>
    <n v="994.32"/>
    <n v="0.27"/>
    <s v="PayPal"/>
    <x v="577"/>
  </r>
  <r>
    <s v="SALE578"/>
    <d v="2024-12-23T00:00:00"/>
    <s v="CUST1223"/>
    <s v="Robert Harris"/>
    <n v="23"/>
    <x v="1"/>
    <x v="0"/>
    <n v="50"/>
    <s v="Male"/>
    <s v="East jeremy"/>
    <s v="Iowa"/>
    <s v="USA"/>
    <x v="1"/>
    <s v="PROD81"/>
    <x v="0"/>
    <s v="Equipment"/>
    <n v="285.54000000000002"/>
    <n v="358"/>
    <s v="STORE12"/>
    <x v="18"/>
    <s v="North"/>
    <s v="Sabrinatown"/>
    <s v="Online"/>
    <n v="1"/>
    <n v="64.94"/>
    <n v="0.21"/>
    <s v="PayPal"/>
    <x v="578"/>
  </r>
  <r>
    <s v="SALE579"/>
    <d v="2025-02-21T00:00:00"/>
    <s v="CUST1136"/>
    <s v="Patrick Coleman"/>
    <n v="21"/>
    <x v="6"/>
    <x v="2"/>
    <n v="29"/>
    <s v="Male"/>
    <s v="New Jeffrey"/>
    <s v="Nebraska"/>
    <s v="USA"/>
    <x v="2"/>
    <s v="PROD39"/>
    <x v="1"/>
    <s v="Mobile"/>
    <n v="326.06"/>
    <n v="301"/>
    <s v="STORE7"/>
    <x v="4"/>
    <s v="South"/>
    <s v="Williamsfurt"/>
    <s v="Online"/>
    <n v="2"/>
    <n v="507.66"/>
    <n v="0"/>
    <s v="COD"/>
    <x v="579"/>
  </r>
  <r>
    <s v="SALE580"/>
    <d v="2023-12-13T00:00:00"/>
    <s v="CUST1242"/>
    <s v="William Jackson"/>
    <n v="13"/>
    <x v="1"/>
    <x v="1"/>
    <n v="58"/>
    <s v="Female"/>
    <s v="New Tina"/>
    <s v="Connecticut"/>
    <s v="USA"/>
    <x v="2"/>
    <s v="PROD81"/>
    <x v="0"/>
    <s v="Equipment"/>
    <n v="285.54000000000002"/>
    <n v="358"/>
    <s v="STORE4"/>
    <x v="5"/>
    <s v="South"/>
    <s v="Port Sharon"/>
    <s v="Online"/>
    <n v="4"/>
    <n v="968.27"/>
    <n v="0.03"/>
    <s v="PayPal"/>
    <x v="580"/>
  </r>
  <r>
    <s v="SALE581"/>
    <d v="2023-11-20T00:00:00"/>
    <s v="CUST1017"/>
    <s v="Adam Cruz"/>
    <n v="20"/>
    <x v="3"/>
    <x v="1"/>
    <n v="60"/>
    <s v="Female"/>
    <s v="Brandonville"/>
    <s v="Georgia"/>
    <s v="USA"/>
    <x v="1"/>
    <s v="PROD88"/>
    <x v="0"/>
    <s v="Accessories"/>
    <n v="131.24"/>
    <n v="232"/>
    <s v="STORE5"/>
    <x v="3"/>
    <s v="North"/>
    <s v="New Michaelchester"/>
    <s v="Outlet"/>
    <n v="4"/>
    <n v="510.33"/>
    <n v="0.2"/>
    <s v="PayPal"/>
    <x v="581"/>
  </r>
  <r>
    <s v="SALE582"/>
    <d v="2024-09-04T00:00:00"/>
    <s v="CUST1011"/>
    <s v="Brian Lopez"/>
    <n v="4"/>
    <x v="8"/>
    <x v="0"/>
    <n v="28"/>
    <s v="Female"/>
    <s v="East Krista"/>
    <s v="New York"/>
    <s v="USA"/>
    <x v="0"/>
    <s v="PROD44"/>
    <x v="0"/>
    <s v="Fitness"/>
    <n v="167.12"/>
    <n v="316"/>
    <s v="STORE19"/>
    <x v="12"/>
    <s v="East"/>
    <s v="Vasquezborough"/>
    <s v="Online"/>
    <n v="2"/>
    <n v="156.72999999999999"/>
    <n v="0.18"/>
    <s v="COD"/>
    <x v="582"/>
  </r>
  <r>
    <s v="SALE583"/>
    <d v="2025-06-02T00:00:00"/>
    <s v="CUST1142"/>
    <s v="Maria Ramirez"/>
    <n v="2"/>
    <x v="2"/>
    <x v="2"/>
    <n v="37"/>
    <s v="Male"/>
    <s v="West Brandon"/>
    <s v="Montana"/>
    <s v="USA"/>
    <x v="3"/>
    <s v="PROD99"/>
    <x v="3"/>
    <s v="Kitchen"/>
    <n v="201.41"/>
    <n v="146"/>
    <s v="STORE10"/>
    <x v="15"/>
    <s v="East"/>
    <s v="East Davidville"/>
    <s v="Online"/>
    <n v="3"/>
    <n v="53.83"/>
    <n v="0.24"/>
    <s v="Credit Card"/>
    <x v="583"/>
  </r>
  <r>
    <s v="SALE584"/>
    <d v="2024-02-28T00:00:00"/>
    <s v="CUST1377"/>
    <s v="Charles Conley"/>
    <n v="28"/>
    <x v="6"/>
    <x v="0"/>
    <n v="39"/>
    <s v="Female"/>
    <s v="Nathanshire"/>
    <s v="Maine"/>
    <s v="USA"/>
    <x v="0"/>
    <s v="PROD78"/>
    <x v="3"/>
    <s v="Decor"/>
    <n v="325.26"/>
    <n v="400"/>
    <s v="STORE4"/>
    <x v="5"/>
    <s v="South"/>
    <s v="Port Sharon"/>
    <s v="Online"/>
    <n v="1"/>
    <n v="34.71"/>
    <n v="0.1"/>
    <s v="COD"/>
    <x v="584"/>
  </r>
  <r>
    <s v="SALE585"/>
    <d v="2024-12-07T00:00:00"/>
    <s v="CUST1229"/>
    <s v="Tanner Thompson"/>
    <n v="7"/>
    <x v="1"/>
    <x v="0"/>
    <n v="32"/>
    <s v="Female"/>
    <s v="Port Lisashire"/>
    <s v="Maryland"/>
    <s v="USA"/>
    <x v="3"/>
    <s v="PROD77"/>
    <x v="1"/>
    <s v="Appliances"/>
    <n v="480.9"/>
    <n v="104"/>
    <s v="STORE1"/>
    <x v="8"/>
    <s v="North"/>
    <s v="Danielmouth"/>
    <s v="Flagship"/>
    <n v="2"/>
    <n v="829.15"/>
    <n v="0.11"/>
    <s v="PayPal"/>
    <x v="585"/>
  </r>
  <r>
    <s v="SALE586"/>
    <d v="2025-05-21T00:00:00"/>
    <s v="CUST1264"/>
    <s v="Matthew Payne"/>
    <n v="21"/>
    <x v="5"/>
    <x v="2"/>
    <n v="25"/>
    <s v="Male"/>
    <s v="Grahamfurt"/>
    <s v="Wyoming"/>
    <s v="USA"/>
    <x v="0"/>
    <s v="PROD98"/>
    <x v="1"/>
    <s v="Audio"/>
    <n v="431.67"/>
    <n v="73"/>
    <s v="STORE3"/>
    <x v="0"/>
    <s v="North"/>
    <s v="Hoodberg"/>
    <s v="Outlet"/>
    <n v="2"/>
    <n v="481.86"/>
    <n v="0.1"/>
    <s v="COD"/>
    <x v="586"/>
  </r>
  <r>
    <s v="SALE587"/>
    <d v="2024-03-03T00:00:00"/>
    <s v="CUST1147"/>
    <s v="Rhonda Young"/>
    <n v="3"/>
    <x v="9"/>
    <x v="0"/>
    <n v="49"/>
    <s v="Female"/>
    <s v="Lake Nathanfort"/>
    <s v="Alaska"/>
    <s v="USA"/>
    <x v="1"/>
    <s v="PROD52"/>
    <x v="0"/>
    <s v="Team Sports"/>
    <n v="212.26"/>
    <n v="82"/>
    <s v="STORE7"/>
    <x v="4"/>
    <s v="South"/>
    <s v="Williamsfurt"/>
    <s v="Online"/>
    <n v="4"/>
    <n v="915.17"/>
    <n v="0.19"/>
    <s v="COD"/>
    <x v="587"/>
  </r>
  <r>
    <s v="SALE588"/>
    <d v="2024-03-06T00:00:00"/>
    <s v="CUST1214"/>
    <s v="Eric Todd"/>
    <n v="6"/>
    <x v="9"/>
    <x v="0"/>
    <n v="61"/>
    <s v="Male"/>
    <s v="Danielstad"/>
    <s v="Montana"/>
    <s v="USA"/>
    <x v="0"/>
    <s v="PROD71"/>
    <x v="2"/>
    <s v="Haircare"/>
    <n v="214.32"/>
    <n v="383"/>
    <s v="STORE18"/>
    <x v="14"/>
    <s v="East"/>
    <s v="East Stevechester"/>
    <s v="Flagship"/>
    <n v="1"/>
    <n v="250.95"/>
    <n v="0.03"/>
    <s v="PayPal"/>
    <x v="588"/>
  </r>
  <r>
    <s v="SALE589"/>
    <d v="2023-11-27T00:00:00"/>
    <s v="CUST1325"/>
    <s v="Andrew Smith"/>
    <n v="27"/>
    <x v="3"/>
    <x v="1"/>
    <n v="60"/>
    <s v="Male"/>
    <s v="East Matthew"/>
    <s v="Wisconsin"/>
    <s v="USA"/>
    <x v="3"/>
    <s v="PROD96"/>
    <x v="4"/>
    <s v="Outerwear"/>
    <n v="358.47"/>
    <n v="143"/>
    <s v="STORE5"/>
    <x v="3"/>
    <s v="North"/>
    <s v="New Michaelchester"/>
    <s v="Outlet"/>
    <n v="3"/>
    <n v="882.84"/>
    <n v="0.1"/>
    <s v="Credit Card"/>
    <x v="589"/>
  </r>
  <r>
    <s v="SALE590"/>
    <d v="2025-02-14T00:00:00"/>
    <s v="CUST1138"/>
    <s v="Sean Roth"/>
    <n v="14"/>
    <x v="6"/>
    <x v="2"/>
    <n v="43"/>
    <s v="Male"/>
    <s v="Lake Michael"/>
    <s v="Virginia"/>
    <s v="USA"/>
    <x v="0"/>
    <s v="PROD19"/>
    <x v="0"/>
    <s v="Equipment"/>
    <n v="21.34"/>
    <n v="65"/>
    <s v="STORE18"/>
    <x v="14"/>
    <s v="East"/>
    <s v="East Stevechester"/>
    <s v="Flagship"/>
    <n v="4"/>
    <n v="573.37"/>
    <n v="0.04"/>
    <s v="COD"/>
    <x v="590"/>
  </r>
  <r>
    <s v="SALE591"/>
    <d v="2024-01-27T00:00:00"/>
    <s v="CUST1058"/>
    <s v="Cheryl Copeland"/>
    <n v="27"/>
    <x v="4"/>
    <x v="0"/>
    <n v="51"/>
    <s v="Male"/>
    <s v="Snowmouth"/>
    <s v="Maryland"/>
    <s v="USA"/>
    <x v="1"/>
    <s v="PROD32"/>
    <x v="2"/>
    <s v="Skincare"/>
    <n v="283.83"/>
    <n v="244"/>
    <s v="STORE12"/>
    <x v="18"/>
    <s v="North"/>
    <s v="Sabrinatown"/>
    <s v="Online"/>
    <n v="3"/>
    <n v="622.72"/>
    <n v="0.04"/>
    <s v="Credit Card"/>
    <x v="591"/>
  </r>
  <r>
    <s v="SALE592"/>
    <d v="2025-10-13T00:00:00"/>
    <s v="CUST1388"/>
    <s v="Timothy Valenzuela"/>
    <n v="13"/>
    <x v="11"/>
    <x v="2"/>
    <n v="53"/>
    <s v="Male"/>
    <s v="Stevensshire"/>
    <s v="Missouri"/>
    <s v="USA"/>
    <x v="1"/>
    <s v="PROD92"/>
    <x v="3"/>
    <s v="Appliances"/>
    <n v="447.43"/>
    <n v="191"/>
    <s v="STORE17"/>
    <x v="1"/>
    <s v="North"/>
    <s v="Bensonhaven"/>
    <s v="Flagship"/>
    <n v="3"/>
    <n v="259.74"/>
    <n v="0.24"/>
    <s v="Credit Card"/>
    <x v="592"/>
  </r>
  <r>
    <s v="SALE593"/>
    <d v="2025-04-22T00:00:00"/>
    <s v="CUST1054"/>
    <s v="Katherine Dorsey"/>
    <n v="22"/>
    <x v="10"/>
    <x v="2"/>
    <n v="24"/>
    <s v="Male"/>
    <s v="Christopherland"/>
    <s v="Oklahoma"/>
    <s v="USA"/>
    <x v="1"/>
    <s v="PROD28"/>
    <x v="0"/>
    <s v="Accessories"/>
    <n v="38.76"/>
    <n v="137"/>
    <s v="STORE13"/>
    <x v="13"/>
    <s v="East"/>
    <s v="Johnsonville"/>
    <s v="Flagship"/>
    <n v="4"/>
    <n v="951.09"/>
    <n v="0.14000000000000001"/>
    <s v="COD"/>
    <x v="593"/>
  </r>
  <r>
    <s v="SALE594"/>
    <d v="2025-04-18T00:00:00"/>
    <s v="CUST1199"/>
    <s v="Carmen Price"/>
    <n v="18"/>
    <x v="10"/>
    <x v="2"/>
    <n v="46"/>
    <s v="Male"/>
    <s v="North Briannamouth"/>
    <s v="Tennessee"/>
    <s v="USA"/>
    <x v="3"/>
    <s v="PROD99"/>
    <x v="3"/>
    <s v="Kitchen"/>
    <n v="201.41"/>
    <n v="146"/>
    <s v="STORE2"/>
    <x v="17"/>
    <s v="South"/>
    <s v="North Nancyview"/>
    <s v="Outlet"/>
    <n v="1"/>
    <n v="71.709999999999994"/>
    <n v="0.23"/>
    <s v="COD"/>
    <x v="594"/>
  </r>
  <r>
    <s v="SALE595"/>
    <d v="2025-08-22T00:00:00"/>
    <s v="CUST1173"/>
    <s v="Teresa Stokes"/>
    <n v="22"/>
    <x v="7"/>
    <x v="2"/>
    <n v="41"/>
    <s v="Female"/>
    <s v="New William"/>
    <s v="Iowa"/>
    <s v="USA"/>
    <x v="1"/>
    <s v="PROD20"/>
    <x v="0"/>
    <s v="Accessories"/>
    <n v="131.51"/>
    <n v="281.95833333333331"/>
    <s v="STORE7"/>
    <x v="4"/>
    <s v="South"/>
    <s v="Williamsfurt"/>
    <s v="Online"/>
    <n v="4"/>
    <n v="894.93"/>
    <n v="0.05"/>
    <s v="COD"/>
    <x v="595"/>
  </r>
  <r>
    <s v="SALE596"/>
    <d v="2025-07-04T00:00:00"/>
    <s v="CUST1202"/>
    <s v="Christina Garcia"/>
    <n v="4"/>
    <x v="0"/>
    <x v="2"/>
    <n v="37"/>
    <s v="Female"/>
    <s v="Clarkeside"/>
    <s v="Kansas"/>
    <s v="USA"/>
    <x v="1"/>
    <s v="PROD78"/>
    <x v="3"/>
    <s v="Decor"/>
    <n v="325.26"/>
    <n v="400"/>
    <s v="STORE8"/>
    <x v="2"/>
    <s v="West"/>
    <s v="Thompsonborough"/>
    <s v="Online"/>
    <n v="4"/>
    <n v="870.18"/>
    <n v="0.13"/>
    <s v="COD"/>
    <x v="596"/>
  </r>
  <r>
    <s v="SALE597"/>
    <d v="2024-03-31T00:00:00"/>
    <s v="CUST1278"/>
    <s v="Stephen Fowler"/>
    <n v="31"/>
    <x v="9"/>
    <x v="0"/>
    <n v="42"/>
    <s v="Female"/>
    <s v="Port Mariastad"/>
    <s v="Rhode Island"/>
    <s v="USA"/>
    <x v="1"/>
    <s v="PROD64"/>
    <x v="2"/>
    <s v="Makeup"/>
    <n v="299.11"/>
    <n v="118"/>
    <s v="STORE2"/>
    <x v="17"/>
    <s v="South"/>
    <s v="North Nancyview"/>
    <s v="Outlet"/>
    <n v="2"/>
    <n v="552.72"/>
    <n v="0.06"/>
    <s v="PayPal"/>
    <x v="597"/>
  </r>
  <r>
    <s v="SALE598"/>
    <d v="2023-11-06T00:00:00"/>
    <s v="CUST1246"/>
    <s v="Mary Russell"/>
    <n v="6"/>
    <x v="3"/>
    <x v="1"/>
    <n v="58"/>
    <s v="Male"/>
    <s v="South Regina"/>
    <s v="Arkansas"/>
    <s v="USA"/>
    <x v="3"/>
    <s v="PROD39"/>
    <x v="1"/>
    <s v="Mobile"/>
    <n v="326.06"/>
    <n v="301"/>
    <s v="STORE8"/>
    <x v="2"/>
    <s v="West"/>
    <s v="Thompsonborough"/>
    <s v="Online"/>
    <n v="3"/>
    <n v="700.43"/>
    <n v="0.01"/>
    <s v="COD"/>
    <x v="598"/>
  </r>
  <r>
    <s v="SALE599"/>
    <d v="2025-05-29T00:00:00"/>
    <s v="CUST1339"/>
    <s v="Mrs. Susan Buckley"/>
    <n v="29"/>
    <x v="5"/>
    <x v="2"/>
    <n v="52"/>
    <s v="Female"/>
    <s v="Stevensbury"/>
    <s v="Arizona"/>
    <s v="USA"/>
    <x v="1"/>
    <s v="PROD9"/>
    <x v="0"/>
    <s v="Fitness"/>
    <n v="495.72"/>
    <n v="323"/>
    <s v="STORE2"/>
    <x v="17"/>
    <s v="South"/>
    <s v="North Nancyview"/>
    <s v="Outlet"/>
    <n v="2"/>
    <n v="823.03"/>
    <n v="0.18"/>
    <s v="PayPal"/>
    <x v="599"/>
  </r>
  <r>
    <s v="SALE600"/>
    <d v="2024-04-19T00:00:00"/>
    <s v="CUST1255"/>
    <s v="Damon Perez"/>
    <n v="19"/>
    <x v="10"/>
    <x v="0"/>
    <n v="21"/>
    <s v="Male"/>
    <s v="Jasonton"/>
    <s v="Ohio"/>
    <s v="USA"/>
    <x v="0"/>
    <s v="PROD92"/>
    <x v="3"/>
    <s v="Appliances"/>
    <n v="447.43"/>
    <n v="191"/>
    <s v="STORE6"/>
    <x v="16"/>
    <s v="East"/>
    <s v="Port Josephberg"/>
    <s v="Online"/>
    <n v="1"/>
    <n v="117.37"/>
    <n v="0.21"/>
    <s v="Credit Card"/>
    <x v="600"/>
  </r>
  <r>
    <s v="SALE601"/>
    <d v="2025-02-28T00:00:00"/>
    <s v="CUST1104"/>
    <s v="Christopher Lester"/>
    <n v="28"/>
    <x v="6"/>
    <x v="2"/>
    <n v="64"/>
    <s v="Male"/>
    <s v="South Jenniferville"/>
    <s v="Georgia"/>
    <s v="USA"/>
    <x v="2"/>
    <s v="PROD56"/>
    <x v="3"/>
    <s v="Decor"/>
    <n v="461.47"/>
    <n v="190"/>
    <s v="STORE1"/>
    <x v="8"/>
    <s v="North"/>
    <s v="Danielmouth"/>
    <s v="Flagship"/>
    <n v="4"/>
    <n v="165.37"/>
    <n v="0.28999999999999998"/>
    <s v="Credit Card"/>
    <x v="601"/>
  </r>
  <r>
    <s v="SALE602"/>
    <d v="2025-03-02T00:00:00"/>
    <s v="CUST1378"/>
    <s v="Frank Stewart"/>
    <n v="2"/>
    <x v="9"/>
    <x v="2"/>
    <n v="44"/>
    <s v="Female"/>
    <s v="Fischerborough"/>
    <s v="Delaware"/>
    <s v="USA"/>
    <x v="3"/>
    <s v="PROD6"/>
    <x v="2"/>
    <s v="Skincare"/>
    <n v="312.8"/>
    <n v="350"/>
    <s v="STORE10"/>
    <x v="15"/>
    <s v="East"/>
    <s v="East Davidville"/>
    <s v="Online"/>
    <n v="3"/>
    <n v="483.06"/>
    <n v="0.05"/>
    <s v="Credit Card"/>
    <x v="602"/>
  </r>
  <r>
    <s v="SALE603"/>
    <d v="2024-03-28T00:00:00"/>
    <s v="CUST1293"/>
    <s v="Gloria Taylor"/>
    <n v="28"/>
    <x v="9"/>
    <x v="0"/>
    <n v="56"/>
    <s v="Female"/>
    <s v="North Daniel"/>
    <s v="Louisiana"/>
    <s v="USA"/>
    <x v="1"/>
    <s v="PROD81"/>
    <x v="0"/>
    <s v="Equipment"/>
    <n v="285.54000000000002"/>
    <n v="358"/>
    <s v="STORE7"/>
    <x v="4"/>
    <s v="South"/>
    <s v="Williamsfurt"/>
    <s v="Online"/>
    <n v="4"/>
    <n v="262.05"/>
    <n v="0.24"/>
    <s v="PayPal"/>
    <x v="603"/>
  </r>
  <r>
    <s v="SALE604"/>
    <d v="2024-12-09T00:00:00"/>
    <s v="CUST1463"/>
    <s v="Samantha Lee"/>
    <n v="9"/>
    <x v="1"/>
    <x v="0"/>
    <n v="36"/>
    <s v="Female"/>
    <s v="Port Anthony"/>
    <s v="Connecticut"/>
    <s v="USA"/>
    <x v="3"/>
    <s v="PROD14"/>
    <x v="3"/>
    <s v="Decor"/>
    <n v="48.01"/>
    <n v="439"/>
    <s v="STORE14"/>
    <x v="7"/>
    <s v="South"/>
    <s v="Christopherland"/>
    <s v="Outlet"/>
    <n v="3"/>
    <n v="970.89"/>
    <n v="0.11"/>
    <s v="COD"/>
    <x v="604"/>
  </r>
  <r>
    <s v="SALE605"/>
    <d v="2023-10-23T00:00:00"/>
    <s v="CUST1216"/>
    <s v="Kathryn Garcia"/>
    <n v="23"/>
    <x v="11"/>
    <x v="1"/>
    <n v="44"/>
    <s v="Male"/>
    <s v="Morrismouth"/>
    <s v="California"/>
    <s v="USA"/>
    <x v="1"/>
    <s v="PROD72"/>
    <x v="0"/>
    <s v="Fitness"/>
    <n v="477.61"/>
    <n v="300"/>
    <s v="STORE0"/>
    <x v="6"/>
    <s v="East"/>
    <s v="Washingtonfurt"/>
    <s v="Flagship"/>
    <n v="1"/>
    <n v="61.11"/>
    <n v="0.1"/>
    <s v="PayPal"/>
    <x v="605"/>
  </r>
  <r>
    <s v="SALE606"/>
    <d v="2024-09-20T00:00:00"/>
    <s v="CUST1029"/>
    <s v="David Arnold"/>
    <n v="20"/>
    <x v="8"/>
    <x v="0"/>
    <n v="54"/>
    <s v="Female"/>
    <s v="East Jennifer"/>
    <s v="California"/>
    <s v="USA"/>
    <x v="2"/>
    <s v="PROD27"/>
    <x v="3"/>
    <s v="Decor"/>
    <n v="234.80599999999998"/>
    <n v="378"/>
    <s v="STORE8"/>
    <x v="2"/>
    <s v="West"/>
    <s v="Thompsonborough"/>
    <s v="Online"/>
    <n v="3"/>
    <n v="827.88"/>
    <n v="0.19"/>
    <s v="PayPal"/>
    <x v="606"/>
  </r>
  <r>
    <s v="SALE607"/>
    <d v="2024-10-18T00:00:00"/>
    <s v="CUST1430"/>
    <s v="Kimberly Roberts"/>
    <n v="18"/>
    <x v="11"/>
    <x v="0"/>
    <n v="36"/>
    <s v="Female"/>
    <s v="Josephchester"/>
    <s v="New Jersey"/>
    <s v="USA"/>
    <x v="0"/>
    <s v="PROD87"/>
    <x v="3"/>
    <s v="Lighting"/>
    <n v="371.38"/>
    <n v="220"/>
    <s v="STORE13"/>
    <x v="13"/>
    <s v="East"/>
    <s v="Johnsonville"/>
    <s v="Flagship"/>
    <n v="3"/>
    <n v="926.85"/>
    <n v="0.18"/>
    <s v="COD"/>
    <x v="607"/>
  </r>
  <r>
    <s v="SALE608"/>
    <d v="2025-01-05T00:00:00"/>
    <s v="CUST1317"/>
    <s v="Tiffany Williams"/>
    <n v="5"/>
    <x v="4"/>
    <x v="2"/>
    <n v="64"/>
    <s v="Female"/>
    <s v="Richardsport"/>
    <s v="New Hampshire"/>
    <s v="USA"/>
    <x v="0"/>
    <s v="PROD10"/>
    <x v="3"/>
    <s v="Kitchen"/>
    <n v="298.86"/>
    <n v="308"/>
    <s v="STORE14"/>
    <x v="7"/>
    <s v="South"/>
    <s v="Christopherland"/>
    <s v="Outlet"/>
    <n v="1"/>
    <n v="874.59"/>
    <n v="0.28999999999999998"/>
    <s v="PayPal"/>
    <x v="608"/>
  </r>
  <r>
    <s v="SALE609"/>
    <d v="2025-09-21T00:00:00"/>
    <s v="CUST1470"/>
    <s v="Manuel Fisher"/>
    <n v="21"/>
    <x v="8"/>
    <x v="2"/>
    <n v="21"/>
    <s v="Female"/>
    <s v="Kanebury"/>
    <s v="New Hampshire"/>
    <s v="USA"/>
    <x v="0"/>
    <s v="PROD15"/>
    <x v="1"/>
    <s v="Appliances"/>
    <n v="465.34"/>
    <n v="301"/>
    <s v="STORE1"/>
    <x v="8"/>
    <s v="North"/>
    <s v="Danielmouth"/>
    <s v="Flagship"/>
    <n v="4"/>
    <n v="479.11"/>
    <n v="0.24"/>
    <s v="PayPal"/>
    <x v="609"/>
  </r>
  <r>
    <s v="SALE610"/>
    <d v="2024-07-17T00:00:00"/>
    <s v="CUST1213"/>
    <s v="Stuart Johnson"/>
    <n v="17"/>
    <x v="0"/>
    <x v="0"/>
    <n v="42"/>
    <s v="Female"/>
    <s v="West Markport"/>
    <s v="North Dakota"/>
    <s v="USA"/>
    <x v="1"/>
    <s v="PROD32"/>
    <x v="2"/>
    <s v="Skincare"/>
    <n v="283.83"/>
    <n v="244"/>
    <s v="STORE17"/>
    <x v="1"/>
    <s v="North"/>
    <s v="Bensonhaven"/>
    <s v="Flagship"/>
    <n v="3"/>
    <n v="182.91"/>
    <n v="0.28999999999999998"/>
    <s v="Credit Card"/>
    <x v="610"/>
  </r>
  <r>
    <s v="SALE611"/>
    <d v="2024-12-26T00:00:00"/>
    <s v="CUST1272"/>
    <s v="Adam Rowland"/>
    <n v="26"/>
    <x v="1"/>
    <x v="0"/>
    <n v="48"/>
    <s v="Female"/>
    <s v="Welchview"/>
    <s v="California"/>
    <s v="USA"/>
    <x v="0"/>
    <s v="PROD34"/>
    <x v="1"/>
    <s v="Computer"/>
    <n v="419.28"/>
    <n v="86"/>
    <s v="STORE5"/>
    <x v="3"/>
    <s v="North"/>
    <s v="New Michaelchester"/>
    <s v="Outlet"/>
    <n v="4"/>
    <n v="745.51"/>
    <n v="0.05"/>
    <s v="Credit Card"/>
    <x v="611"/>
  </r>
  <r>
    <s v="SALE612"/>
    <d v="2024-11-02T00:00:00"/>
    <s v="CUST1481"/>
    <s v="Bryan Tran"/>
    <n v="2"/>
    <x v="3"/>
    <x v="0"/>
    <n v="21"/>
    <s v="Male"/>
    <s v="Kelseybury"/>
    <s v="Georgia"/>
    <s v="USA"/>
    <x v="0"/>
    <s v="PROD88"/>
    <x v="0"/>
    <s v="Accessories"/>
    <n v="131.24"/>
    <n v="232"/>
    <s v="STORE15"/>
    <x v="10"/>
    <s v="North"/>
    <s v="East Jenniferstad"/>
    <s v="Flagship"/>
    <n v="3"/>
    <n v="920.61"/>
    <n v="0.04"/>
    <s v="Credit Card"/>
    <x v="612"/>
  </r>
  <r>
    <s v="SALE613"/>
    <d v="2025-04-25T00:00:00"/>
    <s v="CUST1425"/>
    <s v="Bryce Hawkins"/>
    <n v="25"/>
    <x v="10"/>
    <x v="2"/>
    <n v="40"/>
    <s v="Male"/>
    <s v="Lake Monique"/>
    <s v="Utah"/>
    <s v="USA"/>
    <x v="3"/>
    <s v="PROD75"/>
    <x v="4"/>
    <s v="Footwear"/>
    <n v="158.13999999999999"/>
    <n v="82"/>
    <s v="STORE10"/>
    <x v="15"/>
    <s v="East"/>
    <s v="East Davidville"/>
    <s v="Online"/>
    <n v="4"/>
    <n v="659.03"/>
    <n v="0.15"/>
    <s v="Credit Card"/>
    <x v="613"/>
  </r>
  <r>
    <s v="SALE614"/>
    <d v="2024-02-16T00:00:00"/>
    <s v="CUST1491"/>
    <s v="Kaitlin Brown"/>
    <n v="16"/>
    <x v="6"/>
    <x v="0"/>
    <n v="52"/>
    <s v="Female"/>
    <s v="Kellyberg"/>
    <s v="South Dakota"/>
    <s v="USA"/>
    <x v="0"/>
    <s v="PROD9"/>
    <x v="0"/>
    <s v="Fitness"/>
    <n v="495.72"/>
    <n v="323"/>
    <s v="STORE2"/>
    <x v="17"/>
    <s v="South"/>
    <s v="North Nancyview"/>
    <s v="Outlet"/>
    <n v="1"/>
    <n v="312.91000000000003"/>
    <n v="0.12"/>
    <s v="PayPal"/>
    <x v="614"/>
  </r>
  <r>
    <s v="SALE615"/>
    <d v="2024-08-20T00:00:00"/>
    <s v="CUST1228"/>
    <s v="Casey Flores"/>
    <n v="20"/>
    <x v="7"/>
    <x v="0"/>
    <n v="52"/>
    <s v="Female"/>
    <s v="Lake Michael"/>
    <s v="Utah"/>
    <s v="USA"/>
    <x v="0"/>
    <s v="PROD12"/>
    <x v="2"/>
    <s v="Haircare"/>
    <n v="115.82"/>
    <n v="460"/>
    <s v="STORE18"/>
    <x v="14"/>
    <s v="East"/>
    <s v="East Stevechester"/>
    <s v="Flagship"/>
    <n v="4"/>
    <n v="705.64"/>
    <n v="0.11"/>
    <s v="PayPal"/>
    <x v="615"/>
  </r>
  <r>
    <s v="SALE616"/>
    <d v="2024-07-24T00:00:00"/>
    <s v="CUST1144"/>
    <s v="Justin Cross"/>
    <n v="24"/>
    <x v="0"/>
    <x v="0"/>
    <n v="62"/>
    <s v="Female"/>
    <s v="North Anthonychester"/>
    <s v="Nevada"/>
    <s v="USA"/>
    <x v="3"/>
    <s v="PROD9"/>
    <x v="0"/>
    <s v="Fitness"/>
    <n v="495.72"/>
    <n v="323"/>
    <s v="STORE10"/>
    <x v="15"/>
    <s v="East"/>
    <s v="East Davidville"/>
    <s v="Online"/>
    <n v="4"/>
    <n v="386.41"/>
    <n v="0.13"/>
    <s v="COD"/>
    <x v="616"/>
  </r>
  <r>
    <s v="SALE617"/>
    <d v="2024-08-30T00:00:00"/>
    <s v="CUST1029"/>
    <s v="David Arnold"/>
    <n v="30"/>
    <x v="7"/>
    <x v="0"/>
    <n v="54"/>
    <s v="Female"/>
    <s v="East Jennifer"/>
    <s v="California"/>
    <s v="USA"/>
    <x v="2"/>
    <s v="PROD94"/>
    <x v="2"/>
    <s v="Skincare"/>
    <n v="358.47"/>
    <n v="213"/>
    <s v="STORE11"/>
    <x v="19"/>
    <s v="South"/>
    <s v="Lake Michael"/>
    <s v="Online"/>
    <n v="3"/>
    <n v="265.89"/>
    <n v="0.08"/>
    <s v="COD"/>
    <x v="617"/>
  </r>
  <r>
    <s v="SALE618"/>
    <d v="2025-09-25T00:00:00"/>
    <s v="CUST1075"/>
    <s v="Rhonda Morales"/>
    <n v="25"/>
    <x v="8"/>
    <x v="2"/>
    <n v="61"/>
    <s v="Female"/>
    <s v="Lake Barryfurt"/>
    <s v="California"/>
    <s v="USA"/>
    <x v="0"/>
    <s v="PROD30"/>
    <x v="3"/>
    <s v="Kitchen"/>
    <n v="19.52"/>
    <n v="57"/>
    <s v="STORE16"/>
    <x v="9"/>
    <s v="West"/>
    <s v="New Jimmymouth"/>
    <s v="Flagship"/>
    <n v="1"/>
    <n v="703.16"/>
    <n v="0.28999999999999998"/>
    <s v="Credit Card"/>
    <x v="618"/>
  </r>
  <r>
    <s v="SALE619"/>
    <d v="2025-04-18T00:00:00"/>
    <s v="CUST1471"/>
    <s v="Debra Mccullough"/>
    <n v="18"/>
    <x v="10"/>
    <x v="2"/>
    <n v="42"/>
    <s v="Male"/>
    <s v="Mcdanielfurt"/>
    <s v="Montana"/>
    <s v="USA"/>
    <x v="1"/>
    <s v="PROD97"/>
    <x v="0"/>
    <s v="Team Sports"/>
    <n v="245.98"/>
    <n v="471"/>
    <s v="STORE13"/>
    <x v="13"/>
    <s v="East"/>
    <s v="Johnsonville"/>
    <s v="Flagship"/>
    <n v="2"/>
    <n v="394.5"/>
    <n v="0.28999999999999998"/>
    <s v="COD"/>
    <x v="619"/>
  </r>
  <r>
    <s v="SALE620"/>
    <d v="2025-08-13T00:00:00"/>
    <s v="CUST1117"/>
    <s v="Colleen Mccarthy"/>
    <n v="13"/>
    <x v="7"/>
    <x v="2"/>
    <n v="21"/>
    <s v="Female"/>
    <s v="North Katherine"/>
    <s v="Washington"/>
    <s v="USA"/>
    <x v="1"/>
    <s v="PROD97"/>
    <x v="0"/>
    <s v="Team Sports"/>
    <n v="245.98"/>
    <n v="471"/>
    <s v="STORE7"/>
    <x v="4"/>
    <s v="South"/>
    <s v="Williamsfurt"/>
    <s v="Online"/>
    <n v="3"/>
    <n v="411.25"/>
    <n v="0.05"/>
    <s v="Credit Card"/>
    <x v="620"/>
  </r>
  <r>
    <s v="SALE621"/>
    <d v="2025-09-23T00:00:00"/>
    <s v="CUST1353"/>
    <s v="   laura green"/>
    <n v="23"/>
    <x v="8"/>
    <x v="2"/>
    <n v="56"/>
    <s v="Female"/>
    <s v="Westbury"/>
    <s v="Oregon"/>
    <s v="USA"/>
    <x v="1"/>
    <s v="PROD48"/>
    <x v="1"/>
    <s v="Accessories"/>
    <n v="177.98"/>
    <n v="103"/>
    <s v="STORE2"/>
    <x v="17"/>
    <s v="South"/>
    <s v="North Nancyview"/>
    <s v="Outlet"/>
    <n v="4"/>
    <n v="395.45"/>
    <n v="0.01"/>
    <s v="Credit Card"/>
    <x v="621"/>
  </r>
  <r>
    <s v="SALE622"/>
    <d v="2024-05-09T00:00:00"/>
    <s v="CUST1036"/>
    <s v="Thomas Phillips"/>
    <n v="9"/>
    <x v="5"/>
    <x v="0"/>
    <n v="20"/>
    <s v="Female"/>
    <s v="Luisfurt"/>
    <s v="Georgia"/>
    <s v="USA"/>
    <x v="0"/>
    <s v="PROD90"/>
    <x v="1"/>
    <s v="Accessories"/>
    <n v="340.14"/>
    <n v="361"/>
    <s v="STORE5"/>
    <x v="3"/>
    <s v="North"/>
    <s v="New Michaelchester"/>
    <s v="Outlet"/>
    <n v="2"/>
    <n v="678.98"/>
    <n v="0.23"/>
    <s v="Credit Card"/>
    <x v="622"/>
  </r>
  <r>
    <s v="SALE623"/>
    <d v="2024-11-12T00:00:00"/>
    <s v="CUST1072"/>
    <s v="Tonya Burch"/>
    <n v="12"/>
    <x v="3"/>
    <x v="0"/>
    <n v="39"/>
    <s v="Female"/>
    <s v="Olsonhaven"/>
    <s v="Iowa"/>
    <s v="USA"/>
    <x v="0"/>
    <s v="PROD27"/>
    <x v="3"/>
    <s v="Decor"/>
    <n v="234.80599999999998"/>
    <n v="378"/>
    <s v="STORE14"/>
    <x v="7"/>
    <s v="South"/>
    <s v="Christopherland"/>
    <s v="Outlet"/>
    <n v="4"/>
    <n v="757.71"/>
    <n v="0.26"/>
    <s v="COD"/>
    <x v="623"/>
  </r>
  <r>
    <s v="SALE624"/>
    <d v="2024-12-18T00:00:00"/>
    <s v="CUST1059"/>
    <s v="Alyssa Vargas"/>
    <n v="18"/>
    <x v="1"/>
    <x v="0"/>
    <n v="53"/>
    <s v="Male"/>
    <s v="New Kathrynland"/>
    <s v="Montana"/>
    <s v="USA"/>
    <x v="1"/>
    <s v="PROD94"/>
    <x v="2"/>
    <s v="Skincare"/>
    <n v="358.47"/>
    <n v="213"/>
    <s v="STORE4"/>
    <x v="5"/>
    <s v="South"/>
    <s v="Port Sharon"/>
    <s v="Online"/>
    <n v="1"/>
    <n v="647.86"/>
    <n v="0.05"/>
    <s v="COD"/>
    <x v="624"/>
  </r>
  <r>
    <s v="SALE625"/>
    <d v="2024-08-13T00:00:00"/>
    <s v="CUST1135"/>
    <s v="Matthew Hanna"/>
    <n v="13"/>
    <x v="7"/>
    <x v="0"/>
    <n v="33"/>
    <s v="Female"/>
    <s v="Gonzalezbury"/>
    <s v="Michigan"/>
    <s v="USA"/>
    <x v="1"/>
    <s v="PROD12"/>
    <x v="2"/>
    <s v="Haircare"/>
    <n v="115.82"/>
    <n v="460"/>
    <s v="STORE6"/>
    <x v="16"/>
    <s v="East"/>
    <s v="Port Josephberg"/>
    <s v="Online"/>
    <n v="2"/>
    <n v="179.64"/>
    <n v="0.1"/>
    <s v="PayPal"/>
    <x v="625"/>
  </r>
  <r>
    <s v="SALE626"/>
    <d v="2024-09-10T00:00:00"/>
    <s v="CUST1396"/>
    <s v="Alexander Byrd"/>
    <n v="10"/>
    <x v="8"/>
    <x v="0"/>
    <n v="25"/>
    <s v="Female"/>
    <s v="Parkerview"/>
    <s v="New York"/>
    <s v="USA"/>
    <x v="2"/>
    <s v="PROD62"/>
    <x v="1"/>
    <s v="Computer"/>
    <n v="86.42"/>
    <n v="222"/>
    <s v="STORE4"/>
    <x v="5"/>
    <s v="South"/>
    <s v="Port Sharon"/>
    <s v="Online"/>
    <n v="3"/>
    <n v="392.65"/>
    <n v="0.17"/>
    <s v="PayPal"/>
    <x v="626"/>
  </r>
  <r>
    <s v="SALE627"/>
    <d v="2024-09-12T00:00:00"/>
    <s v="CUST1176"/>
    <s v="John Bradford"/>
    <n v="12"/>
    <x v="8"/>
    <x v="0"/>
    <n v="48"/>
    <s v="Male"/>
    <s v="Anabury"/>
    <s v="Vermont"/>
    <s v="USA"/>
    <x v="2"/>
    <s v="PROD91"/>
    <x v="4"/>
    <s v="Footwear"/>
    <n v="438.25"/>
    <n v="496"/>
    <s v="STORE16"/>
    <x v="9"/>
    <s v="West"/>
    <s v="New Jimmymouth"/>
    <s v="Flagship"/>
    <n v="4"/>
    <n v="969.55"/>
    <n v="0.09"/>
    <s v="COD"/>
    <x v="627"/>
  </r>
  <r>
    <s v="SALE628"/>
    <d v="2024-05-21T00:00:00"/>
    <s v="CUST1462"/>
    <s v="Beth Martin"/>
    <n v="21"/>
    <x v="5"/>
    <x v="0"/>
    <n v="34"/>
    <s v="Female"/>
    <s v="Burkefurt"/>
    <s v="West Virginia"/>
    <s v="USA"/>
    <x v="2"/>
    <s v="PROD74"/>
    <x v="1"/>
    <s v="Audio"/>
    <n v="403.71"/>
    <n v="159"/>
    <s v="STORE12"/>
    <x v="18"/>
    <s v="North"/>
    <s v="Sabrinatown"/>
    <s v="Online"/>
    <n v="3"/>
    <n v="322.94"/>
    <n v="0.01"/>
    <s v="Credit Card"/>
    <x v="628"/>
  </r>
  <r>
    <s v="SALE629"/>
    <d v="2025-05-15T00:00:00"/>
    <s v="CUST1362"/>
    <s v="Joshua Smith DVM"/>
    <n v="15"/>
    <x v="5"/>
    <x v="2"/>
    <n v="60"/>
    <s v="Male"/>
    <s v="Melvinton"/>
    <s v="Alaska"/>
    <s v="USA"/>
    <x v="0"/>
    <s v="PROD83"/>
    <x v="2"/>
    <s v="Skincare"/>
    <n v="250.41615384615383"/>
    <n v="159"/>
    <s v="STORE0"/>
    <x v="6"/>
    <s v="East"/>
    <s v="Washingtonfurt"/>
    <s v="Flagship"/>
    <n v="1"/>
    <n v="92.83"/>
    <n v="0.26"/>
    <s v="PayPal"/>
    <x v="629"/>
  </r>
  <r>
    <s v="SALE630"/>
    <d v="2025-05-27T00:00:00"/>
    <s v="CUST1420"/>
    <s v="Dr. Tamara White MD"/>
    <n v="27"/>
    <x v="5"/>
    <x v="2"/>
    <n v="60"/>
    <s v="Male"/>
    <s v="New Benjamin"/>
    <s v="North Carolina"/>
    <s v="USA"/>
    <x v="3"/>
    <s v="PROD8"/>
    <x v="1"/>
    <s v="Audio"/>
    <n v="439.07"/>
    <n v="142"/>
    <s v="STORE3"/>
    <x v="0"/>
    <s v="North"/>
    <s v="Hoodberg"/>
    <s v="Outlet"/>
    <n v="4"/>
    <n v="432.29"/>
    <n v="0.16"/>
    <s v="COD"/>
    <x v="630"/>
  </r>
  <r>
    <s v="SALE631"/>
    <d v="2024-01-20T00:00:00"/>
    <s v="CUST1080"/>
    <s v="Jennifer Garcia"/>
    <n v="20"/>
    <x v="4"/>
    <x v="0"/>
    <n v="61"/>
    <s v="Female"/>
    <s v="New Sean"/>
    <s v="New Mexico"/>
    <s v="USA"/>
    <x v="3"/>
    <s v="PROD39"/>
    <x v="1"/>
    <s v="Mobile"/>
    <n v="326.06"/>
    <n v="301"/>
    <s v="STORE13"/>
    <x v="13"/>
    <s v="East"/>
    <s v="Johnsonville"/>
    <s v="Flagship"/>
    <n v="2"/>
    <n v="925.78"/>
    <n v="0.14000000000000001"/>
    <s v="COD"/>
    <x v="631"/>
  </r>
  <r>
    <s v="SALE632"/>
    <d v="2024-11-09T00:00:00"/>
    <s v="CUST1477"/>
    <s v="Andrea Harris"/>
    <n v="9"/>
    <x v="3"/>
    <x v="0"/>
    <n v="41"/>
    <s v="Female"/>
    <s v="West Kelseyberg"/>
    <s v="Kansas"/>
    <s v="USA"/>
    <x v="1"/>
    <s v="PROD25"/>
    <x v="4"/>
    <s v="Accessories"/>
    <n v="174.02"/>
    <n v="268"/>
    <s v="STORE11"/>
    <x v="19"/>
    <s v="South"/>
    <s v="Lake Michael"/>
    <s v="Online"/>
    <n v="2"/>
    <n v="151.47"/>
    <n v="0.21"/>
    <s v="PayPal"/>
    <x v="632"/>
  </r>
  <r>
    <s v="SALE633"/>
    <d v="2024-02-16T00:00:00"/>
    <s v="CUST1449"/>
    <s v="William Cortez"/>
    <n v="16"/>
    <x v="6"/>
    <x v="0"/>
    <n v="29"/>
    <s v="Male"/>
    <s v="Port Hannahport"/>
    <s v="Ohio"/>
    <s v="USA"/>
    <x v="3"/>
    <s v="PROD83"/>
    <x v="2"/>
    <s v="Skincare"/>
    <n v="250.41615384615383"/>
    <n v="159"/>
    <s v="STORE10"/>
    <x v="15"/>
    <s v="East"/>
    <s v="East Davidville"/>
    <s v="Online"/>
    <n v="1"/>
    <n v="343.05"/>
    <n v="0.28000000000000003"/>
    <s v="PayPal"/>
    <x v="633"/>
  </r>
  <r>
    <s v="SALE634"/>
    <d v="2024-12-16T00:00:00"/>
    <s v="CUST1066"/>
    <s v="Cody Diaz"/>
    <n v="16"/>
    <x v="1"/>
    <x v="0"/>
    <n v="27"/>
    <s v="Female"/>
    <s v="South Aaronside"/>
    <s v="New Hampshire"/>
    <s v="USA"/>
    <x v="2"/>
    <s v="PROD17"/>
    <x v="0"/>
    <s v="Accessories"/>
    <n v="144.53"/>
    <n v="367"/>
    <s v="STORE4"/>
    <x v="5"/>
    <s v="South"/>
    <s v="Port Sharon"/>
    <s v="Online"/>
    <n v="1"/>
    <n v="373.06"/>
    <n v="0.11"/>
    <s v="PayPal"/>
    <x v="634"/>
  </r>
  <r>
    <s v="SALE635"/>
    <d v="2025-02-05T00:00:00"/>
    <s v="CUST1411"/>
    <s v="Katrina Perez"/>
    <n v="5"/>
    <x v="6"/>
    <x v="2"/>
    <n v="63"/>
    <s v="Male"/>
    <s v="West Rebecca"/>
    <s v="Ohio"/>
    <s v="USA"/>
    <x v="2"/>
    <s v="PROD18"/>
    <x v="4"/>
    <s v="Bottoms"/>
    <n v="265.73266666666666"/>
    <n v="343"/>
    <s v="STORE15"/>
    <x v="10"/>
    <s v="North"/>
    <s v="East Jenniferstad"/>
    <s v="Flagship"/>
    <n v="1"/>
    <n v="124.98"/>
    <n v="7.0000000000000007E-2"/>
    <s v="COD"/>
    <x v="635"/>
  </r>
  <r>
    <s v="SALE636"/>
    <d v="2025-04-16T00:00:00"/>
    <s v="CUST1272"/>
    <s v="Adam Rowland"/>
    <n v="16"/>
    <x v="10"/>
    <x v="2"/>
    <n v="48"/>
    <s v="Female"/>
    <s v="Welchview"/>
    <s v="California"/>
    <s v="USA"/>
    <x v="0"/>
    <s v="PROD73"/>
    <x v="0"/>
    <s v="Team Sports"/>
    <n v="107.06"/>
    <n v="359"/>
    <s v="STORE19"/>
    <x v="12"/>
    <s v="East"/>
    <s v="Vasquezborough"/>
    <s v="Online"/>
    <n v="4"/>
    <n v="221.49"/>
    <n v="0.26"/>
    <s v="PayPal"/>
    <x v="636"/>
  </r>
  <r>
    <s v="SALE637"/>
    <d v="2024-10-07T00:00:00"/>
    <s v="CUST1170"/>
    <s v="Christopher Garcia DDS"/>
    <n v="7"/>
    <x v="11"/>
    <x v="0"/>
    <n v="18"/>
    <s v="Male"/>
    <s v="New Joseph"/>
    <s v="Missouri"/>
    <s v="USA"/>
    <x v="0"/>
    <s v="PROD23"/>
    <x v="4"/>
    <s v="Tops"/>
    <n v="265.73266666666666"/>
    <n v="360"/>
    <s v="STORE15"/>
    <x v="10"/>
    <s v="North"/>
    <s v="East Jenniferstad"/>
    <s v="Flagship"/>
    <n v="1"/>
    <n v="563.32000000000005"/>
    <n v="0.01"/>
    <s v="PayPal"/>
    <x v="637"/>
  </r>
  <r>
    <s v="SALE638"/>
    <d v="2024-02-16T00:00:00"/>
    <s v="CUST1390"/>
    <s v="Daniel Bell"/>
    <n v="16"/>
    <x v="6"/>
    <x v="0"/>
    <n v="56"/>
    <s v="Male"/>
    <s v="Deniseberg"/>
    <s v="Arkansas"/>
    <s v="USA"/>
    <x v="2"/>
    <s v="PROD11"/>
    <x v="1"/>
    <s v="Accessories"/>
    <n v="449.4"/>
    <n v="274.7"/>
    <s v="STORE0"/>
    <x v="6"/>
    <s v="East"/>
    <s v="Washingtonfurt"/>
    <s v="Flagship"/>
    <n v="1"/>
    <n v="362.93"/>
    <n v="0.27"/>
    <s v="Credit Card"/>
    <x v="638"/>
  </r>
  <r>
    <s v="SALE639"/>
    <d v="2024-03-22T00:00:00"/>
    <s v="CUST1336"/>
    <s v="John Jones"/>
    <n v="22"/>
    <x v="9"/>
    <x v="0"/>
    <n v="58"/>
    <s v="Female"/>
    <s v="North Michaelborough"/>
    <s v="Oregon"/>
    <s v="USA"/>
    <x v="2"/>
    <s v="PROD11"/>
    <x v="1"/>
    <s v="Accessories"/>
    <n v="449.4"/>
    <n v="274.7"/>
    <s v="STORE15"/>
    <x v="10"/>
    <s v="North"/>
    <s v="East Jenniferstad"/>
    <s v="Flagship"/>
    <n v="4"/>
    <n v="369.22"/>
    <n v="0.18"/>
    <s v="COD"/>
    <x v="639"/>
  </r>
  <r>
    <s v="SALE640"/>
    <d v="2024-10-25T00:00:00"/>
    <s v="CUST1410"/>
    <s v="Jackie Thompson"/>
    <n v="25"/>
    <x v="11"/>
    <x v="0"/>
    <n v="48"/>
    <s v="Female"/>
    <s v="South Edwin"/>
    <s v="New Jersey"/>
    <s v="USA"/>
    <x v="3"/>
    <s v="PROD96"/>
    <x v="4"/>
    <s v="Outerwear"/>
    <n v="358.47"/>
    <n v="143"/>
    <s v="STORE14"/>
    <x v="7"/>
    <s v="South"/>
    <s v="Christopherland"/>
    <s v="Outlet"/>
    <n v="3"/>
    <n v="950.83"/>
    <n v="0.06"/>
    <s v="PayPal"/>
    <x v="640"/>
  </r>
  <r>
    <s v="SALE641"/>
    <d v="2024-03-14T00:00:00"/>
    <s v="CUST1143"/>
    <s v="Carlos Skinner"/>
    <n v="14"/>
    <x v="9"/>
    <x v="0"/>
    <n v="46"/>
    <s v="Male"/>
    <s v="Dwaynemouth"/>
    <s v="Alabama"/>
    <s v="USA"/>
    <x v="3"/>
    <s v="PROD37"/>
    <x v="4"/>
    <s v="Footwear"/>
    <n v="353.47"/>
    <n v="214"/>
    <s v="STORE13"/>
    <x v="13"/>
    <s v="East"/>
    <s v="Johnsonville"/>
    <s v="Flagship"/>
    <n v="3"/>
    <n v="338.79"/>
    <n v="0.01"/>
    <s v="Credit Card"/>
    <x v="641"/>
  </r>
  <r>
    <s v="SALE642"/>
    <d v="2025-02-23T00:00:00"/>
    <s v="CUST1146"/>
    <s v="Edward Rivera"/>
    <n v="23"/>
    <x v="6"/>
    <x v="2"/>
    <n v="32"/>
    <s v="Female"/>
    <s v="Chungmouth"/>
    <s v="South Carolina"/>
    <s v="USA"/>
    <x v="0"/>
    <s v="PROD90"/>
    <x v="1"/>
    <s v="Accessories"/>
    <n v="340.14"/>
    <n v="361"/>
    <s v="STORE1"/>
    <x v="8"/>
    <s v="North"/>
    <s v="Danielmouth"/>
    <s v="Flagship"/>
    <n v="3"/>
    <n v="853.32"/>
    <n v="7.0000000000000007E-2"/>
    <s v="COD"/>
    <x v="642"/>
  </r>
  <r>
    <s v="SALE643"/>
    <d v="2024-10-21T00:00:00"/>
    <s v="CUST1149"/>
    <s v="Denise Griffin"/>
    <n v="21"/>
    <x v="11"/>
    <x v="0"/>
    <n v="33"/>
    <s v="Male"/>
    <s v="West Markhaven"/>
    <s v="Florida"/>
    <s v="USA"/>
    <x v="1"/>
    <s v="PROD76"/>
    <x v="1"/>
    <s v="Computer"/>
    <n v="392.89"/>
    <n v="320"/>
    <s v="STORE6"/>
    <x v="16"/>
    <s v="East"/>
    <s v="Port Josephberg"/>
    <s v="Online"/>
    <n v="3"/>
    <n v="89.78"/>
    <n v="0.2"/>
    <s v="COD"/>
    <x v="643"/>
  </r>
  <r>
    <s v="SALE644"/>
    <d v="2024-02-12T00:00:00"/>
    <s v="CUST1191"/>
    <s v="Todd Poole"/>
    <n v="12"/>
    <x v="6"/>
    <x v="0"/>
    <n v="29"/>
    <s v="Female"/>
    <s v="Johnsonshire"/>
    <s v="Ohio"/>
    <s v="USA"/>
    <x v="3"/>
    <s v="PROD55"/>
    <x v="3"/>
    <s v="Decor"/>
    <n v="81.75"/>
    <n v="226.05"/>
    <s v="STORE1"/>
    <x v="8"/>
    <s v="North"/>
    <s v="Danielmouth"/>
    <s v="Flagship"/>
    <n v="1"/>
    <n v="172.04"/>
    <n v="0.04"/>
    <s v="PayPal"/>
    <x v="644"/>
  </r>
  <r>
    <s v="SALE645"/>
    <d v="2024-02-11T00:00:00"/>
    <s v="CUST1467"/>
    <s v="Michael Foley"/>
    <n v="11"/>
    <x v="6"/>
    <x v="0"/>
    <n v="63"/>
    <s v="Female"/>
    <s v="Oneillfurt"/>
    <s v="Vermont"/>
    <s v="USA"/>
    <x v="0"/>
    <s v="PROD54"/>
    <x v="0"/>
    <s v="Accessories"/>
    <n v="434.84"/>
    <n v="185"/>
    <s v="STORE1"/>
    <x v="8"/>
    <s v="North"/>
    <s v="Danielmouth"/>
    <s v="Flagship"/>
    <n v="1"/>
    <n v="389.2"/>
    <n v="0.05"/>
    <s v="Credit Card"/>
    <x v="645"/>
  </r>
  <r>
    <s v="SALE646"/>
    <d v="2025-05-01T00:00:00"/>
    <s v="CUST1461"/>
    <s v="Paul Cox"/>
    <n v="1"/>
    <x v="5"/>
    <x v="2"/>
    <n v="60"/>
    <s v="Female"/>
    <s v="East Julie"/>
    <s v="Kansas"/>
    <s v="USA"/>
    <x v="2"/>
    <s v="PROD77"/>
    <x v="1"/>
    <s v="Appliances"/>
    <n v="480.9"/>
    <n v="104"/>
    <s v="STORE13"/>
    <x v="13"/>
    <s v="East"/>
    <s v="Johnsonville"/>
    <s v="Flagship"/>
    <n v="3"/>
    <n v="865.96"/>
    <n v="0.12"/>
    <s v="PayPal"/>
    <x v="646"/>
  </r>
  <r>
    <s v="SALE647"/>
    <d v="2024-10-27T00:00:00"/>
    <s v="CUST1169"/>
    <s v="Steve Mclaughlin"/>
    <n v="27"/>
    <x v="11"/>
    <x v="0"/>
    <n v="64"/>
    <s v="Male"/>
    <s v="Josephmouth"/>
    <s v="New Hampshire"/>
    <s v="USA"/>
    <x v="3"/>
    <s v="PROD19"/>
    <x v="0"/>
    <s v="Equipment"/>
    <n v="21.34"/>
    <n v="65"/>
    <s v="STORE1"/>
    <x v="8"/>
    <s v="North"/>
    <s v="Danielmouth"/>
    <s v="Flagship"/>
    <n v="3"/>
    <n v="79.95"/>
    <n v="0.2"/>
    <s v="COD"/>
    <x v="647"/>
  </r>
  <r>
    <s v="SALE648"/>
    <d v="2023-11-29T00:00:00"/>
    <s v="CUST1381"/>
    <s v="Erika Padilla"/>
    <n v="29"/>
    <x v="3"/>
    <x v="1"/>
    <n v="50"/>
    <s v="Male"/>
    <s v="Andrewsland"/>
    <s v="Alabama"/>
    <s v="USA"/>
    <x v="2"/>
    <s v="PROD26"/>
    <x v="1"/>
    <s v="Audio"/>
    <n v="322.41000000000003"/>
    <n v="213"/>
    <s v="STORE7"/>
    <x v="4"/>
    <s v="South"/>
    <s v="Williamsfurt"/>
    <s v="Online"/>
    <n v="1"/>
    <n v="566.5"/>
    <n v="0.25"/>
    <s v="COD"/>
    <x v="648"/>
  </r>
  <r>
    <s v="SALE649"/>
    <d v="2025-05-24T00:00:00"/>
    <s v="CUST1402"/>
    <s v="Cassandra Perez"/>
    <n v="24"/>
    <x v="5"/>
    <x v="2"/>
    <n v="31"/>
    <s v="Male"/>
    <s v="Brandonville"/>
    <s v="Mississippi"/>
    <s v="USA"/>
    <x v="3"/>
    <s v="PROD21"/>
    <x v="3"/>
    <s v="Storage"/>
    <n v="123.46"/>
    <n v="76"/>
    <s v="STORE0"/>
    <x v="6"/>
    <s v="East"/>
    <s v="Washingtonfurt"/>
    <s v="Flagship"/>
    <n v="2"/>
    <n v="347.95"/>
    <n v="0.13"/>
    <s v="COD"/>
    <x v="649"/>
  </r>
  <r>
    <s v="SALE650"/>
    <d v="2024-02-25T00:00:00"/>
    <s v="CUST1209"/>
    <s v="Joan Johnson"/>
    <n v="25"/>
    <x v="6"/>
    <x v="0"/>
    <n v="50"/>
    <s v="Female"/>
    <s v="Lake Josephport"/>
    <s v="Maine"/>
    <s v="USA"/>
    <x v="1"/>
    <s v="PROD58"/>
    <x v="4"/>
    <s v="Accessories"/>
    <n v="113.83"/>
    <n v="485"/>
    <s v="STORE3"/>
    <x v="0"/>
    <s v="North"/>
    <s v="Hoodberg"/>
    <s v="Outlet"/>
    <n v="2"/>
    <n v="250.83"/>
    <n v="0.15"/>
    <s v="PayPal"/>
    <x v="650"/>
  </r>
  <r>
    <s v="SALE651"/>
    <d v="2025-03-05T00:00:00"/>
    <s v="CUST1149"/>
    <s v="Denise Griffin"/>
    <n v="5"/>
    <x v="9"/>
    <x v="2"/>
    <n v="33"/>
    <s v="Male"/>
    <s v="West Markhaven"/>
    <s v="Florida"/>
    <s v="USA"/>
    <x v="1"/>
    <s v="PROD71"/>
    <x v="2"/>
    <s v="Haircare"/>
    <n v="214.32"/>
    <n v="383"/>
    <s v="STORE1"/>
    <x v="8"/>
    <s v="North"/>
    <s v="Danielmouth"/>
    <s v="Flagship"/>
    <n v="1"/>
    <n v="888.05"/>
    <n v="0.2"/>
    <s v="PayPal"/>
    <x v="651"/>
  </r>
  <r>
    <s v="SALE652"/>
    <d v="2024-08-27T00:00:00"/>
    <s v="CUST1006"/>
    <s v="Amber Jackson"/>
    <n v="27"/>
    <x v="7"/>
    <x v="0"/>
    <n v="29"/>
    <s v="Female"/>
    <s v="Deborahborough"/>
    <s v="South Dakota"/>
    <s v="USA"/>
    <x v="1"/>
    <s v="PROD39"/>
    <x v="1"/>
    <s v="Mobile"/>
    <n v="326.06"/>
    <n v="301"/>
    <s v="STORE18"/>
    <x v="14"/>
    <s v="East"/>
    <s v="East Stevechester"/>
    <s v="Flagship"/>
    <n v="2"/>
    <n v="673.02"/>
    <n v="0.11"/>
    <s v="PayPal"/>
    <x v="652"/>
  </r>
  <r>
    <s v="SALE653"/>
    <d v="2024-02-10T00:00:00"/>
    <s v="CUST1440"/>
    <s v="Tammy Trevino"/>
    <n v="10"/>
    <x v="6"/>
    <x v="0"/>
    <n v="60"/>
    <s v="Male"/>
    <s v="Justinberg"/>
    <s v="North Dakota"/>
    <s v="USA"/>
    <x v="2"/>
    <s v="PROD64"/>
    <x v="2"/>
    <s v="Makeup"/>
    <n v="299.11"/>
    <n v="118"/>
    <s v="STORE3"/>
    <x v="0"/>
    <s v="North"/>
    <s v="Hoodberg"/>
    <s v="Outlet"/>
    <n v="2"/>
    <n v="492.62"/>
    <n v="0.26"/>
    <s v="COD"/>
    <x v="653"/>
  </r>
  <r>
    <s v="SALE654"/>
    <d v="2024-02-22T00:00:00"/>
    <s v="CUST1376"/>
    <s v="Michele Burke"/>
    <n v="22"/>
    <x v="6"/>
    <x v="0"/>
    <n v="30"/>
    <s v="Male"/>
    <s v="Chambersberg"/>
    <s v="Connecticut"/>
    <s v="USA"/>
    <x v="3"/>
    <s v="PROD85"/>
    <x v="4"/>
    <s v="Accessories"/>
    <n v="119.57"/>
    <n v="210"/>
    <s v="STORE3"/>
    <x v="0"/>
    <s v="North"/>
    <s v="Hoodberg"/>
    <s v="Outlet"/>
    <n v="4"/>
    <n v="986.93"/>
    <n v="0.01"/>
    <s v="Credit Card"/>
    <x v="654"/>
  </r>
  <r>
    <s v="SALE655"/>
    <d v="2024-04-06T00:00:00"/>
    <s v="CUST1479"/>
    <s v="Dylan Gutierrez"/>
    <n v="6"/>
    <x v="10"/>
    <x v="0"/>
    <n v="40"/>
    <s v="Male"/>
    <s v="New Jamesview"/>
    <s v="West Virginia"/>
    <s v="USA"/>
    <x v="3"/>
    <s v="PROD22"/>
    <x v="0"/>
    <s v="Equipment"/>
    <n v="484.62"/>
    <n v="432"/>
    <s v="STORE12"/>
    <x v="18"/>
    <s v="North"/>
    <s v="Sabrinatown"/>
    <s v="Online"/>
    <n v="4"/>
    <n v="411.68"/>
    <n v="0.06"/>
    <s v="PayPal"/>
    <x v="655"/>
  </r>
  <r>
    <s v="SALE656"/>
    <d v="2024-04-15T00:00:00"/>
    <s v="CUST1219"/>
    <s v="Jordan Wells"/>
    <n v="15"/>
    <x v="10"/>
    <x v="0"/>
    <n v="47"/>
    <s v="Female"/>
    <s v="Phillipschester   "/>
    <s v="New Jersey"/>
    <s v="USA"/>
    <x v="0"/>
    <s v="PROD36"/>
    <x v="4"/>
    <s v="Tops"/>
    <n v="223.43"/>
    <n v="154"/>
    <s v="STORE17"/>
    <x v="1"/>
    <s v="North"/>
    <s v="Bensonhaven"/>
    <s v="Flagship"/>
    <n v="2"/>
    <n v="637.55999999999995"/>
    <n v="0.05"/>
    <s v="COD"/>
    <x v="656"/>
  </r>
  <r>
    <s v="SALE657"/>
    <d v="2024-12-07T00:00:00"/>
    <s v="CUST1014"/>
    <s v="Ashley Cohen"/>
    <n v="7"/>
    <x v="1"/>
    <x v="0"/>
    <n v="53"/>
    <s v="Female"/>
    <s v="Lake Kristamouth"/>
    <s v="Nebraska"/>
    <s v="USA"/>
    <x v="2"/>
    <s v="PROD13"/>
    <x v="1"/>
    <s v="Accessories"/>
    <n v="242.23"/>
    <n v="453"/>
    <s v="STORE3"/>
    <x v="0"/>
    <s v="North"/>
    <s v="Hoodberg"/>
    <s v="Outlet"/>
    <n v="3"/>
    <n v="706.87"/>
    <n v="0.27"/>
    <s v="Credit Card"/>
    <x v="657"/>
  </r>
  <r>
    <s v="SALE658"/>
    <d v="2024-12-03T00:00:00"/>
    <s v="CUST1055"/>
    <s v="Wayne Mcpherson"/>
    <n v="3"/>
    <x v="1"/>
    <x v="0"/>
    <n v="56"/>
    <s v="Female"/>
    <s v="Edwardsfort"/>
    <s v="Minnesota"/>
    <s v="USA"/>
    <x v="3"/>
    <s v="PROD15"/>
    <x v="1"/>
    <s v="Appliances"/>
    <n v="465.34"/>
    <n v="301"/>
    <s v="STORE6"/>
    <x v="16"/>
    <s v="East"/>
    <s v="Port Josephberg"/>
    <s v="Online"/>
    <n v="2"/>
    <n v="884.48"/>
    <n v="0"/>
    <s v="COD"/>
    <x v="658"/>
  </r>
  <r>
    <s v="SALE659"/>
    <d v="2023-12-31T00:00:00"/>
    <s v="CUST1047"/>
    <s v="Gina Knight"/>
    <n v="31"/>
    <x v="1"/>
    <x v="1"/>
    <n v="54"/>
    <s v="Female"/>
    <s v="Lake Roberthaven"/>
    <s v="Nevada"/>
    <s v="USA"/>
    <x v="2"/>
    <s v="PROD92"/>
    <x v="3"/>
    <s v="Appliances"/>
    <n v="447.43"/>
    <n v="191"/>
    <s v="STORE4"/>
    <x v="5"/>
    <s v="South"/>
    <s v="Port Sharon"/>
    <s v="Online"/>
    <n v="3"/>
    <n v="718.23"/>
    <n v="0.19"/>
    <s v="PayPal"/>
    <x v="659"/>
  </r>
  <r>
    <s v="SALE660"/>
    <d v="2025-09-14T00:00:00"/>
    <s v="CUST1180"/>
    <s v="Wesley Thompson"/>
    <n v="14"/>
    <x v="8"/>
    <x v="2"/>
    <n v="38"/>
    <s v="Male"/>
    <s v="East Davidmouth"/>
    <s v="Maine"/>
    <s v="USA"/>
    <x v="3"/>
    <s v="PROD90"/>
    <x v="1"/>
    <s v="Accessories"/>
    <n v="340.14"/>
    <n v="361"/>
    <s v="STORE18"/>
    <x v="14"/>
    <s v="East"/>
    <s v="East Stevechester"/>
    <s v="Flagship"/>
    <n v="3"/>
    <n v="107.44"/>
    <n v="0.27"/>
    <s v="PayPal"/>
    <x v="660"/>
  </r>
  <r>
    <s v="SALE661"/>
    <d v="2025-01-16T00:00:00"/>
    <s v="CUST1056"/>
    <s v="Christopher Sutton"/>
    <n v="16"/>
    <x v="4"/>
    <x v="2"/>
    <n v="49"/>
    <s v="Female"/>
    <s v="Deborahberg"/>
    <s v="Pennsylvania"/>
    <s v="USA"/>
    <x v="0"/>
    <s v="PROD46"/>
    <x v="4"/>
    <s v="Outerwear"/>
    <n v="167.34"/>
    <n v="296"/>
    <s v="STORE3"/>
    <x v="0"/>
    <s v="North"/>
    <s v="Hoodberg"/>
    <s v="Outlet"/>
    <n v="4"/>
    <n v="608.97"/>
    <n v="0.14000000000000001"/>
    <s v="COD"/>
    <x v="661"/>
  </r>
  <r>
    <s v="SALE662"/>
    <d v="2025-02-01T00:00:00"/>
    <s v="CUST1354"/>
    <s v="Ryan Torres"/>
    <n v="1"/>
    <x v="6"/>
    <x v="2"/>
    <n v="38"/>
    <s v="Male"/>
    <s v="Guerreroport"/>
    <s v="Connecticut"/>
    <s v="USA"/>
    <x v="2"/>
    <s v="PROD61"/>
    <x v="0"/>
    <s v="Equipment"/>
    <n v="103.45"/>
    <n v="465"/>
    <s v="STORE6"/>
    <x v="16"/>
    <s v="East"/>
    <s v="Port Josephberg"/>
    <s v="Online"/>
    <n v="3"/>
    <n v="260.45999999999998"/>
    <n v="0.09"/>
    <s v="Credit Card"/>
    <x v="662"/>
  </r>
  <r>
    <s v="SALE663"/>
    <d v="2024-12-20T00:00:00"/>
    <s v="CUST1123"/>
    <s v="Erin Hopkins"/>
    <n v="20"/>
    <x v="1"/>
    <x v="0"/>
    <n v="40"/>
    <s v="Male"/>
    <s v="North Sabrina"/>
    <s v="Iowa"/>
    <s v="USA"/>
    <x v="2"/>
    <s v="PROD22"/>
    <x v="0"/>
    <s v="Equipment"/>
    <n v="484.62"/>
    <n v="432"/>
    <s v="STORE6"/>
    <x v="16"/>
    <s v="East"/>
    <s v="Port Josephberg"/>
    <s v="Online"/>
    <n v="1"/>
    <n v="747.03"/>
    <n v="0.01"/>
    <s v="Credit Card"/>
    <x v="663"/>
  </r>
  <r>
    <s v="SALE664"/>
    <d v="2024-07-02T00:00:00"/>
    <s v="CUST1404"/>
    <s v="David Ross"/>
    <n v="2"/>
    <x v="0"/>
    <x v="0"/>
    <n v="22"/>
    <s v="Female"/>
    <s v="South Angela"/>
    <s v="Arkansas"/>
    <s v="USA"/>
    <x v="2"/>
    <s v="PROD16"/>
    <x v="2"/>
    <s v="Grooming"/>
    <n v="337.42"/>
    <n v="256"/>
    <s v="STORE8"/>
    <x v="2"/>
    <s v="West"/>
    <s v="Thompsonborough"/>
    <s v="Online"/>
    <n v="4"/>
    <n v="700.88"/>
    <n v="0.23"/>
    <s v="PayPal"/>
    <x v="664"/>
  </r>
  <r>
    <s v="SALE665"/>
    <d v="2025-05-04T00:00:00"/>
    <s v="CUST1048"/>
    <s v="April Mullins"/>
    <n v="4"/>
    <x v="5"/>
    <x v="2"/>
    <n v="54"/>
    <s v="Male"/>
    <s v="Dawsonbury"/>
    <s v="North Carolina"/>
    <s v="USA"/>
    <x v="1"/>
    <s v="PROD95"/>
    <x v="0"/>
    <s v="Accessories"/>
    <n v="60.65"/>
    <n v="75"/>
    <s v="STORE14"/>
    <x v="7"/>
    <s v="South"/>
    <s v="Christopherland"/>
    <s v="Outlet"/>
    <n v="4"/>
    <n v="20.09"/>
    <n v="0.16"/>
    <s v="PayPal"/>
    <x v="665"/>
  </r>
  <r>
    <s v="SALE666"/>
    <d v="2024-12-28T00:00:00"/>
    <s v="CUST1062"/>
    <s v="James Bean"/>
    <n v="28"/>
    <x v="1"/>
    <x v="0"/>
    <n v="50"/>
    <s v="Male"/>
    <s v="Stevensonton"/>
    <s v="New Mexico"/>
    <s v="USA"/>
    <x v="3"/>
    <s v="PROD37"/>
    <x v="4"/>
    <s v="Footwear"/>
    <n v="353.47"/>
    <n v="214"/>
    <s v="STORE11"/>
    <x v="19"/>
    <s v="South"/>
    <s v="Lake Michael"/>
    <s v="Online"/>
    <n v="3"/>
    <n v="917.64"/>
    <n v="0.24"/>
    <s v="PayPal"/>
    <x v="666"/>
  </r>
  <r>
    <s v="SALE667"/>
    <d v="2024-10-29T00:00:00"/>
    <s v="CUST1051"/>
    <s v="Sarah Rodgers"/>
    <n v="29"/>
    <x v="11"/>
    <x v="0"/>
    <n v="23"/>
    <s v="Female"/>
    <s v="New Julia"/>
    <s v="West Virginia"/>
    <s v="USA"/>
    <x v="0"/>
    <s v="PROD21"/>
    <x v="3"/>
    <s v="Storage"/>
    <n v="123.46"/>
    <n v="76"/>
    <s v="STORE0"/>
    <x v="6"/>
    <s v="East"/>
    <s v="Washingtonfurt"/>
    <s v="Flagship"/>
    <n v="1"/>
    <n v="242.08"/>
    <n v="0.18"/>
    <s v="PayPal"/>
    <x v="667"/>
  </r>
  <r>
    <s v="SALE668"/>
    <d v="2024-10-16T00:00:00"/>
    <s v="CUST1057"/>
    <s v="Jay Patel"/>
    <n v="16"/>
    <x v="11"/>
    <x v="0"/>
    <n v="43"/>
    <s v="Female"/>
    <s v="Morrisbury"/>
    <s v="Rhode Island"/>
    <s v="USA"/>
    <x v="1"/>
    <s v="PROD63"/>
    <x v="2"/>
    <s v="Skincare"/>
    <n v="266.86"/>
    <n v="458"/>
    <s v="STORE7"/>
    <x v="4"/>
    <s v="South"/>
    <s v="Williamsfurt"/>
    <s v="Online"/>
    <n v="1"/>
    <n v="536.67999999999995"/>
    <n v="0.27"/>
    <s v="Credit Card"/>
    <x v="668"/>
  </r>
  <r>
    <s v="SALE669"/>
    <d v="2025-04-01T00:00:00"/>
    <s v="CUST1094"/>
    <s v="David Patterson"/>
    <n v="1"/>
    <x v="10"/>
    <x v="2"/>
    <n v="43"/>
    <s v="Female"/>
    <s v="New Amyport"/>
    <s v="Nevada"/>
    <s v="USA"/>
    <x v="0"/>
    <s v="PROD29"/>
    <x v="3"/>
    <s v="Decor"/>
    <n v="218.48"/>
    <n v="276"/>
    <s v="STORE4"/>
    <x v="5"/>
    <s v="South"/>
    <s v="Port Sharon"/>
    <s v="Online"/>
    <n v="2"/>
    <n v="145.18"/>
    <n v="0.26"/>
    <s v="PayPal"/>
    <x v="669"/>
  </r>
  <r>
    <s v="SALE670"/>
    <d v="2024-03-18T00:00:00"/>
    <s v="CUST1221"/>
    <s v="Lisa Young"/>
    <n v="18"/>
    <x v="9"/>
    <x v="0"/>
    <n v="38"/>
    <s v="Male"/>
    <s v="Maybury"/>
    <s v="Georgia"/>
    <s v="USA"/>
    <x v="1"/>
    <s v="PROD67"/>
    <x v="1"/>
    <s v="Accessories"/>
    <n v="349.17"/>
    <n v="476"/>
    <s v="STORE4"/>
    <x v="5"/>
    <s v="South"/>
    <s v="Port Sharon"/>
    <s v="Online"/>
    <n v="2"/>
    <n v="132.77000000000001"/>
    <n v="0.13"/>
    <s v="COD"/>
    <x v="670"/>
  </r>
  <r>
    <s v="SALE671"/>
    <d v="2025-02-13T00:00:00"/>
    <s v="CUST1013"/>
    <s v="Nathan Hernandez"/>
    <n v="13"/>
    <x v="6"/>
    <x v="2"/>
    <n v="32"/>
    <s v="Female"/>
    <s v="New Becky"/>
    <s v="Montana"/>
    <s v="USA"/>
    <x v="2"/>
    <s v="PROD41"/>
    <x v="0"/>
    <s v="Fitness"/>
    <n v="313.26"/>
    <n v="369"/>
    <s v="STORE9"/>
    <x v="11"/>
    <s v="South"/>
    <s v="East Johnstad"/>
    <s v="Flagship"/>
    <n v="4"/>
    <n v="682.11"/>
    <n v="0.14000000000000001"/>
    <s v="Credit Card"/>
    <x v="671"/>
  </r>
  <r>
    <s v="SALE672"/>
    <d v="2024-08-06T00:00:00"/>
    <s v="CUST1486"/>
    <s v="Eric Lee"/>
    <n v="6"/>
    <x v="7"/>
    <x v="0"/>
    <n v="22"/>
    <s v="Female"/>
    <s v="Lake April"/>
    <s v="Vermont"/>
    <s v="USA"/>
    <x v="3"/>
    <s v="PROD40"/>
    <x v="1"/>
    <s v="Audio"/>
    <n v="38.520000000000003"/>
    <n v="378"/>
    <s v="STORE17"/>
    <x v="1"/>
    <s v="North"/>
    <s v="Bensonhaven"/>
    <s v="Flagship"/>
    <n v="4"/>
    <n v="502.95"/>
    <n v="0.14000000000000001"/>
    <s v="COD"/>
    <x v="672"/>
  </r>
  <r>
    <s v="SALE673"/>
    <d v="2024-09-03T00:00:00"/>
    <s v="CUST1234"/>
    <s v="Nathaniel Hill"/>
    <n v="3"/>
    <x v="8"/>
    <x v="0"/>
    <n v="43"/>
    <s v="Female"/>
    <s v="Lake Mark"/>
    <s v="Kansas"/>
    <s v="USA"/>
    <x v="0"/>
    <s v="PROD37"/>
    <x v="4"/>
    <s v="Footwear"/>
    <n v="353.47"/>
    <n v="214"/>
    <s v="STORE16"/>
    <x v="9"/>
    <s v="West"/>
    <s v="New Jimmymouth"/>
    <s v="Flagship"/>
    <n v="2"/>
    <n v="472.08"/>
    <n v="7.0000000000000007E-2"/>
    <s v="Credit Card"/>
    <x v="673"/>
  </r>
  <r>
    <s v="SALE674"/>
    <d v="2025-01-08T00:00:00"/>
    <s v="CUST1473"/>
    <s v="Laura Mathews"/>
    <n v="8"/>
    <x v="4"/>
    <x v="2"/>
    <n v="53"/>
    <s v="Male"/>
    <s v="Chambersfurt"/>
    <s v="Wisconsin"/>
    <s v="USA"/>
    <x v="3"/>
    <s v="PROD57"/>
    <x v="0"/>
    <s v="Fitness"/>
    <n v="30.62"/>
    <n v="138"/>
    <s v="STORE17"/>
    <x v="1"/>
    <s v="North"/>
    <s v="Bensonhaven"/>
    <s v="Flagship"/>
    <n v="2"/>
    <n v="218.11"/>
    <n v="0.02"/>
    <s v="COD"/>
    <x v="674"/>
  </r>
  <r>
    <s v="SALE675"/>
    <d v="2025-07-21T00:00:00"/>
    <s v="CUST1057"/>
    <s v="Jay Patel"/>
    <n v="21"/>
    <x v="0"/>
    <x v="2"/>
    <n v="43"/>
    <s v="Female"/>
    <s v="Morrisbury"/>
    <s v="Rhode Island"/>
    <s v="USA"/>
    <x v="1"/>
    <s v="PROD1"/>
    <x v="4"/>
    <s v="Tops"/>
    <n v="342.56"/>
    <n v="181"/>
    <s v="STORE6"/>
    <x v="16"/>
    <s v="East"/>
    <s v="Port Josephberg"/>
    <s v="Online"/>
    <n v="4"/>
    <n v="845.58"/>
    <n v="0.06"/>
    <s v="PayPal"/>
    <x v="675"/>
  </r>
  <r>
    <s v="SALE676"/>
    <d v="2023-11-25T00:00:00"/>
    <s v="CUST1128"/>
    <s v="Susan Mcdonald"/>
    <n v="25"/>
    <x v="3"/>
    <x v="1"/>
    <n v="45"/>
    <s v="Male"/>
    <s v="East Ellen"/>
    <s v="Arkansas"/>
    <s v="USA"/>
    <x v="2"/>
    <s v="PROD80"/>
    <x v="3"/>
    <s v="Kitchen"/>
    <n v="143.43"/>
    <n v="58"/>
    <s v="STORE2"/>
    <x v="17"/>
    <s v="South"/>
    <s v="North Nancyview"/>
    <s v="Outlet"/>
    <n v="2"/>
    <n v="111.28"/>
    <n v="0.14000000000000001"/>
    <s v="Credit Card"/>
    <x v="676"/>
  </r>
  <r>
    <s v="SALE677"/>
    <d v="2025-07-04T00:00:00"/>
    <s v="CUST1177"/>
    <s v="Curtis Lam"/>
    <n v="4"/>
    <x v="0"/>
    <x v="2"/>
    <n v="55"/>
    <s v="Male"/>
    <s v="Butlerberg"/>
    <s v="Kentucky"/>
    <s v="USA"/>
    <x v="1"/>
    <s v="PROD59"/>
    <x v="2"/>
    <s v="Haircare"/>
    <n v="17.309999999999999"/>
    <n v="399"/>
    <s v="STORE14"/>
    <x v="7"/>
    <s v="South"/>
    <s v="Christopherland"/>
    <s v="Outlet"/>
    <n v="2"/>
    <n v="37.21"/>
    <n v="0.19"/>
    <s v="Credit Card"/>
    <x v="677"/>
  </r>
  <r>
    <s v="SALE678"/>
    <d v="2023-10-21T00:00:00"/>
    <s v="CUST1417"/>
    <s v="Karen King"/>
    <n v="21"/>
    <x v="11"/>
    <x v="1"/>
    <n v="64"/>
    <s v="Female"/>
    <s v="Kimburgh"/>
    <s v="North Carolina"/>
    <s v="USA"/>
    <x v="3"/>
    <s v="PROD62"/>
    <x v="1"/>
    <s v="Computer"/>
    <n v="86.42"/>
    <n v="222"/>
    <s v="STORE13"/>
    <x v="13"/>
    <s v="East"/>
    <s v="Johnsonville"/>
    <s v="Flagship"/>
    <n v="1"/>
    <n v="331.73"/>
    <n v="0.04"/>
    <s v="Credit Card"/>
    <x v="678"/>
  </r>
  <r>
    <s v="SALE679"/>
    <d v="2023-12-13T00:00:00"/>
    <s v="CUST1364"/>
    <s v="Chloe Aguilar"/>
    <n v="13"/>
    <x v="1"/>
    <x v="1"/>
    <n v="58"/>
    <s v="Male"/>
    <s v="Lake Johnside"/>
    <s v="Arizona"/>
    <s v="USA"/>
    <x v="3"/>
    <s v="PROD70"/>
    <x v="3"/>
    <s v="Storage"/>
    <n v="138.05000000000001"/>
    <n v="89"/>
    <s v="STORE12"/>
    <x v="18"/>
    <s v="North"/>
    <s v="Sabrinatown"/>
    <s v="Online"/>
    <n v="3"/>
    <n v="306.70999999999998"/>
    <n v="0.09"/>
    <s v="PayPal"/>
    <x v="679"/>
  </r>
  <r>
    <s v="SALE680"/>
    <d v="2024-06-13T00:00:00"/>
    <s v="CUST1270"/>
    <s v="Brian Garcia"/>
    <n v="13"/>
    <x v="2"/>
    <x v="0"/>
    <n v="31"/>
    <s v="Female"/>
    <s v="Ramosmouth"/>
    <s v="Louisiana"/>
    <s v="USA"/>
    <x v="0"/>
    <s v="PROD25"/>
    <x v="4"/>
    <s v="Accessories"/>
    <n v="174.02"/>
    <n v="268"/>
    <s v="STORE6"/>
    <x v="16"/>
    <s v="East"/>
    <s v="Port Josephberg"/>
    <s v="Online"/>
    <n v="4"/>
    <n v="484.92"/>
    <n v="0.28000000000000003"/>
    <s v="PayPal"/>
    <x v="680"/>
  </r>
  <r>
    <s v="SALE681"/>
    <d v="2024-01-01T00:00:00"/>
    <s v="CUST1043"/>
    <s v="Joseph Snow"/>
    <n v="1"/>
    <x v="4"/>
    <x v="0"/>
    <n v="45"/>
    <s v="Male"/>
    <s v="South Michaelfort"/>
    <s v="Vermont"/>
    <s v="USA"/>
    <x v="0"/>
    <s v="PROD50"/>
    <x v="0"/>
    <s v="Fitness"/>
    <n v="190.29"/>
    <n v="260"/>
    <s v="STORE5"/>
    <x v="3"/>
    <s v="North"/>
    <s v="New Michaelchester"/>
    <s v="Outlet"/>
    <n v="2"/>
    <n v="42.04"/>
    <n v="7.0000000000000007E-2"/>
    <s v="Credit Card"/>
    <x v="681"/>
  </r>
  <r>
    <s v="SALE682"/>
    <d v="2023-12-18T00:00:00"/>
    <s v="CUST1281"/>
    <s v="Brittany Watson"/>
    <n v="18"/>
    <x v="1"/>
    <x v="1"/>
    <n v="59"/>
    <s v="Male"/>
    <s v="North Joshualand"/>
    <s v="Connecticut"/>
    <s v="USA"/>
    <x v="1"/>
    <s v="PROD55"/>
    <x v="3"/>
    <s v="Decor"/>
    <n v="81.75"/>
    <n v="226.05"/>
    <s v="STORE6"/>
    <x v="16"/>
    <s v="East"/>
    <s v="Port Josephberg"/>
    <s v="Online"/>
    <n v="3"/>
    <n v="599.48"/>
    <n v="0.22"/>
    <s v="PayPal"/>
    <x v="682"/>
  </r>
  <r>
    <s v="SALE683"/>
    <d v="2023-11-02T00:00:00"/>
    <s v="CUST1357"/>
    <s v="Manuel Castillo"/>
    <n v="2"/>
    <x v="3"/>
    <x v="1"/>
    <n v="41"/>
    <s v="Male"/>
    <s v="Nealview"/>
    <s v="Tennessee"/>
    <s v="USA"/>
    <x v="0"/>
    <s v="PROD17"/>
    <x v="0"/>
    <s v="Accessories"/>
    <n v="144.53"/>
    <n v="367"/>
    <s v="STORE1"/>
    <x v="8"/>
    <s v="North"/>
    <s v="Danielmouth"/>
    <s v="Flagship"/>
    <n v="3"/>
    <n v="401.42"/>
    <n v="0.01"/>
    <s v="COD"/>
    <x v="683"/>
  </r>
  <r>
    <s v="SALE684"/>
    <d v="2025-09-07T00:00:00"/>
    <s v="CUST1192"/>
    <s v="Jacob Wood"/>
    <n v="7"/>
    <x v="8"/>
    <x v="2"/>
    <n v="26"/>
    <s v="Male"/>
    <s v="Lake Samanthafort"/>
    <s v="Idaho"/>
    <s v="USA"/>
    <x v="0"/>
    <s v="PROD46"/>
    <x v="4"/>
    <s v="Outerwear"/>
    <n v="167.34"/>
    <n v="296"/>
    <s v="STORE8"/>
    <x v="2"/>
    <s v="West"/>
    <s v="Thompsonborough"/>
    <s v="Online"/>
    <n v="4"/>
    <n v="442.54"/>
    <n v="0.06"/>
    <s v="Credit Card"/>
    <x v="684"/>
  </r>
  <r>
    <s v="SALE685"/>
    <d v="2023-12-10T00:00:00"/>
    <s v="CUST1456"/>
    <s v="Julie Powell"/>
    <n v="10"/>
    <x v="1"/>
    <x v="1"/>
    <n v="59"/>
    <s v="Female"/>
    <s v="South Barbara"/>
    <s v="Arkansas"/>
    <s v="USA"/>
    <x v="0"/>
    <s v="PROD88"/>
    <x v="0"/>
    <s v="Accessories"/>
    <n v="131.24"/>
    <n v="232"/>
    <s v="STORE13"/>
    <x v="13"/>
    <s v="East"/>
    <s v="Johnsonville"/>
    <s v="Flagship"/>
    <n v="4"/>
    <n v="451.41"/>
    <n v="0.06"/>
    <s v="PayPal"/>
    <x v="685"/>
  </r>
  <r>
    <s v="SALE686"/>
    <d v="2025-10-12T00:00:00"/>
    <s v="CUST1265"/>
    <s v="Tracy Kelly"/>
    <n v="12"/>
    <x v="11"/>
    <x v="2"/>
    <n v="38"/>
    <s v="Male"/>
    <s v="West Jamieport"/>
    <s v="Tennessee"/>
    <s v="USA"/>
    <x v="2"/>
    <s v="PROD91"/>
    <x v="4"/>
    <s v="Footwear"/>
    <n v="438.25"/>
    <n v="496"/>
    <s v="STORE9"/>
    <x v="11"/>
    <s v="South"/>
    <s v="East Johnstad"/>
    <s v="Flagship"/>
    <n v="4"/>
    <n v="547.21"/>
    <n v="0.25"/>
    <s v="Credit Card"/>
    <x v="686"/>
  </r>
  <r>
    <s v="SALE687"/>
    <d v="2025-04-03T00:00:00"/>
    <s v="CUST1203"/>
    <s v="Sarah Brady"/>
    <n v="3"/>
    <x v="10"/>
    <x v="2"/>
    <n v="47"/>
    <s v="Male"/>
    <s v="Johnsonland"/>
    <s v="Iowa"/>
    <s v="USA"/>
    <x v="1"/>
    <s v="PROD87"/>
    <x v="3"/>
    <s v="Lighting"/>
    <n v="371.38"/>
    <n v="220"/>
    <s v="STORE4"/>
    <x v="5"/>
    <s v="South"/>
    <s v="Port Sharon"/>
    <s v="Online"/>
    <n v="1"/>
    <n v="979.28"/>
    <n v="0.2"/>
    <s v="PayPal"/>
    <x v="687"/>
  </r>
  <r>
    <s v="SALE688"/>
    <d v="2024-01-09T00:00:00"/>
    <s v="CUST1464"/>
    <s v="David Pierce"/>
    <n v="9"/>
    <x v="4"/>
    <x v="0"/>
    <n v="45"/>
    <s v="Female"/>
    <s v="Grayland"/>
    <s v="Washington"/>
    <s v="USA"/>
    <x v="1"/>
    <s v="PROD56"/>
    <x v="3"/>
    <s v="Decor"/>
    <n v="461.47"/>
    <n v="190"/>
    <s v="STORE7"/>
    <x v="4"/>
    <s v="South"/>
    <s v="Williamsfurt"/>
    <s v="Online"/>
    <n v="4"/>
    <n v="263.58999999999997"/>
    <n v="0.04"/>
    <s v="Credit Card"/>
    <x v="688"/>
  </r>
  <r>
    <s v="SALE689"/>
    <d v="2025-08-07T00:00:00"/>
    <s v="CUST1002"/>
    <s v="dr. Benjamin Price"/>
    <n v="7"/>
    <x v="7"/>
    <x v="2"/>
    <n v="29"/>
    <s v="Female"/>
    <s v="Kylebury"/>
    <s v="Alabama"/>
    <s v="USA"/>
    <x v="1"/>
    <s v="PROD54"/>
    <x v="0"/>
    <s v="Accessories"/>
    <n v="434.84"/>
    <n v="185"/>
    <s v="STORE5"/>
    <x v="3"/>
    <s v="North"/>
    <s v="New Michaelchester"/>
    <s v="Outlet"/>
    <n v="1"/>
    <n v="692.75"/>
    <n v="0.11"/>
    <s v="COD"/>
    <x v="689"/>
  </r>
  <r>
    <s v="SALE690"/>
    <d v="2024-01-10T00:00:00"/>
    <s v="CUST1163"/>
    <s v="Joseph Jones"/>
    <n v="10"/>
    <x v="4"/>
    <x v="0"/>
    <n v="21"/>
    <s v="Male"/>
    <s v="North Matthew"/>
    <s v="Illinois"/>
    <s v="USA"/>
    <x v="3"/>
    <s v="PROD63"/>
    <x v="2"/>
    <s v="Skincare"/>
    <n v="266.86"/>
    <n v="458"/>
    <s v="STORE3"/>
    <x v="0"/>
    <s v="North"/>
    <s v="Hoodberg"/>
    <s v="Outlet"/>
    <n v="3"/>
    <n v="142.83000000000001"/>
    <n v="0.01"/>
    <s v="Credit Card"/>
    <x v="690"/>
  </r>
  <r>
    <s v="SALE691"/>
    <d v="2025-07-19T00:00:00"/>
    <s v="CUST1124"/>
    <s v="Donald Lee"/>
    <n v="19"/>
    <x v="0"/>
    <x v="2"/>
    <n v="26"/>
    <s v="Male"/>
    <s v="Wongberg"/>
    <s v="Illinois"/>
    <s v="USA"/>
    <x v="3"/>
    <s v="PROD22"/>
    <x v="0"/>
    <s v="Equipment"/>
    <n v="484.62"/>
    <n v="432"/>
    <s v="STORE2"/>
    <x v="17"/>
    <s v="South"/>
    <s v="North Nancyview"/>
    <s v="Outlet"/>
    <n v="2"/>
    <n v="419.25"/>
    <n v="0.17"/>
    <s v="PayPal"/>
    <x v="691"/>
  </r>
  <r>
    <s v="SALE692"/>
    <d v="2024-12-24T00:00:00"/>
    <s v="CUST1240"/>
    <s v="William Hull"/>
    <n v="24"/>
    <x v="1"/>
    <x v="0"/>
    <n v="59"/>
    <s v="Female"/>
    <s v="Heathfort"/>
    <s v="Michigan"/>
    <s v="USA"/>
    <x v="1"/>
    <s v="PROD26"/>
    <x v="1"/>
    <s v="Audio"/>
    <n v="322.41000000000003"/>
    <n v="213"/>
    <s v="STORE19"/>
    <x v="12"/>
    <s v="East"/>
    <s v="Vasquezborough"/>
    <s v="Online"/>
    <n v="2"/>
    <n v="800.84"/>
    <n v="0.27"/>
    <s v="COD"/>
    <x v="692"/>
  </r>
  <r>
    <s v="SALE693"/>
    <d v="2024-08-16T00:00:00"/>
    <s v="CUST1001"/>
    <s v="Eugene Nelson"/>
    <n v="16"/>
    <x v="7"/>
    <x v="0"/>
    <n v="26"/>
    <s v="Female"/>
    <s v="Phillipsmouth"/>
    <s v="North Dakota"/>
    <s v="USA"/>
    <x v="1"/>
    <s v="PROD48"/>
    <x v="1"/>
    <s v="Accessories"/>
    <n v="177.98"/>
    <n v="103"/>
    <s v="STORE2"/>
    <x v="17"/>
    <s v="South"/>
    <s v="North Nancyview"/>
    <s v="Outlet"/>
    <n v="1"/>
    <n v="301.24"/>
    <n v="0.11"/>
    <s v="PayPal"/>
    <x v="693"/>
  </r>
  <r>
    <s v="SALE694"/>
    <d v="2024-07-24T00:00:00"/>
    <s v="CUST1288"/>
    <s v="Misty Ferguson"/>
    <n v="24"/>
    <x v="0"/>
    <x v="0"/>
    <n v="58"/>
    <s v="Male"/>
    <s v="North Joseside"/>
    <s v="Connecticut"/>
    <s v="USA"/>
    <x v="0"/>
    <s v="PROD85"/>
    <x v="4"/>
    <s v="Accessories"/>
    <n v="119.57"/>
    <n v="210"/>
    <s v="STORE5"/>
    <x v="3"/>
    <s v="North"/>
    <s v="New Michaelchester"/>
    <s v="Outlet"/>
    <n v="2"/>
    <n v="701.49"/>
    <n v="0.09"/>
    <s v="PayPal"/>
    <x v="694"/>
  </r>
  <r>
    <s v="SALE695"/>
    <d v="2024-11-19T00:00:00"/>
    <s v="CUST1351"/>
    <s v="Jeffrey Mccarthy"/>
    <n v="19"/>
    <x v="3"/>
    <x v="0"/>
    <n v="25"/>
    <s v="Female"/>
    <s v="North Samuel"/>
    <s v="Nebraska"/>
    <s v="USA"/>
    <x v="3"/>
    <s v="PROD26"/>
    <x v="1"/>
    <s v="Audio"/>
    <n v="322.41000000000003"/>
    <n v="213"/>
    <s v="STORE10"/>
    <x v="15"/>
    <s v="East"/>
    <s v="East Davidville"/>
    <s v="Online"/>
    <n v="4"/>
    <n v="413.48"/>
    <n v="0.02"/>
    <s v="PayPal"/>
    <x v="695"/>
  </r>
  <r>
    <s v="SALE696"/>
    <d v="2024-03-14T00:00:00"/>
    <s v="CUST1197"/>
    <s v="Andrea Jacobs"/>
    <n v="14"/>
    <x v="9"/>
    <x v="0"/>
    <n v="45"/>
    <s v="Female"/>
    <s v="Christopherland"/>
    <s v="Minnesota"/>
    <s v="USA"/>
    <x v="1"/>
    <s v="PROD8"/>
    <x v="1"/>
    <s v="Audio"/>
    <n v="439.07"/>
    <n v="142"/>
    <s v="STORE1"/>
    <x v="8"/>
    <s v="North"/>
    <s v="Danielmouth"/>
    <s v="Flagship"/>
    <n v="4"/>
    <n v="167.83"/>
    <n v="0.15"/>
    <s v="Credit Card"/>
    <x v="696"/>
  </r>
  <r>
    <s v="SALE697"/>
    <d v="2025-06-24T00:00:00"/>
    <s v="CUST1139"/>
    <s v="Brian Holder"/>
    <n v="24"/>
    <x v="2"/>
    <x v="2"/>
    <n v="32"/>
    <s v="Male"/>
    <s v="Port Travis"/>
    <s v="Utah"/>
    <s v="USA"/>
    <x v="3"/>
    <s v="PROD15"/>
    <x v="1"/>
    <s v="Appliances"/>
    <n v="465.34"/>
    <n v="301"/>
    <s v="STORE18"/>
    <x v="14"/>
    <s v="East"/>
    <s v="East Stevechester"/>
    <s v="Flagship"/>
    <n v="2"/>
    <n v="669.12"/>
    <n v="0.22"/>
    <s v="Credit Card"/>
    <x v="697"/>
  </r>
  <r>
    <s v="SALE698"/>
    <d v="2024-08-26T00:00:00"/>
    <s v="CUST1039"/>
    <s v="Tonya Reynolds"/>
    <n v="26"/>
    <x v="7"/>
    <x v="0"/>
    <n v="55"/>
    <s v="Female"/>
    <s v="Darleneton"/>
    <s v="Michigan"/>
    <s v="USA"/>
    <x v="0"/>
    <s v="PROD37"/>
    <x v="4"/>
    <s v="Footwear"/>
    <n v="353.47"/>
    <n v="214"/>
    <s v="STORE7"/>
    <x v="4"/>
    <s v="South"/>
    <s v="Williamsfurt"/>
    <s v="Online"/>
    <n v="3"/>
    <n v="346.77"/>
    <n v="0.18"/>
    <s v="PayPal"/>
    <x v="698"/>
  </r>
  <r>
    <s v="SALE699"/>
    <d v="2025-10-09T00:00:00"/>
    <s v="CUST1059"/>
    <s v="Alyssa Vargas"/>
    <n v="9"/>
    <x v="11"/>
    <x v="2"/>
    <n v="53"/>
    <s v="Male"/>
    <s v="New Kathrynland"/>
    <s v="Montana"/>
    <s v="USA"/>
    <x v="1"/>
    <s v="PROD23"/>
    <x v="4"/>
    <s v="Tops"/>
    <n v="265.73266666666666"/>
    <n v="360"/>
    <s v="STORE19"/>
    <x v="12"/>
    <s v="East"/>
    <s v="Vasquezborough"/>
    <s v="Online"/>
    <n v="3"/>
    <n v="648.33000000000004"/>
    <n v="0.2"/>
    <s v="COD"/>
    <x v="699"/>
  </r>
  <r>
    <s v="SALE700"/>
    <d v="2024-04-19T00:00:00"/>
    <s v="CUST1285"/>
    <s v="Donna Guerra"/>
    <n v="19"/>
    <x v="10"/>
    <x v="0"/>
    <n v="46"/>
    <s v="Female"/>
    <s v="North Robert"/>
    <s v="Massachusetts"/>
    <s v="USA"/>
    <x v="2"/>
    <s v="PROD6"/>
    <x v="2"/>
    <s v="Skincare"/>
    <n v="312.8"/>
    <n v="350"/>
    <s v="STORE2"/>
    <x v="17"/>
    <s v="South"/>
    <s v="North Nancyview"/>
    <s v="Outlet"/>
    <n v="4"/>
    <n v="254.94"/>
    <n v="0.06"/>
    <s v="PayPal"/>
    <x v="700"/>
  </r>
  <r>
    <s v="SALE701"/>
    <d v="2024-05-08T00:00:00"/>
    <s v="CUST1338"/>
    <s v="Jasmine Snyder"/>
    <n v="8"/>
    <x v="5"/>
    <x v="0"/>
    <n v="46"/>
    <s v="Female"/>
    <s v="Hudsonfort"/>
    <s v="Connecticut"/>
    <s v="USA"/>
    <x v="2"/>
    <s v="PROD81"/>
    <x v="0"/>
    <s v="Equipment"/>
    <n v="285.54000000000002"/>
    <n v="358"/>
    <s v="STORE4"/>
    <x v="5"/>
    <s v="South"/>
    <s v="Port Sharon"/>
    <s v="Online"/>
    <n v="1"/>
    <n v="445.5"/>
    <n v="0.28000000000000003"/>
    <s v="Credit Card"/>
    <x v="701"/>
  </r>
  <r>
    <s v="SALE702"/>
    <d v="2024-06-16T00:00:00"/>
    <s v="CUST1221"/>
    <s v="Lisa Young"/>
    <n v="16"/>
    <x v="2"/>
    <x v="0"/>
    <n v="38"/>
    <s v="Male"/>
    <s v="Maybury"/>
    <s v="Georgia"/>
    <s v="USA"/>
    <x v="1"/>
    <s v="PROD90"/>
    <x v="1"/>
    <s v="Accessories"/>
    <n v="340.14"/>
    <n v="361"/>
    <s v="STORE4"/>
    <x v="5"/>
    <s v="South"/>
    <s v="Port Sharon"/>
    <s v="Online"/>
    <n v="1"/>
    <n v="900.94"/>
    <n v="0.1"/>
    <s v="Credit Card"/>
    <x v="702"/>
  </r>
  <r>
    <s v="SALE703"/>
    <d v="2024-05-17T00:00:00"/>
    <s v="CUST1196"/>
    <s v="Megan Greer"/>
    <n v="17"/>
    <x v="5"/>
    <x v="0"/>
    <n v="18"/>
    <s v="Female"/>
    <s v="West John"/>
    <s v="Alaska"/>
    <s v="USA"/>
    <x v="1"/>
    <s v="PROD15"/>
    <x v="1"/>
    <s v="Appliances"/>
    <n v="465.34"/>
    <n v="301"/>
    <s v="STORE16"/>
    <x v="9"/>
    <s v="West"/>
    <s v="New Jimmymouth"/>
    <s v="Flagship"/>
    <n v="3"/>
    <n v="262.69"/>
    <n v="0.04"/>
    <s v="PayPal"/>
    <x v="703"/>
  </r>
  <r>
    <s v="SALE704"/>
    <d v="2024-04-04T00:00:00"/>
    <s v="CUST1482"/>
    <s v="Sheri Joyce"/>
    <n v="4"/>
    <x v="10"/>
    <x v="0"/>
    <n v="26"/>
    <s v="Male"/>
    <s v="West Tylerfort"/>
    <s v="Kentucky"/>
    <s v="USA"/>
    <x v="1"/>
    <s v="PROD68"/>
    <x v="3"/>
    <s v="Furniture"/>
    <n v="243.7"/>
    <n v="130"/>
    <s v="STORE2"/>
    <x v="17"/>
    <s v="South"/>
    <s v="North Nancyview"/>
    <s v="Outlet"/>
    <n v="3"/>
    <n v="212.72"/>
    <n v="0.22"/>
    <s v="PayPal"/>
    <x v="704"/>
  </r>
  <r>
    <s v="SALE705"/>
    <d v="2025-05-26T00:00:00"/>
    <s v="CUST1151"/>
    <s v="Michael Davies"/>
    <n v="26"/>
    <x v="5"/>
    <x v="2"/>
    <n v="25"/>
    <s v="Female"/>
    <s v="Lake Stevenfort"/>
    <s v="Oregon"/>
    <s v="USA"/>
    <x v="0"/>
    <s v="PROD24"/>
    <x v="0"/>
    <s v="Outdoor"/>
    <n v="166.06"/>
    <n v="340"/>
    <s v="STORE18"/>
    <x v="14"/>
    <s v="East"/>
    <s v="East Stevechester"/>
    <s v="Flagship"/>
    <n v="4"/>
    <n v="757.9"/>
    <n v="0.22"/>
    <s v="PayPal"/>
    <x v="705"/>
  </r>
  <r>
    <s v="SALE706"/>
    <d v="2024-02-24T00:00:00"/>
    <s v="CUST1017"/>
    <s v="Adam Cruz"/>
    <n v="24"/>
    <x v="6"/>
    <x v="0"/>
    <n v="60"/>
    <s v="Female"/>
    <s v="Brandonville"/>
    <s v="Georgia"/>
    <s v="USA"/>
    <x v="1"/>
    <s v="PROD80"/>
    <x v="3"/>
    <s v="Kitchen"/>
    <n v="143.43"/>
    <n v="58"/>
    <s v="STORE17"/>
    <x v="1"/>
    <s v="North"/>
    <s v="Bensonhaven"/>
    <s v="Flagship"/>
    <n v="1"/>
    <n v="846.04"/>
    <n v="0.08"/>
    <s v="PayPal"/>
    <x v="706"/>
  </r>
  <r>
    <s v="SALE707"/>
    <d v="2023-12-07T00:00:00"/>
    <s v="CUST1159"/>
    <s v="Brian Choi"/>
    <n v="7"/>
    <x v="1"/>
    <x v="1"/>
    <n v="46"/>
    <s v="Female"/>
    <s v="Floydton"/>
    <s v="New Jersey"/>
    <s v="USA"/>
    <x v="0"/>
    <s v="PROD38"/>
    <x v="0"/>
    <s v="Outdoor"/>
    <n v="135.61000000000001"/>
    <n v="394"/>
    <s v="STORE7"/>
    <x v="4"/>
    <s v="South"/>
    <s v="Williamsfurt"/>
    <s v="Online"/>
    <n v="3"/>
    <n v="179.7"/>
    <n v="0.17"/>
    <s v="COD"/>
    <x v="707"/>
  </r>
  <r>
    <s v="SALE708"/>
    <d v="2024-10-07T00:00:00"/>
    <s v="CUST1446"/>
    <s v="Shannon Turner"/>
    <n v="7"/>
    <x v="11"/>
    <x v="0"/>
    <n v="35"/>
    <s v="Male"/>
    <s v="West Jorge"/>
    <s v="Oklahoma"/>
    <s v="USA"/>
    <x v="2"/>
    <s v="PROD31"/>
    <x v="0"/>
    <s v="Team Sports"/>
    <n v="204.39"/>
    <n v="281"/>
    <s v="STORE4"/>
    <x v="5"/>
    <s v="South"/>
    <s v="Port Sharon"/>
    <s v="Online"/>
    <n v="4"/>
    <n v="681.08"/>
    <n v="0"/>
    <s v="PayPal"/>
    <x v="708"/>
  </r>
  <r>
    <s v="SALE709"/>
    <d v="2023-11-22T00:00:00"/>
    <s v="CUST1403"/>
    <s v="Justin Ingram"/>
    <n v="22"/>
    <x v="3"/>
    <x v="1"/>
    <n v="34"/>
    <s v="Male"/>
    <s v="Lake Lisaland"/>
    <s v="Louisiana"/>
    <s v="USA"/>
    <x v="3"/>
    <s v="PROD4"/>
    <x v="4"/>
    <s v="Bottoms"/>
    <n v="306.45999999999998"/>
    <n v="487"/>
    <s v="STORE7"/>
    <x v="4"/>
    <s v="South"/>
    <s v="Williamsfurt"/>
    <s v="Online"/>
    <n v="4"/>
    <n v="723.44"/>
    <n v="0.14000000000000001"/>
    <s v="PayPal"/>
    <x v="709"/>
  </r>
  <r>
    <s v="SALE710"/>
    <d v="2025-10-09T00:00:00"/>
    <s v="CUST1126"/>
    <s v="James Wolfe"/>
    <n v="9"/>
    <x v="11"/>
    <x v="2"/>
    <n v="62"/>
    <s v="Female"/>
    <s v="Benjaminton"/>
    <s v="Arizona"/>
    <s v="USA"/>
    <x v="0"/>
    <s v="PROD31"/>
    <x v="0"/>
    <s v="Team Sports"/>
    <n v="204.39"/>
    <n v="281"/>
    <s v="STORE14"/>
    <x v="7"/>
    <s v="South"/>
    <s v="Christopherland"/>
    <s v="Outlet"/>
    <n v="4"/>
    <n v="471.89"/>
    <n v="0.12"/>
    <s v="COD"/>
    <x v="710"/>
  </r>
  <r>
    <s v="SALE711"/>
    <d v="2024-09-24T00:00:00"/>
    <s v="CUST1366"/>
    <s v="Mallory Allen"/>
    <n v="24"/>
    <x v="8"/>
    <x v="0"/>
    <n v="40"/>
    <s v="Female"/>
    <s v="North Theresa"/>
    <s v="Alabama"/>
    <s v="USA"/>
    <x v="1"/>
    <s v="PROD71"/>
    <x v="2"/>
    <s v="Haircare"/>
    <n v="214.32"/>
    <n v="383"/>
    <s v="STORE17"/>
    <x v="1"/>
    <s v="North"/>
    <s v="Bensonhaven"/>
    <s v="Flagship"/>
    <n v="1"/>
    <n v="613.17999999999995"/>
    <n v="0.14000000000000001"/>
    <s v="COD"/>
    <x v="711"/>
  </r>
  <r>
    <s v="SALE712"/>
    <d v="2023-10-30T00:00:00"/>
    <s v="CUST1051"/>
    <s v="Sarah Rodgers"/>
    <n v="30"/>
    <x v="11"/>
    <x v="1"/>
    <n v="23"/>
    <s v="Female"/>
    <s v="New Julia"/>
    <s v="West Virginia"/>
    <s v="USA"/>
    <x v="0"/>
    <s v="PROD43"/>
    <x v="1"/>
    <s v="Computer"/>
    <n v="253.33"/>
    <n v="266"/>
    <s v="STORE4"/>
    <x v="5"/>
    <s v="South"/>
    <s v="Port Sharon"/>
    <s v="Online"/>
    <n v="1"/>
    <n v="651.30999999999995"/>
    <n v="0.24"/>
    <s v="PayPal"/>
    <x v="712"/>
  </r>
  <r>
    <s v="SALE713"/>
    <d v="2024-02-11T00:00:00"/>
    <s v="CUST1024"/>
    <s v="Heather Collins"/>
    <n v="11"/>
    <x v="6"/>
    <x v="0"/>
    <n v="40"/>
    <s v="Male"/>
    <s v="Rogerschester"/>
    <s v="Idaho"/>
    <s v="USA"/>
    <x v="1"/>
    <s v="PROD3"/>
    <x v="4"/>
    <s v="Outerwear"/>
    <n v="364.67"/>
    <n v="452"/>
    <s v="STORE6"/>
    <x v="16"/>
    <s v="East"/>
    <s v="Port Josephberg"/>
    <s v="Online"/>
    <n v="2"/>
    <n v="635.14"/>
    <n v="0.1"/>
    <s v="COD"/>
    <x v="713"/>
  </r>
  <r>
    <s v="SALE714"/>
    <d v="2025-04-05T00:00:00"/>
    <s v="CUST1380"/>
    <s v="Shelley Ponce"/>
    <n v="5"/>
    <x v="10"/>
    <x v="2"/>
    <n v="23"/>
    <s v="Male"/>
    <s v="South Cassandrachester"/>
    <s v="Rhode Island"/>
    <s v="USA"/>
    <x v="0"/>
    <s v="PROD98"/>
    <x v="1"/>
    <s v="Audio"/>
    <n v="431.67"/>
    <n v="73"/>
    <s v="STORE14"/>
    <x v="7"/>
    <s v="South"/>
    <s v="Christopherland"/>
    <s v="Outlet"/>
    <n v="4"/>
    <n v="912.61"/>
    <n v="0.14000000000000001"/>
    <s v="Credit Card"/>
    <x v="714"/>
  </r>
  <r>
    <s v="SALE715"/>
    <d v="2025-05-18T00:00:00"/>
    <s v="CUST1274"/>
    <s v="Sarah Lane"/>
    <n v="18"/>
    <x v="5"/>
    <x v="2"/>
    <n v="38"/>
    <s v="Male"/>
    <s v="Edwardborough"/>
    <s v="Vermont"/>
    <s v="USA"/>
    <x v="2"/>
    <s v="PROD47"/>
    <x v="2"/>
    <s v="Makeup"/>
    <n v="250.41615384615383"/>
    <n v="431"/>
    <s v="STORE7"/>
    <x v="4"/>
    <s v="South"/>
    <s v="Williamsfurt"/>
    <s v="Online"/>
    <n v="3"/>
    <n v="79.77"/>
    <n v="0.09"/>
    <s v="Credit Card"/>
    <x v="715"/>
  </r>
  <r>
    <s v="SALE716"/>
    <d v="2025-04-08T00:00:00"/>
    <s v="CUST1277"/>
    <s v="Jeffrey Gomez"/>
    <n v="8"/>
    <x v="10"/>
    <x v="2"/>
    <n v="22"/>
    <s v="Female"/>
    <s v="Lake Nicole"/>
    <s v="Colorado"/>
    <s v="USA"/>
    <x v="1"/>
    <s v="PROD94"/>
    <x v="2"/>
    <s v="Skincare"/>
    <n v="358.47"/>
    <n v="213"/>
    <s v="STORE15"/>
    <x v="10"/>
    <s v="North"/>
    <s v="East Jenniferstad"/>
    <s v="Flagship"/>
    <n v="4"/>
    <n v="603.52"/>
    <n v="0.25"/>
    <s v="Credit Card"/>
    <x v="716"/>
  </r>
  <r>
    <s v="SALE717"/>
    <d v="2024-11-29T00:00:00"/>
    <s v="CUST1077"/>
    <s v="Katherine Young"/>
    <n v="29"/>
    <x v="3"/>
    <x v="0"/>
    <n v="29"/>
    <s v="Male"/>
    <s v="North Valeriemouth"/>
    <s v="Vermont"/>
    <s v="USA"/>
    <x v="0"/>
    <s v="PROD77"/>
    <x v="1"/>
    <s v="Appliances"/>
    <n v="480.9"/>
    <n v="104"/>
    <s v="STORE12"/>
    <x v="18"/>
    <s v="North"/>
    <s v="Sabrinatown"/>
    <s v="Online"/>
    <n v="4"/>
    <n v="453.12"/>
    <n v="0.23"/>
    <s v="COD"/>
    <x v="717"/>
  </r>
  <r>
    <s v="SALE718"/>
    <d v="2024-12-30T00:00:00"/>
    <s v="CUST1497"/>
    <s v="Sarah Marsh"/>
    <n v="30"/>
    <x v="1"/>
    <x v="0"/>
    <n v="47"/>
    <s v="Female"/>
    <s v="Port William"/>
    <s v="New York"/>
    <s v="USA"/>
    <x v="0"/>
    <s v="PROD33"/>
    <x v="3"/>
    <s v="Decor"/>
    <n v="179.77"/>
    <n v="305"/>
    <s v="STORE9"/>
    <x v="11"/>
    <s v="South"/>
    <s v="East Johnstad"/>
    <s v="Flagship"/>
    <n v="2"/>
    <n v="974.35"/>
    <n v="0.15"/>
    <s v="Credit Card"/>
    <x v="718"/>
  </r>
  <r>
    <s v="SALE719"/>
    <d v="2025-06-16T00:00:00"/>
    <s v="CUST1476"/>
    <s v="Elizabeth Foster"/>
    <n v="16"/>
    <x v="2"/>
    <x v="2"/>
    <n v="33"/>
    <s v="Female"/>
    <s v="Anthonymouth"/>
    <s v="Oklahoma"/>
    <s v="USA"/>
    <x v="0"/>
    <s v="PROD95"/>
    <x v="0"/>
    <s v="Accessories"/>
    <n v="60.65"/>
    <n v="75"/>
    <s v="STORE17"/>
    <x v="1"/>
    <s v="North"/>
    <s v="Bensonhaven"/>
    <s v="Flagship"/>
    <n v="4"/>
    <n v="52.35"/>
    <n v="0.23"/>
    <s v="COD"/>
    <x v="719"/>
  </r>
  <r>
    <s v="SALE720"/>
    <d v="2025-06-16T00:00:00"/>
    <s v="CUST1370"/>
    <s v="James Holloway Jr."/>
    <n v="16"/>
    <x v="2"/>
    <x v="2"/>
    <n v="45"/>
    <s v="Male"/>
    <s v="Millston"/>
    <s v="Indiana"/>
    <s v="USA"/>
    <x v="2"/>
    <s v="PROD65"/>
    <x v="0"/>
    <s v="Fitness"/>
    <n v="240.63"/>
    <n v="423"/>
    <s v="STORE17"/>
    <x v="1"/>
    <s v="North"/>
    <s v="Bensonhaven"/>
    <s v="Flagship"/>
    <n v="3"/>
    <n v="681.58"/>
    <n v="0.23"/>
    <s v="Credit Card"/>
    <x v="720"/>
  </r>
  <r>
    <s v="SALE721"/>
    <d v="2024-04-02T00:00:00"/>
    <s v="CUST1177"/>
    <s v="Curtis Lam"/>
    <n v="2"/>
    <x v="10"/>
    <x v="0"/>
    <n v="55"/>
    <s v="Male"/>
    <s v="Butlerberg"/>
    <s v="Kentucky"/>
    <s v="USA"/>
    <x v="1"/>
    <s v="PROD83"/>
    <x v="2"/>
    <s v="Skincare"/>
    <n v="250.41615384615383"/>
    <n v="159"/>
    <s v="STORE15"/>
    <x v="10"/>
    <s v="North"/>
    <s v="East Jenniferstad"/>
    <s v="Flagship"/>
    <n v="3"/>
    <n v="71.23"/>
    <n v="0.03"/>
    <s v="Credit Card"/>
    <x v="721"/>
  </r>
  <r>
    <s v="SALE722"/>
    <d v="2024-03-28T00:00:00"/>
    <s v="CUST1241"/>
    <s v="Mr. William Horton"/>
    <n v="28"/>
    <x v="9"/>
    <x v="0"/>
    <n v="31"/>
    <s v="Male"/>
    <s v="Dawsonchester"/>
    <s v="Virginia"/>
    <s v="USA"/>
    <x v="1"/>
    <s v="PROD15"/>
    <x v="1"/>
    <s v="Appliances"/>
    <n v="465.34"/>
    <n v="301"/>
    <s v="STORE14"/>
    <x v="7"/>
    <s v="South"/>
    <s v="Christopherland"/>
    <s v="Outlet"/>
    <n v="1"/>
    <n v="31.36"/>
    <n v="0.21"/>
    <s v="COD"/>
    <x v="722"/>
  </r>
  <r>
    <s v="SALE723"/>
    <d v="2025-01-17T00:00:00"/>
    <s v="CUST1341"/>
    <s v="Angela Williams"/>
    <n v="17"/>
    <x v="4"/>
    <x v="2"/>
    <n v="56"/>
    <s v="Female"/>
    <s v="Lake Alyssaburgh"/>
    <s v="Illinois"/>
    <s v="USA"/>
    <x v="3"/>
    <s v="PROD41"/>
    <x v="0"/>
    <s v="Fitness"/>
    <n v="313.26"/>
    <n v="369"/>
    <s v="STORE13"/>
    <x v="13"/>
    <s v="East"/>
    <s v="Johnsonville"/>
    <s v="Flagship"/>
    <n v="2"/>
    <n v="555.54999999999995"/>
    <n v="0.14000000000000001"/>
    <s v="Credit Card"/>
    <x v="723"/>
  </r>
  <r>
    <s v="SALE724"/>
    <d v="2025-04-13T00:00:00"/>
    <s v="CUST1251"/>
    <s v="Tyler Garner"/>
    <n v="13"/>
    <x v="10"/>
    <x v="2"/>
    <n v="64"/>
    <s v="Male"/>
    <s v="Port Coreyfort"/>
    <s v="Alabama"/>
    <s v="USA"/>
    <x v="2"/>
    <s v="PROD66"/>
    <x v="2"/>
    <s v="Haircare"/>
    <n v="340.39"/>
    <n v="177"/>
    <s v="STORE16"/>
    <x v="9"/>
    <s v="West"/>
    <s v="New Jimmymouth"/>
    <s v="Flagship"/>
    <n v="4"/>
    <n v="805.99"/>
    <n v="0.06"/>
    <s v="Credit Card"/>
    <x v="724"/>
  </r>
  <r>
    <s v="SALE725"/>
    <d v="2024-07-01T00:00:00"/>
    <s v="CUST1388"/>
    <s v="Timothy Valenzuela"/>
    <n v="1"/>
    <x v="0"/>
    <x v="0"/>
    <n v="53"/>
    <s v="Male"/>
    <s v="Stevensshire"/>
    <s v="Missouri"/>
    <s v="USA"/>
    <x v="1"/>
    <s v="PROD71"/>
    <x v="2"/>
    <s v="Haircare"/>
    <n v="214.32"/>
    <n v="383"/>
    <s v="STORE1"/>
    <x v="8"/>
    <s v="North"/>
    <s v="Danielmouth"/>
    <s v="Flagship"/>
    <n v="1"/>
    <n v="506.55"/>
    <n v="0.28000000000000003"/>
    <s v="Credit Card"/>
    <x v="725"/>
  </r>
  <r>
    <s v="SALE726"/>
    <d v="2024-12-14T00:00:00"/>
    <s v="CUST1130"/>
    <s v="Jamie Reyes"/>
    <n v="14"/>
    <x v="1"/>
    <x v="0"/>
    <n v="29"/>
    <s v="Male"/>
    <s v="   jonesbury "/>
    <s v="Connecticut"/>
    <s v="USA"/>
    <x v="1"/>
    <s v="PROD41"/>
    <x v="0"/>
    <s v="Fitness"/>
    <n v="313.26"/>
    <n v="369"/>
    <s v="STORE11"/>
    <x v="19"/>
    <s v="South"/>
    <s v="Lake Michael"/>
    <s v="Online"/>
    <n v="3"/>
    <n v="28.69"/>
    <n v="0.02"/>
    <s v="Credit Card"/>
    <x v="726"/>
  </r>
  <r>
    <s v="SALE727"/>
    <d v="2023-11-23T00:00:00"/>
    <s v="CUST1387"/>
    <s v="Timothy Gardner"/>
    <n v="23"/>
    <x v="3"/>
    <x v="1"/>
    <n v="28"/>
    <s v="Female"/>
    <s v="New Dawn"/>
    <s v="New Jersey"/>
    <s v="USA"/>
    <x v="2"/>
    <s v="PROD76"/>
    <x v="1"/>
    <s v="Computer"/>
    <n v="392.89"/>
    <n v="320"/>
    <s v="STORE4"/>
    <x v="5"/>
    <s v="South"/>
    <s v="Port Sharon"/>
    <s v="Online"/>
    <n v="1"/>
    <n v="106.07"/>
    <n v="0.23"/>
    <s v="COD"/>
    <x v="727"/>
  </r>
  <r>
    <s v="SALE728"/>
    <d v="2023-10-26T00:00:00"/>
    <s v="CUST1260"/>
    <s v="Russell Lamb"/>
    <n v="26"/>
    <x v="11"/>
    <x v="1"/>
    <n v="63"/>
    <s v="Female"/>
    <s v="North Jonathon"/>
    <s v="Arizona"/>
    <s v="USA"/>
    <x v="1"/>
    <s v="PROD91"/>
    <x v="4"/>
    <s v="Footwear"/>
    <n v="438.25"/>
    <n v="496"/>
    <s v="STORE0"/>
    <x v="6"/>
    <s v="East"/>
    <s v="Washingtonfurt"/>
    <s v="Flagship"/>
    <n v="4"/>
    <n v="289.77"/>
    <n v="0.06"/>
    <s v="PayPal"/>
    <x v="728"/>
  </r>
  <r>
    <s v="SALE729"/>
    <d v="2023-12-03T00:00:00"/>
    <s v="CUST1156"/>
    <s v="Maria Sanchez"/>
    <n v="3"/>
    <x v="1"/>
    <x v="1"/>
    <n v="46"/>
    <s v="Male"/>
    <s v="East Peterbury"/>
    <s v="North Dakota"/>
    <s v="USA"/>
    <x v="3"/>
    <s v="PROD83"/>
    <x v="2"/>
    <s v="Skincare"/>
    <n v="250.41615384615383"/>
    <n v="159"/>
    <s v="STORE18"/>
    <x v="14"/>
    <s v="East"/>
    <s v="East Stevechester"/>
    <s v="Flagship"/>
    <n v="2"/>
    <n v="354.26"/>
    <n v="0.01"/>
    <s v="COD"/>
    <x v="729"/>
  </r>
  <r>
    <s v="SALE730"/>
    <d v="2024-09-19T00:00:00"/>
    <s v="CUST1385"/>
    <s v="Tammy Brennan"/>
    <n v="19"/>
    <x v="8"/>
    <x v="0"/>
    <n v="60"/>
    <s v="Male"/>
    <s v="Lake Brandontown"/>
    <s v="South Carolina"/>
    <s v="USA"/>
    <x v="0"/>
    <s v="PROD68"/>
    <x v="3"/>
    <s v="Furniture"/>
    <n v="243.7"/>
    <n v="130"/>
    <s v="STORE14"/>
    <x v="7"/>
    <s v="South"/>
    <s v="Christopherland"/>
    <s v="Outlet"/>
    <n v="1"/>
    <n v="522.72"/>
    <n v="0.25"/>
    <s v="PayPal"/>
    <x v="730"/>
  </r>
  <r>
    <s v="SALE731"/>
    <d v="2024-10-04T00:00:00"/>
    <s v="CUST1057"/>
    <s v="Jay Patel"/>
    <n v="4"/>
    <x v="11"/>
    <x v="0"/>
    <n v="43"/>
    <s v="Female"/>
    <s v="Morrisbury"/>
    <s v="Rhode Island"/>
    <s v="USA"/>
    <x v="1"/>
    <s v="PROD5"/>
    <x v="4"/>
    <s v="Accessories"/>
    <n v="261"/>
    <n v="59"/>
    <s v="STORE9"/>
    <x v="11"/>
    <s v="South"/>
    <s v="East Johnstad"/>
    <s v="Flagship"/>
    <n v="3"/>
    <n v="966.02"/>
    <n v="0.03"/>
    <s v="COD"/>
    <x v="731"/>
  </r>
  <r>
    <s v="SALE732"/>
    <d v="2023-10-18T00:00:00"/>
    <s v="CUST1224"/>
    <s v="Anthony Morgan"/>
    <n v="18"/>
    <x v="11"/>
    <x v="1"/>
    <n v="29"/>
    <s v="Male"/>
    <s v="New Anthonyfurt"/>
    <s v="Missouri"/>
    <s v="USA"/>
    <x v="2"/>
    <s v="PROD50"/>
    <x v="0"/>
    <s v="Fitness"/>
    <n v="190.29"/>
    <n v="260"/>
    <s v="STORE17"/>
    <x v="1"/>
    <s v="North"/>
    <s v="Bensonhaven"/>
    <s v="Flagship"/>
    <n v="1"/>
    <n v="498.61"/>
    <n v="0.04"/>
    <s v="PayPal"/>
    <x v="732"/>
  </r>
  <r>
    <s v="SALE733"/>
    <d v="2025-05-06T00:00:00"/>
    <s v="CUST1330"/>
    <s v="Pamela Mcguire"/>
    <n v="6"/>
    <x v="5"/>
    <x v="2"/>
    <n v="54"/>
    <s v="Male"/>
    <s v="South Jasontown"/>
    <s v="Illinois"/>
    <s v="USA"/>
    <x v="1"/>
    <s v="PROD42"/>
    <x v="1"/>
    <s v="Accessories"/>
    <n v="450.71"/>
    <n v="389"/>
    <s v="STORE6"/>
    <x v="16"/>
    <s v="East"/>
    <s v="Port Josephberg"/>
    <s v="Online"/>
    <n v="4"/>
    <n v="758.27"/>
    <n v="0.05"/>
    <s v="PayPal"/>
    <x v="733"/>
  </r>
  <r>
    <s v="SALE734"/>
    <d v="2024-03-20T00:00:00"/>
    <s v="CUST1198"/>
    <s v="Wanda Snyder"/>
    <n v="20"/>
    <x v="9"/>
    <x v="0"/>
    <n v="54"/>
    <s v="Male"/>
    <s v="Frostmouth"/>
    <s v="Vermont"/>
    <s v="USA"/>
    <x v="3"/>
    <s v="PROD3"/>
    <x v="4"/>
    <s v="Outerwear"/>
    <n v="364.67"/>
    <n v="452"/>
    <s v="STORE2"/>
    <x v="17"/>
    <s v="South"/>
    <s v="North Nancyview"/>
    <s v="Outlet"/>
    <n v="2"/>
    <n v="371.03"/>
    <n v="0.23"/>
    <s v="PayPal"/>
    <x v="734"/>
  </r>
  <r>
    <s v="SALE735"/>
    <d v="2024-06-10T00:00:00"/>
    <s v="CUST1355"/>
    <s v="Carlos Flores"/>
    <n v="10"/>
    <x v="2"/>
    <x v="0"/>
    <n v="20"/>
    <s v="Male"/>
    <s v="North Johnfurt"/>
    <s v="Washington"/>
    <s v="USA"/>
    <x v="0"/>
    <s v="PROD91"/>
    <x v="4"/>
    <s v="Footwear"/>
    <n v="438.25"/>
    <n v="496"/>
    <s v="STORE17"/>
    <x v="1"/>
    <s v="North"/>
    <s v="Bensonhaven"/>
    <s v="Flagship"/>
    <n v="1"/>
    <n v="230.32"/>
    <n v="0.05"/>
    <s v="COD"/>
    <x v="735"/>
  </r>
  <r>
    <s v="SALE736"/>
    <d v="2024-08-22T00:00:00"/>
    <s v="CUST1342"/>
    <s v="Michelle Cunningham"/>
    <n v="22"/>
    <x v="7"/>
    <x v="0"/>
    <n v="30"/>
    <s v="Female"/>
    <s v="Amandaborough"/>
    <s v="Connecticut"/>
    <s v="USA"/>
    <x v="3"/>
    <s v="PROD61"/>
    <x v="0"/>
    <s v="Equipment"/>
    <n v="103.45"/>
    <n v="465"/>
    <s v="STORE6"/>
    <x v="16"/>
    <s v="East"/>
    <s v="Port Josephberg"/>
    <s v="Online"/>
    <n v="2"/>
    <n v="985.43"/>
    <n v="0.28000000000000003"/>
    <s v="COD"/>
    <x v="736"/>
  </r>
  <r>
    <s v="SALE737"/>
    <d v="2025-04-09T00:00:00"/>
    <s v="CUST1422"/>
    <s v="Brittany Edwards DDS"/>
    <n v="9"/>
    <x v="10"/>
    <x v="2"/>
    <n v="42"/>
    <s v="Female"/>
    <s v="Aliciahaven"/>
    <s v="Kansas"/>
    <s v="USA"/>
    <x v="1"/>
    <s v="PROD9"/>
    <x v="0"/>
    <s v="Fitness"/>
    <n v="495.72"/>
    <n v="323"/>
    <s v="STORE4"/>
    <x v="5"/>
    <s v="South"/>
    <s v="Port Sharon"/>
    <s v="Online"/>
    <n v="2"/>
    <n v="492.5"/>
    <n v="0.3"/>
    <s v="PayPal"/>
    <x v="737"/>
  </r>
  <r>
    <s v="SALE738"/>
    <d v="2024-12-31T00:00:00"/>
    <s v="CUST1364"/>
    <s v="Chloe Aguilar"/>
    <n v="31"/>
    <x v="1"/>
    <x v="0"/>
    <n v="58"/>
    <s v="Male"/>
    <s v="Lake Johnside"/>
    <s v="Arizona"/>
    <s v="USA"/>
    <x v="3"/>
    <s v="PROD46"/>
    <x v="4"/>
    <s v="Outerwear"/>
    <n v="167.34"/>
    <n v="296"/>
    <s v="STORE11"/>
    <x v="19"/>
    <s v="South"/>
    <s v="Lake Michael"/>
    <s v="Online"/>
    <n v="2"/>
    <n v="213.69"/>
    <n v="0.28000000000000003"/>
    <s v="PayPal"/>
    <x v="738"/>
  </r>
  <r>
    <s v="SALE739"/>
    <d v="2025-02-28T00:00:00"/>
    <s v="CUST1065"/>
    <s v="Michael Thomas"/>
    <n v="28"/>
    <x v="6"/>
    <x v="2"/>
    <n v="21"/>
    <s v="Female"/>
    <s v="Woodmouth"/>
    <s v="Nevada"/>
    <s v="USA"/>
    <x v="2"/>
    <s v="PROD20"/>
    <x v="0"/>
    <s v="Accessories"/>
    <n v="131.51"/>
    <n v="281.95833333333331"/>
    <s v="STORE8"/>
    <x v="2"/>
    <s v="West"/>
    <s v="Thompsonborough"/>
    <s v="Online"/>
    <n v="4"/>
    <n v="618.83000000000004"/>
    <n v="0.08"/>
    <s v="PayPal"/>
    <x v="739"/>
  </r>
  <r>
    <s v="SALE740"/>
    <d v="2024-01-22T00:00:00"/>
    <s v="CUST1093"/>
    <s v="Christy Vasquez"/>
    <n v="22"/>
    <x v="4"/>
    <x v="0"/>
    <n v="28"/>
    <s v="Female"/>
    <s v="Port Travisstad"/>
    <s v="South Carolina"/>
    <s v="USA"/>
    <x v="0"/>
    <s v="PROD59"/>
    <x v="2"/>
    <s v="Haircare"/>
    <n v="17.309999999999999"/>
    <n v="399"/>
    <s v="STORE11"/>
    <x v="19"/>
    <s v="South"/>
    <s v="Lake Michael"/>
    <s v="Online"/>
    <n v="2"/>
    <n v="81.16"/>
    <n v="0.16"/>
    <s v="PayPal"/>
    <x v="740"/>
  </r>
  <r>
    <s v="SALE741"/>
    <d v="2024-03-21T00:00:00"/>
    <s v="CUST1002"/>
    <s v="dr. Benjamin Price"/>
    <n v="21"/>
    <x v="9"/>
    <x v="0"/>
    <n v="29"/>
    <s v="Female"/>
    <s v="Kylebury"/>
    <s v="Alabama"/>
    <s v="USA"/>
    <x v="1"/>
    <s v="PROD86"/>
    <x v="3"/>
    <s v="Kitchen"/>
    <n v="176.07"/>
    <n v="82"/>
    <s v="STORE9"/>
    <x v="11"/>
    <s v="South"/>
    <s v="East Johnstad"/>
    <s v="Flagship"/>
    <n v="1"/>
    <n v="431.69"/>
    <n v="0.09"/>
    <s v="Credit Card"/>
    <x v="741"/>
  </r>
  <r>
    <s v="SALE742"/>
    <d v="2024-12-22T00:00:00"/>
    <s v="CUST1405"/>
    <s v="Eric Wolfe"/>
    <n v="22"/>
    <x v="1"/>
    <x v="0"/>
    <n v="18"/>
    <s v="Female"/>
    <s v="Garciaview"/>
    <s v="Louisiana"/>
    <s v="USA"/>
    <x v="0"/>
    <s v="PROD18"/>
    <x v="4"/>
    <s v="Bottoms"/>
    <n v="265.73266666666666"/>
    <n v="343"/>
    <s v="STORE5"/>
    <x v="3"/>
    <s v="North"/>
    <s v="New Michaelchester"/>
    <s v="Outlet"/>
    <n v="3"/>
    <n v="438.65"/>
    <n v="0.28999999999999998"/>
    <s v="PayPal"/>
    <x v="742"/>
  </r>
  <r>
    <s v="SALE743"/>
    <d v="2024-04-02T00:00:00"/>
    <s v="CUST1172"/>
    <s v="Thomas Rhodes"/>
    <n v="2"/>
    <x v="10"/>
    <x v="0"/>
    <n v="41"/>
    <s v="Female"/>
    <s v="Port Richard"/>
    <s v="West Virginia"/>
    <s v="USA"/>
    <x v="3"/>
    <s v="PROD79"/>
    <x v="3"/>
    <s v="Lighting"/>
    <n v="228.53"/>
    <n v="469"/>
    <s v="STORE3"/>
    <x v="0"/>
    <s v="North"/>
    <s v="Hoodberg"/>
    <s v="Outlet"/>
    <n v="3"/>
    <n v="339.41"/>
    <n v="0.26"/>
    <s v="Credit Card"/>
    <x v="743"/>
  </r>
  <r>
    <s v="SALE744"/>
    <d v="2025-01-30T00:00:00"/>
    <s v="CUST1470"/>
    <s v="Manuel Fisher"/>
    <n v="30"/>
    <x v="4"/>
    <x v="2"/>
    <n v="21"/>
    <s v="Female"/>
    <s v="Kanebury"/>
    <s v="New Hampshire"/>
    <s v="USA"/>
    <x v="0"/>
    <s v="PROD79"/>
    <x v="3"/>
    <s v="Lighting"/>
    <n v="228.53"/>
    <n v="469"/>
    <s v="STORE9"/>
    <x v="11"/>
    <s v="South"/>
    <s v="East Johnstad"/>
    <s v="Flagship"/>
    <n v="4"/>
    <n v="848.47"/>
    <n v="0.21"/>
    <s v="COD"/>
    <x v="744"/>
  </r>
  <r>
    <s v="SALE745"/>
    <d v="2025-03-31T00:00:00"/>
    <s v="CUST1192"/>
    <s v="Jacob Wood"/>
    <n v="31"/>
    <x v="9"/>
    <x v="2"/>
    <n v="26"/>
    <s v="Male"/>
    <s v="Lake Samanthafort"/>
    <s v="Idaho"/>
    <s v="USA"/>
    <x v="0"/>
    <s v="PROD67"/>
    <x v="1"/>
    <s v="Accessories"/>
    <n v="349.17"/>
    <n v="476"/>
    <s v="STORE8"/>
    <x v="2"/>
    <s v="West"/>
    <s v="Thompsonborough"/>
    <s v="Online"/>
    <n v="1"/>
    <n v="664.87"/>
    <n v="0.08"/>
    <s v="PayPal"/>
    <x v="745"/>
  </r>
  <r>
    <s v="SALE746"/>
    <d v="2025-01-30T00:00:00"/>
    <s v="CUST1099"/>
    <s v="Sheila Wilson"/>
    <n v="30"/>
    <x v="4"/>
    <x v="2"/>
    <n v="35"/>
    <s v="Male"/>
    <s v="South Dustin"/>
    <s v="Tennessee"/>
    <s v="USA"/>
    <x v="2"/>
    <s v="PROD24"/>
    <x v="0"/>
    <s v="Outdoor"/>
    <n v="166.06"/>
    <n v="340"/>
    <s v="STORE7"/>
    <x v="4"/>
    <s v="South"/>
    <s v="Williamsfurt"/>
    <s v="Online"/>
    <n v="1"/>
    <n v="412.11"/>
    <n v="0.23"/>
    <s v="PayPal"/>
    <x v="746"/>
  </r>
  <r>
    <s v="SALE747"/>
    <d v="2025-09-16T00:00:00"/>
    <s v="CUST1122"/>
    <s v="Michael Chang"/>
    <n v="16"/>
    <x v="8"/>
    <x v="2"/>
    <n v="50"/>
    <s v="Male"/>
    <s v="Kathrynport"/>
    <s v="North Carolina"/>
    <s v="USA"/>
    <x v="1"/>
    <s v="PROD94"/>
    <x v="2"/>
    <s v="Skincare"/>
    <n v="358.47"/>
    <n v="213"/>
    <s v="STORE1"/>
    <x v="8"/>
    <s v="North"/>
    <s v="Danielmouth"/>
    <s v="Flagship"/>
    <n v="1"/>
    <n v="126.09"/>
    <n v="0.05"/>
    <s v="COD"/>
    <x v="747"/>
  </r>
  <r>
    <s v="SALE748"/>
    <d v="2025-09-17T00:00:00"/>
    <s v="CUST1198"/>
    <s v="Wanda Snyder"/>
    <n v="17"/>
    <x v="8"/>
    <x v="2"/>
    <n v="54"/>
    <s v="Male"/>
    <s v="Frostmouth"/>
    <s v="Vermont"/>
    <s v="USA"/>
    <x v="3"/>
    <s v="PROD67"/>
    <x v="1"/>
    <s v="Accessories"/>
    <n v="349.17"/>
    <n v="476"/>
    <s v="STORE10"/>
    <x v="15"/>
    <s v="East"/>
    <s v="East Davidville"/>
    <s v="Online"/>
    <n v="4"/>
    <n v="602.39"/>
    <n v="0.19"/>
    <s v="COD"/>
    <x v="748"/>
  </r>
  <r>
    <s v="SALE749"/>
    <d v="2025-10-11T00:00:00"/>
    <s v="CUST1325"/>
    <s v="Andrew Smith"/>
    <n v="11"/>
    <x v="11"/>
    <x v="2"/>
    <n v="60"/>
    <s v="Male"/>
    <s v="East Matthew"/>
    <s v="Wisconsin"/>
    <s v="USA"/>
    <x v="3"/>
    <s v="PROD82"/>
    <x v="0"/>
    <s v="Fitness"/>
    <n v="152.91999999999999"/>
    <n v="281"/>
    <s v="STORE3"/>
    <x v="0"/>
    <s v="North"/>
    <s v="Hoodberg"/>
    <s v="Outlet"/>
    <n v="3"/>
    <n v="447.69"/>
    <n v="0.02"/>
    <s v="COD"/>
    <x v="749"/>
  </r>
  <r>
    <s v="SALE750"/>
    <d v="2025-05-01T00:00:00"/>
    <s v="CUST1248"/>
    <s v="Nicholas Webb"/>
    <n v="1"/>
    <x v="5"/>
    <x v="2"/>
    <n v="19"/>
    <s v="Male"/>
    <s v="Lake Timothy"/>
    <s v="Nevada"/>
    <s v="USA"/>
    <x v="0"/>
    <s v="PROD34"/>
    <x v="1"/>
    <s v="Computer"/>
    <n v="419.28"/>
    <n v="86"/>
    <s v="STORE3"/>
    <x v="0"/>
    <s v="North"/>
    <s v="Hoodberg"/>
    <s v="Outlet"/>
    <n v="3"/>
    <n v="35.159999999999997"/>
    <n v="0.04"/>
    <s v="COD"/>
    <x v="750"/>
  </r>
  <r>
    <s v="SALE751"/>
    <d v="2025-03-24T00:00:00"/>
    <s v="CUST1330"/>
    <s v="Pamela Mcguire"/>
    <n v="24"/>
    <x v="9"/>
    <x v="2"/>
    <n v="54"/>
    <s v="Male"/>
    <s v="South Jasontown"/>
    <s v="Illinois"/>
    <s v="USA"/>
    <x v="1"/>
    <s v="PROD72"/>
    <x v="0"/>
    <s v="Fitness"/>
    <n v="477.61"/>
    <n v="300"/>
    <s v="STORE11"/>
    <x v="19"/>
    <s v="South"/>
    <s v="Lake Michael"/>
    <s v="Online"/>
    <n v="2"/>
    <n v="838.59"/>
    <n v="0.18"/>
    <s v="COD"/>
    <x v="751"/>
  </r>
  <r>
    <s v="SALE752"/>
    <d v="2024-11-02T00:00:00"/>
    <s v="CUST1089"/>
    <s v="Jamie Yoder"/>
    <n v="2"/>
    <x v="3"/>
    <x v="0"/>
    <n v="43"/>
    <s v="Male"/>
    <s v="New Gabrielleville"/>
    <s v="Wisconsin"/>
    <s v="USA"/>
    <x v="1"/>
    <s v="PROD59"/>
    <x v="2"/>
    <s v="Haircare"/>
    <n v="17.309999999999999"/>
    <n v="399"/>
    <s v="STORE6"/>
    <x v="16"/>
    <s v="East"/>
    <s v="Port Josephberg"/>
    <s v="Online"/>
    <n v="4"/>
    <n v="867.94"/>
    <n v="0.26"/>
    <s v="PayPal"/>
    <x v="752"/>
  </r>
  <r>
    <s v="SALE753"/>
    <d v="2024-10-26T00:00:00"/>
    <s v="CUST1196"/>
    <s v="Megan Greer"/>
    <n v="26"/>
    <x v="11"/>
    <x v="0"/>
    <n v="18"/>
    <s v="Female"/>
    <s v="West John"/>
    <s v="Alaska"/>
    <s v="USA"/>
    <x v="1"/>
    <s v="PROD39"/>
    <x v="1"/>
    <s v="Mobile"/>
    <n v="326.06"/>
    <n v="301"/>
    <s v="STORE17"/>
    <x v="1"/>
    <s v="North"/>
    <s v="Bensonhaven"/>
    <s v="Flagship"/>
    <n v="1"/>
    <n v="623.88"/>
    <n v="0.25"/>
    <s v="Credit Card"/>
    <x v="753"/>
  </r>
  <r>
    <s v="SALE754"/>
    <d v="2024-09-11T00:00:00"/>
    <s v="CUST1177"/>
    <s v="Curtis Lam"/>
    <n v="11"/>
    <x v="8"/>
    <x v="0"/>
    <n v="55"/>
    <s v="Male"/>
    <s v="Butlerberg"/>
    <s v="Kentucky"/>
    <s v="USA"/>
    <x v="1"/>
    <s v="PROD42"/>
    <x v="1"/>
    <s v="Accessories"/>
    <n v="450.71"/>
    <n v="389"/>
    <s v="STORE14"/>
    <x v="7"/>
    <s v="South"/>
    <s v="Christopherland"/>
    <s v="Outlet"/>
    <n v="2"/>
    <n v="567.95000000000005"/>
    <n v="0.12"/>
    <s v="PayPal"/>
    <x v="754"/>
  </r>
  <r>
    <s v="SALE755"/>
    <d v="2024-07-10T00:00:00"/>
    <s v="CUST1323"/>
    <s v="Kristy Dunlap"/>
    <n v="10"/>
    <x v="0"/>
    <x v="0"/>
    <n v="64"/>
    <s v="Female"/>
    <s v="Whiteport"/>
    <s v="North Carolina"/>
    <s v="USA"/>
    <x v="1"/>
    <s v="PROD31"/>
    <x v="0"/>
    <s v="Team Sports"/>
    <n v="204.39"/>
    <n v="281"/>
    <s v="STORE18"/>
    <x v="14"/>
    <s v="East"/>
    <s v="East Stevechester"/>
    <s v="Flagship"/>
    <n v="2"/>
    <n v="671.69"/>
    <n v="0.19"/>
    <s v="Credit Card"/>
    <x v="755"/>
  </r>
  <r>
    <s v="SALE756"/>
    <d v="2025-05-09T00:00:00"/>
    <s v="CUST1206"/>
    <s v="Ronald Jones"/>
    <n v="9"/>
    <x v="5"/>
    <x v="2"/>
    <n v="26"/>
    <s v="Female"/>
    <s v="Brownshire"/>
    <s v="Tennessee"/>
    <s v="USA"/>
    <x v="2"/>
    <s v="PROD6"/>
    <x v="2"/>
    <s v="Skincare"/>
    <n v="312.8"/>
    <n v="350"/>
    <s v="STORE7"/>
    <x v="4"/>
    <s v="South"/>
    <s v="Williamsfurt"/>
    <s v="Online"/>
    <n v="2"/>
    <n v="257.95999999999998"/>
    <n v="0.21"/>
    <s v="PayPal"/>
    <x v="756"/>
  </r>
  <r>
    <s v="SALE757"/>
    <d v="2024-07-02T00:00:00"/>
    <s v="CUST1204"/>
    <s v="Tiffany Herrera"/>
    <n v="2"/>
    <x v="0"/>
    <x v="0"/>
    <n v="52"/>
    <s v="Male"/>
    <s v="New Dianebury"/>
    <s v="Virginia"/>
    <s v="USA"/>
    <x v="1"/>
    <s v="PROD98"/>
    <x v="1"/>
    <s v="Audio"/>
    <n v="431.67"/>
    <n v="73"/>
    <s v="STORE19"/>
    <x v="12"/>
    <s v="East"/>
    <s v="Vasquezborough"/>
    <s v="Online"/>
    <n v="4"/>
    <n v="281.48"/>
    <n v="0.27"/>
    <s v="PayPal"/>
    <x v="757"/>
  </r>
  <r>
    <s v="SALE758"/>
    <d v="2024-06-27T00:00:00"/>
    <s v="CUST1316"/>
    <s v="Robert House"/>
    <n v="27"/>
    <x v="2"/>
    <x v="0"/>
    <n v="34"/>
    <s v="Male"/>
    <s v="Lake James"/>
    <s v="Maryland"/>
    <s v="USA"/>
    <x v="0"/>
    <s v="PROD20"/>
    <x v="0"/>
    <s v="Accessories"/>
    <n v="131.51"/>
    <n v="281.95833333333331"/>
    <s v="STORE11"/>
    <x v="19"/>
    <s v="South"/>
    <s v="Lake Michael"/>
    <s v="Online"/>
    <n v="1"/>
    <n v="202.13"/>
    <n v="0.13"/>
    <s v="COD"/>
    <x v="758"/>
  </r>
  <r>
    <s v="SALE759"/>
    <d v="2023-11-13T00:00:00"/>
    <s v="CUST1271"/>
    <s v="Daisy Johnson DDS"/>
    <n v="13"/>
    <x v="3"/>
    <x v="1"/>
    <n v="64"/>
    <s v="Male"/>
    <s v="North Stephanie"/>
    <s v="Nebraska"/>
    <s v="USA"/>
    <x v="1"/>
    <s v="PROD74"/>
    <x v="1"/>
    <s v="Audio"/>
    <n v="403.71"/>
    <n v="159"/>
    <s v="STORE5"/>
    <x v="3"/>
    <s v="North"/>
    <s v="New Michaelchester"/>
    <s v="Outlet"/>
    <n v="1"/>
    <n v="370.66"/>
    <n v="0.01"/>
    <s v="PayPal"/>
    <x v="759"/>
  </r>
  <r>
    <s v="SALE760"/>
    <d v="2024-02-19T00:00:00"/>
    <s v="CUST1005"/>
    <s v="Christine Vaughn"/>
    <n v="19"/>
    <x v="6"/>
    <x v="0"/>
    <n v="24"/>
    <s v="Male"/>
    <s v="East Amandamouth"/>
    <s v="Oregon"/>
    <s v="USA"/>
    <x v="3"/>
    <s v="PROD61"/>
    <x v="0"/>
    <s v="Equipment"/>
    <n v="103.45"/>
    <n v="465"/>
    <s v="STORE12"/>
    <x v="18"/>
    <s v="North"/>
    <s v="Sabrinatown"/>
    <s v="Online"/>
    <n v="4"/>
    <n v="731.53"/>
    <n v="0.12"/>
    <s v="Credit Card"/>
    <x v="760"/>
  </r>
  <r>
    <s v="SALE761"/>
    <d v="2024-03-20T00:00:00"/>
    <s v="CUST1165"/>
    <s v="Jason Wheeler"/>
    <n v="20"/>
    <x v="9"/>
    <x v="0"/>
    <n v="47"/>
    <s v="Female"/>
    <s v="Carolview"/>
    <s v="Illinois"/>
    <s v="USA"/>
    <x v="1"/>
    <s v="PROD78"/>
    <x v="3"/>
    <s v="Decor"/>
    <n v="325.26"/>
    <n v="400"/>
    <s v="STORE1"/>
    <x v="8"/>
    <s v="North"/>
    <s v="Danielmouth"/>
    <s v="Flagship"/>
    <n v="3"/>
    <n v="468.25"/>
    <n v="7.0000000000000007E-2"/>
    <s v="PayPal"/>
    <x v="761"/>
  </r>
  <r>
    <s v="SALE762"/>
    <d v="2024-03-09T00:00:00"/>
    <s v="CUST1001"/>
    <s v="Eugene Nelson"/>
    <n v="9"/>
    <x v="9"/>
    <x v="0"/>
    <n v="26"/>
    <s v="Female"/>
    <s v="Phillipsmouth"/>
    <s v="North Dakota"/>
    <s v="USA"/>
    <x v="1"/>
    <s v="PROD67"/>
    <x v="1"/>
    <s v="Accessories"/>
    <n v="349.17"/>
    <n v="476"/>
    <s v="STORE0"/>
    <x v="6"/>
    <s v="East"/>
    <s v="Washingtonfurt"/>
    <s v="Flagship"/>
    <n v="1"/>
    <n v="928.72"/>
    <n v="0.1"/>
    <s v="COD"/>
    <x v="762"/>
  </r>
  <r>
    <s v="SALE763"/>
    <d v="2024-07-26T00:00:00"/>
    <s v="CUST1101"/>
    <s v="Colleen Maynard"/>
    <n v="26"/>
    <x v="0"/>
    <x v="0"/>
    <n v="29"/>
    <s v="Male"/>
    <s v="Singletonmouth"/>
    <s v="Utah"/>
    <s v="USA"/>
    <x v="0"/>
    <s v="PROD4"/>
    <x v="4"/>
    <s v="Bottoms"/>
    <n v="306.45999999999998"/>
    <n v="487"/>
    <s v="STORE18"/>
    <x v="14"/>
    <s v="East"/>
    <s v="East Stevechester"/>
    <s v="Flagship"/>
    <n v="3"/>
    <n v="217.22"/>
    <n v="0.06"/>
    <s v="PayPal"/>
    <x v="763"/>
  </r>
  <r>
    <s v="SALE764"/>
    <d v="2025-03-29T00:00:00"/>
    <s v="CUST1405"/>
    <s v="Eric Wolfe"/>
    <n v="29"/>
    <x v="9"/>
    <x v="2"/>
    <n v="18"/>
    <s v="Female"/>
    <s v="Garciaview"/>
    <s v="Louisiana"/>
    <s v="USA"/>
    <x v="0"/>
    <s v="PROD24"/>
    <x v="0"/>
    <s v="Outdoor"/>
    <n v="166.06"/>
    <n v="340"/>
    <s v="STORE3"/>
    <x v="0"/>
    <s v="North"/>
    <s v="Hoodberg"/>
    <s v="Outlet"/>
    <n v="1"/>
    <n v="387.99"/>
    <n v="0.3"/>
    <s v="Credit Card"/>
    <x v="764"/>
  </r>
  <r>
    <s v="SALE765"/>
    <d v="2025-03-02T00:00:00"/>
    <s v="CUST1476"/>
    <s v="Elizabeth Foster"/>
    <n v="2"/>
    <x v="9"/>
    <x v="2"/>
    <n v="33"/>
    <s v="Female"/>
    <s v="Anthonymouth"/>
    <s v="Oklahoma"/>
    <s v="USA"/>
    <x v="0"/>
    <s v="PROD18"/>
    <x v="4"/>
    <s v="Bottoms"/>
    <n v="265.73266666666666"/>
    <n v="343"/>
    <s v="STORE6"/>
    <x v="16"/>
    <s v="East"/>
    <s v="Port Josephberg"/>
    <s v="Online"/>
    <n v="4"/>
    <n v="186.24"/>
    <n v="0.23"/>
    <s v="Credit Card"/>
    <x v="765"/>
  </r>
  <r>
    <s v="SALE766"/>
    <d v="2024-06-11T00:00:00"/>
    <s v="CUST1296"/>
    <s v="Jared Moran"/>
    <n v="11"/>
    <x v="2"/>
    <x v="0"/>
    <n v="28"/>
    <s v="Female"/>
    <s v="South David"/>
    <s v="West Virginia"/>
    <s v="USA"/>
    <x v="3"/>
    <s v="PROD40"/>
    <x v="1"/>
    <s v="Audio"/>
    <n v="38.520000000000003"/>
    <n v="378"/>
    <s v="STORE8"/>
    <x v="2"/>
    <s v="West"/>
    <s v="Thompsonborough"/>
    <s v="Online"/>
    <n v="4"/>
    <n v="609.05999999999995"/>
    <n v="0.22"/>
    <s v="COD"/>
    <x v="766"/>
  </r>
  <r>
    <s v="SALE767"/>
    <d v="2024-05-22T00:00:00"/>
    <s v="CUST1437"/>
    <s v="Melinda Rivera"/>
    <n v="22"/>
    <x v="5"/>
    <x v="0"/>
    <n v="47"/>
    <s v="Female"/>
    <s v="East Davidmouth"/>
    <s v="New Hampshire"/>
    <s v="USA"/>
    <x v="1"/>
    <s v="PROD33"/>
    <x v="3"/>
    <s v="Decor"/>
    <n v="179.77"/>
    <n v="305"/>
    <s v="STORE11"/>
    <x v="19"/>
    <s v="South"/>
    <s v="Lake Michael"/>
    <s v="Online"/>
    <n v="1"/>
    <n v="827.91"/>
    <n v="0.21"/>
    <s v="PayPal"/>
    <x v="767"/>
  </r>
  <r>
    <s v="SALE768"/>
    <d v="2024-07-13T00:00:00"/>
    <s v="CUST1176"/>
    <s v="John Bradford"/>
    <n v="13"/>
    <x v="0"/>
    <x v="0"/>
    <n v="48"/>
    <s v="Male"/>
    <s v="Anabury"/>
    <s v="Vermont"/>
    <s v="USA"/>
    <x v="2"/>
    <s v="PROD83"/>
    <x v="2"/>
    <s v="Skincare"/>
    <n v="250.41615384615383"/>
    <n v="159"/>
    <s v="STORE0"/>
    <x v="6"/>
    <s v="East"/>
    <s v="Washingtonfurt"/>
    <s v="Flagship"/>
    <n v="1"/>
    <n v="303.79000000000002"/>
    <n v="0.24"/>
    <s v="PayPal"/>
    <x v="768"/>
  </r>
  <r>
    <s v="SALE769"/>
    <d v="2025-09-02T00:00:00"/>
    <s v="CUST1104"/>
    <s v="Christopher Lester"/>
    <n v="2"/>
    <x v="8"/>
    <x v="2"/>
    <n v="64"/>
    <s v="Male"/>
    <s v="South Jenniferville"/>
    <s v="Georgia"/>
    <s v="USA"/>
    <x v="2"/>
    <s v="PROD37"/>
    <x v="4"/>
    <s v="Footwear"/>
    <n v="353.47"/>
    <n v="214"/>
    <s v="STORE6"/>
    <x v="16"/>
    <s v="East"/>
    <s v="Port Josephberg"/>
    <s v="Online"/>
    <n v="2"/>
    <n v="365.91"/>
    <n v="0.14000000000000001"/>
    <s v="COD"/>
    <x v="769"/>
  </r>
  <r>
    <s v="SALE770"/>
    <d v="2025-04-15T00:00:00"/>
    <s v="CUST1069"/>
    <s v="Roy Cole"/>
    <n v="15"/>
    <x v="10"/>
    <x v="2"/>
    <n v="24"/>
    <s v="Female"/>
    <s v="North Cynthiatown"/>
    <s v="New Jersey"/>
    <s v="USA"/>
    <x v="1"/>
    <s v="PROD25"/>
    <x v="4"/>
    <s v="Accessories"/>
    <n v="174.02"/>
    <n v="268"/>
    <s v="STORE17"/>
    <x v="1"/>
    <s v="North"/>
    <s v="Bensonhaven"/>
    <s v="Flagship"/>
    <n v="3"/>
    <n v="852.72"/>
    <n v="0.16"/>
    <s v="Credit Card"/>
    <x v="770"/>
  </r>
  <r>
    <s v="SALE771"/>
    <d v="2025-04-05T00:00:00"/>
    <s v="CUST1247"/>
    <s v="Douglas Rhodes"/>
    <n v="5"/>
    <x v="10"/>
    <x v="2"/>
    <n v="32"/>
    <s v="Male"/>
    <s v="Mikehaven"/>
    <s v="New Hampshire"/>
    <s v="USA"/>
    <x v="1"/>
    <s v="PROD10"/>
    <x v="3"/>
    <s v="Kitchen"/>
    <n v="298.86"/>
    <n v="308"/>
    <s v="STORE4"/>
    <x v="5"/>
    <s v="South"/>
    <s v="Port Sharon"/>
    <s v="Online"/>
    <n v="1"/>
    <n v="768.25"/>
    <n v="0.18"/>
    <s v="Credit Card"/>
    <x v="771"/>
  </r>
  <r>
    <s v="SALE772"/>
    <d v="2023-11-24T00:00:00"/>
    <s v="CUST1350"/>
    <s v="Charles Miller"/>
    <n v="24"/>
    <x v="3"/>
    <x v="1"/>
    <n v="26"/>
    <s v="Male"/>
    <s v="Lake Allisonborough"/>
    <s v="Iowa"/>
    <s v="USA"/>
    <x v="2"/>
    <s v="PROD92"/>
    <x v="3"/>
    <s v="Appliances"/>
    <n v="447.43"/>
    <n v="191"/>
    <s v="STORE19"/>
    <x v="12"/>
    <s v="East"/>
    <s v="Vasquezborough"/>
    <s v="Online"/>
    <n v="2"/>
    <n v="318.62"/>
    <n v="0.02"/>
    <s v="COD"/>
    <x v="772"/>
  </r>
  <r>
    <s v="SALE773"/>
    <d v="2025-01-26T00:00:00"/>
    <s v="CUST1049"/>
    <s v="Timothy Weaver"/>
    <n v="26"/>
    <x v="4"/>
    <x v="2"/>
    <n v="45"/>
    <s v="Female"/>
    <s v="New Amy"/>
    <s v="Ohio"/>
    <s v="USA"/>
    <x v="0"/>
    <s v="PROD76"/>
    <x v="1"/>
    <s v="Computer"/>
    <n v="392.89"/>
    <n v="320"/>
    <s v="STORE2"/>
    <x v="17"/>
    <s v="South"/>
    <s v="North Nancyview"/>
    <s v="Outlet"/>
    <n v="4"/>
    <n v="402.11"/>
    <n v="0.14000000000000001"/>
    <s v="PayPal"/>
    <x v="773"/>
  </r>
  <r>
    <s v="SALE774"/>
    <d v="2025-05-27T00:00:00"/>
    <s v="CUST1408"/>
    <s v="Isabel Foster"/>
    <n v="27"/>
    <x v="5"/>
    <x v="2"/>
    <n v="36"/>
    <s v="Male"/>
    <s v="Port Joshuaville"/>
    <s v="New Jersey"/>
    <s v="USA"/>
    <x v="0"/>
    <s v="PROD84"/>
    <x v="3"/>
    <s v="Furniture"/>
    <n v="388.46"/>
    <n v="208"/>
    <s v="STORE17"/>
    <x v="1"/>
    <s v="North"/>
    <s v="Bensonhaven"/>
    <s v="Flagship"/>
    <n v="3"/>
    <n v="846.31"/>
    <n v="0.18"/>
    <s v="COD"/>
    <x v="774"/>
  </r>
  <r>
    <s v="SALE775"/>
    <d v="2025-06-13T00:00:00"/>
    <s v="CUST1168"/>
    <s v="Daniel Contreras"/>
    <n v="13"/>
    <x v="2"/>
    <x v="2"/>
    <n v="36"/>
    <s v="Female"/>
    <s v="Robertview"/>
    <s v="Florida"/>
    <s v="USA"/>
    <x v="1"/>
    <s v="PROD94"/>
    <x v="2"/>
    <s v="Skincare"/>
    <n v="358.47"/>
    <n v="213"/>
    <s v="STORE14"/>
    <x v="7"/>
    <s v="South"/>
    <s v="Christopherland"/>
    <s v="Outlet"/>
    <n v="1"/>
    <n v="269.94"/>
    <n v="7.0000000000000007E-2"/>
    <s v="COD"/>
    <x v="775"/>
  </r>
  <r>
    <s v="SALE776"/>
    <d v="2024-06-29T00:00:00"/>
    <s v="CUST1241"/>
    <s v="Mr. William Horton"/>
    <n v="29"/>
    <x v="2"/>
    <x v="0"/>
    <n v="31"/>
    <s v="Male"/>
    <s v="Dawsonchester"/>
    <s v="Virginia"/>
    <s v="USA"/>
    <x v="1"/>
    <s v="PROD20"/>
    <x v="0"/>
    <s v="Accessories"/>
    <n v="131.51"/>
    <n v="281.95833333333331"/>
    <s v="STORE4"/>
    <x v="5"/>
    <s v="South"/>
    <s v="Port Sharon"/>
    <s v="Online"/>
    <n v="3"/>
    <n v="909.25"/>
    <n v="0.28999999999999998"/>
    <s v="COD"/>
    <x v="776"/>
  </r>
  <r>
    <s v="SALE777"/>
    <d v="2024-02-09T00:00:00"/>
    <s v="CUST1363"/>
    <s v="Elizabeth Smith"/>
    <n v="9"/>
    <x v="6"/>
    <x v="0"/>
    <n v="23"/>
    <s v="Male"/>
    <s v="Murphytown"/>
    <s v="Ohio"/>
    <s v="USA"/>
    <x v="3"/>
    <s v="PROD91"/>
    <x v="4"/>
    <s v="Footwear"/>
    <n v="438.25"/>
    <n v="496"/>
    <s v="STORE12"/>
    <x v="18"/>
    <s v="North"/>
    <s v="Sabrinatown"/>
    <s v="Online"/>
    <n v="2"/>
    <n v="229.81"/>
    <n v="0.21"/>
    <s v="COD"/>
    <x v="777"/>
  </r>
  <r>
    <s v="SALE778"/>
    <d v="2024-06-08T00:00:00"/>
    <s v="CUST1037"/>
    <s v="Christopher Carter"/>
    <n v="8"/>
    <x v="2"/>
    <x v="0"/>
    <n v="27"/>
    <s v="Female"/>
    <s v="Brendastad"/>
    <s v="South Dakota"/>
    <s v="USA"/>
    <x v="4"/>
    <s v="PROD78"/>
    <x v="3"/>
    <s v="Decor"/>
    <n v="325.26"/>
    <n v="400"/>
    <s v="STORE15"/>
    <x v="10"/>
    <s v="North"/>
    <s v="East Jenniferstad"/>
    <s v="Flagship"/>
    <n v="3"/>
    <n v="442.36"/>
    <n v="0.06"/>
    <s v="PayPal"/>
    <x v="778"/>
  </r>
  <r>
    <s v="SALE779"/>
    <d v="2024-04-04T00:00:00"/>
    <s v="CUST1239"/>
    <s v="Maria Hill"/>
    <n v="4"/>
    <x v="10"/>
    <x v="0"/>
    <n v="58"/>
    <s v="Female"/>
    <s v="Zamoraborough"/>
    <s v="Nevada"/>
    <s v="USA"/>
    <x v="1"/>
    <s v="PROD86"/>
    <x v="3"/>
    <s v="Kitchen"/>
    <n v="176.07"/>
    <n v="82"/>
    <s v="STORE3"/>
    <x v="0"/>
    <s v="North"/>
    <s v="Hoodberg"/>
    <s v="Outlet"/>
    <n v="3"/>
    <n v="413.74"/>
    <n v="0.01"/>
    <s v="Credit Card"/>
    <x v="779"/>
  </r>
  <r>
    <s v="SALE780"/>
    <d v="2024-07-04T00:00:00"/>
    <s v="CUST1496"/>
    <s v="Christopher Ford"/>
    <n v="4"/>
    <x v="0"/>
    <x v="0"/>
    <n v="56"/>
    <s v="Male"/>
    <s v="North Seanfurt"/>
    <s v="Ohio"/>
    <s v="USA"/>
    <x v="3"/>
    <s v="PROD89"/>
    <x v="2"/>
    <s v="Makeup"/>
    <n v="183.04"/>
    <n v="457"/>
    <s v="STORE14"/>
    <x v="7"/>
    <s v="South"/>
    <s v="Christopherland"/>
    <s v="Outlet"/>
    <n v="4"/>
    <n v="79.75"/>
    <n v="0.18"/>
    <s v="PayPal"/>
    <x v="780"/>
  </r>
  <r>
    <s v="SALE781"/>
    <d v="2024-05-21T00:00:00"/>
    <s v="CUST1495"/>
    <s v="James Berger"/>
    <n v="21"/>
    <x v="5"/>
    <x v="0"/>
    <n v="23"/>
    <s v="Female"/>
    <s v="Bryanmouth"/>
    <s v="Delaware"/>
    <s v="USA"/>
    <x v="3"/>
    <s v="PROD40"/>
    <x v="1"/>
    <s v="Audio"/>
    <n v="38.520000000000003"/>
    <n v="378"/>
    <s v="STORE12"/>
    <x v="18"/>
    <s v="North"/>
    <s v="Sabrinatown"/>
    <s v="Online"/>
    <n v="4"/>
    <n v="95.06"/>
    <n v="0.03"/>
    <s v="Credit Card"/>
    <x v="781"/>
  </r>
  <r>
    <s v="SALE782"/>
    <d v="2025-04-12T00:00:00"/>
    <s v="CUST1416"/>
    <s v="Jennifer Myers"/>
    <n v="12"/>
    <x v="10"/>
    <x v="2"/>
    <n v="46"/>
    <s v="Male"/>
    <s v="Marthaborough"/>
    <s v="Wisconsin"/>
    <s v="USA"/>
    <x v="1"/>
    <s v="PROD98"/>
    <x v="1"/>
    <s v="Audio"/>
    <n v="431.67"/>
    <n v="73"/>
    <s v="STORE7"/>
    <x v="4"/>
    <s v="South"/>
    <s v="Williamsfurt"/>
    <s v="Online"/>
    <n v="4"/>
    <n v="107.08"/>
    <n v="0.27"/>
    <s v="COD"/>
    <x v="782"/>
  </r>
  <r>
    <s v="SALE783"/>
    <d v="2025-05-17T00:00:00"/>
    <s v="CUST1474"/>
    <s v="Joshua Howard"/>
    <n v="17"/>
    <x v="5"/>
    <x v="2"/>
    <n v="32"/>
    <s v="Female"/>
    <s v="East Christopherhaven"/>
    <s v="South Dakota"/>
    <s v="USA"/>
    <x v="1"/>
    <s v="PROD99"/>
    <x v="3"/>
    <s v="Kitchen"/>
    <n v="201.41"/>
    <n v="146"/>
    <s v="STORE18"/>
    <x v="14"/>
    <s v="East"/>
    <s v="East Stevechester"/>
    <s v="Flagship"/>
    <n v="1"/>
    <n v="873.18"/>
    <n v="0.03"/>
    <s v="COD"/>
    <x v="783"/>
  </r>
  <r>
    <s v="SALE784"/>
    <d v="2025-04-17T00:00:00"/>
    <s v="CUST1377"/>
    <s v="Charles Conley"/>
    <n v="17"/>
    <x v="10"/>
    <x v="2"/>
    <n v="39"/>
    <s v="Female"/>
    <s v="Nathanshire"/>
    <s v="Maine"/>
    <s v="USA"/>
    <x v="0"/>
    <s v="PROD70"/>
    <x v="3"/>
    <s v="Storage"/>
    <n v="138.05000000000001"/>
    <n v="89"/>
    <s v="STORE18"/>
    <x v="14"/>
    <s v="East"/>
    <s v="East Stevechester"/>
    <s v="Flagship"/>
    <n v="1"/>
    <n v="914.75"/>
    <n v="0.1"/>
    <s v="COD"/>
    <x v="784"/>
  </r>
  <r>
    <s v="SALE785"/>
    <d v="2023-12-19T00:00:00"/>
    <s v="CUST1049"/>
    <s v="Timothy Weaver"/>
    <n v="19"/>
    <x v="1"/>
    <x v="1"/>
    <n v="45"/>
    <s v="Female"/>
    <s v="New Amy"/>
    <s v="Ohio"/>
    <s v="USA"/>
    <x v="0"/>
    <s v="PROD73"/>
    <x v="0"/>
    <s v="Team Sports"/>
    <n v="107.06"/>
    <n v="359"/>
    <s v="STORE13"/>
    <x v="13"/>
    <s v="East"/>
    <s v="Johnsonville"/>
    <s v="Flagship"/>
    <n v="4"/>
    <n v="457.33"/>
    <n v="0.1"/>
    <s v="Credit Card"/>
    <x v="785"/>
  </r>
  <r>
    <s v="SALE786"/>
    <d v="2024-11-06T00:00:00"/>
    <s v="CUST1292"/>
    <s v="Ricardo Jones"/>
    <n v="6"/>
    <x v="3"/>
    <x v="0"/>
    <n v="30"/>
    <s v="Male"/>
    <s v="Danielland"/>
    <s v="Minnesota"/>
    <s v="USA"/>
    <x v="2"/>
    <s v="PROD99"/>
    <x v="3"/>
    <s v="Kitchen"/>
    <n v="201.41"/>
    <n v="146"/>
    <s v="STORE3"/>
    <x v="0"/>
    <s v="North"/>
    <s v="Hoodberg"/>
    <s v="Outlet"/>
    <n v="3"/>
    <n v="761.88"/>
    <n v="0.23"/>
    <s v="PayPal"/>
    <x v="786"/>
  </r>
  <r>
    <s v="SALE787"/>
    <d v="2025-05-16T00:00:00"/>
    <s v="CUST1177"/>
    <s v="Curtis Lam"/>
    <n v="16"/>
    <x v="5"/>
    <x v="2"/>
    <n v="55"/>
    <s v="Male"/>
    <s v="Butlerberg"/>
    <s v="Kentucky"/>
    <s v="USA"/>
    <x v="1"/>
    <s v="PROD37"/>
    <x v="4"/>
    <s v="Footwear"/>
    <n v="353.47"/>
    <n v="214"/>
    <s v="STORE19"/>
    <x v="12"/>
    <s v="East"/>
    <s v="Vasquezborough"/>
    <s v="Online"/>
    <n v="4"/>
    <n v="122.87"/>
    <n v="0.13"/>
    <s v="Credit Card"/>
    <x v="787"/>
  </r>
  <r>
    <s v="SALE788"/>
    <d v="2025-05-01T00:00:00"/>
    <s v="CUST1475"/>
    <s v="Barbara Berry"/>
    <n v="1"/>
    <x v="5"/>
    <x v="2"/>
    <n v="18"/>
    <s v="Female"/>
    <s v="Lake Michael"/>
    <s v="Vermont"/>
    <s v="USA"/>
    <x v="1"/>
    <s v="PROD73"/>
    <x v="0"/>
    <s v="Team Sports"/>
    <n v="107.06"/>
    <n v="359"/>
    <s v="STORE4"/>
    <x v="5"/>
    <s v="South"/>
    <s v="Port Sharon"/>
    <s v="Online"/>
    <n v="4"/>
    <n v="753"/>
    <n v="0.28000000000000003"/>
    <s v="COD"/>
    <x v="788"/>
  </r>
  <r>
    <s v="SALE789"/>
    <d v="2024-02-03T00:00:00"/>
    <s v="CUST1370"/>
    <s v="James Holloway Jr."/>
    <n v="3"/>
    <x v="6"/>
    <x v="0"/>
    <n v="45"/>
    <s v="Male"/>
    <s v="Millston"/>
    <s v="Indiana"/>
    <s v="USA"/>
    <x v="2"/>
    <s v="PROD5"/>
    <x v="4"/>
    <s v="Accessories"/>
    <n v="261"/>
    <n v="59"/>
    <s v="STORE5"/>
    <x v="3"/>
    <s v="North"/>
    <s v="New Michaelchester"/>
    <s v="Outlet"/>
    <n v="2"/>
    <n v="788.05"/>
    <n v="0.21"/>
    <s v="Credit Card"/>
    <x v="789"/>
  </r>
  <r>
    <s v="SALE790"/>
    <d v="2025-08-06T00:00:00"/>
    <s v="CUST1462"/>
    <s v="Beth Martin"/>
    <n v="6"/>
    <x v="7"/>
    <x v="2"/>
    <n v="34"/>
    <s v="Female"/>
    <s v="Burkefurt"/>
    <s v="West Virginia"/>
    <s v="USA"/>
    <x v="2"/>
    <s v="PROD82"/>
    <x v="0"/>
    <s v="Fitness"/>
    <n v="152.91999999999999"/>
    <n v="281"/>
    <s v="STORE10"/>
    <x v="15"/>
    <s v="East"/>
    <s v="East Davidville"/>
    <s v="Online"/>
    <n v="2"/>
    <n v="807.1"/>
    <n v="0.28999999999999998"/>
    <s v="Credit Card"/>
    <x v="790"/>
  </r>
  <r>
    <s v="SALE791"/>
    <d v="2024-01-29T00:00:00"/>
    <s v="CUST1134"/>
    <s v="Morgan Bowen"/>
    <n v="29"/>
    <x v="4"/>
    <x v="0"/>
    <n v="54"/>
    <s v="Male"/>
    <s v="Parksfort"/>
    <s v="Washington"/>
    <s v="USA"/>
    <x v="0"/>
    <s v="PROD8"/>
    <x v="1"/>
    <s v="Audio"/>
    <n v="439.07"/>
    <n v="142"/>
    <s v="STORE1"/>
    <x v="8"/>
    <s v="North"/>
    <s v="Danielmouth"/>
    <s v="Flagship"/>
    <n v="2"/>
    <n v="443.09"/>
    <n v="0.02"/>
    <s v="PayPal"/>
    <x v="791"/>
  </r>
  <r>
    <s v="SALE792"/>
    <d v="2025-08-01T00:00:00"/>
    <s v="CUST1468"/>
    <s v="Gregory Curtis"/>
    <n v="1"/>
    <x v="7"/>
    <x v="2"/>
    <n v="45"/>
    <s v="Male"/>
    <s v="Bergermouth"/>
    <s v="Vermont"/>
    <s v="USA"/>
    <x v="3"/>
    <s v="PROD19"/>
    <x v="0"/>
    <s v="Equipment"/>
    <n v="21.34"/>
    <n v="65"/>
    <s v="STORE15"/>
    <x v="10"/>
    <s v="North"/>
    <s v="East Jenniferstad"/>
    <s v="Flagship"/>
    <n v="1"/>
    <n v="512.16"/>
    <n v="0.02"/>
    <s v="COD"/>
    <x v="792"/>
  </r>
  <r>
    <s v="SALE793"/>
    <d v="2024-10-12T00:00:00"/>
    <s v="CUST1208"/>
    <s v="John Perez"/>
    <n v="12"/>
    <x v="11"/>
    <x v="0"/>
    <n v="54"/>
    <s v="Male"/>
    <s v="Kathrynview"/>
    <s v="Louisiana"/>
    <s v="USA"/>
    <x v="1"/>
    <s v="PROD41"/>
    <x v="0"/>
    <s v="Fitness"/>
    <n v="313.26"/>
    <n v="369"/>
    <s v="STORE18"/>
    <x v="14"/>
    <s v="East"/>
    <s v="East Stevechester"/>
    <s v="Flagship"/>
    <n v="2"/>
    <n v="602.54999999999995"/>
    <n v="0.23"/>
    <s v="COD"/>
    <x v="793"/>
  </r>
  <r>
    <s v="SALE794"/>
    <d v="2025-03-29T00:00:00"/>
    <s v="CUST1164"/>
    <s v="Daniel Rivas"/>
    <n v="29"/>
    <x v="9"/>
    <x v="2"/>
    <n v="39"/>
    <s v="Female"/>
    <s v="Dominiquefort"/>
    <s v="Georgia"/>
    <s v="USA"/>
    <x v="2"/>
    <s v="PROD42"/>
    <x v="1"/>
    <s v="Accessories"/>
    <n v="450.71"/>
    <n v="389"/>
    <s v="STORE0"/>
    <x v="6"/>
    <s v="East"/>
    <s v="Washingtonfurt"/>
    <s v="Flagship"/>
    <n v="3"/>
    <n v="846.19"/>
    <n v="0.09"/>
    <s v="COD"/>
    <x v="794"/>
  </r>
  <r>
    <s v="SALE795"/>
    <d v="2025-04-25T00:00:00"/>
    <s v="CUST1326"/>
    <s v="Robert King"/>
    <n v="25"/>
    <x v="10"/>
    <x v="2"/>
    <n v="58"/>
    <s v="Female"/>
    <s v="Cindyton"/>
    <s v="Rhode Island"/>
    <s v="USA"/>
    <x v="0"/>
    <s v="PROD69"/>
    <x v="4"/>
    <s v="Bottoms"/>
    <n v="218.22"/>
    <n v="224"/>
    <s v="STORE8"/>
    <x v="2"/>
    <s v="West"/>
    <s v="Thompsonborough"/>
    <s v="Online"/>
    <n v="1"/>
    <n v="506.73"/>
    <n v="0.28999999999999998"/>
    <s v="Credit Card"/>
    <x v="795"/>
  </r>
  <r>
    <s v="SALE796"/>
    <d v="2024-01-08T00:00:00"/>
    <s v="CUST1052"/>
    <s v="Debra Liu"/>
    <n v="8"/>
    <x v="4"/>
    <x v="0"/>
    <n v="55"/>
    <s v="Male"/>
    <s v="South Timtown"/>
    <s v="Minnesota"/>
    <s v="USA"/>
    <x v="3"/>
    <s v="PROD51"/>
    <x v="1"/>
    <s v="Accessories"/>
    <n v="88.49"/>
    <n v="246"/>
    <s v="STORE16"/>
    <x v="9"/>
    <s v="West"/>
    <s v="New Jimmymouth"/>
    <s v="Flagship"/>
    <n v="1"/>
    <n v="408.66"/>
    <n v="0.13"/>
    <s v="COD"/>
    <x v="796"/>
  </r>
  <r>
    <s v="SALE797"/>
    <d v="2024-06-04T00:00:00"/>
    <s v="CUST1110"/>
    <s v="Ashley Griffin"/>
    <n v="4"/>
    <x v="2"/>
    <x v="0"/>
    <n v="40"/>
    <s v="Female"/>
    <s v="New Dawnton"/>
    <s v="Maryland"/>
    <s v="USA"/>
    <x v="0"/>
    <s v="PROD8"/>
    <x v="1"/>
    <s v="Audio"/>
    <n v="439.07"/>
    <n v="142"/>
    <s v="STORE17"/>
    <x v="1"/>
    <s v="North"/>
    <s v="Bensonhaven"/>
    <s v="Flagship"/>
    <n v="3"/>
    <n v="170.48"/>
    <n v="0.06"/>
    <s v="COD"/>
    <x v="797"/>
  </r>
  <r>
    <s v="SALE798"/>
    <d v="2025-03-01T00:00:00"/>
    <s v="CUST1097"/>
    <s v="David Cobb"/>
    <n v="1"/>
    <x v="9"/>
    <x v="2"/>
    <n v="36"/>
    <s v="Male"/>
    <s v="Lake Thomas"/>
    <s v="South Dakota"/>
    <s v="USA"/>
    <x v="2"/>
    <s v="PROD18"/>
    <x v="4"/>
    <s v="Bottoms"/>
    <n v="265.73266666666666"/>
    <n v="343"/>
    <s v="STORE9"/>
    <x v="11"/>
    <s v="South"/>
    <s v="East Johnstad"/>
    <s v="Flagship"/>
    <n v="1"/>
    <n v="423.48"/>
    <n v="0.18"/>
    <s v="PayPal"/>
    <x v="798"/>
  </r>
  <r>
    <s v="SALE799"/>
    <d v="2023-10-14T00:00:00"/>
    <s v="CUST1235"/>
    <s v="Jon Ortiz"/>
    <n v="14"/>
    <x v="11"/>
    <x v="1"/>
    <n v="28"/>
    <s v="Female"/>
    <s v="South Angelaport"/>
    <s v="Delaware"/>
    <s v="USA"/>
    <x v="3"/>
    <s v="PROD92"/>
    <x v="3"/>
    <s v="Appliances"/>
    <n v="447.43"/>
    <n v="191"/>
    <s v="STORE11"/>
    <x v="19"/>
    <s v="South"/>
    <s v="Lake Michael"/>
    <s v="Online"/>
    <n v="4"/>
    <n v="23.57"/>
    <n v="0.1"/>
    <s v="Credit Card"/>
    <x v="799"/>
  </r>
  <r>
    <s v="SALE800"/>
    <d v="2025-06-29T00:00:00"/>
    <s v="CUST1381"/>
    <s v="Erika Padilla"/>
    <n v="29"/>
    <x v="2"/>
    <x v="2"/>
    <n v="50"/>
    <s v="Male"/>
    <s v="Andrewsland"/>
    <s v="Alabama"/>
    <s v="USA"/>
    <x v="2"/>
    <s v="PROD42"/>
    <x v="1"/>
    <s v="Accessories"/>
    <n v="450.71"/>
    <n v="389"/>
    <s v="STORE18"/>
    <x v="14"/>
    <s v="East"/>
    <s v="East Stevechester"/>
    <s v="Flagship"/>
    <n v="2"/>
    <n v="953.26"/>
    <n v="0.1"/>
    <s v="COD"/>
    <x v="800"/>
  </r>
  <r>
    <s v="SALE801"/>
    <d v="2023-12-17T00:00:00"/>
    <s v="CUST1347"/>
    <s v="Justin Mason DDS"/>
    <n v="17"/>
    <x v="1"/>
    <x v="1"/>
    <n v="39"/>
    <s v="Female"/>
    <s v="Peggystad"/>
    <s v="Connecticut"/>
    <s v="USA"/>
    <x v="0"/>
    <s v="PROD73"/>
    <x v="0"/>
    <s v="Team Sports"/>
    <n v="107.06"/>
    <n v="359"/>
    <s v="STORE7"/>
    <x v="4"/>
    <s v="South"/>
    <s v="Williamsfurt"/>
    <s v="Online"/>
    <n v="3"/>
    <n v="405.13"/>
    <n v="0.14000000000000001"/>
    <s v="COD"/>
    <x v="801"/>
  </r>
  <r>
    <s v="SALE802"/>
    <d v="2023-11-18T00:00:00"/>
    <s v="CUST1339"/>
    <s v="Mrs. Susan Buckley"/>
    <n v="18"/>
    <x v="3"/>
    <x v="1"/>
    <n v="52"/>
    <s v="Female"/>
    <s v="Stevensbury"/>
    <s v="Arizona"/>
    <s v="USA"/>
    <x v="1"/>
    <s v="PROD2"/>
    <x v="4"/>
    <s v="Outerwear"/>
    <n v="265.73266666666666"/>
    <n v="352"/>
    <s v="STORE4"/>
    <x v="5"/>
    <s v="South"/>
    <s v="Port Sharon"/>
    <s v="Online"/>
    <n v="2"/>
    <n v="333.83"/>
    <n v="0.26"/>
    <s v="PayPal"/>
    <x v="802"/>
  </r>
  <r>
    <s v="SALE803"/>
    <d v="2025-03-25T00:00:00"/>
    <s v="CUST1333"/>
    <s v="Teresa Johnson"/>
    <n v="25"/>
    <x v="9"/>
    <x v="2"/>
    <n v="64"/>
    <s v="Female"/>
    <s v="Johnsonbury"/>
    <s v="Georgia"/>
    <s v="USA"/>
    <x v="0"/>
    <s v="PROD91"/>
    <x v="4"/>
    <s v="Footwear"/>
    <n v="438.25"/>
    <n v="496"/>
    <s v="STORE3"/>
    <x v="0"/>
    <s v="North"/>
    <s v="Hoodberg"/>
    <s v="Outlet"/>
    <n v="2"/>
    <n v="727.18"/>
    <n v="0.22"/>
    <s v="PayPal"/>
    <x v="803"/>
  </r>
  <r>
    <s v="SALE804"/>
    <d v="2025-05-01T00:00:00"/>
    <s v="CUST1306"/>
    <s v="Angela Robinson"/>
    <n v="1"/>
    <x v="5"/>
    <x v="2"/>
    <n v="44"/>
    <s v="Male"/>
    <s v="New Nicholasstad"/>
    <s v="Tennessee"/>
    <s v="USA"/>
    <x v="1"/>
    <s v="PROD5"/>
    <x v="4"/>
    <s v="Accessories"/>
    <n v="261"/>
    <n v="59"/>
    <s v="STORE10"/>
    <x v="15"/>
    <s v="East"/>
    <s v="East Davidville"/>
    <s v="Online"/>
    <n v="2"/>
    <n v="516.02"/>
    <n v="0.19"/>
    <s v="COD"/>
    <x v="804"/>
  </r>
  <r>
    <s v="SALE805"/>
    <d v="2024-03-10T00:00:00"/>
    <s v="CUST1294"/>
    <s v="Lisa Chandler"/>
    <n v="10"/>
    <x v="9"/>
    <x v="0"/>
    <n v="29"/>
    <s v="Male"/>
    <s v="Port Richard"/>
    <s v="Montana"/>
    <s v="USA"/>
    <x v="1"/>
    <s v="PROD42"/>
    <x v="1"/>
    <s v="Accessories"/>
    <n v="450.71"/>
    <n v="389"/>
    <s v="STORE11"/>
    <x v="19"/>
    <s v="South"/>
    <s v="Lake Michael"/>
    <s v="Online"/>
    <n v="2"/>
    <n v="705.61"/>
    <n v="0.28000000000000003"/>
    <s v="Credit Card"/>
    <x v="805"/>
  </r>
  <r>
    <s v="SALE806"/>
    <d v="2024-05-02T00:00:00"/>
    <s v="CUST1275"/>
    <s v="Shannon Miller"/>
    <n v="2"/>
    <x v="5"/>
    <x v="0"/>
    <n v="22"/>
    <s v="Male"/>
    <s v="North Austinport"/>
    <s v="Kentucky"/>
    <s v="USA"/>
    <x v="0"/>
    <s v="PROD84"/>
    <x v="3"/>
    <s v="Furniture"/>
    <n v="388.46"/>
    <n v="208"/>
    <s v="STORE8"/>
    <x v="2"/>
    <s v="West"/>
    <s v="Thompsonborough"/>
    <s v="Online"/>
    <n v="3"/>
    <n v="654.47"/>
    <n v="0.18"/>
    <s v="COD"/>
    <x v="806"/>
  </r>
  <r>
    <s v="SALE807"/>
    <d v="2025-03-18T00:00:00"/>
    <s v="CUST1171"/>
    <s v="Amy Wilson"/>
    <n v="18"/>
    <x v="9"/>
    <x v="2"/>
    <n v="44"/>
    <s v="Female"/>
    <s v="Morrisburgh"/>
    <s v="Indiana"/>
    <s v="USA"/>
    <x v="1"/>
    <s v="PROD88"/>
    <x v="0"/>
    <s v="Accessories"/>
    <n v="131.24"/>
    <n v="232"/>
    <s v="STORE15"/>
    <x v="10"/>
    <s v="North"/>
    <s v="East Jenniferstad"/>
    <s v="Flagship"/>
    <n v="2"/>
    <n v="315.27"/>
    <n v="0.23"/>
    <s v="Credit Card"/>
    <x v="807"/>
  </r>
  <r>
    <s v="SALE808"/>
    <d v="2024-11-27T00:00:00"/>
    <s v="CUST1222"/>
    <s v="Alejandro Doyle"/>
    <n v="27"/>
    <x v="3"/>
    <x v="0"/>
    <n v="35"/>
    <s v="Male"/>
    <s v="East Crystalton"/>
    <s v="New Mexico"/>
    <s v="USA"/>
    <x v="1"/>
    <s v="PROD28"/>
    <x v="0"/>
    <s v="Accessories"/>
    <n v="38.76"/>
    <n v="137"/>
    <s v="STORE2"/>
    <x v="17"/>
    <s v="South"/>
    <s v="North Nancyview"/>
    <s v="Outlet"/>
    <n v="1"/>
    <n v="974.47"/>
    <n v="0.05"/>
    <s v="Credit Card"/>
    <x v="808"/>
  </r>
  <r>
    <s v="SALE809"/>
    <d v="2024-02-18T00:00:00"/>
    <s v="CUST1067"/>
    <s v="Amber Mcclain"/>
    <n v="18"/>
    <x v="6"/>
    <x v="0"/>
    <n v="58"/>
    <s v="Male"/>
    <s v="Brendaburgh"/>
    <s v="Florida"/>
    <s v="USA"/>
    <x v="2"/>
    <s v="PROD2"/>
    <x v="4"/>
    <s v="Outerwear"/>
    <n v="265.73266666666666"/>
    <n v="352"/>
    <s v="STORE4"/>
    <x v="5"/>
    <s v="South"/>
    <s v="Port Sharon"/>
    <s v="Online"/>
    <n v="2"/>
    <n v="803.3"/>
    <n v="0.17"/>
    <s v="Credit Card"/>
    <x v="809"/>
  </r>
  <r>
    <s v="SALE810"/>
    <d v="2024-06-04T00:00:00"/>
    <s v="CUST1013"/>
    <s v="Nathan Hernandez"/>
    <n v="4"/>
    <x v="2"/>
    <x v="0"/>
    <n v="32"/>
    <s v="Female"/>
    <s v="New Becky"/>
    <s v="Montana"/>
    <s v="USA"/>
    <x v="2"/>
    <s v="PROD2"/>
    <x v="4"/>
    <s v="Outerwear"/>
    <n v="265.73266666666666"/>
    <n v="352"/>
    <s v="STORE10"/>
    <x v="15"/>
    <s v="East"/>
    <s v="East Davidville"/>
    <s v="Online"/>
    <n v="4"/>
    <n v="863.87"/>
    <n v="0.21"/>
    <s v="COD"/>
    <x v="810"/>
  </r>
  <r>
    <s v="SALE811"/>
    <d v="2024-08-09T00:00:00"/>
    <s v="CUST1469"/>
    <s v="James Foster"/>
    <n v="9"/>
    <x v="7"/>
    <x v="0"/>
    <n v="19"/>
    <s v="Male"/>
    <s v="East Audrey"/>
    <s v="Utah"/>
    <s v="USA"/>
    <x v="0"/>
    <s v="PROD80"/>
    <x v="3"/>
    <s v="Kitchen"/>
    <n v="143.43"/>
    <n v="58"/>
    <s v="STORE18"/>
    <x v="14"/>
    <s v="East"/>
    <s v="East Stevechester"/>
    <s v="Flagship"/>
    <n v="1"/>
    <n v="450.11"/>
    <n v="0.17"/>
    <s v="Credit Card"/>
    <x v="811"/>
  </r>
  <r>
    <s v="SALE812"/>
    <d v="2024-07-13T00:00:00"/>
    <s v="CUST1230"/>
    <s v="Timothy Sanders"/>
    <n v="13"/>
    <x v="0"/>
    <x v="0"/>
    <n v="29"/>
    <s v="Male"/>
    <s v="Aaronmouth"/>
    <s v="Florida"/>
    <s v="USA"/>
    <x v="3"/>
    <s v="PROD68"/>
    <x v="3"/>
    <s v="Furniture"/>
    <n v="243.7"/>
    <n v="130"/>
    <s v="STORE13"/>
    <x v="13"/>
    <s v="East"/>
    <s v="Johnsonville"/>
    <s v="Flagship"/>
    <n v="1"/>
    <n v="289.82"/>
    <n v="0.18"/>
    <s v="COD"/>
    <x v="812"/>
  </r>
  <r>
    <s v="SALE813"/>
    <d v="2025-08-21T00:00:00"/>
    <s v="CUST1334"/>
    <s v="Mr. Christopher Sims"/>
    <n v="21"/>
    <x v="7"/>
    <x v="2"/>
    <n v="50"/>
    <s v="Female"/>
    <s v="Donaldsontown"/>
    <s v="Connecticut"/>
    <s v="USA"/>
    <x v="2"/>
    <s v="PROD54"/>
    <x v="0"/>
    <s v="Accessories"/>
    <n v="434.84"/>
    <n v="185"/>
    <s v="STORE10"/>
    <x v="15"/>
    <s v="East"/>
    <s v="East Davidville"/>
    <s v="Online"/>
    <n v="4"/>
    <n v="250.64"/>
    <n v="0.1"/>
    <s v="PayPal"/>
    <x v="813"/>
  </r>
  <r>
    <s v="SALE814"/>
    <d v="2025-08-07T00:00:00"/>
    <s v="CUST1287"/>
    <s v="Cynthia Roberts"/>
    <n v="7"/>
    <x v="7"/>
    <x v="2"/>
    <n v="22"/>
    <s v="Female"/>
    <s v="Millerfort"/>
    <s v="Vermont"/>
    <s v="USA"/>
    <x v="0"/>
    <s v="PROD69"/>
    <x v="4"/>
    <s v="Bottoms"/>
    <n v="218.22"/>
    <n v="224"/>
    <s v="STORE19"/>
    <x v="12"/>
    <s v="East"/>
    <s v="Vasquezborough"/>
    <s v="Online"/>
    <n v="4"/>
    <n v="373.49"/>
    <n v="0.16"/>
    <s v="COD"/>
    <x v="814"/>
  </r>
  <r>
    <s v="SALE815"/>
    <d v="2024-04-16T00:00:00"/>
    <s v="CUST1066"/>
    <s v="Cody Diaz"/>
    <n v="16"/>
    <x v="10"/>
    <x v="0"/>
    <n v="27"/>
    <s v="Female"/>
    <s v="South Aaronside"/>
    <s v="New Hampshire"/>
    <s v="USA"/>
    <x v="2"/>
    <s v="PROD3"/>
    <x v="4"/>
    <s v="Outerwear"/>
    <n v="364.67"/>
    <n v="452"/>
    <s v="STORE9"/>
    <x v="11"/>
    <s v="South"/>
    <s v="East Johnstad"/>
    <s v="Flagship"/>
    <n v="4"/>
    <n v="348.91"/>
    <n v="0.18"/>
    <s v="PayPal"/>
    <x v="815"/>
  </r>
  <r>
    <s v="SALE816"/>
    <d v="2024-04-08T00:00:00"/>
    <s v="CUST1110"/>
    <s v="Ashley Griffin"/>
    <n v="8"/>
    <x v="10"/>
    <x v="0"/>
    <n v="40"/>
    <s v="Female"/>
    <s v="New Dawnton"/>
    <s v="Maryland"/>
    <s v="USA"/>
    <x v="0"/>
    <s v="PROD94"/>
    <x v="2"/>
    <s v="Skincare"/>
    <n v="358.47"/>
    <n v="213"/>
    <s v="STORE17"/>
    <x v="1"/>
    <s v="North"/>
    <s v="Bensonhaven"/>
    <s v="Flagship"/>
    <n v="4"/>
    <n v="212.96"/>
    <n v="0.17"/>
    <s v="Credit Card"/>
    <x v="816"/>
  </r>
  <r>
    <s v="SALE817"/>
    <d v="2024-04-24T00:00:00"/>
    <s v="CUST1190"/>
    <s v="Christopher Stewart"/>
    <n v="24"/>
    <x v="10"/>
    <x v="0"/>
    <n v="21"/>
    <s v="Male"/>
    <s v="Amandaside"/>
    <s v="New York"/>
    <s v="USA"/>
    <x v="3"/>
    <s v="PROD27"/>
    <x v="3"/>
    <s v="Decor"/>
    <n v="234.80599999999998"/>
    <n v="378"/>
    <s v="STORE19"/>
    <x v="12"/>
    <s v="East"/>
    <s v="Vasquezborough"/>
    <s v="Online"/>
    <n v="3"/>
    <n v="871.34"/>
    <n v="0.11"/>
    <s v="COD"/>
    <x v="817"/>
  </r>
  <r>
    <s v="SALE818"/>
    <d v="2025-07-06T00:00:00"/>
    <s v="CUST1100"/>
    <s v="Diane Watson"/>
    <n v="6"/>
    <x v="0"/>
    <x v="2"/>
    <n v="53"/>
    <s v="Female"/>
    <s v="North Codyport"/>
    <s v="Texas"/>
    <s v="USA"/>
    <x v="1"/>
    <s v="PROD94"/>
    <x v="2"/>
    <s v="Skincare"/>
    <n v="358.47"/>
    <n v="213"/>
    <s v="STORE0"/>
    <x v="6"/>
    <s v="East"/>
    <s v="Washingtonfurt"/>
    <s v="Flagship"/>
    <n v="2"/>
    <n v="698.94"/>
    <n v="0.06"/>
    <s v="Credit Card"/>
    <x v="818"/>
  </r>
  <r>
    <s v="SALE819"/>
    <d v="2025-02-09T00:00:00"/>
    <s v="CUST1316"/>
    <s v="Robert House"/>
    <n v="9"/>
    <x v="6"/>
    <x v="2"/>
    <n v="34"/>
    <s v="Male"/>
    <s v="Lake James"/>
    <s v="Maryland"/>
    <s v="USA"/>
    <x v="0"/>
    <s v="PROD74"/>
    <x v="1"/>
    <s v="Audio"/>
    <n v="403.71"/>
    <n v="159"/>
    <s v="STORE0"/>
    <x v="6"/>
    <s v="East"/>
    <s v="Washingtonfurt"/>
    <s v="Flagship"/>
    <n v="1"/>
    <n v="719.94"/>
    <n v="0.23"/>
    <s v="COD"/>
    <x v="819"/>
  </r>
  <r>
    <s v="SALE820"/>
    <d v="2024-11-11T00:00:00"/>
    <s v="CUST1006"/>
    <s v="Amber Jackson"/>
    <n v="11"/>
    <x v="3"/>
    <x v="0"/>
    <n v="29"/>
    <s v="Female"/>
    <s v="Deborahborough"/>
    <s v="South Dakota"/>
    <s v="USA"/>
    <x v="1"/>
    <s v="PROD28"/>
    <x v="0"/>
    <s v="Accessories"/>
    <n v="38.76"/>
    <n v="137"/>
    <s v="STORE4"/>
    <x v="5"/>
    <s v="South"/>
    <s v="Port Sharon"/>
    <s v="Online"/>
    <n v="2"/>
    <n v="278.16000000000003"/>
    <n v="0.22"/>
    <s v="PayPal"/>
    <x v="820"/>
  </r>
  <r>
    <s v="SALE821"/>
    <d v="2024-01-16T00:00:00"/>
    <s v="CUST1053"/>
    <s v="Sharon Brown"/>
    <n v="16"/>
    <x v="4"/>
    <x v="0"/>
    <n v="37"/>
    <s v="Female"/>
    <s v="East Andrea"/>
    <s v="Michigan"/>
    <s v="USA"/>
    <x v="0"/>
    <s v="PROD49"/>
    <x v="2"/>
    <s v="Fragrance"/>
    <n v="43.29"/>
    <n v="267"/>
    <s v="STORE5"/>
    <x v="3"/>
    <s v="North"/>
    <s v="New Michaelchester"/>
    <s v="Outlet"/>
    <n v="1"/>
    <n v="678.9"/>
    <n v="0.17"/>
    <s v="Credit Card"/>
    <x v="821"/>
  </r>
  <r>
    <s v="SALE822"/>
    <d v="2024-08-16T00:00:00"/>
    <s v="CUST1015"/>
    <s v="Laura Alvarez"/>
    <n v="16"/>
    <x v="7"/>
    <x v="0"/>
    <n v="49"/>
    <s v="Female"/>
    <s v="Lawsonhaven"/>
    <s v="Washington"/>
    <s v="USA"/>
    <x v="1"/>
    <s v="PROD25"/>
    <x v="4"/>
    <s v="Accessories"/>
    <n v="174.02"/>
    <n v="268"/>
    <s v="STORE15"/>
    <x v="10"/>
    <s v="North"/>
    <s v="East Jenniferstad"/>
    <s v="Flagship"/>
    <n v="4"/>
    <n v="94.13"/>
    <n v="0.15"/>
    <s v="Credit Card"/>
    <x v="822"/>
  </r>
  <r>
    <s v="SALE823"/>
    <d v="2025-10-03T00:00:00"/>
    <s v="CUST1441"/>
    <s v="Dalton Walters"/>
    <n v="3"/>
    <x v="11"/>
    <x v="2"/>
    <n v="31"/>
    <s v="Male"/>
    <s v="Jonesstad"/>
    <s v="Wisconsin"/>
    <s v="USA"/>
    <x v="2"/>
    <s v="PROD44"/>
    <x v="0"/>
    <s v="Fitness"/>
    <n v="167.12"/>
    <n v="316"/>
    <s v="STORE1"/>
    <x v="8"/>
    <s v="North"/>
    <s v="Danielmouth"/>
    <s v="Flagship"/>
    <n v="4"/>
    <n v="415.02"/>
    <n v="0.01"/>
    <s v="PayPal"/>
    <x v="823"/>
  </r>
  <r>
    <s v="SALE824"/>
    <d v="2025-07-03T00:00:00"/>
    <s v="CUST1051"/>
    <s v="Sarah Rodgers"/>
    <n v="3"/>
    <x v="0"/>
    <x v="2"/>
    <n v="23"/>
    <s v="Female"/>
    <s v="New Julia"/>
    <s v="West Virginia"/>
    <s v="USA"/>
    <x v="0"/>
    <s v="PROD11"/>
    <x v="1"/>
    <s v="Accessories"/>
    <n v="449.4"/>
    <n v="274.7"/>
    <s v="STORE4"/>
    <x v="5"/>
    <s v="South"/>
    <s v="Port Sharon"/>
    <s v="Online"/>
    <n v="4"/>
    <n v="780.07"/>
    <n v="0.03"/>
    <s v="Credit Card"/>
    <x v="824"/>
  </r>
  <r>
    <s v="SALE825"/>
    <d v="2025-08-08T00:00:00"/>
    <s v="CUST1428"/>
    <s v="Samuel Mullins"/>
    <n v="8"/>
    <x v="7"/>
    <x v="2"/>
    <n v="27"/>
    <s v="Female"/>
    <s v="Hartmouth"/>
    <s v="Louisiana"/>
    <s v="USA"/>
    <x v="3"/>
    <s v="PROD37"/>
    <x v="4"/>
    <s v="Footwear"/>
    <n v="353.47"/>
    <n v="214"/>
    <s v="STORE15"/>
    <x v="10"/>
    <s v="North"/>
    <s v="East Jenniferstad"/>
    <s v="Flagship"/>
    <n v="4"/>
    <n v="184.57"/>
    <n v="0.28000000000000003"/>
    <s v="Credit Card"/>
    <x v="825"/>
  </r>
  <r>
    <s v="SALE826"/>
    <d v="2024-08-28T00:00:00"/>
    <s v="CUST1287"/>
    <s v="Cynthia Roberts"/>
    <n v="28"/>
    <x v="7"/>
    <x v="0"/>
    <n v="22"/>
    <s v="Female"/>
    <s v="Millerfort"/>
    <s v="Vermont"/>
    <s v="USA"/>
    <x v="0"/>
    <s v="PROD65"/>
    <x v="0"/>
    <s v="Fitness"/>
    <n v="240.63"/>
    <n v="423"/>
    <s v="STORE4"/>
    <x v="5"/>
    <s v="South"/>
    <s v="Port Sharon"/>
    <s v="Online"/>
    <n v="4"/>
    <n v="277.58"/>
    <n v="0.22"/>
    <s v="PayPal"/>
    <x v="826"/>
  </r>
  <r>
    <s v="SALE827"/>
    <d v="2025-03-18T00:00:00"/>
    <s v="CUST1104"/>
    <s v="Christopher Lester"/>
    <n v="18"/>
    <x v="9"/>
    <x v="2"/>
    <n v="64"/>
    <s v="Male"/>
    <s v="South Jenniferville"/>
    <s v="Georgia"/>
    <s v="USA"/>
    <x v="2"/>
    <s v="PROD31"/>
    <x v="0"/>
    <s v="Team Sports"/>
    <n v="204.39"/>
    <n v="281"/>
    <s v="STORE3"/>
    <x v="0"/>
    <s v="North"/>
    <s v="Hoodberg"/>
    <s v="Outlet"/>
    <n v="1"/>
    <n v="36.799999999999997"/>
    <n v="0.18"/>
    <s v="Credit Card"/>
    <x v="827"/>
  </r>
  <r>
    <s v="SALE828"/>
    <d v="2025-06-01T00:00:00"/>
    <s v="CUST1356"/>
    <s v="Steve Hunt"/>
    <n v="1"/>
    <x v="2"/>
    <x v="2"/>
    <n v="54"/>
    <s v="Male"/>
    <s v="North Richard"/>
    <s v="Virginia"/>
    <s v="USA"/>
    <x v="3"/>
    <s v="PROD88"/>
    <x v="0"/>
    <s v="Accessories"/>
    <n v="131.24"/>
    <n v="232"/>
    <s v="STORE6"/>
    <x v="16"/>
    <s v="East"/>
    <s v="Port Josephberg"/>
    <s v="Online"/>
    <n v="1"/>
    <n v="539.37"/>
    <n v="0.14000000000000001"/>
    <s v="Credit Card"/>
    <x v="828"/>
  </r>
  <r>
    <s v="SALE829"/>
    <d v="2025-04-13T00:00:00"/>
    <s v="CUST1089"/>
    <s v="Jamie Yoder"/>
    <n v="13"/>
    <x v="10"/>
    <x v="2"/>
    <n v="43"/>
    <s v="Male"/>
    <s v="New Gabrielleville"/>
    <s v="Wisconsin"/>
    <s v="USA"/>
    <x v="1"/>
    <s v="PROD20"/>
    <x v="0"/>
    <s v="Accessories"/>
    <n v="131.51"/>
    <n v="281.95833333333331"/>
    <s v="STORE18"/>
    <x v="14"/>
    <s v="East"/>
    <s v="East Stevechester"/>
    <s v="Flagship"/>
    <n v="1"/>
    <n v="27.83"/>
    <n v="0.3"/>
    <s v="PayPal"/>
    <x v="829"/>
  </r>
  <r>
    <s v="SALE830"/>
    <d v="2024-06-13T00:00:00"/>
    <s v="CUST1283"/>
    <s v="Bryan Garcia"/>
    <n v="13"/>
    <x v="2"/>
    <x v="0"/>
    <n v="54"/>
    <s v="Female"/>
    <s v="Garciaborough"/>
    <s v="Wyoming"/>
    <s v="USA"/>
    <x v="2"/>
    <s v="PROD70"/>
    <x v="3"/>
    <s v="Storage"/>
    <n v="138.05000000000001"/>
    <n v="89"/>
    <s v="STORE4"/>
    <x v="5"/>
    <s v="South"/>
    <s v="Port Sharon"/>
    <s v="Online"/>
    <n v="3"/>
    <n v="698.72"/>
    <n v="0.28000000000000003"/>
    <s v="COD"/>
    <x v="830"/>
  </r>
  <r>
    <s v="SALE831"/>
    <d v="2025-02-10T00:00:00"/>
    <s v="CUST1012"/>
    <s v="Kenneth Lambert"/>
    <n v="10"/>
    <x v="6"/>
    <x v="2"/>
    <n v="55"/>
    <s v="Female"/>
    <s v="North Kathryn"/>
    <s v="Kansas"/>
    <s v="USA"/>
    <x v="1"/>
    <s v="PROD76"/>
    <x v="1"/>
    <s v="Computer"/>
    <n v="392.89"/>
    <n v="320"/>
    <s v="STORE13"/>
    <x v="13"/>
    <s v="East"/>
    <s v="Johnsonville"/>
    <s v="Flagship"/>
    <n v="4"/>
    <n v="528.23"/>
    <n v="0.15"/>
    <s v="COD"/>
    <x v="831"/>
  </r>
  <r>
    <s v="SALE832"/>
    <d v="2024-09-13T00:00:00"/>
    <s v="CUST1492"/>
    <s v="Darrell Miller"/>
    <n v="13"/>
    <x v="8"/>
    <x v="0"/>
    <n v="59"/>
    <s v="Female"/>
    <s v="Port Carol"/>
    <s v="Florida"/>
    <s v="USA"/>
    <x v="1"/>
    <s v="PROD46"/>
    <x v="4"/>
    <s v="Outerwear"/>
    <n v="167.34"/>
    <n v="296"/>
    <s v="STORE16"/>
    <x v="9"/>
    <s v="West"/>
    <s v="New Jimmymouth"/>
    <s v="Flagship"/>
    <n v="2"/>
    <n v="780.9"/>
    <n v="0.24"/>
    <s v="PayPal"/>
    <x v="832"/>
  </r>
  <r>
    <s v="SALE833"/>
    <d v="2023-11-06T00:00:00"/>
    <s v="CUST1180"/>
    <s v="Wesley Thompson"/>
    <n v="6"/>
    <x v="3"/>
    <x v="1"/>
    <n v="38"/>
    <s v="Male"/>
    <s v="East Davidmouth"/>
    <s v="Maine"/>
    <s v="USA"/>
    <x v="3"/>
    <s v="PROD21"/>
    <x v="3"/>
    <s v="Storage"/>
    <n v="123.46"/>
    <n v="76"/>
    <s v="STORE14"/>
    <x v="7"/>
    <s v="South"/>
    <s v="Christopherland"/>
    <s v="Outlet"/>
    <n v="1"/>
    <n v="977.97"/>
    <n v="0.06"/>
    <s v="COD"/>
    <x v="833"/>
  </r>
  <r>
    <s v="SALE834"/>
    <d v="2024-01-19T00:00:00"/>
    <s v="CUST1369"/>
    <s v="Gregory Allen"/>
    <n v="19"/>
    <x v="4"/>
    <x v="0"/>
    <n v="20"/>
    <s v="Female"/>
    <s v="West Bruce"/>
    <s v="Vermont"/>
    <s v="USA"/>
    <x v="1"/>
    <s v="PROD83"/>
    <x v="2"/>
    <s v="Skincare"/>
    <n v="250.41615384615383"/>
    <n v="159"/>
    <s v="STORE12"/>
    <x v="18"/>
    <s v="North"/>
    <s v="Sabrinatown"/>
    <s v="Online"/>
    <n v="4"/>
    <n v="354.65"/>
    <n v="0.19"/>
    <s v="Credit Card"/>
    <x v="834"/>
  </r>
  <r>
    <s v="SALE835"/>
    <d v="2024-03-25T00:00:00"/>
    <s v="CUST1283"/>
    <s v="Bryan Garcia"/>
    <n v="25"/>
    <x v="9"/>
    <x v="0"/>
    <n v="54"/>
    <s v="Female"/>
    <s v="Garciaborough"/>
    <s v="Wyoming"/>
    <s v="USA"/>
    <x v="2"/>
    <s v="PROD68"/>
    <x v="3"/>
    <s v="Furniture"/>
    <n v="243.7"/>
    <n v="130"/>
    <s v="STORE19"/>
    <x v="12"/>
    <s v="East"/>
    <s v="Vasquezborough"/>
    <s v="Online"/>
    <n v="1"/>
    <n v="671.62"/>
    <n v="0.09"/>
    <s v="COD"/>
    <x v="835"/>
  </r>
  <r>
    <s v="SALE836"/>
    <d v="2025-09-14T00:00:00"/>
    <s v="CUST1317"/>
    <s v="Tiffany Williams"/>
    <n v="14"/>
    <x v="8"/>
    <x v="2"/>
    <n v="64"/>
    <s v="Female"/>
    <s v="Richardsport"/>
    <s v="New Hampshire"/>
    <s v="USA"/>
    <x v="0"/>
    <s v="PROD82"/>
    <x v="0"/>
    <s v="Fitness"/>
    <n v="152.91999999999999"/>
    <n v="281"/>
    <s v="STORE3"/>
    <x v="0"/>
    <s v="North"/>
    <s v="Hoodberg"/>
    <s v="Outlet"/>
    <n v="1"/>
    <n v="867.32"/>
    <n v="0.28999999999999998"/>
    <s v="PayPal"/>
    <x v="836"/>
  </r>
  <r>
    <s v="SALE837"/>
    <d v="2024-02-14T00:00:00"/>
    <s v="CUST1081"/>
    <s v="Krystal Ford"/>
    <n v="14"/>
    <x v="6"/>
    <x v="0"/>
    <n v="34"/>
    <s v="Female"/>
    <s v="South David"/>
    <s v="Arizona"/>
    <s v="USA"/>
    <x v="1"/>
    <s v="PROD10"/>
    <x v="3"/>
    <s v="Kitchen"/>
    <n v="298.86"/>
    <n v="308"/>
    <s v="STORE12"/>
    <x v="18"/>
    <s v="North"/>
    <s v="Sabrinatown"/>
    <s v="Online"/>
    <n v="3"/>
    <n v="240.27"/>
    <n v="0.15"/>
    <s v="PayPal"/>
    <x v="837"/>
  </r>
  <r>
    <s v="SALE838"/>
    <d v="2025-03-12T00:00:00"/>
    <s v="CUST1075"/>
    <s v="Rhonda Morales"/>
    <n v="12"/>
    <x v="9"/>
    <x v="2"/>
    <n v="61"/>
    <s v="Female"/>
    <s v="Lake Barryfurt"/>
    <s v="California"/>
    <s v="USA"/>
    <x v="0"/>
    <s v="PROD28"/>
    <x v="0"/>
    <s v="Accessories"/>
    <n v="38.76"/>
    <n v="137"/>
    <s v="STORE16"/>
    <x v="9"/>
    <s v="West"/>
    <s v="New Jimmymouth"/>
    <s v="Flagship"/>
    <n v="2"/>
    <n v="619.12"/>
    <n v="0.28000000000000003"/>
    <s v="COD"/>
    <x v="838"/>
  </r>
  <r>
    <s v="SALE839"/>
    <d v="2025-04-08T00:00:00"/>
    <s v="CUST1213"/>
    <s v="Stuart Johnson"/>
    <n v="8"/>
    <x v="10"/>
    <x v="2"/>
    <n v="42"/>
    <s v="Female"/>
    <s v="West Markport"/>
    <s v="North Dakota"/>
    <s v="USA"/>
    <x v="1"/>
    <s v="PROD87"/>
    <x v="3"/>
    <s v="Lighting"/>
    <n v="371.38"/>
    <n v="220"/>
    <s v="STORE0"/>
    <x v="6"/>
    <s v="East"/>
    <s v="Washingtonfurt"/>
    <s v="Flagship"/>
    <n v="3"/>
    <n v="693.42"/>
    <n v="0.08"/>
    <s v="PayPal"/>
    <x v="839"/>
  </r>
  <r>
    <s v="SALE840"/>
    <d v="2025-02-07T00:00:00"/>
    <s v="CUST1108"/>
    <s v="Travis Holland"/>
    <n v="7"/>
    <x v="6"/>
    <x v="2"/>
    <n v="38"/>
    <s v="Male"/>
    <s v="Webstermouth"/>
    <s v="New Hampshire"/>
    <s v="USA"/>
    <x v="3"/>
    <s v="PROD48"/>
    <x v="1"/>
    <s v="Accessories"/>
    <n v="177.98"/>
    <n v="103"/>
    <s v="STORE10"/>
    <x v="15"/>
    <s v="East"/>
    <s v="East Davidville"/>
    <s v="Online"/>
    <n v="4"/>
    <n v="751.63"/>
    <n v="0.28000000000000003"/>
    <s v="COD"/>
    <x v="840"/>
  </r>
  <r>
    <s v="SALE841"/>
    <d v="2024-03-29T00:00:00"/>
    <s v="CUST1110"/>
    <s v="Ashley Griffin"/>
    <n v="29"/>
    <x v="9"/>
    <x v="0"/>
    <n v="40"/>
    <s v="Female"/>
    <s v="New Dawnton"/>
    <s v="Maryland"/>
    <s v="USA"/>
    <x v="0"/>
    <s v="PROD31"/>
    <x v="0"/>
    <s v="Team Sports"/>
    <n v="204.39"/>
    <n v="281"/>
    <s v="STORE15"/>
    <x v="10"/>
    <s v="North"/>
    <s v="East Jenniferstad"/>
    <s v="Flagship"/>
    <n v="3"/>
    <n v="108.14"/>
    <n v="0.19"/>
    <s v="COD"/>
    <x v="841"/>
  </r>
  <r>
    <s v="SALE842"/>
    <d v="2024-06-03T00:00:00"/>
    <s v="CUST1256"/>
    <s v="Kristen Fischer"/>
    <n v="3"/>
    <x v="2"/>
    <x v="0"/>
    <n v="57"/>
    <s v="Male"/>
    <s v="Lake Christopher"/>
    <s v="Arkansas"/>
    <s v="USA"/>
    <x v="1"/>
    <s v="PROD27"/>
    <x v="3"/>
    <s v="Decor"/>
    <n v="234.80599999999998"/>
    <n v="378"/>
    <s v="STORE4"/>
    <x v="5"/>
    <s v="South"/>
    <s v="Port Sharon"/>
    <s v="Online"/>
    <n v="1"/>
    <n v="964.11"/>
    <n v="0.17"/>
    <s v="COD"/>
    <x v="842"/>
  </r>
  <r>
    <s v="SALE843"/>
    <d v="2024-08-21T00:00:00"/>
    <s v="CUST1131"/>
    <s v="Joseph Richards"/>
    <n v="21"/>
    <x v="7"/>
    <x v="0"/>
    <n v="34"/>
    <s v="Female"/>
    <s v="Wigginsville"/>
    <s v="Alabama"/>
    <s v="USA"/>
    <x v="3"/>
    <s v="PROD19"/>
    <x v="0"/>
    <s v="Equipment"/>
    <n v="21.34"/>
    <n v="65"/>
    <s v="STORE0"/>
    <x v="6"/>
    <s v="East"/>
    <s v="Washingtonfurt"/>
    <s v="Flagship"/>
    <n v="1"/>
    <n v="346.2"/>
    <n v="0.28999999999999998"/>
    <s v="Credit Card"/>
    <x v="843"/>
  </r>
  <r>
    <s v="SALE844"/>
    <d v="2024-08-23T00:00:00"/>
    <s v="CUST1457"/>
    <s v="Christina Robertson"/>
    <n v="23"/>
    <x v="7"/>
    <x v="0"/>
    <n v="59"/>
    <s v="Male"/>
    <s v="Hubbardborough"/>
    <s v="Kentucky"/>
    <s v="USA"/>
    <x v="1"/>
    <s v="PROD43"/>
    <x v="1"/>
    <s v="Computer"/>
    <n v="253.33"/>
    <n v="266"/>
    <s v="STORE15"/>
    <x v="10"/>
    <s v="North"/>
    <s v="East Jenniferstad"/>
    <s v="Flagship"/>
    <n v="3"/>
    <n v="791.75"/>
    <n v="0.28999999999999998"/>
    <s v="Credit Card"/>
    <x v="844"/>
  </r>
  <r>
    <s v="SALE845"/>
    <d v="2023-12-05T00:00:00"/>
    <s v="CUST1319"/>
    <s v="Casey Simpson"/>
    <n v="5"/>
    <x v="1"/>
    <x v="1"/>
    <n v="54"/>
    <s v="Male"/>
    <s v="West Mathewside"/>
    <s v="Mississippi"/>
    <s v="USA"/>
    <x v="1"/>
    <s v="PROD39"/>
    <x v="1"/>
    <s v="Mobile"/>
    <n v="326.06"/>
    <n v="301"/>
    <s v="STORE13"/>
    <x v="13"/>
    <s v="East"/>
    <s v="Johnsonville"/>
    <s v="Flagship"/>
    <n v="1"/>
    <n v="529.84"/>
    <n v="0.13"/>
    <s v="PayPal"/>
    <x v="845"/>
  </r>
  <r>
    <s v="SALE846"/>
    <d v="2025-10-06T00:00:00"/>
    <s v="CUST1471"/>
    <s v="Debra Mccullough"/>
    <n v="6"/>
    <x v="11"/>
    <x v="2"/>
    <n v="42"/>
    <s v="Male"/>
    <s v="Mcdanielfurt"/>
    <s v="Montana"/>
    <s v="USA"/>
    <x v="1"/>
    <s v="PROD54"/>
    <x v="0"/>
    <s v="Accessories"/>
    <n v="434.84"/>
    <n v="185"/>
    <s v="STORE3"/>
    <x v="0"/>
    <s v="North"/>
    <s v="Hoodberg"/>
    <s v="Outlet"/>
    <n v="3"/>
    <n v="582.57000000000005"/>
    <n v="0.11"/>
    <s v="PayPal"/>
    <x v="846"/>
  </r>
  <r>
    <s v="SALE847"/>
    <d v="2023-11-12T00:00:00"/>
    <s v="CUST1211"/>
    <s v="Rodney Huffman"/>
    <n v="12"/>
    <x v="3"/>
    <x v="1"/>
    <n v="20"/>
    <s v="Female"/>
    <s v="Garzafort"/>
    <s v="Delaware"/>
    <s v="USA"/>
    <x v="2"/>
    <s v="PROD95"/>
    <x v="0"/>
    <s v="Accessories"/>
    <n v="60.65"/>
    <n v="75"/>
    <s v="STORE17"/>
    <x v="1"/>
    <s v="North"/>
    <s v="Bensonhaven"/>
    <s v="Flagship"/>
    <n v="1"/>
    <n v="219.81"/>
    <n v="0.22"/>
    <s v="COD"/>
    <x v="847"/>
  </r>
  <r>
    <s v="SALE848"/>
    <d v="2024-05-25T00:00:00"/>
    <s v="CUST1497"/>
    <s v="Sarah Marsh"/>
    <n v="25"/>
    <x v="5"/>
    <x v="0"/>
    <n v="47"/>
    <s v="Female"/>
    <s v="Port William"/>
    <s v="New York"/>
    <s v="USA"/>
    <x v="0"/>
    <s v="PROD70"/>
    <x v="3"/>
    <s v="Storage"/>
    <n v="138.05000000000001"/>
    <n v="89"/>
    <s v="STORE18"/>
    <x v="14"/>
    <s v="East"/>
    <s v="East Stevechester"/>
    <s v="Flagship"/>
    <n v="4"/>
    <n v="883.31"/>
    <n v="0.27"/>
    <s v="Credit Card"/>
    <x v="848"/>
  </r>
  <r>
    <s v="SALE849"/>
    <d v="2024-12-01T00:00:00"/>
    <s v="CUST1234"/>
    <s v="Nathaniel Hill"/>
    <n v="1"/>
    <x v="1"/>
    <x v="0"/>
    <n v="43"/>
    <s v="Female"/>
    <s v="Lake Mark"/>
    <s v="Kansas"/>
    <s v="USA"/>
    <x v="0"/>
    <s v="PROD17"/>
    <x v="0"/>
    <s v="Accessories"/>
    <n v="144.53"/>
    <n v="367"/>
    <s v="STORE14"/>
    <x v="7"/>
    <s v="South"/>
    <s v="Christopherland"/>
    <s v="Outlet"/>
    <n v="4"/>
    <n v="329.06"/>
    <n v="0.04"/>
    <s v="COD"/>
    <x v="849"/>
  </r>
  <r>
    <s v="SALE850"/>
    <d v="2025-01-21T00:00:00"/>
    <s v="CUST1105"/>
    <s v="Lance Baker"/>
    <n v="21"/>
    <x v="4"/>
    <x v="2"/>
    <n v="50"/>
    <s v="Female"/>
    <s v="Port Victoria"/>
    <s v="Florida"/>
    <s v="USA"/>
    <x v="0"/>
    <s v="PROD68"/>
    <x v="3"/>
    <s v="Furniture"/>
    <n v="243.7"/>
    <n v="130"/>
    <s v="STORE11"/>
    <x v="19"/>
    <s v="South"/>
    <s v="Lake Michael"/>
    <s v="Online"/>
    <n v="1"/>
    <n v="935.78"/>
    <n v="0.03"/>
    <s v="PayPal"/>
    <x v="850"/>
  </r>
  <r>
    <s v="SALE851"/>
    <d v="2024-07-11T00:00:00"/>
    <s v="CUST1320"/>
    <s v="Jessica Gonzalez"/>
    <n v="11"/>
    <x v="0"/>
    <x v="0"/>
    <n v="34"/>
    <s v="Female"/>
    <s v="South Darrenland"/>
    <s v="Iowa"/>
    <s v="USA"/>
    <x v="3"/>
    <s v="PROD60"/>
    <x v="2"/>
    <s v="Fragrance"/>
    <n v="482.75"/>
    <n v="444"/>
    <s v="STORE10"/>
    <x v="15"/>
    <s v="East"/>
    <s v="East Davidville"/>
    <s v="Online"/>
    <n v="4"/>
    <n v="597.79999999999995"/>
    <n v="0.2"/>
    <s v="Credit Card"/>
    <x v="851"/>
  </r>
  <r>
    <s v="SALE852"/>
    <d v="2025-02-12T00:00:00"/>
    <s v="CUST1259"/>
    <s v="Beth Allen"/>
    <n v="12"/>
    <x v="6"/>
    <x v="2"/>
    <n v="32"/>
    <s v="Female"/>
    <s v="South Kathrynmouth"/>
    <s v="Oklahoma"/>
    <s v="USA"/>
    <x v="2"/>
    <s v="PROD13"/>
    <x v="1"/>
    <s v="Accessories"/>
    <n v="242.23"/>
    <n v="453"/>
    <s v="STORE18"/>
    <x v="14"/>
    <s v="East"/>
    <s v="East Stevechester"/>
    <s v="Flagship"/>
    <n v="4"/>
    <n v="266.98"/>
    <n v="0.16"/>
    <s v="Credit Card"/>
    <x v="852"/>
  </r>
  <r>
    <s v="SALE853"/>
    <d v="2025-08-04T00:00:00"/>
    <s v="CUST1407"/>
    <s v="Joseph Mendoza"/>
    <n v="4"/>
    <x v="7"/>
    <x v="2"/>
    <n v="33"/>
    <s v="Male"/>
    <s v="Ashleymouth"/>
    <s v="Maryland"/>
    <s v="USA"/>
    <x v="0"/>
    <s v="PROD70"/>
    <x v="3"/>
    <s v="Storage"/>
    <n v="138.05000000000001"/>
    <n v="89"/>
    <s v="STORE15"/>
    <x v="10"/>
    <s v="North"/>
    <s v="East Jenniferstad"/>
    <s v="Flagship"/>
    <n v="3"/>
    <n v="360.18"/>
    <n v="0.03"/>
    <s v="Credit Card"/>
    <x v="853"/>
  </r>
  <r>
    <s v="SALE854"/>
    <d v="2025-07-22T00:00:00"/>
    <s v="CUST1363"/>
    <s v="Elizabeth Smith"/>
    <n v="22"/>
    <x v="0"/>
    <x v="2"/>
    <n v="23"/>
    <s v="Male"/>
    <s v="Murphytown"/>
    <s v="Ohio"/>
    <s v="USA"/>
    <x v="3"/>
    <s v="PROD56"/>
    <x v="3"/>
    <s v="Decor"/>
    <n v="461.47"/>
    <n v="190"/>
    <s v="STORE0"/>
    <x v="6"/>
    <s v="East"/>
    <s v="Washingtonfurt"/>
    <s v="Flagship"/>
    <n v="3"/>
    <n v="247.41"/>
    <n v="0.05"/>
    <s v="COD"/>
    <x v="854"/>
  </r>
  <r>
    <s v="SALE855"/>
    <d v="2023-11-05T00:00:00"/>
    <s v="CUST1078"/>
    <s v="Cody Blake"/>
    <n v="5"/>
    <x v="3"/>
    <x v="1"/>
    <n v="21"/>
    <s v="Male"/>
    <s v="North Scottport"/>
    <s v="Virginia"/>
    <s v="USA"/>
    <x v="0"/>
    <s v="PROD45"/>
    <x v="0"/>
    <s v="Team Sports"/>
    <n v="318.91000000000003"/>
    <n v="114"/>
    <s v="STORE15"/>
    <x v="10"/>
    <s v="North"/>
    <s v="East Jenniferstad"/>
    <s v="Flagship"/>
    <n v="3"/>
    <n v="674.66"/>
    <n v="0.23"/>
    <s v="Credit Card"/>
    <x v="855"/>
  </r>
  <r>
    <s v="SALE856"/>
    <d v="2025-08-05T00:00:00"/>
    <s v="CUST1415"/>
    <s v="Tyler Cook"/>
    <n v="5"/>
    <x v="7"/>
    <x v="2"/>
    <n v="26"/>
    <s v="Female"/>
    <s v="Kramerview"/>
    <s v="Alaska"/>
    <s v="USA"/>
    <x v="2"/>
    <s v="PROD42"/>
    <x v="1"/>
    <s v="Accessories"/>
    <n v="450.71"/>
    <n v="389"/>
    <s v="STORE4"/>
    <x v="5"/>
    <s v="South"/>
    <s v="Port Sharon"/>
    <s v="Online"/>
    <n v="1"/>
    <n v="913.98"/>
    <n v="0.27"/>
    <s v="PayPal"/>
    <x v="856"/>
  </r>
  <r>
    <s v="SALE857"/>
    <d v="2025-04-22T00:00:00"/>
    <s v="CUST1314"/>
    <s v="Elizabeth Johnson"/>
    <n v="22"/>
    <x v="10"/>
    <x v="2"/>
    <n v="53"/>
    <s v="Female"/>
    <s v="Anitaland"/>
    <s v="Washington"/>
    <s v="USA"/>
    <x v="2"/>
    <s v="PROD93"/>
    <x v="1"/>
    <s v="Computer"/>
    <n v="377.52"/>
    <n v="485"/>
    <s v="STORE10"/>
    <x v="15"/>
    <s v="East"/>
    <s v="East Davidville"/>
    <s v="Online"/>
    <n v="4"/>
    <n v="370.5"/>
    <n v="0.13"/>
    <s v="PayPal"/>
    <x v="857"/>
  </r>
  <r>
    <s v="SALE858"/>
    <d v="2024-11-23T00:00:00"/>
    <s v="CUST1358"/>
    <s v="Ashley Anderson"/>
    <n v="23"/>
    <x v="3"/>
    <x v="0"/>
    <n v="60"/>
    <s v="Female"/>
    <s v="West Johnmouth"/>
    <s v="Mississippi"/>
    <s v="USA"/>
    <x v="0"/>
    <s v="PROD72"/>
    <x v="0"/>
    <s v="Fitness"/>
    <n v="477.61"/>
    <n v="300"/>
    <s v="STORE13"/>
    <x v="13"/>
    <s v="East"/>
    <s v="Johnsonville"/>
    <s v="Flagship"/>
    <n v="1"/>
    <n v="735.1"/>
    <n v="0.1"/>
    <s v="PayPal"/>
    <x v="858"/>
  </r>
  <r>
    <s v="SALE859"/>
    <d v="2024-11-18T00:00:00"/>
    <s v="CUST1135"/>
    <s v="Matthew Hanna"/>
    <n v="18"/>
    <x v="3"/>
    <x v="0"/>
    <n v="33"/>
    <s v="Female"/>
    <s v="Gonzalezbury"/>
    <s v="Michigan"/>
    <s v="USA"/>
    <x v="1"/>
    <s v="PROD79"/>
    <x v="3"/>
    <s v="Lighting"/>
    <n v="228.53"/>
    <n v="469"/>
    <s v="STORE2"/>
    <x v="17"/>
    <s v="South"/>
    <s v="North Nancyview"/>
    <s v="Outlet"/>
    <n v="3"/>
    <n v="448.55"/>
    <n v="0.05"/>
    <s v="Credit Card"/>
    <x v="859"/>
  </r>
  <r>
    <s v="SALE860"/>
    <d v="2025-02-03T00:00:00"/>
    <s v="CUST1059"/>
    <s v="Alyssa Vargas"/>
    <n v="3"/>
    <x v="6"/>
    <x v="2"/>
    <n v="53"/>
    <s v="Male"/>
    <s v="New Kathrynland"/>
    <s v="Montana"/>
    <s v="USA"/>
    <x v="1"/>
    <s v="PROD84"/>
    <x v="3"/>
    <s v="Furniture"/>
    <n v="388.46"/>
    <n v="208"/>
    <s v="STORE13"/>
    <x v="13"/>
    <s v="East"/>
    <s v="Johnsonville"/>
    <s v="Flagship"/>
    <n v="3"/>
    <n v="904.96"/>
    <n v="7.0000000000000007E-2"/>
    <s v="COD"/>
    <x v="860"/>
  </r>
  <r>
    <s v="SALE861"/>
    <d v="2024-11-12T00:00:00"/>
    <s v="CUST1380"/>
    <s v="Shelley Ponce"/>
    <n v="12"/>
    <x v="3"/>
    <x v="0"/>
    <n v="23"/>
    <s v="Male"/>
    <s v="South Cassandrachester"/>
    <s v="Rhode Island"/>
    <s v="USA"/>
    <x v="0"/>
    <s v="PROD68"/>
    <x v="3"/>
    <s v="Furniture"/>
    <n v="243.7"/>
    <n v="130"/>
    <s v="STORE13"/>
    <x v="13"/>
    <s v="East"/>
    <s v="Johnsonville"/>
    <s v="Flagship"/>
    <n v="4"/>
    <n v="408.72"/>
    <n v="0.16"/>
    <s v="COD"/>
    <x v="861"/>
  </r>
  <r>
    <s v="SALE862"/>
    <d v="2024-04-30T00:00:00"/>
    <s v="CUST1282"/>
    <s v="Kristi Lopez"/>
    <n v="30"/>
    <x v="10"/>
    <x v="0"/>
    <n v="46"/>
    <s v="Female"/>
    <s v="Spencermouth"/>
    <s v="New Jersey"/>
    <s v="USA"/>
    <x v="0"/>
    <s v="PROD71"/>
    <x v="2"/>
    <s v="Haircare"/>
    <n v="214.32"/>
    <n v="383"/>
    <s v="STORE3"/>
    <x v="0"/>
    <s v="North"/>
    <s v="Hoodberg"/>
    <s v="Outlet"/>
    <n v="4"/>
    <n v="770.65"/>
    <n v="0.27"/>
    <s v="Credit Card"/>
    <x v="862"/>
  </r>
  <r>
    <s v="SALE863"/>
    <d v="2025-04-20T00:00:00"/>
    <s v="CUST1203"/>
    <s v="Sarah Brady"/>
    <n v="20"/>
    <x v="10"/>
    <x v="2"/>
    <n v="47"/>
    <s v="Male"/>
    <s v="Johnsonland"/>
    <s v="Iowa"/>
    <s v="USA"/>
    <x v="1"/>
    <s v="PROD30"/>
    <x v="3"/>
    <s v="Kitchen"/>
    <n v="19.52"/>
    <n v="57"/>
    <s v="STORE6"/>
    <x v="16"/>
    <s v="East"/>
    <s v="Port Josephberg"/>
    <s v="Online"/>
    <n v="1"/>
    <n v="649.22"/>
    <n v="0.03"/>
    <s v="COD"/>
    <x v="863"/>
  </r>
  <r>
    <s v="SALE864"/>
    <d v="2024-05-16T00:00:00"/>
    <s v="CUST1348"/>
    <s v="Sherry Cabrera"/>
    <n v="16"/>
    <x v="5"/>
    <x v="0"/>
    <n v="55"/>
    <s v="Male"/>
    <s v="Shannonview"/>
    <s v="Pennsylvania"/>
    <s v="USA"/>
    <x v="2"/>
    <s v="PROD33"/>
    <x v="3"/>
    <s v="Decor"/>
    <n v="179.77"/>
    <n v="305"/>
    <s v="STORE10"/>
    <x v="15"/>
    <s v="East"/>
    <s v="East Davidville"/>
    <s v="Online"/>
    <n v="2"/>
    <n v="379.78"/>
    <n v="0.2"/>
    <s v="Credit Card"/>
    <x v="864"/>
  </r>
  <r>
    <s v="SALE865"/>
    <d v="2025-04-23T00:00:00"/>
    <s v="CUST1248"/>
    <s v="Nicholas Webb"/>
    <n v="23"/>
    <x v="10"/>
    <x v="2"/>
    <n v="19"/>
    <s v="Male"/>
    <s v="Lake Timothy"/>
    <s v="Nevada"/>
    <s v="USA"/>
    <x v="0"/>
    <s v="PROD43"/>
    <x v="1"/>
    <s v="Computer"/>
    <n v="253.33"/>
    <n v="266"/>
    <s v="STORE8"/>
    <x v="2"/>
    <s v="West"/>
    <s v="Thompsonborough"/>
    <s v="Online"/>
    <n v="3"/>
    <n v="924.15"/>
    <n v="0.1"/>
    <s v="PayPal"/>
    <x v="865"/>
  </r>
  <r>
    <s v="SALE866"/>
    <d v="2024-10-06T00:00:00"/>
    <s v="CUST1469"/>
    <s v="James Foster"/>
    <n v="6"/>
    <x v="11"/>
    <x v="0"/>
    <n v="19"/>
    <s v="Male"/>
    <s v="East Audrey"/>
    <s v="Utah"/>
    <s v="USA"/>
    <x v="0"/>
    <s v="PROD45"/>
    <x v="0"/>
    <s v="Team Sports"/>
    <n v="318.91000000000003"/>
    <n v="114"/>
    <s v="STORE17"/>
    <x v="1"/>
    <s v="North"/>
    <s v="Bensonhaven"/>
    <s v="Flagship"/>
    <n v="3"/>
    <n v="144.66999999999999"/>
    <n v="0.28999999999999998"/>
    <s v="COD"/>
    <x v="866"/>
  </r>
  <r>
    <s v="SALE867"/>
    <d v="2025-02-12T00:00:00"/>
    <s v="CUST1121"/>
    <s v="Joel Robinson"/>
    <n v="12"/>
    <x v="6"/>
    <x v="2"/>
    <n v="62"/>
    <s v="Male"/>
    <s v="Lake Danielport"/>
    <s v="Hawaii"/>
    <s v="USA"/>
    <x v="1"/>
    <s v="PROD33"/>
    <x v="3"/>
    <s v="Decor"/>
    <n v="179.77"/>
    <n v="305"/>
    <s v="STORE15"/>
    <x v="10"/>
    <s v="North"/>
    <s v="East Jenniferstad"/>
    <s v="Flagship"/>
    <n v="2"/>
    <n v="667.17"/>
    <n v="0.1"/>
    <s v="PayPal"/>
    <x v="867"/>
  </r>
  <r>
    <s v="SALE868"/>
    <d v="2024-03-31T00:00:00"/>
    <s v="CUST1402"/>
    <s v="Cassandra Perez"/>
    <n v="31"/>
    <x v="9"/>
    <x v="0"/>
    <n v="31"/>
    <s v="Male"/>
    <s v="Brandonville"/>
    <s v="Mississippi"/>
    <s v="USA"/>
    <x v="3"/>
    <s v="PROD66"/>
    <x v="2"/>
    <s v="Haircare"/>
    <n v="340.39"/>
    <n v="177"/>
    <s v="STORE3"/>
    <x v="0"/>
    <s v="North"/>
    <s v="Hoodberg"/>
    <s v="Outlet"/>
    <n v="1"/>
    <n v="984.6"/>
    <n v="0.22"/>
    <s v="Credit Card"/>
    <x v="868"/>
  </r>
  <r>
    <s v="SALE869"/>
    <d v="2023-11-30T00:00:00"/>
    <s v="CUST1279"/>
    <s v="Aaron Luna"/>
    <n v="30"/>
    <x v="3"/>
    <x v="1"/>
    <n v="21"/>
    <s v="Female"/>
    <s v="Gilltown"/>
    <s v="Ohio"/>
    <s v="USA"/>
    <x v="3"/>
    <s v="PROD13"/>
    <x v="1"/>
    <s v="Accessories"/>
    <n v="242.23"/>
    <n v="453"/>
    <s v="STORE8"/>
    <x v="2"/>
    <s v="West"/>
    <s v="Thompsonborough"/>
    <s v="Online"/>
    <n v="1"/>
    <n v="139.29"/>
    <n v="0"/>
    <s v="Credit Card"/>
    <x v="869"/>
  </r>
  <r>
    <s v="SALE870"/>
    <d v="2025-02-14T00:00:00"/>
    <s v="CUST1033"/>
    <s v="Robert Jones DDS"/>
    <n v="14"/>
    <x v="6"/>
    <x v="2"/>
    <n v="25"/>
    <s v="Male"/>
    <s v="Tristanton"/>
    <s v="Oklahoma"/>
    <s v="USA"/>
    <x v="1"/>
    <s v="PROD16"/>
    <x v="2"/>
    <s v="Grooming"/>
    <n v="337.42"/>
    <n v="256"/>
    <s v="STORE8"/>
    <x v="2"/>
    <s v="West"/>
    <s v="Thompsonborough"/>
    <s v="Online"/>
    <n v="3"/>
    <n v="459.57"/>
    <n v="0.1"/>
    <s v="COD"/>
    <x v="870"/>
  </r>
  <r>
    <s v="SALE871"/>
    <d v="2024-01-11T00:00:00"/>
    <s v="CUST1066"/>
    <s v="Cody Diaz"/>
    <n v="11"/>
    <x v="4"/>
    <x v="0"/>
    <n v="27"/>
    <s v="Female"/>
    <s v="South Aaronside"/>
    <s v="New Hampshire"/>
    <s v="USA"/>
    <x v="2"/>
    <s v="PROD40"/>
    <x v="1"/>
    <s v="Audio"/>
    <n v="38.520000000000003"/>
    <n v="378"/>
    <s v="STORE15"/>
    <x v="10"/>
    <s v="North"/>
    <s v="East Jenniferstad"/>
    <s v="Flagship"/>
    <n v="1"/>
    <n v="517.82000000000005"/>
    <n v="0.28999999999999998"/>
    <s v="Credit Card"/>
    <x v="871"/>
  </r>
  <r>
    <s v="SALE872"/>
    <d v="2024-12-27T00:00:00"/>
    <s v="CUST1379"/>
    <s v="Tanya Lopez"/>
    <n v="27"/>
    <x v="1"/>
    <x v="0"/>
    <n v="34"/>
    <s v="Female"/>
    <s v="West Jeffreyburgh"/>
    <s v="Iowa"/>
    <s v="USA"/>
    <x v="0"/>
    <s v="PROD76"/>
    <x v="1"/>
    <s v="Computer"/>
    <n v="392.89"/>
    <n v="320"/>
    <s v="STORE6"/>
    <x v="16"/>
    <s v="East"/>
    <s v="Port Josephberg"/>
    <s v="Online"/>
    <n v="4"/>
    <n v="282.45"/>
    <n v="0.28999999999999998"/>
    <s v="COD"/>
    <x v="872"/>
  </r>
  <r>
    <s v="SALE873"/>
    <d v="2023-11-20T00:00:00"/>
    <s v="CUST1455"/>
    <s v="Tyler Weber"/>
    <n v="20"/>
    <x v="3"/>
    <x v="1"/>
    <n v="54"/>
    <s v="Male"/>
    <s v="East Yvette"/>
    <s v="Illinois"/>
    <s v="USA"/>
    <x v="0"/>
    <s v="PROD87"/>
    <x v="3"/>
    <s v="Lighting"/>
    <n v="371.38"/>
    <n v="220"/>
    <s v="STORE7"/>
    <x v="4"/>
    <s v="South"/>
    <s v="Williamsfurt"/>
    <s v="Online"/>
    <n v="2"/>
    <n v="386.46"/>
    <n v="0.23"/>
    <s v="COD"/>
    <x v="873"/>
  </r>
  <r>
    <s v="SALE874"/>
    <d v="2025-01-04T00:00:00"/>
    <s v="CUST1195"/>
    <s v="Anthony Garcia"/>
    <n v="4"/>
    <x v="4"/>
    <x v="2"/>
    <n v="60"/>
    <s v="Male"/>
    <s v="Taraberg"/>
    <s v="Arizona"/>
    <s v="USA"/>
    <x v="2"/>
    <s v="PROD19"/>
    <x v="0"/>
    <s v="Equipment"/>
    <n v="21.34"/>
    <n v="65"/>
    <s v="STORE3"/>
    <x v="0"/>
    <s v="North"/>
    <s v="Hoodberg"/>
    <s v="Outlet"/>
    <n v="1"/>
    <n v="270.45"/>
    <n v="0.15"/>
    <s v="COD"/>
    <x v="874"/>
  </r>
  <r>
    <s v="SALE875"/>
    <d v="2024-07-20T00:00:00"/>
    <s v="CUST1041"/>
    <s v="James Gibbs"/>
    <n v="20"/>
    <x v="0"/>
    <x v="0"/>
    <n v="21"/>
    <s v="Male"/>
    <s v="Mooneyshire"/>
    <s v="Alaska"/>
    <s v="USA"/>
    <x v="1"/>
    <s v="PROD76"/>
    <x v="1"/>
    <s v="Computer"/>
    <n v="392.89"/>
    <n v="320"/>
    <s v="STORE10"/>
    <x v="15"/>
    <s v="East"/>
    <s v="East Davidville"/>
    <s v="Online"/>
    <n v="4"/>
    <n v="762.94"/>
    <n v="0.09"/>
    <s v="COD"/>
    <x v="875"/>
  </r>
  <r>
    <s v="SALE876"/>
    <d v="2023-11-12T00:00:00"/>
    <s v="CUST1494"/>
    <s v="Justin Lopez"/>
    <n v="12"/>
    <x v="3"/>
    <x v="1"/>
    <n v="21"/>
    <s v="Male"/>
    <s v="Port Cheryl"/>
    <s v="Texas"/>
    <s v="USA"/>
    <x v="0"/>
    <s v="PROD41"/>
    <x v="0"/>
    <s v="Fitness"/>
    <n v="313.26"/>
    <n v="369"/>
    <s v="STORE13"/>
    <x v="13"/>
    <s v="East"/>
    <s v="Johnsonville"/>
    <s v="Flagship"/>
    <n v="1"/>
    <n v="409.03"/>
    <n v="0.25"/>
    <s v="COD"/>
    <x v="876"/>
  </r>
  <r>
    <s v="SALE877"/>
    <d v="2024-04-29T00:00:00"/>
    <s v="CUST1219"/>
    <s v="Jordan Wells"/>
    <n v="29"/>
    <x v="10"/>
    <x v="0"/>
    <n v="47"/>
    <s v="Female"/>
    <s v="Phillipschester   "/>
    <s v="New Jersey"/>
    <s v="USA"/>
    <x v="0"/>
    <s v="PROD96"/>
    <x v="4"/>
    <s v="Outerwear"/>
    <n v="358.47"/>
    <n v="143"/>
    <s v="STORE18"/>
    <x v="14"/>
    <s v="East"/>
    <s v="East Stevechester"/>
    <s v="Flagship"/>
    <n v="2"/>
    <n v="891.13"/>
    <n v="0.13"/>
    <s v="Credit Card"/>
    <x v="877"/>
  </r>
  <r>
    <s v="SALE878"/>
    <d v="2024-10-28T00:00:00"/>
    <s v="CUST1032"/>
    <s v="Mike Jennings"/>
    <n v="28"/>
    <x v="11"/>
    <x v="0"/>
    <n v="48"/>
    <s v="Female"/>
    <s v="Fostermouth"/>
    <s v="Arizona"/>
    <s v="USA"/>
    <x v="0"/>
    <s v="PROD92"/>
    <x v="3"/>
    <s v="Appliances"/>
    <n v="447.43"/>
    <n v="191"/>
    <s v="STORE16"/>
    <x v="9"/>
    <s v="West"/>
    <s v="New Jimmymouth"/>
    <s v="Flagship"/>
    <n v="1"/>
    <n v="553.38"/>
    <n v="0.21"/>
    <s v="PayPal"/>
    <x v="878"/>
  </r>
  <r>
    <s v="SALE879"/>
    <d v="2023-12-21T00:00:00"/>
    <s v="CUST1160"/>
    <s v="John Lawson"/>
    <n v="21"/>
    <x v="1"/>
    <x v="1"/>
    <n v="41"/>
    <s v="Female"/>
    <s v="New Juliemouth"/>
    <s v="North Carolina"/>
    <s v="USA"/>
    <x v="1"/>
    <s v="PROD85"/>
    <x v="4"/>
    <s v="Accessories"/>
    <n v="119.57"/>
    <n v="210"/>
    <s v="STORE13"/>
    <x v="13"/>
    <s v="East"/>
    <s v="Johnsonville"/>
    <s v="Flagship"/>
    <n v="2"/>
    <n v="652.29999999999995"/>
    <n v="0.16"/>
    <s v="COD"/>
    <x v="879"/>
  </r>
  <r>
    <s v="SALE880"/>
    <d v="2024-10-10T00:00:00"/>
    <s v="CUST1122"/>
    <s v="Michael Chang"/>
    <n v="10"/>
    <x v="11"/>
    <x v="0"/>
    <n v="50"/>
    <s v="Male"/>
    <s v="Kathrynport"/>
    <s v="North Carolina"/>
    <s v="USA"/>
    <x v="1"/>
    <s v="PROD42"/>
    <x v="1"/>
    <s v="Accessories"/>
    <n v="450.71"/>
    <n v="389"/>
    <s v="STORE9"/>
    <x v="11"/>
    <s v="South"/>
    <s v="East Johnstad"/>
    <s v="Flagship"/>
    <n v="4"/>
    <n v="194.36"/>
    <n v="0.18"/>
    <s v="COD"/>
    <x v="880"/>
  </r>
  <r>
    <s v="SALE881"/>
    <d v="2025-01-03T00:00:00"/>
    <s v="CUST1153"/>
    <s v="Joseph Faulkner"/>
    <n v="3"/>
    <x v="4"/>
    <x v="2"/>
    <n v="31"/>
    <s v="Male"/>
    <s v="New Leahfurt"/>
    <s v="North Dakota"/>
    <s v="USA"/>
    <x v="3"/>
    <s v="PROD92"/>
    <x v="3"/>
    <s v="Appliances"/>
    <n v="447.43"/>
    <n v="191"/>
    <s v="STORE1"/>
    <x v="8"/>
    <s v="North"/>
    <s v="Danielmouth"/>
    <s v="Flagship"/>
    <n v="3"/>
    <n v="476.37"/>
    <n v="0.21"/>
    <s v="COD"/>
    <x v="881"/>
  </r>
  <r>
    <s v="SALE882"/>
    <d v="2024-03-09T00:00:00"/>
    <s v="CUST1365"/>
    <s v="Brandon Mcbride"/>
    <n v="9"/>
    <x v="9"/>
    <x v="0"/>
    <n v="63"/>
    <s v="Female"/>
    <s v="Kellyside"/>
    <s v="Alaska"/>
    <s v="USA"/>
    <x v="1"/>
    <s v="PROD40"/>
    <x v="1"/>
    <s v="Audio"/>
    <n v="38.520000000000003"/>
    <n v="378"/>
    <s v="STORE5"/>
    <x v="3"/>
    <s v="North"/>
    <s v="New Michaelchester"/>
    <s v="Outlet"/>
    <n v="3"/>
    <n v="174.57"/>
    <n v="0"/>
    <s v="PayPal"/>
    <x v="882"/>
  </r>
  <r>
    <s v="SALE883"/>
    <d v="2024-08-22T00:00:00"/>
    <s v="CUST1119"/>
    <s v="Michael Jones"/>
    <n v="22"/>
    <x v="7"/>
    <x v="0"/>
    <n v="40"/>
    <s v="Male"/>
    <s v="North Edwardton"/>
    <s v="Tennessee"/>
    <s v="USA"/>
    <x v="3"/>
    <s v="PROD85"/>
    <x v="4"/>
    <s v="Accessories"/>
    <n v="119.57"/>
    <n v="210"/>
    <s v="STORE0"/>
    <x v="6"/>
    <s v="East"/>
    <s v="Washingtonfurt"/>
    <s v="Flagship"/>
    <n v="3"/>
    <n v="762"/>
    <n v="0.02"/>
    <s v="PayPal"/>
    <x v="883"/>
  </r>
  <r>
    <s v="SALE884"/>
    <d v="2024-04-13T00:00:00"/>
    <s v="CUST1425"/>
    <s v="Bryce Hawkins"/>
    <n v="13"/>
    <x v="10"/>
    <x v="0"/>
    <n v="40"/>
    <s v="Male"/>
    <s v="Lake Monique"/>
    <s v="Utah"/>
    <s v="USA"/>
    <x v="3"/>
    <s v="PROD72"/>
    <x v="0"/>
    <s v="Fitness"/>
    <n v="477.61"/>
    <n v="300"/>
    <s v="STORE19"/>
    <x v="12"/>
    <s v="East"/>
    <s v="Vasquezborough"/>
    <s v="Online"/>
    <n v="1"/>
    <n v="44.08"/>
    <n v="0.05"/>
    <s v="Credit Card"/>
    <x v="884"/>
  </r>
  <r>
    <s v="SALE885"/>
    <d v="2024-06-23T00:00:00"/>
    <s v="CUST1495"/>
    <s v="James Berger"/>
    <n v="23"/>
    <x v="2"/>
    <x v="0"/>
    <n v="23"/>
    <s v="Female"/>
    <s v="Bryanmouth"/>
    <s v="Delaware"/>
    <s v="USA"/>
    <x v="3"/>
    <s v="PROD59"/>
    <x v="2"/>
    <s v="Haircare"/>
    <n v="17.309999999999999"/>
    <n v="399"/>
    <s v="STORE13"/>
    <x v="13"/>
    <s v="East"/>
    <s v="Johnsonville"/>
    <s v="Flagship"/>
    <n v="1"/>
    <n v="992.37"/>
    <n v="0.24"/>
    <s v="COD"/>
    <x v="885"/>
  </r>
  <r>
    <s v="SALE886"/>
    <d v="2025-08-07T00:00:00"/>
    <s v="CUST1201"/>
    <s v="Mary Boyd"/>
    <n v="7"/>
    <x v="7"/>
    <x v="2"/>
    <n v="25"/>
    <s v="Female"/>
    <s v="New Logan"/>
    <s v="Michigan"/>
    <s v="USA"/>
    <x v="3"/>
    <s v="PROD31"/>
    <x v="0"/>
    <s v="Team Sports"/>
    <n v="204.39"/>
    <n v="281"/>
    <s v="STORE10"/>
    <x v="15"/>
    <s v="East"/>
    <s v="East Davidville"/>
    <s v="Online"/>
    <n v="3"/>
    <n v="465.4"/>
    <n v="0.28999999999999998"/>
    <s v="COD"/>
    <x v="886"/>
  </r>
  <r>
    <s v="SALE887"/>
    <d v="2025-03-08T00:00:00"/>
    <s v="CUST1337"/>
    <s v="Carol Lewis"/>
    <n v="8"/>
    <x v="9"/>
    <x v="2"/>
    <n v="40"/>
    <s v="Female"/>
    <s v="Ryanport"/>
    <s v="North Carolina"/>
    <s v="USA"/>
    <x v="3"/>
    <s v="PROD16"/>
    <x v="2"/>
    <s v="Grooming"/>
    <n v="337.42"/>
    <n v="256"/>
    <s v="STORE10"/>
    <x v="15"/>
    <s v="East"/>
    <s v="East Davidville"/>
    <s v="Online"/>
    <n v="2"/>
    <n v="693.61"/>
    <n v="0.15"/>
    <s v="PayPal"/>
    <x v="887"/>
  </r>
  <r>
    <s v="SALE888"/>
    <d v="2025-05-24T00:00:00"/>
    <s v="CUST1465"/>
    <s v="Ronald Ross"/>
    <n v="24"/>
    <x v="5"/>
    <x v="2"/>
    <n v="28"/>
    <s v="Female"/>
    <s v="Hartmanside"/>
    <s v="North Carolina"/>
    <s v="USA"/>
    <x v="2"/>
    <s v="PROD67"/>
    <x v="1"/>
    <s v="Accessories"/>
    <n v="349.17"/>
    <n v="476"/>
    <s v="STORE8"/>
    <x v="2"/>
    <s v="West"/>
    <s v="Thompsonborough"/>
    <s v="Online"/>
    <n v="2"/>
    <n v="995.11"/>
    <n v="0.13"/>
    <s v="PayPal"/>
    <x v="888"/>
  </r>
  <r>
    <s v="SALE889"/>
    <d v="2025-04-02T00:00:00"/>
    <s v="CUST1381"/>
    <s v="Erika Padilla"/>
    <n v="2"/>
    <x v="10"/>
    <x v="2"/>
    <n v="50"/>
    <s v="Male"/>
    <s v="Andrewsland"/>
    <s v="Alabama"/>
    <s v="USA"/>
    <x v="2"/>
    <s v="PROD23"/>
    <x v="4"/>
    <s v="Tops"/>
    <n v="265.73266666666666"/>
    <n v="360"/>
    <s v="STORE4"/>
    <x v="5"/>
    <s v="South"/>
    <s v="Port Sharon"/>
    <s v="Online"/>
    <n v="3"/>
    <n v="70.97"/>
    <n v="0.06"/>
    <s v="COD"/>
    <x v="889"/>
  </r>
  <r>
    <s v="SALE890"/>
    <d v="2024-02-03T00:00:00"/>
    <s v="CUST1113"/>
    <s v="Edward Hall"/>
    <n v="3"/>
    <x v="6"/>
    <x v="0"/>
    <n v="51"/>
    <s v="Male"/>
    <s v="New William"/>
    <s v="New Mexico"/>
    <s v="USA"/>
    <x v="0"/>
    <s v="PROD83"/>
    <x v="2"/>
    <s v="Skincare"/>
    <n v="250.41615384615383"/>
    <n v="159"/>
    <s v="STORE9"/>
    <x v="11"/>
    <s v="South"/>
    <s v="East Johnstad"/>
    <s v="Flagship"/>
    <n v="3"/>
    <n v="470.42"/>
    <n v="0.16"/>
    <s v="Credit Card"/>
    <x v="890"/>
  </r>
  <r>
    <s v="SALE891"/>
    <d v="2025-10-02T00:00:00"/>
    <s v="CUST1314"/>
    <s v="Elizabeth Johnson"/>
    <n v="2"/>
    <x v="11"/>
    <x v="2"/>
    <n v="53"/>
    <s v="Female"/>
    <s v="Anitaland"/>
    <s v="Washington"/>
    <s v="USA"/>
    <x v="2"/>
    <s v="PROD86"/>
    <x v="3"/>
    <s v="Kitchen"/>
    <n v="176.07"/>
    <n v="82"/>
    <s v="STORE16"/>
    <x v="9"/>
    <s v="West"/>
    <s v="New Jimmymouth"/>
    <s v="Flagship"/>
    <n v="2"/>
    <n v="215.59"/>
    <n v="0.18"/>
    <s v="Credit Card"/>
    <x v="891"/>
  </r>
  <r>
    <s v="SALE892"/>
    <d v="2025-08-26T00:00:00"/>
    <s v="CUST1239"/>
    <s v="Maria Hill"/>
    <n v="26"/>
    <x v="7"/>
    <x v="2"/>
    <n v="58"/>
    <s v="Female"/>
    <s v="Zamoraborough"/>
    <s v="Nevada"/>
    <s v="USA"/>
    <x v="1"/>
    <s v="PROD92"/>
    <x v="3"/>
    <s v="Appliances"/>
    <n v="447.43"/>
    <n v="191"/>
    <s v="STORE0"/>
    <x v="6"/>
    <s v="East"/>
    <s v="Washingtonfurt"/>
    <s v="Flagship"/>
    <n v="1"/>
    <n v="533.79999999999995"/>
    <n v="0.27"/>
    <s v="COD"/>
    <x v="892"/>
  </r>
  <r>
    <s v="SALE893"/>
    <d v="2024-11-18T00:00:00"/>
    <s v="CUST1093"/>
    <s v="Christy Vasquez"/>
    <n v="18"/>
    <x v="3"/>
    <x v="0"/>
    <n v="28"/>
    <s v="Female"/>
    <s v="Port Travisstad"/>
    <s v="South Carolina"/>
    <s v="USA"/>
    <x v="0"/>
    <s v="PROD32"/>
    <x v="2"/>
    <s v="Skincare"/>
    <n v="283.83"/>
    <n v="244"/>
    <s v="STORE3"/>
    <x v="0"/>
    <s v="North"/>
    <s v="Hoodberg"/>
    <s v="Outlet"/>
    <n v="2"/>
    <n v="732.67"/>
    <n v="0.24"/>
    <s v="PayPal"/>
    <x v="893"/>
  </r>
  <r>
    <s v="SALE894"/>
    <d v="2023-11-17T00:00:00"/>
    <s v="CUST1489"/>
    <s v="Melinda Thomas"/>
    <n v="17"/>
    <x v="3"/>
    <x v="1"/>
    <n v="42"/>
    <s v="Female"/>
    <s v="Lake Elizabethside"/>
    <s v="Indiana"/>
    <s v="USA"/>
    <x v="2"/>
    <s v="PROD60"/>
    <x v="2"/>
    <s v="Fragrance"/>
    <n v="482.75"/>
    <n v="444"/>
    <s v="STORE13"/>
    <x v="13"/>
    <s v="East"/>
    <s v="Johnsonville"/>
    <s v="Flagship"/>
    <n v="4"/>
    <n v="106.48"/>
    <n v="0.1"/>
    <s v="COD"/>
    <x v="894"/>
  </r>
  <r>
    <s v="SALE895"/>
    <d v="2025-02-08T00:00:00"/>
    <s v="CUST1105"/>
    <s v="Lance Baker"/>
    <n v="8"/>
    <x v="6"/>
    <x v="2"/>
    <n v="50"/>
    <s v="Female"/>
    <s v="Port Victoria"/>
    <s v="Florida"/>
    <s v="USA"/>
    <x v="0"/>
    <s v="PROD57"/>
    <x v="0"/>
    <s v="Fitness"/>
    <n v="30.62"/>
    <n v="138"/>
    <s v="STORE3"/>
    <x v="0"/>
    <s v="North"/>
    <s v="Hoodberg"/>
    <s v="Outlet"/>
    <n v="1"/>
    <n v="38.950000000000003"/>
    <n v="0.28000000000000003"/>
    <s v="Credit Card"/>
    <x v="895"/>
  </r>
  <r>
    <s v="SALE896"/>
    <d v="2024-01-03T00:00:00"/>
    <s v="CUST1431"/>
    <s v="John Smith"/>
    <n v="3"/>
    <x v="4"/>
    <x v="0"/>
    <n v="27"/>
    <s v="Male"/>
    <s v="South Andrewport"/>
    <s v="California"/>
    <s v="USA"/>
    <x v="1"/>
    <s v="PROD96"/>
    <x v="4"/>
    <s v="Outerwear"/>
    <n v="358.47"/>
    <n v="143"/>
    <s v="STORE16"/>
    <x v="9"/>
    <s v="West"/>
    <s v="New Jimmymouth"/>
    <s v="Flagship"/>
    <n v="1"/>
    <n v="835.17"/>
    <n v="0.02"/>
    <s v="COD"/>
    <x v="896"/>
  </r>
  <r>
    <s v="SALE897"/>
    <d v="2024-04-07T00:00:00"/>
    <s v="CUST1134"/>
    <s v="Morgan Bowen"/>
    <n v="7"/>
    <x v="10"/>
    <x v="0"/>
    <n v="54"/>
    <s v="Male"/>
    <s v="Parksfort"/>
    <s v="Washington"/>
    <s v="USA"/>
    <x v="0"/>
    <s v="PROD83"/>
    <x v="2"/>
    <s v="Skincare"/>
    <n v="250.41615384615383"/>
    <n v="159"/>
    <s v="STORE3"/>
    <x v="0"/>
    <s v="North"/>
    <s v="Hoodberg"/>
    <s v="Outlet"/>
    <n v="1"/>
    <n v="113.07"/>
    <n v="0.24"/>
    <s v="Credit Card"/>
    <x v="897"/>
  </r>
  <r>
    <s v="SALE898"/>
    <d v="2025-09-30T00:00:00"/>
    <s v="CUST1466"/>
    <s v="Cynthia Parrish"/>
    <n v="30"/>
    <x v="8"/>
    <x v="2"/>
    <n v="18"/>
    <s v="Male"/>
    <s v="Espinozaberg"/>
    <s v="Minnesota"/>
    <s v="USA"/>
    <x v="2"/>
    <s v="PROD94"/>
    <x v="2"/>
    <s v="Skincare"/>
    <n v="358.47"/>
    <n v="213"/>
    <s v="STORE12"/>
    <x v="18"/>
    <s v="North"/>
    <s v="Sabrinatown"/>
    <s v="Online"/>
    <n v="2"/>
    <n v="451.33"/>
    <n v="0.23"/>
    <s v="COD"/>
    <x v="898"/>
  </r>
  <r>
    <s v="SALE899"/>
    <d v="2024-06-13T00:00:00"/>
    <s v="CUST1372"/>
    <s v="Jacqueline Anthony"/>
    <n v="13"/>
    <x v="2"/>
    <x v="0"/>
    <n v="28"/>
    <s v="Male"/>
    <s v="Vincentside"/>
    <s v="Ohio"/>
    <s v="USA"/>
    <x v="3"/>
    <s v="PROD86"/>
    <x v="3"/>
    <s v="Kitchen"/>
    <n v="176.07"/>
    <n v="82"/>
    <s v="STORE6"/>
    <x v="16"/>
    <s v="East"/>
    <s v="Port Josephberg"/>
    <s v="Online"/>
    <n v="3"/>
    <n v="619.80999999999995"/>
    <n v="0.16"/>
    <s v="COD"/>
    <x v="899"/>
  </r>
  <r>
    <s v="SALE900"/>
    <d v="2025-02-25T00:00:00"/>
    <s v="CUST1108"/>
    <s v="Travis Holland"/>
    <n v="25"/>
    <x v="6"/>
    <x v="2"/>
    <n v="38"/>
    <s v="Male"/>
    <s v="Webstermouth"/>
    <s v="New Hampshire"/>
    <s v="USA"/>
    <x v="3"/>
    <s v="PROD62"/>
    <x v="1"/>
    <s v="Computer"/>
    <n v="86.42"/>
    <n v="222"/>
    <s v="STORE7"/>
    <x v="4"/>
    <s v="South"/>
    <s v="Williamsfurt"/>
    <s v="Online"/>
    <n v="4"/>
    <n v="46.97"/>
    <n v="0.26"/>
    <s v="PayPal"/>
    <x v="900"/>
  </r>
  <r>
    <s v="SALE901"/>
    <d v="2025-05-07T00:00:00"/>
    <s v="CUST1184"/>
    <s v="Leonard Cochran"/>
    <n v="7"/>
    <x v="5"/>
    <x v="2"/>
    <n v="46"/>
    <s v="Female"/>
    <s v="Port Sherryview"/>
    <s v="North Dakota"/>
    <s v="USA"/>
    <x v="2"/>
    <s v="PROD46"/>
    <x v="4"/>
    <s v="Outerwear"/>
    <n v="167.34"/>
    <n v="296"/>
    <s v="STORE2"/>
    <x v="17"/>
    <s v="South"/>
    <s v="North Nancyview"/>
    <s v="Outlet"/>
    <n v="2"/>
    <n v="71.48"/>
    <n v="0.14000000000000001"/>
    <s v="COD"/>
    <x v="901"/>
  </r>
  <r>
    <s v="SALE902"/>
    <d v="2025-06-04T00:00:00"/>
    <s v="CUST1000"/>
    <s v="  sheena bonilla  "/>
    <n v="4"/>
    <x v="2"/>
    <x v="2"/>
    <n v="55"/>
    <s v="Male"/>
    <s v="Donaldton"/>
    <s v="North Carolina"/>
    <s v="USA"/>
    <x v="4"/>
    <s v="PROD56"/>
    <x v="3"/>
    <s v="Decor"/>
    <n v="461.47"/>
    <n v="190"/>
    <s v="STORE19"/>
    <x v="12"/>
    <s v="East"/>
    <s v="Vasquezborough"/>
    <s v="Online"/>
    <n v="2"/>
    <n v="404.08"/>
    <n v="7.0000000000000007E-2"/>
    <s v="Credit Card"/>
    <x v="902"/>
  </r>
  <r>
    <s v="SALE903"/>
    <d v="2024-12-27T00:00:00"/>
    <s v="CUST1264"/>
    <s v="Matthew Payne"/>
    <n v="27"/>
    <x v="1"/>
    <x v="0"/>
    <n v="25"/>
    <s v="Male"/>
    <s v="Grahamfurt"/>
    <s v="Wyoming"/>
    <s v="USA"/>
    <x v="0"/>
    <s v="PROD17"/>
    <x v="0"/>
    <s v="Accessories"/>
    <n v="144.53"/>
    <n v="367"/>
    <s v="STORE16"/>
    <x v="9"/>
    <s v="West"/>
    <s v="New Jimmymouth"/>
    <s v="Flagship"/>
    <n v="1"/>
    <n v="519.91"/>
    <n v="0.05"/>
    <s v="COD"/>
    <x v="903"/>
  </r>
  <r>
    <s v="SALE904"/>
    <d v="2025-01-15T00:00:00"/>
    <s v="CUST1145"/>
    <s v="Cameron Simpson"/>
    <n v="15"/>
    <x v="4"/>
    <x v="2"/>
    <n v="46"/>
    <s v="Male"/>
    <s v="Michaelfort"/>
    <s v="Indiana"/>
    <s v="USA"/>
    <x v="1"/>
    <s v="PROD48"/>
    <x v="1"/>
    <s v="Accessories"/>
    <n v="177.98"/>
    <n v="103"/>
    <s v="STORE13"/>
    <x v="13"/>
    <s v="East"/>
    <s v="Johnsonville"/>
    <s v="Flagship"/>
    <n v="3"/>
    <n v="566.16"/>
    <n v="0.05"/>
    <s v="PayPal"/>
    <x v="904"/>
  </r>
  <r>
    <s v="SALE905"/>
    <d v="2025-05-22T00:00:00"/>
    <s v="CUST1392"/>
    <s v="Jacqueline Payne"/>
    <n v="22"/>
    <x v="5"/>
    <x v="2"/>
    <n v="46"/>
    <s v="Male"/>
    <s v="Gutierrezstad"/>
    <s v="Missouri"/>
    <s v="USA"/>
    <x v="0"/>
    <s v="PROD52"/>
    <x v="0"/>
    <s v="Team Sports"/>
    <n v="212.26"/>
    <n v="82"/>
    <s v="STORE10"/>
    <x v="15"/>
    <s v="East"/>
    <s v="East Davidville"/>
    <s v="Online"/>
    <n v="2"/>
    <n v="295.12"/>
    <n v="0.09"/>
    <s v="COD"/>
    <x v="905"/>
  </r>
  <r>
    <s v="SALE906"/>
    <d v="2025-07-10T00:00:00"/>
    <s v="CUST1109"/>
    <s v="Amy Walker"/>
    <n v="10"/>
    <x v="0"/>
    <x v="2"/>
    <n v="27"/>
    <s v="Male"/>
    <s v="Smithland"/>
    <s v="West Virginia"/>
    <s v="USA"/>
    <x v="2"/>
    <s v="PROD34"/>
    <x v="1"/>
    <s v="Computer"/>
    <n v="419.28"/>
    <n v="86"/>
    <s v="STORE11"/>
    <x v="19"/>
    <s v="South"/>
    <s v="Lake Michael"/>
    <s v="Online"/>
    <n v="2"/>
    <n v="414.18"/>
    <n v="0.25"/>
    <s v="PayPal"/>
    <x v="906"/>
  </r>
  <r>
    <s v="SALE907"/>
    <d v="2025-09-18T00:00:00"/>
    <s v="CUST1268"/>
    <s v="Kevin Orr"/>
    <n v="18"/>
    <x v="8"/>
    <x v="2"/>
    <n v="53"/>
    <s v="Female"/>
    <s v="Ryanberg"/>
    <s v="Minnesota"/>
    <s v="USA"/>
    <x v="3"/>
    <s v="PROD58"/>
    <x v="4"/>
    <s v="Accessories"/>
    <n v="113.83"/>
    <n v="485"/>
    <s v="STORE8"/>
    <x v="2"/>
    <s v="West"/>
    <s v="Thompsonborough"/>
    <s v="Online"/>
    <n v="2"/>
    <n v="433.75"/>
    <n v="0"/>
    <s v="Credit Card"/>
    <x v="907"/>
  </r>
  <r>
    <s v="SALE908"/>
    <d v="2023-12-28T00:00:00"/>
    <s v="CUST1281"/>
    <s v="Brittany Watson"/>
    <n v="28"/>
    <x v="1"/>
    <x v="1"/>
    <n v="59"/>
    <s v="Male"/>
    <s v="North Joshualand"/>
    <s v="Connecticut"/>
    <s v="USA"/>
    <x v="1"/>
    <s v="PROD85"/>
    <x v="4"/>
    <s v="Accessories"/>
    <n v="119.57"/>
    <n v="210"/>
    <s v="STORE19"/>
    <x v="12"/>
    <s v="East"/>
    <s v="Vasquezborough"/>
    <s v="Online"/>
    <n v="3"/>
    <n v="104.33"/>
    <n v="0.13"/>
    <s v="COD"/>
    <x v="908"/>
  </r>
  <r>
    <s v="SALE909"/>
    <d v="2024-07-04T00:00:00"/>
    <s v="CUST1464"/>
    <s v="David Pierce"/>
    <n v="4"/>
    <x v="0"/>
    <x v="0"/>
    <n v="45"/>
    <s v="Female"/>
    <s v="Grayland"/>
    <s v="Washington"/>
    <s v="USA"/>
    <x v="1"/>
    <s v="PROD4"/>
    <x v="4"/>
    <s v="Bottoms"/>
    <n v="306.45999999999998"/>
    <n v="487"/>
    <s v="STORE12"/>
    <x v="18"/>
    <s v="North"/>
    <s v="Sabrinatown"/>
    <s v="Online"/>
    <n v="1"/>
    <n v="221.7"/>
    <n v="0.04"/>
    <s v="Credit Card"/>
    <x v="909"/>
  </r>
  <r>
    <s v="SALE910"/>
    <d v="2025-05-19T00:00:00"/>
    <s v="CUST1211"/>
    <s v="Rodney Huffman"/>
    <n v="19"/>
    <x v="5"/>
    <x v="2"/>
    <n v="20"/>
    <s v="Female"/>
    <s v="Garzafort"/>
    <s v="Delaware"/>
    <s v="USA"/>
    <x v="2"/>
    <s v="PROD67"/>
    <x v="1"/>
    <s v="Accessories"/>
    <n v="349.17"/>
    <n v="476"/>
    <s v="STORE5"/>
    <x v="3"/>
    <s v="North"/>
    <s v="New Michaelchester"/>
    <s v="Outlet"/>
    <n v="2"/>
    <n v="491.26"/>
    <n v="0.14000000000000001"/>
    <s v="COD"/>
    <x v="910"/>
  </r>
  <r>
    <s v="SALE911"/>
    <d v="2024-12-04T00:00:00"/>
    <s v="CUST1181"/>
    <s v="Erin Ward"/>
    <n v="4"/>
    <x v="1"/>
    <x v="0"/>
    <n v="60"/>
    <s v="Male"/>
    <s v="New Brianchester"/>
    <s v="New York"/>
    <s v="USA"/>
    <x v="3"/>
    <s v="PROD37"/>
    <x v="4"/>
    <s v="Footwear"/>
    <n v="353.47"/>
    <n v="214"/>
    <s v="STORE8"/>
    <x v="2"/>
    <s v="West"/>
    <s v="Thompsonborough"/>
    <s v="Online"/>
    <n v="4"/>
    <n v="923.14"/>
    <n v="0.15"/>
    <s v="Credit Card"/>
    <x v="911"/>
  </r>
  <r>
    <s v="SALE912"/>
    <d v="2024-11-29T00:00:00"/>
    <s v="CUST1193"/>
    <s v="David Roberts"/>
    <n v="29"/>
    <x v="3"/>
    <x v="0"/>
    <n v="38"/>
    <s v="Male"/>
    <s v="Port Amanda"/>
    <s v="Georgia"/>
    <s v="USA"/>
    <x v="0"/>
    <s v="PROD64"/>
    <x v="2"/>
    <s v="Makeup"/>
    <n v="299.11"/>
    <n v="118"/>
    <s v="STORE7"/>
    <x v="4"/>
    <s v="South"/>
    <s v="Williamsfurt"/>
    <s v="Online"/>
    <n v="2"/>
    <n v="747.65"/>
    <n v="0.08"/>
    <s v="Credit Card"/>
    <x v="912"/>
  </r>
  <r>
    <s v="SALE913"/>
    <d v="2025-04-26T00:00:00"/>
    <s v="CUST1109"/>
    <s v="Amy Walker"/>
    <n v="26"/>
    <x v="10"/>
    <x v="2"/>
    <n v="27"/>
    <s v="Male"/>
    <s v="Smithland"/>
    <s v="West Virginia"/>
    <s v="USA"/>
    <x v="2"/>
    <s v="PROD42"/>
    <x v="1"/>
    <s v="Accessories"/>
    <n v="450.71"/>
    <n v="389"/>
    <s v="STORE7"/>
    <x v="4"/>
    <s v="South"/>
    <s v="Williamsfurt"/>
    <s v="Online"/>
    <n v="3"/>
    <n v="94.55"/>
    <n v="0.13"/>
    <s v="COD"/>
    <x v="913"/>
  </r>
  <r>
    <s v="SALE914"/>
    <d v="2024-01-17T00:00:00"/>
    <s v="CUST1039"/>
    <s v="Tonya Reynolds"/>
    <n v="17"/>
    <x v="4"/>
    <x v="0"/>
    <n v="55"/>
    <s v="Female"/>
    <s v="Darleneton"/>
    <s v="Michigan"/>
    <s v="USA"/>
    <x v="0"/>
    <s v="PROD15"/>
    <x v="1"/>
    <s v="Appliances"/>
    <n v="465.34"/>
    <n v="301"/>
    <s v="STORE19"/>
    <x v="12"/>
    <s v="East"/>
    <s v="Vasquezborough"/>
    <s v="Online"/>
    <n v="3"/>
    <n v="620.12"/>
    <n v="0.06"/>
    <s v="Credit Card"/>
    <x v="914"/>
  </r>
  <r>
    <s v="SALE915"/>
    <d v="2025-07-31T00:00:00"/>
    <s v="CUST1486"/>
    <s v="Eric Lee"/>
    <n v="31"/>
    <x v="0"/>
    <x v="2"/>
    <n v="22"/>
    <s v="Female"/>
    <s v="Lake April"/>
    <s v="Vermont"/>
    <s v="USA"/>
    <x v="3"/>
    <s v="PROD69"/>
    <x v="4"/>
    <s v="Bottoms"/>
    <n v="218.22"/>
    <n v="224"/>
    <s v="STORE6"/>
    <x v="16"/>
    <s v="East"/>
    <s v="Port Josephberg"/>
    <s v="Online"/>
    <n v="2"/>
    <n v="354.09"/>
    <n v="0.12"/>
    <s v="COD"/>
    <x v="915"/>
  </r>
  <r>
    <s v="SALE916"/>
    <d v="2024-11-25T00:00:00"/>
    <s v="CUST1130"/>
    <s v="Jamie Reyes"/>
    <n v="25"/>
    <x v="3"/>
    <x v="0"/>
    <n v="29"/>
    <s v="Male"/>
    <s v="   jonesbury "/>
    <s v="Connecticut"/>
    <s v="USA"/>
    <x v="1"/>
    <s v="PROD53"/>
    <x v="4"/>
    <s v="Bottoms"/>
    <n v="386.56"/>
    <n v="125"/>
    <s v="STORE5"/>
    <x v="3"/>
    <s v="North"/>
    <s v="New Michaelchester"/>
    <s v="Outlet"/>
    <n v="3"/>
    <n v="214.94"/>
    <n v="0.22"/>
    <s v="COD"/>
    <x v="916"/>
  </r>
  <r>
    <s v="SALE917"/>
    <d v="2024-05-16T00:00:00"/>
    <s v="CUST1199"/>
    <s v="Carmen Price"/>
    <n v="16"/>
    <x v="5"/>
    <x v="0"/>
    <n v="46"/>
    <s v="Male"/>
    <s v="North Briannamouth"/>
    <s v="Tennessee"/>
    <s v="USA"/>
    <x v="3"/>
    <s v="PROD9"/>
    <x v="0"/>
    <s v="Fitness"/>
    <n v="495.72"/>
    <n v="323"/>
    <s v="STORE12"/>
    <x v="18"/>
    <s v="North"/>
    <s v="Sabrinatown"/>
    <s v="Online"/>
    <n v="2"/>
    <n v="309.77999999999997"/>
    <n v="0.16"/>
    <s v="Credit Card"/>
    <x v="917"/>
  </r>
  <r>
    <s v="SALE918"/>
    <d v="2025-05-30T00:00:00"/>
    <s v="CUST1069"/>
    <s v="Roy Cole"/>
    <n v="30"/>
    <x v="5"/>
    <x v="2"/>
    <n v="24"/>
    <s v="Female"/>
    <s v="North Cynthiatown"/>
    <s v="New Jersey"/>
    <s v="USA"/>
    <x v="1"/>
    <s v="PROD13"/>
    <x v="1"/>
    <s v="Accessories"/>
    <n v="242.23"/>
    <n v="453"/>
    <s v="STORE3"/>
    <x v="0"/>
    <s v="North"/>
    <s v="Hoodberg"/>
    <s v="Outlet"/>
    <n v="2"/>
    <n v="183.85"/>
    <n v="0.14000000000000001"/>
    <s v="PayPal"/>
    <x v="918"/>
  </r>
  <r>
    <s v="SALE919"/>
    <d v="2023-11-08T00:00:00"/>
    <s v="CUST1409"/>
    <s v="Sarah Smith"/>
    <n v="8"/>
    <x v="3"/>
    <x v="1"/>
    <n v="55"/>
    <s v="Male"/>
    <s v="Kathleenport"/>
    <s v="Wyoming"/>
    <s v="USA"/>
    <x v="0"/>
    <s v="PROD70"/>
    <x v="3"/>
    <s v="Storage"/>
    <n v="138.05000000000001"/>
    <n v="89"/>
    <s v="STORE0"/>
    <x v="6"/>
    <s v="East"/>
    <s v="Washingtonfurt"/>
    <s v="Flagship"/>
    <n v="1"/>
    <n v="550.05999999999995"/>
    <n v="0.01"/>
    <s v="Credit Card"/>
    <x v="919"/>
  </r>
  <r>
    <s v="SALE920"/>
    <d v="2023-11-23T00:00:00"/>
    <s v="CUST1029"/>
    <s v="David Arnold"/>
    <n v="23"/>
    <x v="3"/>
    <x v="1"/>
    <n v="54"/>
    <s v="Female"/>
    <s v="East Jennifer"/>
    <s v="California"/>
    <s v="USA"/>
    <x v="2"/>
    <s v="PROD79"/>
    <x v="3"/>
    <s v="Lighting"/>
    <n v="228.53"/>
    <n v="469"/>
    <s v="STORE4"/>
    <x v="5"/>
    <s v="South"/>
    <s v="Port Sharon"/>
    <s v="Online"/>
    <n v="2"/>
    <n v="32.19"/>
    <n v="0.13"/>
    <s v="COD"/>
    <x v="920"/>
  </r>
  <r>
    <s v="SALE921"/>
    <d v="2024-06-17T00:00:00"/>
    <s v="CUST1138"/>
    <s v="Sean Roth"/>
    <n v="17"/>
    <x v="2"/>
    <x v="0"/>
    <n v="43"/>
    <s v="Male"/>
    <s v="Lake Michael"/>
    <s v="Virginia"/>
    <s v="USA"/>
    <x v="0"/>
    <s v="PROD33"/>
    <x v="3"/>
    <s v="Decor"/>
    <n v="179.77"/>
    <n v="305"/>
    <s v="STORE19"/>
    <x v="12"/>
    <s v="East"/>
    <s v="Vasquezborough"/>
    <s v="Online"/>
    <n v="2"/>
    <n v="892.06"/>
    <n v="0.08"/>
    <s v="Credit Card"/>
    <x v="921"/>
  </r>
  <r>
    <s v="SALE922"/>
    <d v="2024-12-02T00:00:00"/>
    <s v="CUST1472"/>
    <s v="Philip Mendoza"/>
    <n v="2"/>
    <x v="1"/>
    <x v="0"/>
    <n v="42"/>
    <s v="Male"/>
    <s v="Tylermouth"/>
    <s v="Massachusetts"/>
    <s v="USA"/>
    <x v="2"/>
    <s v="PROD58"/>
    <x v="4"/>
    <s v="Accessories"/>
    <n v="113.83"/>
    <n v="485"/>
    <s v="STORE6"/>
    <x v="16"/>
    <s v="East"/>
    <s v="Port Josephberg"/>
    <s v="Online"/>
    <n v="1"/>
    <n v="127.47"/>
    <n v="0.16"/>
    <s v="COD"/>
    <x v="922"/>
  </r>
  <r>
    <s v="SALE923"/>
    <d v="2025-05-01T00:00:00"/>
    <s v="CUST1388"/>
    <s v="Timothy Valenzuela"/>
    <n v="1"/>
    <x v="5"/>
    <x v="2"/>
    <n v="53"/>
    <s v="Male"/>
    <s v="Stevensshire"/>
    <s v="Missouri"/>
    <s v="USA"/>
    <x v="1"/>
    <s v="PROD77"/>
    <x v="1"/>
    <s v="Appliances"/>
    <n v="480.9"/>
    <n v="104"/>
    <s v="STORE14"/>
    <x v="7"/>
    <s v="South"/>
    <s v="Christopherland"/>
    <s v="Outlet"/>
    <n v="3"/>
    <n v="212.87"/>
    <n v="0.18"/>
    <s v="Credit Card"/>
    <x v="923"/>
  </r>
  <r>
    <s v="SALE924"/>
    <d v="2024-06-28T00:00:00"/>
    <s v="CUST1181"/>
    <s v="Erin Ward"/>
    <n v="28"/>
    <x v="2"/>
    <x v="0"/>
    <n v="60"/>
    <s v="Male"/>
    <s v="New Brianchester"/>
    <s v="New York"/>
    <s v="USA"/>
    <x v="3"/>
    <s v="PROD81"/>
    <x v="0"/>
    <s v="Equipment"/>
    <n v="285.54000000000002"/>
    <n v="358"/>
    <s v="STORE7"/>
    <x v="4"/>
    <s v="South"/>
    <s v="Williamsfurt"/>
    <s v="Online"/>
    <n v="1"/>
    <n v="26.37"/>
    <n v="0.3"/>
    <s v="COD"/>
    <x v="924"/>
  </r>
  <r>
    <s v="SALE925"/>
    <d v="2025-04-23T00:00:00"/>
    <s v="CUST1466"/>
    <s v="Cynthia Parrish"/>
    <n v="23"/>
    <x v="10"/>
    <x v="2"/>
    <n v="18"/>
    <s v="Male"/>
    <s v="Espinozaberg"/>
    <s v="Minnesota"/>
    <s v="USA"/>
    <x v="2"/>
    <s v="PROD34"/>
    <x v="1"/>
    <s v="Computer"/>
    <n v="419.28"/>
    <n v="86"/>
    <s v="STORE18"/>
    <x v="14"/>
    <s v="East"/>
    <s v="East Stevechester"/>
    <s v="Flagship"/>
    <n v="4"/>
    <n v="953.98"/>
    <n v="0.16"/>
    <s v="Credit Card"/>
    <x v="925"/>
  </r>
  <r>
    <s v="SALE926"/>
    <d v="2024-03-18T00:00:00"/>
    <s v="CUST1215"/>
    <s v="Steve Medina"/>
    <n v="18"/>
    <x v="9"/>
    <x v="0"/>
    <n v="50"/>
    <s v="Female"/>
    <s v="East Josephside"/>
    <s v="Oregon"/>
    <s v="USA"/>
    <x v="0"/>
    <s v="PROD67"/>
    <x v="1"/>
    <s v="Accessories"/>
    <n v="349.17"/>
    <n v="476"/>
    <s v="STORE19"/>
    <x v="12"/>
    <s v="East"/>
    <s v="Vasquezborough"/>
    <s v="Online"/>
    <n v="3"/>
    <n v="968.88"/>
    <n v="0.15"/>
    <s v="Credit Card"/>
    <x v="926"/>
  </r>
  <r>
    <s v="SALE927"/>
    <d v="2025-09-10T00:00:00"/>
    <s v="CUST1187"/>
    <s v="Dr. Suzanne Bullock"/>
    <n v="10"/>
    <x v="8"/>
    <x v="2"/>
    <n v="60"/>
    <s v="Female"/>
    <s v="Lake Blaketon"/>
    <s v="Alabama"/>
    <s v="USA"/>
    <x v="1"/>
    <s v="PROD76"/>
    <x v="1"/>
    <s v="Computer"/>
    <n v="392.89"/>
    <n v="320"/>
    <s v="STORE18"/>
    <x v="14"/>
    <s v="East"/>
    <s v="East Stevechester"/>
    <s v="Flagship"/>
    <n v="1"/>
    <n v="533.04999999999995"/>
    <n v="0.11"/>
    <s v="PayPal"/>
    <x v="927"/>
  </r>
  <r>
    <s v="SALE928"/>
    <d v="2024-12-11T00:00:00"/>
    <s v="CUST1381"/>
    <s v="Erika Padilla"/>
    <n v="11"/>
    <x v="1"/>
    <x v="0"/>
    <n v="50"/>
    <s v="Male"/>
    <s v="Andrewsland"/>
    <s v="Alabama"/>
    <s v="USA"/>
    <x v="2"/>
    <s v="PROD81"/>
    <x v="0"/>
    <s v="Equipment"/>
    <n v="285.54000000000002"/>
    <n v="358"/>
    <s v="STORE1"/>
    <x v="8"/>
    <s v="North"/>
    <s v="Danielmouth"/>
    <s v="Flagship"/>
    <n v="3"/>
    <n v="138.86000000000001"/>
    <n v="0.11"/>
    <s v="PayPal"/>
    <x v="928"/>
  </r>
  <r>
    <s v="SALE929"/>
    <d v="2025-02-18T00:00:00"/>
    <s v="CUST1159"/>
    <s v="Brian Choi"/>
    <n v="18"/>
    <x v="6"/>
    <x v="2"/>
    <n v="46"/>
    <s v="Female"/>
    <s v="Floydton"/>
    <s v="New Jersey"/>
    <s v="USA"/>
    <x v="0"/>
    <s v="PROD22"/>
    <x v="0"/>
    <s v="Equipment"/>
    <n v="484.62"/>
    <n v="432"/>
    <s v="STORE0"/>
    <x v="6"/>
    <s v="East"/>
    <s v="Washingtonfurt"/>
    <s v="Flagship"/>
    <n v="1"/>
    <n v="588.92999999999995"/>
    <n v="0.03"/>
    <s v="COD"/>
    <x v="929"/>
  </r>
  <r>
    <s v="SALE930"/>
    <d v="2024-09-22T00:00:00"/>
    <s v="CUST1403"/>
    <s v="Justin Ingram"/>
    <n v="22"/>
    <x v="8"/>
    <x v="0"/>
    <n v="34"/>
    <s v="Male"/>
    <s v="Lake Lisaland"/>
    <s v="Louisiana"/>
    <s v="USA"/>
    <x v="3"/>
    <s v="PROD52"/>
    <x v="0"/>
    <s v="Team Sports"/>
    <n v="212.26"/>
    <n v="82"/>
    <s v="STORE5"/>
    <x v="3"/>
    <s v="North"/>
    <s v="New Michaelchester"/>
    <s v="Outlet"/>
    <n v="2"/>
    <n v="576.83000000000004"/>
    <n v="0.19"/>
    <s v="PayPal"/>
    <x v="930"/>
  </r>
  <r>
    <s v="SALE931"/>
    <d v="2024-02-16T00:00:00"/>
    <s v="CUST1323"/>
    <s v="Kristy Dunlap"/>
    <n v="16"/>
    <x v="6"/>
    <x v="0"/>
    <n v="64"/>
    <s v="Female"/>
    <s v="Whiteport"/>
    <s v="North Carolina"/>
    <s v="USA"/>
    <x v="1"/>
    <s v="PROD65"/>
    <x v="0"/>
    <s v="Fitness"/>
    <n v="240.63"/>
    <n v="423"/>
    <s v="STORE12"/>
    <x v="18"/>
    <s v="North"/>
    <s v="Sabrinatown"/>
    <s v="Online"/>
    <n v="1"/>
    <n v="681.3"/>
    <n v="0.05"/>
    <s v="Credit Card"/>
    <x v="931"/>
  </r>
  <r>
    <s v="SALE932"/>
    <d v="2024-05-29T00:00:00"/>
    <s v="CUST1457"/>
    <s v="Christina Robertson"/>
    <n v="29"/>
    <x v="5"/>
    <x v="0"/>
    <n v="59"/>
    <s v="Male"/>
    <s v="Hubbardborough"/>
    <s v="Kentucky"/>
    <s v="USA"/>
    <x v="1"/>
    <s v="PROD25"/>
    <x v="4"/>
    <s v="Accessories"/>
    <n v="174.02"/>
    <n v="268"/>
    <s v="STORE15"/>
    <x v="10"/>
    <s v="North"/>
    <s v="East Jenniferstad"/>
    <s v="Flagship"/>
    <n v="3"/>
    <n v="504.97"/>
    <n v="0.3"/>
    <s v="Credit Card"/>
    <x v="932"/>
  </r>
  <r>
    <s v="SALE933"/>
    <d v="2024-04-14T00:00:00"/>
    <s v="CUST1060"/>
    <s v="Dr. David Smith"/>
    <n v="14"/>
    <x v="10"/>
    <x v="0"/>
    <n v="22"/>
    <s v="Female"/>
    <s v="Schmidtchester"/>
    <s v="Alaska"/>
    <s v="USA"/>
    <x v="2"/>
    <s v="PROD38"/>
    <x v="0"/>
    <s v="Outdoor"/>
    <n v="135.61000000000001"/>
    <n v="394"/>
    <s v="STORE11"/>
    <x v="19"/>
    <s v="South"/>
    <s v="Lake Michael"/>
    <s v="Online"/>
    <n v="3"/>
    <n v="649.78"/>
    <n v="0.1"/>
    <s v="PayPal"/>
    <x v="933"/>
  </r>
  <r>
    <s v="SALE934"/>
    <d v="2024-01-26T00:00:00"/>
    <s v="CUST1245"/>
    <s v="Laura Soto"/>
    <n v="26"/>
    <x v="4"/>
    <x v="0"/>
    <n v="57"/>
    <s v="Female"/>
    <s v="Rodriguezton"/>
    <s v="Michigan"/>
    <s v="USA"/>
    <x v="1"/>
    <s v="PROD39"/>
    <x v="1"/>
    <s v="Mobile"/>
    <n v="326.06"/>
    <n v="301"/>
    <s v="STORE9"/>
    <x v="11"/>
    <s v="South"/>
    <s v="East Johnstad"/>
    <s v="Flagship"/>
    <n v="2"/>
    <n v="986.73"/>
    <n v="0.05"/>
    <s v="PayPal"/>
    <x v="934"/>
  </r>
  <r>
    <s v="SALE935"/>
    <d v="2023-11-05T00:00:00"/>
    <s v="CUST1119"/>
    <s v="Michael Jones"/>
    <n v="5"/>
    <x v="3"/>
    <x v="1"/>
    <n v="40"/>
    <s v="Male"/>
    <s v="North Edwardton"/>
    <s v="Tennessee"/>
    <s v="USA"/>
    <x v="3"/>
    <s v="PROD13"/>
    <x v="1"/>
    <s v="Accessories"/>
    <n v="242.23"/>
    <n v="453"/>
    <s v="STORE15"/>
    <x v="10"/>
    <s v="North"/>
    <s v="East Jenniferstad"/>
    <s v="Flagship"/>
    <n v="2"/>
    <n v="65.44"/>
    <n v="0.05"/>
    <s v="PayPal"/>
    <x v="935"/>
  </r>
  <r>
    <s v="SALE936"/>
    <d v="2025-06-16T00:00:00"/>
    <s v="CUST1383"/>
    <s v="Kristine Higgins"/>
    <n v="16"/>
    <x v="2"/>
    <x v="2"/>
    <n v="27"/>
    <s v="Female"/>
    <s v="Jennifertown"/>
    <s v="South Carolina"/>
    <s v="USA"/>
    <x v="2"/>
    <s v="PROD63"/>
    <x v="2"/>
    <s v="Skincare"/>
    <n v="266.86"/>
    <n v="458"/>
    <s v="STORE13"/>
    <x v="13"/>
    <s v="East"/>
    <s v="Johnsonville"/>
    <s v="Flagship"/>
    <n v="3"/>
    <n v="953.74"/>
    <n v="0.04"/>
    <s v="Credit Card"/>
    <x v="936"/>
  </r>
  <r>
    <s v="SALE937"/>
    <d v="2024-09-08T00:00:00"/>
    <s v="CUST1067"/>
    <s v="Amber Mcclain"/>
    <n v="8"/>
    <x v="8"/>
    <x v="0"/>
    <n v="58"/>
    <s v="Male"/>
    <s v="Brendaburgh"/>
    <s v="Florida"/>
    <s v="USA"/>
    <x v="2"/>
    <s v="PROD76"/>
    <x v="1"/>
    <s v="Computer"/>
    <n v="392.89"/>
    <n v="320"/>
    <s v="STORE10"/>
    <x v="15"/>
    <s v="East"/>
    <s v="East Davidville"/>
    <s v="Online"/>
    <n v="3"/>
    <n v="904.48"/>
    <n v="0.21"/>
    <s v="PayPal"/>
    <x v="937"/>
  </r>
  <r>
    <s v="SALE938"/>
    <d v="2024-10-30T00:00:00"/>
    <s v="CUST1492"/>
    <s v="Darrell Miller"/>
    <n v="30"/>
    <x v="11"/>
    <x v="0"/>
    <n v="59"/>
    <s v="Female"/>
    <s v="Port Carol"/>
    <s v="Florida"/>
    <s v="USA"/>
    <x v="1"/>
    <s v="PROD62"/>
    <x v="1"/>
    <s v="Computer"/>
    <n v="86.42"/>
    <n v="222"/>
    <s v="STORE15"/>
    <x v="10"/>
    <s v="North"/>
    <s v="East Jenniferstad"/>
    <s v="Flagship"/>
    <n v="3"/>
    <n v="920.82"/>
    <n v="0.1"/>
    <s v="PayPal"/>
    <x v="938"/>
  </r>
  <r>
    <s v="SALE939"/>
    <d v="2025-05-26T00:00:00"/>
    <s v="CUST1305"/>
    <s v="Roberta Green"/>
    <n v="26"/>
    <x v="5"/>
    <x v="2"/>
    <n v="64"/>
    <s v="Male"/>
    <s v="West Joseph"/>
    <s v="Washington"/>
    <s v="USA"/>
    <x v="1"/>
    <s v="PROD28"/>
    <x v="0"/>
    <s v="Accessories"/>
    <n v="38.76"/>
    <n v="137"/>
    <s v="STORE1"/>
    <x v="8"/>
    <s v="North"/>
    <s v="Danielmouth"/>
    <s v="Flagship"/>
    <n v="1"/>
    <n v="182.28"/>
    <n v="0.15"/>
    <s v="COD"/>
    <x v="939"/>
  </r>
  <r>
    <s v="SALE940"/>
    <d v="2025-08-11T00:00:00"/>
    <s v="CUST1445"/>
    <s v="Gene Lee"/>
    <n v="11"/>
    <x v="7"/>
    <x v="2"/>
    <n v="41"/>
    <s v="Female"/>
    <s v="Mcfarlandmouth"/>
    <s v="Virginia"/>
    <s v="USA"/>
    <x v="1"/>
    <s v="PROD31"/>
    <x v="0"/>
    <s v="Team Sports"/>
    <n v="204.39"/>
    <n v="281"/>
    <s v="STORE16"/>
    <x v="9"/>
    <s v="West"/>
    <s v="New Jimmymouth"/>
    <s v="Flagship"/>
    <n v="3"/>
    <n v="938.68"/>
    <n v="0.14000000000000001"/>
    <s v="Credit Card"/>
    <x v="940"/>
  </r>
  <r>
    <s v="SALE941"/>
    <d v="2025-02-02T00:00:00"/>
    <s v="CUST1081"/>
    <s v="Krystal Ford"/>
    <n v="2"/>
    <x v="6"/>
    <x v="2"/>
    <n v="34"/>
    <s v="Female"/>
    <s v="South David"/>
    <s v="Arizona"/>
    <s v="USA"/>
    <x v="1"/>
    <s v="PROD91"/>
    <x v="4"/>
    <s v="Footwear"/>
    <n v="438.25"/>
    <n v="496"/>
    <s v="STORE5"/>
    <x v="3"/>
    <s v="North"/>
    <s v="New Michaelchester"/>
    <s v="Outlet"/>
    <n v="3"/>
    <n v="219.96"/>
    <n v="0.18"/>
    <s v="PayPal"/>
    <x v="941"/>
  </r>
  <r>
    <s v="SALE942"/>
    <d v="2025-07-03T00:00:00"/>
    <s v="CUST1473"/>
    <s v="Laura Mathews"/>
    <n v="3"/>
    <x v="0"/>
    <x v="2"/>
    <n v="53"/>
    <s v="Male"/>
    <s v="Chambersfurt"/>
    <s v="Wisconsin"/>
    <s v="USA"/>
    <x v="3"/>
    <s v="PROD71"/>
    <x v="2"/>
    <s v="Haircare"/>
    <n v="214.32"/>
    <n v="383"/>
    <s v="STORE18"/>
    <x v="14"/>
    <s v="East"/>
    <s v="East Stevechester"/>
    <s v="Flagship"/>
    <n v="3"/>
    <n v="385.74"/>
    <n v="0.27"/>
    <s v="Credit Card"/>
    <x v="942"/>
  </r>
  <r>
    <s v="SALE943"/>
    <d v="2024-03-29T00:00:00"/>
    <s v="CUST1453"/>
    <s v="April Phillips"/>
    <n v="29"/>
    <x v="9"/>
    <x v="0"/>
    <n v="62"/>
    <s v="Female"/>
    <s v="Lake Carolyn"/>
    <s v="Hawaii"/>
    <s v="USA"/>
    <x v="1"/>
    <s v="PROD81"/>
    <x v="0"/>
    <s v="Equipment"/>
    <n v="285.54000000000002"/>
    <n v="358"/>
    <s v="STORE18"/>
    <x v="14"/>
    <s v="East"/>
    <s v="East Stevechester"/>
    <s v="Flagship"/>
    <n v="2"/>
    <n v="830.94"/>
    <n v="0.28000000000000003"/>
    <s v="PayPal"/>
    <x v="943"/>
  </r>
  <r>
    <s v="SALE944"/>
    <d v="2024-07-30T00:00:00"/>
    <s v="CUST1383"/>
    <s v="Kristine Higgins"/>
    <n v="30"/>
    <x v="0"/>
    <x v="0"/>
    <n v="27"/>
    <s v="Female"/>
    <s v="Jennifertown"/>
    <s v="South Carolina"/>
    <s v="USA"/>
    <x v="2"/>
    <s v="PROD3"/>
    <x v="4"/>
    <s v="Outerwear"/>
    <n v="364.67"/>
    <n v="452"/>
    <s v="STORE9"/>
    <x v="11"/>
    <s v="South"/>
    <s v="East Johnstad"/>
    <s v="Flagship"/>
    <n v="3"/>
    <n v="462.75"/>
    <n v="0.22"/>
    <s v="PayPal"/>
    <x v="944"/>
  </r>
  <r>
    <s v="SALE945"/>
    <d v="2024-10-02T00:00:00"/>
    <s v="CUST1067"/>
    <s v="Amber Mcclain"/>
    <n v="2"/>
    <x v="11"/>
    <x v="0"/>
    <n v="58"/>
    <s v="Male"/>
    <s v="Brendaburgh"/>
    <s v="Florida"/>
    <s v="USA"/>
    <x v="2"/>
    <s v="PROD14"/>
    <x v="3"/>
    <s v="Decor"/>
    <n v="48.01"/>
    <n v="439"/>
    <s v="STORE15"/>
    <x v="10"/>
    <s v="North"/>
    <s v="East Jenniferstad"/>
    <s v="Flagship"/>
    <n v="4"/>
    <n v="973.9"/>
    <n v="0.02"/>
    <s v="COD"/>
    <x v="945"/>
  </r>
  <r>
    <s v="SALE946"/>
    <d v="2024-11-04T00:00:00"/>
    <s v="CUST1140"/>
    <s v="Patty Francis"/>
    <n v="4"/>
    <x v="3"/>
    <x v="0"/>
    <n v="63"/>
    <s v="Female"/>
    <s v="South Brooke"/>
    <s v="Pennsylvania"/>
    <s v="USA"/>
    <x v="0"/>
    <s v="PROD35"/>
    <x v="3"/>
    <s v="Lighting"/>
    <n v="382.22"/>
    <n v="329"/>
    <s v="STORE1"/>
    <x v="8"/>
    <s v="North"/>
    <s v="Danielmouth"/>
    <s v="Flagship"/>
    <n v="2"/>
    <n v="157.18"/>
    <n v="0.15"/>
    <s v="Credit Card"/>
    <x v="946"/>
  </r>
  <r>
    <s v="SALE947"/>
    <d v="2024-05-03T00:00:00"/>
    <s v="CUST1013"/>
    <s v="Nathan Hernandez"/>
    <n v="3"/>
    <x v="5"/>
    <x v="0"/>
    <n v="32"/>
    <s v="Female"/>
    <s v="New Becky"/>
    <s v="Montana"/>
    <s v="USA"/>
    <x v="2"/>
    <s v="PROD73"/>
    <x v="0"/>
    <s v="Team Sports"/>
    <n v="107.06"/>
    <n v="359"/>
    <s v="STORE13"/>
    <x v="13"/>
    <s v="East"/>
    <s v="Johnsonville"/>
    <s v="Flagship"/>
    <n v="3"/>
    <n v="239.57"/>
    <n v="0.16"/>
    <s v="Credit Card"/>
    <x v="947"/>
  </r>
  <r>
    <s v="SALE948"/>
    <d v="2024-02-21T00:00:00"/>
    <s v="CUST1327"/>
    <s v="Reginald Willis"/>
    <n v="21"/>
    <x v="6"/>
    <x v="0"/>
    <n v="62"/>
    <s v="Female"/>
    <s v="Kellybury"/>
    <s v="New York"/>
    <s v="USA"/>
    <x v="3"/>
    <s v="PROD9"/>
    <x v="0"/>
    <s v="Fitness"/>
    <n v="495.72"/>
    <n v="323"/>
    <s v="STORE16"/>
    <x v="9"/>
    <s v="West"/>
    <s v="New Jimmymouth"/>
    <s v="Flagship"/>
    <n v="4"/>
    <n v="583.21"/>
    <n v="0.2"/>
    <s v="Credit Card"/>
    <x v="948"/>
  </r>
  <r>
    <s v="SALE949"/>
    <d v="2024-04-17T00:00:00"/>
    <s v="CUST1413"/>
    <s v="Megan Ryan"/>
    <n v="17"/>
    <x v="10"/>
    <x v="0"/>
    <n v="59"/>
    <s v="Female"/>
    <s v="Andrewsfurt"/>
    <s v="Idaho"/>
    <s v="USA"/>
    <x v="3"/>
    <s v="PROD81"/>
    <x v="0"/>
    <s v="Equipment"/>
    <n v="285.54000000000002"/>
    <n v="358"/>
    <s v="STORE8"/>
    <x v="2"/>
    <s v="West"/>
    <s v="Thompsonborough"/>
    <s v="Online"/>
    <n v="3"/>
    <n v="758.75"/>
    <n v="0.27"/>
    <s v="PayPal"/>
    <x v="949"/>
  </r>
  <r>
    <s v="SALE950"/>
    <d v="2025-02-01T00:00:00"/>
    <s v="CUST1309"/>
    <s v="Stacy Collins"/>
    <n v="1"/>
    <x v="6"/>
    <x v="2"/>
    <n v="41"/>
    <s v="Female"/>
    <s v="Randychester"/>
    <s v="California"/>
    <s v="USA"/>
    <x v="3"/>
    <s v="PROD61"/>
    <x v="0"/>
    <s v="Equipment"/>
    <n v="103.45"/>
    <n v="465"/>
    <s v="STORE5"/>
    <x v="3"/>
    <s v="North"/>
    <s v="New Michaelchester"/>
    <s v="Outlet"/>
    <n v="4"/>
    <n v="372.42"/>
    <n v="0.19"/>
    <s v="Credit Card"/>
    <x v="950"/>
  </r>
  <r>
    <s v="SALE951"/>
    <d v="2025-02-11T00:00:00"/>
    <s v="CUST1154"/>
    <s v="Julie Hale"/>
    <n v="11"/>
    <x v="6"/>
    <x v="2"/>
    <n v="35"/>
    <s v="Female"/>
    <s v="Owensview"/>
    <s v="Vermont"/>
    <s v="USA"/>
    <x v="0"/>
    <s v="PROD63"/>
    <x v="2"/>
    <s v="Skincare"/>
    <n v="266.86"/>
    <n v="458"/>
    <s v="STORE19"/>
    <x v="12"/>
    <s v="East"/>
    <s v="Vasquezborough"/>
    <s v="Online"/>
    <n v="4"/>
    <n v="286.27999999999997"/>
    <n v="0.28000000000000003"/>
    <s v="PayPal"/>
    <x v="951"/>
  </r>
  <r>
    <s v="SALE952"/>
    <d v="2025-01-06T00:00:00"/>
    <s v="CUST1279"/>
    <s v="Aaron Luna"/>
    <n v="6"/>
    <x v="4"/>
    <x v="2"/>
    <n v="21"/>
    <s v="Female"/>
    <s v="Gilltown"/>
    <s v="Ohio"/>
    <s v="USA"/>
    <x v="3"/>
    <s v="PROD73"/>
    <x v="0"/>
    <s v="Team Sports"/>
    <n v="107.06"/>
    <n v="359"/>
    <s v="STORE11"/>
    <x v="19"/>
    <s v="South"/>
    <s v="Lake Michael"/>
    <s v="Online"/>
    <n v="3"/>
    <n v="488.37"/>
    <n v="0.27"/>
    <s v="COD"/>
    <x v="952"/>
  </r>
  <r>
    <s v="SALE953"/>
    <d v="2024-03-26T00:00:00"/>
    <s v="CUST1469"/>
    <s v="James Foster"/>
    <n v="26"/>
    <x v="9"/>
    <x v="0"/>
    <n v="19"/>
    <s v="Male"/>
    <s v="East Audrey"/>
    <s v="Utah"/>
    <s v="USA"/>
    <x v="0"/>
    <s v="PROD87"/>
    <x v="3"/>
    <s v="Lighting"/>
    <n v="371.38"/>
    <n v="220"/>
    <s v="STORE8"/>
    <x v="2"/>
    <s v="West"/>
    <s v="Thompsonborough"/>
    <s v="Online"/>
    <n v="3"/>
    <n v="662.82"/>
    <n v="0.01"/>
    <s v="COD"/>
    <x v="953"/>
  </r>
  <r>
    <s v="SALE954"/>
    <d v="2024-04-30T00:00:00"/>
    <s v="CUST1497"/>
    <s v="Sarah Marsh"/>
    <n v="30"/>
    <x v="10"/>
    <x v="0"/>
    <n v="47"/>
    <s v="Female"/>
    <s v="Port William"/>
    <s v="New York"/>
    <s v="USA"/>
    <x v="0"/>
    <s v="PROD6"/>
    <x v="2"/>
    <s v="Skincare"/>
    <n v="312.8"/>
    <n v="350"/>
    <s v="STORE16"/>
    <x v="9"/>
    <s v="West"/>
    <s v="New Jimmymouth"/>
    <s v="Flagship"/>
    <n v="2"/>
    <n v="824.34"/>
    <n v="0.1"/>
    <s v="COD"/>
    <x v="954"/>
  </r>
  <r>
    <s v="SALE955"/>
    <d v="2024-02-27T00:00:00"/>
    <s v="CUST1113"/>
    <s v="Edward Hall"/>
    <n v="27"/>
    <x v="6"/>
    <x v="0"/>
    <n v="51"/>
    <s v="Male"/>
    <s v="New William"/>
    <s v="New Mexico"/>
    <s v="USA"/>
    <x v="0"/>
    <s v="PROD59"/>
    <x v="2"/>
    <s v="Haircare"/>
    <n v="17.309999999999999"/>
    <n v="399"/>
    <s v="STORE8"/>
    <x v="2"/>
    <s v="West"/>
    <s v="Thompsonborough"/>
    <s v="Online"/>
    <n v="1"/>
    <n v="437.12"/>
    <n v="0.21"/>
    <s v="Credit Card"/>
    <x v="955"/>
  </r>
  <r>
    <s v="SALE956"/>
    <d v="2024-07-13T00:00:00"/>
    <s v="CUST1357"/>
    <s v="Manuel Castillo"/>
    <n v="13"/>
    <x v="0"/>
    <x v="0"/>
    <n v="41"/>
    <s v="Male"/>
    <s v="Nealview"/>
    <s v="Tennessee"/>
    <s v="USA"/>
    <x v="0"/>
    <s v="PROD88"/>
    <x v="0"/>
    <s v="Accessories"/>
    <n v="131.24"/>
    <n v="232"/>
    <s v="STORE6"/>
    <x v="16"/>
    <s v="East"/>
    <s v="Port Josephberg"/>
    <s v="Online"/>
    <n v="3"/>
    <n v="23.37"/>
    <n v="0.15"/>
    <s v="PayPal"/>
    <x v="956"/>
  </r>
  <r>
    <s v="SALE957"/>
    <d v="2025-04-14T00:00:00"/>
    <s v="CUST1187"/>
    <s v="Dr. Suzanne Bullock"/>
    <n v="14"/>
    <x v="10"/>
    <x v="2"/>
    <n v="60"/>
    <s v="Female"/>
    <s v="Lake Blaketon"/>
    <s v="Alabama"/>
    <s v="USA"/>
    <x v="1"/>
    <s v="PROD36"/>
    <x v="4"/>
    <s v="Tops"/>
    <n v="223.43"/>
    <n v="154"/>
    <s v="STORE8"/>
    <x v="2"/>
    <s v="West"/>
    <s v="Thompsonborough"/>
    <s v="Online"/>
    <n v="1"/>
    <n v="579.69000000000005"/>
    <n v="0.02"/>
    <s v="Credit Card"/>
    <x v="957"/>
  </r>
  <r>
    <s v="SALE958"/>
    <d v="2024-12-13T00:00:00"/>
    <s v="CUST1430"/>
    <s v="Kimberly Roberts"/>
    <n v="13"/>
    <x v="1"/>
    <x v="0"/>
    <n v="36"/>
    <s v="Female"/>
    <s v="Josephchester"/>
    <s v="New Jersey"/>
    <s v="USA"/>
    <x v="0"/>
    <s v="PROD78"/>
    <x v="3"/>
    <s v="Decor"/>
    <n v="325.26"/>
    <n v="400"/>
    <s v="STORE14"/>
    <x v="7"/>
    <s v="South"/>
    <s v="Christopherland"/>
    <s v="Outlet"/>
    <n v="3"/>
    <n v="240.51"/>
    <n v="7.0000000000000007E-2"/>
    <s v="Credit Card"/>
    <x v="958"/>
  </r>
  <r>
    <s v="SALE959"/>
    <d v="2025-08-24T00:00:00"/>
    <s v="CUST1382"/>
    <s v="Martha Brown"/>
    <n v="24"/>
    <x v="7"/>
    <x v="2"/>
    <n v="20"/>
    <s v="Female"/>
    <s v="Novakstad"/>
    <s v="California"/>
    <s v="USA"/>
    <x v="0"/>
    <s v="PROD25"/>
    <x v="4"/>
    <s v="Accessories"/>
    <n v="174.02"/>
    <n v="268"/>
    <s v="STORE14"/>
    <x v="7"/>
    <s v="South"/>
    <s v="Christopherland"/>
    <s v="Outlet"/>
    <n v="2"/>
    <n v="855.4"/>
    <n v="0.08"/>
    <s v="COD"/>
    <x v="959"/>
  </r>
  <r>
    <s v="SALE960"/>
    <d v="2023-10-28T00:00:00"/>
    <s v="CUST1007"/>
    <s v="Daniel Boyd"/>
    <n v="28"/>
    <x v="11"/>
    <x v="1"/>
    <n v="29"/>
    <s v="Female"/>
    <s v="West Pamelafurt"/>
    <s v="West Virginia"/>
    <s v="USA"/>
    <x v="3"/>
    <s v="PROD90"/>
    <x v="1"/>
    <s v="Accessories"/>
    <n v="340.14"/>
    <n v="361"/>
    <s v="STORE7"/>
    <x v="4"/>
    <s v="South"/>
    <s v="Williamsfurt"/>
    <s v="Online"/>
    <n v="1"/>
    <n v="537.26"/>
    <n v="0.09"/>
    <s v="Credit Card"/>
    <x v="960"/>
  </r>
  <r>
    <s v="SALE961"/>
    <d v="2024-12-11T00:00:00"/>
    <s v="CUST1384"/>
    <s v="Andrew Mason"/>
    <n v="11"/>
    <x v="1"/>
    <x v="0"/>
    <n v="52"/>
    <s v="Female"/>
    <s v="North Michael"/>
    <s v="Iowa"/>
    <s v="USA"/>
    <x v="3"/>
    <s v="PROD51"/>
    <x v="1"/>
    <s v="Accessories"/>
    <n v="88.49"/>
    <n v="246"/>
    <s v="STORE10"/>
    <x v="15"/>
    <s v="East"/>
    <s v="East Davidville"/>
    <s v="Online"/>
    <n v="3"/>
    <n v="918.26"/>
    <n v="0.17"/>
    <s v="COD"/>
    <x v="961"/>
  </r>
  <r>
    <s v="SALE962"/>
    <d v="2024-06-29T00:00:00"/>
    <s v="CUST1095"/>
    <s v="Amy Fowler"/>
    <n v="29"/>
    <x v="2"/>
    <x v="0"/>
    <n v="62"/>
    <s v="Female"/>
    <s v="West Bobbyshire"/>
    <s v="New York"/>
    <s v="USA"/>
    <x v="1"/>
    <s v="PROD6"/>
    <x v="2"/>
    <s v="Skincare"/>
    <n v="312.8"/>
    <n v="350"/>
    <s v="STORE9"/>
    <x v="11"/>
    <s v="South"/>
    <s v="East Johnstad"/>
    <s v="Flagship"/>
    <n v="4"/>
    <n v="579.70000000000005"/>
    <n v="0.18"/>
    <s v="PayPal"/>
    <x v="962"/>
  </r>
  <r>
    <s v="SALE963"/>
    <d v="2025-02-22T00:00:00"/>
    <s v="CUST1145"/>
    <s v="Cameron Simpson"/>
    <n v="22"/>
    <x v="6"/>
    <x v="2"/>
    <n v="46"/>
    <s v="Male"/>
    <s v="Michaelfort"/>
    <s v="Indiana"/>
    <s v="USA"/>
    <x v="1"/>
    <s v="PROD43"/>
    <x v="1"/>
    <s v="Computer"/>
    <n v="253.33"/>
    <n v="266"/>
    <s v="STORE6"/>
    <x v="16"/>
    <s v="East"/>
    <s v="Port Josephberg"/>
    <s v="Online"/>
    <n v="1"/>
    <n v="824.32"/>
    <n v="0.18"/>
    <s v="Credit Card"/>
    <x v="963"/>
  </r>
  <r>
    <s v="SALE964"/>
    <d v="2025-01-25T00:00:00"/>
    <s v="CUST1109"/>
    <s v="Amy Walker"/>
    <n v="25"/>
    <x v="4"/>
    <x v="2"/>
    <n v="27"/>
    <s v="Male"/>
    <s v="Smithland"/>
    <s v="West Virginia"/>
    <s v="USA"/>
    <x v="2"/>
    <s v="PROD46"/>
    <x v="4"/>
    <s v="Outerwear"/>
    <n v="167.34"/>
    <n v="296"/>
    <s v="STORE15"/>
    <x v="10"/>
    <s v="North"/>
    <s v="East Jenniferstad"/>
    <s v="Flagship"/>
    <n v="4"/>
    <n v="614.99"/>
    <n v="0.16"/>
    <s v="PayPal"/>
    <x v="964"/>
  </r>
  <r>
    <s v="SALE965"/>
    <d v="2025-03-14T00:00:00"/>
    <s v="CUST1128"/>
    <s v="Susan Mcdonald"/>
    <n v="14"/>
    <x v="9"/>
    <x v="2"/>
    <n v="45"/>
    <s v="Male"/>
    <s v="East Ellen"/>
    <s v="Arkansas"/>
    <s v="USA"/>
    <x v="2"/>
    <s v="PROD62"/>
    <x v="1"/>
    <s v="Computer"/>
    <n v="86.42"/>
    <n v="222"/>
    <s v="STORE0"/>
    <x v="6"/>
    <s v="East"/>
    <s v="Washingtonfurt"/>
    <s v="Flagship"/>
    <n v="4"/>
    <n v="189.21"/>
    <n v="0.06"/>
    <s v="COD"/>
    <x v="965"/>
  </r>
  <r>
    <s v="SALE966"/>
    <d v="2024-12-03T00:00:00"/>
    <s v="CUST1154"/>
    <s v="Julie Hale"/>
    <n v="3"/>
    <x v="1"/>
    <x v="0"/>
    <n v="35"/>
    <s v="Female"/>
    <s v="Owensview"/>
    <s v="Vermont"/>
    <s v="USA"/>
    <x v="0"/>
    <s v="PROD62"/>
    <x v="1"/>
    <s v="Computer"/>
    <n v="86.42"/>
    <n v="222"/>
    <s v="STORE14"/>
    <x v="7"/>
    <s v="South"/>
    <s v="Christopherland"/>
    <s v="Outlet"/>
    <n v="2"/>
    <n v="233.33"/>
    <n v="0.05"/>
    <s v="Credit Card"/>
    <x v="966"/>
  </r>
  <r>
    <s v="SALE967"/>
    <d v="2025-05-06T00:00:00"/>
    <s v="CUST1248"/>
    <s v="Nicholas Webb"/>
    <n v="6"/>
    <x v="5"/>
    <x v="2"/>
    <n v="19"/>
    <s v="Male"/>
    <s v="Lake Timothy"/>
    <s v="Nevada"/>
    <s v="USA"/>
    <x v="0"/>
    <s v="PROD39"/>
    <x v="1"/>
    <s v="Mobile"/>
    <n v="326.06"/>
    <n v="301"/>
    <s v="STORE18"/>
    <x v="14"/>
    <s v="East"/>
    <s v="East Stevechester"/>
    <s v="Flagship"/>
    <n v="3"/>
    <n v="529.89"/>
    <n v="0.21"/>
    <s v="Credit Card"/>
    <x v="967"/>
  </r>
  <r>
    <s v="SALE968"/>
    <d v="2024-08-14T00:00:00"/>
    <s v="CUST1489"/>
    <s v="Melinda Thomas"/>
    <n v="14"/>
    <x v="7"/>
    <x v="0"/>
    <n v="42"/>
    <s v="Female"/>
    <s v="Lake Elizabethside"/>
    <s v="Indiana"/>
    <s v="USA"/>
    <x v="2"/>
    <s v="PROD92"/>
    <x v="3"/>
    <s v="Appliances"/>
    <n v="447.43"/>
    <n v="191"/>
    <s v="STORE1"/>
    <x v="8"/>
    <s v="North"/>
    <s v="Danielmouth"/>
    <s v="Flagship"/>
    <n v="2"/>
    <n v="954.1"/>
    <n v="0.17"/>
    <s v="PayPal"/>
    <x v="968"/>
  </r>
  <r>
    <s v="SALE969"/>
    <d v="2023-12-14T00:00:00"/>
    <s v="CUST1323"/>
    <s v="Kristy Dunlap"/>
    <n v="14"/>
    <x v="1"/>
    <x v="1"/>
    <n v="64"/>
    <s v="Female"/>
    <s v="Whiteport"/>
    <s v="North Carolina"/>
    <s v="USA"/>
    <x v="1"/>
    <s v="PROD65"/>
    <x v="0"/>
    <s v="Fitness"/>
    <n v="240.63"/>
    <n v="423"/>
    <s v="STORE7"/>
    <x v="4"/>
    <s v="South"/>
    <s v="Williamsfurt"/>
    <s v="Online"/>
    <n v="1"/>
    <n v="370.04"/>
    <n v="0.04"/>
    <s v="COD"/>
    <x v="969"/>
  </r>
  <r>
    <s v="SALE970"/>
    <d v="2024-01-06T00:00:00"/>
    <s v="CUST1061"/>
    <s v="Kristin Stein"/>
    <n v="6"/>
    <x v="4"/>
    <x v="0"/>
    <n v="23"/>
    <s v="Male"/>
    <s v="Jennifermouth"/>
    <s v="Missouri"/>
    <s v="USA"/>
    <x v="2"/>
    <s v="PROD96"/>
    <x v="4"/>
    <s v="Outerwear"/>
    <n v="358.47"/>
    <n v="143"/>
    <s v="STORE19"/>
    <x v="12"/>
    <s v="East"/>
    <s v="Vasquezborough"/>
    <s v="Online"/>
    <n v="4"/>
    <n v="492.71"/>
    <n v="0.08"/>
    <s v="Credit Card"/>
    <x v="970"/>
  </r>
  <r>
    <s v="SALE971"/>
    <d v="2024-08-26T00:00:00"/>
    <s v="CUST1280"/>
    <s v="Antonio Leon"/>
    <n v="26"/>
    <x v="7"/>
    <x v="0"/>
    <n v="48"/>
    <s v="Male"/>
    <s v="Morrisville"/>
    <s v="Hawaii"/>
    <s v="USA"/>
    <x v="3"/>
    <s v="PROD91"/>
    <x v="4"/>
    <s v="Footwear"/>
    <n v="438.25"/>
    <n v="496"/>
    <s v="STORE13"/>
    <x v="13"/>
    <s v="East"/>
    <s v="Johnsonville"/>
    <s v="Flagship"/>
    <n v="4"/>
    <n v="853.26"/>
    <n v="0.24"/>
    <s v="COD"/>
    <x v="971"/>
  </r>
  <r>
    <s v="SALE972"/>
    <d v="2025-03-24T00:00:00"/>
    <s v="CUST1406"/>
    <s v="David Lozano"/>
    <n v="24"/>
    <x v="9"/>
    <x v="2"/>
    <n v="23"/>
    <s v="Female"/>
    <s v="North Michaelfurt"/>
    <s v="Wisconsin"/>
    <s v="USA"/>
    <x v="0"/>
    <s v="PROD3"/>
    <x v="4"/>
    <s v="Outerwear"/>
    <n v="364.67"/>
    <n v="452"/>
    <s v="STORE16"/>
    <x v="9"/>
    <s v="West"/>
    <s v="New Jimmymouth"/>
    <s v="Flagship"/>
    <n v="1"/>
    <n v="402.47"/>
    <n v="0.19"/>
    <s v="PayPal"/>
    <x v="972"/>
  </r>
  <r>
    <s v="SALE973"/>
    <d v="2024-01-20T00:00:00"/>
    <s v="CUST1402"/>
    <s v="Cassandra Perez"/>
    <n v="20"/>
    <x v="4"/>
    <x v="0"/>
    <n v="31"/>
    <s v="Male"/>
    <s v="Brandonville"/>
    <s v="Mississippi"/>
    <s v="USA"/>
    <x v="3"/>
    <s v="PROD54"/>
    <x v="0"/>
    <s v="Accessories"/>
    <n v="434.84"/>
    <n v="185"/>
    <s v="STORE18"/>
    <x v="14"/>
    <s v="East"/>
    <s v="East Stevechester"/>
    <s v="Flagship"/>
    <n v="2"/>
    <n v="528.29999999999995"/>
    <n v="0.24"/>
    <s v="Credit Card"/>
    <x v="973"/>
  </r>
  <r>
    <s v="SALE974"/>
    <d v="2025-01-10T00:00:00"/>
    <s v="CUST1444"/>
    <s v="Cheryl Carr"/>
    <n v="10"/>
    <x v="4"/>
    <x v="2"/>
    <n v="19"/>
    <s v="Male"/>
    <s v="Jessicaland"/>
    <s v="Wyoming"/>
    <s v="USA"/>
    <x v="0"/>
    <s v="PROD10"/>
    <x v="3"/>
    <s v="Kitchen"/>
    <n v="298.86"/>
    <n v="308"/>
    <s v="STORE6"/>
    <x v="16"/>
    <s v="East"/>
    <s v="Port Josephberg"/>
    <s v="Online"/>
    <n v="4"/>
    <n v="599.85"/>
    <n v="0.25"/>
    <s v="Credit Card"/>
    <x v="974"/>
  </r>
  <r>
    <s v="SALE975"/>
    <d v="2023-12-21T00:00:00"/>
    <s v="CUST1303"/>
    <s v="John Sloan"/>
    <n v="21"/>
    <x v="1"/>
    <x v="1"/>
    <n v="23"/>
    <s v="Female"/>
    <s v="East Johntown"/>
    <s v="Delaware"/>
    <s v="USA"/>
    <x v="1"/>
    <s v="PROD16"/>
    <x v="2"/>
    <s v="Grooming"/>
    <n v="337.42"/>
    <n v="256"/>
    <s v="STORE9"/>
    <x v="11"/>
    <s v="South"/>
    <s v="East Johnstad"/>
    <s v="Flagship"/>
    <n v="2"/>
    <n v="61.42"/>
    <n v="0.08"/>
    <s v="PayPal"/>
    <x v="975"/>
  </r>
  <r>
    <s v="SALE976"/>
    <d v="2025-02-05T00:00:00"/>
    <s v="CUST1249"/>
    <s v="Lauren George"/>
    <n v="5"/>
    <x v="6"/>
    <x v="2"/>
    <n v="41"/>
    <s v="Female"/>
    <s v="Garciamouth"/>
    <s v="New York"/>
    <s v="USA"/>
    <x v="0"/>
    <s v="PROD19"/>
    <x v="0"/>
    <s v="Equipment"/>
    <n v="21.34"/>
    <n v="65"/>
    <s v="STORE10"/>
    <x v="15"/>
    <s v="East"/>
    <s v="East Davidville"/>
    <s v="Online"/>
    <n v="2"/>
    <n v="466.42"/>
    <n v="0.12"/>
    <s v="PayPal"/>
    <x v="976"/>
  </r>
  <r>
    <s v="SALE977"/>
    <d v="2025-07-19T00:00:00"/>
    <s v="CUST1099"/>
    <s v="Sheila Wilson"/>
    <n v="19"/>
    <x v="0"/>
    <x v="2"/>
    <n v="35"/>
    <s v="Male"/>
    <s v="South Dustin"/>
    <s v="Tennessee"/>
    <s v="USA"/>
    <x v="2"/>
    <s v="PROD31"/>
    <x v="0"/>
    <s v="Team Sports"/>
    <n v="204.39"/>
    <n v="281"/>
    <s v="STORE5"/>
    <x v="3"/>
    <s v="North"/>
    <s v="New Michaelchester"/>
    <s v="Outlet"/>
    <n v="4"/>
    <n v="540.69000000000005"/>
    <n v="0.09"/>
    <s v="COD"/>
    <x v="977"/>
  </r>
  <r>
    <s v="SALE978"/>
    <d v="2025-03-21T00:00:00"/>
    <s v="CUST1298"/>
    <s v="Tracy Stephens"/>
    <n v="21"/>
    <x v="9"/>
    <x v="2"/>
    <n v="64"/>
    <s v="Male"/>
    <s v="New Joshuatown"/>
    <s v="Maine"/>
    <s v="USA"/>
    <x v="1"/>
    <s v="PROD19"/>
    <x v="0"/>
    <s v="Equipment"/>
    <n v="21.34"/>
    <n v="65"/>
    <s v="STORE13"/>
    <x v="13"/>
    <s v="East"/>
    <s v="Johnsonville"/>
    <s v="Flagship"/>
    <n v="3"/>
    <n v="677.46"/>
    <n v="0.05"/>
    <s v="Credit Card"/>
    <x v="978"/>
  </r>
  <r>
    <s v="SALE979"/>
    <d v="2025-04-24T00:00:00"/>
    <s v="CUST1328"/>
    <s v="Mario Harvey Jr."/>
    <n v="24"/>
    <x v="10"/>
    <x v="2"/>
    <n v="46"/>
    <s v="Male"/>
    <s v="Jessicaport"/>
    <s v="Minnesota"/>
    <s v="USA"/>
    <x v="1"/>
    <s v="PROD21"/>
    <x v="3"/>
    <s v="Storage"/>
    <n v="123.46"/>
    <n v="76"/>
    <s v="STORE1"/>
    <x v="8"/>
    <s v="North"/>
    <s v="Danielmouth"/>
    <s v="Flagship"/>
    <n v="3"/>
    <n v="614.63"/>
    <n v="0.06"/>
    <s v="PayPal"/>
    <x v="979"/>
  </r>
  <r>
    <s v="SALE980"/>
    <d v="2023-12-12T00:00:00"/>
    <s v="CUST1232"/>
    <s v="Christy Hill"/>
    <n v="12"/>
    <x v="1"/>
    <x v="1"/>
    <n v="27"/>
    <s v="Female"/>
    <s v="Tammyton"/>
    <s v="New Jersey"/>
    <s v="USA"/>
    <x v="1"/>
    <s v="PROD66"/>
    <x v="2"/>
    <s v="Haircare"/>
    <n v="340.39"/>
    <n v="177"/>
    <s v="STORE8"/>
    <x v="2"/>
    <s v="West"/>
    <s v="Thompsonborough"/>
    <s v="Online"/>
    <n v="4"/>
    <n v="649.52"/>
    <n v="0.11"/>
    <s v="Credit Card"/>
    <x v="980"/>
  </r>
  <r>
    <s v="SALE981"/>
    <d v="2024-07-08T00:00:00"/>
    <s v="CUST1445"/>
    <s v="Gene Lee"/>
    <n v="8"/>
    <x v="0"/>
    <x v="0"/>
    <n v="41"/>
    <s v="Female"/>
    <s v="Mcfarlandmouth"/>
    <s v="Virginia"/>
    <s v="USA"/>
    <x v="1"/>
    <s v="PROD85"/>
    <x v="4"/>
    <s v="Accessories"/>
    <n v="119.57"/>
    <n v="210"/>
    <s v="STORE8"/>
    <x v="2"/>
    <s v="West"/>
    <s v="Thompsonborough"/>
    <s v="Online"/>
    <n v="2"/>
    <n v="943.93"/>
    <n v="0.22"/>
    <s v="PayPal"/>
    <x v="981"/>
  </r>
  <r>
    <s v="SALE982"/>
    <d v="2023-10-29T00:00:00"/>
    <s v="CUST1165"/>
    <s v="Jason Wheeler"/>
    <n v="29"/>
    <x v="11"/>
    <x v="1"/>
    <n v="47"/>
    <s v="Female"/>
    <s v="Carolview"/>
    <s v="Illinois"/>
    <s v="USA"/>
    <x v="1"/>
    <s v="PROD31"/>
    <x v="0"/>
    <s v="Team Sports"/>
    <n v="204.39"/>
    <n v="281"/>
    <s v="STORE8"/>
    <x v="2"/>
    <s v="West"/>
    <s v="Thompsonborough"/>
    <s v="Online"/>
    <n v="4"/>
    <n v="538.73"/>
    <n v="0.03"/>
    <s v="Credit Card"/>
    <x v="982"/>
  </r>
  <r>
    <s v="SALE983"/>
    <d v="2024-05-20T00:00:00"/>
    <s v="CUST1088"/>
    <s v="Timothy Wright"/>
    <n v="20"/>
    <x v="5"/>
    <x v="0"/>
    <n v="58"/>
    <s v="Male"/>
    <s v="Ashleystad"/>
    <s v="Arkansas"/>
    <s v="USA"/>
    <x v="2"/>
    <s v="PROD66"/>
    <x v="2"/>
    <s v="Haircare"/>
    <n v="340.39"/>
    <n v="177"/>
    <s v="STORE8"/>
    <x v="2"/>
    <s v="West"/>
    <s v="Thompsonborough"/>
    <s v="Online"/>
    <n v="2"/>
    <n v="853.93"/>
    <n v="0.01"/>
    <s v="PayPal"/>
    <x v="983"/>
  </r>
  <r>
    <s v="SALE984"/>
    <d v="2025-09-14T00:00:00"/>
    <s v="CUST1491"/>
    <s v="Kaitlin Brown"/>
    <n v="14"/>
    <x v="8"/>
    <x v="2"/>
    <n v="52"/>
    <s v="Female"/>
    <s v="Kellyberg"/>
    <s v="South Dakota"/>
    <s v="USA"/>
    <x v="0"/>
    <s v="PROD29"/>
    <x v="3"/>
    <s v="Decor"/>
    <n v="218.48"/>
    <n v="276"/>
    <s v="STORE4"/>
    <x v="5"/>
    <s v="South"/>
    <s v="Port Sharon"/>
    <s v="Online"/>
    <n v="4"/>
    <n v="465.42"/>
    <n v="0.26"/>
    <s v="COD"/>
    <x v="984"/>
  </r>
  <r>
    <s v="SALE985"/>
    <d v="2025-04-11T00:00:00"/>
    <s v="CUST1055"/>
    <s v="Wayne Mcpherson"/>
    <n v="11"/>
    <x v="10"/>
    <x v="2"/>
    <n v="56"/>
    <s v="Female"/>
    <s v="Edwardsfort"/>
    <s v="Minnesota"/>
    <s v="USA"/>
    <x v="3"/>
    <s v="PROD1"/>
    <x v="4"/>
    <s v="Tops"/>
    <n v="342.56"/>
    <n v="181"/>
    <s v="STORE11"/>
    <x v="19"/>
    <s v="South"/>
    <s v="Lake Michael"/>
    <s v="Online"/>
    <n v="4"/>
    <n v="880.26"/>
    <n v="0.11"/>
    <s v="COD"/>
    <x v="985"/>
  </r>
  <r>
    <s v="SALE986"/>
    <d v="2024-05-17T00:00:00"/>
    <s v="CUST1483"/>
    <s v="Sarah Smith"/>
    <n v="17"/>
    <x v="5"/>
    <x v="0"/>
    <n v="48"/>
    <s v="Male"/>
    <s v="East Rodney"/>
    <s v="Nevada"/>
    <s v="USA"/>
    <x v="0"/>
    <s v="PROD51"/>
    <x v="1"/>
    <s v="Accessories"/>
    <n v="88.49"/>
    <n v="246"/>
    <s v="STORE11"/>
    <x v="19"/>
    <s v="South"/>
    <s v="Lake Michael"/>
    <s v="Online"/>
    <n v="3"/>
    <n v="461.02"/>
    <n v="0.28999999999999998"/>
    <s v="PayPal"/>
    <x v="986"/>
  </r>
  <r>
    <s v="SALE987"/>
    <d v="2024-10-13T00:00:00"/>
    <s v="CUST1026"/>
    <s v="Amber Carlson"/>
    <n v="13"/>
    <x v="11"/>
    <x v="0"/>
    <n v="18"/>
    <s v="Female"/>
    <s v="East Michellemouth"/>
    <s v="Missouri"/>
    <s v="USA"/>
    <x v="0"/>
    <s v="PROD25"/>
    <x v="4"/>
    <s v="Accessories"/>
    <n v="174.02"/>
    <n v="268"/>
    <s v="STORE13"/>
    <x v="13"/>
    <s v="East"/>
    <s v="Johnsonville"/>
    <s v="Flagship"/>
    <n v="1"/>
    <n v="531.99"/>
    <n v="0.17"/>
    <s v="PayPal"/>
    <x v="987"/>
  </r>
  <r>
    <s v="SALE988"/>
    <d v="2024-07-13T00:00:00"/>
    <s v="CUST1004"/>
    <s v="Caroline Collins"/>
    <n v="13"/>
    <x v="0"/>
    <x v="0"/>
    <n v="64"/>
    <s v="Female"/>
    <s v="Nicholasshire"/>
    <s v="California"/>
    <s v="USA"/>
    <x v="2"/>
    <s v="PROD47"/>
    <x v="2"/>
    <s v="Makeup"/>
    <n v="250.41615384615383"/>
    <n v="431"/>
    <s v="STORE17"/>
    <x v="1"/>
    <s v="North"/>
    <s v="Bensonhaven"/>
    <s v="Flagship"/>
    <n v="2"/>
    <n v="274.08999999999997"/>
    <n v="0.13"/>
    <s v="PayPal"/>
    <x v="988"/>
  </r>
  <r>
    <s v="SALE989"/>
    <d v="2025-02-06T00:00:00"/>
    <s v="CUST1443"/>
    <s v="Adam Castro"/>
    <n v="6"/>
    <x v="6"/>
    <x v="2"/>
    <n v="51"/>
    <s v="Male"/>
    <s v="New Donnabury"/>
    <s v="Texas"/>
    <s v="USA"/>
    <x v="2"/>
    <s v="PROD88"/>
    <x v="0"/>
    <s v="Accessories"/>
    <n v="131.24"/>
    <n v="232"/>
    <s v="STORE10"/>
    <x v="15"/>
    <s v="East"/>
    <s v="East Davidville"/>
    <s v="Online"/>
    <n v="1"/>
    <n v="66.14"/>
    <n v="0.14000000000000001"/>
    <s v="COD"/>
    <x v="989"/>
  </r>
  <r>
    <s v="SALE990"/>
    <d v="2025-08-06T00:00:00"/>
    <s v="CUST1077"/>
    <s v="Katherine Young"/>
    <n v="6"/>
    <x v="7"/>
    <x v="2"/>
    <n v="29"/>
    <s v="Male"/>
    <s v="North Valeriemouth"/>
    <s v="Vermont"/>
    <s v="USA"/>
    <x v="0"/>
    <s v="PROD20"/>
    <x v="0"/>
    <s v="Accessories"/>
    <n v="131.51"/>
    <n v="281.95833333333331"/>
    <s v="STORE9"/>
    <x v="11"/>
    <s v="South"/>
    <s v="East Johnstad"/>
    <s v="Flagship"/>
    <n v="3"/>
    <n v="955.82"/>
    <n v="0.16"/>
    <s v="COD"/>
    <x v="990"/>
  </r>
  <r>
    <s v="SALE991"/>
    <d v="2024-05-20T00:00:00"/>
    <s v="CUST1319"/>
    <s v="Casey Simpson"/>
    <n v="20"/>
    <x v="5"/>
    <x v="0"/>
    <n v="54"/>
    <s v="Male"/>
    <s v="West Mathewside"/>
    <s v="Mississippi"/>
    <s v="USA"/>
    <x v="1"/>
    <s v="PROD22"/>
    <x v="0"/>
    <s v="Equipment"/>
    <n v="484.62"/>
    <n v="432"/>
    <s v="STORE12"/>
    <x v="18"/>
    <s v="North"/>
    <s v="Sabrinatown"/>
    <s v="Online"/>
    <n v="1"/>
    <n v="904.92"/>
    <n v="0.13"/>
    <s v="Credit Card"/>
    <x v="991"/>
  </r>
  <r>
    <s v="SALE992"/>
    <d v="2024-10-10T00:00:00"/>
    <s v="CUST1000"/>
    <s v="  sheena bonilla  "/>
    <n v="10"/>
    <x v="11"/>
    <x v="0"/>
    <n v="55"/>
    <s v="Male"/>
    <s v="Donaldton"/>
    <s v="North Carolina"/>
    <s v="USA"/>
    <x v="4"/>
    <s v="PROD40"/>
    <x v="1"/>
    <s v="Audio"/>
    <n v="38.520000000000003"/>
    <n v="378"/>
    <s v="STORE7"/>
    <x v="4"/>
    <s v="South"/>
    <s v="Williamsfurt"/>
    <s v="Online"/>
    <n v="3"/>
    <n v="490.02"/>
    <n v="0.26"/>
    <s v="Credit Card"/>
    <x v="992"/>
  </r>
  <r>
    <s v="SALE993"/>
    <d v="2024-02-18T00:00:00"/>
    <s v="CUST1363"/>
    <s v="Elizabeth Smith"/>
    <n v="18"/>
    <x v="6"/>
    <x v="0"/>
    <n v="23"/>
    <s v="Male"/>
    <s v="Murphytown"/>
    <s v="Ohio"/>
    <s v="USA"/>
    <x v="3"/>
    <s v="PROD19"/>
    <x v="0"/>
    <s v="Equipment"/>
    <n v="21.34"/>
    <n v="65"/>
    <s v="STORE6"/>
    <x v="16"/>
    <s v="East"/>
    <s v="Port Josephberg"/>
    <s v="Online"/>
    <n v="2"/>
    <n v="957.54"/>
    <n v="0.1"/>
    <s v="COD"/>
    <x v="993"/>
  </r>
  <r>
    <s v="SALE994"/>
    <d v="2025-09-26T00:00:00"/>
    <s v="CUST1329"/>
    <s v="Victor Mcintosh"/>
    <n v="26"/>
    <x v="8"/>
    <x v="2"/>
    <n v="62"/>
    <s v="Female"/>
    <s v="Tiffanyshire"/>
    <s v="Minnesota"/>
    <s v="USA"/>
    <x v="3"/>
    <s v="PROD99"/>
    <x v="3"/>
    <s v="Kitchen"/>
    <n v="201.41"/>
    <n v="146"/>
    <s v="STORE13"/>
    <x v="13"/>
    <s v="East"/>
    <s v="Johnsonville"/>
    <s v="Flagship"/>
    <n v="2"/>
    <n v="314.39999999999998"/>
    <n v="7.0000000000000007E-2"/>
    <s v="PayPal"/>
    <x v="994"/>
  </r>
  <r>
    <s v="SALE995"/>
    <d v="2024-03-22T00:00:00"/>
    <s v="CUST1394"/>
    <s v="Alejandro Evans"/>
    <n v="22"/>
    <x v="9"/>
    <x v="0"/>
    <n v="43"/>
    <s v="Female"/>
    <s v="Cannonberg"/>
    <s v="Connecticut"/>
    <s v="USA"/>
    <x v="3"/>
    <s v="PROD24"/>
    <x v="0"/>
    <s v="Outdoor"/>
    <n v="166.06"/>
    <n v="340"/>
    <s v="STORE6"/>
    <x v="16"/>
    <s v="East"/>
    <s v="Port Josephberg"/>
    <s v="Online"/>
    <n v="3"/>
    <n v="480.11"/>
    <n v="0.11"/>
    <s v="PayPal"/>
    <x v="995"/>
  </r>
  <r>
    <s v="SALE996"/>
    <d v="2024-10-14T00:00:00"/>
    <s v="CUST1388"/>
    <s v="Timothy Valenzuela"/>
    <n v="14"/>
    <x v="11"/>
    <x v="0"/>
    <n v="53"/>
    <s v="Male"/>
    <s v="Stevensshire"/>
    <s v="Missouri"/>
    <s v="USA"/>
    <x v="1"/>
    <s v="PROD48"/>
    <x v="1"/>
    <s v="Accessories"/>
    <n v="177.98"/>
    <n v="103"/>
    <s v="STORE6"/>
    <x v="16"/>
    <s v="East"/>
    <s v="Port Josephberg"/>
    <s v="Online"/>
    <n v="4"/>
    <n v="826.55"/>
    <n v="0.28000000000000003"/>
    <s v="Credit Card"/>
    <x v="996"/>
  </r>
  <r>
    <s v="SALE997"/>
    <d v="2025-05-28T00:00:00"/>
    <s v="CUST1190"/>
    <s v="Christopher Stewart"/>
    <n v="28"/>
    <x v="5"/>
    <x v="2"/>
    <n v="21"/>
    <s v="Male"/>
    <s v="Amandaside"/>
    <s v="New York"/>
    <s v="USA"/>
    <x v="3"/>
    <s v="PROD27"/>
    <x v="3"/>
    <s v="Decor"/>
    <n v="234.80599999999998"/>
    <n v="378"/>
    <s v="STORE3"/>
    <x v="0"/>
    <s v="North"/>
    <s v="Hoodberg"/>
    <s v="Outlet"/>
    <n v="3"/>
    <n v="530.16999999999996"/>
    <n v="0.18"/>
    <s v="PayPal"/>
    <x v="997"/>
  </r>
  <r>
    <s v="SALE998"/>
    <d v="2024-08-18T00:00:00"/>
    <s v="CUST1407"/>
    <s v="Joseph Mendoza"/>
    <n v="18"/>
    <x v="7"/>
    <x v="0"/>
    <n v="33"/>
    <s v="Male"/>
    <s v="Ashleymouth"/>
    <s v="Maryland"/>
    <s v="USA"/>
    <x v="0"/>
    <s v="PROD34"/>
    <x v="1"/>
    <s v="Computer"/>
    <n v="419.28"/>
    <n v="86"/>
    <s v="STORE17"/>
    <x v="1"/>
    <s v="North"/>
    <s v="Bensonhaven"/>
    <s v="Flagship"/>
    <n v="3"/>
    <n v="336.17"/>
    <n v="0.04"/>
    <s v="COD"/>
    <x v="998"/>
  </r>
  <r>
    <s v="SALE999"/>
    <d v="2024-01-13T00:00:00"/>
    <s v="CUST1421"/>
    <s v="Holly Robinson"/>
    <n v="13"/>
    <x v="4"/>
    <x v="0"/>
    <n v="45"/>
    <s v="Female"/>
    <s v="East Amy"/>
    <s v="Washington"/>
    <s v="USA"/>
    <x v="1"/>
    <s v="PROD81"/>
    <x v="0"/>
    <s v="Equipment"/>
    <n v="285.54000000000002"/>
    <n v="358"/>
    <s v="STORE8"/>
    <x v="2"/>
    <s v="West"/>
    <s v="Thompsonborough"/>
    <s v="Online"/>
    <n v="4"/>
    <n v="22.51"/>
    <n v="0.27"/>
    <s v="PayPal"/>
    <x v="999"/>
  </r>
  <r>
    <s v="SALE1000"/>
    <d v="2024-06-13T00:00:00"/>
    <s v="CUST1190"/>
    <s v="Christopher Stewart"/>
    <n v="13"/>
    <x v="2"/>
    <x v="0"/>
    <n v="21"/>
    <s v="Male"/>
    <s v="Amandaside"/>
    <s v="New York"/>
    <s v="USA"/>
    <x v="3"/>
    <s v="PROD59"/>
    <x v="2"/>
    <s v="Haircare"/>
    <n v="17.309999999999999"/>
    <n v="399"/>
    <s v="STORE2"/>
    <x v="17"/>
    <s v="South"/>
    <s v="North Nancyview"/>
    <s v="Outlet"/>
    <n v="2"/>
    <n v="909.51"/>
    <n v="0.27"/>
    <s v="Credit Card"/>
    <x v="1000"/>
  </r>
  <r>
    <s v="SALE1001"/>
    <d v="2025-04-29T00:00:00"/>
    <s v="CUST1052"/>
    <s v="Debra Liu"/>
    <n v="29"/>
    <x v="10"/>
    <x v="2"/>
    <n v="55"/>
    <s v="Male"/>
    <s v="South Timtown"/>
    <s v="Minnesota"/>
    <s v="USA"/>
    <x v="3"/>
    <s v="PROD69"/>
    <x v="4"/>
    <s v="Bottoms"/>
    <n v="218.22"/>
    <n v="224"/>
    <s v="STORE14"/>
    <x v="7"/>
    <s v="South"/>
    <s v="Christopherland"/>
    <s v="Outlet"/>
    <n v="4"/>
    <n v="593.84"/>
    <n v="0.24"/>
    <s v="PayPal"/>
    <x v="1001"/>
  </r>
  <r>
    <s v="SALE1002"/>
    <d v="2024-10-01T00:00:00"/>
    <s v="CUST1109"/>
    <s v="Amy Walker"/>
    <n v="1"/>
    <x v="11"/>
    <x v="0"/>
    <n v="27"/>
    <s v="Male"/>
    <s v="Smithland"/>
    <s v="West Virginia"/>
    <s v="USA"/>
    <x v="2"/>
    <s v="PROD73"/>
    <x v="0"/>
    <s v="Team Sports"/>
    <n v="107.06"/>
    <n v="359"/>
    <s v="STORE10"/>
    <x v="15"/>
    <s v="East"/>
    <s v="East Davidville"/>
    <s v="Online"/>
    <n v="3"/>
    <n v="909.11"/>
    <n v="0.23"/>
    <s v="COD"/>
    <x v="1002"/>
  </r>
  <r>
    <s v="SALE1003"/>
    <d v="2024-09-07T00:00:00"/>
    <s v="CUST1399"/>
    <s v="John Donaldson"/>
    <n v="7"/>
    <x v="8"/>
    <x v="0"/>
    <n v="27"/>
    <s v="Male"/>
    <s v="New Edward"/>
    <s v="Maine"/>
    <s v="USA"/>
    <x v="3"/>
    <s v="PROD24"/>
    <x v="0"/>
    <s v="Outdoor"/>
    <n v="166.06"/>
    <n v="340"/>
    <s v="STORE1"/>
    <x v="8"/>
    <s v="North"/>
    <s v="Danielmouth"/>
    <s v="Flagship"/>
    <n v="4"/>
    <n v="996.85"/>
    <n v="0.24"/>
    <s v="PayPal"/>
    <x v="1003"/>
  </r>
  <r>
    <s v="SALE1004"/>
    <d v="2025-06-26T00:00:00"/>
    <s v="CUST1300"/>
    <s v="Matthew Avery"/>
    <n v="26"/>
    <x v="2"/>
    <x v="2"/>
    <n v="29"/>
    <s v="Male"/>
    <s v="Lake Melissashire"/>
    <s v="Oregon"/>
    <s v="USA"/>
    <x v="2"/>
    <s v="PROD0"/>
    <x v="1"/>
    <s v="Computer"/>
    <n v="112.42"/>
    <n v="416"/>
    <s v="STORE17"/>
    <x v="1"/>
    <s v="North"/>
    <s v="Bensonhaven"/>
    <s v="Flagship"/>
    <n v="1"/>
    <n v="522.69000000000005"/>
    <n v="0.06"/>
    <s v="COD"/>
    <x v="1004"/>
  </r>
  <r>
    <s v="SALE1005"/>
    <d v="2024-04-23T00:00:00"/>
    <s v="CUST1194"/>
    <s v="Ashley Ferguson"/>
    <n v="23"/>
    <x v="10"/>
    <x v="0"/>
    <n v="46"/>
    <s v="Male"/>
    <s v="Sarahmouth"/>
    <s v="Pennsylvania"/>
    <s v="USA"/>
    <x v="0"/>
    <s v="PROD54"/>
    <x v="0"/>
    <s v="Accessories"/>
    <n v="434.84"/>
    <n v="185"/>
    <s v="STORE3"/>
    <x v="0"/>
    <s v="North"/>
    <s v="Hoodberg"/>
    <s v="Outlet"/>
    <n v="3"/>
    <n v="261.05"/>
    <n v="0.12"/>
    <s v="PayPal"/>
    <x v="1005"/>
  </r>
  <r>
    <s v="SALE1006"/>
    <d v="2025-09-18T00:00:00"/>
    <s v="CUST1087"/>
    <s v="Melissa Duffy MD"/>
    <n v="18"/>
    <x v="8"/>
    <x v="2"/>
    <n v="58"/>
    <s v="Female"/>
    <s v="East Jenna"/>
    <s v="South Carolina"/>
    <s v="USA"/>
    <x v="3"/>
    <s v="PROD23"/>
    <x v="4"/>
    <s v="Tops"/>
    <n v="265.73266666666666"/>
    <n v="360"/>
    <s v="STORE17"/>
    <x v="1"/>
    <s v="North"/>
    <s v="Bensonhaven"/>
    <s v="Flagship"/>
    <n v="3"/>
    <n v="644.73"/>
    <n v="0.01"/>
    <s v="COD"/>
    <x v="1006"/>
  </r>
  <r>
    <s v="SALE1007"/>
    <d v="2023-10-18T00:00:00"/>
    <s v="CUST1198"/>
    <s v="Wanda Snyder"/>
    <n v="18"/>
    <x v="11"/>
    <x v="1"/>
    <n v="54"/>
    <s v="Male"/>
    <s v="Frostmouth"/>
    <s v="Vermont"/>
    <s v="USA"/>
    <x v="3"/>
    <s v="PROD75"/>
    <x v="4"/>
    <s v="Footwear"/>
    <n v="158.13999999999999"/>
    <n v="82"/>
    <s v="STORE2"/>
    <x v="17"/>
    <s v="South"/>
    <s v="North Nancyview"/>
    <s v="Outlet"/>
    <n v="2"/>
    <n v="541.52"/>
    <n v="0.26"/>
    <s v="PayPal"/>
    <x v="1007"/>
  </r>
  <r>
    <s v="SALE1008"/>
    <d v="2023-11-29T00:00:00"/>
    <s v="CUST1426"/>
    <s v="Jeanette Nichols"/>
    <n v="29"/>
    <x v="3"/>
    <x v="1"/>
    <n v="28"/>
    <s v="Male"/>
    <s v="Aguilarland"/>
    <s v="North Carolina"/>
    <s v="USA"/>
    <x v="1"/>
    <s v="PROD63"/>
    <x v="2"/>
    <s v="Skincare"/>
    <n v="266.86"/>
    <n v="458"/>
    <s v="STORE10"/>
    <x v="15"/>
    <s v="East"/>
    <s v="East Davidville"/>
    <s v="Online"/>
    <n v="1"/>
    <n v="395.18"/>
    <n v="0.09"/>
    <s v="PayPal"/>
    <x v="1008"/>
  </r>
  <r>
    <s v="SALE1009"/>
    <d v="2025-03-24T00:00:00"/>
    <s v="CUST1100"/>
    <s v="Diane Watson"/>
    <n v="24"/>
    <x v="9"/>
    <x v="2"/>
    <n v="53"/>
    <s v="Female"/>
    <s v="North Codyport"/>
    <s v="Texas"/>
    <s v="USA"/>
    <x v="1"/>
    <s v="PROD8"/>
    <x v="1"/>
    <s v="Audio"/>
    <n v="439.07"/>
    <n v="142"/>
    <s v="STORE8"/>
    <x v="2"/>
    <s v="West"/>
    <s v="Thompsonborough"/>
    <s v="Online"/>
    <n v="4"/>
    <n v="56.37"/>
    <n v="0.17"/>
    <s v="Credit Card"/>
    <x v="1009"/>
  </r>
  <r>
    <s v="SALE1010"/>
    <d v="2025-09-08T00:00:00"/>
    <s v="CUST1209"/>
    <s v="Joan Johnson"/>
    <n v="8"/>
    <x v="8"/>
    <x v="2"/>
    <n v="50"/>
    <s v="Female"/>
    <s v="Lake Josephport"/>
    <s v="Maine"/>
    <s v="USA"/>
    <x v="1"/>
    <s v="PROD79"/>
    <x v="3"/>
    <s v="Lighting"/>
    <n v="228.53"/>
    <n v="469"/>
    <s v="STORE9"/>
    <x v="11"/>
    <s v="South"/>
    <s v="East Johnstad"/>
    <s v="Flagship"/>
    <n v="4"/>
    <n v="202.59"/>
    <n v="0.06"/>
    <s v="COD"/>
    <x v="1010"/>
  </r>
  <r>
    <s v="SALE1011"/>
    <d v="2024-11-05T00:00:00"/>
    <s v="CUST1004"/>
    <s v="Caroline Collins"/>
    <n v="5"/>
    <x v="3"/>
    <x v="0"/>
    <n v="64"/>
    <s v="Female"/>
    <s v="Nicholasshire"/>
    <s v="California"/>
    <s v="USA"/>
    <x v="2"/>
    <s v="PROD81"/>
    <x v="0"/>
    <s v="Equipment"/>
    <n v="285.54000000000002"/>
    <n v="358"/>
    <s v="STORE5"/>
    <x v="3"/>
    <s v="North"/>
    <s v="New Michaelchester"/>
    <s v="Outlet"/>
    <n v="2"/>
    <n v="358.36"/>
    <n v="0.05"/>
    <s v="PayPal"/>
    <x v="1011"/>
  </r>
  <r>
    <s v="SALE1012"/>
    <d v="2024-08-31T00:00:00"/>
    <s v="CUST1072"/>
    <s v="Tonya Burch"/>
    <n v="31"/>
    <x v="7"/>
    <x v="0"/>
    <n v="39"/>
    <s v="Female"/>
    <s v="Olsonhaven"/>
    <s v="Iowa"/>
    <s v="USA"/>
    <x v="0"/>
    <s v="PROD37"/>
    <x v="4"/>
    <s v="Footwear"/>
    <n v="353.47"/>
    <n v="214"/>
    <s v="STORE18"/>
    <x v="14"/>
    <s v="East"/>
    <s v="East Stevechester"/>
    <s v="Flagship"/>
    <n v="4"/>
    <n v="85.62"/>
    <n v="0.28000000000000003"/>
    <s v="COD"/>
    <x v="1012"/>
  </r>
  <r>
    <s v="SALE1013"/>
    <d v="2024-06-16T00:00:00"/>
    <s v="CUST1185"/>
    <s v="Brent Rivas"/>
    <n v="16"/>
    <x v="2"/>
    <x v="0"/>
    <n v="54"/>
    <s v="Female"/>
    <s v="North Kellyberg"/>
    <s v="New Jersey"/>
    <s v="USA"/>
    <x v="1"/>
    <s v="PROD7"/>
    <x v="3"/>
    <s v="Lighting"/>
    <n v="218.86"/>
    <n v="170"/>
    <s v="STORE17"/>
    <x v="1"/>
    <s v="North"/>
    <s v="Bensonhaven"/>
    <s v="Flagship"/>
    <n v="4"/>
    <n v="929.26"/>
    <n v="0.23"/>
    <s v="PayPal"/>
    <x v="1013"/>
  </r>
  <r>
    <s v="SALE1014"/>
    <d v="2025-01-24T00:00:00"/>
    <s v="CUST1309"/>
    <s v="Stacy Collins"/>
    <n v="24"/>
    <x v="4"/>
    <x v="2"/>
    <n v="41"/>
    <s v="Female"/>
    <s v="Randychester"/>
    <s v="California"/>
    <s v="USA"/>
    <x v="3"/>
    <s v="PROD60"/>
    <x v="2"/>
    <s v="Fragrance"/>
    <n v="482.75"/>
    <n v="444"/>
    <s v="STORE13"/>
    <x v="13"/>
    <s v="East"/>
    <s v="Johnsonville"/>
    <s v="Flagship"/>
    <n v="2"/>
    <n v="92.64"/>
    <n v="0.14000000000000001"/>
    <s v="COD"/>
    <x v="1014"/>
  </r>
  <r>
    <s v="SALE1015"/>
    <d v="2025-03-09T00:00:00"/>
    <s v="CUST1248"/>
    <s v="Nicholas Webb"/>
    <n v="9"/>
    <x v="9"/>
    <x v="2"/>
    <n v="19"/>
    <s v="Male"/>
    <s v="Lake Timothy"/>
    <s v="Nevada"/>
    <s v="USA"/>
    <x v="0"/>
    <s v="PROD62"/>
    <x v="1"/>
    <s v="Computer"/>
    <n v="86.42"/>
    <n v="222"/>
    <s v="STORE4"/>
    <x v="5"/>
    <s v="South"/>
    <s v="Port Sharon"/>
    <s v="Online"/>
    <n v="4"/>
    <n v="139.05000000000001"/>
    <n v="0.28999999999999998"/>
    <s v="COD"/>
    <x v="1015"/>
  </r>
  <r>
    <s v="SALE1016"/>
    <d v="2024-06-18T00:00:00"/>
    <s v="CUST1140"/>
    <s v="Patty Francis"/>
    <n v="18"/>
    <x v="2"/>
    <x v="0"/>
    <n v="63"/>
    <s v="Female"/>
    <s v="South Brooke"/>
    <s v="Pennsylvania"/>
    <s v="USA"/>
    <x v="0"/>
    <s v="PROD53"/>
    <x v="4"/>
    <s v="Bottoms"/>
    <n v="386.56"/>
    <n v="125"/>
    <s v="STORE4"/>
    <x v="5"/>
    <s v="South"/>
    <s v="Port Sharon"/>
    <s v="Online"/>
    <n v="3"/>
    <n v="155.87"/>
    <n v="0.03"/>
    <s v="COD"/>
    <x v="1016"/>
  </r>
  <r>
    <s v="SALE1017"/>
    <d v="2025-06-29T00:00:00"/>
    <s v="CUST1442"/>
    <s v="Kelli Smith"/>
    <n v="29"/>
    <x v="2"/>
    <x v="2"/>
    <n v="42"/>
    <s v="Female"/>
    <s v="North Maryfort"/>
    <s v="Oregon"/>
    <s v="USA"/>
    <x v="3"/>
    <s v="PROD34"/>
    <x v="1"/>
    <s v="Computer"/>
    <n v="419.28"/>
    <n v="86"/>
    <s v="STORE16"/>
    <x v="9"/>
    <s v="West"/>
    <s v="New Jimmymouth"/>
    <s v="Flagship"/>
    <n v="4"/>
    <n v="115.42"/>
    <n v="0.03"/>
    <s v="COD"/>
    <x v="1017"/>
  </r>
  <r>
    <s v="SALE1018"/>
    <d v="2025-06-15T00:00:00"/>
    <s v="CUST1122"/>
    <s v="Michael Chang"/>
    <n v="15"/>
    <x v="2"/>
    <x v="2"/>
    <n v="50"/>
    <s v="Male"/>
    <s v="Kathrynport"/>
    <s v="North Carolina"/>
    <s v="USA"/>
    <x v="1"/>
    <s v="PROD52"/>
    <x v="0"/>
    <s v="Team Sports"/>
    <n v="212.26"/>
    <n v="82"/>
    <s v="STORE6"/>
    <x v="16"/>
    <s v="East"/>
    <s v="Port Josephberg"/>
    <s v="Online"/>
    <n v="3"/>
    <n v="593.62"/>
    <n v="0.08"/>
    <s v="Credit Card"/>
    <x v="1018"/>
  </r>
  <r>
    <s v="SALE1019"/>
    <d v="2025-03-17T00:00:00"/>
    <s v="CUST1353"/>
    <s v="   laura green"/>
    <n v="17"/>
    <x v="9"/>
    <x v="2"/>
    <n v="56"/>
    <s v="Female"/>
    <s v="Westbury"/>
    <s v="Oregon"/>
    <s v="USA"/>
    <x v="1"/>
    <s v="PROD45"/>
    <x v="0"/>
    <s v="Team Sports"/>
    <n v="318.91000000000003"/>
    <n v="114"/>
    <s v="STORE4"/>
    <x v="5"/>
    <s v="South"/>
    <s v="Port Sharon"/>
    <s v="Online"/>
    <n v="2"/>
    <n v="825.04"/>
    <n v="0.2"/>
    <s v="Credit Card"/>
    <x v="1019"/>
  </r>
  <r>
    <s v="SALE1020"/>
    <d v="2024-01-31T00:00:00"/>
    <s v="CUST1464"/>
    <s v="David Pierce"/>
    <n v="31"/>
    <x v="4"/>
    <x v="0"/>
    <n v="45"/>
    <s v="Female"/>
    <s v="Grayland"/>
    <s v="Washington"/>
    <s v="USA"/>
    <x v="1"/>
    <s v="PROD25"/>
    <x v="4"/>
    <s v="Accessories"/>
    <n v="174.02"/>
    <n v="268"/>
    <s v="STORE13"/>
    <x v="13"/>
    <s v="East"/>
    <s v="Johnsonville"/>
    <s v="Flagship"/>
    <n v="1"/>
    <n v="963.76"/>
    <n v="0.14000000000000001"/>
    <s v="PayPal"/>
    <x v="1020"/>
  </r>
  <r>
    <s v="SALE1021"/>
    <d v="2024-05-03T00:00:00"/>
    <s v="CUST1292"/>
    <s v="Ricardo Jones"/>
    <n v="3"/>
    <x v="5"/>
    <x v="0"/>
    <n v="30"/>
    <s v="Male"/>
    <s v="Danielland"/>
    <s v="Minnesota"/>
    <s v="USA"/>
    <x v="2"/>
    <s v="PROD55"/>
    <x v="3"/>
    <s v="Decor"/>
    <n v="81.75"/>
    <n v="226.05"/>
    <s v="STORE6"/>
    <x v="16"/>
    <s v="East"/>
    <s v="Port Josephberg"/>
    <s v="Online"/>
    <n v="1"/>
    <n v="238.24"/>
    <n v="0.12"/>
    <s v="PayPal"/>
    <x v="1021"/>
  </r>
  <r>
    <s v="SALE1022"/>
    <d v="2024-12-18T00:00:00"/>
    <s v="CUST1457"/>
    <s v="Christina Robertson"/>
    <n v="18"/>
    <x v="1"/>
    <x v="0"/>
    <n v="59"/>
    <s v="Male"/>
    <s v="Hubbardborough"/>
    <s v="Kentucky"/>
    <s v="USA"/>
    <x v="1"/>
    <s v="PROD82"/>
    <x v="0"/>
    <s v="Fitness"/>
    <n v="152.91999999999999"/>
    <n v="281"/>
    <s v="STORE16"/>
    <x v="9"/>
    <s v="West"/>
    <s v="New Jimmymouth"/>
    <s v="Flagship"/>
    <n v="1"/>
    <n v="756.63"/>
    <n v="0.04"/>
    <s v="PayPal"/>
    <x v="1022"/>
  </r>
  <r>
    <s v="SALE1023"/>
    <d v="2025-07-07T00:00:00"/>
    <s v="CUST1019"/>
    <s v="Michael Torres"/>
    <n v="7"/>
    <x v="0"/>
    <x v="2"/>
    <n v="46"/>
    <s v="Female"/>
    <s v="Gonzalezfort"/>
    <s v="New Jersey"/>
    <s v="USA"/>
    <x v="1"/>
    <s v="PROD93"/>
    <x v="1"/>
    <s v="Computer"/>
    <n v="377.52"/>
    <n v="485"/>
    <s v="STORE7"/>
    <x v="4"/>
    <s v="South"/>
    <s v="Williamsfurt"/>
    <s v="Online"/>
    <n v="3"/>
    <n v="159.76"/>
    <n v="0.22"/>
    <s v="Credit Card"/>
    <x v="1023"/>
  </r>
  <r>
    <s v="SALE1024"/>
    <d v="2024-03-03T00:00:00"/>
    <s v="CUST1368"/>
    <s v="Miranda King"/>
    <n v="3"/>
    <x v="9"/>
    <x v="0"/>
    <n v="34"/>
    <s v="Female"/>
    <s v="West Mathew"/>
    <s v="New York"/>
    <s v="USA"/>
    <x v="1"/>
    <s v="PROD95"/>
    <x v="0"/>
    <s v="Accessories"/>
    <n v="60.65"/>
    <n v="75"/>
    <s v="STORE8"/>
    <x v="2"/>
    <s v="West"/>
    <s v="Thompsonborough"/>
    <s v="Online"/>
    <n v="1"/>
    <n v="329.94"/>
    <n v="0.14000000000000001"/>
    <s v="COD"/>
    <x v="1024"/>
  </r>
  <r>
    <s v="SALE1025"/>
    <d v="2025-03-04T00:00:00"/>
    <s v="CUST1060"/>
    <s v="Dr. David Smith"/>
    <n v="4"/>
    <x v="9"/>
    <x v="2"/>
    <n v="22"/>
    <s v="Female"/>
    <s v="Schmidtchester"/>
    <s v="Alaska"/>
    <s v="USA"/>
    <x v="2"/>
    <s v="PROD17"/>
    <x v="0"/>
    <s v="Accessories"/>
    <n v="144.53"/>
    <n v="367"/>
    <s v="STORE8"/>
    <x v="2"/>
    <s v="West"/>
    <s v="Thompsonborough"/>
    <s v="Online"/>
    <n v="1"/>
    <n v="234.06"/>
    <n v="0.11"/>
    <s v="PayPal"/>
    <x v="1025"/>
  </r>
  <r>
    <s v="SALE1026"/>
    <d v="2023-12-18T00:00:00"/>
    <s v="CUST1317"/>
    <s v="Tiffany Williams"/>
    <n v="18"/>
    <x v="1"/>
    <x v="1"/>
    <n v="64"/>
    <s v="Female"/>
    <s v="Richardsport"/>
    <s v="New Hampshire"/>
    <s v="USA"/>
    <x v="0"/>
    <s v="PROD81"/>
    <x v="0"/>
    <s v="Equipment"/>
    <n v="285.54000000000002"/>
    <n v="358"/>
    <s v="STORE0"/>
    <x v="6"/>
    <s v="East"/>
    <s v="Washingtonfurt"/>
    <s v="Flagship"/>
    <n v="2"/>
    <n v="773.75"/>
    <n v="0.16"/>
    <s v="PayPal"/>
    <x v="1026"/>
  </r>
  <r>
    <s v="SALE1027"/>
    <d v="2024-05-10T00:00:00"/>
    <s v="CUST1436"/>
    <s v="Sharon Simpson"/>
    <n v="10"/>
    <x v="5"/>
    <x v="0"/>
    <n v="61"/>
    <s v="Male"/>
    <s v="South Michellebury"/>
    <s v="South Dakota"/>
    <s v="USA"/>
    <x v="0"/>
    <s v="PROD52"/>
    <x v="0"/>
    <s v="Team Sports"/>
    <n v="212.26"/>
    <n v="82"/>
    <s v="STORE18"/>
    <x v="14"/>
    <s v="East"/>
    <s v="East Stevechester"/>
    <s v="Flagship"/>
    <n v="1"/>
    <n v="73.88"/>
    <n v="0.04"/>
    <s v="Credit Card"/>
    <x v="1027"/>
  </r>
  <r>
    <s v="SALE1028"/>
    <d v="2024-02-15T00:00:00"/>
    <s v="CUST1005"/>
    <s v="Christine Vaughn"/>
    <n v="15"/>
    <x v="6"/>
    <x v="0"/>
    <n v="24"/>
    <s v="Male"/>
    <s v="East Amandamouth"/>
    <s v="Oregon"/>
    <s v="USA"/>
    <x v="3"/>
    <s v="PROD86"/>
    <x v="3"/>
    <s v="Kitchen"/>
    <n v="176.07"/>
    <n v="82"/>
    <s v="STORE18"/>
    <x v="14"/>
    <s v="East"/>
    <s v="East Stevechester"/>
    <s v="Flagship"/>
    <n v="1"/>
    <n v="859.3"/>
    <n v="0.16"/>
    <s v="PayPal"/>
    <x v="1028"/>
  </r>
  <r>
    <s v="SALE1029"/>
    <d v="2024-09-29T00:00:00"/>
    <s v="CUST1129"/>
    <s v="Jessica Mitchell"/>
    <n v="29"/>
    <x v="8"/>
    <x v="0"/>
    <n v="43"/>
    <s v="Female"/>
    <s v="Matthewbury"/>
    <s v="South Dakota"/>
    <s v="USA"/>
    <x v="2"/>
    <s v="PROD81"/>
    <x v="0"/>
    <s v="Equipment"/>
    <n v="285.54000000000002"/>
    <n v="358"/>
    <s v="STORE6"/>
    <x v="16"/>
    <s v="East"/>
    <s v="Port Josephberg"/>
    <s v="Online"/>
    <n v="4"/>
    <n v="762.43"/>
    <n v="0.05"/>
    <s v="Credit Card"/>
    <x v="1029"/>
  </r>
  <r>
    <s v="SALE1030"/>
    <d v="2024-05-12T00:00:00"/>
    <s v="CUST1124"/>
    <s v="Donald Lee"/>
    <n v="12"/>
    <x v="5"/>
    <x v="0"/>
    <n v="26"/>
    <s v="Male"/>
    <s v="Wongberg"/>
    <s v="Illinois"/>
    <s v="USA"/>
    <x v="3"/>
    <s v="PROD73"/>
    <x v="0"/>
    <s v="Team Sports"/>
    <n v="107.06"/>
    <n v="359"/>
    <s v="STORE0"/>
    <x v="6"/>
    <s v="East"/>
    <s v="Washingtonfurt"/>
    <s v="Flagship"/>
    <n v="1"/>
    <n v="328.51"/>
    <n v="0.2"/>
    <s v="COD"/>
    <x v="1030"/>
  </r>
  <r>
    <s v="SALE1031"/>
    <d v="2025-03-03T00:00:00"/>
    <s v="CUST1274"/>
    <s v="Sarah Lane"/>
    <n v="3"/>
    <x v="9"/>
    <x v="2"/>
    <n v="38"/>
    <s v="Male"/>
    <s v="Edwardborough"/>
    <s v="Vermont"/>
    <s v="USA"/>
    <x v="2"/>
    <s v="PROD44"/>
    <x v="0"/>
    <s v="Fitness"/>
    <n v="167.12"/>
    <n v="316"/>
    <s v="STORE4"/>
    <x v="5"/>
    <s v="South"/>
    <s v="Port Sharon"/>
    <s v="Online"/>
    <n v="1"/>
    <n v="34.51"/>
    <n v="0.04"/>
    <s v="COD"/>
    <x v="1031"/>
  </r>
  <r>
    <s v="SALE1032"/>
    <d v="2023-11-20T00:00:00"/>
    <s v="CUST1105"/>
    <s v="Lance Baker"/>
    <n v="20"/>
    <x v="3"/>
    <x v="1"/>
    <n v="50"/>
    <s v="Female"/>
    <s v="Port Victoria"/>
    <s v="Florida"/>
    <s v="USA"/>
    <x v="0"/>
    <s v="PROD19"/>
    <x v="0"/>
    <s v="Equipment"/>
    <n v="21.34"/>
    <n v="65"/>
    <s v="STORE11"/>
    <x v="19"/>
    <s v="South"/>
    <s v="Lake Michael"/>
    <s v="Online"/>
    <n v="3"/>
    <n v="663.73"/>
    <n v="0.06"/>
    <s v="COD"/>
    <x v="1032"/>
  </r>
  <r>
    <s v="SALE1033"/>
    <d v="2024-07-06T00:00:00"/>
    <s v="CUST1246"/>
    <s v="Mary Russell"/>
    <n v="6"/>
    <x v="0"/>
    <x v="0"/>
    <n v="58"/>
    <s v="Male"/>
    <s v="South Regina"/>
    <s v="Arkansas"/>
    <s v="USA"/>
    <x v="3"/>
    <s v="PROD33"/>
    <x v="3"/>
    <s v="Decor"/>
    <n v="179.77"/>
    <n v="305"/>
    <s v="STORE9"/>
    <x v="11"/>
    <s v="South"/>
    <s v="East Johnstad"/>
    <s v="Flagship"/>
    <n v="1"/>
    <n v="409.41"/>
    <n v="0.13"/>
    <s v="PayPal"/>
    <x v="1033"/>
  </r>
  <r>
    <s v="SALE1034"/>
    <d v="2025-03-11T00:00:00"/>
    <s v="CUST1092"/>
    <s v="Robert Jackson"/>
    <n v="11"/>
    <x v="9"/>
    <x v="2"/>
    <n v="44"/>
    <s v="Female"/>
    <s v="Lake Brandy"/>
    <s v="Tennessee"/>
    <s v="USA"/>
    <x v="1"/>
    <s v="PROD78"/>
    <x v="3"/>
    <s v="Decor"/>
    <n v="325.26"/>
    <n v="400"/>
    <s v="STORE3"/>
    <x v="0"/>
    <s v="North"/>
    <s v="Hoodberg"/>
    <s v="Outlet"/>
    <n v="3"/>
    <n v="461.03"/>
    <n v="0.11"/>
    <s v="PayPal"/>
    <x v="1034"/>
  </r>
  <r>
    <s v="SALE1035"/>
    <d v="2024-04-12T00:00:00"/>
    <s v="CUST1368"/>
    <s v="Miranda King"/>
    <n v="12"/>
    <x v="10"/>
    <x v="0"/>
    <n v="34"/>
    <s v="Female"/>
    <s v="West Mathew"/>
    <s v="New York"/>
    <s v="USA"/>
    <x v="1"/>
    <s v="PROD19"/>
    <x v="0"/>
    <s v="Equipment"/>
    <n v="21.34"/>
    <n v="65"/>
    <s v="STORE14"/>
    <x v="7"/>
    <s v="South"/>
    <s v="Christopherland"/>
    <s v="Outlet"/>
    <n v="2"/>
    <n v="760.14"/>
    <n v="0.02"/>
    <s v="COD"/>
    <x v="1035"/>
  </r>
  <r>
    <s v="SALE1036"/>
    <d v="2025-04-26T00:00:00"/>
    <s v="CUST1278"/>
    <s v="Stephen Fowler"/>
    <n v="26"/>
    <x v="10"/>
    <x v="2"/>
    <n v="42"/>
    <s v="Female"/>
    <s v="Port Mariastad"/>
    <s v="Rhode Island"/>
    <s v="USA"/>
    <x v="1"/>
    <s v="PROD23"/>
    <x v="4"/>
    <s v="Tops"/>
    <n v="265.73266666666666"/>
    <n v="360"/>
    <s v="STORE1"/>
    <x v="8"/>
    <s v="North"/>
    <s v="Danielmouth"/>
    <s v="Flagship"/>
    <n v="3"/>
    <n v="688.76"/>
    <n v="0.12"/>
    <s v="PayPal"/>
    <x v="1036"/>
  </r>
  <r>
    <s v="SALE1037"/>
    <d v="2025-05-02T00:00:00"/>
    <s v="CUST1159"/>
    <s v="Brian Choi"/>
    <n v="2"/>
    <x v="5"/>
    <x v="2"/>
    <n v="46"/>
    <s v="Female"/>
    <s v="Floydton"/>
    <s v="New Jersey"/>
    <s v="USA"/>
    <x v="0"/>
    <s v="PROD43"/>
    <x v="1"/>
    <s v="Computer"/>
    <n v="253.33"/>
    <n v="266"/>
    <s v="STORE9"/>
    <x v="11"/>
    <s v="South"/>
    <s v="East Johnstad"/>
    <s v="Flagship"/>
    <n v="2"/>
    <n v="257.77999999999997"/>
    <n v="0.05"/>
    <s v="Credit Card"/>
    <x v="1037"/>
  </r>
  <r>
    <s v="SALE1038"/>
    <d v="2024-04-18T00:00:00"/>
    <s v="CUST1052"/>
    <s v="Debra Liu"/>
    <n v="18"/>
    <x v="10"/>
    <x v="0"/>
    <n v="55"/>
    <s v="Male"/>
    <s v="South Timtown"/>
    <s v="Minnesota"/>
    <s v="USA"/>
    <x v="3"/>
    <s v="PROD53"/>
    <x v="4"/>
    <s v="Bottoms"/>
    <n v="386.56"/>
    <n v="125"/>
    <s v="STORE7"/>
    <x v="4"/>
    <s v="South"/>
    <s v="Williamsfurt"/>
    <s v="Online"/>
    <n v="2"/>
    <n v="314.29000000000002"/>
    <n v="0.19"/>
    <s v="COD"/>
    <x v="1038"/>
  </r>
  <r>
    <s v="SALE1039"/>
    <d v="2024-08-16T00:00:00"/>
    <s v="CUST1155"/>
    <s v="Curtis Haynes"/>
    <n v="16"/>
    <x v="7"/>
    <x v="0"/>
    <n v="60"/>
    <s v="Female"/>
    <s v="Estradaside"/>
    <s v="Iowa"/>
    <s v="USA"/>
    <x v="0"/>
    <s v="PROD72"/>
    <x v="0"/>
    <s v="Fitness"/>
    <n v="477.61"/>
    <n v="300"/>
    <s v="STORE14"/>
    <x v="7"/>
    <s v="South"/>
    <s v="Christopherland"/>
    <s v="Outlet"/>
    <n v="3"/>
    <n v="336.09"/>
    <n v="0.01"/>
    <s v="PayPal"/>
    <x v="1039"/>
  </r>
  <r>
    <s v="SALE1040"/>
    <d v="2025-07-23T00:00:00"/>
    <s v="CUST1002"/>
    <s v="dr. Benjamin Price"/>
    <n v="23"/>
    <x v="0"/>
    <x v="2"/>
    <n v="29"/>
    <s v="Female"/>
    <s v="Kylebury"/>
    <s v="Alabama"/>
    <s v="USA"/>
    <x v="1"/>
    <s v="PROD75"/>
    <x v="4"/>
    <s v="Footwear"/>
    <n v="158.13999999999999"/>
    <n v="82"/>
    <s v="STORE17"/>
    <x v="1"/>
    <s v="North"/>
    <s v="Bensonhaven"/>
    <s v="Flagship"/>
    <n v="3"/>
    <n v="202.07"/>
    <n v="0.23"/>
    <s v="PayPal"/>
    <x v="1040"/>
  </r>
  <r>
    <s v="SALE1041"/>
    <d v="2025-05-04T00:00:00"/>
    <s v="CUST1310"/>
    <s v="Kara Dodson"/>
    <n v="4"/>
    <x v="5"/>
    <x v="2"/>
    <n v="20"/>
    <s v="Male"/>
    <s v="Joelside"/>
    <s v="Vermont"/>
    <s v="USA"/>
    <x v="2"/>
    <s v="PROD17"/>
    <x v="0"/>
    <s v="Accessories"/>
    <n v="144.53"/>
    <n v="367"/>
    <s v="STORE8"/>
    <x v="2"/>
    <s v="West"/>
    <s v="Thompsonborough"/>
    <s v="Online"/>
    <n v="2"/>
    <n v="485.25"/>
    <n v="0.28000000000000003"/>
    <s v="Credit Card"/>
    <x v="1041"/>
  </r>
  <r>
    <s v="SALE1042"/>
    <d v="2025-09-06T00:00:00"/>
    <s v="CUST1171"/>
    <s v="Amy Wilson"/>
    <n v="6"/>
    <x v="8"/>
    <x v="2"/>
    <n v="44"/>
    <s v="Female"/>
    <s v="Morrisburgh"/>
    <s v="Indiana"/>
    <s v="USA"/>
    <x v="1"/>
    <s v="PROD75"/>
    <x v="4"/>
    <s v="Footwear"/>
    <n v="158.13999999999999"/>
    <n v="82"/>
    <s v="STORE10"/>
    <x v="15"/>
    <s v="East"/>
    <s v="East Davidville"/>
    <s v="Online"/>
    <n v="4"/>
    <n v="552.38"/>
    <n v="0.1"/>
    <s v="PayPal"/>
    <x v="1042"/>
  </r>
  <r>
    <s v="SALE1043"/>
    <d v="2023-11-21T00:00:00"/>
    <s v="CUST1107"/>
    <s v="Erica Carney"/>
    <n v="21"/>
    <x v="3"/>
    <x v="1"/>
    <n v="62"/>
    <s v="Female"/>
    <s v="North Justin"/>
    <s v="North Dakota"/>
    <s v="USA"/>
    <x v="1"/>
    <s v="PROD58"/>
    <x v="4"/>
    <s v="Accessories"/>
    <n v="113.83"/>
    <n v="485"/>
    <s v="STORE17"/>
    <x v="1"/>
    <s v="North"/>
    <s v="Bensonhaven"/>
    <s v="Flagship"/>
    <n v="4"/>
    <n v="377.26"/>
    <n v="0.22"/>
    <s v="COD"/>
    <x v="1043"/>
  </r>
  <r>
    <s v="SALE1044"/>
    <d v="2023-11-27T00:00:00"/>
    <s v="CUST1053"/>
    <s v="Sharon Brown"/>
    <n v="27"/>
    <x v="3"/>
    <x v="1"/>
    <n v="37"/>
    <s v="Female"/>
    <s v="East Andrea"/>
    <s v="Michigan"/>
    <s v="USA"/>
    <x v="0"/>
    <s v="PROD47"/>
    <x v="2"/>
    <s v="Makeup"/>
    <n v="250.41615384615383"/>
    <n v="431"/>
    <s v="STORE19"/>
    <x v="12"/>
    <s v="East"/>
    <s v="Vasquezborough"/>
    <s v="Online"/>
    <n v="4"/>
    <n v="189.07"/>
    <n v="0.1"/>
    <s v="COD"/>
    <x v="1044"/>
  </r>
  <r>
    <s v="SALE1045"/>
    <d v="2025-06-10T00:00:00"/>
    <s v="CUST1499"/>
    <s v="Philip Pennington"/>
    <n v="10"/>
    <x v="2"/>
    <x v="2"/>
    <n v="27"/>
    <s v="Female"/>
    <s v="East Valerieview"/>
    <s v="Oregon"/>
    <s v="USA"/>
    <x v="1"/>
    <s v="PROD30"/>
    <x v="3"/>
    <s v="Kitchen"/>
    <n v="19.52"/>
    <n v="57"/>
    <s v="STORE4"/>
    <x v="5"/>
    <s v="South"/>
    <s v="Port Sharon"/>
    <s v="Online"/>
    <n v="3"/>
    <n v="272.27"/>
    <n v="0.01"/>
    <s v="Credit Card"/>
    <x v="1045"/>
  </r>
  <r>
    <s v="SALE1046"/>
    <d v="2025-05-29T00:00:00"/>
    <s v="CUST1264"/>
    <s v="Matthew Payne"/>
    <n v="29"/>
    <x v="5"/>
    <x v="2"/>
    <n v="25"/>
    <s v="Male"/>
    <s v="Grahamfurt"/>
    <s v="Wyoming"/>
    <s v="USA"/>
    <x v="0"/>
    <s v="PROD92"/>
    <x v="3"/>
    <s v="Appliances"/>
    <n v="447.43"/>
    <n v="191"/>
    <s v="STORE11"/>
    <x v="19"/>
    <s v="South"/>
    <s v="Lake Michael"/>
    <s v="Online"/>
    <n v="1"/>
    <n v="209.39"/>
    <n v="0.28000000000000003"/>
    <s v="PayPal"/>
    <x v="1046"/>
  </r>
  <r>
    <s v="SALE1047"/>
    <d v="2023-12-28T00:00:00"/>
    <s v="CUST1053"/>
    <s v="Sharon Brown"/>
    <n v="28"/>
    <x v="1"/>
    <x v="1"/>
    <n v="37"/>
    <s v="Female"/>
    <s v="East Andrea"/>
    <s v="Michigan"/>
    <s v="USA"/>
    <x v="0"/>
    <s v="PROD80"/>
    <x v="3"/>
    <s v="Kitchen"/>
    <n v="143.43"/>
    <n v="58"/>
    <s v="STORE9"/>
    <x v="11"/>
    <s v="South"/>
    <s v="East Johnstad"/>
    <s v="Flagship"/>
    <n v="1"/>
    <n v="813.87"/>
    <n v="0.23"/>
    <s v="Credit Card"/>
    <x v="1047"/>
  </r>
  <r>
    <s v="SALE1048"/>
    <d v="2025-05-06T00:00:00"/>
    <s v="CUST1257"/>
    <s v="Christopher David"/>
    <n v="6"/>
    <x v="5"/>
    <x v="2"/>
    <n v="42"/>
    <s v="Male"/>
    <s v="Karenmouth"/>
    <s v="Massachusetts"/>
    <s v="USA"/>
    <x v="2"/>
    <s v="PROD28"/>
    <x v="0"/>
    <s v="Accessories"/>
    <n v="38.76"/>
    <n v="137"/>
    <s v="STORE0"/>
    <x v="6"/>
    <s v="East"/>
    <s v="Washingtonfurt"/>
    <s v="Flagship"/>
    <n v="1"/>
    <n v="143.69999999999999"/>
    <n v="0.19"/>
    <s v="PayPal"/>
    <x v="1048"/>
  </r>
  <r>
    <s v="SALE1049"/>
    <d v="2024-04-03T00:00:00"/>
    <s v="CUST1470"/>
    <s v="Manuel Fisher"/>
    <n v="3"/>
    <x v="10"/>
    <x v="0"/>
    <n v="21"/>
    <s v="Female"/>
    <s v="Kanebury"/>
    <s v="New Hampshire"/>
    <s v="USA"/>
    <x v="0"/>
    <s v="PROD46"/>
    <x v="4"/>
    <s v="Outerwear"/>
    <n v="167.34"/>
    <n v="296"/>
    <s v="STORE1"/>
    <x v="8"/>
    <s v="North"/>
    <s v="Danielmouth"/>
    <s v="Flagship"/>
    <n v="4"/>
    <n v="837.34"/>
    <n v="0.05"/>
    <s v="PayPal"/>
    <x v="1049"/>
  </r>
  <r>
    <s v="SALE1050"/>
    <d v="2025-08-09T00:00:00"/>
    <s v="CUST1120"/>
    <s v="Jacob Hopkins"/>
    <n v="9"/>
    <x v="7"/>
    <x v="2"/>
    <n v="44"/>
    <s v="Female"/>
    <s v="lake tylerfort"/>
    <s v="Pennsylvania"/>
    <s v="USA"/>
    <x v="1"/>
    <s v="PROD15"/>
    <x v="1"/>
    <s v="Appliances"/>
    <n v="465.34"/>
    <n v="301"/>
    <s v="STORE19"/>
    <x v="12"/>
    <s v="East"/>
    <s v="Vasquezborough"/>
    <s v="Online"/>
    <n v="1"/>
    <n v="151.66"/>
    <n v="0.16"/>
    <s v="COD"/>
    <x v="1050"/>
  </r>
  <r>
    <s v="SALE1051"/>
    <d v="2025-03-04T00:00:00"/>
    <s v="CUST1499"/>
    <s v="Philip Pennington"/>
    <n v="4"/>
    <x v="9"/>
    <x v="2"/>
    <n v="27"/>
    <s v="Female"/>
    <s v="East Valerieview"/>
    <s v="Oregon"/>
    <s v="USA"/>
    <x v="1"/>
    <s v="PROD44"/>
    <x v="0"/>
    <s v="Fitness"/>
    <n v="167.12"/>
    <n v="316"/>
    <s v="STORE8"/>
    <x v="2"/>
    <s v="West"/>
    <s v="Thompsonborough"/>
    <s v="Online"/>
    <n v="3"/>
    <n v="961.4"/>
    <n v="0.02"/>
    <s v="PayPal"/>
    <x v="1051"/>
  </r>
  <r>
    <s v="SALE1052"/>
    <d v="2024-07-30T00:00:00"/>
    <s v="CUST1370"/>
    <s v="James Holloway Jr."/>
    <n v="30"/>
    <x v="0"/>
    <x v="0"/>
    <n v="45"/>
    <s v="Male"/>
    <s v="Millston"/>
    <s v="Indiana"/>
    <s v="USA"/>
    <x v="2"/>
    <s v="PROD74"/>
    <x v="1"/>
    <s v="Audio"/>
    <n v="403.71"/>
    <n v="159"/>
    <s v="STORE18"/>
    <x v="14"/>
    <s v="East"/>
    <s v="East Stevechester"/>
    <s v="Flagship"/>
    <n v="4"/>
    <n v="475.98"/>
    <n v="0.19"/>
    <s v="PayPal"/>
    <x v="1052"/>
  </r>
  <r>
    <s v="SALE1053"/>
    <d v="2024-09-16T00:00:00"/>
    <s v="CUST1380"/>
    <s v="Shelley Ponce"/>
    <n v="16"/>
    <x v="8"/>
    <x v="0"/>
    <n v="23"/>
    <s v="Male"/>
    <s v="South Cassandrachester"/>
    <s v="Rhode Island"/>
    <s v="USA"/>
    <x v="0"/>
    <s v="PROD38"/>
    <x v="0"/>
    <s v="Outdoor"/>
    <n v="135.61000000000001"/>
    <n v="394"/>
    <s v="STORE15"/>
    <x v="10"/>
    <s v="North"/>
    <s v="East Jenniferstad"/>
    <s v="Flagship"/>
    <n v="4"/>
    <n v="132.88999999999999"/>
    <n v="0.12"/>
    <s v="Credit Card"/>
    <x v="1053"/>
  </r>
  <r>
    <s v="SALE1054"/>
    <d v="2025-07-12T00:00:00"/>
    <s v="CUST1437"/>
    <s v="Melinda Rivera"/>
    <n v="12"/>
    <x v="0"/>
    <x v="2"/>
    <n v="47"/>
    <s v="Female"/>
    <s v="East Davidmouth"/>
    <s v="New Hampshire"/>
    <s v="USA"/>
    <x v="1"/>
    <s v="PROD35"/>
    <x v="3"/>
    <s v="Lighting"/>
    <n v="382.22"/>
    <n v="329"/>
    <s v="STORE12"/>
    <x v="18"/>
    <s v="North"/>
    <s v="Sabrinatown"/>
    <s v="Online"/>
    <n v="3"/>
    <n v="471.31"/>
    <n v="0"/>
    <s v="PayPal"/>
    <x v="1054"/>
  </r>
  <r>
    <s v="SALE1055"/>
    <d v="2024-05-29T00:00:00"/>
    <s v="CUST1464"/>
    <s v="David Pierce"/>
    <n v="29"/>
    <x v="5"/>
    <x v="0"/>
    <n v="45"/>
    <s v="Female"/>
    <s v="Grayland"/>
    <s v="Washington"/>
    <s v="USA"/>
    <x v="1"/>
    <s v="PROD76"/>
    <x v="1"/>
    <s v="Computer"/>
    <n v="392.89"/>
    <n v="320"/>
    <s v="STORE14"/>
    <x v="7"/>
    <s v="South"/>
    <s v="Christopherland"/>
    <s v="Outlet"/>
    <n v="2"/>
    <n v="720.32"/>
    <n v="0.26"/>
    <s v="Credit Card"/>
    <x v="1055"/>
  </r>
  <r>
    <s v="SALE1056"/>
    <d v="2024-05-19T00:00:00"/>
    <s v="CUST1075"/>
    <s v="Rhonda Morales"/>
    <n v="19"/>
    <x v="5"/>
    <x v="0"/>
    <n v="61"/>
    <s v="Female"/>
    <s v="Lake Barryfurt"/>
    <s v="California"/>
    <s v="USA"/>
    <x v="0"/>
    <s v="PROD66"/>
    <x v="2"/>
    <s v="Haircare"/>
    <n v="340.39"/>
    <n v="177"/>
    <s v="STORE18"/>
    <x v="14"/>
    <s v="East"/>
    <s v="East Stevechester"/>
    <s v="Flagship"/>
    <n v="4"/>
    <n v="99.92"/>
    <n v="0.11"/>
    <s v="COD"/>
    <x v="1056"/>
  </r>
  <r>
    <s v="SALE1057"/>
    <d v="2025-08-04T00:00:00"/>
    <s v="CUST1067"/>
    <s v="Amber Mcclain"/>
    <n v="4"/>
    <x v="7"/>
    <x v="2"/>
    <n v="58"/>
    <s v="Male"/>
    <s v="Brendaburgh"/>
    <s v="Florida"/>
    <s v="USA"/>
    <x v="2"/>
    <s v="PROD10"/>
    <x v="3"/>
    <s v="Kitchen"/>
    <n v="298.86"/>
    <n v="308"/>
    <s v="STORE3"/>
    <x v="0"/>
    <s v="North"/>
    <s v="Hoodberg"/>
    <s v="Outlet"/>
    <n v="3"/>
    <n v="900.63"/>
    <n v="0.11"/>
    <s v="COD"/>
    <x v="1057"/>
  </r>
  <r>
    <s v="SALE1058"/>
    <d v="2024-12-03T00:00:00"/>
    <s v="CUST1442"/>
    <s v="Kelli Smith"/>
    <n v="3"/>
    <x v="1"/>
    <x v="0"/>
    <n v="42"/>
    <s v="Female"/>
    <s v="North Maryfort"/>
    <s v="Oregon"/>
    <s v="USA"/>
    <x v="3"/>
    <s v="PROD46"/>
    <x v="4"/>
    <s v="Outerwear"/>
    <n v="167.34"/>
    <n v="296"/>
    <s v="STORE8"/>
    <x v="2"/>
    <s v="West"/>
    <s v="Thompsonborough"/>
    <s v="Online"/>
    <n v="1"/>
    <n v="681.72"/>
    <n v="0.11"/>
    <s v="PayPal"/>
    <x v="1058"/>
  </r>
  <r>
    <s v="SALE1059"/>
    <d v="2023-10-23T00:00:00"/>
    <s v="CUST1009"/>
    <s v="Ms. Maria Leach"/>
    <n v="23"/>
    <x v="11"/>
    <x v="1"/>
    <n v="64"/>
    <s v="Male"/>
    <s v="Melissashire"/>
    <s v="Pennsylvania"/>
    <s v="USA"/>
    <x v="1"/>
    <s v="PROD78"/>
    <x v="3"/>
    <s v="Decor"/>
    <n v="325.26"/>
    <n v="400"/>
    <s v="STORE13"/>
    <x v="13"/>
    <s v="East"/>
    <s v="Johnsonville"/>
    <s v="Flagship"/>
    <n v="2"/>
    <n v="838.22"/>
    <n v="0.3"/>
    <s v="Credit Card"/>
    <x v="1059"/>
  </r>
  <r>
    <s v="SALE1060"/>
    <d v="2025-05-20T00:00:00"/>
    <s v="CUST1194"/>
    <s v="Ashley Ferguson"/>
    <n v="20"/>
    <x v="5"/>
    <x v="2"/>
    <n v="46"/>
    <s v="Male"/>
    <s v="Sarahmouth"/>
    <s v="Pennsylvania"/>
    <s v="USA"/>
    <x v="0"/>
    <s v="PROD87"/>
    <x v="3"/>
    <s v="Lighting"/>
    <n v="371.38"/>
    <n v="220"/>
    <s v="STORE12"/>
    <x v="18"/>
    <s v="North"/>
    <s v="Sabrinatown"/>
    <s v="Online"/>
    <n v="2"/>
    <n v="816.22"/>
    <n v="0.27"/>
    <s v="Credit Card"/>
    <x v="1060"/>
  </r>
  <r>
    <s v="SALE1061"/>
    <d v="2024-09-19T00:00:00"/>
    <s v="CUST1380"/>
    <s v="Shelley Ponce"/>
    <n v="19"/>
    <x v="8"/>
    <x v="0"/>
    <n v="23"/>
    <s v="Male"/>
    <s v="South Cassandrachester"/>
    <s v="Rhode Island"/>
    <s v="USA"/>
    <x v="0"/>
    <s v="PROD61"/>
    <x v="0"/>
    <s v="Equipment"/>
    <n v="103.45"/>
    <n v="465"/>
    <s v="STORE7"/>
    <x v="4"/>
    <s v="South"/>
    <s v="Williamsfurt"/>
    <s v="Online"/>
    <n v="2"/>
    <n v="654.12"/>
    <n v="0.27"/>
    <s v="PayPal"/>
    <x v="1061"/>
  </r>
  <r>
    <s v="SALE1062"/>
    <d v="2024-04-03T00:00:00"/>
    <s v="CUST1105"/>
    <s v="Lance Baker"/>
    <n v="3"/>
    <x v="10"/>
    <x v="0"/>
    <n v="50"/>
    <s v="Female"/>
    <s v="Port Victoria"/>
    <s v="Florida"/>
    <s v="USA"/>
    <x v="0"/>
    <s v="PROD73"/>
    <x v="0"/>
    <s v="Team Sports"/>
    <n v="107.06"/>
    <n v="359"/>
    <s v="STORE13"/>
    <x v="13"/>
    <s v="East"/>
    <s v="Johnsonville"/>
    <s v="Flagship"/>
    <n v="4"/>
    <n v="528.22"/>
    <n v="0.2"/>
    <s v="PayPal"/>
    <x v="1062"/>
  </r>
  <r>
    <s v="SALE1063"/>
    <d v="2025-02-16T00:00:00"/>
    <s v="CUST1221"/>
    <s v="Lisa Young"/>
    <n v="16"/>
    <x v="6"/>
    <x v="2"/>
    <n v="38"/>
    <s v="Male"/>
    <s v="Maybury"/>
    <s v="Georgia"/>
    <s v="USA"/>
    <x v="1"/>
    <s v="PROD34"/>
    <x v="1"/>
    <s v="Computer"/>
    <n v="419.28"/>
    <n v="86"/>
    <s v="STORE7"/>
    <x v="4"/>
    <s v="South"/>
    <s v="Williamsfurt"/>
    <s v="Online"/>
    <n v="4"/>
    <n v="36.72"/>
    <n v="7.0000000000000007E-2"/>
    <s v="COD"/>
    <x v="1063"/>
  </r>
  <r>
    <s v="SALE1064"/>
    <d v="2024-09-10T00:00:00"/>
    <s v="CUST1370"/>
    <s v="James Holloway Jr."/>
    <n v="10"/>
    <x v="8"/>
    <x v="0"/>
    <n v="45"/>
    <s v="Male"/>
    <s v="Millston"/>
    <s v="Indiana"/>
    <s v="USA"/>
    <x v="2"/>
    <s v="PROD78"/>
    <x v="3"/>
    <s v="Decor"/>
    <n v="325.26"/>
    <n v="400"/>
    <s v="STORE19"/>
    <x v="12"/>
    <s v="East"/>
    <s v="Vasquezborough"/>
    <s v="Online"/>
    <n v="2"/>
    <n v="705.97"/>
    <n v="0.1"/>
    <s v="PayPal"/>
    <x v="1064"/>
  </r>
  <r>
    <s v="SALE1065"/>
    <d v="2025-03-20T00:00:00"/>
    <s v="CUST1023"/>
    <s v="Jonathan Steele"/>
    <n v="20"/>
    <x v="9"/>
    <x v="2"/>
    <n v="52"/>
    <s v="Female"/>
    <s v="Molinabury"/>
    <s v="Oregon"/>
    <s v="USA"/>
    <x v="2"/>
    <s v="PROD40"/>
    <x v="1"/>
    <s v="Audio"/>
    <n v="38.520000000000003"/>
    <n v="378"/>
    <s v="STORE1"/>
    <x v="8"/>
    <s v="North"/>
    <s v="Danielmouth"/>
    <s v="Flagship"/>
    <n v="2"/>
    <n v="994.29"/>
    <n v="0.01"/>
    <s v="PayPal"/>
    <x v="1065"/>
  </r>
  <r>
    <s v="SALE1066"/>
    <d v="2024-11-12T00:00:00"/>
    <s v="CUST1421"/>
    <s v="Holly Robinson"/>
    <n v="12"/>
    <x v="3"/>
    <x v="0"/>
    <n v="45"/>
    <s v="Female"/>
    <s v="East Amy"/>
    <s v="Washington"/>
    <s v="USA"/>
    <x v="1"/>
    <s v="PROD92"/>
    <x v="3"/>
    <s v="Appliances"/>
    <n v="447.43"/>
    <n v="191"/>
    <s v="STORE18"/>
    <x v="14"/>
    <s v="East"/>
    <s v="East Stevechester"/>
    <s v="Flagship"/>
    <n v="1"/>
    <n v="909.04"/>
    <n v="0.11"/>
    <s v="Credit Card"/>
    <x v="1066"/>
  </r>
  <r>
    <s v="SALE1067"/>
    <d v="2024-02-12T00:00:00"/>
    <s v="CUST1349"/>
    <s v="Heather Valenzuela"/>
    <n v="12"/>
    <x v="6"/>
    <x v="0"/>
    <n v="31"/>
    <s v="Male"/>
    <s v="New Angiefurt"/>
    <s v="Alaska"/>
    <s v="USA"/>
    <x v="3"/>
    <s v="PROD34"/>
    <x v="1"/>
    <s v="Computer"/>
    <n v="419.28"/>
    <n v="86"/>
    <s v="STORE11"/>
    <x v="19"/>
    <s v="South"/>
    <s v="Lake Michael"/>
    <s v="Online"/>
    <n v="1"/>
    <n v="164.73"/>
    <n v="0.12"/>
    <s v="PayPal"/>
    <x v="1067"/>
  </r>
  <r>
    <s v="SALE1068"/>
    <d v="2025-02-02T00:00:00"/>
    <s v="CUST1062"/>
    <s v="James Bean"/>
    <n v="2"/>
    <x v="6"/>
    <x v="2"/>
    <n v="50"/>
    <s v="Male"/>
    <s v="Stevensonton"/>
    <s v="New Mexico"/>
    <s v="USA"/>
    <x v="3"/>
    <s v="PROD37"/>
    <x v="4"/>
    <s v="Footwear"/>
    <n v="353.47"/>
    <n v="214"/>
    <s v="STORE7"/>
    <x v="4"/>
    <s v="South"/>
    <s v="Williamsfurt"/>
    <s v="Online"/>
    <n v="2"/>
    <n v="606.35"/>
    <n v="0.16"/>
    <s v="COD"/>
    <x v="1068"/>
  </r>
  <r>
    <s v="SALE1069"/>
    <d v="2024-07-08T00:00:00"/>
    <s v="CUST1163"/>
    <s v="Joseph Jones"/>
    <n v="8"/>
    <x v="0"/>
    <x v="0"/>
    <n v="21"/>
    <s v="Male"/>
    <s v="North Matthew"/>
    <s v="Illinois"/>
    <s v="USA"/>
    <x v="3"/>
    <s v="PROD98"/>
    <x v="1"/>
    <s v="Audio"/>
    <n v="431.67"/>
    <n v="73"/>
    <s v="STORE4"/>
    <x v="5"/>
    <s v="South"/>
    <s v="Port Sharon"/>
    <s v="Online"/>
    <n v="3"/>
    <n v="904.19"/>
    <n v="0.09"/>
    <s v="Credit Card"/>
    <x v="1069"/>
  </r>
  <r>
    <s v="SALE1070"/>
    <d v="2024-10-11T00:00:00"/>
    <s v="CUST1151"/>
    <s v="Michael Davies"/>
    <n v="11"/>
    <x v="11"/>
    <x v="0"/>
    <n v="25"/>
    <s v="Female"/>
    <s v="Lake Stevenfort"/>
    <s v="Oregon"/>
    <s v="USA"/>
    <x v="0"/>
    <s v="PROD50"/>
    <x v="0"/>
    <s v="Fitness"/>
    <n v="190.29"/>
    <n v="260"/>
    <s v="STORE2"/>
    <x v="17"/>
    <s v="South"/>
    <s v="North Nancyview"/>
    <s v="Outlet"/>
    <n v="4"/>
    <n v="694.61"/>
    <n v="0.18"/>
    <s v="COD"/>
    <x v="1070"/>
  </r>
  <r>
    <s v="SALE1071"/>
    <d v="2023-10-16T00:00:00"/>
    <s v="CUST1225"/>
    <s v="Elizabeth Stanley"/>
    <n v="16"/>
    <x v="11"/>
    <x v="1"/>
    <n v="46"/>
    <s v="Female"/>
    <s v="Bethanyton"/>
    <s v="Utah"/>
    <s v="USA"/>
    <x v="1"/>
    <s v="PROD89"/>
    <x v="2"/>
    <s v="Makeup"/>
    <n v="183.04"/>
    <n v="457"/>
    <s v="STORE2"/>
    <x v="17"/>
    <s v="South"/>
    <s v="North Nancyview"/>
    <s v="Outlet"/>
    <n v="4"/>
    <n v="753.83"/>
    <n v="0.24"/>
    <s v="Credit Card"/>
    <x v="1071"/>
  </r>
  <r>
    <s v="SALE1072"/>
    <d v="2024-12-27T00:00:00"/>
    <s v="CUST1197"/>
    <s v="Andrea Jacobs"/>
    <n v="27"/>
    <x v="1"/>
    <x v="0"/>
    <n v="45"/>
    <s v="Female"/>
    <s v="Christopherland"/>
    <s v="Minnesota"/>
    <s v="USA"/>
    <x v="1"/>
    <s v="PROD21"/>
    <x v="3"/>
    <s v="Storage"/>
    <n v="123.46"/>
    <n v="76"/>
    <s v="STORE8"/>
    <x v="2"/>
    <s v="West"/>
    <s v="Thompsonborough"/>
    <s v="Online"/>
    <n v="1"/>
    <n v="66.22"/>
    <n v="0.02"/>
    <s v="Credit Card"/>
    <x v="1072"/>
  </r>
  <r>
    <s v="SALE1073"/>
    <d v="2023-11-11T00:00:00"/>
    <s v="CUST1337"/>
    <s v="Carol Lewis"/>
    <n v="11"/>
    <x v="3"/>
    <x v="1"/>
    <n v="40"/>
    <s v="Female"/>
    <s v="Ryanport"/>
    <s v="North Carolina"/>
    <s v="USA"/>
    <x v="3"/>
    <s v="PROD64"/>
    <x v="2"/>
    <s v="Makeup"/>
    <n v="299.11"/>
    <n v="118"/>
    <s v="STORE14"/>
    <x v="7"/>
    <s v="South"/>
    <s v="Christopherland"/>
    <s v="Outlet"/>
    <n v="2"/>
    <n v="891.8"/>
    <n v="0.28999999999999998"/>
    <s v="COD"/>
    <x v="1073"/>
  </r>
  <r>
    <s v="SALE1074"/>
    <d v="2024-05-16T00:00:00"/>
    <s v="CUST1363"/>
    <s v="Elizabeth Smith"/>
    <n v="16"/>
    <x v="5"/>
    <x v="0"/>
    <n v="23"/>
    <s v="Male"/>
    <s v="Murphytown"/>
    <s v="Ohio"/>
    <s v="USA"/>
    <x v="3"/>
    <s v="PROD75"/>
    <x v="4"/>
    <s v="Footwear"/>
    <n v="158.13999999999999"/>
    <n v="82"/>
    <s v="STORE9"/>
    <x v="11"/>
    <s v="South"/>
    <s v="East Johnstad"/>
    <s v="Flagship"/>
    <n v="4"/>
    <n v="255.48"/>
    <n v="0.03"/>
    <s v="COD"/>
    <x v="1074"/>
  </r>
  <r>
    <s v="SALE1075"/>
    <d v="2024-10-28T00:00:00"/>
    <s v="CUST1301"/>
    <s v="Ryan Kane"/>
    <n v="28"/>
    <x v="11"/>
    <x v="0"/>
    <n v="50"/>
    <s v="Male"/>
    <s v="West Bruceburgh"/>
    <s v="Virginia"/>
    <s v="USA"/>
    <x v="0"/>
    <s v="PROD84"/>
    <x v="3"/>
    <s v="Furniture"/>
    <n v="388.46"/>
    <n v="208"/>
    <s v="STORE17"/>
    <x v="1"/>
    <s v="North"/>
    <s v="Bensonhaven"/>
    <s v="Flagship"/>
    <n v="4"/>
    <n v="604.87"/>
    <n v="0.28000000000000003"/>
    <s v="PayPal"/>
    <x v="1075"/>
  </r>
  <r>
    <s v="SALE1076"/>
    <d v="2024-03-19T00:00:00"/>
    <s v="CUST1045"/>
    <s v="Jordan Jackson DDS"/>
    <n v="19"/>
    <x v="9"/>
    <x v="0"/>
    <n v="54"/>
    <s v="Male"/>
    <s v="North Johnview"/>
    <s v="Arizona"/>
    <s v="USA"/>
    <x v="0"/>
    <s v="PROD33"/>
    <x v="3"/>
    <s v="Decor"/>
    <n v="179.77"/>
    <n v="305"/>
    <s v="STORE17"/>
    <x v="1"/>
    <s v="North"/>
    <s v="Bensonhaven"/>
    <s v="Flagship"/>
    <n v="3"/>
    <n v="623.82000000000005"/>
    <n v="0.13"/>
    <s v="COD"/>
    <x v="1076"/>
  </r>
  <r>
    <s v="SALE1077"/>
    <d v="2025-08-13T00:00:00"/>
    <s v="CUST1138"/>
    <s v="Sean Roth"/>
    <n v="13"/>
    <x v="7"/>
    <x v="2"/>
    <n v="43"/>
    <s v="Male"/>
    <s v="Lake Michael"/>
    <s v="Virginia"/>
    <s v="USA"/>
    <x v="0"/>
    <s v="PROD71"/>
    <x v="2"/>
    <s v="Haircare"/>
    <n v="214.32"/>
    <n v="383"/>
    <s v="STORE16"/>
    <x v="9"/>
    <s v="West"/>
    <s v="New Jimmymouth"/>
    <s v="Flagship"/>
    <n v="3"/>
    <n v="575.24"/>
    <n v="0.12"/>
    <s v="COD"/>
    <x v="1077"/>
  </r>
  <r>
    <s v="SALE1078"/>
    <d v="2025-08-09T00:00:00"/>
    <s v="CUST1414"/>
    <s v="Melissa Valentine"/>
    <n v="9"/>
    <x v="7"/>
    <x v="2"/>
    <n v="35"/>
    <s v="Female"/>
    <s v="East Patriciafort"/>
    <s v="Missouri"/>
    <s v="USA"/>
    <x v="0"/>
    <s v="PROD4"/>
    <x v="4"/>
    <s v="Bottoms"/>
    <n v="306.45999999999998"/>
    <n v="487"/>
    <s v="STORE11"/>
    <x v="19"/>
    <s v="South"/>
    <s v="Lake Michael"/>
    <s v="Online"/>
    <n v="1"/>
    <n v="769.4"/>
    <n v="0.16"/>
    <s v="Credit Card"/>
    <x v="1078"/>
  </r>
  <r>
    <s v="SALE1079"/>
    <d v="2024-05-08T00:00:00"/>
    <s v="CUST1329"/>
    <s v="Victor Mcintosh"/>
    <n v="8"/>
    <x v="5"/>
    <x v="0"/>
    <n v="62"/>
    <s v="Female"/>
    <s v="Tiffanyshire"/>
    <s v="Minnesota"/>
    <s v="USA"/>
    <x v="3"/>
    <s v="PROD4"/>
    <x v="4"/>
    <s v="Bottoms"/>
    <n v="306.45999999999998"/>
    <n v="487"/>
    <s v="STORE17"/>
    <x v="1"/>
    <s v="North"/>
    <s v="Bensonhaven"/>
    <s v="Flagship"/>
    <n v="1"/>
    <n v="227.28"/>
    <n v="0.13"/>
    <s v="COD"/>
    <x v="1079"/>
  </r>
  <r>
    <s v="SALE1080"/>
    <d v="2024-03-10T00:00:00"/>
    <s v="CUST1051"/>
    <s v="Sarah Rodgers"/>
    <n v="10"/>
    <x v="9"/>
    <x v="0"/>
    <n v="23"/>
    <s v="Female"/>
    <s v="New Julia"/>
    <s v="West Virginia"/>
    <s v="USA"/>
    <x v="0"/>
    <s v="PROD2"/>
    <x v="4"/>
    <s v="Outerwear"/>
    <n v="265.73266666666666"/>
    <n v="352"/>
    <s v="STORE17"/>
    <x v="1"/>
    <s v="North"/>
    <s v="Bensonhaven"/>
    <s v="Flagship"/>
    <n v="4"/>
    <n v="127.58"/>
    <n v="0.15"/>
    <s v="Credit Card"/>
    <x v="1080"/>
  </r>
  <r>
    <s v="SALE1081"/>
    <d v="2025-02-14T00:00:00"/>
    <s v="CUST1418"/>
    <s v="Luke Parks"/>
    <n v="14"/>
    <x v="6"/>
    <x v="2"/>
    <n v="60"/>
    <s v="Female"/>
    <s v="West Mario"/>
    <s v="New Hampshire"/>
    <s v="USA"/>
    <x v="2"/>
    <s v="PROD44"/>
    <x v="0"/>
    <s v="Fitness"/>
    <n v="167.12"/>
    <n v="316"/>
    <s v="STORE3"/>
    <x v="0"/>
    <s v="North"/>
    <s v="Hoodberg"/>
    <s v="Outlet"/>
    <n v="1"/>
    <n v="793.21"/>
    <n v="0.09"/>
    <s v="Credit Card"/>
    <x v="1081"/>
  </r>
  <r>
    <s v="SALE1082"/>
    <d v="2025-08-02T00:00:00"/>
    <s v="CUST1301"/>
    <s v="Ryan Kane"/>
    <n v="2"/>
    <x v="7"/>
    <x v="2"/>
    <n v="50"/>
    <s v="Male"/>
    <s v="West Bruceburgh"/>
    <s v="Virginia"/>
    <s v="USA"/>
    <x v="0"/>
    <s v="PROD83"/>
    <x v="2"/>
    <s v="Skincare"/>
    <n v="250.41615384615383"/>
    <n v="159"/>
    <s v="STORE12"/>
    <x v="18"/>
    <s v="North"/>
    <s v="Sabrinatown"/>
    <s v="Online"/>
    <n v="3"/>
    <n v="435.61"/>
    <n v="0.03"/>
    <s v="PayPal"/>
    <x v="1082"/>
  </r>
  <r>
    <s v="SALE1083"/>
    <d v="2024-08-27T00:00:00"/>
    <s v="CUST1385"/>
    <s v="Tammy Brennan"/>
    <n v="27"/>
    <x v="7"/>
    <x v="0"/>
    <n v="60"/>
    <s v="Male"/>
    <s v="Lake Brandontown"/>
    <s v="South Carolina"/>
    <s v="USA"/>
    <x v="0"/>
    <s v="PROD29"/>
    <x v="3"/>
    <s v="Decor"/>
    <n v="218.48"/>
    <n v="276"/>
    <s v="STORE16"/>
    <x v="9"/>
    <s v="West"/>
    <s v="New Jimmymouth"/>
    <s v="Flagship"/>
    <n v="1"/>
    <n v="850.06"/>
    <n v="0.28999999999999998"/>
    <s v="PayPal"/>
    <x v="1083"/>
  </r>
  <r>
    <s v="SALE1084"/>
    <d v="2024-02-08T00:00:00"/>
    <s v="CUST1347"/>
    <s v="Justin Mason DDS"/>
    <n v="8"/>
    <x v="6"/>
    <x v="0"/>
    <n v="39"/>
    <s v="Female"/>
    <s v="Peggystad"/>
    <s v="Connecticut"/>
    <s v="USA"/>
    <x v="0"/>
    <s v="PROD16"/>
    <x v="2"/>
    <s v="Grooming"/>
    <n v="337.42"/>
    <n v="256"/>
    <s v="STORE16"/>
    <x v="9"/>
    <s v="West"/>
    <s v="New Jimmymouth"/>
    <s v="Flagship"/>
    <n v="2"/>
    <n v="753.92"/>
    <n v="0.17"/>
    <s v="PayPal"/>
    <x v="1084"/>
  </r>
  <r>
    <s v="SALE1085"/>
    <d v="2024-01-20T00:00:00"/>
    <s v="CUST1488"/>
    <s v="Zachary Andrade"/>
    <n v="20"/>
    <x v="4"/>
    <x v="0"/>
    <n v="23"/>
    <s v="Female"/>
    <s v="South Davidport"/>
    <s v="California"/>
    <s v="USA"/>
    <x v="1"/>
    <s v="PROD4"/>
    <x v="4"/>
    <s v="Bottoms"/>
    <n v="306.45999999999998"/>
    <n v="487"/>
    <s v="STORE13"/>
    <x v="13"/>
    <s v="East"/>
    <s v="Johnsonville"/>
    <s v="Flagship"/>
    <n v="3"/>
    <n v="408.99"/>
    <n v="0.27"/>
    <s v="PayPal"/>
    <x v="1085"/>
  </r>
  <r>
    <s v="SALE1086"/>
    <d v="2024-10-02T00:00:00"/>
    <s v="CUST1285"/>
    <s v="Donna Guerra"/>
    <n v="2"/>
    <x v="11"/>
    <x v="0"/>
    <n v="46"/>
    <s v="Female"/>
    <s v="North Robert"/>
    <s v="Massachusetts"/>
    <s v="USA"/>
    <x v="2"/>
    <s v="PROD57"/>
    <x v="0"/>
    <s v="Fitness"/>
    <n v="30.62"/>
    <n v="138"/>
    <s v="STORE5"/>
    <x v="3"/>
    <s v="North"/>
    <s v="New Michaelchester"/>
    <s v="Outlet"/>
    <n v="3"/>
    <n v="404.5"/>
    <n v="0.22"/>
    <s v="PayPal"/>
    <x v="1086"/>
  </r>
  <r>
    <s v="SALE1087"/>
    <d v="2023-11-09T00:00:00"/>
    <s v="CUST1380"/>
    <s v="Shelley Ponce"/>
    <n v="9"/>
    <x v="3"/>
    <x v="1"/>
    <n v="23"/>
    <s v="Male"/>
    <s v="South Cassandrachester"/>
    <s v="Rhode Island"/>
    <s v="USA"/>
    <x v="0"/>
    <s v="PROD39"/>
    <x v="1"/>
    <s v="Mobile"/>
    <n v="326.06"/>
    <n v="301"/>
    <s v="STORE3"/>
    <x v="0"/>
    <s v="North"/>
    <s v="Hoodberg"/>
    <s v="Outlet"/>
    <n v="3"/>
    <n v="717.81"/>
    <n v="0.17"/>
    <s v="COD"/>
    <x v="1087"/>
  </r>
  <r>
    <s v="SALE1088"/>
    <d v="2023-12-24T00:00:00"/>
    <s v="CUST1251"/>
    <s v="Tyler Garner"/>
    <n v="24"/>
    <x v="1"/>
    <x v="1"/>
    <n v="64"/>
    <s v="Male"/>
    <s v="Port Coreyfort"/>
    <s v="Alabama"/>
    <s v="USA"/>
    <x v="2"/>
    <s v="PROD84"/>
    <x v="3"/>
    <s v="Furniture"/>
    <n v="388.46"/>
    <n v="208"/>
    <s v="STORE1"/>
    <x v="8"/>
    <s v="North"/>
    <s v="Danielmouth"/>
    <s v="Flagship"/>
    <n v="3"/>
    <n v="204.77"/>
    <n v="0.14000000000000001"/>
    <s v="Credit Card"/>
    <x v="1088"/>
  </r>
  <r>
    <s v="SALE1089"/>
    <d v="2025-01-29T00:00:00"/>
    <s v="CUST1039"/>
    <s v="Tonya Reynolds"/>
    <n v="29"/>
    <x v="4"/>
    <x v="2"/>
    <n v="55"/>
    <s v="Female"/>
    <s v="Darleneton"/>
    <s v="Michigan"/>
    <s v="USA"/>
    <x v="0"/>
    <s v="PROD48"/>
    <x v="1"/>
    <s v="Accessories"/>
    <n v="177.98"/>
    <n v="103"/>
    <s v="STORE18"/>
    <x v="14"/>
    <s v="East"/>
    <s v="East Stevechester"/>
    <s v="Flagship"/>
    <n v="4"/>
    <n v="106.23"/>
    <n v="0.28000000000000003"/>
    <s v="COD"/>
    <x v="1089"/>
  </r>
  <r>
    <s v="SALE1090"/>
    <d v="2025-06-16T00:00:00"/>
    <s v="CUST1325"/>
    <s v="Andrew Smith"/>
    <n v="16"/>
    <x v="2"/>
    <x v="2"/>
    <n v="60"/>
    <s v="Male"/>
    <s v="East Matthew"/>
    <s v="Wisconsin"/>
    <s v="USA"/>
    <x v="3"/>
    <s v="PROD66"/>
    <x v="2"/>
    <s v="Haircare"/>
    <n v="340.39"/>
    <n v="177"/>
    <s v="STORE5"/>
    <x v="3"/>
    <s v="North"/>
    <s v="New Michaelchester"/>
    <s v="Outlet"/>
    <n v="2"/>
    <n v="769.48"/>
    <n v="0.11"/>
    <s v="PayPal"/>
    <x v="1090"/>
  </r>
  <r>
    <s v="SALE1091"/>
    <d v="2025-07-29T00:00:00"/>
    <s v="CUST1255"/>
    <s v="Damon Perez"/>
    <n v="29"/>
    <x v="0"/>
    <x v="2"/>
    <n v="21"/>
    <s v="Male"/>
    <s v="Jasonton"/>
    <s v="Ohio"/>
    <s v="USA"/>
    <x v="0"/>
    <s v="PROD57"/>
    <x v="0"/>
    <s v="Fitness"/>
    <n v="30.62"/>
    <n v="138"/>
    <s v="STORE13"/>
    <x v="13"/>
    <s v="East"/>
    <s v="Johnsonville"/>
    <s v="Flagship"/>
    <n v="2"/>
    <n v="714.21"/>
    <n v="0.14000000000000001"/>
    <s v="Credit Card"/>
    <x v="1091"/>
  </r>
  <r>
    <s v="SALE1092"/>
    <d v="2024-10-13T00:00:00"/>
    <s v="CUST1271"/>
    <s v="Daisy Johnson DDS"/>
    <n v="13"/>
    <x v="11"/>
    <x v="0"/>
    <n v="64"/>
    <s v="Male"/>
    <s v="North Stephanie"/>
    <s v="Nebraska"/>
    <s v="USA"/>
    <x v="1"/>
    <s v="PROD11"/>
    <x v="1"/>
    <s v="Accessories"/>
    <n v="449.4"/>
    <n v="274.7"/>
    <s v="STORE15"/>
    <x v="10"/>
    <s v="North"/>
    <s v="East Jenniferstad"/>
    <s v="Flagship"/>
    <n v="4"/>
    <n v="632.24"/>
    <n v="0.25"/>
    <s v="PayPal"/>
    <x v="1092"/>
  </r>
  <r>
    <s v="SALE1093"/>
    <d v="2024-10-10T00:00:00"/>
    <s v="CUST1161"/>
    <s v="Cynthia Morris"/>
    <n v="10"/>
    <x v="11"/>
    <x v="0"/>
    <n v="18"/>
    <s v="Female"/>
    <s v="Hessmouth"/>
    <s v="Arizona"/>
    <s v="USA"/>
    <x v="2"/>
    <s v="PROD78"/>
    <x v="3"/>
    <s v="Decor"/>
    <n v="325.26"/>
    <n v="400"/>
    <s v="STORE3"/>
    <x v="0"/>
    <s v="North"/>
    <s v="Hoodberg"/>
    <s v="Outlet"/>
    <n v="2"/>
    <n v="845.27"/>
    <n v="0.18"/>
    <s v="PayPal"/>
    <x v="1093"/>
  </r>
  <r>
    <s v="SALE1094"/>
    <d v="2025-06-08T00:00:00"/>
    <s v="CUST1497"/>
    <s v="Sarah Marsh"/>
    <n v="8"/>
    <x v="2"/>
    <x v="2"/>
    <n v="47"/>
    <s v="Female"/>
    <s v="Port William"/>
    <s v="New York"/>
    <s v="USA"/>
    <x v="0"/>
    <s v="PROD87"/>
    <x v="3"/>
    <s v="Lighting"/>
    <n v="371.38"/>
    <n v="220"/>
    <s v="STORE13"/>
    <x v="13"/>
    <s v="East"/>
    <s v="Johnsonville"/>
    <s v="Flagship"/>
    <n v="1"/>
    <n v="575.94000000000005"/>
    <n v="0.17"/>
    <s v="Credit Card"/>
    <x v="1094"/>
  </r>
  <r>
    <s v="SALE1095"/>
    <d v="2024-11-24T00:00:00"/>
    <s v="CUST1251"/>
    <s v="Tyler Garner"/>
    <n v="24"/>
    <x v="3"/>
    <x v="0"/>
    <n v="64"/>
    <s v="Male"/>
    <s v="Port Coreyfort"/>
    <s v="Alabama"/>
    <s v="USA"/>
    <x v="2"/>
    <s v="PROD84"/>
    <x v="3"/>
    <s v="Furniture"/>
    <n v="388.46"/>
    <n v="208"/>
    <s v="STORE15"/>
    <x v="10"/>
    <s v="North"/>
    <s v="East Jenniferstad"/>
    <s v="Flagship"/>
    <n v="1"/>
    <n v="907.97"/>
    <n v="0.26"/>
    <s v="COD"/>
    <x v="1095"/>
  </r>
  <r>
    <s v="SALE1096"/>
    <d v="2025-02-07T00:00:00"/>
    <s v="CUST1266"/>
    <s v="Cynthia Payne"/>
    <n v="7"/>
    <x v="6"/>
    <x v="2"/>
    <n v="32"/>
    <s v="Female"/>
    <s v="South Gina"/>
    <s v="Kentucky"/>
    <s v="USA"/>
    <x v="3"/>
    <s v="PROD20"/>
    <x v="0"/>
    <s v="Accessories"/>
    <n v="131.51"/>
    <n v="281.95833333333331"/>
    <s v="STORE12"/>
    <x v="18"/>
    <s v="North"/>
    <s v="Sabrinatown"/>
    <s v="Online"/>
    <n v="1"/>
    <n v="99.35"/>
    <n v="0.08"/>
    <s v="COD"/>
    <x v="1096"/>
  </r>
  <r>
    <s v="SALE1097"/>
    <d v="2024-10-31T00:00:00"/>
    <s v="CUST1071"/>
    <s v="Andrea Perez"/>
    <n v="31"/>
    <x v="11"/>
    <x v="0"/>
    <n v="61"/>
    <s v="Female"/>
    <s v="South Shaun"/>
    <s v="New Mexico"/>
    <s v="USA"/>
    <x v="0"/>
    <s v="PROD0"/>
    <x v="1"/>
    <s v="Computer"/>
    <n v="112.42"/>
    <n v="416"/>
    <s v="STORE3"/>
    <x v="0"/>
    <s v="North"/>
    <s v="Hoodberg"/>
    <s v="Outlet"/>
    <n v="2"/>
    <n v="374.42"/>
    <n v="0.21"/>
    <s v="COD"/>
    <x v="1097"/>
  </r>
  <r>
    <s v="SALE1098"/>
    <d v="2025-07-31T00:00:00"/>
    <s v="CUST1481"/>
    <s v="Bryan Tran"/>
    <n v="31"/>
    <x v="0"/>
    <x v="2"/>
    <n v="21"/>
    <s v="Male"/>
    <s v="Kelseybury"/>
    <s v="Georgia"/>
    <s v="USA"/>
    <x v="0"/>
    <s v="PROD15"/>
    <x v="1"/>
    <s v="Appliances"/>
    <n v="465.34"/>
    <n v="301"/>
    <s v="STORE15"/>
    <x v="10"/>
    <s v="North"/>
    <s v="East Jenniferstad"/>
    <s v="Flagship"/>
    <n v="3"/>
    <n v="248.43"/>
    <n v="0.24"/>
    <s v="COD"/>
    <x v="1098"/>
  </r>
  <r>
    <s v="SALE1099"/>
    <d v="2024-12-05T00:00:00"/>
    <s v="CUST1468"/>
    <s v="Gregory Curtis"/>
    <n v="5"/>
    <x v="1"/>
    <x v="0"/>
    <n v="45"/>
    <s v="Male"/>
    <s v="Bergermouth"/>
    <s v="Vermont"/>
    <s v="USA"/>
    <x v="3"/>
    <s v="PROD85"/>
    <x v="4"/>
    <s v="Accessories"/>
    <n v="119.57"/>
    <n v="210"/>
    <s v="STORE1"/>
    <x v="8"/>
    <s v="North"/>
    <s v="Danielmouth"/>
    <s v="Flagship"/>
    <n v="1"/>
    <n v="784.46"/>
    <n v="0.14000000000000001"/>
    <s v="COD"/>
    <x v="1099"/>
  </r>
  <r>
    <s v="SALE1100"/>
    <d v="2024-03-28T00:00:00"/>
    <s v="CUST1259"/>
    <s v="Beth Allen"/>
    <n v="28"/>
    <x v="9"/>
    <x v="0"/>
    <n v="32"/>
    <s v="Female"/>
    <s v="South Kathrynmouth"/>
    <s v="Oklahoma"/>
    <s v="USA"/>
    <x v="2"/>
    <s v="PROD52"/>
    <x v="0"/>
    <s v="Team Sports"/>
    <n v="212.26"/>
    <n v="82"/>
    <s v="STORE10"/>
    <x v="15"/>
    <s v="East"/>
    <s v="East Davidville"/>
    <s v="Online"/>
    <n v="3"/>
    <n v="70.88"/>
    <n v="0.27"/>
    <s v="COD"/>
    <x v="1100"/>
  </r>
  <r>
    <s v="SALE1101"/>
    <d v="2024-12-15T00:00:00"/>
    <s v="CUST1110"/>
    <s v="Ashley Griffin"/>
    <n v="15"/>
    <x v="1"/>
    <x v="0"/>
    <n v="40"/>
    <s v="Female"/>
    <s v="New Dawnton"/>
    <s v="Maryland"/>
    <s v="USA"/>
    <x v="0"/>
    <s v="PROD8"/>
    <x v="1"/>
    <s v="Audio"/>
    <n v="439.07"/>
    <n v="142"/>
    <s v="STORE1"/>
    <x v="8"/>
    <s v="North"/>
    <s v="Danielmouth"/>
    <s v="Flagship"/>
    <n v="3"/>
    <n v="324.29000000000002"/>
    <n v="0.16"/>
    <s v="COD"/>
    <x v="1101"/>
  </r>
  <r>
    <s v="SALE1102"/>
    <d v="2025-07-04T00:00:00"/>
    <s v="CUST1141"/>
    <s v="Cristian Wright"/>
    <n v="4"/>
    <x v="0"/>
    <x v="2"/>
    <n v="30"/>
    <s v="Male"/>
    <s v="Port Denise"/>
    <s v="California"/>
    <s v="USA"/>
    <x v="3"/>
    <s v="PROD15"/>
    <x v="1"/>
    <s v="Appliances"/>
    <n v="465.34"/>
    <n v="301"/>
    <s v="STORE3"/>
    <x v="0"/>
    <s v="North"/>
    <s v="Hoodberg"/>
    <s v="Outlet"/>
    <n v="4"/>
    <n v="243.92"/>
    <n v="0.02"/>
    <s v="PayPal"/>
    <x v="1102"/>
  </r>
  <r>
    <s v="SALE1103"/>
    <d v="2023-11-27T00:00:00"/>
    <s v="CUST1375"/>
    <s v="Joshua Bell"/>
    <n v="27"/>
    <x v="3"/>
    <x v="1"/>
    <n v="26"/>
    <s v="Male"/>
    <s v="Port Richardshire"/>
    <s v="Minnesota"/>
    <s v="USA"/>
    <x v="1"/>
    <s v="PROD28"/>
    <x v="0"/>
    <s v="Accessories"/>
    <n v="38.76"/>
    <n v="137"/>
    <s v="STORE13"/>
    <x v="13"/>
    <s v="East"/>
    <s v="Johnsonville"/>
    <s v="Flagship"/>
    <n v="1"/>
    <n v="664.35"/>
    <n v="0"/>
    <s v="Credit Card"/>
    <x v="1103"/>
  </r>
  <r>
    <s v="SALE1104"/>
    <d v="2024-06-25T00:00:00"/>
    <s v="CUST1384"/>
    <s v="Andrew Mason"/>
    <n v="25"/>
    <x v="2"/>
    <x v="0"/>
    <n v="52"/>
    <s v="Female"/>
    <s v="North Michael"/>
    <s v="Iowa"/>
    <s v="USA"/>
    <x v="3"/>
    <s v="PROD21"/>
    <x v="3"/>
    <s v="Storage"/>
    <n v="123.46"/>
    <n v="76"/>
    <s v="STORE10"/>
    <x v="15"/>
    <s v="East"/>
    <s v="East Davidville"/>
    <s v="Online"/>
    <n v="2"/>
    <n v="218.07"/>
    <n v="0.19"/>
    <s v="PayPal"/>
    <x v="1104"/>
  </r>
  <r>
    <s v="SALE1105"/>
    <d v="2023-10-29T00:00:00"/>
    <s v="CUST1383"/>
    <s v="Kristine Higgins"/>
    <n v="29"/>
    <x v="11"/>
    <x v="1"/>
    <n v="27"/>
    <s v="Female"/>
    <s v="Jennifertown"/>
    <s v="South Carolina"/>
    <s v="USA"/>
    <x v="2"/>
    <s v="PROD15"/>
    <x v="1"/>
    <s v="Appliances"/>
    <n v="465.34"/>
    <n v="301"/>
    <s v="STORE3"/>
    <x v="0"/>
    <s v="North"/>
    <s v="Hoodberg"/>
    <s v="Outlet"/>
    <n v="4"/>
    <n v="921.83"/>
    <n v="0.27"/>
    <s v="Credit Card"/>
    <x v="1105"/>
  </r>
  <r>
    <s v="SALE1106"/>
    <d v="2025-01-04T00:00:00"/>
    <s v="CUST1168"/>
    <s v="Daniel Contreras"/>
    <n v="4"/>
    <x v="4"/>
    <x v="2"/>
    <n v="36"/>
    <s v="Female"/>
    <s v="Robertview"/>
    <s v="Florida"/>
    <s v="USA"/>
    <x v="1"/>
    <s v="PROD50"/>
    <x v="0"/>
    <s v="Fitness"/>
    <n v="190.29"/>
    <n v="260"/>
    <s v="STORE1"/>
    <x v="8"/>
    <s v="North"/>
    <s v="Danielmouth"/>
    <s v="Flagship"/>
    <n v="3"/>
    <n v="326.2"/>
    <n v="0.22"/>
    <s v="COD"/>
    <x v="1106"/>
  </r>
  <r>
    <s v="SALE1107"/>
    <d v="2025-02-13T00:00:00"/>
    <s v="CUST1458"/>
    <s v="Kelly Garrett"/>
    <n v="13"/>
    <x v="6"/>
    <x v="2"/>
    <n v="62"/>
    <s v="Female"/>
    <s v="Port Taylorberg"/>
    <s v="Pennsylvania"/>
    <s v="USA"/>
    <x v="2"/>
    <s v="PROD17"/>
    <x v="0"/>
    <s v="Accessories"/>
    <n v="144.53"/>
    <n v="367"/>
    <s v="STORE19"/>
    <x v="12"/>
    <s v="East"/>
    <s v="Vasquezborough"/>
    <s v="Online"/>
    <n v="1"/>
    <n v="244.25"/>
    <n v="0.09"/>
    <s v="PayPal"/>
    <x v="1107"/>
  </r>
  <r>
    <s v="SALE1108"/>
    <d v="2024-06-05T00:00:00"/>
    <s v="CUST1369"/>
    <s v="Gregory Allen"/>
    <n v="5"/>
    <x v="2"/>
    <x v="0"/>
    <n v="20"/>
    <s v="Female"/>
    <s v="West Bruce"/>
    <s v="Vermont"/>
    <s v="USA"/>
    <x v="1"/>
    <s v="PROD61"/>
    <x v="0"/>
    <s v="Equipment"/>
    <n v="103.45"/>
    <n v="465"/>
    <s v="STORE10"/>
    <x v="15"/>
    <s v="East"/>
    <s v="East Davidville"/>
    <s v="Online"/>
    <n v="3"/>
    <n v="808.87"/>
    <n v="0.12"/>
    <s v="COD"/>
    <x v="1108"/>
  </r>
  <r>
    <s v="SALE1109"/>
    <d v="2024-04-05T00:00:00"/>
    <s v="CUST1338"/>
    <s v="Jasmine Snyder"/>
    <n v="5"/>
    <x v="10"/>
    <x v="0"/>
    <n v="46"/>
    <s v="Female"/>
    <s v="Hudsonfort"/>
    <s v="Connecticut"/>
    <s v="USA"/>
    <x v="2"/>
    <s v="PROD31"/>
    <x v="0"/>
    <s v="Team Sports"/>
    <n v="204.39"/>
    <n v="281"/>
    <s v="STORE2"/>
    <x v="17"/>
    <s v="South"/>
    <s v="North Nancyview"/>
    <s v="Outlet"/>
    <n v="3"/>
    <n v="826.15"/>
    <n v="0"/>
    <s v="PayPal"/>
    <x v="1109"/>
  </r>
  <r>
    <s v="SALE1110"/>
    <d v="2024-12-26T00:00:00"/>
    <s v="CUST1187"/>
    <s v="Dr. Suzanne Bullock"/>
    <n v="26"/>
    <x v="1"/>
    <x v="0"/>
    <n v="60"/>
    <s v="Female"/>
    <s v="Lake Blaketon"/>
    <s v="Alabama"/>
    <s v="USA"/>
    <x v="1"/>
    <s v="PROD24"/>
    <x v="0"/>
    <s v="Outdoor"/>
    <n v="166.06"/>
    <n v="340"/>
    <s v="STORE19"/>
    <x v="12"/>
    <s v="East"/>
    <s v="Vasquezborough"/>
    <s v="Online"/>
    <n v="3"/>
    <n v="631.20000000000005"/>
    <n v="0.24"/>
    <s v="Credit Card"/>
    <x v="1110"/>
  </r>
  <r>
    <s v="SALE1111"/>
    <d v="2024-01-25T00:00:00"/>
    <s v="CUST1274"/>
    <s v="Sarah Lane"/>
    <n v="25"/>
    <x v="4"/>
    <x v="0"/>
    <n v="38"/>
    <s v="Male"/>
    <s v="Edwardborough"/>
    <s v="Vermont"/>
    <s v="USA"/>
    <x v="2"/>
    <s v="PROD58"/>
    <x v="4"/>
    <s v="Accessories"/>
    <n v="113.83"/>
    <n v="485"/>
    <s v="STORE10"/>
    <x v="15"/>
    <s v="East"/>
    <s v="East Davidville"/>
    <s v="Online"/>
    <n v="1"/>
    <n v="937.01"/>
    <n v="7.0000000000000007E-2"/>
    <s v="Credit Card"/>
    <x v="1111"/>
  </r>
  <r>
    <s v="SALE1112"/>
    <d v="2024-01-25T00:00:00"/>
    <s v="CUST1151"/>
    <s v="Michael Davies"/>
    <n v="25"/>
    <x v="4"/>
    <x v="0"/>
    <n v="25"/>
    <s v="Female"/>
    <s v="Lake Stevenfort"/>
    <s v="Oregon"/>
    <s v="USA"/>
    <x v="0"/>
    <s v="PROD73"/>
    <x v="0"/>
    <s v="Team Sports"/>
    <n v="107.06"/>
    <n v="359"/>
    <s v="STORE5"/>
    <x v="3"/>
    <s v="North"/>
    <s v="New Michaelchester"/>
    <s v="Outlet"/>
    <n v="2"/>
    <n v="644"/>
    <n v="0.04"/>
    <s v="PayPal"/>
    <x v="1112"/>
  </r>
  <r>
    <s v="SALE1113"/>
    <d v="2025-08-19T00:00:00"/>
    <s v="CUST1094"/>
    <s v="David Patterson"/>
    <n v="19"/>
    <x v="7"/>
    <x v="2"/>
    <n v="43"/>
    <s v="Female"/>
    <s v="New Amyport"/>
    <s v="Nevada"/>
    <s v="USA"/>
    <x v="0"/>
    <s v="PROD91"/>
    <x v="4"/>
    <s v="Footwear"/>
    <n v="438.25"/>
    <n v="496"/>
    <s v="STORE5"/>
    <x v="3"/>
    <s v="North"/>
    <s v="New Michaelchester"/>
    <s v="Outlet"/>
    <n v="3"/>
    <n v="629.58000000000004"/>
    <n v="0.05"/>
    <s v="Credit Card"/>
    <x v="1113"/>
  </r>
  <r>
    <s v="SALE1114"/>
    <d v="2025-05-14T00:00:00"/>
    <s v="CUST1466"/>
    <s v="Cynthia Parrish"/>
    <n v="14"/>
    <x v="5"/>
    <x v="2"/>
    <n v="18"/>
    <s v="Male"/>
    <s v="Espinozaberg"/>
    <s v="Minnesota"/>
    <s v="USA"/>
    <x v="2"/>
    <s v="PROD87"/>
    <x v="3"/>
    <s v="Lighting"/>
    <n v="371.38"/>
    <n v="220"/>
    <s v="STORE2"/>
    <x v="17"/>
    <s v="South"/>
    <s v="North Nancyview"/>
    <s v="Outlet"/>
    <n v="2"/>
    <n v="121.52"/>
    <n v="0.18"/>
    <s v="COD"/>
    <x v="1114"/>
  </r>
  <r>
    <s v="SALE1115"/>
    <d v="2024-05-08T00:00:00"/>
    <s v="CUST1401"/>
    <s v="Terry Moses"/>
    <n v="8"/>
    <x v="5"/>
    <x v="0"/>
    <n v="51"/>
    <s v="Female"/>
    <s v="Leahmouth"/>
    <s v="Nevada"/>
    <s v="USA"/>
    <x v="1"/>
    <s v="PROD65"/>
    <x v="0"/>
    <s v="Fitness"/>
    <n v="240.63"/>
    <n v="423"/>
    <s v="STORE19"/>
    <x v="12"/>
    <s v="East"/>
    <s v="Vasquezborough"/>
    <s v="Online"/>
    <n v="2"/>
    <n v="549.83000000000004"/>
    <n v="7.0000000000000007E-2"/>
    <s v="PayPal"/>
    <x v="1115"/>
  </r>
  <r>
    <s v="SALE1116"/>
    <d v="2023-10-20T00:00:00"/>
    <s v="CUST1140"/>
    <s v="Patty Francis"/>
    <n v="20"/>
    <x v="11"/>
    <x v="1"/>
    <n v="63"/>
    <s v="Female"/>
    <s v="South Brooke"/>
    <s v="Pennsylvania"/>
    <s v="USA"/>
    <x v="0"/>
    <s v="PROD13"/>
    <x v="1"/>
    <s v="Accessories"/>
    <n v="242.23"/>
    <n v="453"/>
    <s v="STORE8"/>
    <x v="2"/>
    <s v="West"/>
    <s v="Thompsonborough"/>
    <s v="Online"/>
    <n v="3"/>
    <n v="278.38"/>
    <n v="0.03"/>
    <s v="Credit Card"/>
    <x v="1116"/>
  </r>
  <r>
    <s v="SALE1117"/>
    <d v="2024-08-06T00:00:00"/>
    <s v="CUST1437"/>
    <s v="Melinda Rivera"/>
    <n v="6"/>
    <x v="7"/>
    <x v="0"/>
    <n v="47"/>
    <s v="Female"/>
    <s v="East Davidmouth"/>
    <s v="New Hampshire"/>
    <s v="USA"/>
    <x v="1"/>
    <s v="PROD96"/>
    <x v="4"/>
    <s v="Outerwear"/>
    <n v="358.47"/>
    <n v="143"/>
    <s v="STORE3"/>
    <x v="0"/>
    <s v="North"/>
    <s v="Hoodberg"/>
    <s v="Outlet"/>
    <n v="4"/>
    <n v="723.66"/>
    <n v="0.03"/>
    <s v="PayPal"/>
    <x v="1117"/>
  </r>
  <r>
    <s v="SALE1118"/>
    <d v="2025-01-30T00:00:00"/>
    <s v="CUST1205"/>
    <s v="Michelle Carpenter"/>
    <n v="30"/>
    <x v="4"/>
    <x v="2"/>
    <n v="44"/>
    <s v="Female"/>
    <s v="Lake Danielleton"/>
    <s v="New Jersey"/>
    <s v="USA"/>
    <x v="0"/>
    <s v="PROD72"/>
    <x v="0"/>
    <s v="Fitness"/>
    <n v="477.61"/>
    <n v="300"/>
    <s v="STORE9"/>
    <x v="11"/>
    <s v="South"/>
    <s v="East Johnstad"/>
    <s v="Flagship"/>
    <n v="1"/>
    <n v="724.74"/>
    <n v="0.15"/>
    <s v="PayPal"/>
    <x v="1118"/>
  </r>
  <r>
    <s v="SALE1119"/>
    <d v="2023-12-11T00:00:00"/>
    <s v="CUST1455"/>
    <s v="Tyler Weber"/>
    <n v="11"/>
    <x v="1"/>
    <x v="1"/>
    <n v="54"/>
    <s v="Male"/>
    <s v="East Yvette"/>
    <s v="Illinois"/>
    <s v="USA"/>
    <x v="0"/>
    <s v="PROD21"/>
    <x v="3"/>
    <s v="Storage"/>
    <n v="123.46"/>
    <n v="76"/>
    <s v="STORE4"/>
    <x v="5"/>
    <s v="South"/>
    <s v="Port Sharon"/>
    <s v="Online"/>
    <n v="2"/>
    <n v="961.84"/>
    <n v="0.25"/>
    <s v="PayPal"/>
    <x v="1119"/>
  </r>
  <r>
    <s v="SALE1120"/>
    <d v="2024-06-03T00:00:00"/>
    <s v="CUST1020"/>
    <s v="Bridget Allen"/>
    <n v="3"/>
    <x v="2"/>
    <x v="0"/>
    <n v="59"/>
    <s v="Male"/>
    <s v="Lake Shaneburgh"/>
    <s v="Delaware"/>
    <s v="USA"/>
    <x v="2"/>
    <s v="PROD37"/>
    <x v="4"/>
    <s v="Footwear"/>
    <n v="353.47"/>
    <n v="214"/>
    <s v="STORE16"/>
    <x v="9"/>
    <s v="West"/>
    <s v="New Jimmymouth"/>
    <s v="Flagship"/>
    <n v="4"/>
    <n v="21.12"/>
    <n v="0.18"/>
    <s v="COD"/>
    <x v="1120"/>
  </r>
  <r>
    <s v="SALE1121"/>
    <d v="2024-10-14T00:00:00"/>
    <s v="CUST1319"/>
    <s v="Casey Simpson"/>
    <n v="14"/>
    <x v="11"/>
    <x v="0"/>
    <n v="54"/>
    <s v="Male"/>
    <s v="West Mathewside"/>
    <s v="Mississippi"/>
    <s v="USA"/>
    <x v="1"/>
    <s v="PROD0"/>
    <x v="1"/>
    <s v="Computer"/>
    <n v="112.42"/>
    <n v="416"/>
    <s v="STORE4"/>
    <x v="5"/>
    <s v="South"/>
    <s v="Port Sharon"/>
    <s v="Online"/>
    <n v="3"/>
    <n v="819.93"/>
    <n v="0.08"/>
    <s v="PayPal"/>
    <x v="1121"/>
  </r>
  <r>
    <s v="SALE1122"/>
    <d v="2025-03-09T00:00:00"/>
    <s v="CUST1294"/>
    <s v="Lisa Chandler"/>
    <n v="9"/>
    <x v="9"/>
    <x v="2"/>
    <n v="29"/>
    <s v="Male"/>
    <s v="Port Richard"/>
    <s v="Montana"/>
    <s v="USA"/>
    <x v="1"/>
    <s v="PROD42"/>
    <x v="1"/>
    <s v="Accessories"/>
    <n v="450.71"/>
    <n v="389"/>
    <s v="STORE0"/>
    <x v="6"/>
    <s v="East"/>
    <s v="Washingtonfurt"/>
    <s v="Flagship"/>
    <n v="2"/>
    <n v="700.95"/>
    <n v="0.18"/>
    <s v="Credit Card"/>
    <x v="1122"/>
  </r>
  <r>
    <s v="SALE1123"/>
    <d v="2025-09-10T00:00:00"/>
    <s v="CUST1141"/>
    <s v="Cristian Wright"/>
    <n v="10"/>
    <x v="8"/>
    <x v="2"/>
    <n v="30"/>
    <s v="Male"/>
    <s v="Port Denise"/>
    <s v="California"/>
    <s v="USA"/>
    <x v="3"/>
    <s v="PROD17"/>
    <x v="0"/>
    <s v="Accessories"/>
    <n v="144.53"/>
    <n v="367"/>
    <s v="STORE14"/>
    <x v="7"/>
    <s v="South"/>
    <s v="Christopherland"/>
    <s v="Outlet"/>
    <n v="2"/>
    <n v="456.38"/>
    <n v="0.12"/>
    <s v="Credit Card"/>
    <x v="1123"/>
  </r>
  <r>
    <s v="SALE1124"/>
    <d v="2024-06-04T00:00:00"/>
    <s v="CUST1361"/>
    <s v="Natalie Johnson"/>
    <n v="4"/>
    <x v="2"/>
    <x v="0"/>
    <n v="64"/>
    <s v="Male"/>
    <s v="New Jessechester"/>
    <s v="Indiana"/>
    <s v="USA"/>
    <x v="1"/>
    <s v="PROD76"/>
    <x v="1"/>
    <s v="Computer"/>
    <n v="392.89"/>
    <n v="320"/>
    <s v="STORE14"/>
    <x v="7"/>
    <s v="South"/>
    <s v="Christopherland"/>
    <s v="Outlet"/>
    <n v="3"/>
    <n v="291.05"/>
    <n v="0.3"/>
    <s v="Credit Card"/>
    <x v="1124"/>
  </r>
  <r>
    <s v="SALE1125"/>
    <d v="2024-01-16T00:00:00"/>
    <s v="CUST1233"/>
    <s v="Michelle Gonzalez"/>
    <n v="16"/>
    <x v="4"/>
    <x v="0"/>
    <n v="59"/>
    <s v="Male"/>
    <s v="Clarkport"/>
    <s v="West Virginia"/>
    <s v="USA"/>
    <x v="2"/>
    <s v="PROD95"/>
    <x v="0"/>
    <s v="Accessories"/>
    <n v="60.65"/>
    <n v="75"/>
    <s v="STORE15"/>
    <x v="10"/>
    <s v="North"/>
    <s v="East Jenniferstad"/>
    <s v="Flagship"/>
    <n v="2"/>
    <n v="463.52"/>
    <n v="0.27"/>
    <s v="PayPal"/>
    <x v="1125"/>
  </r>
  <r>
    <s v="SALE1126"/>
    <d v="2024-12-27T00:00:00"/>
    <s v="CUST1379"/>
    <s v="Tanya Lopez"/>
    <n v="27"/>
    <x v="1"/>
    <x v="0"/>
    <n v="34"/>
    <s v="Female"/>
    <s v="West Jeffreyburgh"/>
    <s v="Iowa"/>
    <s v="USA"/>
    <x v="0"/>
    <s v="PROD0"/>
    <x v="1"/>
    <s v="Computer"/>
    <n v="112.42"/>
    <n v="416"/>
    <s v="STORE17"/>
    <x v="1"/>
    <s v="North"/>
    <s v="Bensonhaven"/>
    <s v="Flagship"/>
    <n v="3"/>
    <n v="241.64"/>
    <n v="0.28999999999999998"/>
    <s v="PayPal"/>
    <x v="1126"/>
  </r>
  <r>
    <s v="SALE1127"/>
    <d v="2025-06-09T00:00:00"/>
    <s v="CUST1483"/>
    <s v="Sarah Smith"/>
    <n v="9"/>
    <x v="2"/>
    <x v="2"/>
    <n v="48"/>
    <s v="Male"/>
    <s v="East Rodney"/>
    <s v="Nevada"/>
    <s v="USA"/>
    <x v="0"/>
    <s v="PROD30"/>
    <x v="3"/>
    <s v="Kitchen"/>
    <n v="19.52"/>
    <n v="57"/>
    <s v="STORE10"/>
    <x v="15"/>
    <s v="East"/>
    <s v="East Davidville"/>
    <s v="Online"/>
    <n v="2"/>
    <n v="47.86"/>
    <n v="0.03"/>
    <s v="PayPal"/>
    <x v="1127"/>
  </r>
  <r>
    <s v="SALE1128"/>
    <d v="2024-08-05T00:00:00"/>
    <s v="CUST1344"/>
    <s v="Evelyn Brown"/>
    <n v="5"/>
    <x v="7"/>
    <x v="0"/>
    <n v="39"/>
    <s v="Male"/>
    <s v="West Victoriaborough"/>
    <s v="New Mexico"/>
    <s v="USA"/>
    <x v="0"/>
    <s v="PROD92"/>
    <x v="3"/>
    <s v="Appliances"/>
    <n v="447.43"/>
    <n v="191"/>
    <s v="STORE3"/>
    <x v="0"/>
    <s v="North"/>
    <s v="Hoodberg"/>
    <s v="Outlet"/>
    <n v="1"/>
    <n v="805.07"/>
    <n v="0.06"/>
    <s v="COD"/>
    <x v="1128"/>
  </r>
  <r>
    <s v="SALE1129"/>
    <d v="2025-04-06T00:00:00"/>
    <s v="CUST1373"/>
    <s v="James Orozco"/>
    <n v="6"/>
    <x v="10"/>
    <x v="2"/>
    <n v="37"/>
    <s v="Female"/>
    <s v="Simpsonfort"/>
    <s v="Maine"/>
    <s v="USA"/>
    <x v="0"/>
    <s v="PROD34"/>
    <x v="1"/>
    <s v="Computer"/>
    <n v="419.28"/>
    <n v="86"/>
    <s v="STORE1"/>
    <x v="8"/>
    <s v="North"/>
    <s v="Danielmouth"/>
    <s v="Flagship"/>
    <n v="3"/>
    <n v="848.48"/>
    <n v="0"/>
    <s v="COD"/>
    <x v="1129"/>
  </r>
  <r>
    <s v="SALE1130"/>
    <d v="2024-08-08T00:00:00"/>
    <s v="CUST1244"/>
    <s v="Nancy Page"/>
    <n v="8"/>
    <x v="7"/>
    <x v="0"/>
    <n v="19"/>
    <s v="Male"/>
    <s v="West Julia"/>
    <s v="Utah"/>
    <s v="USA"/>
    <x v="3"/>
    <s v="PROD53"/>
    <x v="4"/>
    <s v="Bottoms"/>
    <n v="386.56"/>
    <n v="125"/>
    <s v="STORE8"/>
    <x v="2"/>
    <s v="West"/>
    <s v="Thompsonborough"/>
    <s v="Online"/>
    <n v="2"/>
    <n v="568.95000000000005"/>
    <n v="0.22"/>
    <s v="Credit Card"/>
    <x v="1130"/>
  </r>
  <r>
    <s v="SALE1131"/>
    <d v="2025-04-17T00:00:00"/>
    <s v="CUST1162"/>
    <s v="Mariah Brown"/>
    <n v="17"/>
    <x v="10"/>
    <x v="2"/>
    <n v="37"/>
    <s v="Male"/>
    <s v="Palmerbury"/>
    <s v="Tennessee"/>
    <s v="USA"/>
    <x v="2"/>
    <s v="PROD53"/>
    <x v="4"/>
    <s v="Bottoms"/>
    <n v="386.56"/>
    <n v="125"/>
    <s v="STORE11"/>
    <x v="19"/>
    <s v="South"/>
    <s v="Lake Michael"/>
    <s v="Online"/>
    <n v="3"/>
    <n v="269.83999999999997"/>
    <n v="0.05"/>
    <s v="PayPal"/>
    <x v="1131"/>
  </r>
  <r>
    <s v="SALE1132"/>
    <d v="2025-03-30T00:00:00"/>
    <s v="CUST1309"/>
    <s v="Stacy Collins"/>
    <n v="30"/>
    <x v="9"/>
    <x v="2"/>
    <n v="41"/>
    <s v="Female"/>
    <s v="Randychester"/>
    <s v="California"/>
    <s v="USA"/>
    <x v="3"/>
    <s v="PROD62"/>
    <x v="1"/>
    <s v="Computer"/>
    <n v="86.42"/>
    <n v="222"/>
    <s v="STORE13"/>
    <x v="13"/>
    <s v="East"/>
    <s v="Johnsonville"/>
    <s v="Flagship"/>
    <n v="4"/>
    <n v="267.36"/>
    <n v="0.27"/>
    <s v="PayPal"/>
    <x v="1132"/>
  </r>
  <r>
    <s v="SALE1133"/>
    <d v="2024-12-21T00:00:00"/>
    <s v="CUST1114"/>
    <s v="Ryan Hernandez"/>
    <n v="21"/>
    <x v="1"/>
    <x v="0"/>
    <n v="30"/>
    <s v="Male"/>
    <s v="East Donna"/>
    <s v="Nevada"/>
    <s v="USA"/>
    <x v="3"/>
    <s v="PROD37"/>
    <x v="4"/>
    <s v="Footwear"/>
    <n v="353.47"/>
    <n v="214"/>
    <s v="STORE1"/>
    <x v="8"/>
    <s v="North"/>
    <s v="Danielmouth"/>
    <s v="Flagship"/>
    <n v="1"/>
    <n v="438.41"/>
    <n v="0.09"/>
    <s v="Credit Card"/>
    <x v="1133"/>
  </r>
  <r>
    <s v="SALE1134"/>
    <d v="2024-05-31T00:00:00"/>
    <s v="CUST1164"/>
    <s v="Daniel Rivas"/>
    <n v="31"/>
    <x v="5"/>
    <x v="0"/>
    <n v="39"/>
    <s v="Female"/>
    <s v="Dominiquefort"/>
    <s v="Georgia"/>
    <s v="USA"/>
    <x v="2"/>
    <s v="PROD51"/>
    <x v="1"/>
    <s v="Accessories"/>
    <n v="88.49"/>
    <n v="246"/>
    <s v="STORE18"/>
    <x v="14"/>
    <s v="East"/>
    <s v="East Stevechester"/>
    <s v="Flagship"/>
    <n v="2"/>
    <n v="86.72"/>
    <n v="0.28000000000000003"/>
    <s v="COD"/>
    <x v="1134"/>
  </r>
  <r>
    <s v="SALE1135"/>
    <d v="2025-03-06T00:00:00"/>
    <s v="CUST1425"/>
    <s v="Bryce Hawkins"/>
    <n v="6"/>
    <x v="9"/>
    <x v="2"/>
    <n v="40"/>
    <s v="Male"/>
    <s v="Lake Monique"/>
    <s v="Utah"/>
    <s v="USA"/>
    <x v="3"/>
    <s v="PROD89"/>
    <x v="2"/>
    <s v="Makeup"/>
    <n v="183.04"/>
    <n v="457"/>
    <s v="STORE6"/>
    <x v="16"/>
    <s v="East"/>
    <s v="Port Josephberg"/>
    <s v="Online"/>
    <n v="4"/>
    <n v="630.21"/>
    <n v="0.14000000000000001"/>
    <s v="COD"/>
    <x v="1135"/>
  </r>
  <r>
    <s v="SALE1136"/>
    <d v="2024-10-10T00:00:00"/>
    <s v="CUST1359"/>
    <s v="Melanie Lam"/>
    <n v="10"/>
    <x v="11"/>
    <x v="0"/>
    <n v="32"/>
    <s v="Male"/>
    <s v="East Michaelton"/>
    <s v="Kansas"/>
    <s v="USA"/>
    <x v="2"/>
    <s v="PROD59"/>
    <x v="2"/>
    <s v="Haircare"/>
    <n v="17.309999999999999"/>
    <n v="399"/>
    <s v="STORE6"/>
    <x v="16"/>
    <s v="East"/>
    <s v="Port Josephberg"/>
    <s v="Online"/>
    <n v="3"/>
    <n v="180.84"/>
    <n v="0.03"/>
    <s v="PayPal"/>
    <x v="1136"/>
  </r>
  <r>
    <s v="SALE1137"/>
    <d v="2024-05-29T00:00:00"/>
    <s v="CUST1004"/>
    <s v="Caroline Collins"/>
    <n v="29"/>
    <x v="5"/>
    <x v="0"/>
    <n v="64"/>
    <s v="Female"/>
    <s v="Nicholasshire"/>
    <s v="California"/>
    <s v="USA"/>
    <x v="2"/>
    <s v="PROD64"/>
    <x v="2"/>
    <s v="Makeup"/>
    <n v="299.11"/>
    <n v="118"/>
    <s v="STORE16"/>
    <x v="9"/>
    <s v="West"/>
    <s v="New Jimmymouth"/>
    <s v="Flagship"/>
    <n v="1"/>
    <n v="453.41"/>
    <n v="0.04"/>
    <s v="COD"/>
    <x v="1137"/>
  </r>
  <r>
    <s v="SALE1138"/>
    <d v="2025-10-10T00:00:00"/>
    <s v="CUST1024"/>
    <s v="Heather Collins"/>
    <n v="10"/>
    <x v="11"/>
    <x v="2"/>
    <n v="40"/>
    <s v="Male"/>
    <s v="Rogerschester"/>
    <s v="Idaho"/>
    <s v="USA"/>
    <x v="1"/>
    <s v="PROD51"/>
    <x v="1"/>
    <s v="Accessories"/>
    <n v="88.49"/>
    <n v="246"/>
    <s v="STORE6"/>
    <x v="16"/>
    <s v="East"/>
    <s v="Port Josephberg"/>
    <s v="Online"/>
    <n v="1"/>
    <n v="629.09"/>
    <n v="0.02"/>
    <s v="Credit Card"/>
    <x v="1138"/>
  </r>
  <r>
    <s v="SALE1139"/>
    <d v="2024-08-14T00:00:00"/>
    <s v="CUST1022"/>
    <s v="   paul fox"/>
    <n v="14"/>
    <x v="7"/>
    <x v="0"/>
    <n v="33"/>
    <s v="Female"/>
    <s v="Michaelton"/>
    <s v="Hawaii"/>
    <s v="USA"/>
    <x v="2"/>
    <s v="PROD77"/>
    <x v="1"/>
    <s v="Appliances"/>
    <n v="480.9"/>
    <n v="104"/>
    <s v="STORE2"/>
    <x v="17"/>
    <s v="South"/>
    <s v="North Nancyview"/>
    <s v="Outlet"/>
    <n v="2"/>
    <n v="257.45"/>
    <n v="0"/>
    <s v="COD"/>
    <x v="1139"/>
  </r>
  <r>
    <s v="SALE1140"/>
    <d v="2025-07-23T00:00:00"/>
    <s v="CUST1179"/>
    <s v="Nicholas Bradshaw"/>
    <n v="23"/>
    <x v="0"/>
    <x v="2"/>
    <n v="43"/>
    <s v="Female"/>
    <s v="Murphyfurt"/>
    <s v="Utah"/>
    <s v="USA"/>
    <x v="2"/>
    <s v="PROD34"/>
    <x v="1"/>
    <s v="Computer"/>
    <n v="419.28"/>
    <n v="86"/>
    <s v="STORE15"/>
    <x v="10"/>
    <s v="North"/>
    <s v="East Jenniferstad"/>
    <s v="Flagship"/>
    <n v="2"/>
    <n v="696.61"/>
    <n v="0.17"/>
    <s v="PayPal"/>
    <x v="1140"/>
  </r>
  <r>
    <s v="SALE1141"/>
    <d v="2024-05-04T00:00:00"/>
    <s v="CUST1373"/>
    <s v="James Orozco"/>
    <n v="4"/>
    <x v="5"/>
    <x v="0"/>
    <n v="37"/>
    <s v="Female"/>
    <s v="Simpsonfort"/>
    <s v="Maine"/>
    <s v="USA"/>
    <x v="0"/>
    <s v="PROD46"/>
    <x v="4"/>
    <s v="Outerwear"/>
    <n v="167.34"/>
    <n v="296"/>
    <s v="STORE7"/>
    <x v="4"/>
    <s v="South"/>
    <s v="Williamsfurt"/>
    <s v="Online"/>
    <n v="2"/>
    <n v="143.79"/>
    <n v="0.1"/>
    <s v="PayPal"/>
    <x v="1141"/>
  </r>
  <r>
    <s v="SALE1142"/>
    <d v="2024-11-12T00:00:00"/>
    <s v="CUST1296"/>
    <s v="Jared Moran"/>
    <n v="12"/>
    <x v="3"/>
    <x v="0"/>
    <n v="28"/>
    <s v="Female"/>
    <s v="South David"/>
    <s v="West Virginia"/>
    <s v="USA"/>
    <x v="3"/>
    <s v="PROD83"/>
    <x v="2"/>
    <s v="Skincare"/>
    <n v="250.41615384615383"/>
    <n v="159"/>
    <s v="STORE1"/>
    <x v="8"/>
    <s v="North"/>
    <s v="Danielmouth"/>
    <s v="Flagship"/>
    <n v="3"/>
    <n v="460.93"/>
    <n v="0.19"/>
    <s v="COD"/>
    <x v="1142"/>
  </r>
  <r>
    <s v="SALE1143"/>
    <d v="2024-01-10T00:00:00"/>
    <s v="CUST1499"/>
    <s v="Philip Pennington"/>
    <n v="10"/>
    <x v="4"/>
    <x v="0"/>
    <n v="27"/>
    <s v="Female"/>
    <s v="East Valerieview"/>
    <s v="Oregon"/>
    <s v="USA"/>
    <x v="1"/>
    <s v="PROD28"/>
    <x v="0"/>
    <s v="Accessories"/>
    <n v="38.76"/>
    <n v="137"/>
    <s v="STORE9"/>
    <x v="11"/>
    <s v="South"/>
    <s v="East Johnstad"/>
    <s v="Flagship"/>
    <n v="2"/>
    <n v="67.55"/>
    <n v="0.03"/>
    <s v="Credit Card"/>
    <x v="1143"/>
  </r>
  <r>
    <s v="SALE1144"/>
    <d v="2024-05-21T00:00:00"/>
    <s v="CUST1210"/>
    <s v="Antonio Jones"/>
    <n v="21"/>
    <x v="5"/>
    <x v="0"/>
    <n v="48"/>
    <s v="Male"/>
    <s v="Matthewborough"/>
    <s v="Georgia"/>
    <s v="USA"/>
    <x v="2"/>
    <s v="PROD49"/>
    <x v="2"/>
    <s v="Fragrance"/>
    <n v="43.29"/>
    <n v="267"/>
    <s v="STORE1"/>
    <x v="8"/>
    <s v="North"/>
    <s v="Danielmouth"/>
    <s v="Flagship"/>
    <n v="3"/>
    <n v="803.31"/>
    <n v="0.1"/>
    <s v="PayPal"/>
    <x v="1144"/>
  </r>
  <r>
    <s v="SALE1145"/>
    <d v="2025-06-13T00:00:00"/>
    <s v="CUST1432"/>
    <s v="Summer Weiss"/>
    <n v="13"/>
    <x v="2"/>
    <x v="2"/>
    <n v="37"/>
    <s v="Male"/>
    <s v="Phyllisport"/>
    <s v="New Jersey"/>
    <s v="USA"/>
    <x v="3"/>
    <s v="PROD16"/>
    <x v="2"/>
    <s v="Grooming"/>
    <n v="337.42"/>
    <n v="256"/>
    <s v="STORE13"/>
    <x v="13"/>
    <s v="East"/>
    <s v="Johnsonville"/>
    <s v="Flagship"/>
    <n v="4"/>
    <n v="254.71"/>
    <n v="0.2"/>
    <s v="COD"/>
    <x v="1145"/>
  </r>
  <r>
    <s v="SALE1146"/>
    <d v="2024-08-04T00:00:00"/>
    <s v="CUST1051"/>
    <s v="Sarah Rodgers"/>
    <n v="4"/>
    <x v="7"/>
    <x v="0"/>
    <n v="23"/>
    <s v="Female"/>
    <s v="New Julia"/>
    <s v="West Virginia"/>
    <s v="USA"/>
    <x v="0"/>
    <s v="PROD50"/>
    <x v="0"/>
    <s v="Fitness"/>
    <n v="190.29"/>
    <n v="260"/>
    <s v="STORE4"/>
    <x v="5"/>
    <s v="South"/>
    <s v="Port Sharon"/>
    <s v="Online"/>
    <n v="4"/>
    <n v="594.89"/>
    <n v="0.3"/>
    <s v="PayPal"/>
    <x v="1146"/>
  </r>
  <r>
    <s v="SALE1147"/>
    <d v="2025-07-16T00:00:00"/>
    <s v="CUST1219"/>
    <s v="Jordan Wells"/>
    <n v="16"/>
    <x v="0"/>
    <x v="2"/>
    <n v="47"/>
    <s v="Female"/>
    <s v="Phillipschester   "/>
    <s v="New Jersey"/>
    <s v="USA"/>
    <x v="0"/>
    <s v="PROD91"/>
    <x v="4"/>
    <s v="Footwear"/>
    <n v="438.25"/>
    <n v="496"/>
    <s v="STORE0"/>
    <x v="6"/>
    <s v="East"/>
    <s v="Washingtonfurt"/>
    <s v="Flagship"/>
    <n v="2"/>
    <n v="844.31"/>
    <n v="7.0000000000000007E-2"/>
    <s v="PayPal"/>
    <x v="1147"/>
  </r>
  <r>
    <s v="SALE1148"/>
    <d v="2024-10-04T00:00:00"/>
    <s v="CUST1134"/>
    <s v="Morgan Bowen"/>
    <n v="4"/>
    <x v="11"/>
    <x v="0"/>
    <n v="54"/>
    <s v="Male"/>
    <s v="Parksfort"/>
    <s v="Washington"/>
    <s v="USA"/>
    <x v="0"/>
    <s v="PROD15"/>
    <x v="1"/>
    <s v="Appliances"/>
    <n v="465.34"/>
    <n v="301"/>
    <s v="STORE6"/>
    <x v="16"/>
    <s v="East"/>
    <s v="Port Josephberg"/>
    <s v="Online"/>
    <n v="4"/>
    <n v="101.33"/>
    <n v="0"/>
    <s v="Credit Card"/>
    <x v="1148"/>
  </r>
  <r>
    <s v="SALE1149"/>
    <d v="2025-06-16T00:00:00"/>
    <s v="CUST1131"/>
    <s v="Joseph Richards"/>
    <n v="16"/>
    <x v="2"/>
    <x v="2"/>
    <n v="34"/>
    <s v="Female"/>
    <s v="Wigginsville"/>
    <s v="Alabama"/>
    <s v="USA"/>
    <x v="3"/>
    <s v="PROD26"/>
    <x v="1"/>
    <s v="Audio"/>
    <n v="322.41000000000003"/>
    <n v="213"/>
    <s v="STORE8"/>
    <x v="2"/>
    <s v="West"/>
    <s v="Thompsonborough"/>
    <s v="Online"/>
    <n v="3"/>
    <n v="922.56"/>
    <n v="0.18"/>
    <s v="PayPal"/>
    <x v="1149"/>
  </r>
  <r>
    <s v="SALE1150"/>
    <d v="2024-03-01T00:00:00"/>
    <s v="CUST1432"/>
    <s v="Summer Weiss"/>
    <n v="1"/>
    <x v="9"/>
    <x v="0"/>
    <n v="37"/>
    <s v="Male"/>
    <s v="Phyllisport"/>
    <s v="New Jersey"/>
    <s v="USA"/>
    <x v="3"/>
    <s v="PROD38"/>
    <x v="0"/>
    <s v="Outdoor"/>
    <n v="135.61000000000001"/>
    <n v="394"/>
    <s v="STORE14"/>
    <x v="7"/>
    <s v="South"/>
    <s v="Christopherland"/>
    <s v="Outlet"/>
    <n v="4"/>
    <n v="867.19"/>
    <n v="7.0000000000000007E-2"/>
    <s v="COD"/>
    <x v="1150"/>
  </r>
  <r>
    <s v="SALE1151"/>
    <d v="2024-06-11T00:00:00"/>
    <s v="CUST1006"/>
    <s v="Amber Jackson"/>
    <n v="11"/>
    <x v="2"/>
    <x v="0"/>
    <n v="29"/>
    <s v="Female"/>
    <s v="Deborahborough"/>
    <s v="South Dakota"/>
    <s v="USA"/>
    <x v="1"/>
    <s v="PROD83"/>
    <x v="2"/>
    <s v="Skincare"/>
    <n v="250.41615384615383"/>
    <n v="159"/>
    <s v="STORE17"/>
    <x v="1"/>
    <s v="North"/>
    <s v="Bensonhaven"/>
    <s v="Flagship"/>
    <n v="3"/>
    <n v="816.87"/>
    <n v="0.14000000000000001"/>
    <s v="PayPal"/>
    <x v="1151"/>
  </r>
  <r>
    <s v="SALE1152"/>
    <d v="2025-09-24T00:00:00"/>
    <s v="CUST1480"/>
    <s v="Jordan Medina"/>
    <n v="24"/>
    <x v="8"/>
    <x v="2"/>
    <n v="33"/>
    <s v="Male"/>
    <s v="Robinchester"/>
    <s v="Florida"/>
    <s v="USA"/>
    <x v="3"/>
    <s v="PROD65"/>
    <x v="0"/>
    <s v="Fitness"/>
    <n v="240.63"/>
    <n v="423"/>
    <s v="STORE3"/>
    <x v="0"/>
    <s v="North"/>
    <s v="Hoodberg"/>
    <s v="Outlet"/>
    <n v="3"/>
    <n v="258.06"/>
    <n v="0"/>
    <s v="PayPal"/>
    <x v="1152"/>
  </r>
  <r>
    <s v="SALE1153"/>
    <d v="2025-02-06T00:00:00"/>
    <s v="CUST1312"/>
    <s v="Jason Mullins"/>
    <n v="6"/>
    <x v="6"/>
    <x v="2"/>
    <n v="47"/>
    <s v="Female"/>
    <s v="Brianchester"/>
    <s v="Delaware"/>
    <s v="USA"/>
    <x v="2"/>
    <s v="PROD38"/>
    <x v="0"/>
    <s v="Outdoor"/>
    <n v="135.61000000000001"/>
    <n v="394"/>
    <s v="STORE14"/>
    <x v="7"/>
    <s v="South"/>
    <s v="Christopherland"/>
    <s v="Outlet"/>
    <n v="2"/>
    <n v="574.58000000000004"/>
    <n v="0.06"/>
    <s v="Credit Card"/>
    <x v="1153"/>
  </r>
  <r>
    <s v="SALE1154"/>
    <d v="2024-10-22T00:00:00"/>
    <s v="CUST1022"/>
    <s v="   paul fox"/>
    <n v="22"/>
    <x v="11"/>
    <x v="0"/>
    <n v="33"/>
    <s v="Female"/>
    <s v="Michaelton"/>
    <s v="Hawaii"/>
    <s v="USA"/>
    <x v="2"/>
    <s v="PROD83"/>
    <x v="2"/>
    <s v="Skincare"/>
    <n v="250.41615384615383"/>
    <n v="159"/>
    <s v="STORE6"/>
    <x v="16"/>
    <s v="East"/>
    <s v="Port Josephberg"/>
    <s v="Online"/>
    <n v="2"/>
    <n v="472.18"/>
    <n v="0.27"/>
    <s v="PayPal"/>
    <x v="1154"/>
  </r>
  <r>
    <s v="SALE1155"/>
    <d v="2024-09-21T00:00:00"/>
    <s v="CUST1340"/>
    <s v="Eric Davis"/>
    <n v="21"/>
    <x v="8"/>
    <x v="0"/>
    <n v="27"/>
    <s v="Male"/>
    <s v="Johntown"/>
    <s v="Colorado"/>
    <s v="USA"/>
    <x v="3"/>
    <s v="PROD41"/>
    <x v="0"/>
    <s v="Fitness"/>
    <n v="313.26"/>
    <n v="369"/>
    <s v="STORE5"/>
    <x v="3"/>
    <s v="North"/>
    <s v="New Michaelchester"/>
    <s v="Outlet"/>
    <n v="2"/>
    <n v="20.47"/>
    <n v="0.12"/>
    <s v="COD"/>
    <x v="1155"/>
  </r>
  <r>
    <s v="SALE1156"/>
    <d v="2025-09-23T00:00:00"/>
    <s v="CUST1023"/>
    <s v="Jonathan Steele"/>
    <n v="23"/>
    <x v="8"/>
    <x v="2"/>
    <n v="52"/>
    <s v="Female"/>
    <s v="Molinabury"/>
    <s v="Oregon"/>
    <s v="USA"/>
    <x v="2"/>
    <s v="PROD22"/>
    <x v="0"/>
    <s v="Equipment"/>
    <n v="484.62"/>
    <n v="432"/>
    <s v="STORE7"/>
    <x v="4"/>
    <s v="South"/>
    <s v="Williamsfurt"/>
    <s v="Online"/>
    <n v="3"/>
    <n v="235.41"/>
    <n v="0.15"/>
    <s v="PayPal"/>
    <x v="1156"/>
  </r>
  <r>
    <s v="SALE1157"/>
    <d v="2025-06-03T00:00:00"/>
    <s v="CUST1230"/>
    <s v="Timothy Sanders"/>
    <n v="3"/>
    <x v="2"/>
    <x v="2"/>
    <n v="29"/>
    <s v="Male"/>
    <s v="Aaronmouth"/>
    <s v="Florida"/>
    <s v="USA"/>
    <x v="3"/>
    <s v="PROD78"/>
    <x v="3"/>
    <s v="Decor"/>
    <n v="325.26"/>
    <n v="400"/>
    <s v="STORE7"/>
    <x v="4"/>
    <s v="South"/>
    <s v="Williamsfurt"/>
    <s v="Online"/>
    <n v="3"/>
    <n v="744.9"/>
    <n v="0.27"/>
    <s v="PayPal"/>
    <x v="1157"/>
  </r>
  <r>
    <s v="SALE1158"/>
    <d v="2024-09-24T00:00:00"/>
    <s v="CUST1047"/>
    <s v="Gina Knight"/>
    <n v="24"/>
    <x v="8"/>
    <x v="0"/>
    <n v="54"/>
    <s v="Female"/>
    <s v="Lake Roberthaven"/>
    <s v="Nevada"/>
    <s v="USA"/>
    <x v="2"/>
    <s v="PROD18"/>
    <x v="4"/>
    <s v="Bottoms"/>
    <n v="265.73266666666666"/>
    <n v="343"/>
    <s v="STORE3"/>
    <x v="0"/>
    <s v="North"/>
    <s v="Hoodberg"/>
    <s v="Outlet"/>
    <n v="2"/>
    <n v="382.2"/>
    <n v="0.15"/>
    <s v="Credit Card"/>
    <x v="1158"/>
  </r>
  <r>
    <s v="SALE1159"/>
    <d v="2025-08-12T00:00:00"/>
    <s v="CUST1346"/>
    <s v="John Jordan"/>
    <n v="12"/>
    <x v="7"/>
    <x v="2"/>
    <n v="58"/>
    <s v="Female"/>
    <s v="Port Crystalberg"/>
    <s v="Tennessee"/>
    <s v="USA"/>
    <x v="1"/>
    <s v="PROD90"/>
    <x v="1"/>
    <s v="Accessories"/>
    <n v="340.14"/>
    <n v="361"/>
    <s v="STORE16"/>
    <x v="9"/>
    <s v="West"/>
    <s v="New Jimmymouth"/>
    <s v="Flagship"/>
    <n v="1"/>
    <n v="269.25"/>
    <n v="0.14000000000000001"/>
    <s v="PayPal"/>
    <x v="1159"/>
  </r>
  <r>
    <s v="SALE1160"/>
    <d v="2024-03-16T00:00:00"/>
    <s v="CUST1365"/>
    <s v="Brandon Mcbride"/>
    <n v="16"/>
    <x v="9"/>
    <x v="0"/>
    <n v="63"/>
    <s v="Female"/>
    <s v="Kellyside"/>
    <s v="Alaska"/>
    <s v="USA"/>
    <x v="1"/>
    <s v="PROD30"/>
    <x v="3"/>
    <s v="Kitchen"/>
    <n v="19.52"/>
    <n v="57"/>
    <s v="STORE11"/>
    <x v="19"/>
    <s v="South"/>
    <s v="Lake Michael"/>
    <s v="Online"/>
    <n v="2"/>
    <n v="723.75"/>
    <n v="0.03"/>
    <s v="PayPal"/>
    <x v="1160"/>
  </r>
  <r>
    <s v="SALE1161"/>
    <d v="2025-06-24T00:00:00"/>
    <s v="CUST1281"/>
    <s v="Brittany Watson"/>
    <n v="24"/>
    <x v="2"/>
    <x v="2"/>
    <n v="59"/>
    <s v="Male"/>
    <s v="North Joshualand"/>
    <s v="Connecticut"/>
    <s v="USA"/>
    <x v="1"/>
    <s v="PROD19"/>
    <x v="0"/>
    <s v="Equipment"/>
    <n v="21.34"/>
    <n v="65"/>
    <s v="STORE19"/>
    <x v="12"/>
    <s v="East"/>
    <s v="Vasquezborough"/>
    <s v="Online"/>
    <n v="4"/>
    <n v="58.92"/>
    <n v="0.18"/>
    <s v="Credit Card"/>
    <x v="1161"/>
  </r>
  <r>
    <s v="SALE1162"/>
    <d v="2024-05-26T00:00:00"/>
    <s v="CUST1188"/>
    <s v="Kimberly Brooks"/>
    <n v="26"/>
    <x v="5"/>
    <x v="0"/>
    <n v="42"/>
    <s v="Male"/>
    <s v="Kingfort"/>
    <s v="New Mexico"/>
    <s v="USA"/>
    <x v="2"/>
    <s v="PROD71"/>
    <x v="2"/>
    <s v="Haircare"/>
    <n v="214.32"/>
    <n v="383"/>
    <s v="STORE10"/>
    <x v="15"/>
    <s v="East"/>
    <s v="East Davidville"/>
    <s v="Online"/>
    <n v="2"/>
    <n v="913.08"/>
    <n v="0.26"/>
    <s v="Credit Card"/>
    <x v="1162"/>
  </r>
  <r>
    <s v="SALE1163"/>
    <d v="2025-02-03T00:00:00"/>
    <s v="CUST1242"/>
    <s v="William Jackson"/>
    <n v="3"/>
    <x v="6"/>
    <x v="2"/>
    <n v="58"/>
    <s v="Female"/>
    <s v="New Tina"/>
    <s v="Connecticut"/>
    <s v="USA"/>
    <x v="2"/>
    <s v="PROD81"/>
    <x v="0"/>
    <s v="Equipment"/>
    <n v="285.54000000000002"/>
    <n v="358"/>
    <s v="STORE1"/>
    <x v="8"/>
    <s v="North"/>
    <s v="Danielmouth"/>
    <s v="Flagship"/>
    <n v="1"/>
    <n v="791.83"/>
    <n v="0.28000000000000003"/>
    <s v="PayPal"/>
    <x v="1163"/>
  </r>
  <r>
    <s v="SALE1164"/>
    <d v="2024-08-02T00:00:00"/>
    <s v="CUST1471"/>
    <s v="Debra Mccullough"/>
    <n v="2"/>
    <x v="7"/>
    <x v="0"/>
    <n v="42"/>
    <s v="Male"/>
    <s v="Mcdanielfurt"/>
    <s v="Montana"/>
    <s v="USA"/>
    <x v="1"/>
    <s v="PROD3"/>
    <x v="4"/>
    <s v="Outerwear"/>
    <n v="364.67"/>
    <n v="452"/>
    <s v="STORE15"/>
    <x v="10"/>
    <s v="North"/>
    <s v="East Jenniferstad"/>
    <s v="Flagship"/>
    <n v="1"/>
    <n v="74.290000000000006"/>
    <n v="0.3"/>
    <s v="COD"/>
    <x v="1164"/>
  </r>
  <r>
    <s v="SALE1165"/>
    <d v="2023-11-21T00:00:00"/>
    <s v="CUST1243"/>
    <s v="Brian Hammond"/>
    <n v="21"/>
    <x v="3"/>
    <x v="1"/>
    <n v="56"/>
    <s v="Female"/>
    <s v="North Nicholas"/>
    <s v="Texas"/>
    <s v="USA"/>
    <x v="0"/>
    <s v="PROD35"/>
    <x v="3"/>
    <s v="Lighting"/>
    <n v="382.22"/>
    <n v="329"/>
    <s v="STORE0"/>
    <x v="6"/>
    <s v="East"/>
    <s v="Washingtonfurt"/>
    <s v="Flagship"/>
    <n v="2"/>
    <n v="961.68"/>
    <n v="0.27"/>
    <s v="PayPal"/>
    <x v="1165"/>
  </r>
  <r>
    <s v="SALE1166"/>
    <d v="2025-03-06T00:00:00"/>
    <s v="CUST1494"/>
    <s v="Justin Lopez"/>
    <n v="6"/>
    <x v="9"/>
    <x v="2"/>
    <n v="21"/>
    <s v="Male"/>
    <s v="Port Cheryl"/>
    <s v="Texas"/>
    <s v="USA"/>
    <x v="0"/>
    <s v="PROD19"/>
    <x v="0"/>
    <s v="Equipment"/>
    <n v="21.34"/>
    <n v="65"/>
    <s v="STORE14"/>
    <x v="7"/>
    <s v="South"/>
    <s v="Christopherland"/>
    <s v="Outlet"/>
    <n v="1"/>
    <n v="90.72"/>
    <n v="0.1"/>
    <s v="PayPal"/>
    <x v="1166"/>
  </r>
  <r>
    <s v="SALE1167"/>
    <d v="2025-02-01T00:00:00"/>
    <s v="CUST1060"/>
    <s v="Dr. David Smith"/>
    <n v="1"/>
    <x v="6"/>
    <x v="2"/>
    <n v="22"/>
    <s v="Female"/>
    <s v="Schmidtchester"/>
    <s v="Alaska"/>
    <s v="USA"/>
    <x v="2"/>
    <s v="PROD58"/>
    <x v="4"/>
    <s v="Accessories"/>
    <n v="113.83"/>
    <n v="485"/>
    <s v="STORE7"/>
    <x v="4"/>
    <s v="South"/>
    <s v="Williamsfurt"/>
    <s v="Online"/>
    <n v="1"/>
    <n v="458.69"/>
    <n v="0.16"/>
    <s v="PayPal"/>
    <x v="1167"/>
  </r>
  <r>
    <s v="SALE1168"/>
    <d v="2024-02-24T00:00:00"/>
    <s v="CUST1231"/>
    <s v="Timothy Juarez"/>
    <n v="24"/>
    <x v="6"/>
    <x v="0"/>
    <n v="22"/>
    <s v="Female"/>
    <s v="Grahamstad"/>
    <s v="South Carolina"/>
    <s v="USA"/>
    <x v="3"/>
    <s v="PROD34"/>
    <x v="1"/>
    <s v="Computer"/>
    <n v="419.28"/>
    <n v="86"/>
    <s v="STORE7"/>
    <x v="4"/>
    <s v="South"/>
    <s v="Williamsfurt"/>
    <s v="Online"/>
    <n v="1"/>
    <n v="168.29"/>
    <n v="0.05"/>
    <s v="PayPal"/>
    <x v="1168"/>
  </r>
  <r>
    <s v="SALE1169"/>
    <d v="2024-09-14T00:00:00"/>
    <s v="CUST1211"/>
    <s v="Rodney Huffman"/>
    <n v="14"/>
    <x v="8"/>
    <x v="0"/>
    <n v="20"/>
    <s v="Female"/>
    <s v="Garzafort"/>
    <s v="Delaware"/>
    <s v="USA"/>
    <x v="2"/>
    <s v="PROD17"/>
    <x v="0"/>
    <s v="Accessories"/>
    <n v="144.53"/>
    <n v="367"/>
    <s v="STORE17"/>
    <x v="1"/>
    <s v="North"/>
    <s v="Bensonhaven"/>
    <s v="Flagship"/>
    <n v="1"/>
    <n v="391.77"/>
    <n v="0.1"/>
    <s v="PayPal"/>
    <x v="1169"/>
  </r>
  <r>
    <s v="SALE1170"/>
    <d v="2025-08-31T00:00:00"/>
    <s v="CUST1343"/>
    <s v="Ryan Moore"/>
    <n v="31"/>
    <x v="7"/>
    <x v="2"/>
    <n v="38"/>
    <s v="Male"/>
    <s v="Cartershire"/>
    <s v="Virginia"/>
    <s v="USA"/>
    <x v="3"/>
    <s v="PROD12"/>
    <x v="2"/>
    <s v="Haircare"/>
    <n v="115.82"/>
    <n v="460"/>
    <s v="STORE14"/>
    <x v="7"/>
    <s v="South"/>
    <s v="Christopherland"/>
    <s v="Outlet"/>
    <n v="1"/>
    <n v="424.83"/>
    <n v="0.05"/>
    <s v="COD"/>
    <x v="1170"/>
  </r>
  <r>
    <s v="SALE1171"/>
    <d v="2024-01-17T00:00:00"/>
    <s v="CUST1053"/>
    <s v="Sharon Brown"/>
    <n v="17"/>
    <x v="4"/>
    <x v="0"/>
    <n v="37"/>
    <s v="Female"/>
    <s v="East Andrea"/>
    <s v="Michigan"/>
    <s v="USA"/>
    <x v="0"/>
    <s v="PROD11"/>
    <x v="1"/>
    <s v="Accessories"/>
    <n v="449.4"/>
    <n v="274.7"/>
    <s v="STORE3"/>
    <x v="0"/>
    <s v="North"/>
    <s v="Hoodberg"/>
    <s v="Outlet"/>
    <n v="1"/>
    <n v="499.46"/>
    <n v="0.1"/>
    <s v="Credit Card"/>
    <x v="1171"/>
  </r>
  <r>
    <s v="SALE1172"/>
    <d v="2024-02-14T00:00:00"/>
    <s v="CUST1019"/>
    <s v="Michael Torres"/>
    <n v="14"/>
    <x v="6"/>
    <x v="0"/>
    <n v="46"/>
    <s v="Female"/>
    <s v="Gonzalezfort"/>
    <s v="New Jersey"/>
    <s v="USA"/>
    <x v="1"/>
    <s v="PROD99"/>
    <x v="3"/>
    <s v="Kitchen"/>
    <n v="201.41"/>
    <n v="146"/>
    <s v="STORE1"/>
    <x v="8"/>
    <s v="North"/>
    <s v="Danielmouth"/>
    <s v="Flagship"/>
    <n v="2"/>
    <n v="698.34"/>
    <n v="0.15"/>
    <s v="PayPal"/>
    <x v="1172"/>
  </r>
  <r>
    <s v="SALE1173"/>
    <d v="2023-10-14T00:00:00"/>
    <s v="CUST1283"/>
    <s v="Bryan Garcia"/>
    <n v="14"/>
    <x v="11"/>
    <x v="1"/>
    <n v="54"/>
    <s v="Female"/>
    <s v="Garciaborough"/>
    <s v="Wyoming"/>
    <s v="USA"/>
    <x v="2"/>
    <s v="PROD56"/>
    <x v="3"/>
    <s v="Decor"/>
    <n v="461.47"/>
    <n v="190"/>
    <s v="STORE16"/>
    <x v="9"/>
    <s v="West"/>
    <s v="New Jimmymouth"/>
    <s v="Flagship"/>
    <n v="2"/>
    <n v="805.08"/>
    <n v="0.27"/>
    <s v="PayPal"/>
    <x v="1173"/>
  </r>
  <r>
    <s v="SALE1174"/>
    <d v="2025-03-26T00:00:00"/>
    <s v="CUST1466"/>
    <s v="Cynthia Parrish"/>
    <n v="26"/>
    <x v="9"/>
    <x v="2"/>
    <n v="18"/>
    <s v="Male"/>
    <s v="Espinozaberg"/>
    <s v="Minnesota"/>
    <s v="USA"/>
    <x v="2"/>
    <s v="PROD76"/>
    <x v="1"/>
    <s v="Computer"/>
    <n v="392.89"/>
    <n v="320"/>
    <s v="STORE2"/>
    <x v="17"/>
    <s v="South"/>
    <s v="North Nancyview"/>
    <s v="Outlet"/>
    <n v="4"/>
    <n v="934.79"/>
    <n v="0.08"/>
    <s v="PayPal"/>
    <x v="1174"/>
  </r>
  <r>
    <s v="SALE1175"/>
    <d v="2025-10-02T00:00:00"/>
    <s v="CUST1019"/>
    <s v="Michael Torres"/>
    <n v="2"/>
    <x v="11"/>
    <x v="2"/>
    <n v="46"/>
    <s v="Female"/>
    <s v="Gonzalezfort"/>
    <s v="New Jersey"/>
    <s v="USA"/>
    <x v="1"/>
    <s v="PROD60"/>
    <x v="2"/>
    <s v="Fragrance"/>
    <n v="482.75"/>
    <n v="444"/>
    <s v="STORE1"/>
    <x v="8"/>
    <s v="North"/>
    <s v="Danielmouth"/>
    <s v="Flagship"/>
    <n v="2"/>
    <n v="424.54"/>
    <n v="0.24"/>
    <s v="PayPal"/>
    <x v="1175"/>
  </r>
  <r>
    <s v="SALE1176"/>
    <d v="2024-06-19T00:00:00"/>
    <s v="CUST1327"/>
    <s v="Reginald Willis"/>
    <n v="19"/>
    <x v="2"/>
    <x v="0"/>
    <n v="62"/>
    <s v="Female"/>
    <s v="Kellybury"/>
    <s v="New York"/>
    <s v="USA"/>
    <x v="3"/>
    <s v="PROD84"/>
    <x v="3"/>
    <s v="Furniture"/>
    <n v="388.46"/>
    <n v="208"/>
    <s v="STORE17"/>
    <x v="1"/>
    <s v="North"/>
    <s v="Bensonhaven"/>
    <s v="Flagship"/>
    <n v="1"/>
    <n v="235.44"/>
    <n v="0.19"/>
    <s v="COD"/>
    <x v="1176"/>
  </r>
  <r>
    <s v="SALE1177"/>
    <d v="2024-10-03T00:00:00"/>
    <s v="CUST1271"/>
    <s v="Daisy Johnson DDS"/>
    <n v="3"/>
    <x v="11"/>
    <x v="0"/>
    <n v="64"/>
    <s v="Male"/>
    <s v="North Stephanie"/>
    <s v="Nebraska"/>
    <s v="USA"/>
    <x v="1"/>
    <s v="PROD49"/>
    <x v="2"/>
    <s v="Fragrance"/>
    <n v="43.29"/>
    <n v="267"/>
    <s v="STORE13"/>
    <x v="13"/>
    <s v="East"/>
    <s v="Johnsonville"/>
    <s v="Flagship"/>
    <n v="2"/>
    <n v="620.71"/>
    <n v="0.27"/>
    <s v="Credit Card"/>
    <x v="1177"/>
  </r>
  <r>
    <s v="SALE1178"/>
    <d v="2024-04-15T00:00:00"/>
    <s v="CUST1115"/>
    <s v="Tyler Conrad"/>
    <n v="15"/>
    <x v="10"/>
    <x v="0"/>
    <n v="53"/>
    <s v="Female"/>
    <s v="North Curtischester"/>
    <s v="North Dakota"/>
    <s v="USA"/>
    <x v="1"/>
    <s v="PROD16"/>
    <x v="2"/>
    <s v="Grooming"/>
    <n v="337.42"/>
    <n v="256"/>
    <s v="STORE11"/>
    <x v="19"/>
    <s v="South"/>
    <s v="Lake Michael"/>
    <s v="Online"/>
    <n v="2"/>
    <n v="851.77"/>
    <n v="0.13"/>
    <s v="PayPal"/>
    <x v="1178"/>
  </r>
  <r>
    <s v="SALE1179"/>
    <d v="2024-10-04T00:00:00"/>
    <s v="CUST1168"/>
    <s v="Daniel Contreras"/>
    <n v="4"/>
    <x v="11"/>
    <x v="0"/>
    <n v="36"/>
    <s v="Female"/>
    <s v="Robertview"/>
    <s v="Florida"/>
    <s v="USA"/>
    <x v="1"/>
    <s v="PROD45"/>
    <x v="0"/>
    <s v="Team Sports"/>
    <n v="318.91000000000003"/>
    <n v="114"/>
    <s v="STORE1"/>
    <x v="8"/>
    <s v="North"/>
    <s v="Danielmouth"/>
    <s v="Flagship"/>
    <n v="3"/>
    <n v="876.01"/>
    <n v="0.2"/>
    <s v="Credit Card"/>
    <x v="1179"/>
  </r>
  <r>
    <s v="SALE1180"/>
    <d v="2024-03-02T00:00:00"/>
    <s v="CUST1276"/>
    <s v="Arthur Warren"/>
    <n v="2"/>
    <x v="9"/>
    <x v="0"/>
    <n v="38"/>
    <s v="Male"/>
    <s v="Ericshire"/>
    <s v="Nevada"/>
    <s v="USA"/>
    <x v="0"/>
    <s v="PROD27"/>
    <x v="3"/>
    <s v="Decor"/>
    <n v="234.80599999999998"/>
    <n v="378"/>
    <s v="STORE9"/>
    <x v="11"/>
    <s v="South"/>
    <s v="East Johnstad"/>
    <s v="Flagship"/>
    <n v="2"/>
    <n v="717.21"/>
    <n v="0.15"/>
    <s v="COD"/>
    <x v="1180"/>
  </r>
  <r>
    <s v="SALE1181"/>
    <d v="2024-02-21T00:00:00"/>
    <s v="CUST1056"/>
    <s v="Christopher Sutton"/>
    <n v="21"/>
    <x v="6"/>
    <x v="0"/>
    <n v="49"/>
    <s v="Female"/>
    <s v="Deborahberg"/>
    <s v="Pennsylvania"/>
    <s v="USA"/>
    <x v="0"/>
    <s v="PROD41"/>
    <x v="0"/>
    <s v="Fitness"/>
    <n v="313.26"/>
    <n v="369"/>
    <s v="STORE8"/>
    <x v="2"/>
    <s v="West"/>
    <s v="Thompsonborough"/>
    <s v="Online"/>
    <n v="2"/>
    <n v="871.43"/>
    <n v="0.05"/>
    <s v="Credit Card"/>
    <x v="1181"/>
  </r>
  <r>
    <s v="SALE1182"/>
    <d v="2024-01-30T00:00:00"/>
    <s v="CUST1453"/>
    <s v="April Phillips"/>
    <n v="30"/>
    <x v="4"/>
    <x v="0"/>
    <n v="62"/>
    <s v="Female"/>
    <s v="Lake Carolyn"/>
    <s v="Hawaii"/>
    <s v="USA"/>
    <x v="1"/>
    <s v="PROD36"/>
    <x v="4"/>
    <s v="Tops"/>
    <n v="223.43"/>
    <n v="154"/>
    <s v="STORE7"/>
    <x v="4"/>
    <s v="South"/>
    <s v="Williamsfurt"/>
    <s v="Online"/>
    <n v="1"/>
    <n v="514.65"/>
    <n v="0.18"/>
    <s v="Credit Card"/>
    <x v="1182"/>
  </r>
  <r>
    <s v="SALE1183"/>
    <d v="2024-12-24T00:00:00"/>
    <s v="CUST1459"/>
    <s v="John Perez"/>
    <n v="24"/>
    <x v="1"/>
    <x v="0"/>
    <n v="29"/>
    <s v="Female"/>
    <s v="Brandontown"/>
    <s v="South Carolina"/>
    <s v="USA"/>
    <x v="0"/>
    <s v="PROD62"/>
    <x v="1"/>
    <s v="Computer"/>
    <n v="86.42"/>
    <n v="222"/>
    <s v="STORE16"/>
    <x v="9"/>
    <s v="West"/>
    <s v="New Jimmymouth"/>
    <s v="Flagship"/>
    <n v="3"/>
    <n v="198.76"/>
    <n v="0.28000000000000003"/>
    <s v="COD"/>
    <x v="1183"/>
  </r>
  <r>
    <s v="SALE1184"/>
    <d v="2025-06-03T00:00:00"/>
    <s v="CUST1225"/>
    <s v="Elizabeth Stanley"/>
    <n v="3"/>
    <x v="2"/>
    <x v="2"/>
    <n v="46"/>
    <s v="Female"/>
    <s v="Bethanyton"/>
    <s v="Utah"/>
    <s v="USA"/>
    <x v="1"/>
    <s v="PROD63"/>
    <x v="2"/>
    <s v="Skincare"/>
    <n v="266.86"/>
    <n v="458"/>
    <s v="STORE3"/>
    <x v="0"/>
    <s v="North"/>
    <s v="Hoodberg"/>
    <s v="Outlet"/>
    <n v="2"/>
    <n v="975.72"/>
    <n v="0.16"/>
    <s v="COD"/>
    <x v="1184"/>
  </r>
  <r>
    <s v="SALE1185"/>
    <d v="2024-08-01T00:00:00"/>
    <s v="CUST1420"/>
    <s v="Dr. Tamara White MD"/>
    <n v="1"/>
    <x v="7"/>
    <x v="0"/>
    <n v="60"/>
    <s v="Male"/>
    <s v="New Benjamin"/>
    <s v="North Carolina"/>
    <s v="USA"/>
    <x v="3"/>
    <s v="PROD15"/>
    <x v="1"/>
    <s v="Appliances"/>
    <n v="465.34"/>
    <n v="301"/>
    <s v="STORE1"/>
    <x v="8"/>
    <s v="North"/>
    <s v="Danielmouth"/>
    <s v="Flagship"/>
    <n v="1"/>
    <n v="86.03"/>
    <n v="0.01"/>
    <s v="Credit Card"/>
    <x v="1185"/>
  </r>
  <r>
    <s v="SALE1186"/>
    <d v="2025-08-28T00:00:00"/>
    <s v="CUST1087"/>
    <s v="Melissa Duffy MD"/>
    <n v="28"/>
    <x v="7"/>
    <x v="2"/>
    <n v="58"/>
    <s v="Female"/>
    <s v="East Jenna"/>
    <s v="South Carolina"/>
    <s v="USA"/>
    <x v="3"/>
    <s v="PROD54"/>
    <x v="0"/>
    <s v="Accessories"/>
    <n v="434.84"/>
    <n v="185"/>
    <s v="STORE12"/>
    <x v="18"/>
    <s v="North"/>
    <s v="Sabrinatown"/>
    <s v="Online"/>
    <n v="4"/>
    <n v="705.12"/>
    <n v="0.15"/>
    <s v="PayPal"/>
    <x v="1186"/>
  </r>
  <r>
    <s v="SALE1187"/>
    <d v="2024-11-06T00:00:00"/>
    <s v="CUST1371"/>
    <s v="Michael Garner"/>
    <n v="6"/>
    <x v="3"/>
    <x v="0"/>
    <n v="21"/>
    <s v="Female"/>
    <s v="Port Crystal"/>
    <s v="New Hampshire"/>
    <s v="USA"/>
    <x v="1"/>
    <s v="PROD18"/>
    <x v="4"/>
    <s v="Bottoms"/>
    <n v="265.73266666666666"/>
    <n v="343"/>
    <s v="STORE12"/>
    <x v="18"/>
    <s v="North"/>
    <s v="Sabrinatown"/>
    <s v="Online"/>
    <n v="3"/>
    <n v="99.77"/>
    <n v="0.01"/>
    <s v="PayPal"/>
    <x v="1187"/>
  </r>
  <r>
    <s v="SALE1188"/>
    <d v="2024-08-26T00:00:00"/>
    <s v="CUST1209"/>
    <s v="Joan Johnson"/>
    <n v="26"/>
    <x v="7"/>
    <x v="0"/>
    <n v="50"/>
    <s v="Female"/>
    <s v="Lake Josephport"/>
    <s v="Maine"/>
    <s v="USA"/>
    <x v="1"/>
    <s v="PROD34"/>
    <x v="1"/>
    <s v="Computer"/>
    <n v="419.28"/>
    <n v="86"/>
    <s v="STORE9"/>
    <x v="11"/>
    <s v="South"/>
    <s v="East Johnstad"/>
    <s v="Flagship"/>
    <n v="2"/>
    <n v="166.26"/>
    <n v="0.14000000000000001"/>
    <s v="PayPal"/>
    <x v="1188"/>
  </r>
  <r>
    <s v="SALE1189"/>
    <d v="2025-03-13T00:00:00"/>
    <s v="CUST1459"/>
    <s v="John Perez"/>
    <n v="13"/>
    <x v="9"/>
    <x v="2"/>
    <n v="29"/>
    <s v="Female"/>
    <s v="Brandontown"/>
    <s v="South Carolina"/>
    <s v="USA"/>
    <x v="0"/>
    <s v="PROD26"/>
    <x v="1"/>
    <s v="Audio"/>
    <n v="322.41000000000003"/>
    <n v="213"/>
    <s v="STORE5"/>
    <x v="3"/>
    <s v="North"/>
    <s v="New Michaelchester"/>
    <s v="Outlet"/>
    <n v="1"/>
    <n v="429.25"/>
    <n v="0.28999999999999998"/>
    <s v="Credit Card"/>
    <x v="1189"/>
  </r>
  <r>
    <s v="SALE1190"/>
    <d v="2024-06-25T00:00:00"/>
    <s v="CUST1443"/>
    <s v="Adam Castro"/>
    <n v="25"/>
    <x v="2"/>
    <x v="0"/>
    <n v="51"/>
    <s v="Male"/>
    <s v="New Donnabury"/>
    <s v="Texas"/>
    <s v="USA"/>
    <x v="2"/>
    <s v="PROD0"/>
    <x v="1"/>
    <s v="Computer"/>
    <n v="112.42"/>
    <n v="416"/>
    <s v="STORE9"/>
    <x v="11"/>
    <s v="South"/>
    <s v="East Johnstad"/>
    <s v="Flagship"/>
    <n v="2"/>
    <n v="540.48"/>
    <n v="0.28999999999999998"/>
    <s v="Credit Card"/>
    <x v="1190"/>
  </r>
  <r>
    <s v="SALE1191"/>
    <d v="2025-10-06T00:00:00"/>
    <s v="CUST1269"/>
    <s v="Tyrone Olson"/>
    <n v="6"/>
    <x v="11"/>
    <x v="2"/>
    <n v="45"/>
    <s v="Female"/>
    <s v="Emilytown"/>
    <s v="California"/>
    <s v="USA"/>
    <x v="2"/>
    <s v="PROD59"/>
    <x v="2"/>
    <s v="Haircare"/>
    <n v="17.309999999999999"/>
    <n v="399"/>
    <s v="STORE14"/>
    <x v="7"/>
    <s v="South"/>
    <s v="Christopherland"/>
    <s v="Outlet"/>
    <n v="2"/>
    <n v="579.52"/>
    <n v="0.01"/>
    <s v="PayPal"/>
    <x v="1191"/>
  </r>
  <r>
    <s v="SALE1192"/>
    <d v="2024-11-26T00:00:00"/>
    <s v="CUST1026"/>
    <s v="Amber Carlson"/>
    <n v="26"/>
    <x v="3"/>
    <x v="0"/>
    <n v="18"/>
    <s v="Female"/>
    <s v="East Michellemouth"/>
    <s v="Missouri"/>
    <s v="USA"/>
    <x v="0"/>
    <s v="PROD69"/>
    <x v="4"/>
    <s v="Bottoms"/>
    <n v="218.22"/>
    <n v="224"/>
    <s v="STORE17"/>
    <x v="1"/>
    <s v="North"/>
    <s v="Bensonhaven"/>
    <s v="Flagship"/>
    <n v="4"/>
    <n v="477.52"/>
    <n v="7.0000000000000007E-2"/>
    <s v="PayPal"/>
    <x v="1192"/>
  </r>
  <r>
    <s v="SALE1193"/>
    <d v="2025-02-17T00:00:00"/>
    <s v="CUST1259"/>
    <s v="Beth Allen"/>
    <n v="17"/>
    <x v="6"/>
    <x v="2"/>
    <n v="32"/>
    <s v="Female"/>
    <s v="South Kathrynmouth"/>
    <s v="Oklahoma"/>
    <s v="USA"/>
    <x v="2"/>
    <s v="PROD91"/>
    <x v="4"/>
    <s v="Footwear"/>
    <n v="438.25"/>
    <n v="496"/>
    <s v="STORE6"/>
    <x v="16"/>
    <s v="East"/>
    <s v="Port Josephberg"/>
    <s v="Online"/>
    <n v="3"/>
    <n v="242.58"/>
    <n v="0.25"/>
    <s v="Credit Card"/>
    <x v="1193"/>
  </r>
  <r>
    <s v="SALE1194"/>
    <d v="2023-11-20T00:00:00"/>
    <s v="CUST1367"/>
    <s v="Melinda Johnson"/>
    <n v="20"/>
    <x v="3"/>
    <x v="1"/>
    <n v="51"/>
    <s v="Male"/>
    <s v="Kaufmanfurt"/>
    <s v="Ohio"/>
    <s v="USA"/>
    <x v="3"/>
    <s v="PROD26"/>
    <x v="1"/>
    <s v="Audio"/>
    <n v="322.41000000000003"/>
    <n v="213"/>
    <s v="STORE17"/>
    <x v="1"/>
    <s v="North"/>
    <s v="Bensonhaven"/>
    <s v="Flagship"/>
    <n v="2"/>
    <n v="519.29999999999995"/>
    <n v="0.09"/>
    <s v="PayPal"/>
    <x v="1194"/>
  </r>
  <r>
    <s v="SALE1195"/>
    <d v="2025-01-27T00:00:00"/>
    <s v="CUST1491"/>
    <s v="Kaitlin Brown"/>
    <n v="27"/>
    <x v="4"/>
    <x v="2"/>
    <n v="52"/>
    <s v="Female"/>
    <s v="Kellyberg"/>
    <s v="South Dakota"/>
    <s v="USA"/>
    <x v="0"/>
    <s v="PROD94"/>
    <x v="2"/>
    <s v="Skincare"/>
    <n v="358.47"/>
    <n v="213"/>
    <s v="STORE11"/>
    <x v="19"/>
    <s v="South"/>
    <s v="Lake Michael"/>
    <s v="Online"/>
    <n v="3"/>
    <n v="845.67"/>
    <n v="0.12"/>
    <s v="COD"/>
    <x v="1195"/>
  </r>
  <r>
    <s v="SALE1196"/>
    <d v="2024-04-13T00:00:00"/>
    <s v="CUST1305"/>
    <s v="Roberta Green"/>
    <n v="13"/>
    <x v="10"/>
    <x v="0"/>
    <n v="64"/>
    <s v="Male"/>
    <s v="West Joseph"/>
    <s v="Washington"/>
    <s v="USA"/>
    <x v="1"/>
    <s v="PROD55"/>
    <x v="3"/>
    <s v="Decor"/>
    <n v="81.75"/>
    <n v="226.05"/>
    <s v="STORE16"/>
    <x v="9"/>
    <s v="West"/>
    <s v="New Jimmymouth"/>
    <s v="Flagship"/>
    <n v="4"/>
    <n v="750.26"/>
    <n v="0.01"/>
    <s v="PayPal"/>
    <x v="1196"/>
  </r>
  <r>
    <s v="SALE1197"/>
    <d v="2024-03-31T00:00:00"/>
    <s v="CUST1332"/>
    <s v="Dr. Lindsay Hanna"/>
    <n v="31"/>
    <x v="9"/>
    <x v="0"/>
    <n v="34"/>
    <s v="Female"/>
    <s v="New Paulstad"/>
    <s v="Hawaii"/>
    <s v="USA"/>
    <x v="3"/>
    <s v="PROD92"/>
    <x v="3"/>
    <s v="Appliances"/>
    <n v="447.43"/>
    <n v="191"/>
    <s v="STORE12"/>
    <x v="18"/>
    <s v="North"/>
    <s v="Sabrinatown"/>
    <s v="Online"/>
    <n v="4"/>
    <n v="294.38"/>
    <n v="0.2"/>
    <s v="Credit Card"/>
    <x v="1197"/>
  </r>
  <r>
    <s v="SALE1198"/>
    <d v="2025-09-19T00:00:00"/>
    <s v="CUST1097"/>
    <s v="David Cobb"/>
    <n v="19"/>
    <x v="8"/>
    <x v="2"/>
    <n v="36"/>
    <s v="Male"/>
    <s v="Lake Thomas"/>
    <s v="South Dakota"/>
    <s v="USA"/>
    <x v="2"/>
    <s v="PROD96"/>
    <x v="4"/>
    <s v="Outerwear"/>
    <n v="358.47"/>
    <n v="143"/>
    <s v="STORE2"/>
    <x v="17"/>
    <s v="South"/>
    <s v="North Nancyview"/>
    <s v="Outlet"/>
    <n v="3"/>
    <n v="583.52"/>
    <n v="7.0000000000000007E-2"/>
    <s v="PayPal"/>
    <x v="1198"/>
  </r>
  <r>
    <s v="SALE1199"/>
    <d v="2024-06-10T00:00:00"/>
    <s v="CUST1470"/>
    <s v="Manuel Fisher"/>
    <n v="10"/>
    <x v="2"/>
    <x v="0"/>
    <n v="21"/>
    <s v="Female"/>
    <s v="Kanebury"/>
    <s v="New Hampshire"/>
    <s v="USA"/>
    <x v="0"/>
    <s v="PROD89"/>
    <x v="2"/>
    <s v="Makeup"/>
    <n v="183.04"/>
    <n v="457"/>
    <s v="STORE16"/>
    <x v="9"/>
    <s v="West"/>
    <s v="New Jimmymouth"/>
    <s v="Flagship"/>
    <n v="2"/>
    <n v="635.22"/>
    <n v="0.3"/>
    <s v="COD"/>
    <x v="1199"/>
  </r>
  <r>
    <s v="SALE1200"/>
    <d v="2024-01-22T00:00:00"/>
    <s v="CUST1428"/>
    <s v="Samuel Mullins"/>
    <n v="22"/>
    <x v="4"/>
    <x v="0"/>
    <n v="27"/>
    <s v="Female"/>
    <s v="Hartmouth"/>
    <s v="Louisiana"/>
    <s v="USA"/>
    <x v="3"/>
    <s v="PROD66"/>
    <x v="2"/>
    <s v="Haircare"/>
    <n v="340.39"/>
    <n v="177"/>
    <s v="STORE2"/>
    <x v="17"/>
    <s v="South"/>
    <s v="North Nancyview"/>
    <s v="Outlet"/>
    <n v="1"/>
    <n v="743.55"/>
    <n v="0.11"/>
    <s v="COD"/>
    <x v="1200"/>
  </r>
  <r>
    <s v="SALE1201"/>
    <d v="2024-03-26T00:00:00"/>
    <s v="CUST1101"/>
    <s v="Colleen Maynard"/>
    <n v="26"/>
    <x v="9"/>
    <x v="0"/>
    <n v="29"/>
    <s v="Male"/>
    <s v="Singletonmouth"/>
    <s v="Utah"/>
    <s v="USA"/>
    <x v="0"/>
    <s v="PROD44"/>
    <x v="0"/>
    <s v="Fitness"/>
    <n v="167.12"/>
    <n v="316"/>
    <s v="STORE3"/>
    <x v="0"/>
    <s v="North"/>
    <s v="Hoodberg"/>
    <s v="Outlet"/>
    <n v="4"/>
    <n v="530.45000000000005"/>
    <n v="0.13"/>
    <s v="Credit Card"/>
    <x v="1201"/>
  </r>
  <r>
    <s v="SALE1202"/>
    <d v="2024-03-20T00:00:00"/>
    <s v="CUST1264"/>
    <s v="Matthew Payne"/>
    <n v="20"/>
    <x v="9"/>
    <x v="0"/>
    <n v="25"/>
    <s v="Male"/>
    <s v="Grahamfurt"/>
    <s v="Wyoming"/>
    <s v="USA"/>
    <x v="0"/>
    <s v="PROD66"/>
    <x v="2"/>
    <s v="Haircare"/>
    <n v="340.39"/>
    <n v="177"/>
    <s v="STORE9"/>
    <x v="11"/>
    <s v="South"/>
    <s v="East Johnstad"/>
    <s v="Flagship"/>
    <n v="2"/>
    <n v="972.4"/>
    <n v="0.06"/>
    <s v="COD"/>
    <x v="1202"/>
  </r>
  <r>
    <s v="SALE1203"/>
    <d v="2025-05-20T00:00:00"/>
    <s v="CUST1378"/>
    <s v="Frank Stewart"/>
    <n v="20"/>
    <x v="5"/>
    <x v="2"/>
    <n v="44"/>
    <s v="Female"/>
    <s v="Fischerborough"/>
    <s v="Delaware"/>
    <s v="USA"/>
    <x v="3"/>
    <s v="PROD15"/>
    <x v="1"/>
    <s v="Appliances"/>
    <n v="465.34"/>
    <n v="301"/>
    <s v="STORE18"/>
    <x v="14"/>
    <s v="East"/>
    <s v="East Stevechester"/>
    <s v="Flagship"/>
    <n v="3"/>
    <n v="197.93"/>
    <n v="0"/>
    <s v="COD"/>
    <x v="1203"/>
  </r>
  <r>
    <s v="SALE1204"/>
    <d v="2024-10-10T00:00:00"/>
    <s v="CUST1342"/>
    <s v="Michelle Cunningham"/>
    <n v="10"/>
    <x v="11"/>
    <x v="0"/>
    <n v="30"/>
    <s v="Female"/>
    <s v="Amandaborough"/>
    <s v="Connecticut"/>
    <s v="USA"/>
    <x v="3"/>
    <s v="PROD87"/>
    <x v="3"/>
    <s v="Lighting"/>
    <n v="371.38"/>
    <n v="220"/>
    <s v="STORE11"/>
    <x v="19"/>
    <s v="South"/>
    <s v="Lake Michael"/>
    <s v="Online"/>
    <n v="4"/>
    <n v="565.51"/>
    <n v="0.16"/>
    <s v="PayPal"/>
    <x v="1204"/>
  </r>
  <r>
    <s v="SALE1205"/>
    <d v="2024-10-01T00:00:00"/>
    <s v="CUST1400"/>
    <s v="Mark Rogers"/>
    <n v="1"/>
    <x v="11"/>
    <x v="0"/>
    <n v="57"/>
    <s v="Female"/>
    <s v="Bookertown"/>
    <s v="Oklahoma"/>
    <s v="USA"/>
    <x v="1"/>
    <s v="PROD39"/>
    <x v="1"/>
    <s v="Mobile"/>
    <n v="326.06"/>
    <n v="301"/>
    <s v="STORE4"/>
    <x v="5"/>
    <s v="South"/>
    <s v="Port Sharon"/>
    <s v="Online"/>
    <n v="4"/>
    <n v="983.38"/>
    <n v="0.25"/>
    <s v="COD"/>
    <x v="1205"/>
  </r>
  <r>
    <s v="SALE1206"/>
    <d v="2023-11-22T00:00:00"/>
    <s v="CUST1234"/>
    <s v="Nathaniel Hill"/>
    <n v="22"/>
    <x v="3"/>
    <x v="1"/>
    <n v="43"/>
    <s v="Female"/>
    <s v="Lake Mark"/>
    <s v="Kansas"/>
    <s v="USA"/>
    <x v="0"/>
    <s v="PROD99"/>
    <x v="3"/>
    <s v="Kitchen"/>
    <n v="201.41"/>
    <n v="146"/>
    <s v="STORE9"/>
    <x v="11"/>
    <s v="South"/>
    <s v="East Johnstad"/>
    <s v="Flagship"/>
    <n v="1"/>
    <n v="955.06"/>
    <n v="0.14000000000000001"/>
    <s v="Credit Card"/>
    <x v="1206"/>
  </r>
  <r>
    <s v="SALE1207"/>
    <d v="2025-02-05T00:00:00"/>
    <s v="CUST1352"/>
    <s v="Michael Greene"/>
    <n v="5"/>
    <x v="6"/>
    <x v="2"/>
    <n v="52"/>
    <s v="Female"/>
    <s v="Port Saramouth"/>
    <s v="Wisconsin"/>
    <s v="USA"/>
    <x v="2"/>
    <s v="PROD59"/>
    <x v="2"/>
    <s v="Haircare"/>
    <n v="17.309999999999999"/>
    <n v="399"/>
    <s v="STORE15"/>
    <x v="10"/>
    <s v="North"/>
    <s v="East Jenniferstad"/>
    <s v="Flagship"/>
    <n v="3"/>
    <n v="597.46"/>
    <n v="0.02"/>
    <s v="PayPal"/>
    <x v="1207"/>
  </r>
  <r>
    <s v="SALE1208"/>
    <d v="2024-06-03T00:00:00"/>
    <s v="CUST1317"/>
    <s v="Tiffany Williams"/>
    <n v="3"/>
    <x v="2"/>
    <x v="0"/>
    <n v="64"/>
    <s v="Female"/>
    <s v="Richardsport"/>
    <s v="New Hampshire"/>
    <s v="USA"/>
    <x v="0"/>
    <s v="PROD8"/>
    <x v="1"/>
    <s v="Audio"/>
    <n v="439.07"/>
    <n v="142"/>
    <s v="STORE16"/>
    <x v="9"/>
    <s v="West"/>
    <s v="New Jimmymouth"/>
    <s v="Flagship"/>
    <n v="3"/>
    <n v="581.09"/>
    <n v="0.1"/>
    <s v="COD"/>
    <x v="1208"/>
  </r>
  <r>
    <s v="SALE1209"/>
    <d v="2025-07-24T00:00:00"/>
    <s v="CUST1054"/>
    <s v="Katherine Dorsey"/>
    <n v="24"/>
    <x v="0"/>
    <x v="2"/>
    <n v="24"/>
    <s v="Male"/>
    <s v="Christopherland"/>
    <s v="Oklahoma"/>
    <s v="USA"/>
    <x v="1"/>
    <s v="PROD30"/>
    <x v="3"/>
    <s v="Kitchen"/>
    <n v="19.52"/>
    <n v="57"/>
    <s v="STORE4"/>
    <x v="5"/>
    <s v="South"/>
    <s v="Port Sharon"/>
    <s v="Online"/>
    <n v="4"/>
    <n v="153.94999999999999"/>
    <n v="0.11"/>
    <s v="PayPal"/>
    <x v="1209"/>
  </r>
  <r>
    <s v="SALE1210"/>
    <d v="2024-08-26T00:00:00"/>
    <s v="CUST1081"/>
    <s v="Krystal Ford"/>
    <n v="26"/>
    <x v="7"/>
    <x v="0"/>
    <n v="34"/>
    <s v="Female"/>
    <s v="South David"/>
    <s v="Arizona"/>
    <s v="USA"/>
    <x v="1"/>
    <s v="PROD36"/>
    <x v="4"/>
    <s v="Tops"/>
    <n v="223.43"/>
    <n v="154"/>
    <s v="STORE8"/>
    <x v="2"/>
    <s v="West"/>
    <s v="Thompsonborough"/>
    <s v="Online"/>
    <n v="4"/>
    <n v="271.04000000000002"/>
    <n v="0.12"/>
    <s v="COD"/>
    <x v="1210"/>
  </r>
  <r>
    <s v="SALE1211"/>
    <d v="2024-09-23T00:00:00"/>
    <s v="CUST1015"/>
    <s v="Laura Alvarez"/>
    <n v="23"/>
    <x v="8"/>
    <x v="0"/>
    <n v="49"/>
    <s v="Female"/>
    <s v="Lawsonhaven"/>
    <s v="Washington"/>
    <s v="USA"/>
    <x v="1"/>
    <s v="PROD35"/>
    <x v="3"/>
    <s v="Lighting"/>
    <n v="382.22"/>
    <n v="329"/>
    <s v="STORE6"/>
    <x v="16"/>
    <s v="East"/>
    <s v="Port Josephberg"/>
    <s v="Online"/>
    <n v="4"/>
    <n v="328.27"/>
    <n v="0.09"/>
    <s v="PayPal"/>
    <x v="1211"/>
  </r>
  <r>
    <s v="SALE1212"/>
    <d v="2024-06-29T00:00:00"/>
    <s v="CUST1494"/>
    <s v="Justin Lopez"/>
    <n v="29"/>
    <x v="2"/>
    <x v="0"/>
    <n v="21"/>
    <s v="Male"/>
    <s v="Port Cheryl"/>
    <s v="Texas"/>
    <s v="USA"/>
    <x v="0"/>
    <s v="PROD17"/>
    <x v="0"/>
    <s v="Accessories"/>
    <n v="144.53"/>
    <n v="367"/>
    <s v="STORE14"/>
    <x v="7"/>
    <s v="South"/>
    <s v="Christopherland"/>
    <s v="Outlet"/>
    <n v="4"/>
    <n v="884.71"/>
    <n v="0.09"/>
    <s v="PayPal"/>
    <x v="1212"/>
  </r>
  <r>
    <s v="SALE1213"/>
    <d v="2025-06-01T00:00:00"/>
    <s v="CUST1249"/>
    <s v="Lauren George"/>
    <n v="1"/>
    <x v="2"/>
    <x v="2"/>
    <n v="41"/>
    <s v="Female"/>
    <s v="Garciamouth"/>
    <s v="New York"/>
    <s v="USA"/>
    <x v="0"/>
    <s v="PROD72"/>
    <x v="0"/>
    <s v="Fitness"/>
    <n v="477.61"/>
    <n v="300"/>
    <s v="STORE4"/>
    <x v="5"/>
    <s v="South"/>
    <s v="Port Sharon"/>
    <s v="Online"/>
    <n v="1"/>
    <n v="41.39"/>
    <n v="0.01"/>
    <s v="Credit Card"/>
    <x v="1213"/>
  </r>
  <r>
    <s v="SALE1214"/>
    <d v="2025-05-06T00:00:00"/>
    <s v="CUST1165"/>
    <s v="Jason Wheeler"/>
    <n v="6"/>
    <x v="5"/>
    <x v="2"/>
    <n v="47"/>
    <s v="Female"/>
    <s v="Carolview"/>
    <s v="Illinois"/>
    <s v="USA"/>
    <x v="1"/>
    <s v="PROD57"/>
    <x v="0"/>
    <s v="Fitness"/>
    <n v="30.62"/>
    <n v="138"/>
    <s v="STORE9"/>
    <x v="11"/>
    <s v="South"/>
    <s v="East Johnstad"/>
    <s v="Flagship"/>
    <n v="4"/>
    <n v="64.06"/>
    <n v="0.26"/>
    <s v="Credit Card"/>
    <x v="1214"/>
  </r>
  <r>
    <s v="SALE1215"/>
    <d v="2025-07-11T00:00:00"/>
    <s v="CUST1346"/>
    <s v="John Jordan"/>
    <n v="11"/>
    <x v="0"/>
    <x v="2"/>
    <n v="58"/>
    <s v="Female"/>
    <s v="Port Crystalberg"/>
    <s v="Tennessee"/>
    <s v="USA"/>
    <x v="1"/>
    <s v="PROD46"/>
    <x v="4"/>
    <s v="Outerwear"/>
    <n v="167.34"/>
    <n v="296"/>
    <s v="STORE9"/>
    <x v="11"/>
    <s v="South"/>
    <s v="East Johnstad"/>
    <s v="Flagship"/>
    <n v="2"/>
    <n v="152.25"/>
    <n v="0.13"/>
    <s v="Credit Card"/>
    <x v="1215"/>
  </r>
  <r>
    <s v="SALE1216"/>
    <d v="2023-12-21T00:00:00"/>
    <s v="CUST1100"/>
    <s v="Diane Watson"/>
    <n v="21"/>
    <x v="1"/>
    <x v="1"/>
    <n v="53"/>
    <s v="Female"/>
    <s v="North Codyport"/>
    <s v="Texas"/>
    <s v="USA"/>
    <x v="1"/>
    <s v="PROD13"/>
    <x v="1"/>
    <s v="Accessories"/>
    <n v="242.23"/>
    <n v="453"/>
    <s v="STORE19"/>
    <x v="12"/>
    <s v="East"/>
    <s v="Vasquezborough"/>
    <s v="Online"/>
    <n v="2"/>
    <n v="889.04"/>
    <n v="0.23"/>
    <s v="Credit Card"/>
    <x v="1216"/>
  </r>
  <r>
    <s v="SALE1217"/>
    <d v="2024-01-31T00:00:00"/>
    <s v="CUST1161"/>
    <s v="Cynthia Morris"/>
    <n v="31"/>
    <x v="4"/>
    <x v="0"/>
    <n v="18"/>
    <s v="Female"/>
    <s v="Hessmouth"/>
    <s v="Arizona"/>
    <s v="USA"/>
    <x v="2"/>
    <s v="PROD37"/>
    <x v="4"/>
    <s v="Footwear"/>
    <n v="353.47"/>
    <n v="214"/>
    <s v="STORE10"/>
    <x v="15"/>
    <s v="East"/>
    <s v="East Davidville"/>
    <s v="Online"/>
    <n v="3"/>
    <n v="145.25"/>
    <n v="0.24"/>
    <s v="PayPal"/>
    <x v="1217"/>
  </r>
  <r>
    <s v="SALE1218"/>
    <d v="2024-09-25T00:00:00"/>
    <s v="CUST1056"/>
    <s v="Christopher Sutton"/>
    <n v="25"/>
    <x v="8"/>
    <x v="0"/>
    <n v="49"/>
    <s v="Female"/>
    <s v="Deborahberg"/>
    <s v="Pennsylvania"/>
    <s v="USA"/>
    <x v="0"/>
    <s v="PROD88"/>
    <x v="0"/>
    <s v="Accessories"/>
    <n v="131.24"/>
    <n v="232"/>
    <s v="STORE2"/>
    <x v="17"/>
    <s v="South"/>
    <s v="North Nancyview"/>
    <s v="Outlet"/>
    <n v="2"/>
    <n v="898.45"/>
    <n v="0.28999999999999998"/>
    <s v="COD"/>
    <x v="1218"/>
  </r>
  <r>
    <s v="SALE1219"/>
    <d v="2025-09-05T00:00:00"/>
    <s v="CUST1030"/>
    <s v="Jessica Acevedo"/>
    <n v="5"/>
    <x v="8"/>
    <x v="2"/>
    <n v="64"/>
    <s v="Female"/>
    <s v="Amybury"/>
    <s v="Pennsylvania"/>
    <s v="USA"/>
    <x v="3"/>
    <s v="PROD35"/>
    <x v="3"/>
    <s v="Lighting"/>
    <n v="382.22"/>
    <n v="329"/>
    <s v="STORE15"/>
    <x v="10"/>
    <s v="North"/>
    <s v="East Jenniferstad"/>
    <s v="Flagship"/>
    <n v="4"/>
    <n v="642.04999999999995"/>
    <n v="0.25"/>
    <s v="Credit Card"/>
    <x v="1219"/>
  </r>
  <r>
    <s v="SALE1220"/>
    <d v="2024-08-27T00:00:00"/>
    <s v="CUST1313"/>
    <s v="Elizabeth Jones"/>
    <n v="27"/>
    <x v="7"/>
    <x v="0"/>
    <n v="62"/>
    <s v="Male"/>
    <s v="Brownburgh"/>
    <s v="Maryland"/>
    <s v="USA"/>
    <x v="1"/>
    <s v="PROD84"/>
    <x v="3"/>
    <s v="Furniture"/>
    <n v="388.46"/>
    <n v="208"/>
    <s v="STORE7"/>
    <x v="4"/>
    <s v="South"/>
    <s v="Williamsfurt"/>
    <s v="Online"/>
    <n v="4"/>
    <n v="450.83"/>
    <n v="0.24"/>
    <s v="Credit Card"/>
    <x v="1220"/>
  </r>
  <r>
    <s v="SALE1221"/>
    <d v="2023-10-17T00:00:00"/>
    <s v="CUST1010"/>
    <s v="Dominic Page"/>
    <n v="17"/>
    <x v="11"/>
    <x v="1"/>
    <n v="53"/>
    <s v="Male"/>
    <s v="Port Michaelburgh"/>
    <s v="Pennsylvania"/>
    <s v="USA"/>
    <x v="3"/>
    <s v="PROD52"/>
    <x v="0"/>
    <s v="Team Sports"/>
    <n v="212.26"/>
    <n v="82"/>
    <s v="STORE19"/>
    <x v="12"/>
    <s v="East"/>
    <s v="Vasquezborough"/>
    <s v="Online"/>
    <n v="2"/>
    <n v="441.03"/>
    <n v="0.23"/>
    <s v="COD"/>
    <x v="1221"/>
  </r>
  <r>
    <s v="SALE1222"/>
    <d v="2024-04-02T00:00:00"/>
    <s v="CUST1082"/>
    <s v="George Rosario"/>
    <n v="2"/>
    <x v="10"/>
    <x v="0"/>
    <n v="53"/>
    <s v="Male"/>
    <s v="Leburgh"/>
    <s v="Florida"/>
    <s v="USA"/>
    <x v="3"/>
    <s v="PROD25"/>
    <x v="4"/>
    <s v="Accessories"/>
    <n v="174.02"/>
    <n v="268"/>
    <s v="STORE2"/>
    <x v="17"/>
    <s v="South"/>
    <s v="North Nancyview"/>
    <s v="Outlet"/>
    <n v="3"/>
    <n v="377.69"/>
    <n v="7.0000000000000007E-2"/>
    <s v="PayPal"/>
    <x v="1222"/>
  </r>
  <r>
    <s v="SALE1223"/>
    <d v="2024-05-04T00:00:00"/>
    <s v="CUST1160"/>
    <s v="John Lawson"/>
    <n v="4"/>
    <x v="5"/>
    <x v="0"/>
    <n v="41"/>
    <s v="Female"/>
    <s v="New Juliemouth"/>
    <s v="North Carolina"/>
    <s v="USA"/>
    <x v="1"/>
    <s v="PROD10"/>
    <x v="3"/>
    <s v="Kitchen"/>
    <n v="298.86"/>
    <n v="308"/>
    <s v="STORE7"/>
    <x v="4"/>
    <s v="South"/>
    <s v="Williamsfurt"/>
    <s v="Online"/>
    <n v="1"/>
    <n v="457.33"/>
    <n v="0.27"/>
    <s v="Credit Card"/>
    <x v="1223"/>
  </r>
  <r>
    <s v="SALE1224"/>
    <d v="2025-08-11T00:00:00"/>
    <s v="CUST1244"/>
    <s v="Nancy Page"/>
    <n v="11"/>
    <x v="7"/>
    <x v="2"/>
    <n v="19"/>
    <s v="Male"/>
    <s v="West Julia"/>
    <s v="Utah"/>
    <s v="USA"/>
    <x v="3"/>
    <s v="PROD76"/>
    <x v="1"/>
    <s v="Computer"/>
    <n v="392.89"/>
    <n v="320"/>
    <s v="STORE6"/>
    <x v="16"/>
    <s v="East"/>
    <s v="Port Josephberg"/>
    <s v="Online"/>
    <n v="4"/>
    <n v="218.01"/>
    <n v="0.06"/>
    <s v="Credit Card"/>
    <x v="1224"/>
  </r>
  <r>
    <s v="SALE1225"/>
    <d v="2025-10-03T00:00:00"/>
    <s v="CUST1218"/>
    <s v="Julia Jackson"/>
    <n v="3"/>
    <x v="11"/>
    <x v="2"/>
    <n v="46"/>
    <s v="Male"/>
    <s v="Edwardland"/>
    <s v="California"/>
    <s v="USA"/>
    <x v="1"/>
    <s v="PROD92"/>
    <x v="3"/>
    <s v="Appliances"/>
    <n v="447.43"/>
    <n v="191"/>
    <s v="STORE18"/>
    <x v="14"/>
    <s v="East"/>
    <s v="East Stevechester"/>
    <s v="Flagship"/>
    <n v="2"/>
    <n v="682.7"/>
    <n v="0.13"/>
    <s v="Credit Card"/>
    <x v="1225"/>
  </r>
  <r>
    <s v="SALE1226"/>
    <d v="2024-02-23T00:00:00"/>
    <s v="CUST1323"/>
    <s v="Kristy Dunlap"/>
    <n v="23"/>
    <x v="6"/>
    <x v="0"/>
    <n v="64"/>
    <s v="Female"/>
    <s v="Whiteport"/>
    <s v="North Carolina"/>
    <s v="USA"/>
    <x v="1"/>
    <s v="PROD19"/>
    <x v="0"/>
    <s v="Equipment"/>
    <n v="21.34"/>
    <n v="65"/>
    <s v="STORE18"/>
    <x v="14"/>
    <s v="East"/>
    <s v="East Stevechester"/>
    <s v="Flagship"/>
    <n v="3"/>
    <n v="726.97"/>
    <n v="0.04"/>
    <s v="PayPal"/>
    <x v="1226"/>
  </r>
  <r>
    <s v="SALE1227"/>
    <d v="2025-01-24T00:00:00"/>
    <s v="CUST1408"/>
    <s v="Isabel Foster"/>
    <n v="24"/>
    <x v="4"/>
    <x v="2"/>
    <n v="36"/>
    <s v="Male"/>
    <s v="Port Joshuaville"/>
    <s v="New Jersey"/>
    <s v="USA"/>
    <x v="0"/>
    <s v="PROD59"/>
    <x v="2"/>
    <s v="Haircare"/>
    <n v="17.309999999999999"/>
    <n v="399"/>
    <s v="STORE9"/>
    <x v="11"/>
    <s v="South"/>
    <s v="East Johnstad"/>
    <s v="Flagship"/>
    <n v="2"/>
    <n v="107.97"/>
    <n v="0.06"/>
    <s v="Credit Card"/>
    <x v="1227"/>
  </r>
  <r>
    <s v="SALE1228"/>
    <d v="2025-05-08T00:00:00"/>
    <s v="CUST1007"/>
    <s v="Daniel Boyd"/>
    <n v="8"/>
    <x v="5"/>
    <x v="2"/>
    <n v="29"/>
    <s v="Female"/>
    <s v="West Pamelafurt"/>
    <s v="West Virginia"/>
    <s v="USA"/>
    <x v="3"/>
    <s v="PROD5"/>
    <x v="4"/>
    <s v="Accessories"/>
    <n v="261"/>
    <n v="59"/>
    <s v="STORE14"/>
    <x v="7"/>
    <s v="South"/>
    <s v="Christopherland"/>
    <s v="Outlet"/>
    <n v="1"/>
    <n v="38.880000000000003"/>
    <n v="0.16"/>
    <s v="COD"/>
    <x v="1228"/>
  </r>
  <r>
    <s v="SALE1229"/>
    <d v="2025-06-15T00:00:00"/>
    <s v="CUST1078"/>
    <s v="Cody Blake"/>
    <n v="15"/>
    <x v="2"/>
    <x v="2"/>
    <n v="21"/>
    <s v="Male"/>
    <s v="North Scottport"/>
    <s v="Virginia"/>
    <s v="USA"/>
    <x v="0"/>
    <s v="PROD16"/>
    <x v="2"/>
    <s v="Grooming"/>
    <n v="337.42"/>
    <n v="256"/>
    <s v="STORE17"/>
    <x v="1"/>
    <s v="North"/>
    <s v="Bensonhaven"/>
    <s v="Flagship"/>
    <n v="3"/>
    <n v="484.39"/>
    <n v="0.28999999999999998"/>
    <s v="COD"/>
    <x v="1229"/>
  </r>
  <r>
    <s v="SALE1230"/>
    <d v="2024-10-07T00:00:00"/>
    <s v="CUST1018"/>
    <s v="Rhonda Moss"/>
    <n v="7"/>
    <x v="11"/>
    <x v="0"/>
    <n v="43"/>
    <s v="Male"/>
    <s v="South William"/>
    <s v="Kansas"/>
    <s v="USA"/>
    <x v="4"/>
    <s v="PROD80"/>
    <x v="3"/>
    <s v="Kitchen"/>
    <n v="143.43"/>
    <n v="58"/>
    <s v="STORE15"/>
    <x v="10"/>
    <s v="North"/>
    <s v="East Jenniferstad"/>
    <s v="Flagship"/>
    <n v="2"/>
    <n v="949.3"/>
    <n v="0.08"/>
    <s v="COD"/>
    <x v="1230"/>
  </r>
  <r>
    <s v="SALE1231"/>
    <d v="2023-11-29T00:00:00"/>
    <s v="CUST1433"/>
    <s v="Thomas Moore"/>
    <n v="29"/>
    <x v="3"/>
    <x v="1"/>
    <n v="51"/>
    <s v="Female"/>
    <s v="Williamsberg"/>
    <s v="New York"/>
    <s v="USA"/>
    <x v="2"/>
    <s v="PROD71"/>
    <x v="2"/>
    <s v="Haircare"/>
    <n v="214.32"/>
    <n v="383"/>
    <s v="STORE6"/>
    <x v="16"/>
    <s v="East"/>
    <s v="Port Josephberg"/>
    <s v="Online"/>
    <n v="3"/>
    <n v="664.75"/>
    <n v="0.12"/>
    <s v="Credit Card"/>
    <x v="1231"/>
  </r>
  <r>
    <s v="SALE1232"/>
    <d v="2025-03-24T00:00:00"/>
    <s v="CUST1282"/>
    <s v="Kristi Lopez"/>
    <n v="24"/>
    <x v="9"/>
    <x v="2"/>
    <n v="46"/>
    <s v="Female"/>
    <s v="Spencermouth"/>
    <s v="New Jersey"/>
    <s v="USA"/>
    <x v="0"/>
    <s v="PROD70"/>
    <x v="3"/>
    <s v="Storage"/>
    <n v="138.05000000000001"/>
    <n v="89"/>
    <s v="STORE17"/>
    <x v="1"/>
    <s v="North"/>
    <s v="Bensonhaven"/>
    <s v="Flagship"/>
    <n v="3"/>
    <n v="190.04"/>
    <n v="7.0000000000000007E-2"/>
    <s v="PayPal"/>
    <x v="1232"/>
  </r>
  <r>
    <s v="SALE1233"/>
    <d v="2025-07-31T00:00:00"/>
    <s v="CUST1277"/>
    <s v="Jeffrey Gomez"/>
    <n v="31"/>
    <x v="0"/>
    <x v="2"/>
    <n v="22"/>
    <s v="Female"/>
    <s v="Lake Nicole"/>
    <s v="Colorado"/>
    <s v="USA"/>
    <x v="1"/>
    <s v="PROD7"/>
    <x v="3"/>
    <s v="Lighting"/>
    <n v="218.86"/>
    <n v="170"/>
    <s v="STORE15"/>
    <x v="10"/>
    <s v="North"/>
    <s v="East Jenniferstad"/>
    <s v="Flagship"/>
    <n v="3"/>
    <n v="754.02"/>
    <n v="0.1"/>
    <s v="COD"/>
    <x v="1233"/>
  </r>
  <r>
    <s v="SALE1234"/>
    <d v="2024-08-22T00:00:00"/>
    <s v="CUST1384"/>
    <s v="Andrew Mason"/>
    <n v="22"/>
    <x v="7"/>
    <x v="0"/>
    <n v="52"/>
    <s v="Female"/>
    <s v="North Michael"/>
    <s v="Iowa"/>
    <s v="USA"/>
    <x v="3"/>
    <s v="PROD34"/>
    <x v="1"/>
    <s v="Computer"/>
    <n v="419.28"/>
    <n v="86"/>
    <s v="STORE12"/>
    <x v="18"/>
    <s v="North"/>
    <s v="Sabrinatown"/>
    <s v="Online"/>
    <n v="4"/>
    <n v="94.13"/>
    <n v="0.04"/>
    <s v="COD"/>
    <x v="1234"/>
  </r>
  <r>
    <s v="SALE1235"/>
    <d v="2024-07-16T00:00:00"/>
    <s v="CUST1468"/>
    <s v="Gregory Curtis"/>
    <n v="16"/>
    <x v="0"/>
    <x v="0"/>
    <n v="45"/>
    <s v="Male"/>
    <s v="Bergermouth"/>
    <s v="Vermont"/>
    <s v="USA"/>
    <x v="3"/>
    <s v="PROD1"/>
    <x v="4"/>
    <s v="Tops"/>
    <n v="342.56"/>
    <n v="181"/>
    <s v="STORE15"/>
    <x v="10"/>
    <s v="North"/>
    <s v="East Jenniferstad"/>
    <s v="Flagship"/>
    <n v="3"/>
    <n v="402.3"/>
    <n v="0.21"/>
    <s v="PayPal"/>
    <x v="1235"/>
  </r>
  <r>
    <s v="SALE1236"/>
    <d v="2025-09-08T00:00:00"/>
    <s v="CUST1239"/>
    <s v="Maria Hill"/>
    <n v="8"/>
    <x v="8"/>
    <x v="2"/>
    <n v="58"/>
    <s v="Female"/>
    <s v="Zamoraborough"/>
    <s v="Nevada"/>
    <s v="USA"/>
    <x v="1"/>
    <s v="PROD86"/>
    <x v="3"/>
    <s v="Kitchen"/>
    <n v="176.07"/>
    <n v="82"/>
    <s v="STORE7"/>
    <x v="4"/>
    <s v="South"/>
    <s v="Williamsfurt"/>
    <s v="Online"/>
    <n v="1"/>
    <n v="729.05"/>
    <n v="0.06"/>
    <s v="COD"/>
    <x v="1236"/>
  </r>
  <r>
    <s v="SALE1237"/>
    <d v="2025-09-12T00:00:00"/>
    <s v="CUST1134"/>
    <s v="Morgan Bowen"/>
    <n v="12"/>
    <x v="8"/>
    <x v="2"/>
    <n v="54"/>
    <s v="Male"/>
    <s v="Parksfort"/>
    <s v="Washington"/>
    <s v="USA"/>
    <x v="0"/>
    <s v="PROD90"/>
    <x v="1"/>
    <s v="Accessories"/>
    <n v="340.14"/>
    <n v="361"/>
    <s v="STORE13"/>
    <x v="13"/>
    <s v="East"/>
    <s v="Johnsonville"/>
    <s v="Flagship"/>
    <n v="1"/>
    <n v="822.6"/>
    <n v="0.28999999999999998"/>
    <s v="PayPal"/>
    <x v="1237"/>
  </r>
  <r>
    <s v="SALE1238"/>
    <d v="2025-04-24T00:00:00"/>
    <s v="CUST1193"/>
    <s v="David Roberts"/>
    <n v="24"/>
    <x v="10"/>
    <x v="2"/>
    <n v="38"/>
    <s v="Male"/>
    <s v="Port Amanda"/>
    <s v="Georgia"/>
    <s v="USA"/>
    <x v="0"/>
    <s v="PROD83"/>
    <x v="2"/>
    <s v="Skincare"/>
    <n v="250.41615384615383"/>
    <n v="159"/>
    <s v="STORE8"/>
    <x v="2"/>
    <s v="West"/>
    <s v="Thompsonborough"/>
    <s v="Online"/>
    <n v="2"/>
    <n v="327.25"/>
    <n v="0.19"/>
    <s v="PayPal"/>
    <x v="1238"/>
  </r>
  <r>
    <s v="SALE1239"/>
    <d v="2024-11-23T00:00:00"/>
    <s v="CUST1084"/>
    <s v="Christy Hoffman"/>
    <n v="23"/>
    <x v="3"/>
    <x v="0"/>
    <n v="26"/>
    <s v="Female"/>
    <s v="Garyberg"/>
    <s v="Indiana"/>
    <s v="USA"/>
    <x v="1"/>
    <s v="PROD70"/>
    <x v="3"/>
    <s v="Storage"/>
    <n v="138.05000000000001"/>
    <n v="89"/>
    <s v="STORE9"/>
    <x v="11"/>
    <s v="South"/>
    <s v="East Johnstad"/>
    <s v="Flagship"/>
    <n v="4"/>
    <n v="930.38"/>
    <n v="0"/>
    <s v="COD"/>
    <x v="1239"/>
  </r>
  <r>
    <s v="SALE1240"/>
    <d v="2024-04-12T00:00:00"/>
    <s v="CUST1144"/>
    <s v="Justin Cross"/>
    <n v="12"/>
    <x v="10"/>
    <x v="0"/>
    <n v="62"/>
    <s v="Female"/>
    <s v="North Anthonychester"/>
    <s v="Nevada"/>
    <s v="USA"/>
    <x v="3"/>
    <s v="PROD27"/>
    <x v="3"/>
    <s v="Decor"/>
    <n v="234.80599999999998"/>
    <n v="378"/>
    <s v="STORE5"/>
    <x v="3"/>
    <s v="North"/>
    <s v="New Michaelchester"/>
    <s v="Outlet"/>
    <n v="2"/>
    <n v="437.84"/>
    <n v="0.24"/>
    <s v="Credit Card"/>
    <x v="1240"/>
  </r>
  <r>
    <s v="SALE1241"/>
    <d v="2025-05-09T00:00:00"/>
    <s v="CUST1070"/>
    <s v="Eric Singh"/>
    <n v="9"/>
    <x v="5"/>
    <x v="2"/>
    <n v="29"/>
    <s v="Female"/>
    <s v="Port Lisa"/>
    <s v="New Mexico"/>
    <s v="USA"/>
    <x v="0"/>
    <s v="PROD16"/>
    <x v="2"/>
    <s v="Grooming"/>
    <n v="337.42"/>
    <n v="256"/>
    <s v="STORE16"/>
    <x v="9"/>
    <s v="West"/>
    <s v="New Jimmymouth"/>
    <s v="Flagship"/>
    <n v="2"/>
    <n v="126.02"/>
    <n v="0.09"/>
    <s v="COD"/>
    <x v="1241"/>
  </r>
  <r>
    <s v="SALE1242"/>
    <d v="2025-02-04T00:00:00"/>
    <s v="CUST1437"/>
    <s v="Melinda Rivera"/>
    <n v="4"/>
    <x v="6"/>
    <x v="2"/>
    <n v="47"/>
    <s v="Female"/>
    <s v="East Davidmouth"/>
    <s v="New Hampshire"/>
    <s v="USA"/>
    <x v="1"/>
    <s v="PROD83"/>
    <x v="2"/>
    <s v="Skincare"/>
    <n v="250.41615384615383"/>
    <n v="159"/>
    <s v="STORE15"/>
    <x v="10"/>
    <s v="North"/>
    <s v="East Jenniferstad"/>
    <s v="Flagship"/>
    <n v="1"/>
    <n v="860.84"/>
    <n v="7.0000000000000007E-2"/>
    <s v="PayPal"/>
    <x v="1242"/>
  </r>
  <r>
    <s v="SALE1243"/>
    <d v="2025-01-20T00:00:00"/>
    <s v="CUST1093"/>
    <s v="Christy Vasquez"/>
    <n v="20"/>
    <x v="4"/>
    <x v="2"/>
    <n v="28"/>
    <s v="Female"/>
    <s v="Port Travisstad"/>
    <s v="South Carolina"/>
    <s v="USA"/>
    <x v="0"/>
    <s v="PROD48"/>
    <x v="1"/>
    <s v="Accessories"/>
    <n v="177.98"/>
    <n v="103"/>
    <s v="STORE13"/>
    <x v="13"/>
    <s v="East"/>
    <s v="Johnsonville"/>
    <s v="Flagship"/>
    <n v="1"/>
    <n v="161.80000000000001"/>
    <n v="0.24"/>
    <s v="PayPal"/>
    <x v="1243"/>
  </r>
  <r>
    <s v="SALE1244"/>
    <d v="2025-01-12T00:00:00"/>
    <s v="CUST1385"/>
    <s v="Tammy Brennan"/>
    <n v="12"/>
    <x v="4"/>
    <x v="2"/>
    <n v="60"/>
    <s v="Male"/>
    <s v="Lake Brandontown"/>
    <s v="South Carolina"/>
    <s v="USA"/>
    <x v="0"/>
    <s v="PROD38"/>
    <x v="0"/>
    <s v="Outdoor"/>
    <n v="135.61000000000001"/>
    <n v="394"/>
    <s v="STORE17"/>
    <x v="1"/>
    <s v="North"/>
    <s v="Bensonhaven"/>
    <s v="Flagship"/>
    <n v="4"/>
    <n v="347.82"/>
    <n v="0.02"/>
    <s v="COD"/>
    <x v="1244"/>
  </r>
  <r>
    <s v="SALE1245"/>
    <d v="2024-01-08T00:00:00"/>
    <s v="CUST1453"/>
    <s v="April Phillips"/>
    <n v="8"/>
    <x v="4"/>
    <x v="0"/>
    <n v="62"/>
    <s v="Female"/>
    <s v="Lake Carolyn"/>
    <s v="Hawaii"/>
    <s v="USA"/>
    <x v="1"/>
    <s v="PROD85"/>
    <x v="4"/>
    <s v="Accessories"/>
    <n v="119.57"/>
    <n v="210"/>
    <s v="STORE16"/>
    <x v="9"/>
    <s v="West"/>
    <s v="New Jimmymouth"/>
    <s v="Flagship"/>
    <n v="3"/>
    <n v="416.44"/>
    <n v="0.27"/>
    <s v="Credit Card"/>
    <x v="1245"/>
  </r>
  <r>
    <s v="SALE1246"/>
    <d v="2025-08-24T00:00:00"/>
    <s v="CUST1005"/>
    <s v="Christine Vaughn"/>
    <n v="24"/>
    <x v="7"/>
    <x v="2"/>
    <n v="24"/>
    <s v="Male"/>
    <s v="East Amandamouth"/>
    <s v="Oregon"/>
    <s v="USA"/>
    <x v="3"/>
    <s v="PROD62"/>
    <x v="1"/>
    <s v="Computer"/>
    <n v="86.42"/>
    <n v="222"/>
    <s v="STORE0"/>
    <x v="6"/>
    <s v="East"/>
    <s v="Washingtonfurt"/>
    <s v="Flagship"/>
    <n v="1"/>
    <n v="147.96"/>
    <n v="0.24"/>
    <s v="COD"/>
    <x v="1246"/>
  </r>
  <r>
    <s v="SALE1247"/>
    <d v="2024-09-25T00:00:00"/>
    <s v="CUST1445"/>
    <s v="Gene Lee"/>
    <n v="25"/>
    <x v="8"/>
    <x v="0"/>
    <n v="41"/>
    <s v="Female"/>
    <s v="Mcfarlandmouth"/>
    <s v="Virginia"/>
    <s v="USA"/>
    <x v="1"/>
    <s v="PROD18"/>
    <x v="4"/>
    <s v="Bottoms"/>
    <n v="265.73266666666666"/>
    <n v="343"/>
    <s v="STORE8"/>
    <x v="2"/>
    <s v="West"/>
    <s v="Thompsonborough"/>
    <s v="Online"/>
    <n v="3"/>
    <n v="550.26"/>
    <n v="0.22"/>
    <s v="Credit Card"/>
    <x v="1247"/>
  </r>
  <r>
    <s v="SALE1248"/>
    <d v="2023-12-07T00:00:00"/>
    <s v="CUST1371"/>
    <s v="Michael Garner"/>
    <n v="7"/>
    <x v="1"/>
    <x v="1"/>
    <n v="21"/>
    <s v="Female"/>
    <s v="Port Crystal"/>
    <s v="New Hampshire"/>
    <s v="USA"/>
    <x v="1"/>
    <s v="PROD97"/>
    <x v="0"/>
    <s v="Team Sports"/>
    <n v="245.98"/>
    <n v="471"/>
    <s v="STORE7"/>
    <x v="4"/>
    <s v="South"/>
    <s v="Williamsfurt"/>
    <s v="Online"/>
    <n v="4"/>
    <n v="938.21"/>
    <n v="0.04"/>
    <s v="PayPal"/>
    <x v="1248"/>
  </r>
  <r>
    <s v="SALE1249"/>
    <d v="2024-06-24T00:00:00"/>
    <s v="CUST1134"/>
    <s v="Morgan Bowen"/>
    <n v="24"/>
    <x v="2"/>
    <x v="0"/>
    <n v="54"/>
    <s v="Male"/>
    <s v="Parksfort"/>
    <s v="Washington"/>
    <s v="USA"/>
    <x v="0"/>
    <s v="PROD94"/>
    <x v="2"/>
    <s v="Skincare"/>
    <n v="358.47"/>
    <n v="213"/>
    <s v="STORE16"/>
    <x v="9"/>
    <s v="West"/>
    <s v="New Jimmymouth"/>
    <s v="Flagship"/>
    <n v="3"/>
    <n v="517.98"/>
    <n v="0.01"/>
    <s v="PayPal"/>
    <x v="1249"/>
  </r>
  <r>
    <s v="SALE1250"/>
    <d v="2025-07-09T00:00:00"/>
    <s v="CUST1036"/>
    <s v="Thomas Phillips"/>
    <n v="9"/>
    <x v="0"/>
    <x v="2"/>
    <n v="20"/>
    <s v="Female"/>
    <s v="Luisfurt"/>
    <s v="Georgia"/>
    <s v="USA"/>
    <x v="0"/>
    <s v="PROD6"/>
    <x v="2"/>
    <s v="Skincare"/>
    <n v="312.8"/>
    <n v="350"/>
    <s v="STORE8"/>
    <x v="2"/>
    <s v="West"/>
    <s v="Thompsonborough"/>
    <s v="Online"/>
    <n v="1"/>
    <n v="98.27"/>
    <n v="0.16"/>
    <s v="PayPal"/>
    <x v="1250"/>
  </r>
  <r>
    <s v="SALE1251"/>
    <d v="2024-07-07T00:00:00"/>
    <s v="CUST1251"/>
    <s v="Tyler Garner"/>
    <n v="7"/>
    <x v="0"/>
    <x v="0"/>
    <n v="64"/>
    <s v="Male"/>
    <s v="Port Coreyfort"/>
    <s v="Alabama"/>
    <s v="USA"/>
    <x v="2"/>
    <s v="PROD48"/>
    <x v="1"/>
    <s v="Accessories"/>
    <n v="177.98"/>
    <n v="103"/>
    <s v="STORE11"/>
    <x v="19"/>
    <s v="South"/>
    <s v="Lake Michael"/>
    <s v="Online"/>
    <n v="2"/>
    <n v="875.2"/>
    <n v="0.19"/>
    <s v="Credit Card"/>
    <x v="1251"/>
  </r>
  <r>
    <s v="SALE1252"/>
    <d v="2024-02-23T00:00:00"/>
    <s v="CUST1305"/>
    <s v="Roberta Green"/>
    <n v="23"/>
    <x v="6"/>
    <x v="0"/>
    <n v="64"/>
    <s v="Male"/>
    <s v="West Joseph"/>
    <s v="Washington"/>
    <s v="USA"/>
    <x v="1"/>
    <s v="PROD86"/>
    <x v="3"/>
    <s v="Kitchen"/>
    <n v="176.07"/>
    <n v="82"/>
    <s v="STORE0"/>
    <x v="6"/>
    <s v="East"/>
    <s v="Washingtonfurt"/>
    <s v="Flagship"/>
    <n v="1"/>
    <n v="227.35"/>
    <n v="0.06"/>
    <s v="COD"/>
    <x v="1252"/>
  </r>
  <r>
    <s v="SALE1253"/>
    <d v="2023-11-05T00:00:00"/>
    <s v="CUST1210"/>
    <s v="Antonio Jones"/>
    <n v="5"/>
    <x v="3"/>
    <x v="1"/>
    <n v="48"/>
    <s v="Male"/>
    <s v="Matthewborough"/>
    <s v="Georgia"/>
    <s v="USA"/>
    <x v="2"/>
    <s v="PROD74"/>
    <x v="1"/>
    <s v="Audio"/>
    <n v="403.71"/>
    <n v="159"/>
    <s v="STORE1"/>
    <x v="8"/>
    <s v="North"/>
    <s v="Danielmouth"/>
    <s v="Flagship"/>
    <n v="1"/>
    <n v="842.46"/>
    <n v="0.05"/>
    <s v="COD"/>
    <x v="1253"/>
  </r>
  <r>
    <s v="SALE1254"/>
    <d v="2024-09-08T00:00:00"/>
    <s v="CUST1212"/>
    <s v="Blake Harrison"/>
    <n v="8"/>
    <x v="8"/>
    <x v="0"/>
    <n v="63"/>
    <s v="Female"/>
    <s v="Lyonsfort"/>
    <s v="Washington"/>
    <s v="USA"/>
    <x v="1"/>
    <s v="PROD36"/>
    <x v="4"/>
    <s v="Tops"/>
    <n v="223.43"/>
    <n v="154"/>
    <s v="STORE11"/>
    <x v="19"/>
    <s v="South"/>
    <s v="Lake Michael"/>
    <s v="Online"/>
    <n v="3"/>
    <n v="120.67"/>
    <n v="0.08"/>
    <s v="COD"/>
    <x v="1254"/>
  </r>
  <r>
    <s v="SALE1255"/>
    <d v="2024-04-20T00:00:00"/>
    <s v="CUST1497"/>
    <s v="Sarah Marsh"/>
    <n v="20"/>
    <x v="10"/>
    <x v="0"/>
    <n v="47"/>
    <s v="Female"/>
    <s v="Port William"/>
    <s v="New York"/>
    <s v="USA"/>
    <x v="0"/>
    <s v="PROD20"/>
    <x v="0"/>
    <s v="Accessories"/>
    <n v="131.51"/>
    <n v="281.95833333333331"/>
    <s v="STORE3"/>
    <x v="0"/>
    <s v="North"/>
    <s v="Hoodberg"/>
    <s v="Outlet"/>
    <n v="4"/>
    <n v="176.13"/>
    <n v="0.27"/>
    <s v="PayPal"/>
    <x v="1255"/>
  </r>
  <r>
    <s v="SALE1256"/>
    <d v="2025-01-14T00:00:00"/>
    <s v="CUST1450"/>
    <s v="Shane Mills"/>
    <n v="14"/>
    <x v="4"/>
    <x v="2"/>
    <n v="59"/>
    <s v="Male"/>
    <s v="Lake Meganstad"/>
    <s v="Nebraska"/>
    <s v="USA"/>
    <x v="3"/>
    <s v="PROD63"/>
    <x v="2"/>
    <s v="Skincare"/>
    <n v="266.86"/>
    <n v="458"/>
    <s v="STORE11"/>
    <x v="19"/>
    <s v="South"/>
    <s v="Lake Michael"/>
    <s v="Online"/>
    <n v="4"/>
    <n v="592.67999999999995"/>
    <n v="0.03"/>
    <s v="Credit Card"/>
    <x v="1256"/>
  </r>
  <r>
    <s v="SALE1257"/>
    <d v="2024-03-16T00:00:00"/>
    <s v="CUST1176"/>
    <s v="John Bradford"/>
    <n v="16"/>
    <x v="9"/>
    <x v="0"/>
    <n v="48"/>
    <s v="Male"/>
    <s v="Anabury"/>
    <s v="Vermont"/>
    <s v="USA"/>
    <x v="2"/>
    <s v="PROD70"/>
    <x v="3"/>
    <s v="Storage"/>
    <n v="138.05000000000001"/>
    <n v="89"/>
    <s v="STORE4"/>
    <x v="5"/>
    <s v="South"/>
    <s v="Port Sharon"/>
    <s v="Online"/>
    <n v="4"/>
    <n v="662.43"/>
    <n v="0.24"/>
    <s v="PayPal"/>
    <x v="1257"/>
  </r>
  <r>
    <s v="SALE1258"/>
    <d v="2024-07-15T00:00:00"/>
    <s v="CUST1128"/>
    <s v="Susan Mcdonald"/>
    <n v="15"/>
    <x v="0"/>
    <x v="0"/>
    <n v="45"/>
    <s v="Male"/>
    <s v="East Ellen"/>
    <s v="Arkansas"/>
    <s v="USA"/>
    <x v="2"/>
    <s v="PROD43"/>
    <x v="1"/>
    <s v="Computer"/>
    <n v="253.33"/>
    <n v="266"/>
    <s v="STORE8"/>
    <x v="2"/>
    <s v="West"/>
    <s v="Thompsonborough"/>
    <s v="Online"/>
    <n v="3"/>
    <n v="518.35"/>
    <n v="0.21"/>
    <s v="COD"/>
    <x v="1258"/>
  </r>
  <r>
    <s v="SALE1259"/>
    <d v="2024-08-05T00:00:00"/>
    <s v="CUST1310"/>
    <s v="Kara Dodson"/>
    <n v="5"/>
    <x v="7"/>
    <x v="0"/>
    <n v="20"/>
    <s v="Male"/>
    <s v="Joelside"/>
    <s v="Vermont"/>
    <s v="USA"/>
    <x v="2"/>
    <s v="PROD61"/>
    <x v="0"/>
    <s v="Equipment"/>
    <n v="103.45"/>
    <n v="465"/>
    <s v="STORE5"/>
    <x v="3"/>
    <s v="North"/>
    <s v="New Michaelchester"/>
    <s v="Outlet"/>
    <n v="1"/>
    <n v="85.58"/>
    <n v="0.1"/>
    <s v="COD"/>
    <x v="1259"/>
  </r>
  <r>
    <s v="SALE1260"/>
    <d v="2024-02-01T00:00:00"/>
    <s v="CUST1363"/>
    <s v="Elizabeth Smith"/>
    <n v="1"/>
    <x v="6"/>
    <x v="0"/>
    <n v="23"/>
    <s v="Male"/>
    <s v="Murphytown"/>
    <s v="Ohio"/>
    <s v="USA"/>
    <x v="3"/>
    <s v="PROD87"/>
    <x v="3"/>
    <s v="Lighting"/>
    <n v="371.38"/>
    <n v="220"/>
    <s v="STORE1"/>
    <x v="8"/>
    <s v="North"/>
    <s v="Danielmouth"/>
    <s v="Flagship"/>
    <n v="4"/>
    <n v="800"/>
    <n v="0.2"/>
    <s v="Credit Card"/>
    <x v="1260"/>
  </r>
  <r>
    <s v="SALE1261"/>
    <d v="2025-08-20T00:00:00"/>
    <s v="CUST1155"/>
    <s v="Curtis Haynes"/>
    <n v="20"/>
    <x v="7"/>
    <x v="2"/>
    <n v="60"/>
    <s v="Female"/>
    <s v="Estradaside"/>
    <s v="Iowa"/>
    <s v="USA"/>
    <x v="0"/>
    <s v="PROD60"/>
    <x v="2"/>
    <s v="Fragrance"/>
    <n v="482.75"/>
    <n v="444"/>
    <s v="STORE10"/>
    <x v="15"/>
    <s v="East"/>
    <s v="East Davidville"/>
    <s v="Online"/>
    <n v="3"/>
    <n v="118.25"/>
    <n v="0.26"/>
    <s v="PayPal"/>
    <x v="1261"/>
  </r>
  <r>
    <s v="SALE1262"/>
    <d v="2023-11-23T00:00:00"/>
    <s v="CUST1421"/>
    <s v="Holly Robinson"/>
    <n v="23"/>
    <x v="3"/>
    <x v="1"/>
    <n v="45"/>
    <s v="Female"/>
    <s v="East Amy"/>
    <s v="Washington"/>
    <s v="USA"/>
    <x v="1"/>
    <s v="PROD32"/>
    <x v="2"/>
    <s v="Skincare"/>
    <n v="283.83"/>
    <n v="244"/>
    <s v="STORE15"/>
    <x v="10"/>
    <s v="North"/>
    <s v="East Jenniferstad"/>
    <s v="Flagship"/>
    <n v="1"/>
    <n v="223.25"/>
    <n v="0.28999999999999998"/>
    <s v="Credit Card"/>
    <x v="1262"/>
  </r>
  <r>
    <s v="SALE1263"/>
    <d v="2024-08-26T00:00:00"/>
    <s v="CUST1427"/>
    <s v="Jose Stewart"/>
    <n v="26"/>
    <x v="7"/>
    <x v="0"/>
    <n v="18"/>
    <s v="Female"/>
    <s v="South Robert"/>
    <s v="Maine"/>
    <s v="USA"/>
    <x v="0"/>
    <s v="PROD32"/>
    <x v="2"/>
    <s v="Skincare"/>
    <n v="283.83"/>
    <n v="244"/>
    <s v="STORE4"/>
    <x v="5"/>
    <s v="South"/>
    <s v="Port Sharon"/>
    <s v="Online"/>
    <n v="3"/>
    <n v="918.76"/>
    <n v="0.2"/>
    <s v="PayPal"/>
    <x v="1263"/>
  </r>
  <r>
    <s v="SALE1264"/>
    <d v="2024-07-18T00:00:00"/>
    <s v="CUST1280"/>
    <s v="Antonio Leon"/>
    <n v="18"/>
    <x v="0"/>
    <x v="0"/>
    <n v="48"/>
    <s v="Male"/>
    <s v="Morrisville"/>
    <s v="Hawaii"/>
    <s v="USA"/>
    <x v="3"/>
    <s v="PROD84"/>
    <x v="3"/>
    <s v="Furniture"/>
    <n v="388.46"/>
    <n v="208"/>
    <s v="STORE13"/>
    <x v="13"/>
    <s v="East"/>
    <s v="Johnsonville"/>
    <s v="Flagship"/>
    <n v="2"/>
    <n v="905.26"/>
    <n v="0.15"/>
    <s v="COD"/>
    <x v="1264"/>
  </r>
  <r>
    <s v="SALE1265"/>
    <d v="2024-12-02T00:00:00"/>
    <s v="CUST1312"/>
    <s v="Jason Mullins"/>
    <n v="2"/>
    <x v="1"/>
    <x v="0"/>
    <n v="47"/>
    <s v="Female"/>
    <s v="Brianchester"/>
    <s v="Delaware"/>
    <s v="USA"/>
    <x v="2"/>
    <s v="PROD16"/>
    <x v="2"/>
    <s v="Grooming"/>
    <n v="337.42"/>
    <n v="256"/>
    <s v="STORE19"/>
    <x v="12"/>
    <s v="East"/>
    <s v="Vasquezborough"/>
    <s v="Online"/>
    <n v="4"/>
    <n v="295.39999999999998"/>
    <n v="0.23"/>
    <s v="PayPal"/>
    <x v="1265"/>
  </r>
  <r>
    <s v="SALE1266"/>
    <d v="2025-07-23T00:00:00"/>
    <s v="CUST1087"/>
    <s v="Melissa Duffy MD"/>
    <n v="23"/>
    <x v="0"/>
    <x v="2"/>
    <n v="58"/>
    <s v="Female"/>
    <s v="East Jenna"/>
    <s v="South Carolina"/>
    <s v="USA"/>
    <x v="3"/>
    <s v="PROD94"/>
    <x v="2"/>
    <s v="Skincare"/>
    <n v="358.47"/>
    <n v="213"/>
    <s v="STORE5"/>
    <x v="3"/>
    <s v="North"/>
    <s v="New Michaelchester"/>
    <s v="Outlet"/>
    <n v="1"/>
    <n v="252.18"/>
    <n v="0.23"/>
    <s v="PayPal"/>
    <x v="1266"/>
  </r>
  <r>
    <s v="SALE1267"/>
    <d v="2025-08-09T00:00:00"/>
    <s v="CUST1152"/>
    <s v="Patrick Roberts"/>
    <n v="9"/>
    <x v="7"/>
    <x v="2"/>
    <n v="41"/>
    <s v="Female"/>
    <s v="Jaredville"/>
    <s v="Missouri"/>
    <s v="USA"/>
    <x v="1"/>
    <s v="PROD97"/>
    <x v="0"/>
    <s v="Team Sports"/>
    <n v="245.98"/>
    <n v="471"/>
    <s v="STORE12"/>
    <x v="18"/>
    <s v="North"/>
    <s v="Sabrinatown"/>
    <s v="Online"/>
    <n v="4"/>
    <n v="792.1"/>
    <n v="0.19"/>
    <s v="COD"/>
    <x v="1267"/>
  </r>
  <r>
    <s v="SALE1268"/>
    <d v="2024-05-14T00:00:00"/>
    <s v="CUST1076"/>
    <s v="Nathan Campbell"/>
    <n v="14"/>
    <x v="5"/>
    <x v="0"/>
    <n v="37"/>
    <s v="Male"/>
    <s v="Rodrigueztown"/>
    <s v="Oklahoma"/>
    <s v="USA"/>
    <x v="0"/>
    <s v="PROD88"/>
    <x v="0"/>
    <s v="Accessories"/>
    <n v="131.24"/>
    <n v="232"/>
    <s v="STORE14"/>
    <x v="7"/>
    <s v="South"/>
    <s v="Christopherland"/>
    <s v="Outlet"/>
    <n v="1"/>
    <n v="883.36"/>
    <n v="0.11"/>
    <s v="PayPal"/>
    <x v="1268"/>
  </r>
  <r>
    <s v="SALE1269"/>
    <d v="2023-11-01T00:00:00"/>
    <s v="CUST1276"/>
    <s v="Arthur Warren"/>
    <n v="1"/>
    <x v="3"/>
    <x v="1"/>
    <n v="38"/>
    <s v="Male"/>
    <s v="Ericshire"/>
    <s v="Nevada"/>
    <s v="USA"/>
    <x v="0"/>
    <s v="PROD69"/>
    <x v="4"/>
    <s v="Bottoms"/>
    <n v="218.22"/>
    <n v="224"/>
    <s v="STORE0"/>
    <x v="6"/>
    <s v="East"/>
    <s v="Washingtonfurt"/>
    <s v="Flagship"/>
    <n v="4"/>
    <n v="305.95"/>
    <n v="0.08"/>
    <s v="PayPal"/>
    <x v="1269"/>
  </r>
  <r>
    <s v="SALE1270"/>
    <d v="2024-11-13T00:00:00"/>
    <s v="CUST1401"/>
    <s v="Terry Moses"/>
    <n v="13"/>
    <x v="3"/>
    <x v="0"/>
    <n v="51"/>
    <s v="Female"/>
    <s v="Leahmouth"/>
    <s v="Nevada"/>
    <s v="USA"/>
    <x v="1"/>
    <s v="PROD58"/>
    <x v="4"/>
    <s v="Accessories"/>
    <n v="113.83"/>
    <n v="485"/>
    <s v="STORE7"/>
    <x v="4"/>
    <s v="South"/>
    <s v="Williamsfurt"/>
    <s v="Online"/>
    <n v="3"/>
    <n v="742.45"/>
    <n v="0.23"/>
    <s v="COD"/>
    <x v="1270"/>
  </r>
  <r>
    <s v="SALE1271"/>
    <d v="2024-04-10T00:00:00"/>
    <s v="CUST1355"/>
    <s v="Carlos Flores"/>
    <n v="10"/>
    <x v="10"/>
    <x v="0"/>
    <n v="20"/>
    <s v="Male"/>
    <s v="North Johnfurt"/>
    <s v="Washington"/>
    <s v="USA"/>
    <x v="0"/>
    <s v="PROD25"/>
    <x v="4"/>
    <s v="Accessories"/>
    <n v="174.02"/>
    <n v="268"/>
    <s v="STORE18"/>
    <x v="14"/>
    <s v="East"/>
    <s v="East Stevechester"/>
    <s v="Flagship"/>
    <n v="3"/>
    <n v="336.1"/>
    <n v="0.12"/>
    <s v="COD"/>
    <x v="1271"/>
  </r>
  <r>
    <s v="SALE1272"/>
    <d v="2025-08-07T00:00:00"/>
    <s v="CUST1412"/>
    <s v="Shane Brown"/>
    <n v="7"/>
    <x v="7"/>
    <x v="2"/>
    <n v="23"/>
    <s v="Female"/>
    <s v="East Andrea"/>
    <s v="Michigan"/>
    <s v="USA"/>
    <x v="0"/>
    <s v="PROD29"/>
    <x v="3"/>
    <s v="Decor"/>
    <n v="218.48"/>
    <n v="276"/>
    <s v="STORE7"/>
    <x v="4"/>
    <s v="South"/>
    <s v="Williamsfurt"/>
    <s v="Online"/>
    <n v="3"/>
    <n v="310.36"/>
    <n v="0.14000000000000001"/>
    <s v="COD"/>
    <x v="1272"/>
  </r>
  <r>
    <s v="SALE1273"/>
    <d v="2025-04-25T00:00:00"/>
    <s v="CUST1279"/>
    <s v="Aaron Luna"/>
    <n v="25"/>
    <x v="10"/>
    <x v="2"/>
    <n v="21"/>
    <s v="Female"/>
    <s v="Gilltown"/>
    <s v="Ohio"/>
    <s v="USA"/>
    <x v="3"/>
    <s v="PROD98"/>
    <x v="1"/>
    <s v="Audio"/>
    <n v="431.67"/>
    <n v="73"/>
    <s v="STORE8"/>
    <x v="2"/>
    <s v="West"/>
    <s v="Thompsonborough"/>
    <s v="Online"/>
    <n v="3"/>
    <n v="992.81"/>
    <n v="0.04"/>
    <s v="PayPal"/>
    <x v="1273"/>
  </r>
  <r>
    <s v="SALE1274"/>
    <d v="2023-10-18T00:00:00"/>
    <s v="CUST1198"/>
    <s v="Wanda Snyder"/>
    <n v="18"/>
    <x v="11"/>
    <x v="1"/>
    <n v="54"/>
    <s v="Male"/>
    <s v="Frostmouth"/>
    <s v="Vermont"/>
    <s v="USA"/>
    <x v="3"/>
    <s v="PROD60"/>
    <x v="2"/>
    <s v="Fragrance"/>
    <n v="482.75"/>
    <n v="444"/>
    <s v="STORE11"/>
    <x v="19"/>
    <s v="South"/>
    <s v="Lake Michael"/>
    <s v="Online"/>
    <n v="3"/>
    <n v="257.11"/>
    <n v="0.26"/>
    <s v="COD"/>
    <x v="1274"/>
  </r>
  <r>
    <s v="SALE1275"/>
    <d v="2025-03-23T00:00:00"/>
    <s v="CUST1220"/>
    <s v="George Davis"/>
    <n v="23"/>
    <x v="9"/>
    <x v="2"/>
    <n v="50"/>
    <s v="Female"/>
    <s v="    lake lisa"/>
    <s v="Massachusetts"/>
    <s v="USA"/>
    <x v="3"/>
    <s v="PROD95"/>
    <x v="0"/>
    <s v="Accessories"/>
    <n v="60.65"/>
    <n v="75"/>
    <s v="STORE12"/>
    <x v="18"/>
    <s v="North"/>
    <s v="Sabrinatown"/>
    <s v="Online"/>
    <n v="4"/>
    <n v="816.29"/>
    <n v="0.24"/>
    <s v="PayPal"/>
    <x v="1275"/>
  </r>
  <r>
    <s v="SALE1276"/>
    <d v="2023-12-12T00:00:00"/>
    <s v="CUST1122"/>
    <s v="Michael Chang"/>
    <n v="12"/>
    <x v="1"/>
    <x v="1"/>
    <n v="50"/>
    <s v="Male"/>
    <s v="Kathrynport"/>
    <s v="North Carolina"/>
    <s v="USA"/>
    <x v="1"/>
    <s v="PROD60"/>
    <x v="2"/>
    <s v="Fragrance"/>
    <n v="482.75"/>
    <n v="444"/>
    <s v="STORE12"/>
    <x v="18"/>
    <s v="North"/>
    <s v="Sabrinatown"/>
    <s v="Online"/>
    <n v="4"/>
    <n v="755.82"/>
    <n v="0.22"/>
    <s v="COD"/>
    <x v="1276"/>
  </r>
  <r>
    <s v="SALE1277"/>
    <d v="2024-08-20T00:00:00"/>
    <s v="CUST1003"/>
    <s v="jeremy harris"/>
    <n v="20"/>
    <x v="7"/>
    <x v="0"/>
    <n v="59"/>
    <s v="Female"/>
    <s v="Thomastown"/>
    <s v="Ohio"/>
    <s v="USA"/>
    <x v="3"/>
    <s v="PROD0"/>
    <x v="1"/>
    <s v="Computer"/>
    <n v="112.42"/>
    <n v="416"/>
    <s v="STORE14"/>
    <x v="7"/>
    <s v="South"/>
    <s v="Christopherland"/>
    <s v="Outlet"/>
    <n v="1"/>
    <n v="449.6"/>
    <n v="0.01"/>
    <s v="PayPal"/>
    <x v="1277"/>
  </r>
  <r>
    <s v="SALE1278"/>
    <d v="2024-07-08T00:00:00"/>
    <s v="CUST1351"/>
    <s v="Jeffrey Mccarthy"/>
    <n v="8"/>
    <x v="0"/>
    <x v="0"/>
    <n v="25"/>
    <s v="Female"/>
    <s v="North Samuel"/>
    <s v="Nebraska"/>
    <s v="USA"/>
    <x v="3"/>
    <s v="PROD14"/>
    <x v="3"/>
    <s v="Decor"/>
    <n v="48.01"/>
    <n v="439"/>
    <s v="STORE0"/>
    <x v="6"/>
    <s v="East"/>
    <s v="Washingtonfurt"/>
    <s v="Flagship"/>
    <n v="2"/>
    <n v="779.29"/>
    <n v="0.12"/>
    <s v="COD"/>
    <x v="1278"/>
  </r>
  <r>
    <s v="SALE1279"/>
    <d v="2023-12-07T00:00:00"/>
    <s v="CUST1464"/>
    <s v="David Pierce"/>
    <n v="7"/>
    <x v="1"/>
    <x v="1"/>
    <n v="45"/>
    <s v="Female"/>
    <s v="Grayland"/>
    <s v="Washington"/>
    <s v="USA"/>
    <x v="1"/>
    <s v="PROD77"/>
    <x v="1"/>
    <s v="Appliances"/>
    <n v="480.9"/>
    <n v="104"/>
    <s v="STORE17"/>
    <x v="1"/>
    <s v="North"/>
    <s v="Bensonhaven"/>
    <s v="Flagship"/>
    <n v="1"/>
    <n v="748.75"/>
    <n v="0.1"/>
    <s v="COD"/>
    <x v="1279"/>
  </r>
  <r>
    <s v="SALE1280"/>
    <d v="2024-02-06T00:00:00"/>
    <s v="CUST1181"/>
    <s v="Erin Ward"/>
    <n v="6"/>
    <x v="6"/>
    <x v="0"/>
    <n v="60"/>
    <s v="Male"/>
    <s v="New Brianchester"/>
    <s v="New York"/>
    <s v="USA"/>
    <x v="3"/>
    <s v="PROD89"/>
    <x v="2"/>
    <s v="Makeup"/>
    <n v="183.04"/>
    <n v="457"/>
    <s v="STORE0"/>
    <x v="6"/>
    <s v="East"/>
    <s v="Washingtonfurt"/>
    <s v="Flagship"/>
    <n v="2"/>
    <n v="121.67"/>
    <n v="0.08"/>
    <s v="COD"/>
    <x v="1280"/>
  </r>
  <r>
    <s v="SALE1281"/>
    <d v="2025-05-10T00:00:00"/>
    <s v="CUST1492"/>
    <s v="Darrell Miller"/>
    <n v="10"/>
    <x v="5"/>
    <x v="2"/>
    <n v="59"/>
    <s v="Female"/>
    <s v="Port Carol"/>
    <s v="Florida"/>
    <s v="USA"/>
    <x v="1"/>
    <s v="PROD49"/>
    <x v="2"/>
    <s v="Fragrance"/>
    <n v="43.29"/>
    <n v="267"/>
    <s v="STORE15"/>
    <x v="10"/>
    <s v="North"/>
    <s v="East Jenniferstad"/>
    <s v="Flagship"/>
    <n v="3"/>
    <n v="225.14"/>
    <n v="0.15"/>
    <s v="COD"/>
    <x v="1281"/>
  </r>
  <r>
    <s v="SALE1282"/>
    <d v="2025-08-07T00:00:00"/>
    <s v="CUST1321"/>
    <s v="Darren Burton"/>
    <n v="7"/>
    <x v="7"/>
    <x v="2"/>
    <n v="21"/>
    <s v="Female"/>
    <s v="Lake Alice"/>
    <s v="Tennessee"/>
    <s v="USA"/>
    <x v="3"/>
    <s v="PROD29"/>
    <x v="3"/>
    <s v="Decor"/>
    <n v="218.48"/>
    <n v="276"/>
    <s v="STORE19"/>
    <x v="12"/>
    <s v="East"/>
    <s v="Vasquezborough"/>
    <s v="Online"/>
    <n v="1"/>
    <n v="654.17999999999995"/>
    <n v="0.19"/>
    <s v="PayPal"/>
    <x v="1282"/>
  </r>
  <r>
    <s v="SALE1283"/>
    <d v="2024-09-17T00:00:00"/>
    <s v="CUST1058"/>
    <s v="Cheryl Copeland"/>
    <n v="17"/>
    <x v="8"/>
    <x v="0"/>
    <n v="51"/>
    <s v="Male"/>
    <s v="Snowmouth"/>
    <s v="Maryland"/>
    <s v="USA"/>
    <x v="1"/>
    <s v="PROD71"/>
    <x v="2"/>
    <s v="Haircare"/>
    <n v="214.32"/>
    <n v="383"/>
    <s v="STORE5"/>
    <x v="3"/>
    <s v="North"/>
    <s v="New Michaelchester"/>
    <s v="Outlet"/>
    <n v="2"/>
    <n v="504.98"/>
    <n v="0.08"/>
    <s v="COD"/>
    <x v="1283"/>
  </r>
  <r>
    <s v="SALE1284"/>
    <d v="2025-06-15T00:00:00"/>
    <s v="CUST1378"/>
    <s v="Frank Stewart"/>
    <n v="15"/>
    <x v="2"/>
    <x v="2"/>
    <n v="44"/>
    <s v="Female"/>
    <s v="Fischerborough"/>
    <s v="Delaware"/>
    <s v="USA"/>
    <x v="3"/>
    <s v="PROD54"/>
    <x v="0"/>
    <s v="Accessories"/>
    <n v="434.84"/>
    <n v="185"/>
    <s v="STORE8"/>
    <x v="2"/>
    <s v="West"/>
    <s v="Thompsonborough"/>
    <s v="Online"/>
    <n v="2"/>
    <n v="623.20000000000005"/>
    <n v="0.14000000000000001"/>
    <s v="COD"/>
    <x v="1284"/>
  </r>
  <r>
    <s v="SALE1285"/>
    <d v="2024-11-26T00:00:00"/>
    <s v="CUST1325"/>
    <s v="Andrew Smith"/>
    <n v="26"/>
    <x v="3"/>
    <x v="0"/>
    <n v="60"/>
    <s v="Male"/>
    <s v="East Matthew"/>
    <s v="Wisconsin"/>
    <s v="USA"/>
    <x v="3"/>
    <s v="PROD5"/>
    <x v="4"/>
    <s v="Accessories"/>
    <n v="261"/>
    <n v="59"/>
    <s v="STORE16"/>
    <x v="9"/>
    <s v="West"/>
    <s v="New Jimmymouth"/>
    <s v="Flagship"/>
    <n v="2"/>
    <n v="530.54"/>
    <n v="0.28000000000000003"/>
    <s v="COD"/>
    <x v="1285"/>
  </r>
  <r>
    <s v="SALE1286"/>
    <d v="2025-06-02T00:00:00"/>
    <s v="CUST1365"/>
    <s v="Brandon Mcbride"/>
    <n v="2"/>
    <x v="2"/>
    <x v="2"/>
    <n v="63"/>
    <s v="Female"/>
    <s v="Kellyside"/>
    <s v="Alaska"/>
    <s v="USA"/>
    <x v="1"/>
    <s v="PROD0"/>
    <x v="1"/>
    <s v="Computer"/>
    <n v="112.42"/>
    <n v="416"/>
    <s v="STORE16"/>
    <x v="9"/>
    <s v="West"/>
    <s v="New Jimmymouth"/>
    <s v="Flagship"/>
    <n v="3"/>
    <n v="279.45"/>
    <n v="0.15"/>
    <s v="COD"/>
    <x v="1286"/>
  </r>
  <r>
    <s v="SALE1287"/>
    <d v="2024-12-19T00:00:00"/>
    <s v="CUST1266"/>
    <s v="Cynthia Payne"/>
    <n v="19"/>
    <x v="1"/>
    <x v="0"/>
    <n v="32"/>
    <s v="Female"/>
    <s v="South Gina"/>
    <s v="Kentucky"/>
    <s v="USA"/>
    <x v="3"/>
    <s v="PROD12"/>
    <x v="2"/>
    <s v="Haircare"/>
    <n v="115.82"/>
    <n v="460"/>
    <s v="STORE8"/>
    <x v="2"/>
    <s v="West"/>
    <s v="Thompsonborough"/>
    <s v="Online"/>
    <n v="3"/>
    <n v="906.99"/>
    <n v="0.26"/>
    <s v="COD"/>
    <x v="1287"/>
  </r>
  <r>
    <s v="SALE1288"/>
    <d v="2025-04-02T00:00:00"/>
    <s v="CUST1070"/>
    <s v="Eric Singh"/>
    <n v="2"/>
    <x v="10"/>
    <x v="2"/>
    <n v="29"/>
    <s v="Female"/>
    <s v="Port Lisa"/>
    <s v="New Mexico"/>
    <s v="USA"/>
    <x v="0"/>
    <s v="PROD80"/>
    <x v="3"/>
    <s v="Kitchen"/>
    <n v="143.43"/>
    <n v="58"/>
    <s v="STORE17"/>
    <x v="1"/>
    <s v="North"/>
    <s v="Bensonhaven"/>
    <s v="Flagship"/>
    <n v="4"/>
    <n v="408.76"/>
    <n v="0.12"/>
    <s v="COD"/>
    <x v="1288"/>
  </r>
  <r>
    <s v="SALE1289"/>
    <d v="2024-09-02T00:00:00"/>
    <s v="CUST1177"/>
    <s v="Curtis Lam"/>
    <n v="2"/>
    <x v="8"/>
    <x v="0"/>
    <n v="55"/>
    <s v="Male"/>
    <s v="Butlerberg"/>
    <s v="Kentucky"/>
    <s v="USA"/>
    <x v="1"/>
    <s v="PROD36"/>
    <x v="4"/>
    <s v="Tops"/>
    <n v="223.43"/>
    <n v="154"/>
    <s v="STORE9"/>
    <x v="11"/>
    <s v="South"/>
    <s v="East Johnstad"/>
    <s v="Flagship"/>
    <n v="2"/>
    <n v="117.34"/>
    <n v="0.09"/>
    <s v="PayPal"/>
    <x v="1289"/>
  </r>
  <r>
    <s v="SALE1290"/>
    <d v="2024-03-25T00:00:00"/>
    <s v="CUST1168"/>
    <s v="Daniel Contreras"/>
    <n v="25"/>
    <x v="9"/>
    <x v="0"/>
    <n v="36"/>
    <s v="Female"/>
    <s v="Robertview"/>
    <s v="Florida"/>
    <s v="USA"/>
    <x v="1"/>
    <s v="PROD91"/>
    <x v="4"/>
    <s v="Footwear"/>
    <n v="438.25"/>
    <n v="496"/>
    <s v="STORE14"/>
    <x v="7"/>
    <s v="South"/>
    <s v="Christopherland"/>
    <s v="Outlet"/>
    <n v="3"/>
    <n v="690.27"/>
    <n v="7.0000000000000007E-2"/>
    <s v="PayPal"/>
    <x v="1290"/>
  </r>
  <r>
    <s v="SALE1291"/>
    <d v="2025-02-21T00:00:00"/>
    <s v="CUST1108"/>
    <s v="Travis Holland"/>
    <n v="21"/>
    <x v="6"/>
    <x v="2"/>
    <n v="38"/>
    <s v="Male"/>
    <s v="Webstermouth"/>
    <s v="New Hampshire"/>
    <s v="USA"/>
    <x v="3"/>
    <s v="PROD28"/>
    <x v="0"/>
    <s v="Accessories"/>
    <n v="38.76"/>
    <n v="137"/>
    <s v="STORE17"/>
    <x v="1"/>
    <s v="North"/>
    <s v="Bensonhaven"/>
    <s v="Flagship"/>
    <n v="4"/>
    <n v="377.18"/>
    <n v="0.24"/>
    <s v="PayPal"/>
    <x v="1291"/>
  </r>
  <r>
    <s v="SALE1292"/>
    <d v="2024-06-03T00:00:00"/>
    <s v="CUST1112"/>
    <s v="David Cole"/>
    <n v="3"/>
    <x v="2"/>
    <x v="0"/>
    <n v="27"/>
    <s v="Female"/>
    <s v="Lake Michael"/>
    <s v="Michigan"/>
    <s v="USA"/>
    <x v="2"/>
    <s v="PROD40"/>
    <x v="1"/>
    <s v="Audio"/>
    <n v="38.520000000000003"/>
    <n v="378"/>
    <s v="STORE0"/>
    <x v="6"/>
    <s v="East"/>
    <s v="Washingtonfurt"/>
    <s v="Flagship"/>
    <n v="1"/>
    <n v="70.52"/>
    <n v="0.08"/>
    <s v="COD"/>
    <x v="1292"/>
  </r>
  <r>
    <s v="SALE1293"/>
    <d v="2024-02-08T00:00:00"/>
    <s v="CUST1275"/>
    <s v="Shannon Miller"/>
    <n v="8"/>
    <x v="6"/>
    <x v="0"/>
    <n v="22"/>
    <s v="Male"/>
    <s v="North Austinport"/>
    <s v="Kentucky"/>
    <s v="USA"/>
    <x v="0"/>
    <s v="PROD38"/>
    <x v="0"/>
    <s v="Outdoor"/>
    <n v="135.61000000000001"/>
    <n v="394"/>
    <s v="STORE9"/>
    <x v="11"/>
    <s v="South"/>
    <s v="East Johnstad"/>
    <s v="Flagship"/>
    <n v="1"/>
    <n v="40.25"/>
    <n v="0.1"/>
    <s v="PayPal"/>
    <x v="1293"/>
  </r>
  <r>
    <s v="SALE1294"/>
    <d v="2024-04-06T00:00:00"/>
    <s v="CUST1232"/>
    <s v="Christy Hill"/>
    <n v="6"/>
    <x v="10"/>
    <x v="0"/>
    <n v="27"/>
    <s v="Female"/>
    <s v="Tammyton"/>
    <s v="New Jersey"/>
    <s v="USA"/>
    <x v="1"/>
    <s v="PROD89"/>
    <x v="2"/>
    <s v="Makeup"/>
    <n v="183.04"/>
    <n v="457"/>
    <s v="STORE11"/>
    <x v="19"/>
    <s v="South"/>
    <s v="Lake Michael"/>
    <s v="Online"/>
    <n v="3"/>
    <n v="539.44000000000005"/>
    <n v="0.05"/>
    <s v="COD"/>
    <x v="1294"/>
  </r>
  <r>
    <s v="SALE1295"/>
    <d v="2024-01-22T00:00:00"/>
    <s v="CUST1247"/>
    <s v="Douglas Rhodes"/>
    <n v="22"/>
    <x v="4"/>
    <x v="0"/>
    <n v="32"/>
    <s v="Male"/>
    <s v="Mikehaven"/>
    <s v="New Hampshire"/>
    <s v="USA"/>
    <x v="1"/>
    <s v="PROD60"/>
    <x v="2"/>
    <s v="Fragrance"/>
    <n v="482.75"/>
    <n v="444"/>
    <s v="STORE4"/>
    <x v="5"/>
    <s v="South"/>
    <s v="Port Sharon"/>
    <s v="Online"/>
    <n v="3"/>
    <n v="543.49"/>
    <n v="0.05"/>
    <s v="PayPal"/>
    <x v="1295"/>
  </r>
  <r>
    <s v="SALE1296"/>
    <d v="2023-10-22T00:00:00"/>
    <s v="CUST1324"/>
    <s v="Alex Mann II"/>
    <n v="22"/>
    <x v="11"/>
    <x v="1"/>
    <n v="58"/>
    <s v="Male"/>
    <s v="South Zacharychester"/>
    <s v="Oklahoma"/>
    <s v="USA"/>
    <x v="3"/>
    <s v="PROD7"/>
    <x v="3"/>
    <s v="Lighting"/>
    <n v="218.86"/>
    <n v="170"/>
    <s v="STORE6"/>
    <x v="16"/>
    <s v="East"/>
    <s v="Port Josephberg"/>
    <s v="Online"/>
    <n v="4"/>
    <n v="547.21"/>
    <n v="0.1"/>
    <s v="COD"/>
    <x v="1296"/>
  </r>
  <r>
    <s v="SALE1297"/>
    <d v="2024-11-23T00:00:00"/>
    <s v="CUST1241"/>
    <s v="Mr. William Horton"/>
    <n v="23"/>
    <x v="3"/>
    <x v="0"/>
    <n v="31"/>
    <s v="Male"/>
    <s v="Dawsonchester"/>
    <s v="Virginia"/>
    <s v="USA"/>
    <x v="1"/>
    <s v="PROD65"/>
    <x v="0"/>
    <s v="Fitness"/>
    <n v="240.63"/>
    <n v="423"/>
    <s v="STORE1"/>
    <x v="8"/>
    <s v="North"/>
    <s v="Danielmouth"/>
    <s v="Flagship"/>
    <n v="2"/>
    <n v="892.46"/>
    <n v="7.0000000000000007E-2"/>
    <s v="PayPal"/>
    <x v="1297"/>
  </r>
  <r>
    <s v="SALE1298"/>
    <d v="2023-12-26T00:00:00"/>
    <s v="CUST1387"/>
    <s v="Timothy Gardner"/>
    <n v="26"/>
    <x v="1"/>
    <x v="1"/>
    <n v="28"/>
    <s v="Female"/>
    <s v="New Dawn"/>
    <s v="New Jersey"/>
    <s v="USA"/>
    <x v="2"/>
    <s v="PROD26"/>
    <x v="1"/>
    <s v="Audio"/>
    <n v="322.41000000000003"/>
    <n v="213"/>
    <s v="STORE8"/>
    <x v="2"/>
    <s v="West"/>
    <s v="Thompsonborough"/>
    <s v="Online"/>
    <n v="2"/>
    <n v="853.41"/>
    <n v="0.25"/>
    <s v="Credit Card"/>
    <x v="1298"/>
  </r>
  <r>
    <s v="SALE1299"/>
    <d v="2024-06-08T00:00:00"/>
    <s v="CUST1110"/>
    <s v="Ashley Griffin"/>
    <n v="8"/>
    <x v="2"/>
    <x v="0"/>
    <n v="40"/>
    <s v="Female"/>
    <s v="New Dawnton"/>
    <s v="Maryland"/>
    <s v="USA"/>
    <x v="0"/>
    <s v="PROD82"/>
    <x v="0"/>
    <s v="Fitness"/>
    <n v="152.91999999999999"/>
    <n v="281"/>
    <s v="STORE7"/>
    <x v="4"/>
    <s v="South"/>
    <s v="Williamsfurt"/>
    <s v="Online"/>
    <n v="1"/>
    <n v="162.13999999999999"/>
    <n v="7.0000000000000007E-2"/>
    <s v="PayPal"/>
    <x v="1299"/>
  </r>
  <r>
    <s v="SALE1300"/>
    <d v="2024-07-05T00:00:00"/>
    <s v="CUST1147"/>
    <s v="Rhonda Young"/>
    <n v="5"/>
    <x v="0"/>
    <x v="0"/>
    <n v="49"/>
    <s v="Female"/>
    <s v="Lake Nathanfort"/>
    <s v="Alaska"/>
    <s v="USA"/>
    <x v="1"/>
    <s v="PROD96"/>
    <x v="4"/>
    <s v="Outerwear"/>
    <n v="358.47"/>
    <n v="143"/>
    <s v="STORE16"/>
    <x v="9"/>
    <s v="West"/>
    <s v="New Jimmymouth"/>
    <s v="Flagship"/>
    <n v="1"/>
    <n v="893.14"/>
    <n v="0.09"/>
    <s v="Credit Card"/>
    <x v="1300"/>
  </r>
  <r>
    <s v="SALE1301"/>
    <d v="2024-08-24T00:00:00"/>
    <s v="CUST1103"/>
    <s v="Steven Stein"/>
    <n v="24"/>
    <x v="7"/>
    <x v="0"/>
    <n v="21"/>
    <s v="Male"/>
    <s v="West Lauren"/>
    <s v="Connecticut"/>
    <s v="USA"/>
    <x v="3"/>
    <s v="PROD34"/>
    <x v="1"/>
    <s v="Computer"/>
    <n v="419.28"/>
    <n v="86"/>
    <s v="STORE8"/>
    <x v="2"/>
    <s v="West"/>
    <s v="Thompsonborough"/>
    <s v="Online"/>
    <n v="4"/>
    <n v="349.07"/>
    <n v="0.28000000000000003"/>
    <s v="Credit Card"/>
    <x v="1301"/>
  </r>
  <r>
    <s v="SALE1302"/>
    <d v="2024-05-06T00:00:00"/>
    <s v="CUST1283"/>
    <s v="Bryan Garcia"/>
    <n v="6"/>
    <x v="5"/>
    <x v="0"/>
    <n v="54"/>
    <s v="Female"/>
    <s v="Garciaborough"/>
    <s v="Wyoming"/>
    <s v="USA"/>
    <x v="2"/>
    <s v="PROD81"/>
    <x v="0"/>
    <s v="Equipment"/>
    <n v="285.54000000000002"/>
    <n v="358"/>
    <s v="STORE13"/>
    <x v="13"/>
    <s v="East"/>
    <s v="Johnsonville"/>
    <s v="Flagship"/>
    <n v="1"/>
    <n v="747.9"/>
    <n v="0.21"/>
    <s v="COD"/>
    <x v="1302"/>
  </r>
  <r>
    <s v="SALE1303"/>
    <d v="2024-07-05T00:00:00"/>
    <s v="CUST1031"/>
    <s v="Sarah Vance"/>
    <n v="5"/>
    <x v="0"/>
    <x v="0"/>
    <n v="41"/>
    <s v="Male"/>
    <s v="Johnsonville"/>
    <s v="Oregon"/>
    <s v="USA"/>
    <x v="2"/>
    <s v="PROD81"/>
    <x v="0"/>
    <s v="Equipment"/>
    <n v="285.54000000000002"/>
    <n v="358"/>
    <s v="STORE6"/>
    <x v="16"/>
    <s v="East"/>
    <s v="Port Josephberg"/>
    <s v="Online"/>
    <n v="3"/>
    <n v="438.92"/>
    <n v="0.21"/>
    <s v="Credit Card"/>
    <x v="1303"/>
  </r>
  <r>
    <s v="SALE1304"/>
    <d v="2023-11-02T00:00:00"/>
    <s v="CUST1123"/>
    <s v="Erin Hopkins"/>
    <n v="2"/>
    <x v="3"/>
    <x v="1"/>
    <n v="40"/>
    <s v="Male"/>
    <s v="North Sabrina"/>
    <s v="Iowa"/>
    <s v="USA"/>
    <x v="2"/>
    <s v="PROD77"/>
    <x v="1"/>
    <s v="Appliances"/>
    <n v="480.9"/>
    <n v="104"/>
    <s v="STORE4"/>
    <x v="5"/>
    <s v="South"/>
    <s v="Port Sharon"/>
    <s v="Online"/>
    <n v="4"/>
    <n v="665.38"/>
    <n v="0.18"/>
    <s v="Credit Card"/>
    <x v="1304"/>
  </r>
  <r>
    <s v="SALE1305"/>
    <d v="2024-11-20T00:00:00"/>
    <s v="CUST1003"/>
    <s v="jeremy harris"/>
    <n v="20"/>
    <x v="3"/>
    <x v="0"/>
    <n v="59"/>
    <s v="Female"/>
    <s v="Thomastown"/>
    <s v="Ohio"/>
    <s v="USA"/>
    <x v="3"/>
    <s v="PROD60"/>
    <x v="2"/>
    <s v="Fragrance"/>
    <n v="482.75"/>
    <n v="444"/>
    <s v="STORE18"/>
    <x v="14"/>
    <s v="East"/>
    <s v="East Stevechester"/>
    <s v="Flagship"/>
    <n v="1"/>
    <n v="146.49"/>
    <n v="0.28000000000000003"/>
    <s v="Credit Card"/>
    <x v="1305"/>
  </r>
  <r>
    <s v="SALE1306"/>
    <d v="2025-04-27T00:00:00"/>
    <s v="CUST1139"/>
    <s v="Brian Holder"/>
    <n v="27"/>
    <x v="10"/>
    <x v="2"/>
    <n v="32"/>
    <s v="Male"/>
    <s v="Port Travis"/>
    <s v="Utah"/>
    <s v="USA"/>
    <x v="3"/>
    <s v="PROD38"/>
    <x v="0"/>
    <s v="Outdoor"/>
    <n v="135.61000000000001"/>
    <n v="394"/>
    <s v="STORE15"/>
    <x v="10"/>
    <s v="North"/>
    <s v="East Jenniferstad"/>
    <s v="Flagship"/>
    <n v="2"/>
    <n v="235.39"/>
    <n v="0.27"/>
    <s v="COD"/>
    <x v="1306"/>
  </r>
  <r>
    <s v="SALE1307"/>
    <d v="2024-12-25T00:00:00"/>
    <s v="CUST1028"/>
    <s v="Joshua Ryan"/>
    <n v="25"/>
    <x v="1"/>
    <x v="0"/>
    <n v="27"/>
    <s v="Female"/>
    <s v="New David"/>
    <s v="New Jersey"/>
    <s v="USA"/>
    <x v="1"/>
    <s v="PROD61"/>
    <x v="0"/>
    <s v="Equipment"/>
    <n v="103.45"/>
    <n v="465"/>
    <s v="STORE5"/>
    <x v="3"/>
    <s v="North"/>
    <s v="New Michaelchester"/>
    <s v="Outlet"/>
    <n v="3"/>
    <n v="38.07"/>
    <n v="0.09"/>
    <s v="PayPal"/>
    <x v="1307"/>
  </r>
  <r>
    <s v="SALE1308"/>
    <d v="2025-09-02T00:00:00"/>
    <s v="CUST1403"/>
    <s v="Justin Ingram"/>
    <n v="2"/>
    <x v="8"/>
    <x v="2"/>
    <n v="34"/>
    <s v="Male"/>
    <s v="Lake Lisaland"/>
    <s v="Louisiana"/>
    <s v="USA"/>
    <x v="3"/>
    <s v="PROD34"/>
    <x v="1"/>
    <s v="Computer"/>
    <n v="419.28"/>
    <n v="86"/>
    <s v="STORE4"/>
    <x v="5"/>
    <s v="South"/>
    <s v="Port Sharon"/>
    <s v="Online"/>
    <n v="2"/>
    <n v="511.7"/>
    <n v="0.12"/>
    <s v="COD"/>
    <x v="1308"/>
  </r>
  <r>
    <s v="SALE1309"/>
    <d v="2024-04-19T00:00:00"/>
    <s v="CUST1092"/>
    <s v="Robert Jackson"/>
    <n v="19"/>
    <x v="10"/>
    <x v="0"/>
    <n v="44"/>
    <s v="Female"/>
    <s v="Lake Brandy"/>
    <s v="Tennessee"/>
    <s v="USA"/>
    <x v="1"/>
    <s v="PROD75"/>
    <x v="4"/>
    <s v="Footwear"/>
    <n v="158.13999999999999"/>
    <n v="82"/>
    <s v="STORE8"/>
    <x v="2"/>
    <s v="West"/>
    <s v="Thompsonborough"/>
    <s v="Online"/>
    <n v="4"/>
    <n v="488.72"/>
    <n v="0.23"/>
    <s v="PayPal"/>
    <x v="1309"/>
  </r>
  <r>
    <s v="SALE1310"/>
    <d v="2025-03-01T00:00:00"/>
    <s v="CUST1391"/>
    <s v="Heidi Tyler"/>
    <n v="1"/>
    <x v="9"/>
    <x v="2"/>
    <n v="40"/>
    <s v="Female"/>
    <s v="Dawnstad"/>
    <s v="Oregon"/>
    <s v="USA"/>
    <x v="3"/>
    <s v="PROD50"/>
    <x v="0"/>
    <s v="Fitness"/>
    <n v="190.29"/>
    <n v="260"/>
    <s v="STORE12"/>
    <x v="18"/>
    <s v="North"/>
    <s v="Sabrinatown"/>
    <s v="Online"/>
    <n v="2"/>
    <n v="520.45000000000005"/>
    <n v="0.11"/>
    <s v="COD"/>
    <x v="1310"/>
  </r>
  <r>
    <s v="SALE1311"/>
    <d v="2024-03-25T00:00:00"/>
    <s v="CUST1432"/>
    <s v="Summer Weiss"/>
    <n v="25"/>
    <x v="9"/>
    <x v="0"/>
    <n v="37"/>
    <s v="Male"/>
    <s v="Phyllisport"/>
    <s v="New Jersey"/>
    <s v="USA"/>
    <x v="3"/>
    <s v="PROD48"/>
    <x v="1"/>
    <s v="Accessories"/>
    <n v="177.98"/>
    <n v="103"/>
    <s v="STORE5"/>
    <x v="3"/>
    <s v="North"/>
    <s v="New Michaelchester"/>
    <s v="Outlet"/>
    <n v="1"/>
    <n v="340.9"/>
    <n v="0.28999999999999998"/>
    <s v="Credit Card"/>
    <x v="1311"/>
  </r>
  <r>
    <s v="SALE1312"/>
    <d v="2024-10-11T00:00:00"/>
    <s v="CUST1346"/>
    <s v="John Jordan"/>
    <n v="11"/>
    <x v="11"/>
    <x v="0"/>
    <n v="58"/>
    <s v="Female"/>
    <s v="Port Crystalberg"/>
    <s v="Tennessee"/>
    <s v="USA"/>
    <x v="1"/>
    <s v="PROD31"/>
    <x v="0"/>
    <s v="Team Sports"/>
    <n v="204.39"/>
    <n v="281"/>
    <s v="STORE8"/>
    <x v="2"/>
    <s v="West"/>
    <s v="Thompsonborough"/>
    <s v="Online"/>
    <n v="3"/>
    <n v="653.59"/>
    <n v="0.17"/>
    <s v="COD"/>
    <x v="1312"/>
  </r>
  <r>
    <s v="SALE1313"/>
    <d v="2025-09-06T00:00:00"/>
    <s v="CUST1021"/>
    <s v="Jeff Martinez"/>
    <n v="6"/>
    <x v="8"/>
    <x v="2"/>
    <n v="36"/>
    <s v="Female"/>
    <s v="Smithburgh"/>
    <s v="Oklahoma"/>
    <s v="USA"/>
    <x v="0"/>
    <s v="PROD26"/>
    <x v="1"/>
    <s v="Audio"/>
    <n v="322.41000000000003"/>
    <n v="213"/>
    <s v="STORE18"/>
    <x v="14"/>
    <s v="East"/>
    <s v="East Stevechester"/>
    <s v="Flagship"/>
    <n v="1"/>
    <n v="179.77"/>
    <n v="0.23"/>
    <s v="COD"/>
    <x v="1313"/>
  </r>
  <r>
    <s v="SALE1314"/>
    <d v="2024-08-19T00:00:00"/>
    <s v="CUST1008"/>
    <s v="Melissa Howard"/>
    <n v="19"/>
    <x v="7"/>
    <x v="0"/>
    <n v="53"/>
    <s v="Female"/>
    <s v="Maynardton"/>
    <s v="New Hampshire"/>
    <s v="USA"/>
    <x v="0"/>
    <s v="PROD0"/>
    <x v="1"/>
    <s v="Computer"/>
    <n v="112.42"/>
    <n v="416"/>
    <s v="STORE9"/>
    <x v="11"/>
    <s v="South"/>
    <s v="East Johnstad"/>
    <s v="Flagship"/>
    <n v="2"/>
    <n v="943.8"/>
    <n v="0.06"/>
    <s v="Credit Card"/>
    <x v="1314"/>
  </r>
  <r>
    <s v="SALE1315"/>
    <d v="2023-11-04T00:00:00"/>
    <s v="CUST1409"/>
    <s v="Sarah Smith"/>
    <n v="4"/>
    <x v="3"/>
    <x v="1"/>
    <n v="55"/>
    <s v="Male"/>
    <s v="Kathleenport"/>
    <s v="Wyoming"/>
    <s v="USA"/>
    <x v="0"/>
    <s v="PROD71"/>
    <x v="2"/>
    <s v="Haircare"/>
    <n v="214.32"/>
    <n v="383"/>
    <s v="STORE15"/>
    <x v="10"/>
    <s v="North"/>
    <s v="East Jenniferstad"/>
    <s v="Flagship"/>
    <n v="2"/>
    <n v="985"/>
    <n v="0.25"/>
    <s v="Credit Card"/>
    <x v="1315"/>
  </r>
  <r>
    <s v="SALE1316"/>
    <d v="2024-04-23T00:00:00"/>
    <s v="CUST1485"/>
    <s v="Sara Ingram"/>
    <n v="23"/>
    <x v="10"/>
    <x v="0"/>
    <n v="46"/>
    <s v="Female"/>
    <s v="East Dillonview"/>
    <s v="Virginia"/>
    <s v="USA"/>
    <x v="3"/>
    <s v="PROD88"/>
    <x v="0"/>
    <s v="Accessories"/>
    <n v="131.24"/>
    <n v="232"/>
    <s v="STORE10"/>
    <x v="15"/>
    <s v="East"/>
    <s v="East Davidville"/>
    <s v="Online"/>
    <n v="4"/>
    <n v="216.81"/>
    <n v="0.28999999999999998"/>
    <s v="Credit Card"/>
    <x v="1316"/>
  </r>
  <r>
    <s v="SALE1317"/>
    <d v="2023-10-24T00:00:00"/>
    <s v="CUST1117"/>
    <s v="Colleen Mccarthy"/>
    <n v="24"/>
    <x v="11"/>
    <x v="1"/>
    <n v="21"/>
    <s v="Female"/>
    <s v="North Katherine"/>
    <s v="Washington"/>
    <s v="USA"/>
    <x v="1"/>
    <s v="PROD64"/>
    <x v="2"/>
    <s v="Makeup"/>
    <n v="299.11"/>
    <n v="118"/>
    <s v="STORE2"/>
    <x v="17"/>
    <s v="South"/>
    <s v="North Nancyview"/>
    <s v="Outlet"/>
    <n v="4"/>
    <n v="950.21"/>
    <n v="0.27"/>
    <s v="COD"/>
    <x v="1317"/>
  </r>
  <r>
    <s v="SALE1318"/>
    <d v="2025-06-30T00:00:00"/>
    <s v="CUST1256"/>
    <s v="Kristen Fischer"/>
    <n v="30"/>
    <x v="2"/>
    <x v="2"/>
    <n v="57"/>
    <s v="Male"/>
    <s v="Lake Christopher"/>
    <s v="Arkansas"/>
    <s v="USA"/>
    <x v="1"/>
    <s v="PROD48"/>
    <x v="1"/>
    <s v="Accessories"/>
    <n v="177.98"/>
    <n v="103"/>
    <s v="STORE7"/>
    <x v="4"/>
    <s v="South"/>
    <s v="Williamsfurt"/>
    <s v="Online"/>
    <n v="2"/>
    <n v="271.39999999999998"/>
    <n v="0.17"/>
    <s v="PayPal"/>
    <x v="1318"/>
  </r>
  <r>
    <s v="SALE1319"/>
    <d v="2025-08-14T00:00:00"/>
    <s v="CUST1168"/>
    <s v="Daniel Contreras"/>
    <n v="14"/>
    <x v="7"/>
    <x v="2"/>
    <n v="36"/>
    <s v="Female"/>
    <s v="Robertview"/>
    <s v="Florida"/>
    <s v="USA"/>
    <x v="1"/>
    <s v="PROD39"/>
    <x v="1"/>
    <s v="Mobile"/>
    <n v="326.06"/>
    <n v="301"/>
    <s v="STORE8"/>
    <x v="2"/>
    <s v="West"/>
    <s v="Thompsonborough"/>
    <s v="Online"/>
    <n v="4"/>
    <n v="708.19"/>
    <n v="0.1"/>
    <s v="PayPal"/>
    <x v="1319"/>
  </r>
  <r>
    <s v="SALE1320"/>
    <d v="2025-05-11T00:00:00"/>
    <s v="CUST1444"/>
    <s v="Cheryl Carr"/>
    <n v="11"/>
    <x v="5"/>
    <x v="2"/>
    <n v="19"/>
    <s v="Male"/>
    <s v="Jessicaland"/>
    <s v="Wyoming"/>
    <s v="USA"/>
    <x v="0"/>
    <s v="PROD54"/>
    <x v="0"/>
    <s v="Accessories"/>
    <n v="434.84"/>
    <n v="185"/>
    <s v="STORE3"/>
    <x v="0"/>
    <s v="North"/>
    <s v="Hoodberg"/>
    <s v="Outlet"/>
    <n v="3"/>
    <n v="477.05"/>
    <n v="0.05"/>
    <s v="PayPal"/>
    <x v="1320"/>
  </r>
  <r>
    <s v="SALE1321"/>
    <d v="2024-04-01T00:00:00"/>
    <s v="CUST1307"/>
    <s v="Brandy Thompson"/>
    <n v="1"/>
    <x v="10"/>
    <x v="0"/>
    <n v="56"/>
    <s v="Female"/>
    <s v="West Patriciaview"/>
    <s v="Alabama"/>
    <s v="USA"/>
    <x v="3"/>
    <s v="PROD74"/>
    <x v="1"/>
    <s v="Audio"/>
    <n v="403.71"/>
    <n v="159"/>
    <s v="STORE9"/>
    <x v="11"/>
    <s v="South"/>
    <s v="East Johnstad"/>
    <s v="Flagship"/>
    <n v="3"/>
    <n v="627.29"/>
    <n v="0.27"/>
    <s v="COD"/>
    <x v="1321"/>
  </r>
  <r>
    <s v="SALE1322"/>
    <d v="2024-02-13T00:00:00"/>
    <s v="CUST1304"/>
    <s v="Miss Alexandria Li DVM"/>
    <n v="13"/>
    <x v="6"/>
    <x v="0"/>
    <n v="41"/>
    <s v="Male"/>
    <s v="Port Jenniferton"/>
    <s v="Kansas"/>
    <s v="USA"/>
    <x v="2"/>
    <s v="PROD94"/>
    <x v="2"/>
    <s v="Skincare"/>
    <n v="358.47"/>
    <n v="213"/>
    <s v="STORE11"/>
    <x v="19"/>
    <s v="South"/>
    <s v="Lake Michael"/>
    <s v="Online"/>
    <n v="3"/>
    <n v="206.84"/>
    <n v="0.19"/>
    <s v="PayPal"/>
    <x v="1322"/>
  </r>
  <r>
    <s v="SALE1323"/>
    <d v="2024-01-13T00:00:00"/>
    <s v="CUST1251"/>
    <s v="Tyler Garner"/>
    <n v="13"/>
    <x v="4"/>
    <x v="0"/>
    <n v="64"/>
    <s v="Male"/>
    <s v="Port Coreyfort"/>
    <s v="Alabama"/>
    <s v="USA"/>
    <x v="2"/>
    <s v="PROD30"/>
    <x v="3"/>
    <s v="Kitchen"/>
    <n v="19.52"/>
    <n v="57"/>
    <s v="STORE1"/>
    <x v="8"/>
    <s v="North"/>
    <s v="Danielmouth"/>
    <s v="Flagship"/>
    <n v="4"/>
    <n v="629.04999999999995"/>
    <n v="0.26"/>
    <s v="Credit Card"/>
    <x v="1323"/>
  </r>
  <r>
    <s v="SALE1324"/>
    <d v="2024-09-08T00:00:00"/>
    <s v="CUST1438"/>
    <s v="Monica Flynn"/>
    <n v="8"/>
    <x v="8"/>
    <x v="0"/>
    <n v="59"/>
    <s v="Female"/>
    <s v="Amberburgh"/>
    <s v="Tennessee"/>
    <s v="USA"/>
    <x v="1"/>
    <s v="PROD74"/>
    <x v="1"/>
    <s v="Audio"/>
    <n v="403.71"/>
    <n v="159"/>
    <s v="STORE17"/>
    <x v="1"/>
    <s v="North"/>
    <s v="Bensonhaven"/>
    <s v="Flagship"/>
    <n v="4"/>
    <n v="529.04"/>
    <n v="0.1"/>
    <s v="PayPal"/>
    <x v="1324"/>
  </r>
  <r>
    <s v="SALE1325"/>
    <d v="2024-02-04T00:00:00"/>
    <s v="CUST1349"/>
    <s v="Heather Valenzuela"/>
    <n v="4"/>
    <x v="6"/>
    <x v="0"/>
    <n v="31"/>
    <s v="Male"/>
    <s v="New Angiefurt"/>
    <s v="Alaska"/>
    <s v="USA"/>
    <x v="3"/>
    <s v="PROD30"/>
    <x v="3"/>
    <s v="Kitchen"/>
    <n v="19.52"/>
    <n v="57"/>
    <s v="STORE17"/>
    <x v="1"/>
    <s v="North"/>
    <s v="Bensonhaven"/>
    <s v="Flagship"/>
    <n v="1"/>
    <n v="350.67"/>
    <n v="0.22"/>
    <s v="PayPal"/>
    <x v="1325"/>
  </r>
  <r>
    <s v="SALE1326"/>
    <d v="2024-07-25T00:00:00"/>
    <s v="CUST1371"/>
    <s v="Michael Garner"/>
    <n v="25"/>
    <x v="0"/>
    <x v="0"/>
    <n v="21"/>
    <s v="Female"/>
    <s v="Port Crystal"/>
    <s v="New Hampshire"/>
    <s v="USA"/>
    <x v="1"/>
    <s v="PROD95"/>
    <x v="0"/>
    <s v="Accessories"/>
    <n v="60.65"/>
    <n v="75"/>
    <s v="STORE1"/>
    <x v="8"/>
    <s v="North"/>
    <s v="Danielmouth"/>
    <s v="Flagship"/>
    <n v="1"/>
    <n v="128.93"/>
    <n v="0.26"/>
    <s v="Credit Card"/>
    <x v="1326"/>
  </r>
  <r>
    <s v="SALE1327"/>
    <d v="2024-09-09T00:00:00"/>
    <s v="CUST1145"/>
    <s v="Cameron Simpson"/>
    <n v="9"/>
    <x v="8"/>
    <x v="0"/>
    <n v="46"/>
    <s v="Male"/>
    <s v="Michaelfort"/>
    <s v="Indiana"/>
    <s v="USA"/>
    <x v="1"/>
    <s v="PROD86"/>
    <x v="3"/>
    <s v="Kitchen"/>
    <n v="176.07"/>
    <n v="82"/>
    <s v="STORE15"/>
    <x v="10"/>
    <s v="North"/>
    <s v="East Jenniferstad"/>
    <s v="Flagship"/>
    <n v="2"/>
    <n v="384.92"/>
    <n v="0.09"/>
    <s v="Credit Card"/>
    <x v="1327"/>
  </r>
  <r>
    <s v="SALE1328"/>
    <d v="2023-12-08T00:00:00"/>
    <s v="CUST1334"/>
    <s v="Mr. Christopher Sims"/>
    <n v="8"/>
    <x v="1"/>
    <x v="1"/>
    <n v="50"/>
    <s v="Female"/>
    <s v="Donaldsontown"/>
    <s v="Connecticut"/>
    <s v="USA"/>
    <x v="2"/>
    <s v="PROD5"/>
    <x v="4"/>
    <s v="Accessories"/>
    <n v="261"/>
    <n v="59"/>
    <s v="STORE8"/>
    <x v="2"/>
    <s v="West"/>
    <s v="Thompsonborough"/>
    <s v="Online"/>
    <n v="3"/>
    <n v="120.77"/>
    <n v="0.28999999999999998"/>
    <s v="PayPal"/>
    <x v="1328"/>
  </r>
  <r>
    <s v="SALE1329"/>
    <d v="2025-06-16T00:00:00"/>
    <s v="CUST1222"/>
    <s v="Alejandro Doyle"/>
    <n v="16"/>
    <x v="2"/>
    <x v="2"/>
    <n v="35"/>
    <s v="Male"/>
    <s v="East Crystalton"/>
    <s v="New Mexico"/>
    <s v="USA"/>
    <x v="1"/>
    <s v="PROD76"/>
    <x v="1"/>
    <s v="Computer"/>
    <n v="392.89"/>
    <n v="320"/>
    <s v="STORE17"/>
    <x v="1"/>
    <s v="North"/>
    <s v="Bensonhaven"/>
    <s v="Flagship"/>
    <n v="4"/>
    <n v="661.39"/>
    <n v="7.0000000000000007E-2"/>
    <s v="Credit Card"/>
    <x v="1329"/>
  </r>
  <r>
    <s v="SALE1330"/>
    <d v="2023-12-01T00:00:00"/>
    <s v="CUST1449"/>
    <s v="William Cortez"/>
    <n v="1"/>
    <x v="1"/>
    <x v="1"/>
    <n v="29"/>
    <s v="Male"/>
    <s v="Port Hannahport"/>
    <s v="Ohio"/>
    <s v="USA"/>
    <x v="3"/>
    <s v="PROD62"/>
    <x v="1"/>
    <s v="Computer"/>
    <n v="86.42"/>
    <n v="222"/>
    <s v="STORE2"/>
    <x v="17"/>
    <s v="South"/>
    <s v="North Nancyview"/>
    <s v="Outlet"/>
    <n v="1"/>
    <n v="195.24"/>
    <n v="0.27"/>
    <s v="PayPal"/>
    <x v="1330"/>
  </r>
  <r>
    <s v="SALE1331"/>
    <d v="2023-11-03T00:00:00"/>
    <s v="CUST1004"/>
    <s v="Caroline Collins"/>
    <n v="3"/>
    <x v="3"/>
    <x v="1"/>
    <n v="64"/>
    <s v="Female"/>
    <s v="Nicholasshire"/>
    <s v="California"/>
    <s v="USA"/>
    <x v="2"/>
    <s v="PROD92"/>
    <x v="3"/>
    <s v="Appliances"/>
    <n v="447.43"/>
    <n v="191"/>
    <s v="STORE18"/>
    <x v="14"/>
    <s v="East"/>
    <s v="East Stevechester"/>
    <s v="Flagship"/>
    <n v="2"/>
    <n v="177.4"/>
    <n v="0.19"/>
    <s v="PayPal"/>
    <x v="1331"/>
  </r>
  <r>
    <s v="SALE1332"/>
    <d v="2025-01-16T00:00:00"/>
    <s v="CUST1057"/>
    <s v="Jay Patel"/>
    <n v="16"/>
    <x v="4"/>
    <x v="2"/>
    <n v="43"/>
    <s v="Female"/>
    <s v="Morrisbury"/>
    <s v="Rhode Island"/>
    <s v="USA"/>
    <x v="1"/>
    <s v="PROD98"/>
    <x v="1"/>
    <s v="Audio"/>
    <n v="431.67"/>
    <n v="73"/>
    <s v="STORE11"/>
    <x v="19"/>
    <s v="South"/>
    <s v="Lake Michael"/>
    <s v="Online"/>
    <n v="4"/>
    <n v="862.67"/>
    <n v="0.2"/>
    <s v="PayPal"/>
    <x v="1332"/>
  </r>
  <r>
    <s v="SALE1333"/>
    <d v="2024-09-30T00:00:00"/>
    <s v="CUST1444"/>
    <s v="Cheryl Carr"/>
    <n v="30"/>
    <x v="8"/>
    <x v="0"/>
    <n v="19"/>
    <s v="Male"/>
    <s v="Jessicaland"/>
    <s v="Wyoming"/>
    <s v="USA"/>
    <x v="0"/>
    <s v="PROD17"/>
    <x v="0"/>
    <s v="Accessories"/>
    <n v="144.53"/>
    <n v="367"/>
    <s v="STORE6"/>
    <x v="16"/>
    <s v="East"/>
    <s v="Port Josephberg"/>
    <s v="Online"/>
    <n v="1"/>
    <n v="55.04"/>
    <n v="0.01"/>
    <s v="COD"/>
    <x v="1333"/>
  </r>
  <r>
    <s v="SALE1334"/>
    <d v="2024-12-20T00:00:00"/>
    <s v="CUST1049"/>
    <s v="Timothy Weaver"/>
    <n v="20"/>
    <x v="1"/>
    <x v="0"/>
    <n v="45"/>
    <s v="Female"/>
    <s v="New Amy"/>
    <s v="Ohio"/>
    <s v="USA"/>
    <x v="0"/>
    <s v="PROD45"/>
    <x v="0"/>
    <s v="Team Sports"/>
    <n v="318.91000000000003"/>
    <n v="114"/>
    <s v="STORE0"/>
    <x v="6"/>
    <s v="East"/>
    <s v="Washingtonfurt"/>
    <s v="Flagship"/>
    <n v="2"/>
    <n v="905.47"/>
    <n v="0.2"/>
    <s v="COD"/>
    <x v="1334"/>
  </r>
  <r>
    <s v="SALE1335"/>
    <d v="2024-09-04T00:00:00"/>
    <s v="CUST1461"/>
    <s v="Paul Cox"/>
    <n v="4"/>
    <x v="8"/>
    <x v="0"/>
    <n v="60"/>
    <s v="Female"/>
    <s v="East Julie"/>
    <s v="Kansas"/>
    <s v="USA"/>
    <x v="2"/>
    <s v="PROD63"/>
    <x v="2"/>
    <s v="Skincare"/>
    <n v="266.86"/>
    <n v="458"/>
    <s v="STORE13"/>
    <x v="13"/>
    <s v="East"/>
    <s v="Johnsonville"/>
    <s v="Flagship"/>
    <n v="3"/>
    <n v="217.13"/>
    <n v="0.28000000000000003"/>
    <s v="Credit Card"/>
    <x v="1335"/>
  </r>
  <r>
    <s v="SALE1336"/>
    <d v="2025-10-06T00:00:00"/>
    <s v="CUST1389"/>
    <s v="Cynthia Lopez"/>
    <n v="6"/>
    <x v="11"/>
    <x v="2"/>
    <n v="50"/>
    <s v="Male"/>
    <s v="Joseland"/>
    <s v="Nebraska"/>
    <s v="USA"/>
    <x v="1"/>
    <s v="PROD75"/>
    <x v="4"/>
    <s v="Footwear"/>
    <n v="158.13999999999999"/>
    <n v="82"/>
    <s v="STORE0"/>
    <x v="6"/>
    <s v="East"/>
    <s v="Washingtonfurt"/>
    <s v="Flagship"/>
    <n v="3"/>
    <n v="580.45000000000005"/>
    <n v="0"/>
    <s v="PayPal"/>
    <x v="1336"/>
  </r>
  <r>
    <s v="SALE1337"/>
    <d v="2025-07-16T00:00:00"/>
    <s v="CUST1103"/>
    <s v="Steven Stein"/>
    <n v="16"/>
    <x v="0"/>
    <x v="2"/>
    <n v="21"/>
    <s v="Male"/>
    <s v="West Lauren"/>
    <s v="Connecticut"/>
    <s v="USA"/>
    <x v="3"/>
    <s v="PROD4"/>
    <x v="4"/>
    <s v="Bottoms"/>
    <n v="306.45999999999998"/>
    <n v="487"/>
    <s v="STORE17"/>
    <x v="1"/>
    <s v="North"/>
    <s v="Bensonhaven"/>
    <s v="Flagship"/>
    <n v="2"/>
    <n v="892.88"/>
    <n v="0.17"/>
    <s v="PayPal"/>
    <x v="1337"/>
  </r>
  <r>
    <s v="SALE1338"/>
    <d v="2025-10-06T00:00:00"/>
    <s v="CUST1091"/>
    <s v="Donna Gregory"/>
    <n v="6"/>
    <x v="11"/>
    <x v="2"/>
    <n v="29"/>
    <s v="Female"/>
    <s v="South Amandahaven"/>
    <s v="Arizona"/>
    <s v="USA"/>
    <x v="2"/>
    <s v="PROD40"/>
    <x v="1"/>
    <s v="Audio"/>
    <n v="38.520000000000003"/>
    <n v="378"/>
    <s v="STORE18"/>
    <x v="14"/>
    <s v="East"/>
    <s v="East Stevechester"/>
    <s v="Flagship"/>
    <n v="2"/>
    <n v="356.28"/>
    <n v="0.11"/>
    <s v="COD"/>
    <x v="1338"/>
  </r>
  <r>
    <s v="SALE1339"/>
    <d v="2025-09-21T00:00:00"/>
    <s v="CUST1384"/>
    <s v="Andrew Mason"/>
    <n v="21"/>
    <x v="8"/>
    <x v="2"/>
    <n v="52"/>
    <s v="Female"/>
    <s v="North Michael"/>
    <s v="Iowa"/>
    <s v="USA"/>
    <x v="3"/>
    <s v="PROD80"/>
    <x v="3"/>
    <s v="Kitchen"/>
    <n v="143.43"/>
    <n v="58"/>
    <s v="STORE2"/>
    <x v="17"/>
    <s v="South"/>
    <s v="North Nancyview"/>
    <s v="Outlet"/>
    <n v="4"/>
    <n v="806.99"/>
    <n v="0.06"/>
    <s v="Credit Card"/>
    <x v="1339"/>
  </r>
  <r>
    <s v="SALE1340"/>
    <d v="2025-07-17T00:00:00"/>
    <s v="CUST1439"/>
    <s v="John Compton"/>
    <n v="17"/>
    <x v="0"/>
    <x v="2"/>
    <n v="53"/>
    <s v="Male"/>
    <s v="North Daniel"/>
    <s v="Michigan"/>
    <s v="USA"/>
    <x v="2"/>
    <s v="PROD20"/>
    <x v="0"/>
    <s v="Accessories"/>
    <n v="131.51"/>
    <n v="281.95833333333331"/>
    <s v="STORE1"/>
    <x v="8"/>
    <s v="North"/>
    <s v="Danielmouth"/>
    <s v="Flagship"/>
    <n v="3"/>
    <n v="684.22"/>
    <n v="0.09"/>
    <s v="Credit Card"/>
    <x v="1340"/>
  </r>
  <r>
    <s v="SALE1341"/>
    <d v="2025-06-29T00:00:00"/>
    <s v="CUST1443"/>
    <s v="Adam Castro"/>
    <n v="29"/>
    <x v="2"/>
    <x v="2"/>
    <n v="51"/>
    <s v="Male"/>
    <s v="New Donnabury"/>
    <s v="Texas"/>
    <s v="USA"/>
    <x v="2"/>
    <s v="PROD93"/>
    <x v="1"/>
    <s v="Computer"/>
    <n v="377.52"/>
    <n v="485"/>
    <s v="STORE7"/>
    <x v="4"/>
    <s v="South"/>
    <s v="Williamsfurt"/>
    <s v="Online"/>
    <n v="4"/>
    <n v="763.34"/>
    <n v="7.0000000000000007E-2"/>
    <s v="PayPal"/>
    <x v="1341"/>
  </r>
  <r>
    <s v="SALE1342"/>
    <d v="2025-03-22T00:00:00"/>
    <s v="CUST1361"/>
    <s v="Natalie Johnson"/>
    <n v="22"/>
    <x v="9"/>
    <x v="2"/>
    <n v="64"/>
    <s v="Male"/>
    <s v="New Jessechester"/>
    <s v="Indiana"/>
    <s v="USA"/>
    <x v="1"/>
    <s v="PROD50"/>
    <x v="0"/>
    <s v="Fitness"/>
    <n v="190.29"/>
    <n v="260"/>
    <s v="STORE3"/>
    <x v="0"/>
    <s v="North"/>
    <s v="Hoodberg"/>
    <s v="Outlet"/>
    <n v="3"/>
    <n v="721.94"/>
    <n v="0.26"/>
    <s v="Credit Card"/>
    <x v="1342"/>
  </r>
  <r>
    <s v="SALE1343"/>
    <d v="2024-02-01T00:00:00"/>
    <s v="CUST1406"/>
    <s v="David Lozano"/>
    <n v="1"/>
    <x v="6"/>
    <x v="0"/>
    <n v="23"/>
    <s v="Female"/>
    <s v="North Michaelfurt"/>
    <s v="Wisconsin"/>
    <s v="USA"/>
    <x v="0"/>
    <s v="PROD97"/>
    <x v="0"/>
    <s v="Team Sports"/>
    <n v="245.98"/>
    <n v="471"/>
    <s v="STORE1"/>
    <x v="8"/>
    <s v="North"/>
    <s v="Danielmouth"/>
    <s v="Flagship"/>
    <n v="3"/>
    <n v="760.38"/>
    <n v="0"/>
    <s v="COD"/>
    <x v="1343"/>
  </r>
  <r>
    <s v="SALE1344"/>
    <d v="2024-03-11T00:00:00"/>
    <s v="CUST1298"/>
    <s v="Tracy Stephens"/>
    <n v="11"/>
    <x v="9"/>
    <x v="0"/>
    <n v="64"/>
    <s v="Male"/>
    <s v="New Joshuatown"/>
    <s v="Maine"/>
    <s v="USA"/>
    <x v="1"/>
    <s v="PROD97"/>
    <x v="0"/>
    <s v="Team Sports"/>
    <n v="245.98"/>
    <n v="471"/>
    <s v="STORE6"/>
    <x v="16"/>
    <s v="East"/>
    <s v="Port Josephberg"/>
    <s v="Online"/>
    <n v="3"/>
    <n v="612.53"/>
    <n v="0.21"/>
    <s v="COD"/>
    <x v="1344"/>
  </r>
  <r>
    <s v="SALE1345"/>
    <d v="2024-09-09T00:00:00"/>
    <s v="CUST1041"/>
    <s v="James Gibbs"/>
    <n v="9"/>
    <x v="8"/>
    <x v="0"/>
    <n v="21"/>
    <s v="Male"/>
    <s v="Mooneyshire"/>
    <s v="Alaska"/>
    <s v="USA"/>
    <x v="1"/>
    <s v="PROD63"/>
    <x v="2"/>
    <s v="Skincare"/>
    <n v="266.86"/>
    <n v="458"/>
    <s v="STORE16"/>
    <x v="9"/>
    <s v="West"/>
    <s v="New Jimmymouth"/>
    <s v="Flagship"/>
    <n v="3"/>
    <n v="841.37"/>
    <n v="0.28999999999999998"/>
    <s v="PayPal"/>
    <x v="1345"/>
  </r>
  <r>
    <s v="SALE1346"/>
    <d v="2023-11-19T00:00:00"/>
    <s v="CUST1261"/>
    <s v="Carol Bishop"/>
    <n v="19"/>
    <x v="3"/>
    <x v="1"/>
    <n v="27"/>
    <s v="Female"/>
    <s v="Lake Saramouth"/>
    <s v="Oregon"/>
    <s v="USA"/>
    <x v="2"/>
    <s v="PROD48"/>
    <x v="1"/>
    <s v="Accessories"/>
    <n v="177.98"/>
    <n v="103"/>
    <s v="STORE9"/>
    <x v="11"/>
    <s v="South"/>
    <s v="East Johnstad"/>
    <s v="Flagship"/>
    <n v="2"/>
    <n v="636.51"/>
    <n v="0.25"/>
    <s v="Credit Card"/>
    <x v="1346"/>
  </r>
  <r>
    <s v="SALE1347"/>
    <d v="2025-01-02T00:00:00"/>
    <s v="CUST1091"/>
    <s v="Donna Gregory"/>
    <n v="2"/>
    <x v="4"/>
    <x v="2"/>
    <n v="29"/>
    <s v="Female"/>
    <s v="South Amandahaven"/>
    <s v="Arizona"/>
    <s v="USA"/>
    <x v="2"/>
    <s v="PROD45"/>
    <x v="0"/>
    <s v="Team Sports"/>
    <n v="318.91000000000003"/>
    <n v="114"/>
    <s v="STORE8"/>
    <x v="2"/>
    <s v="West"/>
    <s v="Thompsonborough"/>
    <s v="Online"/>
    <n v="2"/>
    <n v="732.37"/>
    <n v="0.22"/>
    <s v="COD"/>
    <x v="1347"/>
  </r>
  <r>
    <s v="SALE1348"/>
    <d v="2025-09-27T00:00:00"/>
    <s v="CUST1164"/>
    <s v="Daniel Rivas"/>
    <n v="27"/>
    <x v="8"/>
    <x v="2"/>
    <n v="39"/>
    <s v="Female"/>
    <s v="Dominiquefort"/>
    <s v="Georgia"/>
    <s v="USA"/>
    <x v="2"/>
    <s v="PROD54"/>
    <x v="0"/>
    <s v="Accessories"/>
    <n v="434.84"/>
    <n v="185"/>
    <s v="STORE16"/>
    <x v="9"/>
    <s v="West"/>
    <s v="New Jimmymouth"/>
    <s v="Flagship"/>
    <n v="3"/>
    <n v="183.44"/>
    <n v="0.28000000000000003"/>
    <s v="COD"/>
    <x v="1348"/>
  </r>
  <r>
    <s v="SALE1349"/>
    <d v="2024-03-22T00:00:00"/>
    <s v="CUST1065"/>
    <s v="Michael Thomas"/>
    <n v="22"/>
    <x v="9"/>
    <x v="0"/>
    <n v="21"/>
    <s v="Female"/>
    <s v="Woodmouth"/>
    <s v="Nevada"/>
    <s v="USA"/>
    <x v="2"/>
    <s v="PROD11"/>
    <x v="1"/>
    <s v="Accessories"/>
    <n v="449.4"/>
    <n v="274.7"/>
    <s v="STORE13"/>
    <x v="13"/>
    <s v="East"/>
    <s v="Johnsonville"/>
    <s v="Flagship"/>
    <n v="4"/>
    <n v="898.58"/>
    <n v="0.16"/>
    <s v="PayPal"/>
    <x v="1349"/>
  </r>
  <r>
    <s v="SALE1350"/>
    <d v="2024-08-25T00:00:00"/>
    <s v="CUST1390"/>
    <s v="Daniel Bell"/>
    <n v="25"/>
    <x v="7"/>
    <x v="0"/>
    <n v="56"/>
    <s v="Male"/>
    <s v="Deniseberg"/>
    <s v="Arkansas"/>
    <s v="USA"/>
    <x v="2"/>
    <s v="PROD23"/>
    <x v="4"/>
    <s v="Tops"/>
    <n v="265.73266666666666"/>
    <n v="360"/>
    <s v="STORE2"/>
    <x v="17"/>
    <s v="South"/>
    <s v="North Nancyview"/>
    <s v="Outlet"/>
    <n v="3"/>
    <n v="152.41"/>
    <n v="0.25"/>
    <s v="Credit Card"/>
    <x v="1350"/>
  </r>
  <r>
    <s v="SALE1351"/>
    <d v="2025-08-03T00:00:00"/>
    <s v="CUST1223"/>
    <s v="Robert Harris"/>
    <n v="3"/>
    <x v="7"/>
    <x v="2"/>
    <n v="50"/>
    <s v="Male"/>
    <s v="East jeremy"/>
    <s v="Iowa"/>
    <s v="USA"/>
    <x v="1"/>
    <s v="PROD92"/>
    <x v="3"/>
    <s v="Appliances"/>
    <n v="447.43"/>
    <n v="191"/>
    <s v="STORE14"/>
    <x v="7"/>
    <s v="South"/>
    <s v="Christopherland"/>
    <s v="Outlet"/>
    <n v="3"/>
    <n v="972.58"/>
    <n v="0.28000000000000003"/>
    <s v="COD"/>
    <x v="1351"/>
  </r>
  <r>
    <s v="SALE1352"/>
    <d v="2023-12-07T00:00:00"/>
    <s v="CUST1466"/>
    <s v="Cynthia Parrish"/>
    <n v="7"/>
    <x v="1"/>
    <x v="1"/>
    <n v="18"/>
    <s v="Male"/>
    <s v="Espinozaberg"/>
    <s v="Minnesota"/>
    <s v="USA"/>
    <x v="2"/>
    <s v="PROD69"/>
    <x v="4"/>
    <s v="Bottoms"/>
    <n v="218.22"/>
    <n v="224"/>
    <s v="STORE11"/>
    <x v="19"/>
    <s v="South"/>
    <s v="Lake Michael"/>
    <s v="Online"/>
    <n v="4"/>
    <n v="136.4"/>
    <n v="0.04"/>
    <s v="COD"/>
    <x v="1352"/>
  </r>
  <r>
    <s v="SALE1353"/>
    <d v="2025-08-25T00:00:00"/>
    <s v="CUST1400"/>
    <s v="Mark Rogers"/>
    <n v="25"/>
    <x v="7"/>
    <x v="2"/>
    <n v="57"/>
    <s v="Female"/>
    <s v="Bookertown"/>
    <s v="Oklahoma"/>
    <s v="USA"/>
    <x v="1"/>
    <s v="PROD94"/>
    <x v="2"/>
    <s v="Skincare"/>
    <n v="358.47"/>
    <n v="213"/>
    <s v="STORE15"/>
    <x v="10"/>
    <s v="North"/>
    <s v="East Jenniferstad"/>
    <s v="Flagship"/>
    <n v="1"/>
    <n v="509.63"/>
    <n v="0.27"/>
    <s v="COD"/>
    <x v="1353"/>
  </r>
  <r>
    <s v="SALE1354"/>
    <d v="2024-02-09T00:00:00"/>
    <s v="CUST1003"/>
    <s v="jeremy harris"/>
    <n v="9"/>
    <x v="6"/>
    <x v="0"/>
    <n v="59"/>
    <s v="Female"/>
    <s v="Thomastown"/>
    <s v="Ohio"/>
    <s v="USA"/>
    <x v="3"/>
    <s v="PROD97"/>
    <x v="0"/>
    <s v="Team Sports"/>
    <n v="245.98"/>
    <n v="471"/>
    <s v="STORE3"/>
    <x v="0"/>
    <s v="North"/>
    <s v="Hoodberg"/>
    <s v="Outlet"/>
    <n v="4"/>
    <n v="360.28"/>
    <n v="0.09"/>
    <s v="COD"/>
    <x v="1354"/>
  </r>
  <r>
    <s v="SALE1355"/>
    <d v="2025-09-10T00:00:00"/>
    <s v="CUST1080"/>
    <s v="Jennifer Garcia"/>
    <n v="10"/>
    <x v="8"/>
    <x v="2"/>
    <n v="61"/>
    <s v="Female"/>
    <s v="New Sean"/>
    <s v="New Mexico"/>
    <s v="USA"/>
    <x v="3"/>
    <s v="PROD89"/>
    <x v="2"/>
    <s v="Makeup"/>
    <n v="183.04"/>
    <n v="457"/>
    <s v="STORE15"/>
    <x v="10"/>
    <s v="North"/>
    <s v="East Jenniferstad"/>
    <s v="Flagship"/>
    <n v="3"/>
    <n v="882.05"/>
    <n v="0.06"/>
    <s v="PayPal"/>
    <x v="1355"/>
  </r>
  <r>
    <s v="SALE1356"/>
    <d v="2024-09-29T00:00:00"/>
    <s v="CUST1195"/>
    <s v="Anthony Garcia"/>
    <n v="29"/>
    <x v="8"/>
    <x v="0"/>
    <n v="60"/>
    <s v="Male"/>
    <s v="Taraberg"/>
    <s v="Arizona"/>
    <s v="USA"/>
    <x v="2"/>
    <s v="PROD79"/>
    <x v="3"/>
    <s v="Lighting"/>
    <n v="228.53"/>
    <n v="469"/>
    <s v="STORE8"/>
    <x v="2"/>
    <s v="West"/>
    <s v="Thompsonborough"/>
    <s v="Online"/>
    <n v="3"/>
    <n v="141.54"/>
    <n v="0.12"/>
    <s v="PayPal"/>
    <x v="1356"/>
  </r>
  <r>
    <s v="SALE1357"/>
    <d v="2024-06-18T00:00:00"/>
    <s v="CUST1043"/>
    <s v="Joseph Snow"/>
    <n v="18"/>
    <x v="2"/>
    <x v="0"/>
    <n v="45"/>
    <s v="Male"/>
    <s v="South Michaelfort"/>
    <s v="Vermont"/>
    <s v="USA"/>
    <x v="0"/>
    <s v="PROD15"/>
    <x v="1"/>
    <s v="Appliances"/>
    <n v="465.34"/>
    <n v="301"/>
    <s v="STORE4"/>
    <x v="5"/>
    <s v="South"/>
    <s v="Port Sharon"/>
    <s v="Online"/>
    <n v="3"/>
    <n v="83.5"/>
    <n v="0.23"/>
    <s v="COD"/>
    <x v="1357"/>
  </r>
  <r>
    <s v="SALE1358"/>
    <d v="2023-11-28T00:00:00"/>
    <s v="CUST1123"/>
    <s v="Erin Hopkins"/>
    <n v="28"/>
    <x v="3"/>
    <x v="1"/>
    <n v="40"/>
    <s v="Male"/>
    <s v="North Sabrina"/>
    <s v="Iowa"/>
    <s v="USA"/>
    <x v="2"/>
    <s v="PROD14"/>
    <x v="3"/>
    <s v="Decor"/>
    <n v="48.01"/>
    <n v="439"/>
    <s v="STORE6"/>
    <x v="16"/>
    <s v="East"/>
    <s v="Port Josephberg"/>
    <s v="Online"/>
    <n v="2"/>
    <n v="629.73"/>
    <n v="7.0000000000000007E-2"/>
    <s v="PayPal"/>
    <x v="1358"/>
  </r>
  <r>
    <s v="SALE1359"/>
    <d v="2023-10-29T00:00:00"/>
    <s v="CUST1012"/>
    <s v="Kenneth Lambert"/>
    <n v="29"/>
    <x v="11"/>
    <x v="1"/>
    <n v="55"/>
    <s v="Female"/>
    <s v="North Kathryn"/>
    <s v="Kansas"/>
    <s v="USA"/>
    <x v="1"/>
    <s v="PROD33"/>
    <x v="3"/>
    <s v="Decor"/>
    <n v="179.77"/>
    <n v="305"/>
    <s v="STORE6"/>
    <x v="16"/>
    <s v="East"/>
    <s v="Port Josephberg"/>
    <s v="Online"/>
    <n v="2"/>
    <n v="159.93"/>
    <n v="0.2"/>
    <s v="COD"/>
    <x v="1359"/>
  </r>
  <r>
    <s v="SALE1360"/>
    <d v="2025-07-20T00:00:00"/>
    <s v="CUST1012"/>
    <s v="Kenneth Lambert"/>
    <n v="20"/>
    <x v="0"/>
    <x v="2"/>
    <n v="55"/>
    <s v="Female"/>
    <s v="North Kathryn"/>
    <s v="Kansas"/>
    <s v="USA"/>
    <x v="1"/>
    <s v="PROD45"/>
    <x v="0"/>
    <s v="Team Sports"/>
    <n v="318.91000000000003"/>
    <n v="114"/>
    <s v="STORE18"/>
    <x v="14"/>
    <s v="East"/>
    <s v="East Stevechester"/>
    <s v="Flagship"/>
    <n v="1"/>
    <n v="459.89"/>
    <n v="0.18"/>
    <s v="COD"/>
    <x v="1360"/>
  </r>
  <r>
    <s v="SALE1361"/>
    <d v="2024-08-28T00:00:00"/>
    <s v="CUST1188"/>
    <s v="Kimberly Brooks"/>
    <n v="28"/>
    <x v="7"/>
    <x v="0"/>
    <n v="42"/>
    <s v="Male"/>
    <s v="Kingfort"/>
    <s v="New Mexico"/>
    <s v="USA"/>
    <x v="2"/>
    <s v="PROD33"/>
    <x v="3"/>
    <s v="Decor"/>
    <n v="179.77"/>
    <n v="305"/>
    <s v="STORE19"/>
    <x v="12"/>
    <s v="East"/>
    <s v="Vasquezborough"/>
    <s v="Online"/>
    <n v="4"/>
    <n v="885.57"/>
    <n v="0.27"/>
    <s v="Credit Card"/>
    <x v="1361"/>
  </r>
  <r>
    <s v="SALE1362"/>
    <d v="2024-06-11T00:00:00"/>
    <s v="CUST1402"/>
    <s v="Cassandra Perez"/>
    <n v="11"/>
    <x v="2"/>
    <x v="0"/>
    <n v="31"/>
    <s v="Male"/>
    <s v="Brandonville"/>
    <s v="Mississippi"/>
    <s v="USA"/>
    <x v="3"/>
    <s v="PROD54"/>
    <x v="0"/>
    <s v="Accessories"/>
    <n v="434.84"/>
    <n v="185"/>
    <s v="STORE15"/>
    <x v="10"/>
    <s v="North"/>
    <s v="East Jenniferstad"/>
    <s v="Flagship"/>
    <n v="3"/>
    <n v="789.05"/>
    <n v="0"/>
    <s v="PayPal"/>
    <x v="1362"/>
  </r>
  <r>
    <s v="SALE1363"/>
    <d v="2023-11-14T00:00:00"/>
    <s v="CUST1154"/>
    <s v="Julie Hale"/>
    <n v="14"/>
    <x v="3"/>
    <x v="1"/>
    <n v="35"/>
    <s v="Female"/>
    <s v="Owensview"/>
    <s v="Vermont"/>
    <s v="USA"/>
    <x v="0"/>
    <s v="PROD66"/>
    <x v="2"/>
    <s v="Haircare"/>
    <n v="340.39"/>
    <n v="177"/>
    <s v="STORE0"/>
    <x v="6"/>
    <s v="East"/>
    <s v="Washingtonfurt"/>
    <s v="Flagship"/>
    <n v="1"/>
    <n v="570.52"/>
    <n v="0"/>
    <s v="PayPal"/>
    <x v="1363"/>
  </r>
  <r>
    <s v="SALE1364"/>
    <d v="2024-01-31T00:00:00"/>
    <s v="CUST1179"/>
    <s v="Nicholas Bradshaw"/>
    <n v="31"/>
    <x v="4"/>
    <x v="0"/>
    <n v="43"/>
    <s v="Female"/>
    <s v="Murphyfurt"/>
    <s v="Utah"/>
    <s v="USA"/>
    <x v="2"/>
    <s v="PROD27"/>
    <x v="3"/>
    <s v="Decor"/>
    <n v="234.80599999999998"/>
    <n v="378"/>
    <s v="STORE16"/>
    <x v="9"/>
    <s v="West"/>
    <s v="New Jimmymouth"/>
    <s v="Flagship"/>
    <n v="4"/>
    <n v="310.79000000000002"/>
    <n v="0.22"/>
    <s v="COD"/>
    <x v="1364"/>
  </r>
  <r>
    <s v="SALE1365"/>
    <d v="2025-04-10T00:00:00"/>
    <s v="CUST1057"/>
    <s v="Jay Patel"/>
    <n v="10"/>
    <x v="10"/>
    <x v="2"/>
    <n v="43"/>
    <s v="Female"/>
    <s v="Morrisbury"/>
    <s v="Rhode Island"/>
    <s v="USA"/>
    <x v="1"/>
    <s v="PROD68"/>
    <x v="3"/>
    <s v="Furniture"/>
    <n v="243.7"/>
    <n v="130"/>
    <s v="STORE17"/>
    <x v="1"/>
    <s v="North"/>
    <s v="Bensonhaven"/>
    <s v="Flagship"/>
    <n v="4"/>
    <n v="255.67"/>
    <n v="0.17"/>
    <s v="Credit Card"/>
    <x v="1365"/>
  </r>
  <r>
    <s v="SALE1366"/>
    <d v="2024-04-15T00:00:00"/>
    <s v="CUST1129"/>
    <s v="Jessica Mitchell"/>
    <n v="15"/>
    <x v="10"/>
    <x v="0"/>
    <n v="43"/>
    <s v="Female"/>
    <s v="Matthewbury"/>
    <s v="South Dakota"/>
    <s v="USA"/>
    <x v="2"/>
    <s v="PROD27"/>
    <x v="3"/>
    <s v="Decor"/>
    <n v="234.80599999999998"/>
    <n v="378"/>
    <s v="STORE16"/>
    <x v="9"/>
    <s v="West"/>
    <s v="New Jimmymouth"/>
    <s v="Flagship"/>
    <n v="2"/>
    <n v="270.66000000000003"/>
    <n v="0.1"/>
    <s v="COD"/>
    <x v="1366"/>
  </r>
  <r>
    <s v="SALE1367"/>
    <d v="2025-09-14T00:00:00"/>
    <s v="CUST1299"/>
    <s v="Stephanie Jacobs"/>
    <n v="14"/>
    <x v="8"/>
    <x v="2"/>
    <n v="48"/>
    <s v="Female"/>
    <s v="West Robinmouth"/>
    <s v="Louisiana"/>
    <s v="USA"/>
    <x v="1"/>
    <s v="PROD23"/>
    <x v="4"/>
    <s v="Tops"/>
    <n v="265.73266666666666"/>
    <n v="360"/>
    <s v="STORE17"/>
    <x v="1"/>
    <s v="North"/>
    <s v="Bensonhaven"/>
    <s v="Flagship"/>
    <n v="3"/>
    <n v="373.35"/>
    <n v="0.2"/>
    <s v="COD"/>
    <x v="1367"/>
  </r>
  <r>
    <s v="SALE1368"/>
    <d v="2024-05-20T00:00:00"/>
    <s v="CUST1036"/>
    <s v="Thomas Phillips"/>
    <n v="20"/>
    <x v="5"/>
    <x v="0"/>
    <n v="20"/>
    <s v="Female"/>
    <s v="Luisfurt"/>
    <s v="Georgia"/>
    <s v="USA"/>
    <x v="0"/>
    <s v="PROD59"/>
    <x v="2"/>
    <s v="Haircare"/>
    <n v="17.309999999999999"/>
    <n v="399"/>
    <s v="STORE11"/>
    <x v="19"/>
    <s v="South"/>
    <s v="Lake Michael"/>
    <s v="Online"/>
    <n v="2"/>
    <n v="23.58"/>
    <n v="0.02"/>
    <s v="PayPal"/>
    <x v="1368"/>
  </r>
  <r>
    <s v="SALE1369"/>
    <d v="2025-05-21T00:00:00"/>
    <s v="CUST1005"/>
    <s v="Christine Vaughn"/>
    <n v="21"/>
    <x v="5"/>
    <x v="2"/>
    <n v="24"/>
    <s v="Male"/>
    <s v="East Amandamouth"/>
    <s v="Oregon"/>
    <s v="USA"/>
    <x v="3"/>
    <s v="PROD35"/>
    <x v="3"/>
    <s v="Lighting"/>
    <n v="382.22"/>
    <n v="329"/>
    <s v="STORE7"/>
    <x v="4"/>
    <s v="South"/>
    <s v="Williamsfurt"/>
    <s v="Online"/>
    <n v="4"/>
    <n v="185.67"/>
    <n v="0.21"/>
    <s v="PayPal"/>
    <x v="1369"/>
  </r>
  <r>
    <s v="SALE1370"/>
    <d v="2024-04-14T00:00:00"/>
    <s v="CUST1120"/>
    <s v="Jacob Hopkins"/>
    <n v="14"/>
    <x v="10"/>
    <x v="0"/>
    <n v="44"/>
    <s v="Female"/>
    <s v="lake tylerfort"/>
    <s v="Pennsylvania"/>
    <s v="USA"/>
    <x v="1"/>
    <s v="PROD18"/>
    <x v="4"/>
    <s v="Bottoms"/>
    <n v="265.73266666666666"/>
    <n v="343"/>
    <s v="STORE13"/>
    <x v="13"/>
    <s v="East"/>
    <s v="Johnsonville"/>
    <s v="Flagship"/>
    <n v="3"/>
    <n v="928.74"/>
    <n v="0.27"/>
    <s v="PayPal"/>
    <x v="1370"/>
  </r>
  <r>
    <s v="SALE1371"/>
    <d v="2023-11-05T00:00:00"/>
    <s v="CUST1029"/>
    <s v="David Arnold"/>
    <n v="5"/>
    <x v="3"/>
    <x v="1"/>
    <n v="54"/>
    <s v="Female"/>
    <s v="East Jennifer"/>
    <s v="California"/>
    <s v="USA"/>
    <x v="2"/>
    <s v="PROD84"/>
    <x v="3"/>
    <s v="Furniture"/>
    <n v="388.46"/>
    <n v="208"/>
    <s v="STORE5"/>
    <x v="3"/>
    <s v="North"/>
    <s v="New Michaelchester"/>
    <s v="Outlet"/>
    <n v="3"/>
    <n v="923.38"/>
    <n v="7.0000000000000007E-2"/>
    <s v="COD"/>
    <x v="1371"/>
  </r>
  <r>
    <s v="SALE1372"/>
    <d v="2024-07-26T00:00:00"/>
    <s v="CUST1462"/>
    <s v="Beth Martin"/>
    <n v="26"/>
    <x v="0"/>
    <x v="0"/>
    <n v="34"/>
    <s v="Female"/>
    <s v="Burkefurt"/>
    <s v="West Virginia"/>
    <s v="USA"/>
    <x v="2"/>
    <s v="PROD4"/>
    <x v="4"/>
    <s v="Bottoms"/>
    <n v="306.45999999999998"/>
    <n v="487"/>
    <s v="STORE9"/>
    <x v="11"/>
    <s v="South"/>
    <s v="East Johnstad"/>
    <s v="Flagship"/>
    <n v="2"/>
    <n v="409.26"/>
    <n v="0.1"/>
    <s v="PayPal"/>
    <x v="1372"/>
  </r>
  <r>
    <s v="SALE1373"/>
    <d v="2023-12-12T00:00:00"/>
    <s v="CUST1254"/>
    <s v="Linda Kline"/>
    <n v="12"/>
    <x v="1"/>
    <x v="1"/>
    <n v="34"/>
    <s v="Male"/>
    <s v="Masseyland"/>
    <s v="Alaska"/>
    <s v="USA"/>
    <x v="2"/>
    <s v="PROD23"/>
    <x v="4"/>
    <s v="Tops"/>
    <n v="265.73266666666666"/>
    <n v="360"/>
    <s v="STORE7"/>
    <x v="4"/>
    <s v="South"/>
    <s v="Williamsfurt"/>
    <s v="Online"/>
    <n v="2"/>
    <n v="608.46"/>
    <n v="0.16"/>
    <s v="Credit Card"/>
    <x v="1373"/>
  </r>
  <r>
    <s v="SALE1374"/>
    <d v="2025-05-08T00:00:00"/>
    <s v="CUST1212"/>
    <s v="Blake Harrison"/>
    <n v="8"/>
    <x v="5"/>
    <x v="2"/>
    <n v="63"/>
    <s v="Female"/>
    <s v="Lyonsfort"/>
    <s v="Washington"/>
    <s v="USA"/>
    <x v="1"/>
    <s v="PROD42"/>
    <x v="1"/>
    <s v="Accessories"/>
    <n v="450.71"/>
    <n v="389"/>
    <s v="STORE19"/>
    <x v="12"/>
    <s v="East"/>
    <s v="Vasquezborough"/>
    <s v="Online"/>
    <n v="4"/>
    <n v="150.47999999999999"/>
    <n v="0.09"/>
    <s v="Credit Card"/>
    <x v="1374"/>
  </r>
  <r>
    <s v="SALE1375"/>
    <d v="2024-08-30T00:00:00"/>
    <s v="CUST1245"/>
    <s v="Laura Soto"/>
    <n v="30"/>
    <x v="7"/>
    <x v="0"/>
    <n v="57"/>
    <s v="Female"/>
    <s v="Rodriguezton"/>
    <s v="Michigan"/>
    <s v="USA"/>
    <x v="1"/>
    <s v="PROD68"/>
    <x v="3"/>
    <s v="Furniture"/>
    <n v="243.7"/>
    <n v="130"/>
    <s v="STORE14"/>
    <x v="7"/>
    <s v="South"/>
    <s v="Christopherland"/>
    <s v="Outlet"/>
    <n v="4"/>
    <n v="207.41"/>
    <n v="0.02"/>
    <s v="Credit Card"/>
    <x v="1375"/>
  </r>
  <r>
    <s v="SALE1376"/>
    <d v="2025-05-26T00:00:00"/>
    <s v="CUST1172"/>
    <s v="Thomas Rhodes"/>
    <n v="26"/>
    <x v="5"/>
    <x v="2"/>
    <n v="41"/>
    <s v="Female"/>
    <s v="Port Richard"/>
    <s v="West Virginia"/>
    <s v="USA"/>
    <x v="3"/>
    <s v="PROD11"/>
    <x v="1"/>
    <s v="Accessories"/>
    <n v="449.4"/>
    <n v="274.7"/>
    <s v="STORE6"/>
    <x v="16"/>
    <s v="East"/>
    <s v="Port Josephberg"/>
    <s v="Online"/>
    <n v="1"/>
    <n v="56.59"/>
    <n v="0.15"/>
    <s v="PayPal"/>
    <x v="1376"/>
  </r>
  <r>
    <s v="SALE1377"/>
    <d v="2025-01-10T00:00:00"/>
    <s v="CUST1405"/>
    <s v="Eric Wolfe"/>
    <n v="10"/>
    <x v="4"/>
    <x v="2"/>
    <n v="18"/>
    <s v="Female"/>
    <s v="Garciaview"/>
    <s v="Louisiana"/>
    <s v="USA"/>
    <x v="0"/>
    <s v="PROD39"/>
    <x v="1"/>
    <s v="Mobile"/>
    <n v="326.06"/>
    <n v="301"/>
    <s v="STORE4"/>
    <x v="5"/>
    <s v="South"/>
    <s v="Port Sharon"/>
    <s v="Online"/>
    <n v="4"/>
    <n v="995.4"/>
    <n v="0.27"/>
    <s v="Credit Card"/>
    <x v="1377"/>
  </r>
  <r>
    <s v="SALE1378"/>
    <d v="2024-12-30T00:00:00"/>
    <s v="CUST1064"/>
    <s v="Mr. Mason Butler"/>
    <n v="30"/>
    <x v="1"/>
    <x v="0"/>
    <n v="33"/>
    <s v="Male"/>
    <s v="Port Kathrynhaven"/>
    <s v="Arizona"/>
    <s v="USA"/>
    <x v="0"/>
    <s v="PROD47"/>
    <x v="2"/>
    <s v="Makeup"/>
    <n v="250.41615384615383"/>
    <n v="431"/>
    <s v="STORE12"/>
    <x v="18"/>
    <s v="North"/>
    <s v="Sabrinatown"/>
    <s v="Online"/>
    <n v="2"/>
    <n v="591.33000000000004"/>
    <n v="0.24"/>
    <s v="Credit Card"/>
    <x v="1378"/>
  </r>
  <r>
    <s v="SALE1379"/>
    <d v="2025-07-31T00:00:00"/>
    <s v="CUST1378"/>
    <s v="Frank Stewart"/>
    <n v="31"/>
    <x v="0"/>
    <x v="2"/>
    <n v="44"/>
    <s v="Female"/>
    <s v="Fischerborough"/>
    <s v="Delaware"/>
    <s v="USA"/>
    <x v="3"/>
    <s v="PROD48"/>
    <x v="1"/>
    <s v="Accessories"/>
    <n v="177.98"/>
    <n v="103"/>
    <s v="STORE17"/>
    <x v="1"/>
    <s v="North"/>
    <s v="Bensonhaven"/>
    <s v="Flagship"/>
    <n v="2"/>
    <n v="204.89"/>
    <n v="0.24"/>
    <s v="Credit Card"/>
    <x v="1379"/>
  </r>
  <r>
    <s v="SALE1380"/>
    <d v="2024-09-14T00:00:00"/>
    <s v="CUST1090"/>
    <s v="Oscar Moon"/>
    <n v="14"/>
    <x v="8"/>
    <x v="0"/>
    <n v="58"/>
    <s v="Female"/>
    <s v="West Cody"/>
    <s v="Louisiana"/>
    <s v="USA"/>
    <x v="1"/>
    <s v="PROD65"/>
    <x v="0"/>
    <s v="Fitness"/>
    <n v="240.63"/>
    <n v="423"/>
    <s v="STORE14"/>
    <x v="7"/>
    <s v="South"/>
    <s v="Christopherland"/>
    <s v="Outlet"/>
    <n v="2"/>
    <n v="546.41"/>
    <n v="0.08"/>
    <s v="COD"/>
    <x v="1380"/>
  </r>
  <r>
    <s v="SALE1381"/>
    <d v="2024-04-27T00:00:00"/>
    <s v="CUST1056"/>
    <s v="Christopher Sutton"/>
    <n v="27"/>
    <x v="10"/>
    <x v="0"/>
    <n v="49"/>
    <s v="Female"/>
    <s v="Deborahberg"/>
    <s v="Pennsylvania"/>
    <s v="USA"/>
    <x v="0"/>
    <s v="PROD18"/>
    <x v="4"/>
    <s v="Bottoms"/>
    <n v="265.73266666666666"/>
    <n v="343"/>
    <s v="STORE12"/>
    <x v="18"/>
    <s v="North"/>
    <s v="Sabrinatown"/>
    <s v="Online"/>
    <n v="4"/>
    <n v="455.49"/>
    <n v="0.17"/>
    <s v="Credit Card"/>
    <x v="1381"/>
  </r>
  <r>
    <s v="SALE1382"/>
    <d v="2024-03-23T00:00:00"/>
    <s v="CUST1422"/>
    <s v="Brittany Edwards DDS"/>
    <n v="23"/>
    <x v="9"/>
    <x v="0"/>
    <n v="42"/>
    <s v="Female"/>
    <s v="Aliciahaven"/>
    <s v="Kansas"/>
    <s v="USA"/>
    <x v="1"/>
    <s v="PROD10"/>
    <x v="3"/>
    <s v="Kitchen"/>
    <n v="298.86"/>
    <n v="308"/>
    <s v="STORE16"/>
    <x v="9"/>
    <s v="West"/>
    <s v="New Jimmymouth"/>
    <s v="Flagship"/>
    <n v="2"/>
    <n v="700.27"/>
    <n v="0.16"/>
    <s v="Credit Card"/>
    <x v="1382"/>
  </r>
  <r>
    <s v="SALE1383"/>
    <d v="2023-12-22T00:00:00"/>
    <s v="CUST1345"/>
    <s v="Daniel Nelson"/>
    <n v="22"/>
    <x v="1"/>
    <x v="1"/>
    <n v="33"/>
    <s v="Male"/>
    <s v="North Jonathan"/>
    <s v="Oklahoma"/>
    <s v="USA"/>
    <x v="3"/>
    <s v="PROD82"/>
    <x v="0"/>
    <s v="Fitness"/>
    <n v="152.91999999999999"/>
    <n v="281"/>
    <s v="STORE17"/>
    <x v="1"/>
    <s v="North"/>
    <s v="Bensonhaven"/>
    <s v="Flagship"/>
    <n v="2"/>
    <n v="160.21"/>
    <n v="0.09"/>
    <s v="Credit Card"/>
    <x v="1383"/>
  </r>
  <r>
    <s v="SALE1384"/>
    <d v="2025-03-26T00:00:00"/>
    <s v="CUST1031"/>
    <s v="Sarah Vance"/>
    <n v="26"/>
    <x v="9"/>
    <x v="2"/>
    <n v="41"/>
    <s v="Male"/>
    <s v="Johnsonville"/>
    <s v="Oregon"/>
    <s v="USA"/>
    <x v="2"/>
    <s v="PROD47"/>
    <x v="2"/>
    <s v="Makeup"/>
    <n v="250.41615384615383"/>
    <n v="431"/>
    <s v="STORE11"/>
    <x v="19"/>
    <s v="South"/>
    <s v="Lake Michael"/>
    <s v="Online"/>
    <n v="1"/>
    <n v="713.63"/>
    <n v="0.28000000000000003"/>
    <s v="COD"/>
    <x v="1384"/>
  </r>
  <r>
    <s v="SALE1385"/>
    <d v="2024-06-04T00:00:00"/>
    <s v="CUST1227"/>
    <s v="Gregory Pham"/>
    <n v="4"/>
    <x v="2"/>
    <x v="0"/>
    <n v="63"/>
    <s v="Female"/>
    <s v="Pollardton"/>
    <s v="Kansas"/>
    <s v="USA"/>
    <x v="0"/>
    <s v="PROD93"/>
    <x v="1"/>
    <s v="Computer"/>
    <n v="377.52"/>
    <n v="485"/>
    <s v="STORE7"/>
    <x v="4"/>
    <s v="South"/>
    <s v="Williamsfurt"/>
    <s v="Online"/>
    <n v="2"/>
    <n v="224.69"/>
    <n v="0.2"/>
    <s v="COD"/>
    <x v="1385"/>
  </r>
  <r>
    <s v="SALE1386"/>
    <d v="2025-03-17T00:00:00"/>
    <s v="CUST1453"/>
    <s v="April Phillips"/>
    <n v="17"/>
    <x v="9"/>
    <x v="2"/>
    <n v="62"/>
    <s v="Female"/>
    <s v="Lake Carolyn"/>
    <s v="Hawaii"/>
    <s v="USA"/>
    <x v="1"/>
    <s v="PROD20"/>
    <x v="0"/>
    <s v="Accessories"/>
    <n v="131.51"/>
    <n v="281.95833333333331"/>
    <s v="STORE14"/>
    <x v="7"/>
    <s v="South"/>
    <s v="Christopherland"/>
    <s v="Outlet"/>
    <n v="2"/>
    <n v="740.57"/>
    <n v="0.06"/>
    <s v="Credit Card"/>
    <x v="1386"/>
  </r>
  <r>
    <s v="SALE1387"/>
    <d v="2024-03-22T00:00:00"/>
    <s v="CUST1142"/>
    <s v="Maria Ramirez"/>
    <n v="22"/>
    <x v="9"/>
    <x v="0"/>
    <n v="37"/>
    <s v="Male"/>
    <s v="West Brandon"/>
    <s v="Montana"/>
    <s v="USA"/>
    <x v="3"/>
    <s v="PROD11"/>
    <x v="1"/>
    <s v="Accessories"/>
    <n v="449.4"/>
    <n v="274.7"/>
    <s v="STORE3"/>
    <x v="0"/>
    <s v="North"/>
    <s v="Hoodberg"/>
    <s v="Outlet"/>
    <n v="3"/>
    <n v="250.14"/>
    <n v="0.23"/>
    <s v="PayPal"/>
    <x v="1387"/>
  </r>
  <r>
    <s v="SALE1388"/>
    <d v="2024-12-29T00:00:00"/>
    <s v="CUST1020"/>
    <s v="Bridget Allen"/>
    <n v="29"/>
    <x v="1"/>
    <x v="0"/>
    <n v="59"/>
    <s v="Male"/>
    <s v="Lake Shaneburgh"/>
    <s v="Delaware"/>
    <s v="USA"/>
    <x v="2"/>
    <s v="PROD98"/>
    <x v="1"/>
    <s v="Audio"/>
    <n v="431.67"/>
    <n v="73"/>
    <s v="STORE19"/>
    <x v="12"/>
    <s v="East"/>
    <s v="Vasquezborough"/>
    <s v="Online"/>
    <n v="3"/>
    <n v="34.97"/>
    <n v="0.01"/>
    <s v="Credit Card"/>
    <x v="1388"/>
  </r>
  <r>
    <s v="SALE1389"/>
    <d v="2025-07-30T00:00:00"/>
    <s v="CUST1304"/>
    <s v="Miss Alexandria Li DVM"/>
    <n v="30"/>
    <x v="0"/>
    <x v="2"/>
    <n v="41"/>
    <s v="Male"/>
    <s v="Port Jenniferton"/>
    <s v="Kansas"/>
    <s v="USA"/>
    <x v="2"/>
    <s v="PROD42"/>
    <x v="1"/>
    <s v="Accessories"/>
    <n v="450.71"/>
    <n v="389"/>
    <s v="STORE16"/>
    <x v="9"/>
    <s v="West"/>
    <s v="New Jimmymouth"/>
    <s v="Flagship"/>
    <n v="1"/>
    <n v="653.91"/>
    <n v="0.3"/>
    <s v="PayPal"/>
    <x v="1389"/>
  </r>
  <r>
    <s v="SALE1390"/>
    <d v="2024-02-16T00:00:00"/>
    <s v="CUST1363"/>
    <s v="Elizabeth Smith"/>
    <n v="16"/>
    <x v="6"/>
    <x v="0"/>
    <n v="23"/>
    <s v="Male"/>
    <s v="Murphytown"/>
    <s v="Ohio"/>
    <s v="USA"/>
    <x v="3"/>
    <s v="PROD66"/>
    <x v="2"/>
    <s v="Haircare"/>
    <n v="340.39"/>
    <n v="177"/>
    <s v="STORE3"/>
    <x v="0"/>
    <s v="North"/>
    <s v="Hoodberg"/>
    <s v="Outlet"/>
    <n v="1"/>
    <n v="997.87"/>
    <n v="0.24"/>
    <s v="Credit Card"/>
    <x v="1390"/>
  </r>
  <r>
    <s v="SALE1391"/>
    <d v="2024-02-27T00:00:00"/>
    <s v="CUST1208"/>
    <s v="John Perez"/>
    <n v="27"/>
    <x v="6"/>
    <x v="0"/>
    <n v="54"/>
    <s v="Male"/>
    <s v="Kathrynview"/>
    <s v="Louisiana"/>
    <s v="USA"/>
    <x v="1"/>
    <s v="PROD89"/>
    <x v="2"/>
    <s v="Makeup"/>
    <n v="183.04"/>
    <n v="457"/>
    <s v="STORE14"/>
    <x v="7"/>
    <s v="South"/>
    <s v="Christopherland"/>
    <s v="Outlet"/>
    <n v="1"/>
    <n v="174.27"/>
    <n v="0.27"/>
    <s v="COD"/>
    <x v="1391"/>
  </r>
  <r>
    <s v="SALE1392"/>
    <d v="2024-03-17T00:00:00"/>
    <s v="CUST1115"/>
    <s v="Tyler Conrad"/>
    <n v="17"/>
    <x v="9"/>
    <x v="0"/>
    <n v="53"/>
    <s v="Female"/>
    <s v="North Curtischester"/>
    <s v="North Dakota"/>
    <s v="USA"/>
    <x v="1"/>
    <s v="PROD49"/>
    <x v="2"/>
    <s v="Fragrance"/>
    <n v="43.29"/>
    <n v="267"/>
    <s v="STORE7"/>
    <x v="4"/>
    <s v="South"/>
    <s v="Williamsfurt"/>
    <s v="Online"/>
    <n v="3"/>
    <n v="847.44"/>
    <n v="0.17"/>
    <s v="Credit Card"/>
    <x v="1392"/>
  </r>
  <r>
    <s v="SALE1393"/>
    <d v="2023-11-13T00:00:00"/>
    <s v="CUST1428"/>
    <s v="Samuel Mullins"/>
    <n v="13"/>
    <x v="3"/>
    <x v="1"/>
    <n v="27"/>
    <s v="Female"/>
    <s v="Hartmouth"/>
    <s v="Louisiana"/>
    <s v="USA"/>
    <x v="3"/>
    <s v="PROD2"/>
    <x v="4"/>
    <s v="Outerwear"/>
    <n v="265.73266666666666"/>
    <n v="352"/>
    <s v="STORE2"/>
    <x v="17"/>
    <s v="South"/>
    <s v="North Nancyview"/>
    <s v="Outlet"/>
    <n v="1"/>
    <n v="493.45"/>
    <n v="0.09"/>
    <s v="Credit Card"/>
    <x v="1393"/>
  </r>
  <r>
    <s v="SALE1394"/>
    <d v="2024-10-12T00:00:00"/>
    <s v="CUST1232"/>
    <s v="Christy Hill"/>
    <n v="12"/>
    <x v="11"/>
    <x v="0"/>
    <n v="27"/>
    <s v="Female"/>
    <s v="Tammyton"/>
    <s v="New Jersey"/>
    <s v="USA"/>
    <x v="1"/>
    <s v="PROD62"/>
    <x v="1"/>
    <s v="Computer"/>
    <n v="86.42"/>
    <n v="222"/>
    <s v="STORE2"/>
    <x v="17"/>
    <s v="South"/>
    <s v="North Nancyview"/>
    <s v="Outlet"/>
    <n v="4"/>
    <n v="111.66"/>
    <n v="0.14000000000000001"/>
    <s v="Credit Card"/>
    <x v="1394"/>
  </r>
  <r>
    <s v="SALE1395"/>
    <d v="2024-02-21T00:00:00"/>
    <s v="CUST1278"/>
    <s v="Stephen Fowler"/>
    <n v="21"/>
    <x v="6"/>
    <x v="0"/>
    <n v="42"/>
    <s v="Female"/>
    <s v="Port Mariastad"/>
    <s v="Rhode Island"/>
    <s v="USA"/>
    <x v="1"/>
    <s v="PROD90"/>
    <x v="1"/>
    <s v="Accessories"/>
    <n v="340.14"/>
    <n v="361"/>
    <s v="STORE11"/>
    <x v="19"/>
    <s v="South"/>
    <s v="Lake Michael"/>
    <s v="Online"/>
    <n v="1"/>
    <n v="413.65"/>
    <n v="0.1"/>
    <s v="COD"/>
    <x v="1395"/>
  </r>
  <r>
    <s v="SALE1396"/>
    <d v="2025-03-28T00:00:00"/>
    <s v="CUST1475"/>
    <s v="Barbara Berry"/>
    <n v="28"/>
    <x v="9"/>
    <x v="2"/>
    <n v="18"/>
    <s v="Female"/>
    <s v="Lake Michael"/>
    <s v="Vermont"/>
    <s v="USA"/>
    <x v="1"/>
    <s v="PROD89"/>
    <x v="2"/>
    <s v="Makeup"/>
    <n v="183.04"/>
    <n v="457"/>
    <s v="STORE9"/>
    <x v="11"/>
    <s v="South"/>
    <s v="East Johnstad"/>
    <s v="Flagship"/>
    <n v="1"/>
    <n v="317.14999999999998"/>
    <n v="0.24"/>
    <s v="COD"/>
    <x v="1396"/>
  </r>
  <r>
    <s v="SALE1397"/>
    <d v="2025-08-04T00:00:00"/>
    <s v="CUST1359"/>
    <s v="Melanie Lam"/>
    <n v="4"/>
    <x v="7"/>
    <x v="2"/>
    <n v="32"/>
    <s v="Male"/>
    <s v="East Michaelton"/>
    <s v="Kansas"/>
    <s v="USA"/>
    <x v="2"/>
    <s v="PROD88"/>
    <x v="0"/>
    <s v="Accessories"/>
    <n v="131.24"/>
    <n v="232"/>
    <s v="STORE1"/>
    <x v="8"/>
    <s v="North"/>
    <s v="Danielmouth"/>
    <s v="Flagship"/>
    <n v="3"/>
    <n v="642.94000000000005"/>
    <n v="0.05"/>
    <s v="COD"/>
    <x v="1397"/>
  </r>
  <r>
    <s v="SALE1398"/>
    <d v="2024-11-05T00:00:00"/>
    <s v="CUST1133"/>
    <s v="Hayley Pope"/>
    <n v="5"/>
    <x v="3"/>
    <x v="0"/>
    <n v="62"/>
    <s v="Female"/>
    <s v="West Stephenville"/>
    <s v="Florida"/>
    <s v="USA"/>
    <x v="3"/>
    <s v="PROD57"/>
    <x v="0"/>
    <s v="Fitness"/>
    <n v="30.62"/>
    <n v="138"/>
    <s v="STORE10"/>
    <x v="15"/>
    <s v="East"/>
    <s v="East Davidville"/>
    <s v="Online"/>
    <n v="4"/>
    <n v="559.59"/>
    <n v="0.19"/>
    <s v="COD"/>
    <x v="1398"/>
  </r>
  <r>
    <s v="SALE1399"/>
    <d v="2024-06-15T00:00:00"/>
    <s v="CUST1114"/>
    <s v="Ryan Hernandez"/>
    <n v="15"/>
    <x v="2"/>
    <x v="0"/>
    <n v="30"/>
    <s v="Male"/>
    <s v="East Donna"/>
    <s v="Nevada"/>
    <s v="USA"/>
    <x v="3"/>
    <s v="PROD29"/>
    <x v="3"/>
    <s v="Decor"/>
    <n v="218.48"/>
    <n v="276"/>
    <s v="STORE18"/>
    <x v="14"/>
    <s v="East"/>
    <s v="East Stevechester"/>
    <s v="Flagship"/>
    <n v="1"/>
    <n v="758.54"/>
    <n v="0.28999999999999998"/>
    <s v="PayPal"/>
    <x v="1399"/>
  </r>
  <r>
    <s v="SALE1400"/>
    <d v="2024-12-23T00:00:00"/>
    <s v="CUST1462"/>
    <s v="Beth Martin"/>
    <n v="23"/>
    <x v="1"/>
    <x v="0"/>
    <n v="34"/>
    <s v="Female"/>
    <s v="Burkefurt"/>
    <s v="West Virginia"/>
    <s v="USA"/>
    <x v="2"/>
    <s v="PROD80"/>
    <x v="3"/>
    <s v="Kitchen"/>
    <n v="143.43"/>
    <n v="58"/>
    <s v="STORE15"/>
    <x v="10"/>
    <s v="North"/>
    <s v="East Jenniferstad"/>
    <s v="Flagship"/>
    <n v="4"/>
    <n v="643.96"/>
    <n v="0.16"/>
    <s v="PayPal"/>
    <x v="1400"/>
  </r>
  <r>
    <s v="SALE1401"/>
    <d v="2024-12-27T00:00:00"/>
    <s v="CUST1243"/>
    <s v="Brian Hammond"/>
    <n v="27"/>
    <x v="1"/>
    <x v="0"/>
    <n v="56"/>
    <s v="Female"/>
    <s v="North Nicholas"/>
    <s v="Texas"/>
    <s v="USA"/>
    <x v="0"/>
    <s v="PROD24"/>
    <x v="0"/>
    <s v="Outdoor"/>
    <n v="166.06"/>
    <n v="340"/>
    <s v="STORE9"/>
    <x v="11"/>
    <s v="South"/>
    <s v="East Johnstad"/>
    <s v="Flagship"/>
    <n v="1"/>
    <n v="882.73"/>
    <n v="0.1"/>
    <s v="Credit Card"/>
    <x v="1401"/>
  </r>
  <r>
    <s v="SALE1402"/>
    <d v="2024-03-27T00:00:00"/>
    <s v="CUST1325"/>
    <s v="Andrew Smith"/>
    <n v="27"/>
    <x v="9"/>
    <x v="0"/>
    <n v="60"/>
    <s v="Male"/>
    <s v="East Matthew"/>
    <s v="Wisconsin"/>
    <s v="USA"/>
    <x v="3"/>
    <s v="PROD91"/>
    <x v="4"/>
    <s v="Footwear"/>
    <n v="438.25"/>
    <n v="496"/>
    <s v="STORE19"/>
    <x v="12"/>
    <s v="East"/>
    <s v="Vasquezborough"/>
    <s v="Online"/>
    <n v="2"/>
    <n v="600.03"/>
    <n v="0.26"/>
    <s v="PayPal"/>
    <x v="1402"/>
  </r>
  <r>
    <s v="SALE1403"/>
    <d v="2024-12-12T00:00:00"/>
    <s v="CUST1157"/>
    <s v="Paul Zamora"/>
    <n v="12"/>
    <x v="1"/>
    <x v="0"/>
    <n v="59"/>
    <s v="Male"/>
    <s v="North Larryfurt"/>
    <s v="North Dakota"/>
    <s v="USA"/>
    <x v="1"/>
    <s v="PROD54"/>
    <x v="0"/>
    <s v="Accessories"/>
    <n v="434.84"/>
    <n v="185"/>
    <s v="STORE5"/>
    <x v="3"/>
    <s v="North"/>
    <s v="New Michaelchester"/>
    <s v="Outlet"/>
    <n v="2"/>
    <n v="628.83000000000004"/>
    <n v="7.0000000000000007E-2"/>
    <s v="PayPal"/>
    <x v="1403"/>
  </r>
  <r>
    <s v="SALE1404"/>
    <d v="2023-12-17T00:00:00"/>
    <s v="CUST1175"/>
    <s v="Michelle Rogers"/>
    <n v="17"/>
    <x v="1"/>
    <x v="1"/>
    <n v="56"/>
    <s v="Male"/>
    <s v="East Jessicaborough"/>
    <s v="Hawaii"/>
    <s v="USA"/>
    <x v="1"/>
    <s v="PROD81"/>
    <x v="0"/>
    <s v="Equipment"/>
    <n v="285.54000000000002"/>
    <n v="358"/>
    <s v="STORE9"/>
    <x v="11"/>
    <s v="South"/>
    <s v="East Johnstad"/>
    <s v="Flagship"/>
    <n v="3"/>
    <n v="113.87"/>
    <n v="0.21"/>
    <s v="COD"/>
    <x v="1404"/>
  </r>
  <r>
    <s v="SALE1405"/>
    <d v="2024-02-29T00:00:00"/>
    <s v="CUST1418"/>
    <s v="Luke Parks"/>
    <n v="29"/>
    <x v="6"/>
    <x v="0"/>
    <n v="60"/>
    <s v="Female"/>
    <s v="West Mario"/>
    <s v="New Hampshire"/>
    <s v="USA"/>
    <x v="2"/>
    <s v="PROD72"/>
    <x v="0"/>
    <s v="Fitness"/>
    <n v="477.61"/>
    <n v="300"/>
    <s v="STORE7"/>
    <x v="4"/>
    <s v="South"/>
    <s v="Williamsfurt"/>
    <s v="Online"/>
    <n v="4"/>
    <n v="282.07"/>
    <n v="0.18"/>
    <s v="PayPal"/>
    <x v="1405"/>
  </r>
  <r>
    <s v="SALE1406"/>
    <d v="2023-12-30T00:00:00"/>
    <s v="CUST1156"/>
    <s v="Maria Sanchez"/>
    <n v="30"/>
    <x v="1"/>
    <x v="1"/>
    <n v="46"/>
    <s v="Male"/>
    <s v="East Peterbury"/>
    <s v="North Dakota"/>
    <s v="USA"/>
    <x v="3"/>
    <s v="PROD54"/>
    <x v="0"/>
    <s v="Accessories"/>
    <n v="434.84"/>
    <n v="185"/>
    <s v="STORE6"/>
    <x v="16"/>
    <s v="East"/>
    <s v="Port Josephberg"/>
    <s v="Online"/>
    <n v="3"/>
    <n v="676.77"/>
    <n v="0.17"/>
    <s v="PayPal"/>
    <x v="1406"/>
  </r>
  <r>
    <s v="SALE1407"/>
    <d v="2024-12-12T00:00:00"/>
    <s v="CUST1220"/>
    <s v="George Davis"/>
    <n v="12"/>
    <x v="1"/>
    <x v="0"/>
    <n v="50"/>
    <s v="Female"/>
    <s v="    lake lisa"/>
    <s v="Massachusetts"/>
    <s v="USA"/>
    <x v="3"/>
    <s v="PROD7"/>
    <x v="3"/>
    <s v="Lighting"/>
    <n v="218.86"/>
    <n v="170"/>
    <s v="STORE16"/>
    <x v="9"/>
    <s v="West"/>
    <s v="New Jimmymouth"/>
    <s v="Flagship"/>
    <n v="2"/>
    <n v="362.7"/>
    <n v="0.09"/>
    <s v="Credit Card"/>
    <x v="1407"/>
  </r>
  <r>
    <s v="SALE1408"/>
    <d v="2025-01-22T00:00:00"/>
    <s v="CUST1135"/>
    <s v="Matthew Hanna"/>
    <n v="22"/>
    <x v="4"/>
    <x v="2"/>
    <n v="33"/>
    <s v="Female"/>
    <s v="Gonzalezbury"/>
    <s v="Michigan"/>
    <s v="USA"/>
    <x v="1"/>
    <s v="PROD13"/>
    <x v="1"/>
    <s v="Accessories"/>
    <n v="242.23"/>
    <n v="453"/>
    <s v="STORE2"/>
    <x v="17"/>
    <s v="South"/>
    <s v="North Nancyview"/>
    <s v="Outlet"/>
    <n v="1"/>
    <n v="908.5"/>
    <n v="0.2"/>
    <s v="COD"/>
    <x v="1408"/>
  </r>
  <r>
    <s v="SALE1409"/>
    <d v="2024-01-05T00:00:00"/>
    <s v="CUST1067"/>
    <s v="Amber Mcclain"/>
    <n v="5"/>
    <x v="4"/>
    <x v="0"/>
    <n v="58"/>
    <s v="Male"/>
    <s v="Brendaburgh"/>
    <s v="Florida"/>
    <s v="USA"/>
    <x v="2"/>
    <s v="PROD25"/>
    <x v="4"/>
    <s v="Accessories"/>
    <n v="174.02"/>
    <n v="268"/>
    <s v="STORE15"/>
    <x v="10"/>
    <s v="North"/>
    <s v="East Jenniferstad"/>
    <s v="Flagship"/>
    <n v="2"/>
    <n v="795.37"/>
    <n v="0.2"/>
    <s v="COD"/>
    <x v="1409"/>
  </r>
  <r>
    <s v="SALE1410"/>
    <d v="2025-04-13T00:00:00"/>
    <s v="CUST1144"/>
    <s v="Justin Cross"/>
    <n v="13"/>
    <x v="10"/>
    <x v="2"/>
    <n v="62"/>
    <s v="Female"/>
    <s v="North Anthonychester"/>
    <s v="Nevada"/>
    <s v="USA"/>
    <x v="3"/>
    <s v="PROD35"/>
    <x v="3"/>
    <s v="Lighting"/>
    <n v="382.22"/>
    <n v="329"/>
    <s v="STORE4"/>
    <x v="5"/>
    <s v="South"/>
    <s v="Port Sharon"/>
    <s v="Online"/>
    <n v="2"/>
    <n v="326.85000000000002"/>
    <n v="0.17"/>
    <s v="COD"/>
    <x v="1410"/>
  </r>
  <r>
    <s v="SALE1411"/>
    <d v="2024-11-07T00:00:00"/>
    <s v="CUST1350"/>
    <s v="Charles Miller"/>
    <n v="7"/>
    <x v="3"/>
    <x v="0"/>
    <n v="26"/>
    <s v="Male"/>
    <s v="Lake Allisonborough"/>
    <s v="Iowa"/>
    <s v="USA"/>
    <x v="2"/>
    <s v="PROD56"/>
    <x v="3"/>
    <s v="Decor"/>
    <n v="461.47"/>
    <n v="190"/>
    <s v="STORE14"/>
    <x v="7"/>
    <s v="South"/>
    <s v="Christopherland"/>
    <s v="Outlet"/>
    <n v="3"/>
    <n v="169.43"/>
    <n v="0.19"/>
    <s v="Credit Card"/>
    <x v="1411"/>
  </r>
  <r>
    <s v="SALE1412"/>
    <d v="2024-05-01T00:00:00"/>
    <s v="CUST1163"/>
    <s v="Joseph Jones"/>
    <n v="1"/>
    <x v="5"/>
    <x v="0"/>
    <n v="21"/>
    <s v="Male"/>
    <s v="North Matthew"/>
    <s v="Illinois"/>
    <s v="USA"/>
    <x v="3"/>
    <s v="PROD83"/>
    <x v="2"/>
    <s v="Skincare"/>
    <n v="250.41615384615383"/>
    <n v="159"/>
    <s v="STORE6"/>
    <x v="16"/>
    <s v="East"/>
    <s v="Port Josephberg"/>
    <s v="Online"/>
    <n v="1"/>
    <n v="254.47"/>
    <n v="0.1"/>
    <s v="Credit Card"/>
    <x v="1412"/>
  </r>
  <r>
    <s v="SALE1413"/>
    <d v="2024-08-02T00:00:00"/>
    <s v="CUST1418"/>
    <s v="Luke Parks"/>
    <n v="2"/>
    <x v="7"/>
    <x v="0"/>
    <n v="60"/>
    <s v="Female"/>
    <s v="West Mario"/>
    <s v="New Hampshire"/>
    <s v="USA"/>
    <x v="2"/>
    <s v="PROD25"/>
    <x v="4"/>
    <s v="Accessories"/>
    <n v="174.02"/>
    <n v="268"/>
    <s v="STORE16"/>
    <x v="9"/>
    <s v="West"/>
    <s v="New Jimmymouth"/>
    <s v="Flagship"/>
    <n v="4"/>
    <n v="627.73"/>
    <n v="0.11"/>
    <s v="COD"/>
    <x v="1413"/>
  </r>
  <r>
    <s v="SALE1414"/>
    <d v="2024-04-12T00:00:00"/>
    <s v="CUST1371"/>
    <s v="Michael Garner"/>
    <n v="12"/>
    <x v="10"/>
    <x v="0"/>
    <n v="21"/>
    <s v="Female"/>
    <s v="Port Crystal"/>
    <s v="New Hampshire"/>
    <s v="USA"/>
    <x v="1"/>
    <s v="PROD31"/>
    <x v="0"/>
    <s v="Team Sports"/>
    <n v="204.39"/>
    <n v="281"/>
    <s v="STORE19"/>
    <x v="12"/>
    <s v="East"/>
    <s v="Vasquezborough"/>
    <s v="Online"/>
    <n v="4"/>
    <n v="327.25"/>
    <n v="0.13"/>
    <s v="COD"/>
    <x v="1414"/>
  </r>
  <r>
    <s v="SALE1415"/>
    <d v="2025-04-08T00:00:00"/>
    <s v="CUST1145"/>
    <s v="Cameron Simpson"/>
    <n v="8"/>
    <x v="10"/>
    <x v="2"/>
    <n v="46"/>
    <s v="Male"/>
    <s v="Michaelfort"/>
    <s v="Indiana"/>
    <s v="USA"/>
    <x v="1"/>
    <s v="PROD59"/>
    <x v="2"/>
    <s v="Haircare"/>
    <n v="17.309999999999999"/>
    <n v="399"/>
    <s v="STORE11"/>
    <x v="19"/>
    <s v="South"/>
    <s v="Lake Michael"/>
    <s v="Online"/>
    <n v="4"/>
    <n v="511.43"/>
    <n v="0.18"/>
    <s v="COD"/>
    <x v="1415"/>
  </r>
  <r>
    <s v="SALE1416"/>
    <d v="2024-06-30T00:00:00"/>
    <s v="CUST1165"/>
    <s v="Jason Wheeler"/>
    <n v="30"/>
    <x v="2"/>
    <x v="0"/>
    <n v="47"/>
    <s v="Female"/>
    <s v="Carolview"/>
    <s v="Illinois"/>
    <s v="USA"/>
    <x v="1"/>
    <s v="PROD63"/>
    <x v="2"/>
    <s v="Skincare"/>
    <n v="266.86"/>
    <n v="458"/>
    <s v="STORE17"/>
    <x v="1"/>
    <s v="North"/>
    <s v="Bensonhaven"/>
    <s v="Flagship"/>
    <n v="4"/>
    <n v="194.67"/>
    <n v="0.23"/>
    <s v="PayPal"/>
    <x v="1416"/>
  </r>
  <r>
    <s v="SALE1417"/>
    <d v="2024-01-13T00:00:00"/>
    <s v="CUST1059"/>
    <s v="Alyssa Vargas"/>
    <n v="13"/>
    <x v="4"/>
    <x v="0"/>
    <n v="53"/>
    <s v="Male"/>
    <s v="New Kathrynland"/>
    <s v="Montana"/>
    <s v="USA"/>
    <x v="1"/>
    <s v="PROD23"/>
    <x v="4"/>
    <s v="Tops"/>
    <n v="265.73266666666666"/>
    <n v="360"/>
    <s v="STORE1"/>
    <x v="8"/>
    <s v="North"/>
    <s v="Danielmouth"/>
    <s v="Flagship"/>
    <n v="2"/>
    <n v="54.51"/>
    <n v="7.0000000000000007E-2"/>
    <s v="Credit Card"/>
    <x v="1417"/>
  </r>
  <r>
    <s v="SALE1418"/>
    <d v="2024-09-22T00:00:00"/>
    <s v="CUST1076"/>
    <s v="Nathan Campbell"/>
    <n v="22"/>
    <x v="8"/>
    <x v="0"/>
    <n v="37"/>
    <s v="Male"/>
    <s v="Rodrigueztown"/>
    <s v="Oklahoma"/>
    <s v="USA"/>
    <x v="0"/>
    <s v="PROD62"/>
    <x v="1"/>
    <s v="Computer"/>
    <n v="86.42"/>
    <n v="222"/>
    <s v="STORE11"/>
    <x v="19"/>
    <s v="South"/>
    <s v="Lake Michael"/>
    <s v="Online"/>
    <n v="4"/>
    <n v="964"/>
    <n v="0.14000000000000001"/>
    <s v="PayPal"/>
    <x v="1418"/>
  </r>
  <r>
    <s v="SALE1419"/>
    <d v="2024-08-23T00:00:00"/>
    <s v="CUST1040"/>
    <s v="Eric Vega"/>
    <n v="23"/>
    <x v="7"/>
    <x v="0"/>
    <n v="50"/>
    <s v="Male"/>
    <s v="Williamsonland"/>
    <s v="Kansas"/>
    <s v="USA"/>
    <x v="0"/>
    <s v="PROD89"/>
    <x v="2"/>
    <s v="Makeup"/>
    <n v="183.04"/>
    <n v="457"/>
    <s v="STORE4"/>
    <x v="5"/>
    <s v="South"/>
    <s v="Port Sharon"/>
    <s v="Online"/>
    <n v="1"/>
    <n v="170.12"/>
    <n v="0.26"/>
    <s v="PayPal"/>
    <x v="1419"/>
  </r>
  <r>
    <s v="SALE1420"/>
    <d v="2025-08-06T00:00:00"/>
    <s v="CUST1152"/>
    <s v="Patrick Roberts"/>
    <n v="6"/>
    <x v="7"/>
    <x v="2"/>
    <n v="41"/>
    <s v="Female"/>
    <s v="Jaredville"/>
    <s v="Missouri"/>
    <s v="USA"/>
    <x v="1"/>
    <s v="PROD53"/>
    <x v="4"/>
    <s v="Bottoms"/>
    <n v="386.56"/>
    <n v="125"/>
    <s v="STORE19"/>
    <x v="12"/>
    <s v="East"/>
    <s v="Vasquezborough"/>
    <s v="Online"/>
    <n v="2"/>
    <n v="664.5"/>
    <n v="0.23"/>
    <s v="Credit Card"/>
    <x v="1420"/>
  </r>
  <r>
    <s v="SALE1421"/>
    <d v="2025-10-06T00:00:00"/>
    <s v="CUST1371"/>
    <s v="Michael Garner"/>
    <n v="6"/>
    <x v="11"/>
    <x v="2"/>
    <n v="21"/>
    <s v="Female"/>
    <s v="Port Crystal"/>
    <s v="New Hampshire"/>
    <s v="USA"/>
    <x v="1"/>
    <s v="PROD45"/>
    <x v="0"/>
    <s v="Team Sports"/>
    <n v="318.91000000000003"/>
    <n v="114"/>
    <s v="STORE10"/>
    <x v="15"/>
    <s v="East"/>
    <s v="East Davidville"/>
    <s v="Online"/>
    <n v="4"/>
    <n v="557.51"/>
    <n v="0.11"/>
    <s v="Credit Card"/>
    <x v="1421"/>
  </r>
  <r>
    <s v="SALE1422"/>
    <d v="2025-05-30T00:00:00"/>
    <s v="CUST1397"/>
    <s v="Charles Norman PhD"/>
    <n v="30"/>
    <x v="5"/>
    <x v="2"/>
    <n v="62"/>
    <s v="Female"/>
    <s v="East Jennifer"/>
    <s v="Kansas"/>
    <s v="USA"/>
    <x v="1"/>
    <s v="PROD90"/>
    <x v="1"/>
    <s v="Accessories"/>
    <n v="340.14"/>
    <n v="361"/>
    <s v="STORE1"/>
    <x v="8"/>
    <s v="North"/>
    <s v="Danielmouth"/>
    <s v="Flagship"/>
    <n v="2"/>
    <n v="410"/>
    <n v="0.13"/>
    <s v="COD"/>
    <x v="1422"/>
  </r>
  <r>
    <s v="SALE1423"/>
    <d v="2024-06-30T00:00:00"/>
    <s v="CUST1306"/>
    <s v="Angela Robinson"/>
    <n v="30"/>
    <x v="2"/>
    <x v="0"/>
    <n v="44"/>
    <s v="Male"/>
    <s v="New Nicholasstad"/>
    <s v="Tennessee"/>
    <s v="USA"/>
    <x v="1"/>
    <s v="PROD83"/>
    <x v="2"/>
    <s v="Skincare"/>
    <n v="250.41615384615383"/>
    <n v="159"/>
    <s v="STORE5"/>
    <x v="3"/>
    <s v="North"/>
    <s v="New Michaelchester"/>
    <s v="Outlet"/>
    <n v="2"/>
    <n v="879.93"/>
    <n v="0.28999999999999998"/>
    <s v="COD"/>
    <x v="1423"/>
  </r>
  <r>
    <s v="SALE1424"/>
    <d v="2025-01-07T00:00:00"/>
    <s v="CUST1007"/>
    <s v="Daniel Boyd"/>
    <n v="7"/>
    <x v="4"/>
    <x v="2"/>
    <n v="29"/>
    <s v="Female"/>
    <s v="West Pamelafurt"/>
    <s v="West Virginia"/>
    <s v="USA"/>
    <x v="3"/>
    <s v="PROD13"/>
    <x v="1"/>
    <s v="Accessories"/>
    <n v="242.23"/>
    <n v="453"/>
    <s v="STORE18"/>
    <x v="14"/>
    <s v="East"/>
    <s v="East Stevechester"/>
    <s v="Flagship"/>
    <n v="1"/>
    <n v="350.58"/>
    <n v="0.03"/>
    <s v="COD"/>
    <x v="1424"/>
  </r>
  <r>
    <s v="SALE1425"/>
    <d v="2024-12-07T00:00:00"/>
    <s v="CUST1350"/>
    <s v="Charles Miller"/>
    <n v="7"/>
    <x v="1"/>
    <x v="0"/>
    <n v="26"/>
    <s v="Male"/>
    <s v="Lake Allisonborough"/>
    <s v="Iowa"/>
    <s v="USA"/>
    <x v="2"/>
    <s v="PROD58"/>
    <x v="4"/>
    <s v="Accessories"/>
    <n v="113.83"/>
    <n v="485"/>
    <s v="STORE3"/>
    <x v="0"/>
    <s v="North"/>
    <s v="Hoodberg"/>
    <s v="Outlet"/>
    <n v="4"/>
    <n v="348.58"/>
    <n v="0.16"/>
    <s v="Credit Card"/>
    <x v="1425"/>
  </r>
  <r>
    <s v="SALE1426"/>
    <d v="2024-09-13T00:00:00"/>
    <s v="CUST1459"/>
    <s v="John Perez"/>
    <n v="13"/>
    <x v="8"/>
    <x v="0"/>
    <n v="29"/>
    <s v="Female"/>
    <s v="Brandontown"/>
    <s v="South Carolina"/>
    <s v="USA"/>
    <x v="0"/>
    <s v="PROD25"/>
    <x v="4"/>
    <s v="Accessories"/>
    <n v="174.02"/>
    <n v="268"/>
    <s v="STORE3"/>
    <x v="0"/>
    <s v="North"/>
    <s v="Hoodberg"/>
    <s v="Outlet"/>
    <n v="3"/>
    <n v="247.66"/>
    <n v="0.02"/>
    <s v="COD"/>
    <x v="1426"/>
  </r>
  <r>
    <s v="SALE1427"/>
    <d v="2023-11-14T00:00:00"/>
    <s v="CUST1388"/>
    <s v="Timothy Valenzuela"/>
    <n v="14"/>
    <x v="3"/>
    <x v="1"/>
    <n v="53"/>
    <s v="Male"/>
    <s v="Stevensshire"/>
    <s v="Missouri"/>
    <s v="USA"/>
    <x v="1"/>
    <s v="PROD39"/>
    <x v="1"/>
    <s v="Mobile"/>
    <n v="326.06"/>
    <n v="301"/>
    <s v="STORE15"/>
    <x v="10"/>
    <s v="North"/>
    <s v="East Jenniferstad"/>
    <s v="Flagship"/>
    <n v="3"/>
    <n v="836.27"/>
    <n v="0.16"/>
    <s v="Credit Card"/>
    <x v="1427"/>
  </r>
  <r>
    <s v="SALE1428"/>
    <d v="2025-04-06T00:00:00"/>
    <s v="CUST1195"/>
    <s v="Anthony Garcia"/>
    <n v="6"/>
    <x v="10"/>
    <x v="2"/>
    <n v="60"/>
    <s v="Male"/>
    <s v="Taraberg"/>
    <s v="Arizona"/>
    <s v="USA"/>
    <x v="2"/>
    <s v="PROD14"/>
    <x v="3"/>
    <s v="Decor"/>
    <n v="48.01"/>
    <n v="439"/>
    <s v="STORE10"/>
    <x v="15"/>
    <s v="East"/>
    <s v="East Davidville"/>
    <s v="Online"/>
    <n v="3"/>
    <n v="696.74"/>
    <n v="0.13"/>
    <s v="COD"/>
    <x v="1428"/>
  </r>
  <r>
    <s v="SALE1429"/>
    <d v="2025-05-27T00:00:00"/>
    <s v="CUST1245"/>
    <s v="Laura Soto"/>
    <n v="27"/>
    <x v="5"/>
    <x v="2"/>
    <n v="57"/>
    <s v="Female"/>
    <s v="Rodriguezton"/>
    <s v="Michigan"/>
    <s v="USA"/>
    <x v="1"/>
    <s v="PROD94"/>
    <x v="2"/>
    <s v="Skincare"/>
    <n v="358.47"/>
    <n v="213"/>
    <s v="STORE13"/>
    <x v="13"/>
    <s v="East"/>
    <s v="Johnsonville"/>
    <s v="Flagship"/>
    <n v="2"/>
    <n v="822.59"/>
    <n v="0.22"/>
    <s v="PayPal"/>
    <x v="1429"/>
  </r>
  <r>
    <s v="SALE1430"/>
    <d v="2023-12-03T00:00:00"/>
    <s v="CUST1222"/>
    <s v="Alejandro Doyle"/>
    <n v="3"/>
    <x v="1"/>
    <x v="1"/>
    <n v="35"/>
    <s v="Male"/>
    <s v="East Crystalton"/>
    <s v="New Mexico"/>
    <s v="USA"/>
    <x v="1"/>
    <s v="PROD79"/>
    <x v="3"/>
    <s v="Lighting"/>
    <n v="228.53"/>
    <n v="469"/>
    <s v="STORE2"/>
    <x v="17"/>
    <s v="South"/>
    <s v="North Nancyview"/>
    <s v="Outlet"/>
    <n v="1"/>
    <n v="462.23"/>
    <n v="0.3"/>
    <s v="PayPal"/>
    <x v="1430"/>
  </r>
  <r>
    <s v="SALE1431"/>
    <d v="2025-09-06T00:00:00"/>
    <s v="CUST1447"/>
    <s v="Monica Wright"/>
    <n v="6"/>
    <x v="8"/>
    <x v="2"/>
    <n v="45"/>
    <s v="Male"/>
    <s v="Paulside"/>
    <s v="North Carolina"/>
    <s v="USA"/>
    <x v="0"/>
    <s v="PROD42"/>
    <x v="1"/>
    <s v="Accessories"/>
    <n v="450.71"/>
    <n v="389"/>
    <s v="STORE17"/>
    <x v="1"/>
    <s v="North"/>
    <s v="Bensonhaven"/>
    <s v="Flagship"/>
    <n v="1"/>
    <n v="361.09"/>
    <n v="0.06"/>
    <s v="PayPal"/>
    <x v="1431"/>
  </r>
  <r>
    <s v="SALE1432"/>
    <d v="2023-11-13T00:00:00"/>
    <s v="CUST1383"/>
    <s v="Kristine Higgins"/>
    <n v="13"/>
    <x v="3"/>
    <x v="1"/>
    <n v="27"/>
    <s v="Female"/>
    <s v="Jennifertown"/>
    <s v="South Carolina"/>
    <s v="USA"/>
    <x v="2"/>
    <s v="PROD73"/>
    <x v="0"/>
    <s v="Team Sports"/>
    <n v="107.06"/>
    <n v="359"/>
    <s v="STORE19"/>
    <x v="12"/>
    <s v="East"/>
    <s v="Vasquezborough"/>
    <s v="Online"/>
    <n v="3"/>
    <n v="59.37"/>
    <n v="0.03"/>
    <s v="PayPal"/>
    <x v="1432"/>
  </r>
  <r>
    <s v="SALE1433"/>
    <d v="2025-01-29T00:00:00"/>
    <s v="CUST1036"/>
    <s v="Thomas Phillips"/>
    <n v="29"/>
    <x v="4"/>
    <x v="2"/>
    <n v="20"/>
    <s v="Female"/>
    <s v="Luisfurt"/>
    <s v="Georgia"/>
    <s v="USA"/>
    <x v="0"/>
    <s v="PROD40"/>
    <x v="1"/>
    <s v="Audio"/>
    <n v="38.520000000000003"/>
    <n v="378"/>
    <s v="STORE1"/>
    <x v="8"/>
    <s v="North"/>
    <s v="Danielmouth"/>
    <s v="Flagship"/>
    <n v="3"/>
    <n v="765.21"/>
    <n v="0.14000000000000001"/>
    <s v="COD"/>
    <x v="1433"/>
  </r>
  <r>
    <s v="SALE1434"/>
    <d v="2024-06-29T00:00:00"/>
    <s v="CUST1243"/>
    <s v="Brian Hammond"/>
    <n v="29"/>
    <x v="2"/>
    <x v="0"/>
    <n v="56"/>
    <s v="Female"/>
    <s v="North Nicholas"/>
    <s v="Texas"/>
    <s v="USA"/>
    <x v="0"/>
    <s v="PROD32"/>
    <x v="2"/>
    <s v="Skincare"/>
    <n v="283.83"/>
    <n v="244"/>
    <s v="STORE12"/>
    <x v="18"/>
    <s v="North"/>
    <s v="Sabrinatown"/>
    <s v="Online"/>
    <n v="4"/>
    <n v="303.56"/>
    <n v="0.2"/>
    <s v="COD"/>
    <x v="1434"/>
  </r>
  <r>
    <s v="SALE1435"/>
    <d v="2025-05-02T00:00:00"/>
    <s v="CUST1443"/>
    <s v="Adam Castro"/>
    <n v="2"/>
    <x v="5"/>
    <x v="2"/>
    <n v="51"/>
    <s v="Male"/>
    <s v="New Donnabury"/>
    <s v="Texas"/>
    <s v="USA"/>
    <x v="2"/>
    <s v="PROD27"/>
    <x v="3"/>
    <s v="Decor"/>
    <n v="234.80599999999998"/>
    <n v="378"/>
    <s v="STORE0"/>
    <x v="6"/>
    <s v="East"/>
    <s v="Washingtonfurt"/>
    <s v="Flagship"/>
    <n v="1"/>
    <n v="640.92999999999995"/>
    <n v="0.19"/>
    <s v="PayPal"/>
    <x v="1435"/>
  </r>
  <r>
    <s v="SALE1436"/>
    <d v="2025-06-22T00:00:00"/>
    <s v="CUST1174"/>
    <s v="Maria Davis"/>
    <n v="22"/>
    <x v="2"/>
    <x v="2"/>
    <n v="26"/>
    <s v="Female"/>
    <s v="Avilahaven"/>
    <s v="Vermont"/>
    <s v="USA"/>
    <x v="0"/>
    <s v="PROD86"/>
    <x v="3"/>
    <s v="Kitchen"/>
    <n v="176.07"/>
    <n v="82"/>
    <s v="STORE10"/>
    <x v="15"/>
    <s v="East"/>
    <s v="East Davidville"/>
    <s v="Online"/>
    <n v="2"/>
    <n v="611.25"/>
    <n v="0.22"/>
    <s v="Credit Card"/>
    <x v="1436"/>
  </r>
  <r>
    <s v="SALE1437"/>
    <d v="2025-04-09T00:00:00"/>
    <s v="CUST1461"/>
    <s v="Paul Cox"/>
    <n v="9"/>
    <x v="10"/>
    <x v="2"/>
    <n v="60"/>
    <s v="Female"/>
    <s v="East Julie"/>
    <s v="Kansas"/>
    <s v="USA"/>
    <x v="2"/>
    <s v="PROD66"/>
    <x v="2"/>
    <s v="Haircare"/>
    <n v="340.39"/>
    <n v="177"/>
    <s v="STORE1"/>
    <x v="8"/>
    <s v="North"/>
    <s v="Danielmouth"/>
    <s v="Flagship"/>
    <n v="1"/>
    <n v="209.93"/>
    <n v="0.21"/>
    <s v="Credit Card"/>
    <x v="1437"/>
  </r>
  <r>
    <s v="SALE1438"/>
    <d v="2025-07-09T00:00:00"/>
    <s v="CUST1110"/>
    <s v="Ashley Griffin"/>
    <n v="9"/>
    <x v="0"/>
    <x v="2"/>
    <n v="40"/>
    <s v="Female"/>
    <s v="New Dawnton"/>
    <s v="Maryland"/>
    <s v="USA"/>
    <x v="0"/>
    <s v="PROD99"/>
    <x v="3"/>
    <s v="Kitchen"/>
    <n v="201.41"/>
    <n v="146"/>
    <s v="STORE10"/>
    <x v="15"/>
    <s v="East"/>
    <s v="East Davidville"/>
    <s v="Online"/>
    <n v="3"/>
    <n v="130.38999999999999"/>
    <n v="0.24"/>
    <s v="PayPal"/>
    <x v="1438"/>
  </r>
  <r>
    <s v="SALE1439"/>
    <d v="2024-01-31T00:00:00"/>
    <s v="CUST1291"/>
    <s v="James Powell"/>
    <n v="31"/>
    <x v="4"/>
    <x v="0"/>
    <n v="40"/>
    <s v="Female"/>
    <s v="West Beverlymouth"/>
    <s v="Missouri"/>
    <s v="USA"/>
    <x v="3"/>
    <s v="PROD93"/>
    <x v="1"/>
    <s v="Computer"/>
    <n v="377.52"/>
    <n v="485"/>
    <s v="STORE7"/>
    <x v="4"/>
    <s v="South"/>
    <s v="Williamsfurt"/>
    <s v="Online"/>
    <n v="2"/>
    <n v="846.18"/>
    <n v="0.1"/>
    <s v="COD"/>
    <x v="1439"/>
  </r>
  <r>
    <s v="SALE1440"/>
    <d v="2025-06-21T00:00:00"/>
    <s v="CUST1354"/>
    <s v="Ryan Torres"/>
    <n v="21"/>
    <x v="2"/>
    <x v="2"/>
    <n v="38"/>
    <s v="Male"/>
    <s v="Guerreroport"/>
    <s v="Connecticut"/>
    <s v="USA"/>
    <x v="2"/>
    <s v="PROD70"/>
    <x v="3"/>
    <s v="Storage"/>
    <n v="138.05000000000001"/>
    <n v="89"/>
    <s v="STORE14"/>
    <x v="7"/>
    <s v="South"/>
    <s v="Christopherland"/>
    <s v="Outlet"/>
    <n v="2"/>
    <n v="424.53"/>
    <n v="0.14000000000000001"/>
    <s v="COD"/>
    <x v="1440"/>
  </r>
  <r>
    <s v="SALE1441"/>
    <d v="2024-09-04T00:00:00"/>
    <s v="CUST1258"/>
    <s v="Sarah Stewart"/>
    <n v="4"/>
    <x v="8"/>
    <x v="0"/>
    <n v="24"/>
    <s v="Female"/>
    <s v="East Richard"/>
    <s v="Texas"/>
    <s v="USA"/>
    <x v="1"/>
    <s v="PROD88"/>
    <x v="0"/>
    <s v="Accessories"/>
    <n v="131.24"/>
    <n v="232"/>
    <s v="STORE14"/>
    <x v="7"/>
    <s v="South"/>
    <s v="Christopherland"/>
    <s v="Outlet"/>
    <n v="4"/>
    <n v="450.42"/>
    <n v="0.08"/>
    <s v="COD"/>
    <x v="1441"/>
  </r>
  <r>
    <s v="SALE1442"/>
    <d v="2025-08-24T00:00:00"/>
    <s v="CUST1156"/>
    <s v="Maria Sanchez"/>
    <n v="24"/>
    <x v="7"/>
    <x v="2"/>
    <n v="46"/>
    <s v="Male"/>
    <s v="East Peterbury"/>
    <s v="North Dakota"/>
    <s v="USA"/>
    <x v="3"/>
    <s v="PROD26"/>
    <x v="1"/>
    <s v="Audio"/>
    <n v="322.41000000000003"/>
    <n v="213"/>
    <s v="STORE9"/>
    <x v="11"/>
    <s v="South"/>
    <s v="East Johnstad"/>
    <s v="Flagship"/>
    <n v="4"/>
    <n v="896.91"/>
    <n v="0.1"/>
    <s v="Credit Card"/>
    <x v="1442"/>
  </r>
  <r>
    <s v="SALE1443"/>
    <d v="2025-06-06T00:00:00"/>
    <s v="CUST1485"/>
    <s v="Sara Ingram"/>
    <n v="6"/>
    <x v="2"/>
    <x v="2"/>
    <n v="46"/>
    <s v="Female"/>
    <s v="East Dillonview"/>
    <s v="Virginia"/>
    <s v="USA"/>
    <x v="3"/>
    <s v="PROD97"/>
    <x v="0"/>
    <s v="Team Sports"/>
    <n v="245.98"/>
    <n v="471"/>
    <s v="STORE10"/>
    <x v="15"/>
    <s v="East"/>
    <s v="East Davidville"/>
    <s v="Online"/>
    <n v="3"/>
    <n v="679.38"/>
    <n v="0.3"/>
    <s v="COD"/>
    <x v="1443"/>
  </r>
  <r>
    <s v="SALE1444"/>
    <d v="2024-10-06T00:00:00"/>
    <s v="CUST1016"/>
    <s v="John Scott"/>
    <n v="6"/>
    <x v="11"/>
    <x v="0"/>
    <n v="24"/>
    <s v="Female"/>
    <s v="South Christopher"/>
    <s v="Pennsylvania"/>
    <s v="USA"/>
    <x v="3"/>
    <s v="PROD80"/>
    <x v="3"/>
    <s v="Kitchen"/>
    <n v="143.43"/>
    <n v="58"/>
    <s v="STORE16"/>
    <x v="9"/>
    <s v="West"/>
    <s v="New Jimmymouth"/>
    <s v="Flagship"/>
    <n v="3"/>
    <n v="483.63"/>
    <n v="0"/>
    <s v="Credit Card"/>
    <x v="1444"/>
  </r>
  <r>
    <s v="SALE1445"/>
    <d v="2024-09-07T00:00:00"/>
    <s v="CUST1030"/>
    <s v="Jessica Acevedo"/>
    <n v="7"/>
    <x v="8"/>
    <x v="0"/>
    <n v="64"/>
    <s v="Female"/>
    <s v="Amybury"/>
    <s v="Pennsylvania"/>
    <s v="USA"/>
    <x v="3"/>
    <s v="PROD39"/>
    <x v="1"/>
    <s v="Mobile"/>
    <n v="326.06"/>
    <n v="301"/>
    <s v="STORE0"/>
    <x v="6"/>
    <s v="East"/>
    <s v="Washingtonfurt"/>
    <s v="Flagship"/>
    <n v="3"/>
    <n v="158.27000000000001"/>
    <n v="0.24"/>
    <s v="COD"/>
    <x v="1445"/>
  </r>
  <r>
    <s v="SALE1446"/>
    <d v="2025-04-11T00:00:00"/>
    <s v="CUST1115"/>
    <s v="Tyler Conrad"/>
    <n v="11"/>
    <x v="10"/>
    <x v="2"/>
    <n v="53"/>
    <s v="Female"/>
    <s v="North Curtischester"/>
    <s v="North Dakota"/>
    <s v="USA"/>
    <x v="1"/>
    <s v="PROD2"/>
    <x v="4"/>
    <s v="Outerwear"/>
    <n v="265.73266666666666"/>
    <n v="352"/>
    <s v="STORE15"/>
    <x v="10"/>
    <s v="North"/>
    <s v="East Jenniferstad"/>
    <s v="Flagship"/>
    <n v="4"/>
    <n v="601.5"/>
    <n v="0.18"/>
    <s v="Credit Card"/>
    <x v="1446"/>
  </r>
  <r>
    <s v="SALE1447"/>
    <d v="2025-02-21T00:00:00"/>
    <s v="CUST1069"/>
    <s v="Roy Cole"/>
    <n v="21"/>
    <x v="6"/>
    <x v="2"/>
    <n v="24"/>
    <s v="Female"/>
    <s v="North Cynthiatown"/>
    <s v="New Jersey"/>
    <s v="USA"/>
    <x v="1"/>
    <s v="PROD31"/>
    <x v="0"/>
    <s v="Team Sports"/>
    <n v="204.39"/>
    <n v="281"/>
    <s v="STORE18"/>
    <x v="14"/>
    <s v="East"/>
    <s v="East Stevechester"/>
    <s v="Flagship"/>
    <n v="2"/>
    <n v="46.39"/>
    <n v="7.0000000000000007E-2"/>
    <s v="Credit Card"/>
    <x v="1447"/>
  </r>
  <r>
    <s v="SALE1448"/>
    <d v="2024-10-22T00:00:00"/>
    <s v="CUST1119"/>
    <s v="Michael Jones"/>
    <n v="22"/>
    <x v="11"/>
    <x v="0"/>
    <n v="40"/>
    <s v="Male"/>
    <s v="North Edwardton"/>
    <s v="Tennessee"/>
    <s v="USA"/>
    <x v="3"/>
    <s v="PROD82"/>
    <x v="0"/>
    <s v="Fitness"/>
    <n v="152.91999999999999"/>
    <n v="281"/>
    <s v="STORE8"/>
    <x v="2"/>
    <s v="West"/>
    <s v="Thompsonborough"/>
    <s v="Online"/>
    <n v="4"/>
    <n v="892.28"/>
    <n v="0.23"/>
    <s v="Credit Card"/>
    <x v="1448"/>
  </r>
  <r>
    <s v="SALE1449"/>
    <d v="2024-07-21T00:00:00"/>
    <s v="CUST1221"/>
    <s v="Lisa Young"/>
    <n v="21"/>
    <x v="0"/>
    <x v="0"/>
    <n v="38"/>
    <s v="Male"/>
    <s v="Maybury"/>
    <s v="Georgia"/>
    <s v="USA"/>
    <x v="1"/>
    <s v="PROD10"/>
    <x v="3"/>
    <s v="Kitchen"/>
    <n v="298.86"/>
    <n v="308"/>
    <s v="STORE7"/>
    <x v="4"/>
    <s v="South"/>
    <s v="Williamsfurt"/>
    <s v="Online"/>
    <n v="2"/>
    <n v="164.23"/>
    <n v="0.17"/>
    <s v="Credit Card"/>
    <x v="1449"/>
  </r>
  <r>
    <s v="SALE1450"/>
    <d v="2024-01-14T00:00:00"/>
    <s v="CUST1452"/>
    <s v="Jeffery Wolf"/>
    <n v="14"/>
    <x v="4"/>
    <x v="0"/>
    <n v="60"/>
    <s v="Female"/>
    <s v="New Laura"/>
    <s v="Mississippi"/>
    <s v="USA"/>
    <x v="3"/>
    <s v="PROD9"/>
    <x v="0"/>
    <s v="Fitness"/>
    <n v="495.72"/>
    <n v="323"/>
    <s v="STORE7"/>
    <x v="4"/>
    <s v="South"/>
    <s v="Williamsfurt"/>
    <s v="Online"/>
    <n v="1"/>
    <n v="484.23"/>
    <n v="0.12"/>
    <s v="COD"/>
    <x v="1450"/>
  </r>
  <r>
    <s v="SALE1451"/>
    <d v="2024-04-01T00:00:00"/>
    <s v="CUST1005"/>
    <s v="Christine Vaughn"/>
    <n v="1"/>
    <x v="10"/>
    <x v="0"/>
    <n v="24"/>
    <s v="Male"/>
    <s v="East Amandamouth"/>
    <s v="Oregon"/>
    <s v="USA"/>
    <x v="3"/>
    <s v="PROD35"/>
    <x v="3"/>
    <s v="Lighting"/>
    <n v="382.22"/>
    <n v="329"/>
    <s v="STORE18"/>
    <x v="14"/>
    <s v="East"/>
    <s v="East Stevechester"/>
    <s v="Flagship"/>
    <n v="3"/>
    <n v="341.51"/>
    <n v="0.22"/>
    <s v="COD"/>
    <x v="1451"/>
  </r>
  <r>
    <s v="SALE1452"/>
    <d v="2025-05-11T00:00:00"/>
    <s v="CUST1109"/>
    <s v="Amy Walker"/>
    <n v="11"/>
    <x v="5"/>
    <x v="2"/>
    <n v="27"/>
    <s v="Male"/>
    <s v="Smithland"/>
    <s v="West Virginia"/>
    <s v="USA"/>
    <x v="2"/>
    <s v="PROD98"/>
    <x v="1"/>
    <s v="Audio"/>
    <n v="431.67"/>
    <n v="73"/>
    <s v="STORE13"/>
    <x v="13"/>
    <s v="East"/>
    <s v="Johnsonville"/>
    <s v="Flagship"/>
    <n v="3"/>
    <n v="758.87"/>
    <n v="0.11"/>
    <s v="PayPal"/>
    <x v="1452"/>
  </r>
  <r>
    <s v="SALE1453"/>
    <d v="2025-07-17T00:00:00"/>
    <s v="CUST1470"/>
    <s v="Manuel Fisher"/>
    <n v="17"/>
    <x v="0"/>
    <x v="2"/>
    <n v="21"/>
    <s v="Female"/>
    <s v="Kanebury"/>
    <s v="New Hampshire"/>
    <s v="USA"/>
    <x v="0"/>
    <s v="PROD56"/>
    <x v="3"/>
    <s v="Decor"/>
    <n v="461.47"/>
    <n v="190"/>
    <s v="STORE12"/>
    <x v="18"/>
    <s v="North"/>
    <s v="Sabrinatown"/>
    <s v="Online"/>
    <n v="3"/>
    <n v="560.52"/>
    <n v="0.17"/>
    <s v="Credit Card"/>
    <x v="1453"/>
  </r>
  <r>
    <s v="SALE1454"/>
    <d v="2024-08-29T00:00:00"/>
    <s v="CUST1351"/>
    <s v="Jeffrey Mccarthy"/>
    <n v="29"/>
    <x v="7"/>
    <x v="0"/>
    <n v="25"/>
    <s v="Female"/>
    <s v="North Samuel"/>
    <s v="Nebraska"/>
    <s v="USA"/>
    <x v="3"/>
    <s v="PROD96"/>
    <x v="4"/>
    <s v="Outerwear"/>
    <n v="358.47"/>
    <n v="143"/>
    <s v="STORE17"/>
    <x v="1"/>
    <s v="North"/>
    <s v="Bensonhaven"/>
    <s v="Flagship"/>
    <n v="2"/>
    <n v="977.18"/>
    <n v="0.19"/>
    <s v="Credit Card"/>
    <x v="1454"/>
  </r>
  <r>
    <s v="SALE1455"/>
    <d v="2025-04-16T00:00:00"/>
    <s v="CUST1236"/>
    <s v="Joshua Wilson"/>
    <n v="16"/>
    <x v="10"/>
    <x v="2"/>
    <n v="42"/>
    <s v="Female"/>
    <s v="North Larryport"/>
    <s v="Virginia"/>
    <s v="USA"/>
    <x v="3"/>
    <s v="PROD16"/>
    <x v="2"/>
    <s v="Grooming"/>
    <n v="337.42"/>
    <n v="256"/>
    <s v="STORE14"/>
    <x v="7"/>
    <s v="South"/>
    <s v="Christopherland"/>
    <s v="Outlet"/>
    <n v="4"/>
    <n v="761.35"/>
    <n v="0.08"/>
    <s v="Credit Card"/>
    <x v="1455"/>
  </r>
  <r>
    <s v="SALE1456"/>
    <d v="2025-08-31T00:00:00"/>
    <s v="CUST1179"/>
    <s v="Nicholas Bradshaw"/>
    <n v="31"/>
    <x v="7"/>
    <x v="2"/>
    <n v="43"/>
    <s v="Female"/>
    <s v="Murphyfurt"/>
    <s v="Utah"/>
    <s v="USA"/>
    <x v="2"/>
    <s v="PROD67"/>
    <x v="1"/>
    <s v="Accessories"/>
    <n v="349.17"/>
    <n v="476"/>
    <s v="STORE18"/>
    <x v="14"/>
    <s v="East"/>
    <s v="East Stevechester"/>
    <s v="Flagship"/>
    <n v="2"/>
    <n v="947.56"/>
    <n v="0.02"/>
    <s v="COD"/>
    <x v="1456"/>
  </r>
  <r>
    <s v="SALE1457"/>
    <d v="2025-10-13T00:00:00"/>
    <s v="CUST1238"/>
    <s v="Steven Smith"/>
    <n v="13"/>
    <x v="11"/>
    <x v="2"/>
    <n v="40"/>
    <s v="Male"/>
    <s v="Port Krista"/>
    <s v="West Virginia"/>
    <s v="USA"/>
    <x v="1"/>
    <s v="PROD43"/>
    <x v="1"/>
    <s v="Computer"/>
    <n v="253.33"/>
    <n v="266"/>
    <s v="STORE18"/>
    <x v="14"/>
    <s v="East"/>
    <s v="East Stevechester"/>
    <s v="Flagship"/>
    <n v="4"/>
    <n v="975.47"/>
    <n v="0.04"/>
    <s v="Credit Card"/>
    <x v="1457"/>
  </r>
  <r>
    <s v="SALE1458"/>
    <d v="2024-06-05T00:00:00"/>
    <s v="CUST1477"/>
    <s v="Andrea Harris"/>
    <n v="5"/>
    <x v="2"/>
    <x v="0"/>
    <n v="41"/>
    <s v="Female"/>
    <s v="West Kelseyberg"/>
    <s v="Kansas"/>
    <s v="USA"/>
    <x v="1"/>
    <s v="PROD13"/>
    <x v="1"/>
    <s v="Accessories"/>
    <n v="242.23"/>
    <n v="453"/>
    <s v="STORE9"/>
    <x v="11"/>
    <s v="South"/>
    <s v="East Johnstad"/>
    <s v="Flagship"/>
    <n v="3"/>
    <n v="769.06"/>
    <n v="0.23"/>
    <s v="COD"/>
    <x v="1458"/>
  </r>
  <r>
    <s v="SALE1459"/>
    <d v="2025-09-29T00:00:00"/>
    <s v="CUST1486"/>
    <s v="Eric Lee"/>
    <n v="29"/>
    <x v="8"/>
    <x v="2"/>
    <n v="22"/>
    <s v="Female"/>
    <s v="Lake April"/>
    <s v="Vermont"/>
    <s v="USA"/>
    <x v="3"/>
    <s v="PROD39"/>
    <x v="1"/>
    <s v="Mobile"/>
    <n v="326.06"/>
    <n v="301"/>
    <s v="STORE2"/>
    <x v="17"/>
    <s v="South"/>
    <s v="North Nancyview"/>
    <s v="Outlet"/>
    <n v="3"/>
    <n v="824.75"/>
    <n v="0.23"/>
    <s v="Credit Card"/>
    <x v="1459"/>
  </r>
  <r>
    <s v="SALE1460"/>
    <d v="2024-07-05T00:00:00"/>
    <s v="CUST1401"/>
    <s v="Terry Moses"/>
    <n v="5"/>
    <x v="0"/>
    <x v="0"/>
    <n v="51"/>
    <s v="Female"/>
    <s v="Leahmouth"/>
    <s v="Nevada"/>
    <s v="USA"/>
    <x v="1"/>
    <s v="PROD68"/>
    <x v="3"/>
    <s v="Furniture"/>
    <n v="243.7"/>
    <n v="130"/>
    <s v="STORE4"/>
    <x v="5"/>
    <s v="South"/>
    <s v="Port Sharon"/>
    <s v="Online"/>
    <n v="2"/>
    <n v="821.35"/>
    <n v="0.11"/>
    <s v="PayPal"/>
    <x v="1460"/>
  </r>
  <r>
    <s v="SALE1461"/>
    <d v="2025-03-07T00:00:00"/>
    <s v="CUST1405"/>
    <s v="Eric Wolfe"/>
    <n v="7"/>
    <x v="9"/>
    <x v="2"/>
    <n v="18"/>
    <s v="Female"/>
    <s v="Garciaview"/>
    <s v="Louisiana"/>
    <s v="USA"/>
    <x v="0"/>
    <s v="PROD13"/>
    <x v="1"/>
    <s v="Accessories"/>
    <n v="242.23"/>
    <n v="453"/>
    <s v="STORE10"/>
    <x v="15"/>
    <s v="East"/>
    <s v="East Davidville"/>
    <s v="Online"/>
    <n v="1"/>
    <n v="120.57"/>
    <n v="0.06"/>
    <s v="PayPal"/>
    <x v="1461"/>
  </r>
  <r>
    <s v="SALE1462"/>
    <d v="2023-11-10T00:00:00"/>
    <s v="CUST1335"/>
    <s v="Jennifer Woods"/>
    <n v="10"/>
    <x v="3"/>
    <x v="1"/>
    <n v="37"/>
    <s v="Male"/>
    <s v="West Brendamouth"/>
    <s v="North Carolina"/>
    <s v="USA"/>
    <x v="1"/>
    <s v="PROD89"/>
    <x v="2"/>
    <s v="Makeup"/>
    <n v="183.04"/>
    <n v="457"/>
    <s v="STORE1"/>
    <x v="8"/>
    <s v="North"/>
    <s v="Danielmouth"/>
    <s v="Flagship"/>
    <n v="1"/>
    <n v="122.27"/>
    <n v="0.26"/>
    <s v="PayPal"/>
    <x v="1462"/>
  </r>
  <r>
    <s v="SALE1463"/>
    <d v="2025-08-21T00:00:00"/>
    <s v="CUST1170"/>
    <s v="Christopher Garcia DDS"/>
    <n v="21"/>
    <x v="7"/>
    <x v="2"/>
    <n v="18"/>
    <s v="Male"/>
    <s v="New Joseph"/>
    <s v="Missouri"/>
    <s v="USA"/>
    <x v="0"/>
    <s v="PROD26"/>
    <x v="1"/>
    <s v="Audio"/>
    <n v="322.41000000000003"/>
    <n v="213"/>
    <s v="STORE2"/>
    <x v="17"/>
    <s v="South"/>
    <s v="North Nancyview"/>
    <s v="Outlet"/>
    <n v="2"/>
    <n v="182.89"/>
    <n v="0.11"/>
    <s v="Credit Card"/>
    <x v="1463"/>
  </r>
  <r>
    <s v="SALE1464"/>
    <d v="2025-05-19T00:00:00"/>
    <s v="CUST1371"/>
    <s v="Michael Garner"/>
    <n v="19"/>
    <x v="5"/>
    <x v="2"/>
    <n v="21"/>
    <s v="Female"/>
    <s v="Port Crystal"/>
    <s v="New Hampshire"/>
    <s v="USA"/>
    <x v="1"/>
    <s v="PROD46"/>
    <x v="4"/>
    <s v="Outerwear"/>
    <n v="167.34"/>
    <n v="296"/>
    <s v="STORE4"/>
    <x v="5"/>
    <s v="South"/>
    <s v="Port Sharon"/>
    <s v="Online"/>
    <n v="1"/>
    <n v="695.26"/>
    <n v="0.23"/>
    <s v="PayPal"/>
    <x v="1464"/>
  </r>
  <r>
    <s v="SALE1465"/>
    <d v="2025-08-26T00:00:00"/>
    <s v="CUST1027"/>
    <s v="Leslie Johnson"/>
    <n v="26"/>
    <x v="7"/>
    <x v="2"/>
    <n v="31"/>
    <s v="Male"/>
    <s v="Mollyshire"/>
    <s v="Utah"/>
    <s v="USA"/>
    <x v="4"/>
    <s v="PROD29"/>
    <x v="3"/>
    <s v="Decor"/>
    <n v="218.48"/>
    <n v="276"/>
    <s v="STORE6"/>
    <x v="16"/>
    <s v="East"/>
    <s v="Port Josephberg"/>
    <s v="Online"/>
    <n v="2"/>
    <n v="408.8"/>
    <n v="0.17"/>
    <s v="COD"/>
    <x v="1465"/>
  </r>
  <r>
    <s v="SALE1466"/>
    <d v="2025-01-19T00:00:00"/>
    <s v="CUST1226"/>
    <s v="Alexis Castaneda"/>
    <n v="19"/>
    <x v="4"/>
    <x v="2"/>
    <n v="54"/>
    <s v="Male"/>
    <s v="Morrisbury"/>
    <s v="Alaska"/>
    <s v="USA"/>
    <x v="0"/>
    <s v="PROD49"/>
    <x v="2"/>
    <s v="Fragrance"/>
    <n v="43.29"/>
    <n v="267"/>
    <s v="STORE8"/>
    <x v="2"/>
    <s v="West"/>
    <s v="Thompsonborough"/>
    <s v="Online"/>
    <n v="3"/>
    <n v="512.15"/>
    <n v="0.12"/>
    <s v="Credit Card"/>
    <x v="1466"/>
  </r>
  <r>
    <s v="SALE1467"/>
    <d v="2024-10-03T00:00:00"/>
    <s v="CUST1409"/>
    <s v="Sarah Smith"/>
    <n v="3"/>
    <x v="11"/>
    <x v="0"/>
    <n v="55"/>
    <s v="Male"/>
    <s v="Kathleenport"/>
    <s v="Wyoming"/>
    <s v="USA"/>
    <x v="0"/>
    <s v="PROD9"/>
    <x v="0"/>
    <s v="Fitness"/>
    <n v="495.72"/>
    <n v="323"/>
    <s v="STORE8"/>
    <x v="2"/>
    <s v="West"/>
    <s v="Thompsonborough"/>
    <s v="Online"/>
    <n v="3"/>
    <n v="136.4"/>
    <n v="0.15"/>
    <s v="PayPal"/>
    <x v="1467"/>
  </r>
  <r>
    <s v="SALE1468"/>
    <d v="2023-12-12T00:00:00"/>
    <s v="CUST1175"/>
    <s v="Michelle Rogers"/>
    <n v="12"/>
    <x v="1"/>
    <x v="1"/>
    <n v="56"/>
    <s v="Male"/>
    <s v="East Jessicaborough"/>
    <s v="Hawaii"/>
    <s v="USA"/>
    <x v="1"/>
    <s v="PROD6"/>
    <x v="2"/>
    <s v="Skincare"/>
    <n v="312.8"/>
    <n v="350"/>
    <s v="STORE3"/>
    <x v="0"/>
    <s v="North"/>
    <s v="Hoodberg"/>
    <s v="Outlet"/>
    <n v="2"/>
    <n v="42.51"/>
    <n v="0.04"/>
    <s v="COD"/>
    <x v="1468"/>
  </r>
  <r>
    <s v="SALE1469"/>
    <d v="2025-03-02T00:00:00"/>
    <s v="CUST1359"/>
    <s v="Melanie Lam"/>
    <n v="2"/>
    <x v="9"/>
    <x v="2"/>
    <n v="32"/>
    <s v="Male"/>
    <s v="East Michaelton"/>
    <s v="Kansas"/>
    <s v="USA"/>
    <x v="2"/>
    <s v="PROD75"/>
    <x v="4"/>
    <s v="Footwear"/>
    <n v="158.13999999999999"/>
    <n v="82"/>
    <s v="STORE7"/>
    <x v="4"/>
    <s v="South"/>
    <s v="Williamsfurt"/>
    <s v="Online"/>
    <n v="3"/>
    <n v="582.1"/>
    <n v="0.12"/>
    <s v="PayPal"/>
    <x v="1469"/>
  </r>
  <r>
    <s v="SALE1470"/>
    <d v="2024-03-05T00:00:00"/>
    <s v="CUST1219"/>
    <s v="Jordan Wells"/>
    <n v="5"/>
    <x v="9"/>
    <x v="0"/>
    <n v="47"/>
    <s v="Female"/>
    <s v="Phillipschester   "/>
    <s v="New Jersey"/>
    <s v="USA"/>
    <x v="0"/>
    <s v="PROD82"/>
    <x v="0"/>
    <s v="Fitness"/>
    <n v="152.91999999999999"/>
    <n v="281"/>
    <s v="STORE17"/>
    <x v="1"/>
    <s v="North"/>
    <s v="Bensonhaven"/>
    <s v="Flagship"/>
    <n v="4"/>
    <n v="461.52"/>
    <n v="0"/>
    <s v="COD"/>
    <x v="1470"/>
  </r>
  <r>
    <s v="SALE1471"/>
    <d v="2024-09-17T00:00:00"/>
    <s v="CUST1496"/>
    <s v="Christopher Ford"/>
    <n v="17"/>
    <x v="8"/>
    <x v="0"/>
    <n v="56"/>
    <s v="Male"/>
    <s v="North Seanfurt"/>
    <s v="Ohio"/>
    <s v="USA"/>
    <x v="3"/>
    <s v="PROD16"/>
    <x v="2"/>
    <s v="Grooming"/>
    <n v="337.42"/>
    <n v="256"/>
    <s v="STORE11"/>
    <x v="19"/>
    <s v="South"/>
    <s v="Lake Michael"/>
    <s v="Online"/>
    <n v="1"/>
    <n v="558.41999999999996"/>
    <n v="0.03"/>
    <s v="Credit Card"/>
    <x v="1471"/>
  </r>
  <r>
    <s v="SALE1472"/>
    <d v="2023-12-28T00:00:00"/>
    <s v="CUST1263"/>
    <s v="Crystal Davis"/>
    <n v="28"/>
    <x v="1"/>
    <x v="1"/>
    <n v="50"/>
    <s v="Male"/>
    <s v="Sallymouth"/>
    <s v="Louisiana"/>
    <s v="USA"/>
    <x v="3"/>
    <s v="PROD12"/>
    <x v="2"/>
    <s v="Haircare"/>
    <n v="115.82"/>
    <n v="460"/>
    <s v="STORE18"/>
    <x v="14"/>
    <s v="East"/>
    <s v="East Stevechester"/>
    <s v="Flagship"/>
    <n v="4"/>
    <n v="700.98"/>
    <n v="0.12"/>
    <s v="PayPal"/>
    <x v="1472"/>
  </r>
  <r>
    <s v="SALE1473"/>
    <d v="2024-11-09T00:00:00"/>
    <s v="CUST1405"/>
    <s v="Eric Wolfe"/>
    <n v="9"/>
    <x v="3"/>
    <x v="0"/>
    <n v="18"/>
    <s v="Female"/>
    <s v="Garciaview"/>
    <s v="Louisiana"/>
    <s v="USA"/>
    <x v="0"/>
    <s v="PROD85"/>
    <x v="4"/>
    <s v="Accessories"/>
    <n v="119.57"/>
    <n v="210"/>
    <s v="STORE18"/>
    <x v="14"/>
    <s v="East"/>
    <s v="East Stevechester"/>
    <s v="Flagship"/>
    <n v="2"/>
    <n v="227.97"/>
    <n v="0.08"/>
    <s v="COD"/>
    <x v="1473"/>
  </r>
  <r>
    <s v="SALE1474"/>
    <d v="2024-08-12T00:00:00"/>
    <s v="CUST1474"/>
    <s v="Joshua Howard"/>
    <n v="12"/>
    <x v="7"/>
    <x v="0"/>
    <n v="32"/>
    <s v="Female"/>
    <s v="East Christopherhaven"/>
    <s v="South Dakota"/>
    <s v="USA"/>
    <x v="1"/>
    <s v="PROD39"/>
    <x v="1"/>
    <s v="Mobile"/>
    <n v="326.06"/>
    <n v="301"/>
    <s v="STORE11"/>
    <x v="19"/>
    <s v="South"/>
    <s v="Lake Michael"/>
    <s v="Online"/>
    <n v="4"/>
    <n v="278.70999999999998"/>
    <n v="0.2"/>
    <s v="PayPal"/>
    <x v="1474"/>
  </r>
  <r>
    <s v="SALE1475"/>
    <d v="2024-03-28T00:00:00"/>
    <s v="CUST1259"/>
    <s v="Beth Allen"/>
    <n v="28"/>
    <x v="9"/>
    <x v="0"/>
    <n v="32"/>
    <s v="Female"/>
    <s v="South Kathrynmouth"/>
    <s v="Oklahoma"/>
    <s v="USA"/>
    <x v="2"/>
    <s v="PROD99"/>
    <x v="3"/>
    <s v="Kitchen"/>
    <n v="201.41"/>
    <n v="146"/>
    <s v="STORE8"/>
    <x v="2"/>
    <s v="West"/>
    <s v="Thompsonborough"/>
    <s v="Online"/>
    <n v="2"/>
    <n v="916.12"/>
    <n v="0.05"/>
    <s v="PayPal"/>
    <x v="1475"/>
  </r>
  <r>
    <s v="SALE1476"/>
    <d v="2024-10-02T00:00:00"/>
    <s v="CUST1133"/>
    <s v="Hayley Pope"/>
    <n v="2"/>
    <x v="11"/>
    <x v="0"/>
    <n v="62"/>
    <s v="Female"/>
    <s v="West Stephenville"/>
    <s v="Florida"/>
    <s v="USA"/>
    <x v="3"/>
    <s v="PROD10"/>
    <x v="3"/>
    <s v="Kitchen"/>
    <n v="298.86"/>
    <n v="308"/>
    <s v="STORE12"/>
    <x v="18"/>
    <s v="North"/>
    <s v="Sabrinatown"/>
    <s v="Online"/>
    <n v="4"/>
    <n v="228.98"/>
    <n v="0.22"/>
    <s v="PayPal"/>
    <x v="1476"/>
  </r>
  <r>
    <s v="SALE1477"/>
    <d v="2024-08-06T00:00:00"/>
    <s v="CUST1234"/>
    <s v="Nathaniel Hill"/>
    <n v="6"/>
    <x v="7"/>
    <x v="0"/>
    <n v="43"/>
    <s v="Female"/>
    <s v="Lake Mark"/>
    <s v="Kansas"/>
    <s v="USA"/>
    <x v="0"/>
    <s v="PROD89"/>
    <x v="2"/>
    <s v="Makeup"/>
    <n v="183.04"/>
    <n v="457"/>
    <s v="STORE15"/>
    <x v="10"/>
    <s v="North"/>
    <s v="East Jenniferstad"/>
    <s v="Flagship"/>
    <n v="4"/>
    <n v="904.82"/>
    <n v="0.09"/>
    <s v="PayPal"/>
    <x v="1477"/>
  </r>
  <r>
    <s v="SALE1478"/>
    <d v="2025-05-29T00:00:00"/>
    <s v="CUST1081"/>
    <s v="Krystal Ford"/>
    <n v="29"/>
    <x v="5"/>
    <x v="2"/>
    <n v="34"/>
    <s v="Female"/>
    <s v="South David"/>
    <s v="Arizona"/>
    <s v="USA"/>
    <x v="1"/>
    <s v="PROD23"/>
    <x v="4"/>
    <s v="Tops"/>
    <n v="265.73266666666666"/>
    <n v="360"/>
    <s v="STORE11"/>
    <x v="19"/>
    <s v="South"/>
    <s v="Lake Michael"/>
    <s v="Online"/>
    <n v="1"/>
    <n v="588.61"/>
    <n v="0.1"/>
    <s v="PayPal"/>
    <x v="1478"/>
  </r>
  <r>
    <s v="SALE1479"/>
    <d v="2023-11-10T00:00:00"/>
    <s v="CUST1113"/>
    <s v="Edward Hall"/>
    <n v="10"/>
    <x v="3"/>
    <x v="1"/>
    <n v="51"/>
    <s v="Male"/>
    <s v="New William"/>
    <s v="New Mexico"/>
    <s v="USA"/>
    <x v="0"/>
    <s v="PROD33"/>
    <x v="3"/>
    <s v="Decor"/>
    <n v="179.77"/>
    <n v="305"/>
    <s v="STORE3"/>
    <x v="0"/>
    <s v="North"/>
    <s v="Hoodberg"/>
    <s v="Outlet"/>
    <n v="4"/>
    <n v="695.97"/>
    <n v="0.02"/>
    <s v="Credit Card"/>
    <x v="1479"/>
  </r>
  <r>
    <s v="SALE1480"/>
    <d v="2024-01-18T00:00:00"/>
    <s v="CUST1301"/>
    <s v="Ryan Kane"/>
    <n v="18"/>
    <x v="4"/>
    <x v="0"/>
    <n v="50"/>
    <s v="Male"/>
    <s v="West Bruceburgh"/>
    <s v="Virginia"/>
    <s v="USA"/>
    <x v="0"/>
    <s v="PROD97"/>
    <x v="0"/>
    <s v="Team Sports"/>
    <n v="245.98"/>
    <n v="471"/>
    <s v="STORE11"/>
    <x v="19"/>
    <s v="South"/>
    <s v="Lake Michael"/>
    <s v="Online"/>
    <n v="2"/>
    <n v="181.42"/>
    <n v="0.08"/>
    <s v="PayPal"/>
    <x v="1480"/>
  </r>
  <r>
    <s v="SALE1481"/>
    <d v="2024-03-24T00:00:00"/>
    <s v="CUST1023"/>
    <s v="Jonathan Steele"/>
    <n v="24"/>
    <x v="9"/>
    <x v="0"/>
    <n v="52"/>
    <s v="Female"/>
    <s v="Molinabury"/>
    <s v="Oregon"/>
    <s v="USA"/>
    <x v="2"/>
    <s v="PROD97"/>
    <x v="0"/>
    <s v="Team Sports"/>
    <n v="245.98"/>
    <n v="471"/>
    <s v="STORE13"/>
    <x v="13"/>
    <s v="East"/>
    <s v="Johnsonville"/>
    <s v="Flagship"/>
    <n v="1"/>
    <n v="439.55"/>
    <n v="0.28999999999999998"/>
    <s v="COD"/>
    <x v="1481"/>
  </r>
  <r>
    <s v="SALE1482"/>
    <d v="2025-03-17T00:00:00"/>
    <s v="CUST1114"/>
    <s v="Ryan Hernandez"/>
    <n v="17"/>
    <x v="9"/>
    <x v="2"/>
    <n v="30"/>
    <s v="Male"/>
    <s v="East Donna"/>
    <s v="Nevada"/>
    <s v="USA"/>
    <x v="3"/>
    <s v="PROD55"/>
    <x v="3"/>
    <s v="Decor"/>
    <n v="81.75"/>
    <n v="226.05"/>
    <s v="STORE18"/>
    <x v="14"/>
    <s v="East"/>
    <s v="East Stevechester"/>
    <s v="Flagship"/>
    <n v="3"/>
    <n v="471.27"/>
    <n v="0.27"/>
    <s v="COD"/>
    <x v="1482"/>
  </r>
  <r>
    <s v="SALE1483"/>
    <d v="2024-05-23T00:00:00"/>
    <s v="CUST1044"/>
    <s v="Denise Williams"/>
    <n v="23"/>
    <x v="5"/>
    <x v="0"/>
    <n v="34"/>
    <s v="Male"/>
    <s v="Christianstad"/>
    <s v="Hawaii"/>
    <s v="USA"/>
    <x v="3"/>
    <s v="PROD59"/>
    <x v="2"/>
    <s v="Haircare"/>
    <n v="17.309999999999999"/>
    <n v="399"/>
    <s v="STORE12"/>
    <x v="18"/>
    <s v="North"/>
    <s v="Sabrinatown"/>
    <s v="Online"/>
    <n v="1"/>
    <n v="758.89"/>
    <n v="0.1"/>
    <s v="Credit Card"/>
    <x v="1483"/>
  </r>
  <r>
    <s v="SALE1484"/>
    <d v="2025-07-26T00:00:00"/>
    <s v="CUST1485"/>
    <s v="Sara Ingram"/>
    <n v="26"/>
    <x v="0"/>
    <x v="2"/>
    <n v="46"/>
    <s v="Female"/>
    <s v="East Dillonview"/>
    <s v="Virginia"/>
    <s v="USA"/>
    <x v="3"/>
    <s v="PROD95"/>
    <x v="0"/>
    <s v="Accessories"/>
    <n v="60.65"/>
    <n v="75"/>
    <s v="STORE15"/>
    <x v="10"/>
    <s v="North"/>
    <s v="East Jenniferstad"/>
    <s v="Flagship"/>
    <n v="4"/>
    <n v="918.1"/>
    <n v="0.19"/>
    <s v="COD"/>
    <x v="1484"/>
  </r>
  <r>
    <s v="SALE1485"/>
    <d v="2024-10-04T00:00:00"/>
    <s v="CUST1259"/>
    <s v="Beth Allen"/>
    <n v="4"/>
    <x v="11"/>
    <x v="0"/>
    <n v="32"/>
    <s v="Female"/>
    <s v="South Kathrynmouth"/>
    <s v="Oklahoma"/>
    <s v="USA"/>
    <x v="2"/>
    <s v="PROD94"/>
    <x v="2"/>
    <s v="Skincare"/>
    <n v="358.47"/>
    <n v="213"/>
    <s v="STORE11"/>
    <x v="19"/>
    <s v="South"/>
    <s v="Lake Michael"/>
    <s v="Online"/>
    <n v="1"/>
    <n v="861.5"/>
    <n v="0.05"/>
    <s v="COD"/>
    <x v="1485"/>
  </r>
  <r>
    <s v="SALE1486"/>
    <d v="2025-01-07T00:00:00"/>
    <s v="CUST1462"/>
    <s v="Beth Martin"/>
    <n v="7"/>
    <x v="4"/>
    <x v="2"/>
    <n v="34"/>
    <s v="Female"/>
    <s v="Burkefurt"/>
    <s v="West Virginia"/>
    <s v="USA"/>
    <x v="2"/>
    <s v="PROD22"/>
    <x v="0"/>
    <s v="Equipment"/>
    <n v="484.62"/>
    <n v="432"/>
    <s v="STORE14"/>
    <x v="7"/>
    <s v="South"/>
    <s v="Christopherland"/>
    <s v="Outlet"/>
    <n v="1"/>
    <n v="588.29999999999995"/>
    <n v="0.26"/>
    <s v="COD"/>
    <x v="1486"/>
  </r>
  <r>
    <s v="SALE1487"/>
    <d v="2024-12-19T00:00:00"/>
    <s v="CUST1462"/>
    <s v="Beth Martin"/>
    <n v="19"/>
    <x v="1"/>
    <x v="0"/>
    <n v="34"/>
    <s v="Female"/>
    <s v="Burkefurt"/>
    <s v="West Virginia"/>
    <s v="USA"/>
    <x v="2"/>
    <s v="PROD55"/>
    <x v="3"/>
    <s v="Decor"/>
    <n v="81.75"/>
    <n v="226.05"/>
    <s v="STORE7"/>
    <x v="4"/>
    <s v="South"/>
    <s v="Williamsfurt"/>
    <s v="Online"/>
    <n v="1"/>
    <n v="917.26"/>
    <n v="0.05"/>
    <s v="PayPal"/>
    <x v="1487"/>
  </r>
  <r>
    <s v="SALE1488"/>
    <d v="2024-06-06T00:00:00"/>
    <s v="CUST1233"/>
    <s v="Michelle Gonzalez"/>
    <n v="6"/>
    <x v="2"/>
    <x v="0"/>
    <n v="59"/>
    <s v="Male"/>
    <s v="Clarkport"/>
    <s v="West Virginia"/>
    <s v="USA"/>
    <x v="2"/>
    <s v="PROD6"/>
    <x v="2"/>
    <s v="Skincare"/>
    <n v="312.8"/>
    <n v="350"/>
    <s v="STORE18"/>
    <x v="14"/>
    <s v="East"/>
    <s v="East Stevechester"/>
    <s v="Flagship"/>
    <n v="4"/>
    <n v="96.78"/>
    <n v="0.11"/>
    <s v="PayPal"/>
    <x v="1488"/>
  </r>
  <r>
    <s v="SALE1489"/>
    <d v="2024-12-03T00:00:00"/>
    <s v="CUST1478"/>
    <s v="Earl Smith DDS"/>
    <n v="3"/>
    <x v="1"/>
    <x v="0"/>
    <n v="59"/>
    <s v="Male"/>
    <s v="West Sarah"/>
    <s v="South Dakota"/>
    <s v="USA"/>
    <x v="0"/>
    <s v="PROD28"/>
    <x v="0"/>
    <s v="Accessories"/>
    <n v="38.76"/>
    <n v="137"/>
    <s v="STORE4"/>
    <x v="5"/>
    <s v="South"/>
    <s v="Port Sharon"/>
    <s v="Online"/>
    <n v="3"/>
    <n v="199.41"/>
    <n v="0.16"/>
    <s v="COD"/>
    <x v="1489"/>
  </r>
  <r>
    <s v="SALE1490"/>
    <d v="2025-03-23T00:00:00"/>
    <s v="CUST1019"/>
    <s v="Michael Torres"/>
    <n v="23"/>
    <x v="9"/>
    <x v="2"/>
    <n v="46"/>
    <s v="Female"/>
    <s v="Gonzalezfort"/>
    <s v="New Jersey"/>
    <s v="USA"/>
    <x v="1"/>
    <s v="PROD54"/>
    <x v="0"/>
    <s v="Accessories"/>
    <n v="434.84"/>
    <n v="185"/>
    <s v="STORE9"/>
    <x v="11"/>
    <s v="South"/>
    <s v="East Johnstad"/>
    <s v="Flagship"/>
    <n v="1"/>
    <n v="687.91"/>
    <n v="0.25"/>
    <s v="Credit Card"/>
    <x v="1490"/>
  </r>
  <r>
    <s v="SALE1491"/>
    <d v="2025-07-11T00:00:00"/>
    <s v="CUST1039"/>
    <s v="Tonya Reynolds"/>
    <n v="11"/>
    <x v="0"/>
    <x v="2"/>
    <n v="55"/>
    <s v="Female"/>
    <s v="Darleneton"/>
    <s v="Michigan"/>
    <s v="USA"/>
    <x v="0"/>
    <s v="PROD71"/>
    <x v="2"/>
    <s v="Haircare"/>
    <n v="214.32"/>
    <n v="383"/>
    <s v="STORE2"/>
    <x v="17"/>
    <s v="South"/>
    <s v="North Nancyview"/>
    <s v="Outlet"/>
    <n v="3"/>
    <n v="769.62"/>
    <n v="0.09"/>
    <s v="PayPal"/>
    <x v="1491"/>
  </r>
  <r>
    <s v="SALE1492"/>
    <d v="2023-10-31T00:00:00"/>
    <s v="CUST1220"/>
    <s v="George Davis"/>
    <n v="31"/>
    <x v="11"/>
    <x v="1"/>
    <n v="50"/>
    <s v="Female"/>
    <s v="    lake lisa"/>
    <s v="Massachusetts"/>
    <s v="USA"/>
    <x v="3"/>
    <s v="PROD4"/>
    <x v="4"/>
    <s v="Bottoms"/>
    <n v="306.45999999999998"/>
    <n v="487"/>
    <s v="STORE3"/>
    <x v="0"/>
    <s v="North"/>
    <s v="Hoodberg"/>
    <s v="Outlet"/>
    <n v="1"/>
    <n v="492.05"/>
    <n v="0.27"/>
    <s v="Credit Card"/>
    <x v="1492"/>
  </r>
  <r>
    <s v="SALE1493"/>
    <d v="2024-01-01T00:00:00"/>
    <s v="CUST1104"/>
    <s v="Christopher Lester"/>
    <n v="1"/>
    <x v="4"/>
    <x v="0"/>
    <n v="64"/>
    <s v="Male"/>
    <s v="South Jenniferville"/>
    <s v="Georgia"/>
    <s v="USA"/>
    <x v="2"/>
    <s v="PROD17"/>
    <x v="0"/>
    <s v="Accessories"/>
    <n v="144.53"/>
    <n v="367"/>
    <s v="STORE12"/>
    <x v="18"/>
    <s v="North"/>
    <s v="Sabrinatown"/>
    <s v="Online"/>
    <n v="2"/>
    <n v="428.55"/>
    <n v="0"/>
    <s v="PayPal"/>
    <x v="1493"/>
  </r>
  <r>
    <s v="SALE1494"/>
    <d v="2023-11-21T00:00:00"/>
    <s v="CUST1229"/>
    <s v="Tanner Thompson"/>
    <n v="21"/>
    <x v="3"/>
    <x v="1"/>
    <n v="32"/>
    <s v="Female"/>
    <s v="Port Lisashire"/>
    <s v="Maryland"/>
    <s v="USA"/>
    <x v="3"/>
    <s v="PROD10"/>
    <x v="3"/>
    <s v="Kitchen"/>
    <n v="298.86"/>
    <n v="308"/>
    <s v="STORE15"/>
    <x v="10"/>
    <s v="North"/>
    <s v="East Jenniferstad"/>
    <s v="Flagship"/>
    <n v="4"/>
    <n v="316.18"/>
    <n v="0.12"/>
    <s v="Credit Card"/>
    <x v="1494"/>
  </r>
  <r>
    <s v="SALE1495"/>
    <d v="2024-09-20T00:00:00"/>
    <s v="CUST1007"/>
    <s v="Daniel Boyd"/>
    <n v="20"/>
    <x v="8"/>
    <x v="0"/>
    <n v="29"/>
    <s v="Female"/>
    <s v="West Pamelafurt"/>
    <s v="West Virginia"/>
    <s v="USA"/>
    <x v="3"/>
    <s v="PROD13"/>
    <x v="1"/>
    <s v="Accessories"/>
    <n v="242.23"/>
    <n v="453"/>
    <s v="STORE3"/>
    <x v="0"/>
    <s v="North"/>
    <s v="Hoodberg"/>
    <s v="Outlet"/>
    <n v="3"/>
    <n v="162.16999999999999"/>
    <n v="0.15"/>
    <s v="PayPal"/>
    <x v="1495"/>
  </r>
  <r>
    <s v="SALE1496"/>
    <d v="2024-04-03T00:00:00"/>
    <s v="CUST1331"/>
    <s v="Maria Phillips"/>
    <n v="3"/>
    <x v="10"/>
    <x v="0"/>
    <n v="38"/>
    <s v="Female"/>
    <s v="North Kathytown"/>
    <s v="Montana"/>
    <s v="USA"/>
    <x v="3"/>
    <s v="PROD4"/>
    <x v="4"/>
    <s v="Bottoms"/>
    <n v="306.45999999999998"/>
    <n v="487"/>
    <s v="STORE3"/>
    <x v="0"/>
    <s v="North"/>
    <s v="Hoodberg"/>
    <s v="Outlet"/>
    <n v="3"/>
    <n v="698.14"/>
    <n v="0.04"/>
    <s v="PayPal"/>
    <x v="1496"/>
  </r>
  <r>
    <s v="SALE1497"/>
    <d v="2025-05-10T00:00:00"/>
    <s v="CUST1310"/>
    <s v="Kara Dodson"/>
    <n v="10"/>
    <x v="5"/>
    <x v="2"/>
    <n v="20"/>
    <s v="Male"/>
    <s v="Joelside"/>
    <s v="Vermont"/>
    <s v="USA"/>
    <x v="2"/>
    <s v="PROD74"/>
    <x v="1"/>
    <s v="Audio"/>
    <n v="403.71"/>
    <n v="159"/>
    <s v="STORE18"/>
    <x v="14"/>
    <s v="East"/>
    <s v="East Stevechester"/>
    <s v="Flagship"/>
    <n v="1"/>
    <n v="478.08"/>
    <n v="7.0000000000000007E-2"/>
    <s v="COD"/>
    <x v="1497"/>
  </r>
  <r>
    <s v="SALE1498"/>
    <d v="2025-06-14T00:00:00"/>
    <s v="CUST1208"/>
    <s v="John Perez"/>
    <n v="14"/>
    <x v="2"/>
    <x v="2"/>
    <n v="54"/>
    <s v="Male"/>
    <s v="Kathrynview"/>
    <s v="Louisiana"/>
    <s v="USA"/>
    <x v="1"/>
    <s v="PROD59"/>
    <x v="2"/>
    <s v="Haircare"/>
    <n v="17.309999999999999"/>
    <n v="399"/>
    <s v="STORE7"/>
    <x v="4"/>
    <s v="South"/>
    <s v="Williamsfurt"/>
    <s v="Online"/>
    <n v="2"/>
    <n v="958.64"/>
    <n v="0.2"/>
    <s v="PayPal"/>
    <x v="1498"/>
  </r>
  <r>
    <s v="SALE1499"/>
    <d v="2024-10-25T00:00:00"/>
    <s v="CUST1464"/>
    <s v="David Pierce"/>
    <n v="25"/>
    <x v="11"/>
    <x v="0"/>
    <n v="45"/>
    <s v="Female"/>
    <s v="Grayland"/>
    <s v="Washington"/>
    <s v="USA"/>
    <x v="1"/>
    <s v="PROD41"/>
    <x v="0"/>
    <s v="Fitness"/>
    <n v="313.26"/>
    <n v="369"/>
    <s v="STORE12"/>
    <x v="18"/>
    <s v="North"/>
    <s v="Sabrinatown"/>
    <s v="Online"/>
    <n v="2"/>
    <n v="581.19000000000005"/>
    <n v="7.0000000000000007E-2"/>
    <s v="COD"/>
    <x v="1499"/>
  </r>
  <r>
    <s v="SALE1500"/>
    <d v="2024-11-22T00:00:00"/>
    <s v="CUST1112"/>
    <s v="David Cole"/>
    <n v="22"/>
    <x v="3"/>
    <x v="0"/>
    <n v="27"/>
    <s v="Female"/>
    <s v="Lake Michael"/>
    <s v="Michigan"/>
    <s v="USA"/>
    <x v="2"/>
    <s v="PROD99"/>
    <x v="3"/>
    <s v="Kitchen"/>
    <n v="201.41"/>
    <n v="146"/>
    <s v="STORE11"/>
    <x v="19"/>
    <s v="South"/>
    <s v="Lake Michael"/>
    <s v="Online"/>
    <n v="1"/>
    <n v="736.54"/>
    <n v="0.16"/>
    <s v="PayPal"/>
    <x v="1500"/>
  </r>
  <r>
    <s v="SALE1501"/>
    <d v="2024-10-21T00:00:00"/>
    <s v="CUST1401"/>
    <s v="Terry Moses"/>
    <n v="21"/>
    <x v="11"/>
    <x v="0"/>
    <n v="51"/>
    <s v="Female"/>
    <s v="Leahmouth"/>
    <s v="Nevada"/>
    <s v="USA"/>
    <x v="1"/>
    <s v="PROD65"/>
    <x v="0"/>
    <s v="Fitness"/>
    <n v="240.63"/>
    <n v="423"/>
    <s v="STORE15"/>
    <x v="10"/>
    <s v="North"/>
    <s v="East Jenniferstad"/>
    <s v="Flagship"/>
    <n v="1"/>
    <n v="524"/>
    <n v="0.28000000000000003"/>
    <s v="Credit Card"/>
    <x v="1501"/>
  </r>
  <r>
    <s v="SALE1502"/>
    <d v="2024-09-13T00:00:00"/>
    <s v="CUST1046"/>
    <s v="Michelle Garcia DDS"/>
    <n v="13"/>
    <x v="8"/>
    <x v="0"/>
    <n v="55"/>
    <s v="Female"/>
    <s v="Perezbury"/>
    <s v="Ohio"/>
    <s v="USA"/>
    <x v="1"/>
    <s v="PROD28"/>
    <x v="0"/>
    <s v="Accessories"/>
    <n v="38.76"/>
    <n v="137"/>
    <s v="STORE3"/>
    <x v="0"/>
    <s v="North"/>
    <s v="Hoodberg"/>
    <s v="Outlet"/>
    <n v="4"/>
    <n v="566.09"/>
    <n v="0.28000000000000003"/>
    <s v="COD"/>
    <x v="1502"/>
  </r>
  <r>
    <s v="SALE1503"/>
    <d v="2025-04-25T00:00:00"/>
    <s v="CUST1259"/>
    <s v="Beth Allen"/>
    <n v="25"/>
    <x v="10"/>
    <x v="2"/>
    <n v="32"/>
    <s v="Female"/>
    <s v="South Kathrynmouth"/>
    <s v="Oklahoma"/>
    <s v="USA"/>
    <x v="2"/>
    <s v="PROD21"/>
    <x v="3"/>
    <s v="Storage"/>
    <n v="123.46"/>
    <n v="76"/>
    <s v="STORE10"/>
    <x v="15"/>
    <s v="East"/>
    <s v="East Davidville"/>
    <s v="Online"/>
    <n v="1"/>
    <n v="251.99"/>
    <n v="0.09"/>
    <s v="Credit Card"/>
    <x v="1503"/>
  </r>
  <r>
    <s v="SALE1504"/>
    <d v="2024-03-10T00:00:00"/>
    <s v="CUST1221"/>
    <s v="Lisa Young"/>
    <n v="10"/>
    <x v="9"/>
    <x v="0"/>
    <n v="38"/>
    <s v="Male"/>
    <s v="Maybury"/>
    <s v="Georgia"/>
    <s v="USA"/>
    <x v="1"/>
    <s v="PROD17"/>
    <x v="0"/>
    <s v="Accessories"/>
    <n v="144.53"/>
    <n v="367"/>
    <s v="STORE19"/>
    <x v="12"/>
    <s v="East"/>
    <s v="Vasquezborough"/>
    <s v="Online"/>
    <n v="1"/>
    <n v="259.2"/>
    <n v="0.27"/>
    <s v="COD"/>
    <x v="1504"/>
  </r>
  <r>
    <s v="SALE1505"/>
    <d v="2023-11-05T00:00:00"/>
    <s v="CUST1446"/>
    <s v="Shannon Turner"/>
    <n v="5"/>
    <x v="3"/>
    <x v="1"/>
    <n v="35"/>
    <s v="Male"/>
    <s v="West Jorge"/>
    <s v="Oklahoma"/>
    <s v="USA"/>
    <x v="2"/>
    <s v="PROD59"/>
    <x v="2"/>
    <s v="Haircare"/>
    <n v="17.309999999999999"/>
    <n v="399"/>
    <s v="STORE15"/>
    <x v="10"/>
    <s v="North"/>
    <s v="East Jenniferstad"/>
    <s v="Flagship"/>
    <n v="1"/>
    <n v="935.66"/>
    <n v="0.26"/>
    <s v="PayPal"/>
    <x v="1505"/>
  </r>
  <r>
    <s v="SALE1506"/>
    <d v="2025-07-26T00:00:00"/>
    <s v="CUST1469"/>
    <s v="James Foster"/>
    <n v="26"/>
    <x v="0"/>
    <x v="2"/>
    <n v="19"/>
    <s v="Male"/>
    <s v="East Audrey"/>
    <s v="Utah"/>
    <s v="USA"/>
    <x v="0"/>
    <s v="PROD35"/>
    <x v="3"/>
    <s v="Lighting"/>
    <n v="382.22"/>
    <n v="329"/>
    <s v="STORE8"/>
    <x v="2"/>
    <s v="West"/>
    <s v="Thompsonborough"/>
    <s v="Online"/>
    <n v="4"/>
    <n v="480.75"/>
    <n v="0.02"/>
    <s v="Credit Card"/>
    <x v="1506"/>
  </r>
  <r>
    <s v="SALE1507"/>
    <d v="2025-01-24T00:00:00"/>
    <s v="CUST1369"/>
    <s v="Gregory Allen"/>
    <n v="24"/>
    <x v="4"/>
    <x v="2"/>
    <n v="20"/>
    <s v="Female"/>
    <s v="West Bruce"/>
    <s v="Vermont"/>
    <s v="USA"/>
    <x v="1"/>
    <s v="PROD81"/>
    <x v="0"/>
    <s v="Equipment"/>
    <n v="285.54000000000002"/>
    <n v="358"/>
    <s v="STORE15"/>
    <x v="10"/>
    <s v="North"/>
    <s v="East Jenniferstad"/>
    <s v="Flagship"/>
    <n v="2"/>
    <n v="457.83"/>
    <n v="0.01"/>
    <s v="COD"/>
    <x v="1507"/>
  </r>
  <r>
    <s v="SALE1508"/>
    <d v="2025-09-05T00:00:00"/>
    <s v="CUST1164"/>
    <s v="Daniel Rivas"/>
    <n v="5"/>
    <x v="8"/>
    <x v="2"/>
    <n v="39"/>
    <s v="Female"/>
    <s v="Dominiquefort"/>
    <s v="Georgia"/>
    <s v="USA"/>
    <x v="2"/>
    <s v="PROD48"/>
    <x v="1"/>
    <s v="Accessories"/>
    <n v="177.98"/>
    <n v="103"/>
    <s v="STORE14"/>
    <x v="7"/>
    <s v="South"/>
    <s v="Christopherland"/>
    <s v="Outlet"/>
    <n v="1"/>
    <n v="994.63"/>
    <n v="0.28000000000000003"/>
    <s v="Credit Card"/>
    <x v="1508"/>
  </r>
  <r>
    <s v="SALE1509"/>
    <d v="2025-04-18T00:00:00"/>
    <s v="CUST1245"/>
    <s v="Laura Soto"/>
    <n v="18"/>
    <x v="10"/>
    <x v="2"/>
    <n v="57"/>
    <s v="Female"/>
    <s v="Rodriguezton"/>
    <s v="Michigan"/>
    <s v="USA"/>
    <x v="1"/>
    <s v="PROD90"/>
    <x v="1"/>
    <s v="Accessories"/>
    <n v="340.14"/>
    <n v="361"/>
    <s v="STORE0"/>
    <x v="6"/>
    <s v="East"/>
    <s v="Washingtonfurt"/>
    <s v="Flagship"/>
    <n v="3"/>
    <n v="65.569999999999993"/>
    <n v="0.3"/>
    <s v="COD"/>
    <x v="1509"/>
  </r>
  <r>
    <s v="SALE1510"/>
    <d v="2025-06-13T00:00:00"/>
    <s v="CUST1160"/>
    <s v="John Lawson"/>
    <n v="13"/>
    <x v="2"/>
    <x v="2"/>
    <n v="41"/>
    <s v="Female"/>
    <s v="New Juliemouth"/>
    <s v="North Carolina"/>
    <s v="USA"/>
    <x v="1"/>
    <s v="PROD58"/>
    <x v="4"/>
    <s v="Accessories"/>
    <n v="113.83"/>
    <n v="485"/>
    <s v="STORE17"/>
    <x v="1"/>
    <s v="North"/>
    <s v="Bensonhaven"/>
    <s v="Flagship"/>
    <n v="3"/>
    <n v="622.98"/>
    <n v="0.28000000000000003"/>
    <s v="PayPal"/>
    <x v="1510"/>
  </r>
  <r>
    <s v="SALE1511"/>
    <d v="2025-02-03T00:00:00"/>
    <s v="CUST1250"/>
    <s v="Veronica Newman"/>
    <n v="3"/>
    <x v="6"/>
    <x v="2"/>
    <n v="48"/>
    <s v="Male"/>
    <s v="New Daniel"/>
    <s v="Delaware"/>
    <s v="USA"/>
    <x v="1"/>
    <s v="PROD55"/>
    <x v="3"/>
    <s v="Decor"/>
    <n v="81.75"/>
    <n v="226.05"/>
    <s v="STORE13"/>
    <x v="13"/>
    <s v="East"/>
    <s v="Johnsonville"/>
    <s v="Flagship"/>
    <n v="1"/>
    <n v="170.68"/>
    <n v="0.13"/>
    <s v="PayPal"/>
    <x v="1511"/>
  </r>
  <r>
    <s v="SALE1512"/>
    <d v="2025-07-22T00:00:00"/>
    <s v="CUST1096"/>
    <s v="Samantha Walker"/>
    <n v="22"/>
    <x v="0"/>
    <x v="2"/>
    <n v="30"/>
    <s v="Female"/>
    <s v="Timothyburgh"/>
    <s v="Louisiana"/>
    <s v="USA"/>
    <x v="1"/>
    <s v="PROD7"/>
    <x v="3"/>
    <s v="Lighting"/>
    <n v="218.86"/>
    <n v="170"/>
    <s v="STORE8"/>
    <x v="2"/>
    <s v="West"/>
    <s v="Thompsonborough"/>
    <s v="Online"/>
    <n v="4"/>
    <n v="797.83"/>
    <n v="0.08"/>
    <s v="Credit Card"/>
    <x v="1512"/>
  </r>
  <r>
    <s v="SALE1513"/>
    <d v="2025-09-22T00:00:00"/>
    <s v="CUST1098"/>
    <s v="Brittney Morgan"/>
    <n v="22"/>
    <x v="8"/>
    <x v="2"/>
    <n v="24"/>
    <s v="Male"/>
    <s v="Lake Kaylahaven"/>
    <s v="Alaska"/>
    <s v="USA"/>
    <x v="0"/>
    <s v="PROD2"/>
    <x v="4"/>
    <s v="Outerwear"/>
    <n v="265.73266666666666"/>
    <n v="352"/>
    <s v="STORE16"/>
    <x v="9"/>
    <s v="West"/>
    <s v="New Jimmymouth"/>
    <s v="Flagship"/>
    <n v="1"/>
    <n v="372.75"/>
    <n v="0.12"/>
    <s v="Credit Card"/>
    <x v="1513"/>
  </r>
  <r>
    <s v="SALE1514"/>
    <d v="2024-07-04T00:00:00"/>
    <s v="CUST1396"/>
    <s v="Alexander Byrd"/>
    <n v="4"/>
    <x v="0"/>
    <x v="0"/>
    <n v="25"/>
    <s v="Female"/>
    <s v="Parkerview"/>
    <s v="New York"/>
    <s v="USA"/>
    <x v="2"/>
    <s v="PROD61"/>
    <x v="0"/>
    <s v="Equipment"/>
    <n v="103.45"/>
    <n v="465"/>
    <s v="STORE4"/>
    <x v="5"/>
    <s v="South"/>
    <s v="Port Sharon"/>
    <s v="Online"/>
    <n v="1"/>
    <n v="994.18"/>
    <n v="0.05"/>
    <s v="PayPal"/>
    <x v="1514"/>
  </r>
  <r>
    <s v="SALE1515"/>
    <d v="2024-07-31T00:00:00"/>
    <s v="CUST1422"/>
    <s v="Brittany Edwards DDS"/>
    <n v="31"/>
    <x v="0"/>
    <x v="0"/>
    <n v="42"/>
    <s v="Female"/>
    <s v="Aliciahaven"/>
    <s v="Kansas"/>
    <s v="USA"/>
    <x v="1"/>
    <s v="PROD20"/>
    <x v="0"/>
    <s v="Accessories"/>
    <n v="131.51"/>
    <n v="281.95833333333331"/>
    <s v="STORE13"/>
    <x v="13"/>
    <s v="East"/>
    <s v="Johnsonville"/>
    <s v="Flagship"/>
    <n v="1"/>
    <n v="136.12"/>
    <n v="7.0000000000000007E-2"/>
    <s v="Credit Card"/>
    <x v="1515"/>
  </r>
  <r>
    <s v="SALE1516"/>
    <d v="2025-07-24T00:00:00"/>
    <s v="CUST1030"/>
    <s v="Jessica Acevedo"/>
    <n v="24"/>
    <x v="0"/>
    <x v="2"/>
    <n v="64"/>
    <s v="Female"/>
    <s v="Amybury"/>
    <s v="Pennsylvania"/>
    <s v="USA"/>
    <x v="3"/>
    <s v="PROD52"/>
    <x v="0"/>
    <s v="Team Sports"/>
    <n v="212.26"/>
    <n v="82"/>
    <s v="STORE18"/>
    <x v="14"/>
    <s v="East"/>
    <s v="East Stevechester"/>
    <s v="Flagship"/>
    <n v="3"/>
    <n v="634.45000000000005"/>
    <n v="0.17"/>
    <s v="PayPal"/>
    <x v="1516"/>
  </r>
  <r>
    <s v="SALE1517"/>
    <d v="2024-10-14T00:00:00"/>
    <s v="CUST1329"/>
    <s v="Victor Mcintosh"/>
    <n v="14"/>
    <x v="11"/>
    <x v="0"/>
    <n v="62"/>
    <s v="Female"/>
    <s v="Tiffanyshire"/>
    <s v="Minnesota"/>
    <s v="USA"/>
    <x v="3"/>
    <s v="PROD64"/>
    <x v="2"/>
    <s v="Makeup"/>
    <n v="299.11"/>
    <n v="118"/>
    <s v="STORE0"/>
    <x v="6"/>
    <s v="East"/>
    <s v="Washingtonfurt"/>
    <s v="Flagship"/>
    <n v="4"/>
    <n v="179.62"/>
    <n v="0.05"/>
    <s v="Credit Card"/>
    <x v="1517"/>
  </r>
  <r>
    <s v="SALE1518"/>
    <d v="2025-01-01T00:00:00"/>
    <s v="CUST1294"/>
    <s v="Lisa Chandler"/>
    <n v="1"/>
    <x v="4"/>
    <x v="2"/>
    <n v="29"/>
    <s v="Male"/>
    <s v="Port Richard"/>
    <s v="Montana"/>
    <s v="USA"/>
    <x v="1"/>
    <s v="PROD20"/>
    <x v="0"/>
    <s v="Accessories"/>
    <n v="131.51"/>
    <n v="281.95833333333331"/>
    <s v="STORE18"/>
    <x v="14"/>
    <s v="East"/>
    <s v="East Stevechester"/>
    <s v="Flagship"/>
    <n v="4"/>
    <n v="558.83000000000004"/>
    <n v="0.16"/>
    <s v="PayPal"/>
    <x v="1518"/>
  </r>
  <r>
    <s v="SALE1519"/>
    <d v="2025-01-07T00:00:00"/>
    <s v="CUST1171"/>
    <s v="Amy Wilson"/>
    <n v="7"/>
    <x v="4"/>
    <x v="2"/>
    <n v="44"/>
    <s v="Female"/>
    <s v="Morrisburgh"/>
    <s v="Indiana"/>
    <s v="USA"/>
    <x v="1"/>
    <s v="PROD94"/>
    <x v="2"/>
    <s v="Skincare"/>
    <n v="358.47"/>
    <n v="213"/>
    <s v="STORE6"/>
    <x v="16"/>
    <s v="East"/>
    <s v="Port Josephberg"/>
    <s v="Online"/>
    <n v="2"/>
    <n v="859.74"/>
    <n v="0.25"/>
    <s v="COD"/>
    <x v="1519"/>
  </r>
  <r>
    <s v="SALE1520"/>
    <d v="2025-10-06T00:00:00"/>
    <s v="CUST1106"/>
    <s v="Howard Summers"/>
    <n v="6"/>
    <x v="11"/>
    <x v="2"/>
    <n v="53"/>
    <s v="Female"/>
    <s v="East Linda"/>
    <s v="Rhode Island"/>
    <s v="USA"/>
    <x v="3"/>
    <s v="PROD65"/>
    <x v="0"/>
    <s v="Fitness"/>
    <n v="240.63"/>
    <n v="423"/>
    <s v="STORE16"/>
    <x v="9"/>
    <s v="West"/>
    <s v="New Jimmymouth"/>
    <s v="Flagship"/>
    <n v="3"/>
    <n v="578.47"/>
    <n v="0.06"/>
    <s v="COD"/>
    <x v="1520"/>
  </r>
  <r>
    <s v="SALE1521"/>
    <d v="2024-02-22T00:00:00"/>
    <s v="CUST1055"/>
    <s v="Wayne Mcpherson"/>
    <n v="22"/>
    <x v="6"/>
    <x v="0"/>
    <n v="56"/>
    <s v="Female"/>
    <s v="Edwardsfort"/>
    <s v="Minnesota"/>
    <s v="USA"/>
    <x v="3"/>
    <s v="PROD21"/>
    <x v="3"/>
    <s v="Storage"/>
    <n v="123.46"/>
    <n v="76"/>
    <s v="STORE12"/>
    <x v="18"/>
    <s v="North"/>
    <s v="Sabrinatown"/>
    <s v="Online"/>
    <n v="1"/>
    <n v="440.48"/>
    <n v="0.11"/>
    <s v="COD"/>
    <x v="1521"/>
  </r>
  <r>
    <s v="SALE1522"/>
    <d v="2024-02-07T00:00:00"/>
    <s v="CUST1016"/>
    <s v="John Scott"/>
    <n v="7"/>
    <x v="6"/>
    <x v="0"/>
    <n v="24"/>
    <s v="Female"/>
    <s v="South Christopher"/>
    <s v="Pennsylvania"/>
    <s v="USA"/>
    <x v="3"/>
    <s v="PROD16"/>
    <x v="2"/>
    <s v="Grooming"/>
    <n v="337.42"/>
    <n v="256"/>
    <s v="STORE19"/>
    <x v="12"/>
    <s v="East"/>
    <s v="Vasquezborough"/>
    <s v="Online"/>
    <n v="2"/>
    <n v="303.67"/>
    <n v="0.05"/>
    <s v="PayPal"/>
    <x v="1522"/>
  </r>
  <r>
    <s v="SALE1523"/>
    <d v="2025-08-26T00:00:00"/>
    <s v="CUST1336"/>
    <s v="John Jones"/>
    <n v="26"/>
    <x v="7"/>
    <x v="2"/>
    <n v="58"/>
    <s v="Female"/>
    <s v="North Michaelborough"/>
    <s v="Oregon"/>
    <s v="USA"/>
    <x v="2"/>
    <s v="PROD74"/>
    <x v="1"/>
    <s v="Audio"/>
    <n v="403.71"/>
    <n v="159"/>
    <s v="STORE14"/>
    <x v="7"/>
    <s v="South"/>
    <s v="Christopherland"/>
    <s v="Outlet"/>
    <n v="2"/>
    <n v="611.21"/>
    <n v="0.22"/>
    <s v="COD"/>
    <x v="1523"/>
  </r>
  <r>
    <s v="SALE1524"/>
    <d v="2023-11-09T00:00:00"/>
    <s v="CUST1202"/>
    <s v="Christina Garcia"/>
    <n v="9"/>
    <x v="3"/>
    <x v="1"/>
    <n v="37"/>
    <s v="Female"/>
    <s v="Clarkeside"/>
    <s v="Kansas"/>
    <s v="USA"/>
    <x v="1"/>
    <s v="PROD39"/>
    <x v="1"/>
    <s v="Mobile"/>
    <n v="326.06"/>
    <n v="301"/>
    <s v="STORE15"/>
    <x v="10"/>
    <s v="North"/>
    <s v="East Jenniferstad"/>
    <s v="Flagship"/>
    <n v="2"/>
    <n v="768.08"/>
    <n v="0.26"/>
    <s v="PayPal"/>
    <x v="1524"/>
  </r>
  <r>
    <s v="SALE1525"/>
    <d v="2024-01-05T00:00:00"/>
    <s v="CUST1296"/>
    <s v="Jared Moran"/>
    <n v="5"/>
    <x v="4"/>
    <x v="0"/>
    <n v="28"/>
    <s v="Female"/>
    <s v="South David"/>
    <s v="West Virginia"/>
    <s v="USA"/>
    <x v="3"/>
    <s v="PROD23"/>
    <x v="4"/>
    <s v="Tops"/>
    <n v="265.73266666666666"/>
    <n v="360"/>
    <s v="STORE18"/>
    <x v="14"/>
    <s v="East"/>
    <s v="East Stevechester"/>
    <s v="Flagship"/>
    <n v="1"/>
    <n v="616.82000000000005"/>
    <n v="0.24"/>
    <s v="Credit Card"/>
    <x v="1525"/>
  </r>
  <r>
    <s v="SALE1526"/>
    <d v="2025-01-15T00:00:00"/>
    <s v="CUST1183"/>
    <s v="Mario Jacobs"/>
    <n v="15"/>
    <x v="4"/>
    <x v="2"/>
    <n v="18"/>
    <s v="Male"/>
    <s v="Port James"/>
    <s v="New York"/>
    <s v="USA"/>
    <x v="1"/>
    <s v="PROD40"/>
    <x v="1"/>
    <s v="Audio"/>
    <n v="38.520000000000003"/>
    <n v="378"/>
    <s v="STORE18"/>
    <x v="14"/>
    <s v="East"/>
    <s v="East Stevechester"/>
    <s v="Flagship"/>
    <n v="1"/>
    <n v="470.34"/>
    <n v="0.18"/>
    <s v="COD"/>
    <x v="1526"/>
  </r>
  <r>
    <s v="SALE1527"/>
    <d v="2024-07-26T00:00:00"/>
    <s v="CUST1219"/>
    <s v="Jordan Wells"/>
    <n v="26"/>
    <x v="0"/>
    <x v="0"/>
    <n v="47"/>
    <s v="Female"/>
    <s v="Phillipschester   "/>
    <s v="New Jersey"/>
    <s v="USA"/>
    <x v="0"/>
    <s v="PROD53"/>
    <x v="4"/>
    <s v="Bottoms"/>
    <n v="386.56"/>
    <n v="125"/>
    <s v="STORE8"/>
    <x v="2"/>
    <s v="West"/>
    <s v="Thompsonborough"/>
    <s v="Online"/>
    <n v="2"/>
    <n v="616.36"/>
    <n v="0.12"/>
    <s v="PayPal"/>
    <x v="1527"/>
  </r>
  <r>
    <s v="SALE1528"/>
    <d v="2024-05-22T00:00:00"/>
    <s v="CUST1082"/>
    <s v="George Rosario"/>
    <n v="22"/>
    <x v="5"/>
    <x v="0"/>
    <n v="53"/>
    <s v="Male"/>
    <s v="Leburgh"/>
    <s v="Florida"/>
    <s v="USA"/>
    <x v="3"/>
    <s v="PROD3"/>
    <x v="4"/>
    <s v="Outerwear"/>
    <n v="364.67"/>
    <n v="452"/>
    <s v="STORE9"/>
    <x v="11"/>
    <s v="South"/>
    <s v="East Johnstad"/>
    <s v="Flagship"/>
    <n v="3"/>
    <n v="657.24"/>
    <n v="0.18"/>
    <s v="PayPal"/>
    <x v="1528"/>
  </r>
  <r>
    <s v="SALE1529"/>
    <d v="2025-08-24T00:00:00"/>
    <s v="CUST1034"/>
    <s v="Christopher Olson"/>
    <n v="24"/>
    <x v="7"/>
    <x v="2"/>
    <n v="27"/>
    <s v="Female"/>
    <s v="West Richard"/>
    <s v="Maryland"/>
    <s v="USA"/>
    <x v="1"/>
    <s v="PROD41"/>
    <x v="0"/>
    <s v="Fitness"/>
    <n v="313.26"/>
    <n v="369"/>
    <s v="STORE19"/>
    <x v="12"/>
    <s v="East"/>
    <s v="Vasquezborough"/>
    <s v="Online"/>
    <n v="2"/>
    <n v="392.45"/>
    <n v="0.04"/>
    <s v="PayPal"/>
    <x v="1529"/>
  </r>
  <r>
    <s v="SALE1530"/>
    <d v="2024-02-24T00:00:00"/>
    <s v="CUST1245"/>
    <s v="Laura Soto"/>
    <n v="24"/>
    <x v="6"/>
    <x v="0"/>
    <n v="57"/>
    <s v="Female"/>
    <s v="Rodriguezton"/>
    <s v="Michigan"/>
    <s v="USA"/>
    <x v="1"/>
    <s v="PROD40"/>
    <x v="1"/>
    <s v="Audio"/>
    <n v="38.520000000000003"/>
    <n v="378"/>
    <s v="STORE14"/>
    <x v="7"/>
    <s v="South"/>
    <s v="Christopherland"/>
    <s v="Outlet"/>
    <n v="3"/>
    <n v="62.03"/>
    <n v="0.01"/>
    <s v="COD"/>
    <x v="1530"/>
  </r>
  <r>
    <s v="SALE1531"/>
    <d v="2024-11-17T00:00:00"/>
    <s v="CUST1092"/>
    <s v="Robert Jackson"/>
    <n v="17"/>
    <x v="3"/>
    <x v="0"/>
    <n v="44"/>
    <s v="Female"/>
    <s v="Lake Brandy"/>
    <s v="Tennessee"/>
    <s v="USA"/>
    <x v="1"/>
    <s v="PROD96"/>
    <x v="4"/>
    <s v="Outerwear"/>
    <n v="358.47"/>
    <n v="143"/>
    <s v="STORE3"/>
    <x v="0"/>
    <s v="North"/>
    <s v="Hoodberg"/>
    <s v="Outlet"/>
    <n v="4"/>
    <n v="933.73"/>
    <n v="0.25"/>
    <s v="PayPal"/>
    <x v="1531"/>
  </r>
  <r>
    <s v="SALE1532"/>
    <d v="2025-09-28T00:00:00"/>
    <s v="CUST1155"/>
    <s v="Curtis Haynes"/>
    <n v="28"/>
    <x v="8"/>
    <x v="2"/>
    <n v="60"/>
    <s v="Female"/>
    <s v="Estradaside"/>
    <s v="Iowa"/>
    <s v="USA"/>
    <x v="0"/>
    <s v="PROD85"/>
    <x v="4"/>
    <s v="Accessories"/>
    <n v="119.57"/>
    <n v="210"/>
    <s v="STORE16"/>
    <x v="9"/>
    <s v="West"/>
    <s v="New Jimmymouth"/>
    <s v="Flagship"/>
    <n v="3"/>
    <n v="615.30999999999995"/>
    <n v="0.14000000000000001"/>
    <s v="PayPal"/>
    <x v="1532"/>
  </r>
  <r>
    <s v="SALE1533"/>
    <d v="2024-11-23T00:00:00"/>
    <s v="CUST1373"/>
    <s v="James Orozco"/>
    <n v="23"/>
    <x v="3"/>
    <x v="0"/>
    <n v="37"/>
    <s v="Female"/>
    <s v="Simpsonfort"/>
    <s v="Maine"/>
    <s v="USA"/>
    <x v="0"/>
    <s v="PROD59"/>
    <x v="2"/>
    <s v="Haircare"/>
    <n v="17.309999999999999"/>
    <n v="399"/>
    <s v="STORE18"/>
    <x v="14"/>
    <s v="East"/>
    <s v="East Stevechester"/>
    <s v="Flagship"/>
    <n v="4"/>
    <n v="790.38"/>
    <n v="0.22"/>
    <s v="COD"/>
    <x v="1533"/>
  </r>
  <r>
    <s v="SALE1534"/>
    <d v="2024-08-29T00:00:00"/>
    <s v="CUST1269"/>
    <s v="Tyrone Olson"/>
    <n v="29"/>
    <x v="7"/>
    <x v="0"/>
    <n v="45"/>
    <s v="Female"/>
    <s v="Emilytown"/>
    <s v="California"/>
    <s v="USA"/>
    <x v="2"/>
    <s v="PROD59"/>
    <x v="2"/>
    <s v="Haircare"/>
    <n v="17.309999999999999"/>
    <n v="399"/>
    <s v="STORE17"/>
    <x v="1"/>
    <s v="North"/>
    <s v="Bensonhaven"/>
    <s v="Flagship"/>
    <n v="2"/>
    <n v="102.85"/>
    <n v="0.08"/>
    <s v="PayPal"/>
    <x v="1534"/>
  </r>
  <r>
    <s v="SALE1535"/>
    <d v="2025-05-04T00:00:00"/>
    <s v="CUST1039"/>
    <s v="Tonya Reynolds"/>
    <n v="4"/>
    <x v="5"/>
    <x v="2"/>
    <n v="55"/>
    <s v="Female"/>
    <s v="Darleneton"/>
    <s v="Michigan"/>
    <s v="USA"/>
    <x v="0"/>
    <s v="PROD11"/>
    <x v="1"/>
    <s v="Accessories"/>
    <n v="449.4"/>
    <n v="274.7"/>
    <s v="STORE16"/>
    <x v="9"/>
    <s v="West"/>
    <s v="New Jimmymouth"/>
    <s v="Flagship"/>
    <n v="3"/>
    <n v="866.78"/>
    <n v="0.27"/>
    <s v="PayPal"/>
    <x v="1535"/>
  </r>
  <r>
    <s v="SALE1536"/>
    <d v="2024-03-27T00:00:00"/>
    <s v="CUST1208"/>
    <s v="John Perez"/>
    <n v="27"/>
    <x v="9"/>
    <x v="0"/>
    <n v="54"/>
    <s v="Male"/>
    <s v="Kathrynview"/>
    <s v="Louisiana"/>
    <s v="USA"/>
    <x v="1"/>
    <s v="PROD78"/>
    <x v="3"/>
    <s v="Decor"/>
    <n v="325.26"/>
    <n v="400"/>
    <s v="STORE16"/>
    <x v="9"/>
    <s v="West"/>
    <s v="New Jimmymouth"/>
    <s v="Flagship"/>
    <n v="3"/>
    <n v="392.84"/>
    <n v="0.27"/>
    <s v="PayPal"/>
    <x v="1536"/>
  </r>
  <r>
    <s v="SALE1537"/>
    <d v="2025-01-31T00:00:00"/>
    <s v="CUST1323"/>
    <s v="Kristy Dunlap"/>
    <n v="31"/>
    <x v="4"/>
    <x v="2"/>
    <n v="64"/>
    <s v="Female"/>
    <s v="Whiteport"/>
    <s v="North Carolina"/>
    <s v="USA"/>
    <x v="1"/>
    <s v="PROD9"/>
    <x v="0"/>
    <s v="Fitness"/>
    <n v="495.72"/>
    <n v="323"/>
    <s v="STORE5"/>
    <x v="3"/>
    <s v="North"/>
    <s v="New Michaelchester"/>
    <s v="Outlet"/>
    <n v="2"/>
    <n v="753.1"/>
    <n v="0.19"/>
    <s v="PayPal"/>
    <x v="1537"/>
  </r>
  <r>
    <s v="SALE1538"/>
    <d v="2025-09-27T00:00:00"/>
    <s v="CUST1007"/>
    <s v="Daniel Boyd"/>
    <n v="27"/>
    <x v="8"/>
    <x v="2"/>
    <n v="29"/>
    <s v="Female"/>
    <s v="West Pamelafurt"/>
    <s v="West Virginia"/>
    <s v="USA"/>
    <x v="3"/>
    <s v="PROD54"/>
    <x v="0"/>
    <s v="Accessories"/>
    <n v="434.84"/>
    <n v="185"/>
    <s v="STORE17"/>
    <x v="1"/>
    <s v="North"/>
    <s v="Bensonhaven"/>
    <s v="Flagship"/>
    <n v="2"/>
    <n v="700.91"/>
    <n v="0.1"/>
    <s v="PayPal"/>
    <x v="1538"/>
  </r>
  <r>
    <s v="SALE1539"/>
    <d v="2025-04-28T00:00:00"/>
    <s v="CUST1072"/>
    <s v="Tonya Burch"/>
    <n v="28"/>
    <x v="10"/>
    <x v="2"/>
    <n v="39"/>
    <s v="Female"/>
    <s v="Olsonhaven"/>
    <s v="Iowa"/>
    <s v="USA"/>
    <x v="0"/>
    <s v="PROD15"/>
    <x v="1"/>
    <s v="Appliances"/>
    <n v="465.34"/>
    <n v="301"/>
    <s v="STORE12"/>
    <x v="18"/>
    <s v="North"/>
    <s v="Sabrinatown"/>
    <s v="Online"/>
    <n v="4"/>
    <n v="935.98"/>
    <n v="0.11"/>
    <s v="PayPal"/>
    <x v="1539"/>
  </r>
  <r>
    <s v="SALE1540"/>
    <d v="2025-07-11T00:00:00"/>
    <s v="CUST1485"/>
    <s v="Sara Ingram"/>
    <n v="11"/>
    <x v="0"/>
    <x v="2"/>
    <n v="46"/>
    <s v="Female"/>
    <s v="East Dillonview"/>
    <s v="Virginia"/>
    <s v="USA"/>
    <x v="3"/>
    <s v="PROD76"/>
    <x v="1"/>
    <s v="Computer"/>
    <n v="392.89"/>
    <n v="320"/>
    <s v="STORE16"/>
    <x v="9"/>
    <s v="West"/>
    <s v="New Jimmymouth"/>
    <s v="Flagship"/>
    <n v="1"/>
    <n v="539.9"/>
    <n v="7.0000000000000007E-2"/>
    <s v="Credit Card"/>
    <x v="1540"/>
  </r>
  <r>
    <s v="SALE1541"/>
    <d v="2024-10-08T00:00:00"/>
    <s v="CUST1171"/>
    <s v="Amy Wilson"/>
    <n v="8"/>
    <x v="11"/>
    <x v="0"/>
    <n v="44"/>
    <s v="Female"/>
    <s v="Morrisburgh"/>
    <s v="Indiana"/>
    <s v="USA"/>
    <x v="1"/>
    <s v="PROD40"/>
    <x v="1"/>
    <s v="Audio"/>
    <n v="38.520000000000003"/>
    <n v="378"/>
    <s v="STORE6"/>
    <x v="16"/>
    <s v="East"/>
    <s v="Port Josephberg"/>
    <s v="Online"/>
    <n v="1"/>
    <n v="312.81"/>
    <n v="0.14000000000000001"/>
    <s v="PayPal"/>
    <x v="1541"/>
  </r>
  <r>
    <s v="SALE1542"/>
    <d v="2024-03-05T00:00:00"/>
    <s v="CUST1249"/>
    <s v="Lauren George"/>
    <n v="5"/>
    <x v="9"/>
    <x v="0"/>
    <n v="41"/>
    <s v="Female"/>
    <s v="Garciamouth"/>
    <s v="New York"/>
    <s v="USA"/>
    <x v="0"/>
    <s v="PROD48"/>
    <x v="1"/>
    <s v="Accessories"/>
    <n v="177.98"/>
    <n v="103"/>
    <s v="STORE7"/>
    <x v="4"/>
    <s v="South"/>
    <s v="Williamsfurt"/>
    <s v="Online"/>
    <n v="3"/>
    <n v="855.96"/>
    <n v="0.28999999999999998"/>
    <s v="COD"/>
    <x v="1542"/>
  </r>
  <r>
    <s v="SALE1543"/>
    <d v="2024-02-04T00:00:00"/>
    <s v="CUST1355"/>
    <s v="Carlos Flores"/>
    <n v="4"/>
    <x v="6"/>
    <x v="0"/>
    <n v="20"/>
    <s v="Male"/>
    <s v="North Johnfurt"/>
    <s v="Washington"/>
    <s v="USA"/>
    <x v="0"/>
    <s v="PROD1"/>
    <x v="4"/>
    <s v="Tops"/>
    <n v="342.56"/>
    <n v="181"/>
    <s v="STORE11"/>
    <x v="19"/>
    <s v="South"/>
    <s v="Lake Michael"/>
    <s v="Online"/>
    <n v="3"/>
    <n v="305"/>
    <n v="0.01"/>
    <s v="COD"/>
    <x v="1543"/>
  </r>
  <r>
    <s v="SALE1544"/>
    <d v="2024-03-10T00:00:00"/>
    <s v="CUST1468"/>
    <s v="Gregory Curtis"/>
    <n v="10"/>
    <x v="9"/>
    <x v="0"/>
    <n v="45"/>
    <s v="Male"/>
    <s v="Bergermouth"/>
    <s v="Vermont"/>
    <s v="USA"/>
    <x v="3"/>
    <s v="PROD99"/>
    <x v="3"/>
    <s v="Kitchen"/>
    <n v="201.41"/>
    <n v="146"/>
    <s v="STORE12"/>
    <x v="18"/>
    <s v="North"/>
    <s v="Sabrinatown"/>
    <s v="Online"/>
    <n v="3"/>
    <n v="831.15"/>
    <n v="0.19"/>
    <s v="Credit Card"/>
    <x v="1544"/>
  </r>
  <r>
    <s v="SALE1545"/>
    <d v="2025-09-26T00:00:00"/>
    <s v="CUST1207"/>
    <s v="Jacqueline Pacheco"/>
    <n v="26"/>
    <x v="8"/>
    <x v="2"/>
    <n v="28"/>
    <s v="Female"/>
    <s v="South Emily"/>
    <s v="New Jersey"/>
    <s v="USA"/>
    <x v="3"/>
    <s v="PROD96"/>
    <x v="4"/>
    <s v="Outerwear"/>
    <n v="358.47"/>
    <n v="143"/>
    <s v="STORE3"/>
    <x v="0"/>
    <s v="North"/>
    <s v="Hoodberg"/>
    <s v="Outlet"/>
    <n v="2"/>
    <n v="644.97"/>
    <n v="0.24"/>
    <s v="COD"/>
    <x v="1545"/>
  </r>
  <r>
    <s v="SALE1546"/>
    <d v="2025-07-01T00:00:00"/>
    <s v="CUST1095"/>
    <s v="Amy Fowler"/>
    <n v="1"/>
    <x v="0"/>
    <x v="2"/>
    <n v="62"/>
    <s v="Female"/>
    <s v="West Bobbyshire"/>
    <s v="New York"/>
    <s v="USA"/>
    <x v="1"/>
    <s v="PROD88"/>
    <x v="0"/>
    <s v="Accessories"/>
    <n v="131.24"/>
    <n v="232"/>
    <s v="STORE1"/>
    <x v="8"/>
    <s v="North"/>
    <s v="Danielmouth"/>
    <s v="Flagship"/>
    <n v="1"/>
    <n v="149.56"/>
    <n v="0.09"/>
    <s v="Credit Card"/>
    <x v="1546"/>
  </r>
  <r>
    <s v="SALE1547"/>
    <d v="2024-05-22T00:00:00"/>
    <s v="CUST1217"/>
    <s v="Kathy Copeland"/>
    <n v="22"/>
    <x v="5"/>
    <x v="0"/>
    <n v="42"/>
    <s v="Male"/>
    <s v="North Christinemouth"/>
    <s v="Missouri"/>
    <s v="USA"/>
    <x v="2"/>
    <s v="PROD43"/>
    <x v="1"/>
    <s v="Computer"/>
    <n v="253.33"/>
    <n v="266"/>
    <s v="STORE19"/>
    <x v="12"/>
    <s v="East"/>
    <s v="Vasquezborough"/>
    <s v="Online"/>
    <n v="1"/>
    <n v="661.77"/>
    <n v="0.03"/>
    <s v="PayPal"/>
    <x v="1547"/>
  </r>
  <r>
    <s v="SALE1548"/>
    <d v="2025-06-11T00:00:00"/>
    <s v="CUST1108"/>
    <s v="Travis Holland"/>
    <n v="11"/>
    <x v="2"/>
    <x v="2"/>
    <n v="38"/>
    <s v="Male"/>
    <s v="Webstermouth"/>
    <s v="New Hampshire"/>
    <s v="USA"/>
    <x v="3"/>
    <s v="PROD94"/>
    <x v="2"/>
    <s v="Skincare"/>
    <n v="358.47"/>
    <n v="213"/>
    <s v="STORE7"/>
    <x v="4"/>
    <s v="South"/>
    <s v="Williamsfurt"/>
    <s v="Online"/>
    <n v="3"/>
    <n v="99.67"/>
    <n v="0.17"/>
    <s v="Credit Card"/>
    <x v="1548"/>
  </r>
  <r>
    <s v="SALE1549"/>
    <d v="2024-09-18T00:00:00"/>
    <s v="CUST1221"/>
    <s v="Lisa Young"/>
    <n v="18"/>
    <x v="8"/>
    <x v="0"/>
    <n v="38"/>
    <s v="Male"/>
    <s v="Maybury"/>
    <s v="Georgia"/>
    <s v="USA"/>
    <x v="1"/>
    <s v="PROD62"/>
    <x v="1"/>
    <s v="Computer"/>
    <n v="86.42"/>
    <n v="222"/>
    <s v="STORE1"/>
    <x v="8"/>
    <s v="North"/>
    <s v="Danielmouth"/>
    <s v="Flagship"/>
    <n v="3"/>
    <n v="103.66"/>
    <n v="0.26"/>
    <s v="COD"/>
    <x v="1549"/>
  </r>
  <r>
    <s v="SALE1550"/>
    <d v="2023-11-28T00:00:00"/>
    <s v="CUST1436"/>
    <s v="Sharon Simpson"/>
    <n v="28"/>
    <x v="3"/>
    <x v="1"/>
    <n v="61"/>
    <s v="Male"/>
    <s v="South Michellebury"/>
    <s v="South Dakota"/>
    <s v="USA"/>
    <x v="0"/>
    <s v="PROD40"/>
    <x v="1"/>
    <s v="Audio"/>
    <n v="38.520000000000003"/>
    <n v="378"/>
    <s v="STORE2"/>
    <x v="17"/>
    <s v="South"/>
    <s v="North Nancyview"/>
    <s v="Outlet"/>
    <n v="4"/>
    <n v="54.4"/>
    <n v="0.22"/>
    <s v="Credit Card"/>
    <x v="1550"/>
  </r>
  <r>
    <s v="SALE1551"/>
    <d v="2024-05-23T00:00:00"/>
    <s v="CUST1490"/>
    <s v="Scott Harris"/>
    <n v="23"/>
    <x v="5"/>
    <x v="0"/>
    <n v="23"/>
    <s v="Male"/>
    <s v="North Nataliemouth"/>
    <s v="Maryland"/>
    <s v="USA"/>
    <x v="1"/>
    <s v="PROD84"/>
    <x v="3"/>
    <s v="Furniture"/>
    <n v="388.46"/>
    <n v="208"/>
    <s v="STORE14"/>
    <x v="7"/>
    <s v="South"/>
    <s v="Christopherland"/>
    <s v="Outlet"/>
    <n v="1"/>
    <n v="46.66"/>
    <n v="0.2"/>
    <s v="Credit Card"/>
    <x v="1551"/>
  </r>
  <r>
    <s v="SALE1552"/>
    <d v="2024-06-04T00:00:00"/>
    <s v="CUST1007"/>
    <s v="Daniel Boyd"/>
    <n v="4"/>
    <x v="2"/>
    <x v="0"/>
    <n v="29"/>
    <s v="Female"/>
    <s v="West Pamelafurt"/>
    <s v="West Virginia"/>
    <s v="USA"/>
    <x v="3"/>
    <s v="PROD73"/>
    <x v="0"/>
    <s v="Team Sports"/>
    <n v="107.06"/>
    <n v="359"/>
    <s v="STORE11"/>
    <x v="19"/>
    <s v="South"/>
    <s v="Lake Michael"/>
    <s v="Online"/>
    <n v="4"/>
    <n v="871.2"/>
    <n v="0.28999999999999998"/>
    <s v="Credit Card"/>
    <x v="1552"/>
  </r>
  <r>
    <s v="SALE1553"/>
    <d v="2025-03-08T00:00:00"/>
    <s v="CUST1379"/>
    <s v="Tanya Lopez"/>
    <n v="8"/>
    <x v="9"/>
    <x v="2"/>
    <n v="34"/>
    <s v="Female"/>
    <s v="West Jeffreyburgh"/>
    <s v="Iowa"/>
    <s v="USA"/>
    <x v="0"/>
    <s v="PROD18"/>
    <x v="4"/>
    <s v="Bottoms"/>
    <n v="265.73266666666666"/>
    <n v="343"/>
    <s v="STORE14"/>
    <x v="7"/>
    <s v="South"/>
    <s v="Christopherland"/>
    <s v="Outlet"/>
    <n v="4"/>
    <n v="317.11"/>
    <n v="0.16"/>
    <s v="PayPal"/>
    <x v="1553"/>
  </r>
  <r>
    <s v="SALE1554"/>
    <d v="2024-02-16T00:00:00"/>
    <s v="CUST1258"/>
    <s v="Sarah Stewart"/>
    <n v="16"/>
    <x v="6"/>
    <x v="0"/>
    <n v="24"/>
    <s v="Female"/>
    <s v="East Richard"/>
    <s v="Texas"/>
    <s v="USA"/>
    <x v="1"/>
    <s v="PROD25"/>
    <x v="4"/>
    <s v="Accessories"/>
    <n v="174.02"/>
    <n v="268"/>
    <s v="STORE13"/>
    <x v="13"/>
    <s v="East"/>
    <s v="Johnsonville"/>
    <s v="Flagship"/>
    <n v="2"/>
    <n v="388.34"/>
    <n v="0.09"/>
    <s v="PayPal"/>
    <x v="1554"/>
  </r>
  <r>
    <s v="SALE1555"/>
    <d v="2023-11-22T00:00:00"/>
    <s v="CUST1319"/>
    <s v="Casey Simpson"/>
    <n v="22"/>
    <x v="3"/>
    <x v="1"/>
    <n v="54"/>
    <s v="Male"/>
    <s v="West Mathewside"/>
    <s v="Mississippi"/>
    <s v="USA"/>
    <x v="1"/>
    <s v="PROD30"/>
    <x v="3"/>
    <s v="Kitchen"/>
    <n v="19.52"/>
    <n v="57"/>
    <s v="STORE6"/>
    <x v="16"/>
    <s v="East"/>
    <s v="Port Josephberg"/>
    <s v="Online"/>
    <n v="4"/>
    <n v="998.2"/>
    <n v="0.15"/>
    <s v="Credit Card"/>
    <x v="1555"/>
  </r>
  <r>
    <s v="SALE1556"/>
    <d v="2024-11-10T00:00:00"/>
    <s v="CUST1493"/>
    <s v="Amanda Powell"/>
    <n v="10"/>
    <x v="3"/>
    <x v="0"/>
    <n v="28"/>
    <s v="Male"/>
    <s v="South William"/>
    <s v="Alabama"/>
    <s v="USA"/>
    <x v="2"/>
    <s v="PROD36"/>
    <x v="4"/>
    <s v="Tops"/>
    <n v="223.43"/>
    <n v="154"/>
    <s v="STORE0"/>
    <x v="6"/>
    <s v="East"/>
    <s v="Washingtonfurt"/>
    <s v="Flagship"/>
    <n v="1"/>
    <n v="887.38"/>
    <n v="0.01"/>
    <s v="COD"/>
    <x v="1556"/>
  </r>
  <r>
    <s v="SALE1557"/>
    <d v="2024-08-20T00:00:00"/>
    <s v="CUST1312"/>
    <s v="Jason Mullins"/>
    <n v="20"/>
    <x v="7"/>
    <x v="0"/>
    <n v="47"/>
    <s v="Female"/>
    <s v="Brianchester"/>
    <s v="Delaware"/>
    <s v="USA"/>
    <x v="2"/>
    <s v="PROD37"/>
    <x v="4"/>
    <s v="Footwear"/>
    <n v="353.47"/>
    <n v="214"/>
    <s v="STORE12"/>
    <x v="18"/>
    <s v="North"/>
    <s v="Sabrinatown"/>
    <s v="Online"/>
    <n v="4"/>
    <n v="332.97"/>
    <n v="0.28000000000000003"/>
    <s v="Credit Card"/>
    <x v="1557"/>
  </r>
  <r>
    <s v="SALE1558"/>
    <d v="2025-10-04T00:00:00"/>
    <s v="CUST1021"/>
    <s v="Jeff Martinez"/>
    <n v="4"/>
    <x v="11"/>
    <x v="2"/>
    <n v="36"/>
    <s v="Female"/>
    <s v="Smithburgh"/>
    <s v="Oklahoma"/>
    <s v="USA"/>
    <x v="0"/>
    <s v="PROD46"/>
    <x v="4"/>
    <s v="Outerwear"/>
    <n v="167.34"/>
    <n v="296"/>
    <s v="STORE0"/>
    <x v="6"/>
    <s v="East"/>
    <s v="Washingtonfurt"/>
    <s v="Flagship"/>
    <n v="2"/>
    <n v="157.91"/>
    <n v="0.09"/>
    <s v="COD"/>
    <x v="1558"/>
  </r>
  <r>
    <s v="SALE1559"/>
    <d v="2024-09-04T00:00:00"/>
    <s v="CUST1356"/>
    <s v="Steve Hunt"/>
    <n v="4"/>
    <x v="8"/>
    <x v="0"/>
    <n v="54"/>
    <s v="Male"/>
    <s v="North Richard"/>
    <s v="Virginia"/>
    <s v="USA"/>
    <x v="3"/>
    <s v="PROD12"/>
    <x v="2"/>
    <s v="Haircare"/>
    <n v="115.82"/>
    <n v="460"/>
    <s v="STORE18"/>
    <x v="14"/>
    <s v="East"/>
    <s v="East Stevechester"/>
    <s v="Flagship"/>
    <n v="1"/>
    <n v="548.15"/>
    <n v="0.11"/>
    <s v="Credit Card"/>
    <x v="1559"/>
  </r>
  <r>
    <s v="SALE1560"/>
    <d v="2024-09-20T00:00:00"/>
    <s v="CUST1209"/>
    <s v="Joan Johnson"/>
    <n v="20"/>
    <x v="8"/>
    <x v="0"/>
    <n v="50"/>
    <s v="Female"/>
    <s v="Lake Josephport"/>
    <s v="Maine"/>
    <s v="USA"/>
    <x v="1"/>
    <s v="PROD48"/>
    <x v="1"/>
    <s v="Accessories"/>
    <n v="177.98"/>
    <n v="103"/>
    <s v="STORE15"/>
    <x v="10"/>
    <s v="North"/>
    <s v="East Jenniferstad"/>
    <s v="Flagship"/>
    <n v="1"/>
    <n v="135.13"/>
    <n v="0.04"/>
    <s v="Credit Card"/>
    <x v="1560"/>
  </r>
  <r>
    <s v="SALE1561"/>
    <d v="2023-12-21T00:00:00"/>
    <s v="CUST1219"/>
    <s v="Jordan Wells"/>
    <n v="21"/>
    <x v="1"/>
    <x v="1"/>
    <n v="47"/>
    <s v="Female"/>
    <s v="Phillipschester   "/>
    <s v="New Jersey"/>
    <s v="USA"/>
    <x v="0"/>
    <s v="PROD56"/>
    <x v="3"/>
    <s v="Decor"/>
    <n v="461.47"/>
    <n v="190"/>
    <s v="STORE3"/>
    <x v="0"/>
    <s v="North"/>
    <s v="Hoodberg"/>
    <s v="Outlet"/>
    <n v="3"/>
    <n v="579.26"/>
    <n v="0.19"/>
    <s v="Credit Card"/>
    <x v="1561"/>
  </r>
  <r>
    <s v="SALE1562"/>
    <d v="2024-10-17T00:00:00"/>
    <s v="CUST1389"/>
    <s v="Cynthia Lopez"/>
    <n v="17"/>
    <x v="11"/>
    <x v="0"/>
    <n v="50"/>
    <s v="Male"/>
    <s v="Joseland"/>
    <s v="Nebraska"/>
    <s v="USA"/>
    <x v="1"/>
    <s v="PROD17"/>
    <x v="0"/>
    <s v="Accessories"/>
    <n v="144.53"/>
    <n v="367"/>
    <s v="STORE0"/>
    <x v="6"/>
    <s v="East"/>
    <s v="Washingtonfurt"/>
    <s v="Flagship"/>
    <n v="1"/>
    <n v="465.63"/>
    <n v="0.25"/>
    <s v="Credit Card"/>
    <x v="1562"/>
  </r>
  <r>
    <s v="SALE1563"/>
    <d v="2024-03-21T00:00:00"/>
    <s v="CUST1047"/>
    <s v="Gina Knight"/>
    <n v="21"/>
    <x v="9"/>
    <x v="0"/>
    <n v="54"/>
    <s v="Female"/>
    <s v="Lake Roberthaven"/>
    <s v="Nevada"/>
    <s v="USA"/>
    <x v="2"/>
    <s v="PROD76"/>
    <x v="1"/>
    <s v="Computer"/>
    <n v="392.89"/>
    <n v="320"/>
    <s v="STORE16"/>
    <x v="9"/>
    <s v="West"/>
    <s v="New Jimmymouth"/>
    <s v="Flagship"/>
    <n v="2"/>
    <n v="675.61"/>
    <n v="0.08"/>
    <s v="COD"/>
    <x v="1563"/>
  </r>
  <r>
    <s v="SALE1564"/>
    <d v="2024-06-15T00:00:00"/>
    <s v="CUST1416"/>
    <s v="Jennifer Myers"/>
    <n v="15"/>
    <x v="2"/>
    <x v="0"/>
    <n v="46"/>
    <s v="Male"/>
    <s v="Marthaborough"/>
    <s v="Wisconsin"/>
    <s v="USA"/>
    <x v="1"/>
    <s v="PROD33"/>
    <x v="3"/>
    <s v="Decor"/>
    <n v="179.77"/>
    <n v="305"/>
    <s v="STORE6"/>
    <x v="16"/>
    <s v="East"/>
    <s v="Port Josephberg"/>
    <s v="Online"/>
    <n v="1"/>
    <n v="718.99"/>
    <n v="0.08"/>
    <s v="PayPal"/>
    <x v="1564"/>
  </r>
  <r>
    <s v="SALE1565"/>
    <d v="2025-10-13T00:00:00"/>
    <s v="CUST1376"/>
    <s v="Michele Burke"/>
    <n v="13"/>
    <x v="11"/>
    <x v="2"/>
    <n v="30"/>
    <s v="Male"/>
    <s v="Chambersberg"/>
    <s v="Connecticut"/>
    <s v="USA"/>
    <x v="3"/>
    <s v="PROD14"/>
    <x v="3"/>
    <s v="Decor"/>
    <n v="48.01"/>
    <n v="439"/>
    <s v="STORE10"/>
    <x v="15"/>
    <s v="East"/>
    <s v="East Davidville"/>
    <s v="Online"/>
    <n v="2"/>
    <n v="675.65"/>
    <n v="0.2"/>
    <s v="COD"/>
    <x v="1565"/>
  </r>
  <r>
    <s v="SALE1566"/>
    <d v="2024-03-23T00:00:00"/>
    <s v="CUST1336"/>
    <s v="John Jones"/>
    <n v="23"/>
    <x v="9"/>
    <x v="0"/>
    <n v="58"/>
    <s v="Female"/>
    <s v="North Michaelborough"/>
    <s v="Oregon"/>
    <s v="USA"/>
    <x v="2"/>
    <s v="PROD95"/>
    <x v="0"/>
    <s v="Accessories"/>
    <n v="60.65"/>
    <n v="75"/>
    <s v="STORE15"/>
    <x v="10"/>
    <s v="North"/>
    <s v="East Jenniferstad"/>
    <s v="Flagship"/>
    <n v="4"/>
    <n v="284.24"/>
    <n v="0.1"/>
    <s v="Credit Card"/>
    <x v="1566"/>
  </r>
  <r>
    <s v="SALE1567"/>
    <d v="2024-03-23T00:00:00"/>
    <s v="CUST1213"/>
    <s v="Stuart Johnson"/>
    <n v="23"/>
    <x v="9"/>
    <x v="0"/>
    <n v="42"/>
    <s v="Female"/>
    <s v="West Markport"/>
    <s v="North Dakota"/>
    <s v="USA"/>
    <x v="1"/>
    <s v="PROD1"/>
    <x v="4"/>
    <s v="Tops"/>
    <n v="342.56"/>
    <n v="181"/>
    <s v="STORE3"/>
    <x v="0"/>
    <s v="North"/>
    <s v="Hoodberg"/>
    <s v="Outlet"/>
    <n v="1"/>
    <n v="94.26"/>
    <n v="0.18"/>
    <s v="PayPal"/>
    <x v="1567"/>
  </r>
  <r>
    <s v="SALE1568"/>
    <d v="2025-05-12T00:00:00"/>
    <s v="CUST1416"/>
    <s v="Jennifer Myers"/>
    <n v="12"/>
    <x v="5"/>
    <x v="2"/>
    <n v="46"/>
    <s v="Male"/>
    <s v="Marthaborough"/>
    <s v="Wisconsin"/>
    <s v="USA"/>
    <x v="1"/>
    <s v="PROD6"/>
    <x v="2"/>
    <s v="Skincare"/>
    <n v="312.8"/>
    <n v="350"/>
    <s v="STORE10"/>
    <x v="15"/>
    <s v="East"/>
    <s v="East Davidville"/>
    <s v="Online"/>
    <n v="4"/>
    <n v="458.58"/>
    <n v="0.28999999999999998"/>
    <s v="COD"/>
    <x v="1568"/>
  </r>
  <r>
    <s v="SALE1569"/>
    <d v="2024-06-09T00:00:00"/>
    <s v="CUST1113"/>
    <s v="Edward Hall"/>
    <n v="9"/>
    <x v="2"/>
    <x v="0"/>
    <n v="51"/>
    <s v="Male"/>
    <s v="New William"/>
    <s v="New Mexico"/>
    <s v="USA"/>
    <x v="0"/>
    <s v="PROD65"/>
    <x v="0"/>
    <s v="Fitness"/>
    <n v="240.63"/>
    <n v="423"/>
    <s v="STORE10"/>
    <x v="15"/>
    <s v="East"/>
    <s v="East Davidville"/>
    <s v="Online"/>
    <n v="4"/>
    <n v="704.49"/>
    <n v="0.05"/>
    <s v="COD"/>
    <x v="1569"/>
  </r>
  <r>
    <s v="SALE1570"/>
    <d v="2023-12-24T00:00:00"/>
    <s v="CUST1032"/>
    <s v="Mike Jennings"/>
    <n v="24"/>
    <x v="1"/>
    <x v="1"/>
    <n v="48"/>
    <s v="Female"/>
    <s v="Fostermouth"/>
    <s v="Arizona"/>
    <s v="USA"/>
    <x v="0"/>
    <s v="PROD27"/>
    <x v="3"/>
    <s v="Decor"/>
    <n v="234.80599999999998"/>
    <n v="378"/>
    <s v="STORE19"/>
    <x v="12"/>
    <s v="East"/>
    <s v="Vasquezborough"/>
    <s v="Online"/>
    <n v="4"/>
    <n v="822.32"/>
    <n v="0.26"/>
    <s v="PayPal"/>
    <x v="1570"/>
  </r>
  <r>
    <s v="SALE1571"/>
    <d v="2024-02-03T00:00:00"/>
    <s v="CUST1245"/>
    <s v="Laura Soto"/>
    <n v="3"/>
    <x v="6"/>
    <x v="0"/>
    <n v="57"/>
    <s v="Female"/>
    <s v="Rodriguezton"/>
    <s v="Michigan"/>
    <s v="USA"/>
    <x v="1"/>
    <s v="PROD3"/>
    <x v="4"/>
    <s v="Outerwear"/>
    <n v="364.67"/>
    <n v="452"/>
    <s v="STORE13"/>
    <x v="13"/>
    <s v="East"/>
    <s v="Johnsonville"/>
    <s v="Flagship"/>
    <n v="4"/>
    <n v="785.41"/>
    <n v="0.13"/>
    <s v="COD"/>
    <x v="1571"/>
  </r>
  <r>
    <s v="SALE1572"/>
    <d v="2024-06-22T00:00:00"/>
    <s v="CUST1031"/>
    <s v="Sarah Vance"/>
    <n v="22"/>
    <x v="2"/>
    <x v="0"/>
    <n v="41"/>
    <s v="Male"/>
    <s v="Johnsonville"/>
    <s v="Oregon"/>
    <s v="USA"/>
    <x v="2"/>
    <s v="PROD39"/>
    <x v="1"/>
    <s v="Mobile"/>
    <n v="326.06"/>
    <n v="301"/>
    <s v="STORE14"/>
    <x v="7"/>
    <s v="South"/>
    <s v="Christopherland"/>
    <s v="Outlet"/>
    <n v="1"/>
    <n v="405.8"/>
    <n v="0.11"/>
    <s v="PayPal"/>
    <x v="1572"/>
  </r>
  <r>
    <s v="SALE1573"/>
    <d v="2024-11-16T00:00:00"/>
    <s v="CUST1433"/>
    <s v="Thomas Moore"/>
    <n v="16"/>
    <x v="3"/>
    <x v="0"/>
    <n v="51"/>
    <s v="Female"/>
    <s v="Williamsberg"/>
    <s v="New York"/>
    <s v="USA"/>
    <x v="2"/>
    <s v="PROD91"/>
    <x v="4"/>
    <s v="Footwear"/>
    <n v="438.25"/>
    <n v="496"/>
    <s v="STORE9"/>
    <x v="11"/>
    <s v="South"/>
    <s v="East Johnstad"/>
    <s v="Flagship"/>
    <n v="2"/>
    <n v="976.83"/>
    <n v="0.1"/>
    <s v="PayPal"/>
    <x v="1573"/>
  </r>
  <r>
    <s v="SALE1574"/>
    <d v="2024-06-29T00:00:00"/>
    <s v="CUST1273"/>
    <s v="Samantha Robinson"/>
    <n v="29"/>
    <x v="2"/>
    <x v="0"/>
    <n v="23"/>
    <s v="Male"/>
    <s v="North Roy"/>
    <s v="Mississippi"/>
    <s v="USA"/>
    <x v="3"/>
    <s v="PROD64"/>
    <x v="2"/>
    <s v="Makeup"/>
    <n v="299.11"/>
    <n v="118"/>
    <s v="STORE2"/>
    <x v="17"/>
    <s v="South"/>
    <s v="North Nancyview"/>
    <s v="Outlet"/>
    <n v="1"/>
    <n v="644.15"/>
    <n v="0.06"/>
    <s v="Credit Card"/>
    <x v="1574"/>
  </r>
  <r>
    <s v="SALE1575"/>
    <d v="2025-08-28T00:00:00"/>
    <s v="CUST1337"/>
    <s v="Carol Lewis"/>
    <n v="28"/>
    <x v="7"/>
    <x v="2"/>
    <n v="40"/>
    <s v="Female"/>
    <s v="Ryanport"/>
    <s v="North Carolina"/>
    <s v="USA"/>
    <x v="3"/>
    <s v="PROD67"/>
    <x v="1"/>
    <s v="Accessories"/>
    <n v="349.17"/>
    <n v="476"/>
    <s v="STORE13"/>
    <x v="13"/>
    <s v="East"/>
    <s v="Johnsonville"/>
    <s v="Flagship"/>
    <n v="1"/>
    <n v="470.55"/>
    <n v="0.23"/>
    <s v="PayPal"/>
    <x v="1575"/>
  </r>
  <r>
    <s v="SALE1576"/>
    <d v="2023-11-11T00:00:00"/>
    <s v="CUST1478"/>
    <s v="Earl Smith DDS"/>
    <n v="11"/>
    <x v="3"/>
    <x v="1"/>
    <n v="59"/>
    <s v="Male"/>
    <s v="West Sarah"/>
    <s v="South Dakota"/>
    <s v="USA"/>
    <x v="0"/>
    <s v="PROD7"/>
    <x v="3"/>
    <s v="Lighting"/>
    <n v="218.86"/>
    <n v="170"/>
    <s v="STORE6"/>
    <x v="16"/>
    <s v="East"/>
    <s v="Port Josephberg"/>
    <s v="Online"/>
    <n v="3"/>
    <n v="598.82000000000005"/>
    <n v="0.19"/>
    <s v="COD"/>
    <x v="1576"/>
  </r>
  <r>
    <s v="SALE1577"/>
    <d v="2025-07-13T00:00:00"/>
    <s v="CUST1101"/>
    <s v="Colleen Maynard"/>
    <n v="13"/>
    <x v="0"/>
    <x v="2"/>
    <n v="29"/>
    <s v="Male"/>
    <s v="Singletonmouth"/>
    <s v="Utah"/>
    <s v="USA"/>
    <x v="0"/>
    <s v="PROD20"/>
    <x v="0"/>
    <s v="Accessories"/>
    <n v="131.51"/>
    <n v="281.95833333333331"/>
    <s v="STORE12"/>
    <x v="18"/>
    <s v="North"/>
    <s v="Sabrinatown"/>
    <s v="Online"/>
    <n v="4"/>
    <n v="659.17"/>
    <n v="0.12"/>
    <s v="Credit Card"/>
    <x v="1577"/>
  </r>
  <r>
    <s v="SALE1578"/>
    <d v="2024-10-07T00:00:00"/>
    <s v="CUST1104"/>
    <s v="Christopher Lester"/>
    <n v="7"/>
    <x v="11"/>
    <x v="0"/>
    <n v="64"/>
    <s v="Male"/>
    <s v="South Jenniferville"/>
    <s v="Georgia"/>
    <s v="USA"/>
    <x v="2"/>
    <s v="PROD46"/>
    <x v="4"/>
    <s v="Outerwear"/>
    <n v="167.34"/>
    <n v="296"/>
    <s v="STORE1"/>
    <x v="8"/>
    <s v="North"/>
    <s v="Danielmouth"/>
    <s v="Flagship"/>
    <n v="2"/>
    <n v="216.02"/>
    <n v="0.25"/>
    <s v="Credit Card"/>
    <x v="1578"/>
  </r>
  <r>
    <s v="SALE1579"/>
    <d v="2025-04-27T00:00:00"/>
    <s v="CUST1030"/>
    <s v="Jessica Acevedo"/>
    <n v="27"/>
    <x v="10"/>
    <x v="2"/>
    <n v="64"/>
    <s v="Female"/>
    <s v="Amybury"/>
    <s v="Pennsylvania"/>
    <s v="USA"/>
    <x v="3"/>
    <s v="PROD31"/>
    <x v="0"/>
    <s v="Team Sports"/>
    <n v="204.39"/>
    <n v="281"/>
    <s v="STORE10"/>
    <x v="15"/>
    <s v="East"/>
    <s v="East Davidville"/>
    <s v="Online"/>
    <n v="2"/>
    <n v="613.47"/>
    <n v="0.02"/>
    <s v="PayPal"/>
    <x v="1579"/>
  </r>
  <r>
    <s v="SALE1580"/>
    <d v="2025-09-21T00:00:00"/>
    <s v="CUST1098"/>
    <s v="Brittney Morgan"/>
    <n v="21"/>
    <x v="8"/>
    <x v="2"/>
    <n v="24"/>
    <s v="Male"/>
    <s v="Lake Kaylahaven"/>
    <s v="Alaska"/>
    <s v="USA"/>
    <x v="0"/>
    <s v="PROD58"/>
    <x v="4"/>
    <s v="Accessories"/>
    <n v="113.83"/>
    <n v="485"/>
    <s v="STORE12"/>
    <x v="18"/>
    <s v="North"/>
    <s v="Sabrinatown"/>
    <s v="Online"/>
    <n v="2"/>
    <n v="485.17"/>
    <n v="0.11"/>
    <s v="PayPal"/>
    <x v="1580"/>
  </r>
  <r>
    <s v="SALE1581"/>
    <d v="2023-12-08T00:00:00"/>
    <s v="CUST1307"/>
    <s v="Brandy Thompson"/>
    <n v="8"/>
    <x v="1"/>
    <x v="1"/>
    <n v="56"/>
    <s v="Female"/>
    <s v="West Patriciaview"/>
    <s v="Alabama"/>
    <s v="USA"/>
    <x v="3"/>
    <s v="PROD46"/>
    <x v="4"/>
    <s v="Outerwear"/>
    <n v="167.34"/>
    <n v="296"/>
    <s v="STORE10"/>
    <x v="15"/>
    <s v="East"/>
    <s v="East Davidville"/>
    <s v="Online"/>
    <n v="1"/>
    <n v="209.7"/>
    <n v="0.2"/>
    <s v="PayPal"/>
    <x v="1581"/>
  </r>
  <r>
    <s v="SALE1582"/>
    <d v="2024-04-20T00:00:00"/>
    <s v="CUST1326"/>
    <s v="Robert King"/>
    <n v="20"/>
    <x v="10"/>
    <x v="0"/>
    <n v="58"/>
    <s v="Female"/>
    <s v="Cindyton"/>
    <s v="Rhode Island"/>
    <s v="USA"/>
    <x v="0"/>
    <s v="PROD92"/>
    <x v="3"/>
    <s v="Appliances"/>
    <n v="447.43"/>
    <n v="191"/>
    <s v="STORE0"/>
    <x v="6"/>
    <s v="East"/>
    <s v="Washingtonfurt"/>
    <s v="Flagship"/>
    <n v="1"/>
    <n v="681.47"/>
    <n v="0.15"/>
    <s v="Credit Card"/>
    <x v="1582"/>
  </r>
  <r>
    <s v="SALE1583"/>
    <d v="2025-01-10T00:00:00"/>
    <s v="CUST1440"/>
    <s v="Tammy Trevino"/>
    <n v="10"/>
    <x v="4"/>
    <x v="2"/>
    <n v="60"/>
    <s v="Male"/>
    <s v="Justinberg"/>
    <s v="North Dakota"/>
    <s v="USA"/>
    <x v="2"/>
    <s v="PROD76"/>
    <x v="1"/>
    <s v="Computer"/>
    <n v="392.89"/>
    <n v="320"/>
    <s v="STORE17"/>
    <x v="1"/>
    <s v="North"/>
    <s v="Bensonhaven"/>
    <s v="Flagship"/>
    <n v="2"/>
    <n v="877.21"/>
    <n v="0.1"/>
    <s v="Credit Card"/>
    <x v="1583"/>
  </r>
  <r>
    <s v="SALE1584"/>
    <d v="2025-09-02T00:00:00"/>
    <s v="CUST1318"/>
    <s v="Madison Wright"/>
    <n v="2"/>
    <x v="8"/>
    <x v="2"/>
    <n v="25"/>
    <s v="Male"/>
    <s v="Monicaview"/>
    <s v="Kansas"/>
    <s v="USA"/>
    <x v="1"/>
    <s v="PROD78"/>
    <x v="3"/>
    <s v="Decor"/>
    <n v="325.26"/>
    <n v="400"/>
    <s v="STORE5"/>
    <x v="3"/>
    <s v="North"/>
    <s v="New Michaelchester"/>
    <s v="Outlet"/>
    <n v="2"/>
    <n v="479.77"/>
    <n v="0.21"/>
    <s v="PayPal"/>
    <x v="1584"/>
  </r>
  <r>
    <s v="SALE1585"/>
    <d v="2024-10-24T00:00:00"/>
    <s v="CUST1322"/>
    <s v="Samuel Arias"/>
    <n v="24"/>
    <x v="11"/>
    <x v="0"/>
    <n v="54"/>
    <s v="Male"/>
    <s v="North Nicole"/>
    <s v="Wyoming"/>
    <s v="USA"/>
    <x v="3"/>
    <s v="PROD83"/>
    <x v="2"/>
    <s v="Skincare"/>
    <n v="250.41615384615383"/>
    <n v="159"/>
    <s v="STORE15"/>
    <x v="10"/>
    <s v="North"/>
    <s v="East Jenniferstad"/>
    <s v="Flagship"/>
    <n v="1"/>
    <n v="140.72"/>
    <n v="0"/>
    <s v="COD"/>
    <x v="1585"/>
  </r>
  <r>
    <s v="SALE1586"/>
    <d v="2025-01-11T00:00:00"/>
    <s v="CUST1027"/>
    <s v="Leslie Johnson"/>
    <n v="11"/>
    <x v="4"/>
    <x v="2"/>
    <n v="31"/>
    <s v="Male"/>
    <s v="Mollyshire"/>
    <s v="Utah"/>
    <s v="USA"/>
    <x v="4"/>
    <s v="PROD19"/>
    <x v="0"/>
    <s v="Equipment"/>
    <n v="21.34"/>
    <n v="65"/>
    <s v="STORE6"/>
    <x v="16"/>
    <s v="East"/>
    <s v="Port Josephberg"/>
    <s v="Online"/>
    <n v="2"/>
    <n v="764.25"/>
    <n v="0.23"/>
    <s v="PayPal"/>
    <x v="1586"/>
  </r>
  <r>
    <s v="SALE1587"/>
    <d v="2024-01-09T00:00:00"/>
    <s v="CUST1222"/>
    <s v="Alejandro Doyle"/>
    <n v="9"/>
    <x v="4"/>
    <x v="0"/>
    <n v="35"/>
    <s v="Male"/>
    <s v="East Crystalton"/>
    <s v="New Mexico"/>
    <s v="USA"/>
    <x v="1"/>
    <s v="PROD83"/>
    <x v="2"/>
    <s v="Skincare"/>
    <n v="250.41615384615383"/>
    <n v="159"/>
    <s v="STORE5"/>
    <x v="3"/>
    <s v="North"/>
    <s v="New Michaelchester"/>
    <s v="Outlet"/>
    <n v="3"/>
    <n v="107.8"/>
    <n v="0.28999999999999998"/>
    <s v="PayPal"/>
    <x v="1587"/>
  </r>
  <r>
    <s v="SALE1588"/>
    <d v="2025-04-10T00:00:00"/>
    <s v="CUST1147"/>
    <s v="Rhonda Young"/>
    <n v="10"/>
    <x v="10"/>
    <x v="2"/>
    <n v="49"/>
    <s v="Female"/>
    <s v="Lake Nathanfort"/>
    <s v="Alaska"/>
    <s v="USA"/>
    <x v="1"/>
    <s v="PROD22"/>
    <x v="0"/>
    <s v="Equipment"/>
    <n v="484.62"/>
    <n v="432"/>
    <s v="STORE8"/>
    <x v="2"/>
    <s v="West"/>
    <s v="Thompsonborough"/>
    <s v="Online"/>
    <n v="4"/>
    <n v="565.37"/>
    <n v="7.0000000000000007E-2"/>
    <s v="PayPal"/>
    <x v="1588"/>
  </r>
  <r>
    <s v="SALE1589"/>
    <d v="2023-11-05T00:00:00"/>
    <s v="CUST1034"/>
    <s v="Christopher Olson"/>
    <n v="5"/>
    <x v="3"/>
    <x v="1"/>
    <n v="27"/>
    <s v="Female"/>
    <s v="West Richard"/>
    <s v="Maryland"/>
    <s v="USA"/>
    <x v="1"/>
    <s v="PROD36"/>
    <x v="4"/>
    <s v="Tops"/>
    <n v="223.43"/>
    <n v="154"/>
    <s v="STORE4"/>
    <x v="5"/>
    <s v="South"/>
    <s v="Port Sharon"/>
    <s v="Online"/>
    <n v="3"/>
    <n v="811.45"/>
    <n v="0.26"/>
    <s v="Credit Card"/>
    <x v="1589"/>
  </r>
  <r>
    <s v="SALE1590"/>
    <d v="2025-04-02T00:00:00"/>
    <s v="CUST1410"/>
    <s v="Jackie Thompson"/>
    <n v="2"/>
    <x v="10"/>
    <x v="2"/>
    <n v="48"/>
    <s v="Female"/>
    <s v="South Edwin"/>
    <s v="New Jersey"/>
    <s v="USA"/>
    <x v="3"/>
    <s v="PROD33"/>
    <x v="3"/>
    <s v="Decor"/>
    <n v="179.77"/>
    <n v="305"/>
    <s v="STORE19"/>
    <x v="12"/>
    <s v="East"/>
    <s v="Vasquezborough"/>
    <s v="Online"/>
    <n v="4"/>
    <n v="62.25"/>
    <n v="0.11"/>
    <s v="PayPal"/>
    <x v="1590"/>
  </r>
  <r>
    <s v="SALE1591"/>
    <d v="2025-05-30T00:00:00"/>
    <s v="CUST1025"/>
    <s v="Diana Taylor"/>
    <n v="30"/>
    <x v="5"/>
    <x v="2"/>
    <n v="59"/>
    <s v="Female"/>
    <s v="Vasqueztown"/>
    <s v="California"/>
    <s v="USA"/>
    <x v="3"/>
    <s v="PROD95"/>
    <x v="0"/>
    <s v="Accessories"/>
    <n v="60.65"/>
    <n v="75"/>
    <s v="STORE10"/>
    <x v="15"/>
    <s v="East"/>
    <s v="East Davidville"/>
    <s v="Online"/>
    <n v="1"/>
    <n v="749.78"/>
    <n v="0.03"/>
    <s v="Credit Card"/>
    <x v="1591"/>
  </r>
  <r>
    <s v="SALE1592"/>
    <d v="2024-07-23T00:00:00"/>
    <s v="CUST1350"/>
    <s v="Charles Miller"/>
    <n v="23"/>
    <x v="0"/>
    <x v="0"/>
    <n v="26"/>
    <s v="Male"/>
    <s v="Lake Allisonborough"/>
    <s v="Iowa"/>
    <s v="USA"/>
    <x v="2"/>
    <s v="PROD59"/>
    <x v="2"/>
    <s v="Haircare"/>
    <n v="17.309999999999999"/>
    <n v="399"/>
    <s v="STORE5"/>
    <x v="3"/>
    <s v="North"/>
    <s v="New Michaelchester"/>
    <s v="Outlet"/>
    <n v="3"/>
    <n v="630.28"/>
    <n v="7.0000000000000007E-2"/>
    <s v="COD"/>
    <x v="1592"/>
  </r>
  <r>
    <s v="SALE1593"/>
    <d v="2024-03-04T00:00:00"/>
    <s v="CUST1143"/>
    <s v="Carlos Skinner"/>
    <n v="4"/>
    <x v="9"/>
    <x v="0"/>
    <n v="46"/>
    <s v="Male"/>
    <s v="Dwaynemouth"/>
    <s v="Alabama"/>
    <s v="USA"/>
    <x v="3"/>
    <s v="PROD30"/>
    <x v="3"/>
    <s v="Kitchen"/>
    <n v="19.52"/>
    <n v="57"/>
    <s v="STORE16"/>
    <x v="9"/>
    <s v="West"/>
    <s v="New Jimmymouth"/>
    <s v="Flagship"/>
    <n v="1"/>
    <n v="101.84"/>
    <n v="0.17"/>
    <s v="Credit Card"/>
    <x v="1593"/>
  </r>
  <r>
    <s v="SALE1594"/>
    <d v="2023-11-26T00:00:00"/>
    <s v="CUST1055"/>
    <s v="Wayne Mcpherson"/>
    <n v="26"/>
    <x v="3"/>
    <x v="1"/>
    <n v="56"/>
    <s v="Female"/>
    <s v="Edwardsfort"/>
    <s v="Minnesota"/>
    <s v="USA"/>
    <x v="3"/>
    <s v="PROD24"/>
    <x v="0"/>
    <s v="Outdoor"/>
    <n v="166.06"/>
    <n v="340"/>
    <s v="STORE18"/>
    <x v="14"/>
    <s v="East"/>
    <s v="East Stevechester"/>
    <s v="Flagship"/>
    <n v="4"/>
    <n v="641.45000000000005"/>
    <n v="0.16"/>
    <s v="COD"/>
    <x v="1594"/>
  </r>
  <r>
    <s v="SALE1595"/>
    <d v="2025-07-11T00:00:00"/>
    <s v="CUST1471"/>
    <s v="Debra Mccullough"/>
    <n v="11"/>
    <x v="0"/>
    <x v="2"/>
    <n v="42"/>
    <s v="Male"/>
    <s v="Mcdanielfurt"/>
    <s v="Montana"/>
    <s v="USA"/>
    <x v="1"/>
    <s v="PROD43"/>
    <x v="1"/>
    <s v="Computer"/>
    <n v="253.33"/>
    <n v="266"/>
    <s v="STORE1"/>
    <x v="8"/>
    <s v="North"/>
    <s v="Danielmouth"/>
    <s v="Flagship"/>
    <n v="1"/>
    <n v="135.87"/>
    <n v="0.23"/>
    <s v="PayPal"/>
    <x v="1595"/>
  </r>
  <r>
    <s v="SALE1596"/>
    <d v="2024-02-22T00:00:00"/>
    <s v="CUST1095"/>
    <s v="Amy Fowler"/>
    <n v="22"/>
    <x v="6"/>
    <x v="0"/>
    <n v="62"/>
    <s v="Female"/>
    <s v="West Bobbyshire"/>
    <s v="New York"/>
    <s v="USA"/>
    <x v="1"/>
    <s v="PROD21"/>
    <x v="3"/>
    <s v="Storage"/>
    <n v="123.46"/>
    <n v="76"/>
    <s v="STORE6"/>
    <x v="16"/>
    <s v="East"/>
    <s v="Port Josephberg"/>
    <s v="Online"/>
    <n v="1"/>
    <n v="388.35"/>
    <n v="0.01"/>
    <s v="PayPal"/>
    <x v="1596"/>
  </r>
  <r>
    <s v="SALE1597"/>
    <d v="2024-03-16T00:00:00"/>
    <s v="CUST1486"/>
    <s v="Eric Lee"/>
    <n v="16"/>
    <x v="9"/>
    <x v="0"/>
    <n v="22"/>
    <s v="Female"/>
    <s v="Lake April"/>
    <s v="Vermont"/>
    <s v="USA"/>
    <x v="3"/>
    <s v="PROD38"/>
    <x v="0"/>
    <s v="Outdoor"/>
    <n v="135.61000000000001"/>
    <n v="394"/>
    <s v="STORE9"/>
    <x v="11"/>
    <s v="South"/>
    <s v="East Johnstad"/>
    <s v="Flagship"/>
    <n v="2"/>
    <n v="999.08"/>
    <n v="0.3"/>
    <s v="PayPal"/>
    <x v="1597"/>
  </r>
  <r>
    <s v="SALE1598"/>
    <d v="2025-08-18T00:00:00"/>
    <s v="CUST1170"/>
    <s v="Christopher Garcia DDS"/>
    <n v="18"/>
    <x v="7"/>
    <x v="2"/>
    <n v="18"/>
    <s v="Male"/>
    <s v="New Joseph"/>
    <s v="Missouri"/>
    <s v="USA"/>
    <x v="0"/>
    <s v="PROD38"/>
    <x v="0"/>
    <s v="Outdoor"/>
    <n v="135.61000000000001"/>
    <n v="394"/>
    <s v="STORE17"/>
    <x v="1"/>
    <s v="North"/>
    <s v="Bensonhaven"/>
    <s v="Flagship"/>
    <n v="3"/>
    <n v="453.19"/>
    <n v="0.08"/>
    <s v="COD"/>
    <x v="1598"/>
  </r>
  <r>
    <s v="SALE1599"/>
    <d v="2024-10-02T00:00:00"/>
    <s v="CUST1235"/>
    <s v="Jon Ortiz"/>
    <n v="2"/>
    <x v="11"/>
    <x v="0"/>
    <n v="28"/>
    <s v="Female"/>
    <s v="South Angelaport"/>
    <s v="Delaware"/>
    <s v="USA"/>
    <x v="3"/>
    <s v="PROD80"/>
    <x v="3"/>
    <s v="Kitchen"/>
    <n v="143.43"/>
    <n v="58"/>
    <s v="STORE10"/>
    <x v="15"/>
    <s v="East"/>
    <s v="East Davidville"/>
    <s v="Online"/>
    <n v="2"/>
    <n v="61.31"/>
    <n v="0.15"/>
    <s v="COD"/>
    <x v="1599"/>
  </r>
  <r>
    <s v="SALE1600"/>
    <d v="2023-10-24T00:00:00"/>
    <s v="CUST1342"/>
    <s v="Michelle Cunningham"/>
    <n v="24"/>
    <x v="11"/>
    <x v="1"/>
    <n v="30"/>
    <s v="Female"/>
    <s v="Amandaborough"/>
    <s v="Connecticut"/>
    <s v="USA"/>
    <x v="3"/>
    <s v="PROD81"/>
    <x v="0"/>
    <s v="Equipment"/>
    <n v="285.54000000000002"/>
    <n v="358"/>
    <s v="STORE10"/>
    <x v="15"/>
    <s v="East"/>
    <s v="East Davidville"/>
    <s v="Online"/>
    <n v="2"/>
    <n v="870.13"/>
    <n v="0.23"/>
    <s v="Credit Card"/>
    <x v="1600"/>
  </r>
  <r>
    <s v="SALE1601"/>
    <d v="2025-01-07T00:00:00"/>
    <s v="CUST1067"/>
    <s v="Amber Mcclain"/>
    <n v="7"/>
    <x v="4"/>
    <x v="2"/>
    <n v="58"/>
    <s v="Male"/>
    <s v="Brendaburgh"/>
    <s v="Florida"/>
    <s v="USA"/>
    <x v="2"/>
    <s v="PROD15"/>
    <x v="1"/>
    <s v="Appliances"/>
    <n v="465.34"/>
    <n v="301"/>
    <s v="STORE19"/>
    <x v="12"/>
    <s v="East"/>
    <s v="Vasquezborough"/>
    <s v="Online"/>
    <n v="1"/>
    <n v="336.51"/>
    <n v="0.11"/>
    <s v="PayPal"/>
    <x v="1601"/>
  </r>
  <r>
    <s v="SALE1602"/>
    <d v="2024-01-22T00:00:00"/>
    <s v="CUST1181"/>
    <s v="Erin Ward"/>
    <n v="22"/>
    <x v="4"/>
    <x v="0"/>
    <n v="60"/>
    <s v="Male"/>
    <s v="New Brianchester"/>
    <s v="New York"/>
    <s v="USA"/>
    <x v="3"/>
    <s v="PROD67"/>
    <x v="1"/>
    <s v="Accessories"/>
    <n v="349.17"/>
    <n v="476"/>
    <s v="STORE0"/>
    <x v="6"/>
    <s v="East"/>
    <s v="Washingtonfurt"/>
    <s v="Flagship"/>
    <n v="1"/>
    <n v="305.70999999999998"/>
    <n v="0.26"/>
    <s v="COD"/>
    <x v="1602"/>
  </r>
  <r>
    <s v="SALE1603"/>
    <d v="2023-10-25T00:00:00"/>
    <s v="CUST1121"/>
    <s v="Joel Robinson"/>
    <n v="25"/>
    <x v="11"/>
    <x v="1"/>
    <n v="62"/>
    <s v="Male"/>
    <s v="Lake Danielport"/>
    <s v="Hawaii"/>
    <s v="USA"/>
    <x v="1"/>
    <s v="PROD10"/>
    <x v="3"/>
    <s v="Kitchen"/>
    <n v="298.86"/>
    <n v="308"/>
    <s v="STORE18"/>
    <x v="14"/>
    <s v="East"/>
    <s v="East Stevechester"/>
    <s v="Flagship"/>
    <n v="2"/>
    <n v="635.39"/>
    <n v="0.28999999999999998"/>
    <s v="COD"/>
    <x v="1603"/>
  </r>
  <r>
    <s v="SALE1604"/>
    <d v="2024-07-18T00:00:00"/>
    <s v="CUST1116"/>
    <s v="Anthony Phillips"/>
    <n v="18"/>
    <x v="0"/>
    <x v="0"/>
    <n v="18"/>
    <s v="Female"/>
    <s v="North Davidport"/>
    <s v="Rhode Island"/>
    <s v="USA"/>
    <x v="1"/>
    <s v="PROD92"/>
    <x v="3"/>
    <s v="Appliances"/>
    <n v="447.43"/>
    <n v="191"/>
    <s v="STORE19"/>
    <x v="12"/>
    <s v="East"/>
    <s v="Vasquezborough"/>
    <s v="Online"/>
    <n v="2"/>
    <n v="253.87"/>
    <n v="0.23"/>
    <s v="COD"/>
    <x v="1604"/>
  </r>
  <r>
    <s v="SALE1605"/>
    <d v="2024-06-29T00:00:00"/>
    <s v="CUST1484"/>
    <s v="Jessica Castro"/>
    <n v="29"/>
    <x v="2"/>
    <x v="0"/>
    <n v="32"/>
    <s v="Male"/>
    <s v="West Markton"/>
    <s v="Massachusetts"/>
    <s v="USA"/>
    <x v="3"/>
    <s v="PROD76"/>
    <x v="1"/>
    <s v="Computer"/>
    <n v="392.89"/>
    <n v="320"/>
    <s v="STORE17"/>
    <x v="1"/>
    <s v="North"/>
    <s v="Bensonhaven"/>
    <s v="Flagship"/>
    <n v="3"/>
    <n v="915.81"/>
    <n v="0.17"/>
    <s v="COD"/>
    <x v="1605"/>
  </r>
  <r>
    <s v="SALE1606"/>
    <d v="2025-05-18T00:00:00"/>
    <s v="CUST1209"/>
    <s v="Joan Johnson"/>
    <n v="18"/>
    <x v="5"/>
    <x v="2"/>
    <n v="50"/>
    <s v="Female"/>
    <s v="Lake Josephport"/>
    <s v="Maine"/>
    <s v="USA"/>
    <x v="1"/>
    <s v="PROD42"/>
    <x v="1"/>
    <s v="Accessories"/>
    <n v="450.71"/>
    <n v="389"/>
    <s v="STORE8"/>
    <x v="2"/>
    <s v="West"/>
    <s v="Thompsonborough"/>
    <s v="Online"/>
    <n v="3"/>
    <n v="779.5"/>
    <n v="0.02"/>
    <s v="Credit Card"/>
    <x v="1606"/>
  </r>
  <r>
    <s v="SALE1607"/>
    <d v="2024-06-27T00:00:00"/>
    <s v="CUST1469"/>
    <s v="James Foster"/>
    <n v="27"/>
    <x v="2"/>
    <x v="0"/>
    <n v="19"/>
    <s v="Male"/>
    <s v="East Audrey"/>
    <s v="Utah"/>
    <s v="USA"/>
    <x v="0"/>
    <s v="PROD61"/>
    <x v="0"/>
    <s v="Equipment"/>
    <n v="103.45"/>
    <n v="465"/>
    <s v="STORE16"/>
    <x v="9"/>
    <s v="West"/>
    <s v="New Jimmymouth"/>
    <s v="Flagship"/>
    <n v="2"/>
    <n v="780.57"/>
    <n v="0.26"/>
    <s v="Credit Card"/>
    <x v="1607"/>
  </r>
  <r>
    <s v="SALE1608"/>
    <d v="2024-04-08T00:00:00"/>
    <s v="CUST1383"/>
    <s v="Kristine Higgins"/>
    <n v="8"/>
    <x v="10"/>
    <x v="0"/>
    <n v="27"/>
    <s v="Female"/>
    <s v="Jennifertown"/>
    <s v="South Carolina"/>
    <s v="USA"/>
    <x v="2"/>
    <s v="PROD95"/>
    <x v="0"/>
    <s v="Accessories"/>
    <n v="60.65"/>
    <n v="75"/>
    <s v="STORE19"/>
    <x v="12"/>
    <s v="East"/>
    <s v="Vasquezborough"/>
    <s v="Online"/>
    <n v="1"/>
    <n v="511.35"/>
    <n v="0"/>
    <s v="Credit Card"/>
    <x v="1608"/>
  </r>
  <r>
    <s v="SALE1609"/>
    <d v="2025-05-26T00:00:00"/>
    <s v="CUST1016"/>
    <s v="John Scott"/>
    <n v="26"/>
    <x v="5"/>
    <x v="2"/>
    <n v="24"/>
    <s v="Female"/>
    <s v="South Christopher"/>
    <s v="Pennsylvania"/>
    <s v="USA"/>
    <x v="3"/>
    <s v="PROD97"/>
    <x v="0"/>
    <s v="Team Sports"/>
    <n v="245.98"/>
    <n v="471"/>
    <s v="STORE3"/>
    <x v="0"/>
    <s v="North"/>
    <s v="Hoodberg"/>
    <s v="Outlet"/>
    <n v="4"/>
    <n v="44.07"/>
    <n v="0.28999999999999998"/>
    <s v="COD"/>
    <x v="1609"/>
  </r>
  <r>
    <s v="SALE1610"/>
    <d v="2024-01-29T00:00:00"/>
    <s v="CUST1197"/>
    <s v="Andrea Jacobs"/>
    <n v="29"/>
    <x v="4"/>
    <x v="0"/>
    <n v="45"/>
    <s v="Female"/>
    <s v="Christopherland"/>
    <s v="Minnesota"/>
    <s v="USA"/>
    <x v="1"/>
    <s v="PROD69"/>
    <x v="4"/>
    <s v="Bottoms"/>
    <n v="218.22"/>
    <n v="224"/>
    <s v="STORE11"/>
    <x v="19"/>
    <s v="South"/>
    <s v="Lake Michael"/>
    <s v="Online"/>
    <n v="2"/>
    <n v="895.92"/>
    <n v="0.15"/>
    <s v="Credit Card"/>
    <x v="1610"/>
  </r>
  <r>
    <s v="SALE1611"/>
    <d v="2024-11-23T00:00:00"/>
    <s v="CUST1305"/>
    <s v="Roberta Green"/>
    <n v="23"/>
    <x v="3"/>
    <x v="0"/>
    <n v="64"/>
    <s v="Male"/>
    <s v="West Joseph"/>
    <s v="Washington"/>
    <s v="USA"/>
    <x v="1"/>
    <s v="PROD53"/>
    <x v="4"/>
    <s v="Bottoms"/>
    <n v="386.56"/>
    <n v="125"/>
    <s v="STORE2"/>
    <x v="17"/>
    <s v="South"/>
    <s v="North Nancyview"/>
    <s v="Outlet"/>
    <n v="4"/>
    <n v="456.32"/>
    <n v="0.22"/>
    <s v="COD"/>
    <x v="1611"/>
  </r>
  <r>
    <s v="SALE1612"/>
    <d v="2025-04-30T00:00:00"/>
    <s v="CUST1420"/>
    <s v="Dr. Tamara White MD"/>
    <n v="30"/>
    <x v="10"/>
    <x v="2"/>
    <n v="60"/>
    <s v="Male"/>
    <s v="New Benjamin"/>
    <s v="North Carolina"/>
    <s v="USA"/>
    <x v="3"/>
    <s v="PROD34"/>
    <x v="1"/>
    <s v="Computer"/>
    <n v="419.28"/>
    <n v="86"/>
    <s v="STORE0"/>
    <x v="6"/>
    <s v="East"/>
    <s v="Washingtonfurt"/>
    <s v="Flagship"/>
    <n v="1"/>
    <n v="905.5"/>
    <n v="0.28999999999999998"/>
    <s v="COD"/>
    <x v="1612"/>
  </r>
  <r>
    <s v="SALE1613"/>
    <d v="2024-08-19T00:00:00"/>
    <s v="CUST1204"/>
    <s v="Tiffany Herrera"/>
    <n v="19"/>
    <x v="7"/>
    <x v="0"/>
    <n v="52"/>
    <s v="Male"/>
    <s v="New Dianebury"/>
    <s v="Virginia"/>
    <s v="USA"/>
    <x v="1"/>
    <s v="PROD16"/>
    <x v="2"/>
    <s v="Grooming"/>
    <n v="337.42"/>
    <n v="256"/>
    <s v="STORE13"/>
    <x v="13"/>
    <s v="East"/>
    <s v="Johnsonville"/>
    <s v="Flagship"/>
    <n v="3"/>
    <n v="63.19"/>
    <n v="0.08"/>
    <s v="Credit Card"/>
    <x v="1613"/>
  </r>
  <r>
    <s v="SALE1614"/>
    <d v="2024-12-02T00:00:00"/>
    <s v="CUST1050"/>
    <s v="Matthew Hunter Jr."/>
    <n v="2"/>
    <x v="1"/>
    <x v="0"/>
    <n v="61"/>
    <s v="Female"/>
    <s v="Gregoryview"/>
    <s v="Illinois"/>
    <s v="USA"/>
    <x v="0"/>
    <s v="PROD70"/>
    <x v="3"/>
    <s v="Storage"/>
    <n v="138.05000000000001"/>
    <n v="89"/>
    <s v="STORE7"/>
    <x v="4"/>
    <s v="South"/>
    <s v="Williamsfurt"/>
    <s v="Online"/>
    <n v="3"/>
    <n v="687.66"/>
    <n v="0.06"/>
    <s v="PayPal"/>
    <x v="1614"/>
  </r>
  <r>
    <s v="SALE1615"/>
    <d v="2025-03-26T00:00:00"/>
    <s v="CUST1219"/>
    <s v="Jordan Wells"/>
    <n v="26"/>
    <x v="9"/>
    <x v="2"/>
    <n v="47"/>
    <s v="Female"/>
    <s v="Phillipschester   "/>
    <s v="New Jersey"/>
    <s v="USA"/>
    <x v="0"/>
    <s v="PROD43"/>
    <x v="1"/>
    <s v="Computer"/>
    <n v="253.33"/>
    <n v="266"/>
    <s v="STORE9"/>
    <x v="11"/>
    <s v="South"/>
    <s v="East Johnstad"/>
    <s v="Flagship"/>
    <n v="4"/>
    <n v="639.05999999999995"/>
    <n v="0.12"/>
    <s v="PayPal"/>
    <x v="1615"/>
  </r>
  <r>
    <s v="SALE1616"/>
    <d v="2024-06-13T00:00:00"/>
    <s v="CUST1067"/>
    <s v="Amber Mcclain"/>
    <n v="13"/>
    <x v="2"/>
    <x v="0"/>
    <n v="58"/>
    <s v="Male"/>
    <s v="Brendaburgh"/>
    <s v="Florida"/>
    <s v="USA"/>
    <x v="2"/>
    <s v="PROD71"/>
    <x v="2"/>
    <s v="Haircare"/>
    <n v="214.32"/>
    <n v="383"/>
    <s v="STORE7"/>
    <x v="4"/>
    <s v="South"/>
    <s v="Williamsfurt"/>
    <s v="Online"/>
    <n v="1"/>
    <n v="475.15"/>
    <n v="0.04"/>
    <s v="COD"/>
    <x v="1616"/>
  </r>
  <r>
    <s v="SALE1617"/>
    <d v="2024-08-30T00:00:00"/>
    <s v="CUST1190"/>
    <s v="Christopher Stewart"/>
    <n v="30"/>
    <x v="7"/>
    <x v="0"/>
    <n v="21"/>
    <s v="Male"/>
    <s v="Amandaside"/>
    <s v="New York"/>
    <s v="USA"/>
    <x v="3"/>
    <s v="PROD44"/>
    <x v="0"/>
    <s v="Fitness"/>
    <n v="167.12"/>
    <n v="316"/>
    <s v="STORE6"/>
    <x v="16"/>
    <s v="East"/>
    <s v="Port Josephberg"/>
    <s v="Online"/>
    <n v="1"/>
    <n v="62.38"/>
    <n v="0.08"/>
    <s v="COD"/>
    <x v="1617"/>
  </r>
  <r>
    <s v="SALE1618"/>
    <d v="2024-03-24T00:00:00"/>
    <s v="CUST1354"/>
    <s v="Ryan Torres"/>
    <n v="24"/>
    <x v="9"/>
    <x v="0"/>
    <n v="38"/>
    <s v="Male"/>
    <s v="Guerreroport"/>
    <s v="Connecticut"/>
    <s v="USA"/>
    <x v="2"/>
    <s v="PROD15"/>
    <x v="1"/>
    <s v="Appliances"/>
    <n v="465.34"/>
    <n v="301"/>
    <s v="STORE7"/>
    <x v="4"/>
    <s v="South"/>
    <s v="Williamsfurt"/>
    <s v="Online"/>
    <n v="1"/>
    <n v="977.02"/>
    <n v="0.2"/>
    <s v="COD"/>
    <x v="1618"/>
  </r>
  <r>
    <s v="SALE1619"/>
    <d v="2024-09-11T00:00:00"/>
    <s v="CUST1074"/>
    <s v="John Mayer"/>
    <n v="11"/>
    <x v="8"/>
    <x v="0"/>
    <n v="58"/>
    <s v="Male"/>
    <s v="Longport"/>
    <s v="Colorado"/>
    <s v="USA"/>
    <x v="3"/>
    <s v="PROD83"/>
    <x v="2"/>
    <s v="Skincare"/>
    <n v="250.41615384615383"/>
    <n v="159"/>
    <s v="STORE4"/>
    <x v="5"/>
    <s v="South"/>
    <s v="Port Sharon"/>
    <s v="Online"/>
    <n v="2"/>
    <n v="898.81"/>
    <n v="0.25"/>
    <s v="Credit Card"/>
    <x v="1619"/>
  </r>
  <r>
    <s v="SALE1620"/>
    <d v="2025-04-22T00:00:00"/>
    <s v="CUST1351"/>
    <s v="Jeffrey Mccarthy"/>
    <n v="22"/>
    <x v="10"/>
    <x v="2"/>
    <n v="25"/>
    <s v="Female"/>
    <s v="North Samuel"/>
    <s v="Nebraska"/>
    <s v="USA"/>
    <x v="3"/>
    <s v="PROD57"/>
    <x v="0"/>
    <s v="Fitness"/>
    <n v="30.62"/>
    <n v="138"/>
    <s v="STORE3"/>
    <x v="0"/>
    <s v="North"/>
    <s v="Hoodberg"/>
    <s v="Outlet"/>
    <n v="2"/>
    <n v="422.13"/>
    <n v="0.28000000000000003"/>
    <s v="Credit Card"/>
    <x v="1620"/>
  </r>
  <r>
    <s v="SALE1621"/>
    <d v="2024-08-20T00:00:00"/>
    <s v="CUST1050"/>
    <s v="Matthew Hunter Jr."/>
    <n v="20"/>
    <x v="7"/>
    <x v="0"/>
    <n v="61"/>
    <s v="Female"/>
    <s v="Gregoryview"/>
    <s v="Illinois"/>
    <s v="USA"/>
    <x v="0"/>
    <s v="PROD34"/>
    <x v="1"/>
    <s v="Computer"/>
    <n v="419.28"/>
    <n v="86"/>
    <s v="STORE11"/>
    <x v="19"/>
    <s v="South"/>
    <s v="Lake Michael"/>
    <s v="Online"/>
    <n v="1"/>
    <n v="324.56"/>
    <n v="0.03"/>
    <s v="COD"/>
    <x v="1621"/>
  </r>
  <r>
    <s v="SALE1622"/>
    <d v="2024-08-27T00:00:00"/>
    <s v="CUST1468"/>
    <s v="Gregory Curtis"/>
    <n v="27"/>
    <x v="7"/>
    <x v="0"/>
    <n v="45"/>
    <s v="Male"/>
    <s v="Bergermouth"/>
    <s v="Vermont"/>
    <s v="USA"/>
    <x v="3"/>
    <s v="PROD55"/>
    <x v="3"/>
    <s v="Decor"/>
    <n v="81.75"/>
    <n v="226.05"/>
    <s v="STORE16"/>
    <x v="9"/>
    <s v="West"/>
    <s v="New Jimmymouth"/>
    <s v="Flagship"/>
    <n v="4"/>
    <n v="570.38"/>
    <n v="0.26"/>
    <s v="PayPal"/>
    <x v="1622"/>
  </r>
  <r>
    <s v="SALE1623"/>
    <d v="2024-07-06T00:00:00"/>
    <s v="CUST1394"/>
    <s v="Alejandro Evans"/>
    <n v="6"/>
    <x v="0"/>
    <x v="0"/>
    <n v="43"/>
    <s v="Female"/>
    <s v="Cannonberg"/>
    <s v="Connecticut"/>
    <s v="USA"/>
    <x v="3"/>
    <s v="PROD34"/>
    <x v="1"/>
    <s v="Computer"/>
    <n v="419.28"/>
    <n v="86"/>
    <s v="STORE15"/>
    <x v="10"/>
    <s v="North"/>
    <s v="East Jenniferstad"/>
    <s v="Flagship"/>
    <n v="2"/>
    <n v="223.73"/>
    <n v="0.11"/>
    <s v="PayPal"/>
    <x v="1623"/>
  </r>
  <r>
    <s v="SALE1624"/>
    <d v="2025-07-30T00:00:00"/>
    <s v="CUST1351"/>
    <s v="Jeffrey Mccarthy"/>
    <n v="30"/>
    <x v="0"/>
    <x v="2"/>
    <n v="25"/>
    <s v="Female"/>
    <s v="North Samuel"/>
    <s v="Nebraska"/>
    <s v="USA"/>
    <x v="3"/>
    <s v="PROD86"/>
    <x v="3"/>
    <s v="Kitchen"/>
    <n v="176.07"/>
    <n v="82"/>
    <s v="STORE16"/>
    <x v="9"/>
    <s v="West"/>
    <s v="New Jimmymouth"/>
    <s v="Flagship"/>
    <n v="4"/>
    <n v="164.93"/>
    <n v="0.11"/>
    <s v="Credit Card"/>
    <x v="1624"/>
  </r>
  <r>
    <s v="SALE1625"/>
    <d v="2024-10-04T00:00:00"/>
    <s v="CUST1249"/>
    <s v="Lauren George"/>
    <n v="4"/>
    <x v="11"/>
    <x v="0"/>
    <n v="41"/>
    <s v="Female"/>
    <s v="Garciamouth"/>
    <s v="New York"/>
    <s v="USA"/>
    <x v="0"/>
    <s v="PROD15"/>
    <x v="1"/>
    <s v="Appliances"/>
    <n v="465.34"/>
    <n v="301"/>
    <s v="STORE7"/>
    <x v="4"/>
    <s v="South"/>
    <s v="Williamsfurt"/>
    <s v="Online"/>
    <n v="3"/>
    <n v="326.66000000000003"/>
    <n v="0.28000000000000003"/>
    <s v="COD"/>
    <x v="1625"/>
  </r>
  <r>
    <s v="SALE1626"/>
    <d v="2024-03-31T00:00:00"/>
    <s v="CUST1182"/>
    <s v="Melissa Hamilton"/>
    <n v="31"/>
    <x v="9"/>
    <x v="0"/>
    <n v="23"/>
    <s v="Female"/>
    <s v="Hutchinsonville"/>
    <s v="Oklahoma"/>
    <s v="USA"/>
    <x v="2"/>
    <s v="PROD1"/>
    <x v="4"/>
    <s v="Tops"/>
    <n v="342.56"/>
    <n v="181"/>
    <s v="STORE15"/>
    <x v="10"/>
    <s v="North"/>
    <s v="East Jenniferstad"/>
    <s v="Flagship"/>
    <n v="2"/>
    <n v="462.93"/>
    <n v="0.17"/>
    <s v="PayPal"/>
    <x v="1626"/>
  </r>
  <r>
    <s v="SALE1627"/>
    <d v="2025-08-16T00:00:00"/>
    <s v="CUST1147"/>
    <s v="Rhonda Young"/>
    <n v="16"/>
    <x v="7"/>
    <x v="2"/>
    <n v="49"/>
    <s v="Female"/>
    <s v="Lake Nathanfort"/>
    <s v="Alaska"/>
    <s v="USA"/>
    <x v="1"/>
    <s v="PROD0"/>
    <x v="1"/>
    <s v="Computer"/>
    <n v="112.42"/>
    <n v="416"/>
    <s v="STORE16"/>
    <x v="9"/>
    <s v="West"/>
    <s v="New Jimmymouth"/>
    <s v="Flagship"/>
    <n v="3"/>
    <n v="60.26"/>
    <n v="0.04"/>
    <s v="Credit Card"/>
    <x v="1627"/>
  </r>
  <r>
    <s v="SALE1628"/>
    <d v="2025-06-21T00:00:00"/>
    <s v="CUST1071"/>
    <s v="Andrea Perez"/>
    <n v="21"/>
    <x v="2"/>
    <x v="2"/>
    <n v="61"/>
    <s v="Female"/>
    <s v="South Shaun"/>
    <s v="New Mexico"/>
    <s v="USA"/>
    <x v="0"/>
    <s v="PROD34"/>
    <x v="1"/>
    <s v="Computer"/>
    <n v="419.28"/>
    <n v="86"/>
    <s v="STORE9"/>
    <x v="11"/>
    <s v="South"/>
    <s v="East Johnstad"/>
    <s v="Flagship"/>
    <n v="3"/>
    <n v="109.5"/>
    <n v="0.06"/>
    <s v="COD"/>
    <x v="1628"/>
  </r>
  <r>
    <s v="SALE1629"/>
    <d v="2025-03-05T00:00:00"/>
    <s v="CUST1382"/>
    <s v="Martha Brown"/>
    <n v="5"/>
    <x v="9"/>
    <x v="2"/>
    <n v="20"/>
    <s v="Female"/>
    <s v="Novakstad"/>
    <s v="California"/>
    <s v="USA"/>
    <x v="0"/>
    <s v="PROD70"/>
    <x v="3"/>
    <s v="Storage"/>
    <n v="138.05000000000001"/>
    <n v="89"/>
    <s v="STORE16"/>
    <x v="9"/>
    <s v="West"/>
    <s v="New Jimmymouth"/>
    <s v="Flagship"/>
    <n v="1"/>
    <n v="505.83"/>
    <n v="0.14000000000000001"/>
    <s v="COD"/>
    <x v="1629"/>
  </r>
  <r>
    <s v="SALE1630"/>
    <d v="2024-08-07T00:00:00"/>
    <s v="CUST1163"/>
    <s v="Joseph Jones"/>
    <n v="7"/>
    <x v="7"/>
    <x v="0"/>
    <n v="21"/>
    <s v="Male"/>
    <s v="North Matthew"/>
    <s v="Illinois"/>
    <s v="USA"/>
    <x v="3"/>
    <s v="PROD98"/>
    <x v="1"/>
    <s v="Audio"/>
    <n v="431.67"/>
    <n v="73"/>
    <s v="STORE10"/>
    <x v="15"/>
    <s v="East"/>
    <s v="East Davidville"/>
    <s v="Online"/>
    <n v="2"/>
    <n v="443.15"/>
    <n v="0.27"/>
    <s v="PayPal"/>
    <x v="1630"/>
  </r>
  <r>
    <s v="SALE1631"/>
    <d v="2025-03-23T00:00:00"/>
    <s v="CUST1497"/>
    <s v="Sarah Marsh"/>
    <n v="23"/>
    <x v="9"/>
    <x v="2"/>
    <n v="47"/>
    <s v="Female"/>
    <s v="Port William"/>
    <s v="New York"/>
    <s v="USA"/>
    <x v="0"/>
    <s v="PROD7"/>
    <x v="3"/>
    <s v="Lighting"/>
    <n v="218.86"/>
    <n v="170"/>
    <s v="STORE7"/>
    <x v="4"/>
    <s v="South"/>
    <s v="Williamsfurt"/>
    <s v="Online"/>
    <n v="2"/>
    <n v="784.26"/>
    <n v="0.23"/>
    <s v="PayPal"/>
    <x v="1631"/>
  </r>
  <r>
    <s v="SALE1632"/>
    <d v="2024-08-29T00:00:00"/>
    <s v="CUST1455"/>
    <s v="Tyler Weber"/>
    <n v="29"/>
    <x v="7"/>
    <x v="0"/>
    <n v="54"/>
    <s v="Male"/>
    <s v="East Yvette"/>
    <s v="Illinois"/>
    <s v="USA"/>
    <x v="0"/>
    <s v="PROD39"/>
    <x v="1"/>
    <s v="Mobile"/>
    <n v="326.06"/>
    <n v="301"/>
    <s v="STORE11"/>
    <x v="19"/>
    <s v="South"/>
    <s v="Lake Michael"/>
    <s v="Online"/>
    <n v="3"/>
    <n v="590.30999999999995"/>
    <n v="0.17"/>
    <s v="PayPal"/>
    <x v="1632"/>
  </r>
  <r>
    <s v="SALE1633"/>
    <d v="2024-09-18T00:00:00"/>
    <s v="CUST1120"/>
    <s v="Jacob Hopkins"/>
    <n v="18"/>
    <x v="8"/>
    <x v="0"/>
    <n v="44"/>
    <s v="Female"/>
    <s v="lake tylerfort"/>
    <s v="Pennsylvania"/>
    <s v="USA"/>
    <x v="1"/>
    <s v="PROD69"/>
    <x v="4"/>
    <s v="Bottoms"/>
    <n v="218.22"/>
    <n v="224"/>
    <s v="STORE16"/>
    <x v="9"/>
    <s v="West"/>
    <s v="New Jimmymouth"/>
    <s v="Flagship"/>
    <n v="1"/>
    <n v="696.13"/>
    <n v="0.06"/>
    <s v="COD"/>
    <x v="1633"/>
  </r>
  <r>
    <s v="SALE1634"/>
    <d v="2024-02-19T00:00:00"/>
    <s v="CUST1104"/>
    <s v="Christopher Lester"/>
    <n v="19"/>
    <x v="6"/>
    <x v="0"/>
    <n v="64"/>
    <s v="Male"/>
    <s v="South Jenniferville"/>
    <s v="Georgia"/>
    <s v="USA"/>
    <x v="2"/>
    <s v="PROD51"/>
    <x v="1"/>
    <s v="Accessories"/>
    <n v="88.49"/>
    <n v="246"/>
    <s v="STORE6"/>
    <x v="16"/>
    <s v="East"/>
    <s v="Port Josephberg"/>
    <s v="Online"/>
    <n v="4"/>
    <n v="194.39"/>
    <n v="0.25"/>
    <s v="Credit Card"/>
    <x v="1634"/>
  </r>
  <r>
    <s v="SALE1635"/>
    <d v="2024-05-18T00:00:00"/>
    <s v="CUST1330"/>
    <s v="Pamela Mcguire"/>
    <n v="18"/>
    <x v="5"/>
    <x v="0"/>
    <n v="54"/>
    <s v="Male"/>
    <s v="South Jasontown"/>
    <s v="Illinois"/>
    <s v="USA"/>
    <x v="1"/>
    <s v="PROD33"/>
    <x v="3"/>
    <s v="Decor"/>
    <n v="179.77"/>
    <n v="305"/>
    <s v="STORE1"/>
    <x v="8"/>
    <s v="North"/>
    <s v="Danielmouth"/>
    <s v="Flagship"/>
    <n v="1"/>
    <n v="339.7"/>
    <n v="0.1"/>
    <s v="Credit Card"/>
    <x v="1635"/>
  </r>
  <r>
    <s v="SALE1636"/>
    <d v="2025-09-12T00:00:00"/>
    <s v="CUST1048"/>
    <s v="April Mullins"/>
    <n v="12"/>
    <x v="8"/>
    <x v="2"/>
    <n v="54"/>
    <s v="Male"/>
    <s v="Dawsonbury"/>
    <s v="North Carolina"/>
    <s v="USA"/>
    <x v="1"/>
    <s v="PROD68"/>
    <x v="3"/>
    <s v="Furniture"/>
    <n v="243.7"/>
    <n v="130"/>
    <s v="STORE13"/>
    <x v="13"/>
    <s v="East"/>
    <s v="Johnsonville"/>
    <s v="Flagship"/>
    <n v="4"/>
    <n v="463.16"/>
    <n v="0.27"/>
    <s v="PayPal"/>
    <x v="1636"/>
  </r>
  <r>
    <s v="SALE1637"/>
    <d v="2025-02-21T00:00:00"/>
    <s v="CUST1107"/>
    <s v="Erica Carney"/>
    <n v="21"/>
    <x v="6"/>
    <x v="2"/>
    <n v="62"/>
    <s v="Female"/>
    <s v="North Justin"/>
    <s v="North Dakota"/>
    <s v="USA"/>
    <x v="1"/>
    <s v="PROD5"/>
    <x v="4"/>
    <s v="Accessories"/>
    <n v="261"/>
    <n v="59"/>
    <s v="STORE10"/>
    <x v="15"/>
    <s v="East"/>
    <s v="East Davidville"/>
    <s v="Online"/>
    <n v="2"/>
    <n v="824.91"/>
    <n v="0.09"/>
    <s v="Credit Card"/>
    <x v="1637"/>
  </r>
  <r>
    <s v="SALE1638"/>
    <d v="2024-08-16T00:00:00"/>
    <s v="CUST1070"/>
    <s v="Eric Singh"/>
    <n v="16"/>
    <x v="7"/>
    <x v="0"/>
    <n v="29"/>
    <s v="Female"/>
    <s v="Port Lisa"/>
    <s v="New Mexico"/>
    <s v="USA"/>
    <x v="0"/>
    <s v="PROD5"/>
    <x v="4"/>
    <s v="Accessories"/>
    <n v="261"/>
    <n v="59"/>
    <s v="STORE2"/>
    <x v="17"/>
    <s v="South"/>
    <s v="North Nancyview"/>
    <s v="Outlet"/>
    <n v="4"/>
    <n v="796.89"/>
    <n v="0.17"/>
    <s v="Credit Card"/>
    <x v="1638"/>
  </r>
  <r>
    <s v="SALE1639"/>
    <d v="2024-07-05T00:00:00"/>
    <s v="CUST1240"/>
    <s v="William Hull"/>
    <n v="5"/>
    <x v="0"/>
    <x v="0"/>
    <n v="59"/>
    <s v="Female"/>
    <s v="Heathfort"/>
    <s v="Michigan"/>
    <s v="USA"/>
    <x v="1"/>
    <s v="PROD26"/>
    <x v="1"/>
    <s v="Audio"/>
    <n v="322.41000000000003"/>
    <n v="213"/>
    <s v="STORE17"/>
    <x v="1"/>
    <s v="North"/>
    <s v="Bensonhaven"/>
    <s v="Flagship"/>
    <n v="3"/>
    <n v="543.92999999999995"/>
    <n v="0.3"/>
    <s v="COD"/>
    <x v="1639"/>
  </r>
  <r>
    <s v="SALE1640"/>
    <d v="2024-07-23T00:00:00"/>
    <s v="CUST1173"/>
    <s v="Teresa Stokes"/>
    <n v="23"/>
    <x v="0"/>
    <x v="0"/>
    <n v="41"/>
    <s v="Female"/>
    <s v="New William"/>
    <s v="Iowa"/>
    <s v="USA"/>
    <x v="1"/>
    <s v="PROD14"/>
    <x v="3"/>
    <s v="Decor"/>
    <n v="48.01"/>
    <n v="439"/>
    <s v="STORE7"/>
    <x v="4"/>
    <s v="South"/>
    <s v="Williamsfurt"/>
    <s v="Online"/>
    <n v="2"/>
    <n v="44.65"/>
    <n v="0.03"/>
    <s v="PayPal"/>
    <x v="1640"/>
  </r>
  <r>
    <s v="SALE1641"/>
    <d v="2025-03-26T00:00:00"/>
    <s v="CUST1250"/>
    <s v="Veronica Newman"/>
    <n v="26"/>
    <x v="9"/>
    <x v="2"/>
    <n v="48"/>
    <s v="Male"/>
    <s v="New Daniel"/>
    <s v="Delaware"/>
    <s v="USA"/>
    <x v="1"/>
    <s v="PROD56"/>
    <x v="3"/>
    <s v="Decor"/>
    <n v="461.47"/>
    <n v="190"/>
    <s v="STORE0"/>
    <x v="6"/>
    <s v="East"/>
    <s v="Washingtonfurt"/>
    <s v="Flagship"/>
    <n v="4"/>
    <n v="827.39"/>
    <n v="0.06"/>
    <s v="COD"/>
    <x v="1641"/>
  </r>
  <r>
    <s v="SALE1642"/>
    <d v="2024-01-10T00:00:00"/>
    <s v="CUST1308"/>
    <s v="Jennifer Zamora"/>
    <n v="10"/>
    <x v="4"/>
    <x v="0"/>
    <n v="60"/>
    <s v="Female"/>
    <s v="Sarahland"/>
    <s v="Iowa"/>
    <s v="USA"/>
    <x v="0"/>
    <s v="PROD14"/>
    <x v="3"/>
    <s v="Decor"/>
    <n v="48.01"/>
    <n v="439"/>
    <s v="STORE12"/>
    <x v="18"/>
    <s v="North"/>
    <s v="Sabrinatown"/>
    <s v="Online"/>
    <n v="2"/>
    <n v="403.2"/>
    <n v="0.21"/>
    <s v="PayPal"/>
    <x v="1642"/>
  </r>
  <r>
    <s v="SALE1643"/>
    <d v="2024-09-12T00:00:00"/>
    <s v="CUST1017"/>
    <s v="Adam Cruz"/>
    <n v="12"/>
    <x v="8"/>
    <x v="0"/>
    <n v="60"/>
    <s v="Female"/>
    <s v="Brandonville"/>
    <s v="Georgia"/>
    <s v="USA"/>
    <x v="1"/>
    <s v="PROD86"/>
    <x v="3"/>
    <s v="Kitchen"/>
    <n v="176.07"/>
    <n v="82"/>
    <s v="STORE13"/>
    <x v="13"/>
    <s v="East"/>
    <s v="Johnsonville"/>
    <s v="Flagship"/>
    <n v="4"/>
    <n v="292.31"/>
    <n v="0.27"/>
    <s v="PayPal"/>
    <x v="1643"/>
  </r>
  <r>
    <s v="SALE1644"/>
    <d v="2025-05-29T00:00:00"/>
    <s v="CUST1492"/>
    <s v="Darrell Miller"/>
    <n v="29"/>
    <x v="5"/>
    <x v="2"/>
    <n v="59"/>
    <s v="Female"/>
    <s v="Port Carol"/>
    <s v="Florida"/>
    <s v="USA"/>
    <x v="1"/>
    <s v="PROD2"/>
    <x v="4"/>
    <s v="Outerwear"/>
    <n v="265.73266666666666"/>
    <n v="352"/>
    <s v="STORE10"/>
    <x v="15"/>
    <s v="East"/>
    <s v="East Davidville"/>
    <s v="Online"/>
    <n v="1"/>
    <n v="948.33"/>
    <n v="0.11"/>
    <s v="Credit Card"/>
    <x v="1644"/>
  </r>
  <r>
    <s v="SALE1645"/>
    <d v="2024-01-03T00:00:00"/>
    <s v="CUST1343"/>
    <s v="Ryan Moore"/>
    <n v="3"/>
    <x v="4"/>
    <x v="0"/>
    <n v="38"/>
    <s v="Male"/>
    <s v="Cartershire"/>
    <s v="Virginia"/>
    <s v="USA"/>
    <x v="3"/>
    <s v="PROD39"/>
    <x v="1"/>
    <s v="Mobile"/>
    <n v="326.06"/>
    <n v="301"/>
    <s v="STORE5"/>
    <x v="3"/>
    <s v="North"/>
    <s v="New Michaelchester"/>
    <s v="Outlet"/>
    <n v="1"/>
    <n v="702.27"/>
    <n v="0.17"/>
    <s v="COD"/>
    <x v="1645"/>
  </r>
  <r>
    <s v="SALE1646"/>
    <d v="2025-08-06T00:00:00"/>
    <s v="CUST1041"/>
    <s v="James Gibbs"/>
    <n v="6"/>
    <x v="7"/>
    <x v="2"/>
    <n v="21"/>
    <s v="Male"/>
    <s v="Mooneyshire"/>
    <s v="Alaska"/>
    <s v="USA"/>
    <x v="1"/>
    <s v="PROD30"/>
    <x v="3"/>
    <s v="Kitchen"/>
    <n v="19.52"/>
    <n v="57"/>
    <s v="STORE3"/>
    <x v="0"/>
    <s v="North"/>
    <s v="Hoodberg"/>
    <s v="Outlet"/>
    <n v="2"/>
    <n v="379.28"/>
    <n v="0.26"/>
    <s v="Credit Card"/>
    <x v="1646"/>
  </r>
  <r>
    <s v="SALE1647"/>
    <d v="2025-01-12T00:00:00"/>
    <s v="CUST1132"/>
    <s v="Miguel Reynolds"/>
    <n v="12"/>
    <x v="4"/>
    <x v="2"/>
    <n v="57"/>
    <s v="Female"/>
    <s v="Taylorberg"/>
    <s v="Ohio"/>
    <s v="USA"/>
    <x v="0"/>
    <s v="PROD47"/>
    <x v="2"/>
    <s v="Makeup"/>
    <n v="250.41615384615383"/>
    <n v="431"/>
    <s v="STORE0"/>
    <x v="6"/>
    <s v="East"/>
    <s v="Washingtonfurt"/>
    <s v="Flagship"/>
    <n v="4"/>
    <n v="92.35"/>
    <n v="0.15"/>
    <s v="Credit Card"/>
    <x v="1647"/>
  </r>
  <r>
    <s v="SALE1648"/>
    <d v="2024-11-10T00:00:00"/>
    <s v="CUST1219"/>
    <s v="Jordan Wells"/>
    <n v="10"/>
    <x v="3"/>
    <x v="0"/>
    <n v="47"/>
    <s v="Female"/>
    <s v="Phillipschester   "/>
    <s v="New Jersey"/>
    <s v="USA"/>
    <x v="0"/>
    <s v="PROD39"/>
    <x v="1"/>
    <s v="Mobile"/>
    <n v="326.06"/>
    <n v="301"/>
    <s v="STORE12"/>
    <x v="18"/>
    <s v="North"/>
    <s v="Sabrinatown"/>
    <s v="Online"/>
    <n v="4"/>
    <n v="721.54"/>
    <n v="0.21"/>
    <s v="Credit Card"/>
    <x v="1648"/>
  </r>
  <r>
    <s v="SALE1649"/>
    <d v="2025-05-10T00:00:00"/>
    <s v="CUST1053"/>
    <s v="Sharon Brown"/>
    <n v="10"/>
    <x v="5"/>
    <x v="2"/>
    <n v="37"/>
    <s v="Female"/>
    <s v="East Andrea"/>
    <s v="Michigan"/>
    <s v="USA"/>
    <x v="0"/>
    <s v="PROD38"/>
    <x v="0"/>
    <s v="Outdoor"/>
    <n v="135.61000000000001"/>
    <n v="394"/>
    <s v="STORE9"/>
    <x v="11"/>
    <s v="South"/>
    <s v="East Johnstad"/>
    <s v="Flagship"/>
    <n v="1"/>
    <n v="228.69"/>
    <n v="0.14000000000000001"/>
    <s v="Credit Card"/>
    <x v="1649"/>
  </r>
  <r>
    <s v="SALE1650"/>
    <d v="2025-09-29T00:00:00"/>
    <s v="CUST1355"/>
    <s v="Carlos Flores"/>
    <n v="29"/>
    <x v="8"/>
    <x v="2"/>
    <n v="20"/>
    <s v="Male"/>
    <s v="North Johnfurt"/>
    <s v="Washington"/>
    <s v="USA"/>
    <x v="0"/>
    <s v="PROD53"/>
    <x v="4"/>
    <s v="Bottoms"/>
    <n v="386.56"/>
    <n v="125"/>
    <s v="STORE10"/>
    <x v="15"/>
    <s v="East"/>
    <s v="East Davidville"/>
    <s v="Online"/>
    <n v="1"/>
    <n v="899.09"/>
    <n v="0.2"/>
    <s v="PayPal"/>
    <x v="1650"/>
  </r>
  <r>
    <s v="SALE1651"/>
    <d v="2024-03-28T00:00:00"/>
    <s v="CUST1384"/>
    <s v="Andrew Mason"/>
    <n v="28"/>
    <x v="9"/>
    <x v="0"/>
    <n v="52"/>
    <s v="Female"/>
    <s v="North Michael"/>
    <s v="Iowa"/>
    <s v="USA"/>
    <x v="3"/>
    <s v="PROD8"/>
    <x v="1"/>
    <s v="Audio"/>
    <n v="439.07"/>
    <n v="142"/>
    <s v="STORE8"/>
    <x v="2"/>
    <s v="West"/>
    <s v="Thompsonborough"/>
    <s v="Online"/>
    <n v="4"/>
    <n v="195.75"/>
    <n v="0.17"/>
    <s v="Credit Card"/>
    <x v="1651"/>
  </r>
  <r>
    <s v="SALE1652"/>
    <d v="2024-08-28T00:00:00"/>
    <s v="CUST1426"/>
    <s v="Jeanette Nichols"/>
    <n v="28"/>
    <x v="7"/>
    <x v="0"/>
    <n v="28"/>
    <s v="Male"/>
    <s v="Aguilarland"/>
    <s v="North Carolina"/>
    <s v="USA"/>
    <x v="1"/>
    <s v="PROD93"/>
    <x v="1"/>
    <s v="Computer"/>
    <n v="377.52"/>
    <n v="485"/>
    <s v="STORE15"/>
    <x v="10"/>
    <s v="North"/>
    <s v="East Jenniferstad"/>
    <s v="Flagship"/>
    <n v="3"/>
    <n v="199.13"/>
    <n v="0.24"/>
    <s v="Credit Card"/>
    <x v="1652"/>
  </r>
  <r>
    <s v="SALE1653"/>
    <d v="2024-06-23T00:00:00"/>
    <s v="CUST1160"/>
    <s v="John Lawson"/>
    <n v="23"/>
    <x v="2"/>
    <x v="0"/>
    <n v="41"/>
    <s v="Female"/>
    <s v="New Juliemouth"/>
    <s v="North Carolina"/>
    <s v="USA"/>
    <x v="1"/>
    <s v="PROD22"/>
    <x v="0"/>
    <s v="Equipment"/>
    <n v="484.62"/>
    <n v="432"/>
    <s v="STORE14"/>
    <x v="7"/>
    <s v="South"/>
    <s v="Christopherland"/>
    <s v="Outlet"/>
    <n v="2"/>
    <n v="833.62"/>
    <n v="0.18"/>
    <s v="Credit Card"/>
    <x v="1653"/>
  </r>
  <r>
    <s v="SALE1654"/>
    <d v="2024-04-13T00:00:00"/>
    <s v="CUST1484"/>
    <s v="Jessica Castro"/>
    <n v="13"/>
    <x v="10"/>
    <x v="0"/>
    <n v="32"/>
    <s v="Male"/>
    <s v="West Markton"/>
    <s v="Massachusetts"/>
    <s v="USA"/>
    <x v="3"/>
    <s v="PROD75"/>
    <x v="4"/>
    <s v="Footwear"/>
    <n v="158.13999999999999"/>
    <n v="82"/>
    <s v="STORE0"/>
    <x v="6"/>
    <s v="East"/>
    <s v="Washingtonfurt"/>
    <s v="Flagship"/>
    <n v="1"/>
    <n v="676.26"/>
    <n v="0.14000000000000001"/>
    <s v="Credit Card"/>
    <x v="1654"/>
  </r>
  <r>
    <s v="SALE1655"/>
    <d v="2025-02-20T00:00:00"/>
    <s v="CUST1032"/>
    <s v="Mike Jennings"/>
    <n v="20"/>
    <x v="6"/>
    <x v="2"/>
    <n v="48"/>
    <s v="Female"/>
    <s v="Fostermouth"/>
    <s v="Arizona"/>
    <s v="USA"/>
    <x v="0"/>
    <s v="PROD60"/>
    <x v="2"/>
    <s v="Fragrance"/>
    <n v="482.75"/>
    <n v="444"/>
    <s v="STORE9"/>
    <x v="11"/>
    <s v="South"/>
    <s v="East Johnstad"/>
    <s v="Flagship"/>
    <n v="2"/>
    <n v="666.49"/>
    <n v="0.06"/>
    <s v="Credit Card"/>
    <x v="1655"/>
  </r>
  <r>
    <s v="SALE1656"/>
    <d v="2025-03-19T00:00:00"/>
    <s v="CUST1460"/>
    <s v="Justin Johnson"/>
    <n v="19"/>
    <x v="9"/>
    <x v="2"/>
    <n v="35"/>
    <s v="Male"/>
    <s v="Hughesview"/>
    <s v="Iowa"/>
    <s v="USA"/>
    <x v="0"/>
    <s v="PROD15"/>
    <x v="1"/>
    <s v="Appliances"/>
    <n v="465.34"/>
    <n v="301"/>
    <s v="STORE4"/>
    <x v="5"/>
    <s v="South"/>
    <s v="Port Sharon"/>
    <s v="Online"/>
    <n v="3"/>
    <n v="471.19"/>
    <n v="0.28000000000000003"/>
    <s v="COD"/>
    <x v="1656"/>
  </r>
  <r>
    <s v="SALE1657"/>
    <d v="2023-11-07T00:00:00"/>
    <s v="CUST1119"/>
    <s v="Michael Jones"/>
    <n v="7"/>
    <x v="3"/>
    <x v="1"/>
    <n v="40"/>
    <s v="Male"/>
    <s v="North Edwardton"/>
    <s v="Tennessee"/>
    <s v="USA"/>
    <x v="3"/>
    <s v="PROD8"/>
    <x v="1"/>
    <s v="Audio"/>
    <n v="439.07"/>
    <n v="142"/>
    <s v="STORE3"/>
    <x v="0"/>
    <s v="North"/>
    <s v="Hoodberg"/>
    <s v="Outlet"/>
    <n v="4"/>
    <n v="555.65"/>
    <n v="0.25"/>
    <s v="COD"/>
    <x v="1657"/>
  </r>
  <r>
    <s v="SALE1658"/>
    <d v="2023-12-22T00:00:00"/>
    <s v="CUST1035"/>
    <s v="Rachel Myers"/>
    <n v="22"/>
    <x v="1"/>
    <x v="1"/>
    <n v="52"/>
    <s v="Male"/>
    <s v="Robertberg"/>
    <s v="North Dakota"/>
    <s v="USA"/>
    <x v="2"/>
    <s v="PROD95"/>
    <x v="0"/>
    <s v="Accessories"/>
    <n v="60.65"/>
    <n v="75"/>
    <s v="STORE14"/>
    <x v="7"/>
    <s v="South"/>
    <s v="Christopherland"/>
    <s v="Outlet"/>
    <n v="2"/>
    <n v="100.42"/>
    <n v="0.06"/>
    <s v="Credit Card"/>
    <x v="1658"/>
  </r>
  <r>
    <s v="SALE1659"/>
    <d v="2024-02-15T00:00:00"/>
    <s v="CUST1050"/>
    <s v="Matthew Hunter Jr."/>
    <n v="15"/>
    <x v="6"/>
    <x v="0"/>
    <n v="61"/>
    <s v="Female"/>
    <s v="Gregoryview"/>
    <s v="Illinois"/>
    <s v="USA"/>
    <x v="0"/>
    <s v="PROD98"/>
    <x v="1"/>
    <s v="Audio"/>
    <n v="431.67"/>
    <n v="73"/>
    <s v="STORE18"/>
    <x v="14"/>
    <s v="East"/>
    <s v="East Stevechester"/>
    <s v="Flagship"/>
    <n v="3"/>
    <n v="981.69"/>
    <n v="0.05"/>
    <s v="COD"/>
    <x v="1659"/>
  </r>
  <r>
    <s v="SALE1660"/>
    <d v="2024-01-19T00:00:00"/>
    <s v="CUST1327"/>
    <s v="Reginald Willis"/>
    <n v="19"/>
    <x v="4"/>
    <x v="0"/>
    <n v="62"/>
    <s v="Female"/>
    <s v="Kellybury"/>
    <s v="New York"/>
    <s v="USA"/>
    <x v="3"/>
    <s v="PROD10"/>
    <x v="3"/>
    <s v="Kitchen"/>
    <n v="298.86"/>
    <n v="308"/>
    <s v="STORE16"/>
    <x v="9"/>
    <s v="West"/>
    <s v="New Jimmymouth"/>
    <s v="Flagship"/>
    <n v="2"/>
    <n v="848.87"/>
    <n v="0.09"/>
    <s v="COD"/>
    <x v="1660"/>
  </r>
  <r>
    <s v="SALE1661"/>
    <d v="2023-10-31T00:00:00"/>
    <s v="CUST1375"/>
    <s v="Joshua Bell"/>
    <n v="31"/>
    <x v="11"/>
    <x v="1"/>
    <n v="26"/>
    <s v="Male"/>
    <s v="Port Richardshire"/>
    <s v="Minnesota"/>
    <s v="USA"/>
    <x v="1"/>
    <s v="PROD96"/>
    <x v="4"/>
    <s v="Outerwear"/>
    <n v="358.47"/>
    <n v="143"/>
    <s v="STORE10"/>
    <x v="15"/>
    <s v="East"/>
    <s v="East Davidville"/>
    <s v="Online"/>
    <n v="3"/>
    <n v="582.32000000000005"/>
    <n v="0"/>
    <s v="PayPal"/>
    <x v="1661"/>
  </r>
  <r>
    <s v="SALE1662"/>
    <d v="2024-02-19T00:00:00"/>
    <s v="CUST1171"/>
    <s v="Amy Wilson"/>
    <n v="19"/>
    <x v="6"/>
    <x v="0"/>
    <n v="44"/>
    <s v="Female"/>
    <s v="Morrisburgh"/>
    <s v="Indiana"/>
    <s v="USA"/>
    <x v="1"/>
    <s v="PROD49"/>
    <x v="2"/>
    <s v="Fragrance"/>
    <n v="43.29"/>
    <n v="267"/>
    <s v="STORE17"/>
    <x v="1"/>
    <s v="North"/>
    <s v="Bensonhaven"/>
    <s v="Flagship"/>
    <n v="2"/>
    <n v="869.43"/>
    <n v="0.24"/>
    <s v="COD"/>
    <x v="1662"/>
  </r>
  <r>
    <s v="SALE1663"/>
    <d v="2024-05-28T00:00:00"/>
    <s v="CUST1021"/>
    <s v="Jeff Martinez"/>
    <n v="28"/>
    <x v="5"/>
    <x v="0"/>
    <n v="36"/>
    <s v="Female"/>
    <s v="Smithburgh"/>
    <s v="Oklahoma"/>
    <s v="USA"/>
    <x v="0"/>
    <s v="PROD54"/>
    <x v="0"/>
    <s v="Accessories"/>
    <n v="434.84"/>
    <n v="185"/>
    <s v="STORE4"/>
    <x v="5"/>
    <s v="South"/>
    <s v="Port Sharon"/>
    <s v="Online"/>
    <n v="1"/>
    <n v="62.26"/>
    <n v="0.03"/>
    <s v="COD"/>
    <x v="1663"/>
  </r>
  <r>
    <s v="SALE1664"/>
    <d v="2025-05-21T00:00:00"/>
    <s v="CUST1152"/>
    <s v="Patrick Roberts"/>
    <n v="21"/>
    <x v="5"/>
    <x v="2"/>
    <n v="41"/>
    <s v="Female"/>
    <s v="Jaredville"/>
    <s v="Missouri"/>
    <s v="USA"/>
    <x v="1"/>
    <s v="PROD39"/>
    <x v="1"/>
    <s v="Mobile"/>
    <n v="326.06"/>
    <n v="301"/>
    <s v="STORE14"/>
    <x v="7"/>
    <s v="South"/>
    <s v="Christopherland"/>
    <s v="Outlet"/>
    <n v="3"/>
    <n v="343.97"/>
    <n v="0.04"/>
    <s v="COD"/>
    <x v="1664"/>
  </r>
  <r>
    <s v="SALE1665"/>
    <d v="2024-01-02T00:00:00"/>
    <s v="CUST1303"/>
    <s v="John Sloan"/>
    <n v="2"/>
    <x v="4"/>
    <x v="0"/>
    <n v="23"/>
    <s v="Female"/>
    <s v="East Johntown"/>
    <s v="Delaware"/>
    <s v="USA"/>
    <x v="1"/>
    <s v="PROD24"/>
    <x v="0"/>
    <s v="Outdoor"/>
    <n v="166.06"/>
    <n v="340"/>
    <s v="STORE12"/>
    <x v="18"/>
    <s v="North"/>
    <s v="Sabrinatown"/>
    <s v="Online"/>
    <n v="3"/>
    <n v="304.67"/>
    <n v="0.11"/>
    <s v="Credit Card"/>
    <x v="1665"/>
  </r>
  <r>
    <s v="SALE1666"/>
    <d v="2024-01-05T00:00:00"/>
    <s v="CUST1365"/>
    <s v="Brandon Mcbride"/>
    <n v="5"/>
    <x v="4"/>
    <x v="0"/>
    <n v="63"/>
    <s v="Female"/>
    <s v="Kellyside"/>
    <s v="Alaska"/>
    <s v="USA"/>
    <x v="1"/>
    <s v="PROD27"/>
    <x v="3"/>
    <s v="Decor"/>
    <n v="234.80599999999998"/>
    <n v="378"/>
    <s v="STORE9"/>
    <x v="11"/>
    <s v="South"/>
    <s v="East Johnstad"/>
    <s v="Flagship"/>
    <n v="4"/>
    <n v="208.34"/>
    <n v="0.01"/>
    <s v="PayPal"/>
    <x v="1666"/>
  </r>
  <r>
    <s v="SALE1667"/>
    <d v="2025-07-22T00:00:00"/>
    <s v="CUST1312"/>
    <s v="Jason Mullins"/>
    <n v="22"/>
    <x v="0"/>
    <x v="2"/>
    <n v="47"/>
    <s v="Female"/>
    <s v="Brianchester"/>
    <s v="Delaware"/>
    <s v="USA"/>
    <x v="2"/>
    <s v="PROD86"/>
    <x v="3"/>
    <s v="Kitchen"/>
    <n v="176.07"/>
    <n v="82"/>
    <s v="STORE1"/>
    <x v="8"/>
    <s v="North"/>
    <s v="Danielmouth"/>
    <s v="Flagship"/>
    <n v="1"/>
    <n v="119.04"/>
    <n v="0.13"/>
    <s v="COD"/>
    <x v="1667"/>
  </r>
  <r>
    <s v="SALE1668"/>
    <d v="2025-07-05T00:00:00"/>
    <s v="CUST1321"/>
    <s v="Darren Burton"/>
    <n v="5"/>
    <x v="0"/>
    <x v="2"/>
    <n v="21"/>
    <s v="Female"/>
    <s v="Lake Alice"/>
    <s v="Tennessee"/>
    <s v="USA"/>
    <x v="3"/>
    <s v="PROD44"/>
    <x v="0"/>
    <s v="Fitness"/>
    <n v="167.12"/>
    <n v="316"/>
    <s v="STORE9"/>
    <x v="11"/>
    <s v="South"/>
    <s v="East Johnstad"/>
    <s v="Flagship"/>
    <n v="4"/>
    <n v="791.65"/>
    <n v="0.06"/>
    <s v="COD"/>
    <x v="1668"/>
  </r>
  <r>
    <s v="SALE1669"/>
    <d v="2025-07-24T00:00:00"/>
    <s v="CUST1052"/>
    <s v="Debra Liu"/>
    <n v="24"/>
    <x v="0"/>
    <x v="2"/>
    <n v="55"/>
    <s v="Male"/>
    <s v="South Timtown"/>
    <s v="Minnesota"/>
    <s v="USA"/>
    <x v="3"/>
    <s v="PROD14"/>
    <x v="3"/>
    <s v="Decor"/>
    <n v="48.01"/>
    <n v="439"/>
    <s v="STORE2"/>
    <x v="17"/>
    <s v="South"/>
    <s v="North Nancyview"/>
    <s v="Outlet"/>
    <n v="2"/>
    <n v="414.86"/>
    <n v="0.23"/>
    <s v="Credit Card"/>
    <x v="1669"/>
  </r>
  <r>
    <s v="SALE1670"/>
    <d v="2024-04-03T00:00:00"/>
    <s v="CUST1478"/>
    <s v="Earl Smith DDS"/>
    <n v="3"/>
    <x v="10"/>
    <x v="0"/>
    <n v="59"/>
    <s v="Male"/>
    <s v="West Sarah"/>
    <s v="South Dakota"/>
    <s v="USA"/>
    <x v="0"/>
    <s v="PROD38"/>
    <x v="0"/>
    <s v="Outdoor"/>
    <n v="135.61000000000001"/>
    <n v="394"/>
    <s v="STORE12"/>
    <x v="18"/>
    <s v="North"/>
    <s v="Sabrinatown"/>
    <s v="Online"/>
    <n v="2"/>
    <n v="960.81"/>
    <n v="0.28000000000000003"/>
    <s v="PayPal"/>
    <x v="1670"/>
  </r>
  <r>
    <s v="SALE1671"/>
    <d v="2025-01-11T00:00:00"/>
    <s v="CUST1212"/>
    <s v="Blake Harrison"/>
    <n v="11"/>
    <x v="4"/>
    <x v="2"/>
    <n v="63"/>
    <s v="Female"/>
    <s v="Lyonsfort"/>
    <s v="Washington"/>
    <s v="USA"/>
    <x v="1"/>
    <s v="PROD50"/>
    <x v="0"/>
    <s v="Fitness"/>
    <n v="190.29"/>
    <n v="260"/>
    <s v="STORE4"/>
    <x v="5"/>
    <s v="South"/>
    <s v="Port Sharon"/>
    <s v="Online"/>
    <n v="4"/>
    <n v="943.36"/>
    <n v="0.18"/>
    <s v="PayPal"/>
    <x v="1671"/>
  </r>
  <r>
    <s v="SALE1672"/>
    <d v="2024-09-26T00:00:00"/>
    <s v="CUST1213"/>
    <s v="Stuart Johnson"/>
    <n v="26"/>
    <x v="8"/>
    <x v="0"/>
    <n v="42"/>
    <s v="Female"/>
    <s v="West Markport"/>
    <s v="North Dakota"/>
    <s v="USA"/>
    <x v="1"/>
    <s v="PROD3"/>
    <x v="4"/>
    <s v="Outerwear"/>
    <n v="364.67"/>
    <n v="452"/>
    <s v="STORE13"/>
    <x v="13"/>
    <s v="East"/>
    <s v="Johnsonville"/>
    <s v="Flagship"/>
    <n v="1"/>
    <n v="830.42"/>
    <n v="0.26"/>
    <s v="COD"/>
    <x v="1672"/>
  </r>
  <r>
    <s v="SALE1673"/>
    <d v="2024-12-11T00:00:00"/>
    <s v="CUST1353"/>
    <s v="   laura green"/>
    <n v="11"/>
    <x v="1"/>
    <x v="0"/>
    <n v="56"/>
    <s v="Female"/>
    <s v="Westbury"/>
    <s v="Oregon"/>
    <s v="USA"/>
    <x v="1"/>
    <s v="PROD67"/>
    <x v="1"/>
    <s v="Accessories"/>
    <n v="349.17"/>
    <n v="476"/>
    <s v="STORE17"/>
    <x v="1"/>
    <s v="North"/>
    <s v="Bensonhaven"/>
    <s v="Flagship"/>
    <n v="1"/>
    <n v="762.55"/>
    <n v="0.19"/>
    <s v="Credit Card"/>
    <x v="1673"/>
  </r>
  <r>
    <s v="SALE1674"/>
    <d v="2025-07-01T00:00:00"/>
    <s v="CUST1343"/>
    <s v="Ryan Moore"/>
    <n v="1"/>
    <x v="0"/>
    <x v="2"/>
    <n v="38"/>
    <s v="Male"/>
    <s v="Cartershire"/>
    <s v="Virginia"/>
    <s v="USA"/>
    <x v="3"/>
    <s v="PROD74"/>
    <x v="1"/>
    <s v="Audio"/>
    <n v="403.71"/>
    <n v="159"/>
    <s v="STORE18"/>
    <x v="14"/>
    <s v="East"/>
    <s v="East Stevechester"/>
    <s v="Flagship"/>
    <n v="2"/>
    <n v="464.43"/>
    <n v="0.24"/>
    <s v="COD"/>
    <x v="1674"/>
  </r>
  <r>
    <s v="SALE1675"/>
    <d v="2025-07-13T00:00:00"/>
    <s v="CUST1016"/>
    <s v="John Scott"/>
    <n v="13"/>
    <x v="0"/>
    <x v="2"/>
    <n v="24"/>
    <s v="Female"/>
    <s v="South Christopher"/>
    <s v="Pennsylvania"/>
    <s v="USA"/>
    <x v="3"/>
    <s v="PROD64"/>
    <x v="2"/>
    <s v="Makeup"/>
    <n v="299.11"/>
    <n v="118"/>
    <s v="STORE18"/>
    <x v="14"/>
    <s v="East"/>
    <s v="East Stevechester"/>
    <s v="Flagship"/>
    <n v="1"/>
    <n v="711.08"/>
    <n v="0.24"/>
    <s v="PayPal"/>
    <x v="1675"/>
  </r>
  <r>
    <s v="SALE1676"/>
    <d v="2024-12-30T00:00:00"/>
    <s v="CUST1251"/>
    <s v="Tyler Garner"/>
    <n v="30"/>
    <x v="1"/>
    <x v="0"/>
    <n v="64"/>
    <s v="Male"/>
    <s v="Port Coreyfort"/>
    <s v="Alabama"/>
    <s v="USA"/>
    <x v="2"/>
    <s v="PROD45"/>
    <x v="0"/>
    <s v="Team Sports"/>
    <n v="318.91000000000003"/>
    <n v="114"/>
    <s v="STORE14"/>
    <x v="7"/>
    <s v="South"/>
    <s v="Christopherland"/>
    <s v="Outlet"/>
    <n v="2"/>
    <n v="984.96"/>
    <n v="0.16"/>
    <s v="PayPal"/>
    <x v="1676"/>
  </r>
  <r>
    <s v="SALE1677"/>
    <d v="2025-04-12T00:00:00"/>
    <s v="CUST1343"/>
    <s v="Ryan Moore"/>
    <n v="12"/>
    <x v="10"/>
    <x v="2"/>
    <n v="38"/>
    <s v="Male"/>
    <s v="Cartershire"/>
    <s v="Virginia"/>
    <s v="USA"/>
    <x v="3"/>
    <s v="PROD38"/>
    <x v="0"/>
    <s v="Outdoor"/>
    <n v="135.61000000000001"/>
    <n v="394"/>
    <s v="STORE12"/>
    <x v="18"/>
    <s v="North"/>
    <s v="Sabrinatown"/>
    <s v="Online"/>
    <n v="1"/>
    <n v="21.14"/>
    <n v="0.06"/>
    <s v="COD"/>
    <x v="1677"/>
  </r>
  <r>
    <s v="SALE1678"/>
    <d v="2025-01-22T00:00:00"/>
    <s v="CUST1106"/>
    <s v="Howard Summers"/>
    <n v="22"/>
    <x v="4"/>
    <x v="2"/>
    <n v="53"/>
    <s v="Female"/>
    <s v="East Linda"/>
    <s v="Rhode Island"/>
    <s v="USA"/>
    <x v="3"/>
    <s v="PROD98"/>
    <x v="1"/>
    <s v="Audio"/>
    <n v="431.67"/>
    <n v="73"/>
    <s v="STORE8"/>
    <x v="2"/>
    <s v="West"/>
    <s v="Thompsonborough"/>
    <s v="Online"/>
    <n v="1"/>
    <n v="343.03"/>
    <n v="0.16"/>
    <s v="Credit Card"/>
    <x v="1678"/>
  </r>
  <r>
    <s v="SALE1679"/>
    <d v="2023-11-07T00:00:00"/>
    <s v="CUST1247"/>
    <s v="Douglas Rhodes"/>
    <n v="7"/>
    <x v="3"/>
    <x v="1"/>
    <n v="32"/>
    <s v="Male"/>
    <s v="Mikehaven"/>
    <s v="New Hampshire"/>
    <s v="USA"/>
    <x v="1"/>
    <s v="PROD20"/>
    <x v="0"/>
    <s v="Accessories"/>
    <n v="131.51"/>
    <n v="281.95833333333331"/>
    <s v="STORE18"/>
    <x v="14"/>
    <s v="East"/>
    <s v="East Stevechester"/>
    <s v="Flagship"/>
    <n v="3"/>
    <n v="94.83"/>
    <n v="0.16"/>
    <s v="COD"/>
    <x v="1679"/>
  </r>
  <r>
    <s v="SALE1680"/>
    <d v="2025-05-13T00:00:00"/>
    <s v="CUST1018"/>
    <s v="Rhonda Moss"/>
    <n v="13"/>
    <x v="5"/>
    <x v="2"/>
    <n v="43"/>
    <s v="Male"/>
    <s v="South William"/>
    <s v="Kansas"/>
    <s v="USA"/>
    <x v="4"/>
    <s v="PROD69"/>
    <x v="4"/>
    <s v="Bottoms"/>
    <n v="218.22"/>
    <n v="224"/>
    <s v="STORE19"/>
    <x v="12"/>
    <s v="East"/>
    <s v="Vasquezborough"/>
    <s v="Online"/>
    <n v="3"/>
    <n v="74.66"/>
    <n v="0.03"/>
    <s v="PayPal"/>
    <x v="1680"/>
  </r>
  <r>
    <s v="SALE1681"/>
    <d v="2023-12-08T00:00:00"/>
    <s v="CUST1136"/>
    <s v="Patrick Coleman"/>
    <n v="8"/>
    <x v="1"/>
    <x v="1"/>
    <n v="29"/>
    <s v="Male"/>
    <s v="New Jeffrey"/>
    <s v="Nebraska"/>
    <s v="USA"/>
    <x v="2"/>
    <s v="PROD37"/>
    <x v="4"/>
    <s v="Footwear"/>
    <n v="353.47"/>
    <n v="214"/>
    <s v="STORE15"/>
    <x v="10"/>
    <s v="North"/>
    <s v="East Jenniferstad"/>
    <s v="Flagship"/>
    <n v="3"/>
    <n v="281.95999999999998"/>
    <n v="0.01"/>
    <s v="COD"/>
    <x v="1681"/>
  </r>
  <r>
    <s v="SALE1682"/>
    <d v="2025-01-07T00:00:00"/>
    <s v="CUST1236"/>
    <s v="Joshua Wilson"/>
    <n v="7"/>
    <x v="4"/>
    <x v="2"/>
    <n v="42"/>
    <s v="Female"/>
    <s v="North Larryport"/>
    <s v="Virginia"/>
    <s v="USA"/>
    <x v="3"/>
    <s v="PROD71"/>
    <x v="2"/>
    <s v="Haircare"/>
    <n v="214.32"/>
    <n v="383"/>
    <s v="STORE18"/>
    <x v="14"/>
    <s v="East"/>
    <s v="East Stevechester"/>
    <s v="Flagship"/>
    <n v="4"/>
    <n v="622.27"/>
    <n v="0.02"/>
    <s v="PayPal"/>
    <x v="1682"/>
  </r>
  <r>
    <s v="SALE1683"/>
    <d v="2024-07-02T00:00:00"/>
    <s v="CUST1102"/>
    <s v="Sarah Schneider"/>
    <n v="2"/>
    <x v="0"/>
    <x v="0"/>
    <n v="34"/>
    <s v="Female"/>
    <s v="Port Joshuachester"/>
    <s v="Pennsylvania"/>
    <s v="USA"/>
    <x v="3"/>
    <s v="PROD37"/>
    <x v="4"/>
    <s v="Footwear"/>
    <n v="353.47"/>
    <n v="214"/>
    <s v="STORE7"/>
    <x v="4"/>
    <s v="South"/>
    <s v="Williamsfurt"/>
    <s v="Online"/>
    <n v="2"/>
    <n v="78.27"/>
    <n v="0.28999999999999998"/>
    <s v="COD"/>
    <x v="1683"/>
  </r>
  <r>
    <s v="SALE1684"/>
    <d v="2025-07-07T00:00:00"/>
    <s v="CUST1012"/>
    <s v="Kenneth Lambert"/>
    <n v="7"/>
    <x v="0"/>
    <x v="2"/>
    <n v="55"/>
    <s v="Female"/>
    <s v="North Kathryn"/>
    <s v="Kansas"/>
    <s v="USA"/>
    <x v="1"/>
    <s v="PROD62"/>
    <x v="1"/>
    <s v="Computer"/>
    <n v="86.42"/>
    <n v="222"/>
    <s v="STORE13"/>
    <x v="13"/>
    <s v="East"/>
    <s v="Johnsonville"/>
    <s v="Flagship"/>
    <n v="4"/>
    <n v="676.58"/>
    <n v="0.23"/>
    <s v="COD"/>
    <x v="1684"/>
  </r>
  <r>
    <s v="SALE1685"/>
    <d v="2024-06-03T00:00:00"/>
    <s v="CUST1486"/>
    <s v="Eric Lee"/>
    <n v="3"/>
    <x v="2"/>
    <x v="0"/>
    <n v="22"/>
    <s v="Female"/>
    <s v="Lake April"/>
    <s v="Vermont"/>
    <s v="USA"/>
    <x v="3"/>
    <s v="PROD31"/>
    <x v="0"/>
    <s v="Team Sports"/>
    <n v="204.39"/>
    <n v="281"/>
    <s v="STORE1"/>
    <x v="8"/>
    <s v="North"/>
    <s v="Danielmouth"/>
    <s v="Flagship"/>
    <n v="2"/>
    <n v="938.6"/>
    <n v="0.04"/>
    <s v="PayPal"/>
    <x v="1685"/>
  </r>
  <r>
    <s v="SALE1686"/>
    <d v="2025-04-14T00:00:00"/>
    <s v="CUST1355"/>
    <s v="Carlos Flores"/>
    <n v="14"/>
    <x v="10"/>
    <x v="2"/>
    <n v="20"/>
    <s v="Male"/>
    <s v="North Johnfurt"/>
    <s v="Washington"/>
    <s v="USA"/>
    <x v="0"/>
    <s v="PROD13"/>
    <x v="1"/>
    <s v="Accessories"/>
    <n v="242.23"/>
    <n v="453"/>
    <s v="STORE14"/>
    <x v="7"/>
    <s v="South"/>
    <s v="Christopherland"/>
    <s v="Outlet"/>
    <n v="2"/>
    <n v="859.47"/>
    <n v="0.01"/>
    <s v="Credit Card"/>
    <x v="1686"/>
  </r>
  <r>
    <s v="SALE1687"/>
    <d v="2024-03-12T00:00:00"/>
    <s v="CUST1057"/>
    <s v="Jay Patel"/>
    <n v="12"/>
    <x v="9"/>
    <x v="0"/>
    <n v="43"/>
    <s v="Female"/>
    <s v="Morrisbury"/>
    <s v="Rhode Island"/>
    <s v="USA"/>
    <x v="1"/>
    <s v="PROD27"/>
    <x v="3"/>
    <s v="Decor"/>
    <n v="234.80599999999998"/>
    <n v="378"/>
    <s v="STORE14"/>
    <x v="7"/>
    <s v="South"/>
    <s v="Christopherland"/>
    <s v="Outlet"/>
    <n v="3"/>
    <n v="672.98"/>
    <n v="0.23"/>
    <s v="PayPal"/>
    <x v="1687"/>
  </r>
  <r>
    <s v="SALE1688"/>
    <d v="2024-05-08T00:00:00"/>
    <s v="CUST1206"/>
    <s v="Ronald Jones"/>
    <n v="8"/>
    <x v="5"/>
    <x v="0"/>
    <n v="26"/>
    <s v="Female"/>
    <s v="Brownshire"/>
    <s v="Tennessee"/>
    <s v="USA"/>
    <x v="2"/>
    <s v="PROD56"/>
    <x v="3"/>
    <s v="Decor"/>
    <n v="461.47"/>
    <n v="190"/>
    <s v="STORE18"/>
    <x v="14"/>
    <s v="East"/>
    <s v="East Stevechester"/>
    <s v="Flagship"/>
    <n v="1"/>
    <n v="75.8"/>
    <n v="0.28999999999999998"/>
    <s v="PayPal"/>
    <x v="1688"/>
  </r>
  <r>
    <s v="SALE1689"/>
    <d v="2024-09-01T00:00:00"/>
    <s v="CUST1034"/>
    <s v="Christopher Olson"/>
    <n v="1"/>
    <x v="8"/>
    <x v="0"/>
    <n v="27"/>
    <s v="Female"/>
    <s v="West Richard"/>
    <s v="Maryland"/>
    <s v="USA"/>
    <x v="1"/>
    <s v="PROD17"/>
    <x v="0"/>
    <s v="Accessories"/>
    <n v="144.53"/>
    <n v="367"/>
    <s v="STORE15"/>
    <x v="10"/>
    <s v="North"/>
    <s v="East Jenniferstad"/>
    <s v="Flagship"/>
    <n v="4"/>
    <n v="742.15"/>
    <n v="0.1"/>
    <s v="COD"/>
    <x v="1689"/>
  </r>
  <r>
    <s v="SALE1690"/>
    <d v="2024-06-02T00:00:00"/>
    <s v="CUST1072"/>
    <s v="Tonya Burch"/>
    <n v="2"/>
    <x v="2"/>
    <x v="0"/>
    <n v="39"/>
    <s v="Female"/>
    <s v="Olsonhaven"/>
    <s v="Iowa"/>
    <s v="USA"/>
    <x v="0"/>
    <s v="PROD30"/>
    <x v="3"/>
    <s v="Kitchen"/>
    <n v="19.52"/>
    <n v="57"/>
    <s v="STORE7"/>
    <x v="4"/>
    <s v="South"/>
    <s v="Williamsfurt"/>
    <s v="Online"/>
    <n v="1"/>
    <n v="637.39"/>
    <n v="0.22"/>
    <s v="PayPal"/>
    <x v="1690"/>
  </r>
  <r>
    <s v="SALE1691"/>
    <d v="2023-10-31T00:00:00"/>
    <s v="CUST1391"/>
    <s v="Heidi Tyler"/>
    <n v="31"/>
    <x v="11"/>
    <x v="1"/>
    <n v="40"/>
    <s v="Female"/>
    <s v="Dawnstad"/>
    <s v="Oregon"/>
    <s v="USA"/>
    <x v="3"/>
    <s v="PROD6"/>
    <x v="2"/>
    <s v="Skincare"/>
    <n v="312.8"/>
    <n v="350"/>
    <s v="STORE17"/>
    <x v="1"/>
    <s v="North"/>
    <s v="Bensonhaven"/>
    <s v="Flagship"/>
    <n v="1"/>
    <n v="631"/>
    <n v="0.04"/>
    <s v="Credit Card"/>
    <x v="1691"/>
  </r>
  <r>
    <s v="SALE1692"/>
    <d v="2025-09-16T00:00:00"/>
    <s v="CUST1393"/>
    <s v="Michael Mcneil"/>
    <n v="16"/>
    <x v="8"/>
    <x v="2"/>
    <n v="46"/>
    <s v="Male"/>
    <s v="Stewartchester"/>
    <s v="Utah"/>
    <s v="USA"/>
    <x v="3"/>
    <s v="PROD80"/>
    <x v="3"/>
    <s v="Kitchen"/>
    <n v="143.43"/>
    <n v="58"/>
    <s v="STORE3"/>
    <x v="0"/>
    <s v="North"/>
    <s v="Hoodberg"/>
    <s v="Outlet"/>
    <n v="4"/>
    <n v="983.98"/>
    <n v="0.11"/>
    <s v="COD"/>
    <x v="1692"/>
  </r>
  <r>
    <s v="SALE1693"/>
    <d v="2024-03-02T00:00:00"/>
    <s v="CUST1054"/>
    <s v="Katherine Dorsey"/>
    <n v="2"/>
    <x v="9"/>
    <x v="0"/>
    <n v="24"/>
    <s v="Male"/>
    <s v="Christopherland"/>
    <s v="Oklahoma"/>
    <s v="USA"/>
    <x v="1"/>
    <s v="PROD55"/>
    <x v="3"/>
    <s v="Decor"/>
    <n v="81.75"/>
    <n v="226.05"/>
    <s v="STORE11"/>
    <x v="19"/>
    <s v="South"/>
    <s v="Lake Michael"/>
    <s v="Online"/>
    <n v="4"/>
    <n v="73.69"/>
    <n v="0.08"/>
    <s v="Credit Card"/>
    <x v="1693"/>
  </r>
  <r>
    <s v="SALE1694"/>
    <d v="2024-07-17T00:00:00"/>
    <s v="CUST1433"/>
    <s v="Thomas Moore"/>
    <n v="17"/>
    <x v="0"/>
    <x v="0"/>
    <n v="51"/>
    <s v="Female"/>
    <s v="Williamsberg"/>
    <s v="New York"/>
    <s v="USA"/>
    <x v="2"/>
    <s v="PROD11"/>
    <x v="1"/>
    <s v="Accessories"/>
    <n v="449.4"/>
    <n v="274.7"/>
    <s v="STORE7"/>
    <x v="4"/>
    <s v="South"/>
    <s v="Williamsfurt"/>
    <s v="Online"/>
    <n v="3"/>
    <n v="110.99"/>
    <n v="0.21"/>
    <s v="Credit Card"/>
    <x v="1694"/>
  </r>
  <r>
    <s v="SALE1695"/>
    <d v="2025-07-12T00:00:00"/>
    <s v="CUST1083"/>
    <s v="Thomas Robinson"/>
    <n v="12"/>
    <x v="0"/>
    <x v="2"/>
    <n v="48"/>
    <s v="Female"/>
    <s v="Nicholastown"/>
    <s v="Georgia"/>
    <s v="USA"/>
    <x v="3"/>
    <s v="PROD10"/>
    <x v="3"/>
    <s v="Kitchen"/>
    <n v="298.86"/>
    <n v="308"/>
    <s v="STORE7"/>
    <x v="4"/>
    <s v="South"/>
    <s v="Williamsfurt"/>
    <s v="Online"/>
    <n v="1"/>
    <n v="66.86"/>
    <n v="0.22"/>
    <s v="COD"/>
    <x v="1695"/>
  </r>
  <r>
    <s v="SALE1696"/>
    <d v="2024-08-11T00:00:00"/>
    <s v="CUST1417"/>
    <s v="Karen King"/>
    <n v="11"/>
    <x v="7"/>
    <x v="0"/>
    <n v="64"/>
    <s v="Female"/>
    <s v="Kimburgh"/>
    <s v="North Carolina"/>
    <s v="USA"/>
    <x v="3"/>
    <s v="PROD67"/>
    <x v="1"/>
    <s v="Accessories"/>
    <n v="349.17"/>
    <n v="476"/>
    <s v="STORE18"/>
    <x v="14"/>
    <s v="East"/>
    <s v="East Stevechester"/>
    <s v="Flagship"/>
    <n v="1"/>
    <n v="980.26"/>
    <n v="0.14000000000000001"/>
    <s v="PayPal"/>
    <x v="1696"/>
  </r>
  <r>
    <s v="SALE1697"/>
    <d v="2024-01-31T00:00:00"/>
    <s v="CUST1037"/>
    <s v="Christopher Carter"/>
    <n v="31"/>
    <x v="4"/>
    <x v="0"/>
    <n v="27"/>
    <s v="Female"/>
    <s v="Brendastad"/>
    <s v="South Dakota"/>
    <s v="USA"/>
    <x v="4"/>
    <s v="PROD18"/>
    <x v="4"/>
    <s v="Bottoms"/>
    <n v="265.73266666666666"/>
    <n v="343"/>
    <s v="STORE18"/>
    <x v="14"/>
    <s v="East"/>
    <s v="East Stevechester"/>
    <s v="Flagship"/>
    <n v="1"/>
    <n v="235.28"/>
    <n v="0.05"/>
    <s v="PayPal"/>
    <x v="1697"/>
  </r>
  <r>
    <s v="SALE1698"/>
    <d v="2024-09-07T00:00:00"/>
    <s v="CUST1416"/>
    <s v="Jennifer Myers"/>
    <n v="7"/>
    <x v="8"/>
    <x v="0"/>
    <n v="46"/>
    <s v="Male"/>
    <s v="Marthaborough"/>
    <s v="Wisconsin"/>
    <s v="USA"/>
    <x v="1"/>
    <s v="PROD0"/>
    <x v="1"/>
    <s v="Computer"/>
    <n v="112.42"/>
    <n v="416"/>
    <s v="STORE15"/>
    <x v="10"/>
    <s v="North"/>
    <s v="East Jenniferstad"/>
    <s v="Flagship"/>
    <n v="3"/>
    <n v="407.39"/>
    <n v="0.08"/>
    <s v="PayPal"/>
    <x v="1698"/>
  </r>
  <r>
    <s v="SALE1699"/>
    <d v="2025-01-18T00:00:00"/>
    <s v="CUST1068"/>
    <s v="Mr. Mark Beasley"/>
    <n v="18"/>
    <x v="4"/>
    <x v="2"/>
    <n v="24"/>
    <s v="Female"/>
    <s v="West Johnchester"/>
    <s v="Indiana"/>
    <s v="USA"/>
    <x v="2"/>
    <s v="PROD27"/>
    <x v="3"/>
    <s v="Decor"/>
    <n v="234.80599999999998"/>
    <n v="378"/>
    <s v="STORE14"/>
    <x v="7"/>
    <s v="South"/>
    <s v="Christopherland"/>
    <s v="Outlet"/>
    <n v="4"/>
    <n v="459.83"/>
    <n v="0.12"/>
    <s v="COD"/>
    <x v="1699"/>
  </r>
  <r>
    <s v="SALE1700"/>
    <d v="2024-02-11T00:00:00"/>
    <s v="CUST1147"/>
    <s v="Rhonda Young"/>
    <n v="11"/>
    <x v="6"/>
    <x v="0"/>
    <n v="49"/>
    <s v="Female"/>
    <s v="Lake Nathanfort"/>
    <s v="Alaska"/>
    <s v="USA"/>
    <x v="1"/>
    <s v="PROD93"/>
    <x v="1"/>
    <s v="Computer"/>
    <n v="377.52"/>
    <n v="485"/>
    <s v="STORE4"/>
    <x v="5"/>
    <s v="South"/>
    <s v="Port Sharon"/>
    <s v="Online"/>
    <n v="3"/>
    <n v="706.6"/>
    <n v="0.17"/>
    <s v="PayPal"/>
    <x v="1700"/>
  </r>
  <r>
    <s v="SALE1701"/>
    <d v="2025-06-11T00:00:00"/>
    <s v="CUST1462"/>
    <s v="Beth Martin"/>
    <n v="11"/>
    <x v="2"/>
    <x v="2"/>
    <n v="34"/>
    <s v="Female"/>
    <s v="Burkefurt"/>
    <s v="West Virginia"/>
    <s v="USA"/>
    <x v="2"/>
    <s v="PROD91"/>
    <x v="4"/>
    <s v="Footwear"/>
    <n v="438.25"/>
    <n v="496"/>
    <s v="STORE19"/>
    <x v="12"/>
    <s v="East"/>
    <s v="Vasquezborough"/>
    <s v="Online"/>
    <n v="3"/>
    <n v="811.16"/>
    <n v="0.1"/>
    <s v="COD"/>
    <x v="1701"/>
  </r>
  <r>
    <s v="SALE1702"/>
    <d v="2023-12-08T00:00:00"/>
    <s v="CUST1217"/>
    <s v="Kathy Copeland"/>
    <n v="8"/>
    <x v="1"/>
    <x v="1"/>
    <n v="42"/>
    <s v="Male"/>
    <s v="North Christinemouth"/>
    <s v="Missouri"/>
    <s v="USA"/>
    <x v="2"/>
    <s v="PROD37"/>
    <x v="4"/>
    <s v="Footwear"/>
    <n v="353.47"/>
    <n v="214"/>
    <s v="STORE7"/>
    <x v="4"/>
    <s v="South"/>
    <s v="Williamsfurt"/>
    <s v="Online"/>
    <n v="2"/>
    <n v="985.79"/>
    <n v="0.04"/>
    <s v="PayPal"/>
    <x v="1702"/>
  </r>
  <r>
    <s v="SALE1703"/>
    <d v="2024-08-17T00:00:00"/>
    <s v="CUST1187"/>
    <s v="Dr. Suzanne Bullock"/>
    <n v="17"/>
    <x v="7"/>
    <x v="0"/>
    <n v="60"/>
    <s v="Female"/>
    <s v="Lake Blaketon"/>
    <s v="Alabama"/>
    <s v="USA"/>
    <x v="1"/>
    <s v="PROD33"/>
    <x v="3"/>
    <s v="Decor"/>
    <n v="179.77"/>
    <n v="305"/>
    <s v="STORE14"/>
    <x v="7"/>
    <s v="South"/>
    <s v="Christopherland"/>
    <s v="Outlet"/>
    <n v="1"/>
    <n v="255.02"/>
    <n v="0.3"/>
    <s v="Credit Card"/>
    <x v="1703"/>
  </r>
  <r>
    <s v="SALE1704"/>
    <d v="2025-02-05T00:00:00"/>
    <s v="CUST1095"/>
    <s v="Amy Fowler"/>
    <n v="5"/>
    <x v="6"/>
    <x v="2"/>
    <n v="62"/>
    <s v="Female"/>
    <s v="West Bobbyshire"/>
    <s v="New York"/>
    <s v="USA"/>
    <x v="1"/>
    <s v="PROD19"/>
    <x v="0"/>
    <s v="Equipment"/>
    <n v="21.34"/>
    <n v="65"/>
    <s v="STORE8"/>
    <x v="2"/>
    <s v="West"/>
    <s v="Thompsonborough"/>
    <s v="Online"/>
    <n v="1"/>
    <n v="153.57"/>
    <n v="0.01"/>
    <s v="PayPal"/>
    <x v="1704"/>
  </r>
  <r>
    <s v="SALE1705"/>
    <d v="2025-03-18T00:00:00"/>
    <s v="CUST1253"/>
    <s v="Dr. Ashley Yates MD"/>
    <n v="18"/>
    <x v="9"/>
    <x v="2"/>
    <n v="32"/>
    <s v="Male"/>
    <s v="New Maria"/>
    <s v="Wisconsin"/>
    <s v="USA"/>
    <x v="3"/>
    <s v="PROD43"/>
    <x v="1"/>
    <s v="Computer"/>
    <n v="253.33"/>
    <n v="266"/>
    <s v="STORE18"/>
    <x v="14"/>
    <s v="East"/>
    <s v="East Stevechester"/>
    <s v="Flagship"/>
    <n v="3"/>
    <n v="962.98"/>
    <n v="0.21"/>
    <s v="Credit Card"/>
    <x v="1705"/>
  </r>
  <r>
    <s v="SALE1706"/>
    <d v="2024-03-26T00:00:00"/>
    <s v="CUST1057"/>
    <s v="Jay Patel"/>
    <n v="26"/>
    <x v="9"/>
    <x v="0"/>
    <n v="43"/>
    <s v="Female"/>
    <s v="Morrisbury"/>
    <s v="Rhode Island"/>
    <s v="USA"/>
    <x v="1"/>
    <s v="PROD44"/>
    <x v="0"/>
    <s v="Fitness"/>
    <n v="167.12"/>
    <n v="316"/>
    <s v="STORE8"/>
    <x v="2"/>
    <s v="West"/>
    <s v="Thompsonborough"/>
    <s v="Online"/>
    <n v="3"/>
    <n v="884.46"/>
    <n v="0.25"/>
    <s v="Credit Card"/>
    <x v="1706"/>
  </r>
  <r>
    <s v="SALE1707"/>
    <d v="2025-05-01T00:00:00"/>
    <s v="CUST1437"/>
    <s v="Melinda Rivera"/>
    <n v="1"/>
    <x v="5"/>
    <x v="2"/>
    <n v="47"/>
    <s v="Female"/>
    <s v="East Davidmouth"/>
    <s v="New Hampshire"/>
    <s v="USA"/>
    <x v="1"/>
    <s v="PROD67"/>
    <x v="1"/>
    <s v="Accessories"/>
    <n v="349.17"/>
    <n v="476"/>
    <s v="STORE10"/>
    <x v="15"/>
    <s v="East"/>
    <s v="East Davidville"/>
    <s v="Online"/>
    <n v="4"/>
    <n v="359.71"/>
    <n v="0.05"/>
    <s v="PayPal"/>
    <x v="1707"/>
  </r>
  <r>
    <s v="SALE1708"/>
    <d v="2025-02-27T00:00:00"/>
    <s v="CUST1051"/>
    <s v="Sarah Rodgers"/>
    <n v="27"/>
    <x v="6"/>
    <x v="2"/>
    <n v="23"/>
    <s v="Female"/>
    <s v="New Julia"/>
    <s v="West Virginia"/>
    <s v="USA"/>
    <x v="0"/>
    <s v="PROD50"/>
    <x v="0"/>
    <s v="Fitness"/>
    <n v="190.29"/>
    <n v="260"/>
    <s v="STORE4"/>
    <x v="5"/>
    <s v="South"/>
    <s v="Port Sharon"/>
    <s v="Online"/>
    <n v="3"/>
    <n v="766.47"/>
    <n v="0.18"/>
    <s v="Credit Card"/>
    <x v="1708"/>
  </r>
  <r>
    <s v="SALE1709"/>
    <d v="2024-07-19T00:00:00"/>
    <s v="CUST1223"/>
    <s v="Robert Harris"/>
    <n v="19"/>
    <x v="0"/>
    <x v="0"/>
    <n v="50"/>
    <s v="Male"/>
    <s v="East jeremy"/>
    <s v="Iowa"/>
    <s v="USA"/>
    <x v="1"/>
    <s v="PROD56"/>
    <x v="3"/>
    <s v="Decor"/>
    <n v="461.47"/>
    <n v="190"/>
    <s v="STORE18"/>
    <x v="14"/>
    <s v="East"/>
    <s v="East Stevechester"/>
    <s v="Flagship"/>
    <n v="1"/>
    <n v="772.07"/>
    <n v="0.26"/>
    <s v="PayPal"/>
    <x v="1709"/>
  </r>
  <r>
    <s v="SALE1710"/>
    <d v="2024-01-01T00:00:00"/>
    <s v="CUST1277"/>
    <s v="Jeffrey Gomez"/>
    <n v="1"/>
    <x v="4"/>
    <x v="0"/>
    <n v="22"/>
    <s v="Female"/>
    <s v="Lake Nicole"/>
    <s v="Colorado"/>
    <s v="USA"/>
    <x v="1"/>
    <s v="PROD19"/>
    <x v="0"/>
    <s v="Equipment"/>
    <n v="21.34"/>
    <n v="65"/>
    <s v="STORE5"/>
    <x v="3"/>
    <s v="North"/>
    <s v="New Michaelchester"/>
    <s v="Outlet"/>
    <n v="3"/>
    <n v="108.31"/>
    <n v="0.26"/>
    <s v="COD"/>
    <x v="1710"/>
  </r>
  <r>
    <s v="SALE1711"/>
    <d v="2024-01-25T00:00:00"/>
    <s v="CUST1218"/>
    <s v="Julia Jackson"/>
    <n v="25"/>
    <x v="4"/>
    <x v="0"/>
    <n v="46"/>
    <s v="Male"/>
    <s v="Edwardland"/>
    <s v="California"/>
    <s v="USA"/>
    <x v="1"/>
    <s v="PROD79"/>
    <x v="3"/>
    <s v="Lighting"/>
    <n v="228.53"/>
    <n v="469"/>
    <s v="STORE6"/>
    <x v="16"/>
    <s v="East"/>
    <s v="Port Josephberg"/>
    <s v="Online"/>
    <n v="1"/>
    <n v="502.53"/>
    <n v="0"/>
    <s v="PayPal"/>
    <x v="1711"/>
  </r>
  <r>
    <s v="SALE1712"/>
    <d v="2024-09-13T00:00:00"/>
    <s v="CUST1076"/>
    <s v="Nathan Campbell"/>
    <n v="13"/>
    <x v="8"/>
    <x v="0"/>
    <n v="37"/>
    <s v="Male"/>
    <s v="Rodrigueztown"/>
    <s v="Oklahoma"/>
    <s v="USA"/>
    <x v="0"/>
    <s v="PROD1"/>
    <x v="4"/>
    <s v="Tops"/>
    <n v="342.56"/>
    <n v="181"/>
    <s v="STORE16"/>
    <x v="9"/>
    <s v="West"/>
    <s v="New Jimmymouth"/>
    <s v="Flagship"/>
    <n v="2"/>
    <n v="508.52"/>
    <n v="0.11"/>
    <s v="COD"/>
    <x v="1712"/>
  </r>
  <r>
    <s v="SALE1713"/>
    <d v="2024-10-07T00:00:00"/>
    <s v="CUST1468"/>
    <s v="Gregory Curtis"/>
    <n v="7"/>
    <x v="11"/>
    <x v="0"/>
    <n v="45"/>
    <s v="Male"/>
    <s v="Bergermouth"/>
    <s v="Vermont"/>
    <s v="USA"/>
    <x v="3"/>
    <s v="PROD74"/>
    <x v="1"/>
    <s v="Audio"/>
    <n v="403.71"/>
    <n v="159"/>
    <s v="STORE3"/>
    <x v="0"/>
    <s v="North"/>
    <s v="Hoodberg"/>
    <s v="Outlet"/>
    <n v="1"/>
    <n v="492"/>
    <n v="0.26"/>
    <s v="PayPal"/>
    <x v="1713"/>
  </r>
  <r>
    <s v="SALE1714"/>
    <d v="2024-02-25T00:00:00"/>
    <s v="CUST1485"/>
    <s v="Sara Ingram"/>
    <n v="25"/>
    <x v="6"/>
    <x v="0"/>
    <n v="46"/>
    <s v="Female"/>
    <s v="East Dillonview"/>
    <s v="Virginia"/>
    <s v="USA"/>
    <x v="3"/>
    <s v="PROD37"/>
    <x v="4"/>
    <s v="Footwear"/>
    <n v="353.47"/>
    <n v="214"/>
    <s v="STORE14"/>
    <x v="7"/>
    <s v="South"/>
    <s v="Christopherland"/>
    <s v="Outlet"/>
    <n v="4"/>
    <n v="746.36"/>
    <n v="0.02"/>
    <s v="Credit Card"/>
    <x v="1714"/>
  </r>
  <r>
    <s v="SALE1715"/>
    <d v="2025-06-15T00:00:00"/>
    <s v="CUST1433"/>
    <s v="Thomas Moore"/>
    <n v="15"/>
    <x v="2"/>
    <x v="2"/>
    <n v="51"/>
    <s v="Female"/>
    <s v="Williamsberg"/>
    <s v="New York"/>
    <s v="USA"/>
    <x v="2"/>
    <s v="PROD12"/>
    <x v="2"/>
    <s v="Haircare"/>
    <n v="115.82"/>
    <n v="460"/>
    <s v="STORE1"/>
    <x v="8"/>
    <s v="North"/>
    <s v="Danielmouth"/>
    <s v="Flagship"/>
    <n v="1"/>
    <n v="120.83"/>
    <n v="0.08"/>
    <s v="Credit Card"/>
    <x v="1715"/>
  </r>
  <r>
    <s v="SALE1716"/>
    <d v="2024-04-12T00:00:00"/>
    <s v="CUST1399"/>
    <s v="John Donaldson"/>
    <n v="12"/>
    <x v="10"/>
    <x v="0"/>
    <n v="27"/>
    <s v="Male"/>
    <s v="New Edward"/>
    <s v="Maine"/>
    <s v="USA"/>
    <x v="3"/>
    <s v="PROD77"/>
    <x v="1"/>
    <s v="Appliances"/>
    <n v="480.9"/>
    <n v="104"/>
    <s v="STORE18"/>
    <x v="14"/>
    <s v="East"/>
    <s v="East Stevechester"/>
    <s v="Flagship"/>
    <n v="2"/>
    <n v="68.31"/>
    <n v="0.28999999999999998"/>
    <s v="COD"/>
    <x v="1716"/>
  </r>
  <r>
    <s v="SALE1717"/>
    <d v="2023-12-05T00:00:00"/>
    <s v="CUST1062"/>
    <s v="James Bean"/>
    <n v="5"/>
    <x v="1"/>
    <x v="1"/>
    <n v="50"/>
    <s v="Male"/>
    <s v="Stevensonton"/>
    <s v="New Mexico"/>
    <s v="USA"/>
    <x v="3"/>
    <s v="PROD22"/>
    <x v="0"/>
    <s v="Equipment"/>
    <n v="484.62"/>
    <n v="432"/>
    <s v="STORE18"/>
    <x v="14"/>
    <s v="East"/>
    <s v="East Stevechester"/>
    <s v="Flagship"/>
    <n v="2"/>
    <n v="761.71"/>
    <n v="0.02"/>
    <s v="PayPal"/>
    <x v="1717"/>
  </r>
  <r>
    <s v="SALE1718"/>
    <d v="2023-12-01T00:00:00"/>
    <s v="CUST1066"/>
    <s v="Cody Diaz"/>
    <n v="1"/>
    <x v="1"/>
    <x v="1"/>
    <n v="27"/>
    <s v="Female"/>
    <s v="South Aaronside"/>
    <s v="New Hampshire"/>
    <s v="USA"/>
    <x v="2"/>
    <s v="PROD78"/>
    <x v="3"/>
    <s v="Decor"/>
    <n v="325.26"/>
    <n v="400"/>
    <s v="STORE3"/>
    <x v="0"/>
    <s v="North"/>
    <s v="Hoodberg"/>
    <s v="Outlet"/>
    <n v="4"/>
    <n v="346.37"/>
    <n v="0.18"/>
    <s v="COD"/>
    <x v="1718"/>
  </r>
  <r>
    <s v="SALE1719"/>
    <d v="2025-02-14T00:00:00"/>
    <s v="CUST1007"/>
    <s v="Daniel Boyd"/>
    <n v="14"/>
    <x v="6"/>
    <x v="2"/>
    <n v="29"/>
    <s v="Female"/>
    <s v="West Pamelafurt"/>
    <s v="West Virginia"/>
    <s v="USA"/>
    <x v="3"/>
    <s v="PROD55"/>
    <x v="3"/>
    <s v="Decor"/>
    <n v="81.75"/>
    <n v="226.05"/>
    <s v="STORE12"/>
    <x v="18"/>
    <s v="North"/>
    <s v="Sabrinatown"/>
    <s v="Online"/>
    <n v="1"/>
    <n v="846.3"/>
    <n v="0.14000000000000001"/>
    <s v="PayPal"/>
    <x v="1719"/>
  </r>
  <r>
    <s v="SALE1720"/>
    <d v="2024-11-28T00:00:00"/>
    <s v="CUST1432"/>
    <s v="Summer Weiss"/>
    <n v="28"/>
    <x v="3"/>
    <x v="0"/>
    <n v="37"/>
    <s v="Male"/>
    <s v="Phyllisport"/>
    <s v="New Jersey"/>
    <s v="USA"/>
    <x v="3"/>
    <s v="PROD0"/>
    <x v="1"/>
    <s v="Computer"/>
    <n v="112.42"/>
    <n v="416"/>
    <s v="STORE19"/>
    <x v="12"/>
    <s v="East"/>
    <s v="Vasquezborough"/>
    <s v="Online"/>
    <n v="1"/>
    <n v="458.97"/>
    <n v="0.1"/>
    <s v="PayPal"/>
    <x v="1720"/>
  </r>
  <r>
    <s v="SALE1721"/>
    <d v="2025-03-20T00:00:00"/>
    <s v="CUST1289"/>
    <s v="Jennifer Figueroa"/>
    <n v="20"/>
    <x v="9"/>
    <x v="2"/>
    <n v="45"/>
    <s v="Male"/>
    <s v="North Brookestad"/>
    <s v="Ohio"/>
    <s v="USA"/>
    <x v="3"/>
    <s v="PROD43"/>
    <x v="1"/>
    <s v="Computer"/>
    <n v="253.33"/>
    <n v="266"/>
    <s v="STORE7"/>
    <x v="4"/>
    <s v="South"/>
    <s v="Williamsfurt"/>
    <s v="Online"/>
    <n v="2"/>
    <n v="536.61"/>
    <n v="0.14000000000000001"/>
    <s v="Credit Card"/>
    <x v="1721"/>
  </r>
  <r>
    <s v="SALE1722"/>
    <d v="2025-02-21T00:00:00"/>
    <s v="CUST1420"/>
    <s v="Dr. Tamara White MD"/>
    <n v="21"/>
    <x v="6"/>
    <x v="2"/>
    <n v="60"/>
    <s v="Male"/>
    <s v="New Benjamin"/>
    <s v="North Carolina"/>
    <s v="USA"/>
    <x v="3"/>
    <s v="PROD58"/>
    <x v="4"/>
    <s v="Accessories"/>
    <n v="113.83"/>
    <n v="485"/>
    <s v="STORE0"/>
    <x v="6"/>
    <s v="East"/>
    <s v="Washingtonfurt"/>
    <s v="Flagship"/>
    <n v="3"/>
    <n v="130.41"/>
    <n v="0.14000000000000001"/>
    <s v="PayPal"/>
    <x v="1722"/>
  </r>
  <r>
    <s v="SALE1723"/>
    <d v="2025-03-22T00:00:00"/>
    <s v="CUST1496"/>
    <s v="Christopher Ford"/>
    <n v="22"/>
    <x v="9"/>
    <x v="2"/>
    <n v="56"/>
    <s v="Male"/>
    <s v="North Seanfurt"/>
    <s v="Ohio"/>
    <s v="USA"/>
    <x v="3"/>
    <s v="PROD89"/>
    <x v="2"/>
    <s v="Makeup"/>
    <n v="183.04"/>
    <n v="457"/>
    <s v="STORE12"/>
    <x v="18"/>
    <s v="North"/>
    <s v="Sabrinatown"/>
    <s v="Online"/>
    <n v="4"/>
    <n v="706.67"/>
    <n v="0.01"/>
    <s v="Credit Card"/>
    <x v="1723"/>
  </r>
  <r>
    <s v="SALE1724"/>
    <d v="2025-01-28T00:00:00"/>
    <s v="CUST1392"/>
    <s v="Jacqueline Payne"/>
    <n v="28"/>
    <x v="4"/>
    <x v="2"/>
    <n v="46"/>
    <s v="Male"/>
    <s v="Gutierrezstad"/>
    <s v="Missouri"/>
    <s v="USA"/>
    <x v="0"/>
    <s v="PROD27"/>
    <x v="3"/>
    <s v="Decor"/>
    <n v="234.80599999999998"/>
    <n v="378"/>
    <s v="STORE3"/>
    <x v="0"/>
    <s v="North"/>
    <s v="Hoodberg"/>
    <s v="Outlet"/>
    <n v="3"/>
    <n v="523.45000000000005"/>
    <n v="0.17"/>
    <s v="Credit Card"/>
    <x v="1724"/>
  </r>
  <r>
    <s v="SALE1725"/>
    <d v="2025-02-13T00:00:00"/>
    <s v="CUST1009"/>
    <s v="Ms. Maria Leach"/>
    <n v="13"/>
    <x v="6"/>
    <x v="2"/>
    <n v="64"/>
    <s v="Male"/>
    <s v="Melissashire"/>
    <s v="Pennsylvania"/>
    <s v="USA"/>
    <x v="1"/>
    <s v="PROD91"/>
    <x v="4"/>
    <s v="Footwear"/>
    <n v="438.25"/>
    <n v="496"/>
    <s v="STORE18"/>
    <x v="14"/>
    <s v="East"/>
    <s v="East Stevechester"/>
    <s v="Flagship"/>
    <n v="3"/>
    <n v="482.2"/>
    <n v="0.23"/>
    <s v="COD"/>
    <x v="1725"/>
  </r>
  <r>
    <s v="SALE1726"/>
    <d v="2025-03-29T00:00:00"/>
    <s v="CUST1124"/>
    <s v="Donald Lee"/>
    <n v="29"/>
    <x v="9"/>
    <x v="2"/>
    <n v="26"/>
    <s v="Male"/>
    <s v="Wongberg"/>
    <s v="Illinois"/>
    <s v="USA"/>
    <x v="3"/>
    <s v="PROD63"/>
    <x v="2"/>
    <s v="Skincare"/>
    <n v="266.86"/>
    <n v="458"/>
    <s v="STORE5"/>
    <x v="3"/>
    <s v="North"/>
    <s v="New Michaelchester"/>
    <s v="Outlet"/>
    <n v="4"/>
    <n v="688.86"/>
    <n v="0.02"/>
    <s v="COD"/>
    <x v="1726"/>
  </r>
  <r>
    <s v="SALE1727"/>
    <d v="2023-10-15T00:00:00"/>
    <s v="CUST1023"/>
    <s v="Jonathan Steele"/>
    <n v="15"/>
    <x v="11"/>
    <x v="1"/>
    <n v="52"/>
    <s v="Female"/>
    <s v="Molinabury"/>
    <s v="Oregon"/>
    <s v="USA"/>
    <x v="2"/>
    <s v="PROD12"/>
    <x v="2"/>
    <s v="Haircare"/>
    <n v="115.82"/>
    <n v="460"/>
    <s v="STORE0"/>
    <x v="6"/>
    <s v="East"/>
    <s v="Washingtonfurt"/>
    <s v="Flagship"/>
    <n v="1"/>
    <n v="145.47999999999999"/>
    <n v="0.1"/>
    <s v="COD"/>
    <x v="1727"/>
  </r>
  <r>
    <s v="SALE1728"/>
    <d v="2024-09-12T00:00:00"/>
    <s v="CUST1052"/>
    <s v="Debra Liu"/>
    <n v="12"/>
    <x v="8"/>
    <x v="0"/>
    <n v="55"/>
    <s v="Male"/>
    <s v="South Timtown"/>
    <s v="Minnesota"/>
    <s v="USA"/>
    <x v="3"/>
    <s v="PROD31"/>
    <x v="0"/>
    <s v="Team Sports"/>
    <n v="204.39"/>
    <n v="281"/>
    <s v="STORE11"/>
    <x v="19"/>
    <s v="South"/>
    <s v="Lake Michael"/>
    <s v="Online"/>
    <n v="4"/>
    <n v="862.25"/>
    <n v="0.28000000000000003"/>
    <s v="PayPal"/>
    <x v="1728"/>
  </r>
  <r>
    <s v="SALE1729"/>
    <d v="2024-01-05T00:00:00"/>
    <s v="CUST1292"/>
    <s v="Ricardo Jones"/>
    <n v="5"/>
    <x v="4"/>
    <x v="0"/>
    <n v="30"/>
    <s v="Male"/>
    <s v="Danielland"/>
    <s v="Minnesota"/>
    <s v="USA"/>
    <x v="2"/>
    <s v="PROD1"/>
    <x v="4"/>
    <s v="Tops"/>
    <n v="342.56"/>
    <n v="181"/>
    <s v="STORE14"/>
    <x v="7"/>
    <s v="South"/>
    <s v="Christopherland"/>
    <s v="Outlet"/>
    <n v="4"/>
    <n v="146.12"/>
    <n v="0.12"/>
    <s v="COD"/>
    <x v="1729"/>
  </r>
  <r>
    <s v="SALE1730"/>
    <d v="2024-09-14T00:00:00"/>
    <s v="CUST1478"/>
    <s v="Earl Smith DDS"/>
    <n v="14"/>
    <x v="8"/>
    <x v="0"/>
    <n v="59"/>
    <s v="Male"/>
    <s v="West Sarah"/>
    <s v="South Dakota"/>
    <s v="USA"/>
    <x v="0"/>
    <s v="PROD31"/>
    <x v="0"/>
    <s v="Team Sports"/>
    <n v="204.39"/>
    <n v="281"/>
    <s v="STORE18"/>
    <x v="14"/>
    <s v="East"/>
    <s v="East Stevechester"/>
    <s v="Flagship"/>
    <n v="2"/>
    <n v="695.02"/>
    <n v="0.3"/>
    <s v="COD"/>
    <x v="1730"/>
  </r>
  <r>
    <s v="SALE1731"/>
    <d v="2023-11-01T00:00:00"/>
    <s v="CUST1219"/>
    <s v="Jordan Wells"/>
    <n v="1"/>
    <x v="3"/>
    <x v="1"/>
    <n v="47"/>
    <s v="Female"/>
    <s v="Phillipschester   "/>
    <s v="New Jersey"/>
    <s v="USA"/>
    <x v="0"/>
    <s v="PROD94"/>
    <x v="2"/>
    <s v="Skincare"/>
    <n v="358.47"/>
    <n v="213"/>
    <s v="STORE10"/>
    <x v="15"/>
    <s v="East"/>
    <s v="East Davidville"/>
    <s v="Online"/>
    <n v="2"/>
    <n v="886.67"/>
    <n v="0.24"/>
    <s v="PayPal"/>
    <x v="1731"/>
  </r>
  <r>
    <s v="SALE1732"/>
    <d v="2024-12-02T00:00:00"/>
    <s v="CUST1054"/>
    <s v="Katherine Dorsey"/>
    <n v="2"/>
    <x v="1"/>
    <x v="0"/>
    <n v="24"/>
    <s v="Male"/>
    <s v="Christopherland"/>
    <s v="Oklahoma"/>
    <s v="USA"/>
    <x v="1"/>
    <s v="PROD66"/>
    <x v="2"/>
    <s v="Haircare"/>
    <n v="340.39"/>
    <n v="177"/>
    <s v="STORE18"/>
    <x v="14"/>
    <s v="East"/>
    <s v="East Stevechester"/>
    <s v="Flagship"/>
    <n v="2"/>
    <n v="864.09"/>
    <n v="0.06"/>
    <s v="COD"/>
    <x v="1732"/>
  </r>
  <r>
    <s v="SALE1733"/>
    <d v="2025-07-24T00:00:00"/>
    <s v="CUST1003"/>
    <s v="jeremy harris"/>
    <n v="24"/>
    <x v="0"/>
    <x v="2"/>
    <n v="59"/>
    <s v="Female"/>
    <s v="Thomastown"/>
    <s v="Ohio"/>
    <s v="USA"/>
    <x v="3"/>
    <s v="PROD12"/>
    <x v="2"/>
    <s v="Haircare"/>
    <n v="115.82"/>
    <n v="460"/>
    <s v="STORE9"/>
    <x v="11"/>
    <s v="South"/>
    <s v="East Johnstad"/>
    <s v="Flagship"/>
    <n v="1"/>
    <n v="437.65"/>
    <n v="0.02"/>
    <s v="PayPal"/>
    <x v="1733"/>
  </r>
  <r>
    <s v="SALE1734"/>
    <d v="2025-07-05T00:00:00"/>
    <s v="CUST1202"/>
    <s v="Christina Garcia"/>
    <n v="5"/>
    <x v="0"/>
    <x v="2"/>
    <n v="37"/>
    <s v="Female"/>
    <s v="Clarkeside"/>
    <s v="Kansas"/>
    <s v="USA"/>
    <x v="1"/>
    <s v="PROD36"/>
    <x v="4"/>
    <s v="Tops"/>
    <n v="223.43"/>
    <n v="154"/>
    <s v="STORE13"/>
    <x v="13"/>
    <s v="East"/>
    <s v="Johnsonville"/>
    <s v="Flagship"/>
    <n v="2"/>
    <n v="208.09"/>
    <n v="0.27"/>
    <s v="Credit Card"/>
    <x v="1734"/>
  </r>
  <r>
    <s v="SALE1735"/>
    <d v="2024-07-09T00:00:00"/>
    <s v="CUST1054"/>
    <s v="Katherine Dorsey"/>
    <n v="9"/>
    <x v="0"/>
    <x v="0"/>
    <n v="24"/>
    <s v="Male"/>
    <s v="Christopherland"/>
    <s v="Oklahoma"/>
    <s v="USA"/>
    <x v="1"/>
    <s v="PROD93"/>
    <x v="1"/>
    <s v="Computer"/>
    <n v="377.52"/>
    <n v="485"/>
    <s v="STORE17"/>
    <x v="1"/>
    <s v="North"/>
    <s v="Bensonhaven"/>
    <s v="Flagship"/>
    <n v="4"/>
    <n v="825.78"/>
    <n v="0.02"/>
    <s v="Credit Card"/>
    <x v="1735"/>
  </r>
  <r>
    <s v="SALE1736"/>
    <d v="2024-01-22T00:00:00"/>
    <s v="CUST1116"/>
    <s v="Anthony Phillips"/>
    <n v="22"/>
    <x v="4"/>
    <x v="0"/>
    <n v="18"/>
    <s v="Female"/>
    <s v="North Davidport"/>
    <s v="Rhode Island"/>
    <s v="USA"/>
    <x v="1"/>
    <s v="PROD25"/>
    <x v="4"/>
    <s v="Accessories"/>
    <n v="174.02"/>
    <n v="268"/>
    <s v="STORE17"/>
    <x v="1"/>
    <s v="North"/>
    <s v="Bensonhaven"/>
    <s v="Flagship"/>
    <n v="3"/>
    <n v="849.77"/>
    <n v="0.12"/>
    <s v="PayPal"/>
    <x v="1736"/>
  </r>
  <r>
    <s v="SALE1737"/>
    <d v="2024-01-23T00:00:00"/>
    <s v="CUST1344"/>
    <s v="Evelyn Brown"/>
    <n v="23"/>
    <x v="4"/>
    <x v="0"/>
    <n v="39"/>
    <s v="Male"/>
    <s v="West Victoriaborough"/>
    <s v="New Mexico"/>
    <s v="USA"/>
    <x v="0"/>
    <s v="PROD60"/>
    <x v="2"/>
    <s v="Fragrance"/>
    <n v="482.75"/>
    <n v="444"/>
    <s v="STORE4"/>
    <x v="5"/>
    <s v="South"/>
    <s v="Port Sharon"/>
    <s v="Online"/>
    <n v="1"/>
    <n v="88.78"/>
    <n v="0.18"/>
    <s v="Credit Card"/>
    <x v="1737"/>
  </r>
  <r>
    <s v="SALE1738"/>
    <d v="2024-08-22T00:00:00"/>
    <s v="CUST1191"/>
    <s v="Todd Poole"/>
    <n v="22"/>
    <x v="7"/>
    <x v="0"/>
    <n v="29"/>
    <s v="Female"/>
    <s v="Johnsonshire"/>
    <s v="Ohio"/>
    <s v="USA"/>
    <x v="3"/>
    <s v="PROD78"/>
    <x v="3"/>
    <s v="Decor"/>
    <n v="325.26"/>
    <n v="400"/>
    <s v="STORE4"/>
    <x v="5"/>
    <s v="South"/>
    <s v="Port Sharon"/>
    <s v="Online"/>
    <n v="4"/>
    <n v="507.22"/>
    <n v="0.14000000000000001"/>
    <s v="PayPal"/>
    <x v="1738"/>
  </r>
  <r>
    <s v="SALE1739"/>
    <d v="2025-08-18T00:00:00"/>
    <s v="CUST1316"/>
    <s v="Robert House"/>
    <n v="18"/>
    <x v="7"/>
    <x v="2"/>
    <n v="34"/>
    <s v="Male"/>
    <s v="Lake James"/>
    <s v="Maryland"/>
    <s v="USA"/>
    <x v="0"/>
    <s v="PROD96"/>
    <x v="4"/>
    <s v="Outerwear"/>
    <n v="358.47"/>
    <n v="143"/>
    <s v="STORE0"/>
    <x v="6"/>
    <s v="East"/>
    <s v="Washingtonfurt"/>
    <s v="Flagship"/>
    <n v="3"/>
    <n v="330.98"/>
    <n v="0.11"/>
    <s v="Credit Card"/>
    <x v="1739"/>
  </r>
  <r>
    <s v="SALE1740"/>
    <d v="2024-09-27T00:00:00"/>
    <s v="CUST1051"/>
    <s v="Sarah Rodgers"/>
    <n v="27"/>
    <x v="8"/>
    <x v="0"/>
    <n v="23"/>
    <s v="Female"/>
    <s v="New Julia"/>
    <s v="West Virginia"/>
    <s v="USA"/>
    <x v="0"/>
    <s v="PROD37"/>
    <x v="4"/>
    <s v="Footwear"/>
    <n v="353.47"/>
    <n v="214"/>
    <s v="STORE19"/>
    <x v="12"/>
    <s v="East"/>
    <s v="Vasquezborough"/>
    <s v="Online"/>
    <n v="4"/>
    <n v="442.87"/>
    <n v="0.08"/>
    <s v="Credit Card"/>
    <x v="1740"/>
  </r>
  <r>
    <s v="SALE1741"/>
    <d v="2025-08-11T00:00:00"/>
    <s v="CUST1009"/>
    <s v="Ms. Maria Leach"/>
    <n v="11"/>
    <x v="7"/>
    <x v="2"/>
    <n v="64"/>
    <s v="Male"/>
    <s v="Melissashire"/>
    <s v="Pennsylvania"/>
    <s v="USA"/>
    <x v="1"/>
    <s v="PROD96"/>
    <x v="4"/>
    <s v="Outerwear"/>
    <n v="358.47"/>
    <n v="143"/>
    <s v="STORE2"/>
    <x v="17"/>
    <s v="South"/>
    <s v="North Nancyview"/>
    <s v="Outlet"/>
    <n v="2"/>
    <n v="939.66"/>
    <n v="0.14000000000000001"/>
    <s v="PayPal"/>
    <x v="1741"/>
  </r>
  <r>
    <s v="SALE1742"/>
    <d v="2024-09-21T00:00:00"/>
    <s v="CUST1293"/>
    <s v="Gloria Taylor"/>
    <n v="21"/>
    <x v="8"/>
    <x v="0"/>
    <n v="56"/>
    <s v="Female"/>
    <s v="North Daniel"/>
    <s v="Louisiana"/>
    <s v="USA"/>
    <x v="1"/>
    <s v="PROD73"/>
    <x v="0"/>
    <s v="Team Sports"/>
    <n v="107.06"/>
    <n v="359"/>
    <s v="STORE3"/>
    <x v="0"/>
    <s v="North"/>
    <s v="Hoodberg"/>
    <s v="Outlet"/>
    <n v="1"/>
    <n v="24.13"/>
    <n v="0"/>
    <s v="Credit Card"/>
    <x v="1742"/>
  </r>
  <r>
    <s v="SALE1743"/>
    <d v="2024-03-04T00:00:00"/>
    <s v="CUST1364"/>
    <s v="Chloe Aguilar"/>
    <n v="4"/>
    <x v="9"/>
    <x v="0"/>
    <n v="58"/>
    <s v="Male"/>
    <s v="Lake Johnside"/>
    <s v="Arizona"/>
    <s v="USA"/>
    <x v="3"/>
    <s v="PROD41"/>
    <x v="0"/>
    <s v="Fitness"/>
    <n v="313.26"/>
    <n v="369"/>
    <s v="STORE3"/>
    <x v="0"/>
    <s v="North"/>
    <s v="Hoodberg"/>
    <s v="Outlet"/>
    <n v="3"/>
    <n v="239.54"/>
    <n v="0.28999999999999998"/>
    <s v="COD"/>
    <x v="1743"/>
  </r>
  <r>
    <s v="SALE1744"/>
    <d v="2023-11-14T00:00:00"/>
    <s v="CUST1482"/>
    <s v="Sheri Joyce"/>
    <n v="14"/>
    <x v="3"/>
    <x v="1"/>
    <n v="26"/>
    <s v="Male"/>
    <s v="West Tylerfort"/>
    <s v="Kentucky"/>
    <s v="USA"/>
    <x v="1"/>
    <s v="PROD46"/>
    <x v="4"/>
    <s v="Outerwear"/>
    <n v="167.34"/>
    <n v="296"/>
    <s v="STORE14"/>
    <x v="7"/>
    <s v="South"/>
    <s v="Christopherland"/>
    <s v="Outlet"/>
    <n v="1"/>
    <n v="588.53"/>
    <n v="0.1"/>
    <s v="Credit Card"/>
    <x v="1744"/>
  </r>
  <r>
    <s v="SALE1745"/>
    <d v="2025-07-25T00:00:00"/>
    <s v="CUST1288"/>
    <s v="Misty Ferguson"/>
    <n v="25"/>
    <x v="0"/>
    <x v="2"/>
    <n v="58"/>
    <s v="Male"/>
    <s v="North Joseside"/>
    <s v="Connecticut"/>
    <s v="USA"/>
    <x v="0"/>
    <s v="PROD60"/>
    <x v="2"/>
    <s v="Fragrance"/>
    <n v="482.75"/>
    <n v="444"/>
    <s v="STORE15"/>
    <x v="10"/>
    <s v="North"/>
    <s v="East Jenniferstad"/>
    <s v="Flagship"/>
    <n v="1"/>
    <n v="145.96"/>
    <n v="0.3"/>
    <s v="Credit Card"/>
    <x v="1745"/>
  </r>
  <r>
    <s v="SALE1746"/>
    <d v="2024-10-08T00:00:00"/>
    <s v="CUST1101"/>
    <s v="Colleen Maynard"/>
    <n v="8"/>
    <x v="11"/>
    <x v="0"/>
    <n v="29"/>
    <s v="Male"/>
    <s v="Singletonmouth"/>
    <s v="Utah"/>
    <s v="USA"/>
    <x v="0"/>
    <s v="PROD70"/>
    <x v="3"/>
    <s v="Storage"/>
    <n v="138.05000000000001"/>
    <n v="89"/>
    <s v="STORE4"/>
    <x v="5"/>
    <s v="South"/>
    <s v="Port Sharon"/>
    <s v="Online"/>
    <n v="4"/>
    <n v="640.91"/>
    <n v="0.06"/>
    <s v="Credit Card"/>
    <x v="1746"/>
  </r>
  <r>
    <s v="SALE1747"/>
    <d v="2025-05-15T00:00:00"/>
    <s v="CUST1042"/>
    <s v="William Martin"/>
    <n v="15"/>
    <x v="5"/>
    <x v="2"/>
    <n v="19"/>
    <s v="Male"/>
    <s v="Ryanburgh"/>
    <s v="Connecticut"/>
    <s v="USA"/>
    <x v="1"/>
    <s v="PROD64"/>
    <x v="2"/>
    <s v="Makeup"/>
    <n v="299.11"/>
    <n v="118"/>
    <s v="STORE11"/>
    <x v="19"/>
    <s v="South"/>
    <s v="Lake Michael"/>
    <s v="Online"/>
    <n v="3"/>
    <n v="773.86"/>
    <n v="0.22"/>
    <s v="Credit Card"/>
    <x v="1747"/>
  </r>
  <r>
    <s v="SALE1748"/>
    <d v="2025-03-28T00:00:00"/>
    <s v="CUST1463"/>
    <s v="Samantha Lee"/>
    <n v="28"/>
    <x v="9"/>
    <x v="2"/>
    <n v="36"/>
    <s v="Female"/>
    <s v="Port Anthony"/>
    <s v="Connecticut"/>
    <s v="USA"/>
    <x v="3"/>
    <s v="PROD31"/>
    <x v="0"/>
    <s v="Team Sports"/>
    <n v="204.39"/>
    <n v="281"/>
    <s v="STORE15"/>
    <x v="10"/>
    <s v="North"/>
    <s v="East Jenniferstad"/>
    <s v="Flagship"/>
    <n v="2"/>
    <n v="31.28"/>
    <n v="0.2"/>
    <s v="COD"/>
    <x v="1748"/>
  </r>
  <r>
    <s v="SALE1749"/>
    <d v="2025-07-04T00:00:00"/>
    <s v="CUST1373"/>
    <s v="James Orozco"/>
    <n v="4"/>
    <x v="0"/>
    <x v="2"/>
    <n v="37"/>
    <s v="Female"/>
    <s v="Simpsonfort"/>
    <s v="Maine"/>
    <s v="USA"/>
    <x v="0"/>
    <s v="PROD82"/>
    <x v="0"/>
    <s v="Fitness"/>
    <n v="152.91999999999999"/>
    <n v="281"/>
    <s v="STORE6"/>
    <x v="16"/>
    <s v="East"/>
    <s v="Port Josephberg"/>
    <s v="Online"/>
    <n v="4"/>
    <n v="389.22"/>
    <n v="0.18"/>
    <s v="Credit Card"/>
    <x v="1749"/>
  </r>
  <r>
    <s v="SALE1750"/>
    <d v="2024-07-29T00:00:00"/>
    <s v="CUST1015"/>
    <s v="Laura Alvarez"/>
    <n v="29"/>
    <x v="0"/>
    <x v="0"/>
    <n v="49"/>
    <s v="Female"/>
    <s v="Lawsonhaven"/>
    <s v="Washington"/>
    <s v="USA"/>
    <x v="1"/>
    <s v="PROD64"/>
    <x v="2"/>
    <s v="Makeup"/>
    <n v="299.11"/>
    <n v="118"/>
    <s v="STORE15"/>
    <x v="10"/>
    <s v="North"/>
    <s v="East Jenniferstad"/>
    <s v="Flagship"/>
    <n v="3"/>
    <n v="543.44000000000005"/>
    <n v="0.13"/>
    <s v="PayPal"/>
    <x v="1750"/>
  </r>
  <r>
    <s v="SALE1751"/>
    <d v="2024-01-05T00:00:00"/>
    <s v="CUST1257"/>
    <s v="Christopher David"/>
    <n v="5"/>
    <x v="4"/>
    <x v="0"/>
    <n v="42"/>
    <s v="Male"/>
    <s v="Karenmouth"/>
    <s v="Massachusetts"/>
    <s v="USA"/>
    <x v="2"/>
    <s v="PROD97"/>
    <x v="0"/>
    <s v="Team Sports"/>
    <n v="245.98"/>
    <n v="471"/>
    <s v="STORE19"/>
    <x v="12"/>
    <s v="East"/>
    <s v="Vasquezborough"/>
    <s v="Online"/>
    <n v="4"/>
    <n v="715.42"/>
    <n v="0.28999999999999998"/>
    <s v="PayPal"/>
    <x v="1751"/>
  </r>
  <r>
    <s v="SALE1752"/>
    <d v="2025-08-17T00:00:00"/>
    <s v="CUST1051"/>
    <s v="Sarah Rodgers"/>
    <n v="17"/>
    <x v="7"/>
    <x v="2"/>
    <n v="23"/>
    <s v="Female"/>
    <s v="New Julia"/>
    <s v="West Virginia"/>
    <s v="USA"/>
    <x v="0"/>
    <s v="PROD12"/>
    <x v="2"/>
    <s v="Haircare"/>
    <n v="115.82"/>
    <n v="460"/>
    <s v="STORE4"/>
    <x v="5"/>
    <s v="South"/>
    <s v="Port Sharon"/>
    <s v="Online"/>
    <n v="4"/>
    <n v="676.14"/>
    <n v="0.11"/>
    <s v="COD"/>
    <x v="1752"/>
  </r>
  <r>
    <s v="SALE1753"/>
    <d v="2024-05-13T00:00:00"/>
    <s v="CUST1089"/>
    <s v="Jamie Yoder"/>
    <n v="13"/>
    <x v="5"/>
    <x v="0"/>
    <n v="43"/>
    <s v="Male"/>
    <s v="New Gabrielleville"/>
    <s v="Wisconsin"/>
    <s v="USA"/>
    <x v="1"/>
    <s v="PROD39"/>
    <x v="1"/>
    <s v="Mobile"/>
    <n v="326.06"/>
    <n v="301"/>
    <s v="STORE1"/>
    <x v="8"/>
    <s v="North"/>
    <s v="Danielmouth"/>
    <s v="Flagship"/>
    <n v="4"/>
    <n v="352.72"/>
    <n v="0.25"/>
    <s v="Credit Card"/>
    <x v="1753"/>
  </r>
  <r>
    <s v="SALE1754"/>
    <d v="2025-05-20T00:00:00"/>
    <s v="CUST1173"/>
    <s v="Teresa Stokes"/>
    <n v="20"/>
    <x v="5"/>
    <x v="2"/>
    <n v="41"/>
    <s v="Female"/>
    <s v="New William"/>
    <s v="Iowa"/>
    <s v="USA"/>
    <x v="1"/>
    <s v="PROD11"/>
    <x v="1"/>
    <s v="Accessories"/>
    <n v="449.4"/>
    <n v="274.7"/>
    <s v="STORE12"/>
    <x v="18"/>
    <s v="North"/>
    <s v="Sabrinatown"/>
    <s v="Online"/>
    <n v="1"/>
    <n v="470.18"/>
    <n v="0.19"/>
    <s v="PayPal"/>
    <x v="1754"/>
  </r>
  <r>
    <s v="SALE1755"/>
    <d v="2025-08-29T00:00:00"/>
    <s v="CUST1230"/>
    <s v="Timothy Sanders"/>
    <n v="29"/>
    <x v="7"/>
    <x v="2"/>
    <n v="29"/>
    <s v="Male"/>
    <s v="Aaronmouth"/>
    <s v="Florida"/>
    <s v="USA"/>
    <x v="3"/>
    <s v="PROD66"/>
    <x v="2"/>
    <s v="Haircare"/>
    <n v="340.39"/>
    <n v="177"/>
    <s v="STORE11"/>
    <x v="19"/>
    <s v="South"/>
    <s v="Lake Michael"/>
    <s v="Online"/>
    <n v="1"/>
    <n v="891.79"/>
    <n v="0.03"/>
    <s v="Credit Card"/>
    <x v="1755"/>
  </r>
  <r>
    <s v="SALE1756"/>
    <d v="2024-04-08T00:00:00"/>
    <s v="CUST1348"/>
    <s v="Sherry Cabrera"/>
    <n v="8"/>
    <x v="10"/>
    <x v="0"/>
    <n v="55"/>
    <s v="Male"/>
    <s v="Shannonview"/>
    <s v="Pennsylvania"/>
    <s v="USA"/>
    <x v="2"/>
    <s v="PROD89"/>
    <x v="2"/>
    <s v="Makeup"/>
    <n v="183.04"/>
    <n v="457"/>
    <s v="STORE17"/>
    <x v="1"/>
    <s v="North"/>
    <s v="Bensonhaven"/>
    <s v="Flagship"/>
    <n v="2"/>
    <n v="433.07"/>
    <n v="0.25"/>
    <s v="COD"/>
    <x v="1756"/>
  </r>
  <r>
    <s v="SALE1757"/>
    <d v="2024-03-04T00:00:00"/>
    <s v="CUST1012"/>
    <s v="Kenneth Lambert"/>
    <n v="4"/>
    <x v="9"/>
    <x v="0"/>
    <n v="55"/>
    <s v="Female"/>
    <s v="North Kathryn"/>
    <s v="Kansas"/>
    <s v="USA"/>
    <x v="1"/>
    <s v="PROD66"/>
    <x v="2"/>
    <s v="Haircare"/>
    <n v="340.39"/>
    <n v="177"/>
    <s v="STORE19"/>
    <x v="12"/>
    <s v="East"/>
    <s v="Vasquezborough"/>
    <s v="Online"/>
    <n v="3"/>
    <n v="626.71"/>
    <n v="7.0000000000000007E-2"/>
    <s v="COD"/>
    <x v="1757"/>
  </r>
  <r>
    <s v="SALE1758"/>
    <d v="2025-09-16T00:00:00"/>
    <s v="CUST1076"/>
    <s v="Nathan Campbell"/>
    <n v="16"/>
    <x v="8"/>
    <x v="2"/>
    <n v="37"/>
    <s v="Male"/>
    <s v="Rodrigueztown"/>
    <s v="Oklahoma"/>
    <s v="USA"/>
    <x v="0"/>
    <s v="PROD36"/>
    <x v="4"/>
    <s v="Tops"/>
    <n v="223.43"/>
    <n v="154"/>
    <s v="STORE0"/>
    <x v="6"/>
    <s v="East"/>
    <s v="Washingtonfurt"/>
    <s v="Flagship"/>
    <n v="2"/>
    <n v="324.18"/>
    <n v="0.06"/>
    <s v="COD"/>
    <x v="1758"/>
  </r>
  <r>
    <s v="SALE1759"/>
    <d v="2024-06-05T00:00:00"/>
    <s v="CUST1013"/>
    <s v="Nathan Hernandez"/>
    <n v="5"/>
    <x v="2"/>
    <x v="0"/>
    <n v="32"/>
    <s v="Female"/>
    <s v="New Becky"/>
    <s v="Montana"/>
    <s v="USA"/>
    <x v="2"/>
    <s v="PROD14"/>
    <x v="3"/>
    <s v="Decor"/>
    <n v="48.01"/>
    <n v="439"/>
    <s v="STORE17"/>
    <x v="1"/>
    <s v="North"/>
    <s v="Bensonhaven"/>
    <s v="Flagship"/>
    <n v="4"/>
    <n v="839.74"/>
    <n v="0.13"/>
    <s v="PayPal"/>
    <x v="1759"/>
  </r>
  <r>
    <s v="SALE1760"/>
    <d v="2024-04-20T00:00:00"/>
    <s v="CUST1156"/>
    <s v="Maria Sanchez"/>
    <n v="20"/>
    <x v="10"/>
    <x v="0"/>
    <n v="46"/>
    <s v="Male"/>
    <s v="East Peterbury"/>
    <s v="North Dakota"/>
    <s v="USA"/>
    <x v="3"/>
    <s v="PROD62"/>
    <x v="1"/>
    <s v="Computer"/>
    <n v="86.42"/>
    <n v="222"/>
    <s v="STORE15"/>
    <x v="10"/>
    <s v="North"/>
    <s v="East Jenniferstad"/>
    <s v="Flagship"/>
    <n v="3"/>
    <n v="252.63"/>
    <n v="0.28000000000000003"/>
    <s v="Credit Card"/>
    <x v="1760"/>
  </r>
  <r>
    <s v="SALE1761"/>
    <d v="2024-10-16T00:00:00"/>
    <s v="CUST1255"/>
    <s v="Damon Perez"/>
    <n v="16"/>
    <x v="11"/>
    <x v="0"/>
    <n v="21"/>
    <s v="Male"/>
    <s v="Jasonton"/>
    <s v="Ohio"/>
    <s v="USA"/>
    <x v="0"/>
    <s v="PROD79"/>
    <x v="3"/>
    <s v="Lighting"/>
    <n v="228.53"/>
    <n v="469"/>
    <s v="STORE19"/>
    <x v="12"/>
    <s v="East"/>
    <s v="Vasquezborough"/>
    <s v="Online"/>
    <n v="2"/>
    <n v="60.53"/>
    <n v="0.18"/>
    <s v="Credit Card"/>
    <x v="1761"/>
  </r>
  <r>
    <s v="SALE1762"/>
    <d v="2024-11-14T00:00:00"/>
    <s v="CUST1054"/>
    <s v="Katherine Dorsey"/>
    <n v="14"/>
    <x v="3"/>
    <x v="0"/>
    <n v="24"/>
    <s v="Male"/>
    <s v="Christopherland"/>
    <s v="Oklahoma"/>
    <s v="USA"/>
    <x v="1"/>
    <s v="PROD84"/>
    <x v="3"/>
    <s v="Furniture"/>
    <n v="388.46"/>
    <n v="208"/>
    <s v="STORE13"/>
    <x v="13"/>
    <s v="East"/>
    <s v="Johnsonville"/>
    <s v="Flagship"/>
    <n v="4"/>
    <n v="341.95"/>
    <n v="0.25"/>
    <s v="Credit Card"/>
    <x v="1762"/>
  </r>
  <r>
    <s v="SALE1763"/>
    <d v="2024-05-26T00:00:00"/>
    <s v="CUST1283"/>
    <s v="Bryan Garcia"/>
    <n v="26"/>
    <x v="5"/>
    <x v="0"/>
    <n v="54"/>
    <s v="Female"/>
    <s v="Garciaborough"/>
    <s v="Wyoming"/>
    <s v="USA"/>
    <x v="2"/>
    <s v="PROD22"/>
    <x v="0"/>
    <s v="Equipment"/>
    <n v="484.62"/>
    <n v="432"/>
    <s v="STORE16"/>
    <x v="9"/>
    <s v="West"/>
    <s v="New Jimmymouth"/>
    <s v="Flagship"/>
    <n v="4"/>
    <n v="300.12"/>
    <n v="0.05"/>
    <s v="PayPal"/>
    <x v="1763"/>
  </r>
  <r>
    <s v="SALE1764"/>
    <d v="2025-02-17T00:00:00"/>
    <s v="CUST1115"/>
    <s v="Tyler Conrad"/>
    <n v="17"/>
    <x v="6"/>
    <x v="2"/>
    <n v="53"/>
    <s v="Female"/>
    <s v="North Curtischester"/>
    <s v="North Dakota"/>
    <s v="USA"/>
    <x v="1"/>
    <s v="PROD28"/>
    <x v="0"/>
    <s v="Accessories"/>
    <n v="38.76"/>
    <n v="137"/>
    <s v="STORE17"/>
    <x v="1"/>
    <s v="North"/>
    <s v="Bensonhaven"/>
    <s v="Flagship"/>
    <n v="2"/>
    <n v="289.14"/>
    <n v="0.12"/>
    <s v="COD"/>
    <x v="1764"/>
  </r>
  <r>
    <s v="SALE1765"/>
    <d v="2025-02-07T00:00:00"/>
    <s v="CUST1045"/>
    <s v="Jordan Jackson DDS"/>
    <n v="7"/>
    <x v="6"/>
    <x v="2"/>
    <n v="54"/>
    <s v="Male"/>
    <s v="North Johnview"/>
    <s v="Arizona"/>
    <s v="USA"/>
    <x v="0"/>
    <s v="PROD25"/>
    <x v="4"/>
    <s v="Accessories"/>
    <n v="174.02"/>
    <n v="268"/>
    <s v="STORE0"/>
    <x v="6"/>
    <s v="East"/>
    <s v="Washingtonfurt"/>
    <s v="Flagship"/>
    <n v="2"/>
    <n v="596.84"/>
    <n v="0.01"/>
    <s v="PayPal"/>
    <x v="1765"/>
  </r>
  <r>
    <s v="SALE1766"/>
    <d v="2024-10-06T00:00:00"/>
    <s v="CUST1436"/>
    <s v="Sharon Simpson"/>
    <n v="6"/>
    <x v="11"/>
    <x v="0"/>
    <n v="61"/>
    <s v="Male"/>
    <s v="South Michellebury"/>
    <s v="South Dakota"/>
    <s v="USA"/>
    <x v="0"/>
    <s v="PROD19"/>
    <x v="0"/>
    <s v="Equipment"/>
    <n v="21.34"/>
    <n v="65"/>
    <s v="STORE8"/>
    <x v="2"/>
    <s v="West"/>
    <s v="Thompsonborough"/>
    <s v="Online"/>
    <n v="4"/>
    <n v="466.24"/>
    <n v="0.16"/>
    <s v="Credit Card"/>
    <x v="1766"/>
  </r>
  <r>
    <s v="SALE1767"/>
    <d v="2024-09-09T00:00:00"/>
    <s v="CUST1252"/>
    <s v="John Mccoy"/>
    <n v="9"/>
    <x v="8"/>
    <x v="0"/>
    <n v="26"/>
    <s v="Male"/>
    <s v="Robinborough"/>
    <s v="South Dakota"/>
    <s v="USA"/>
    <x v="2"/>
    <s v="PROD13"/>
    <x v="1"/>
    <s v="Accessories"/>
    <n v="242.23"/>
    <n v="453"/>
    <s v="STORE16"/>
    <x v="9"/>
    <s v="West"/>
    <s v="New Jimmymouth"/>
    <s v="Flagship"/>
    <n v="2"/>
    <n v="330.59"/>
    <n v="0.14000000000000001"/>
    <s v="Credit Card"/>
    <x v="1767"/>
  </r>
  <r>
    <s v="SALE1768"/>
    <d v="2024-12-28T00:00:00"/>
    <s v="CUST1493"/>
    <s v="Amanda Powell"/>
    <n v="28"/>
    <x v="1"/>
    <x v="0"/>
    <n v="28"/>
    <s v="Male"/>
    <s v="South William"/>
    <s v="Alabama"/>
    <s v="USA"/>
    <x v="2"/>
    <s v="PROD22"/>
    <x v="0"/>
    <s v="Equipment"/>
    <n v="484.62"/>
    <n v="432"/>
    <s v="STORE6"/>
    <x v="16"/>
    <s v="East"/>
    <s v="Port Josephberg"/>
    <s v="Online"/>
    <n v="2"/>
    <n v="616.42999999999995"/>
    <n v="0.02"/>
    <s v="COD"/>
    <x v="1768"/>
  </r>
  <r>
    <s v="SALE1769"/>
    <d v="2024-10-24T00:00:00"/>
    <s v="CUST1403"/>
    <s v="Justin Ingram"/>
    <n v="24"/>
    <x v="11"/>
    <x v="0"/>
    <n v="34"/>
    <s v="Male"/>
    <s v="Lake Lisaland"/>
    <s v="Louisiana"/>
    <s v="USA"/>
    <x v="3"/>
    <s v="PROD63"/>
    <x v="2"/>
    <s v="Skincare"/>
    <n v="266.86"/>
    <n v="458"/>
    <s v="STORE6"/>
    <x v="16"/>
    <s v="East"/>
    <s v="Port Josephberg"/>
    <s v="Online"/>
    <n v="3"/>
    <n v="195.89"/>
    <n v="0.16"/>
    <s v="PayPal"/>
    <x v="1769"/>
  </r>
  <r>
    <s v="SALE1770"/>
    <d v="2024-07-14T00:00:00"/>
    <s v="CUST1343"/>
    <s v="Ryan Moore"/>
    <n v="14"/>
    <x v="0"/>
    <x v="0"/>
    <n v="38"/>
    <s v="Male"/>
    <s v="Cartershire"/>
    <s v="Virginia"/>
    <s v="USA"/>
    <x v="3"/>
    <s v="PROD7"/>
    <x v="3"/>
    <s v="Lighting"/>
    <n v="218.86"/>
    <n v="170"/>
    <s v="STORE10"/>
    <x v="15"/>
    <s v="East"/>
    <s v="East Davidville"/>
    <s v="Online"/>
    <n v="4"/>
    <n v="614.76"/>
    <n v="0.16"/>
    <s v="Credit Card"/>
    <x v="1770"/>
  </r>
  <r>
    <s v="SALE1771"/>
    <d v="2024-05-06T00:00:00"/>
    <s v="CUST1404"/>
    <s v="David Ross"/>
    <n v="6"/>
    <x v="5"/>
    <x v="0"/>
    <n v="22"/>
    <s v="Female"/>
    <s v="South Angela"/>
    <s v="Arkansas"/>
    <s v="USA"/>
    <x v="2"/>
    <s v="PROD79"/>
    <x v="3"/>
    <s v="Lighting"/>
    <n v="228.53"/>
    <n v="469"/>
    <s v="STORE7"/>
    <x v="4"/>
    <s v="South"/>
    <s v="Williamsfurt"/>
    <s v="Online"/>
    <n v="1"/>
    <n v="224.49"/>
    <n v="0.11"/>
    <s v="PayPal"/>
    <x v="1771"/>
  </r>
  <r>
    <s v="SALE1772"/>
    <d v="2024-02-16T00:00:00"/>
    <s v="CUST1356"/>
    <s v="Steve Hunt"/>
    <n v="16"/>
    <x v="6"/>
    <x v="0"/>
    <n v="54"/>
    <s v="Male"/>
    <s v="North Richard"/>
    <s v="Virginia"/>
    <s v="USA"/>
    <x v="3"/>
    <s v="PROD55"/>
    <x v="3"/>
    <s v="Decor"/>
    <n v="81.75"/>
    <n v="226.05"/>
    <s v="STORE12"/>
    <x v="18"/>
    <s v="North"/>
    <s v="Sabrinatown"/>
    <s v="Online"/>
    <n v="1"/>
    <n v="967.76"/>
    <n v="0.09"/>
    <s v="Credit Card"/>
    <x v="1772"/>
  </r>
  <r>
    <s v="SALE1773"/>
    <d v="2024-08-03T00:00:00"/>
    <s v="CUST1067"/>
    <s v="Amber Mcclain"/>
    <n v="3"/>
    <x v="7"/>
    <x v="0"/>
    <n v="58"/>
    <s v="Male"/>
    <s v="Brendaburgh"/>
    <s v="Florida"/>
    <s v="USA"/>
    <x v="2"/>
    <s v="PROD41"/>
    <x v="0"/>
    <s v="Fitness"/>
    <n v="313.26"/>
    <n v="369"/>
    <s v="STORE19"/>
    <x v="12"/>
    <s v="East"/>
    <s v="Vasquezborough"/>
    <s v="Online"/>
    <n v="2"/>
    <n v="56.52"/>
    <n v="0.17"/>
    <s v="PayPal"/>
    <x v="1773"/>
  </r>
  <r>
    <s v="SALE1774"/>
    <d v="2023-12-15T00:00:00"/>
    <s v="CUST1490"/>
    <s v="Scott Harris"/>
    <n v="15"/>
    <x v="1"/>
    <x v="1"/>
    <n v="23"/>
    <s v="Male"/>
    <s v="North Nataliemouth"/>
    <s v="Maryland"/>
    <s v="USA"/>
    <x v="1"/>
    <s v="PROD67"/>
    <x v="1"/>
    <s v="Accessories"/>
    <n v="349.17"/>
    <n v="476"/>
    <s v="STORE1"/>
    <x v="8"/>
    <s v="North"/>
    <s v="Danielmouth"/>
    <s v="Flagship"/>
    <n v="4"/>
    <n v="921.84"/>
    <n v="0.04"/>
    <s v="Credit Card"/>
    <x v="1774"/>
  </r>
  <r>
    <s v="SALE1775"/>
    <d v="2024-01-28T00:00:00"/>
    <s v="CUST1328"/>
    <s v="Mario Harvey Jr."/>
    <n v="28"/>
    <x v="4"/>
    <x v="0"/>
    <n v="46"/>
    <s v="Male"/>
    <s v="Jessicaport"/>
    <s v="Minnesota"/>
    <s v="USA"/>
    <x v="1"/>
    <s v="PROD86"/>
    <x v="3"/>
    <s v="Kitchen"/>
    <n v="176.07"/>
    <n v="82"/>
    <s v="STORE16"/>
    <x v="9"/>
    <s v="West"/>
    <s v="New Jimmymouth"/>
    <s v="Flagship"/>
    <n v="3"/>
    <n v="738.47"/>
    <n v="0.28000000000000003"/>
    <s v="Credit Card"/>
    <x v="1775"/>
  </r>
  <r>
    <s v="SALE1776"/>
    <d v="2024-11-24T00:00:00"/>
    <s v="CUST1328"/>
    <s v="Mario Harvey Jr."/>
    <n v="24"/>
    <x v="3"/>
    <x v="0"/>
    <n v="46"/>
    <s v="Male"/>
    <s v="Jessicaport"/>
    <s v="Minnesota"/>
    <s v="USA"/>
    <x v="1"/>
    <s v="PROD5"/>
    <x v="4"/>
    <s v="Accessories"/>
    <n v="261"/>
    <n v="59"/>
    <s v="STORE0"/>
    <x v="6"/>
    <s v="East"/>
    <s v="Washingtonfurt"/>
    <s v="Flagship"/>
    <n v="4"/>
    <n v="477.83"/>
    <n v="0.05"/>
    <s v="COD"/>
    <x v="1776"/>
  </r>
  <r>
    <s v="SALE1777"/>
    <d v="2025-06-23T00:00:00"/>
    <s v="CUST1168"/>
    <s v="Daniel Contreras"/>
    <n v="23"/>
    <x v="2"/>
    <x v="2"/>
    <n v="36"/>
    <s v="Female"/>
    <s v="Robertview"/>
    <s v="Florida"/>
    <s v="USA"/>
    <x v="1"/>
    <s v="PROD42"/>
    <x v="1"/>
    <s v="Accessories"/>
    <n v="450.71"/>
    <n v="389"/>
    <s v="STORE12"/>
    <x v="18"/>
    <s v="North"/>
    <s v="Sabrinatown"/>
    <s v="Online"/>
    <n v="3"/>
    <n v="605.83000000000004"/>
    <n v="0.28000000000000003"/>
    <s v="COD"/>
    <x v="1777"/>
  </r>
  <r>
    <s v="SALE1778"/>
    <d v="2024-03-22T00:00:00"/>
    <s v="CUST1067"/>
    <s v="Amber Mcclain"/>
    <n v="22"/>
    <x v="9"/>
    <x v="0"/>
    <n v="58"/>
    <s v="Male"/>
    <s v="Brendaburgh"/>
    <s v="Florida"/>
    <s v="USA"/>
    <x v="2"/>
    <s v="PROD43"/>
    <x v="1"/>
    <s v="Computer"/>
    <n v="253.33"/>
    <n v="266"/>
    <s v="STORE3"/>
    <x v="0"/>
    <s v="North"/>
    <s v="Hoodberg"/>
    <s v="Outlet"/>
    <n v="2"/>
    <n v="521.44000000000005"/>
    <n v="0.25"/>
    <s v="COD"/>
    <x v="1778"/>
  </r>
  <r>
    <s v="SALE1779"/>
    <d v="2025-07-25T00:00:00"/>
    <s v="CUST1373"/>
    <s v="James Orozco"/>
    <n v="25"/>
    <x v="0"/>
    <x v="2"/>
    <n v="37"/>
    <s v="Female"/>
    <s v="Simpsonfort"/>
    <s v="Maine"/>
    <s v="USA"/>
    <x v="0"/>
    <s v="PROD10"/>
    <x v="3"/>
    <s v="Kitchen"/>
    <n v="298.86"/>
    <n v="308"/>
    <s v="STORE7"/>
    <x v="4"/>
    <s v="South"/>
    <s v="Williamsfurt"/>
    <s v="Online"/>
    <n v="4"/>
    <n v="499.02"/>
    <n v="0.06"/>
    <s v="Credit Card"/>
    <x v="1779"/>
  </r>
  <r>
    <s v="SALE1780"/>
    <d v="2025-04-11T00:00:00"/>
    <s v="CUST1153"/>
    <s v="Joseph Faulkner"/>
    <n v="11"/>
    <x v="10"/>
    <x v="2"/>
    <n v="31"/>
    <s v="Male"/>
    <s v="New Leahfurt"/>
    <s v="North Dakota"/>
    <s v="USA"/>
    <x v="3"/>
    <s v="PROD4"/>
    <x v="4"/>
    <s v="Bottoms"/>
    <n v="306.45999999999998"/>
    <n v="487"/>
    <s v="STORE18"/>
    <x v="14"/>
    <s v="East"/>
    <s v="East Stevechester"/>
    <s v="Flagship"/>
    <n v="4"/>
    <n v="299.45999999999998"/>
    <n v="0.18"/>
    <s v="COD"/>
    <x v="1780"/>
  </r>
  <r>
    <s v="SALE1781"/>
    <d v="2023-12-25T00:00:00"/>
    <s v="CUST1457"/>
    <s v="Christina Robertson"/>
    <n v="25"/>
    <x v="1"/>
    <x v="1"/>
    <n v="59"/>
    <s v="Male"/>
    <s v="Hubbardborough"/>
    <s v="Kentucky"/>
    <s v="USA"/>
    <x v="1"/>
    <s v="PROD39"/>
    <x v="1"/>
    <s v="Mobile"/>
    <n v="326.06"/>
    <n v="301"/>
    <s v="STORE0"/>
    <x v="6"/>
    <s v="East"/>
    <s v="Washingtonfurt"/>
    <s v="Flagship"/>
    <n v="1"/>
    <n v="609.29"/>
    <n v="0.15"/>
    <s v="Credit Card"/>
    <x v="1781"/>
  </r>
  <r>
    <s v="SALE1782"/>
    <d v="2024-12-30T00:00:00"/>
    <s v="CUST1101"/>
    <s v="Colleen Maynard"/>
    <n v="30"/>
    <x v="1"/>
    <x v="0"/>
    <n v="29"/>
    <s v="Male"/>
    <s v="Singletonmouth"/>
    <s v="Utah"/>
    <s v="USA"/>
    <x v="0"/>
    <s v="PROD2"/>
    <x v="4"/>
    <s v="Outerwear"/>
    <n v="265.73266666666666"/>
    <n v="352"/>
    <s v="STORE8"/>
    <x v="2"/>
    <s v="West"/>
    <s v="Thompsonborough"/>
    <s v="Online"/>
    <n v="1"/>
    <n v="213.74"/>
    <n v="7.0000000000000007E-2"/>
    <s v="COD"/>
    <x v="1782"/>
  </r>
  <r>
    <s v="SALE1783"/>
    <d v="2025-03-02T00:00:00"/>
    <s v="CUST1153"/>
    <s v="Joseph Faulkner"/>
    <n v="2"/>
    <x v="9"/>
    <x v="2"/>
    <n v="31"/>
    <s v="Male"/>
    <s v="New Leahfurt"/>
    <s v="North Dakota"/>
    <s v="USA"/>
    <x v="3"/>
    <s v="PROD55"/>
    <x v="3"/>
    <s v="Decor"/>
    <n v="81.75"/>
    <n v="226.05"/>
    <s v="STORE16"/>
    <x v="9"/>
    <s v="West"/>
    <s v="New Jimmymouth"/>
    <s v="Flagship"/>
    <n v="4"/>
    <n v="613.16999999999996"/>
    <n v="0.26"/>
    <s v="Credit Card"/>
    <x v="1783"/>
  </r>
  <r>
    <s v="SALE1784"/>
    <d v="2024-01-02T00:00:00"/>
    <s v="CUST1357"/>
    <s v="Manuel Castillo"/>
    <n v="2"/>
    <x v="4"/>
    <x v="0"/>
    <n v="41"/>
    <s v="Male"/>
    <s v="Nealview"/>
    <s v="Tennessee"/>
    <s v="USA"/>
    <x v="0"/>
    <s v="PROD59"/>
    <x v="2"/>
    <s v="Haircare"/>
    <n v="17.309999999999999"/>
    <n v="399"/>
    <s v="STORE11"/>
    <x v="19"/>
    <s v="South"/>
    <s v="Lake Michael"/>
    <s v="Online"/>
    <n v="2"/>
    <n v="687.36"/>
    <n v="7.0000000000000007E-2"/>
    <s v="COD"/>
    <x v="1784"/>
  </r>
  <r>
    <s v="SALE1785"/>
    <d v="2025-09-15T00:00:00"/>
    <s v="CUST1326"/>
    <s v="Robert King"/>
    <n v="15"/>
    <x v="8"/>
    <x v="2"/>
    <n v="58"/>
    <s v="Female"/>
    <s v="Cindyton"/>
    <s v="Rhode Island"/>
    <s v="USA"/>
    <x v="0"/>
    <s v="PROD67"/>
    <x v="1"/>
    <s v="Accessories"/>
    <n v="349.17"/>
    <n v="476"/>
    <s v="STORE13"/>
    <x v="13"/>
    <s v="East"/>
    <s v="Johnsonville"/>
    <s v="Flagship"/>
    <n v="3"/>
    <n v="115.39"/>
    <n v="0.02"/>
    <s v="PayPal"/>
    <x v="1785"/>
  </r>
  <r>
    <s v="SALE1786"/>
    <d v="2024-03-08T00:00:00"/>
    <s v="CUST1179"/>
    <s v="Nicholas Bradshaw"/>
    <n v="8"/>
    <x v="9"/>
    <x v="0"/>
    <n v="43"/>
    <s v="Female"/>
    <s v="Murphyfurt"/>
    <s v="Utah"/>
    <s v="USA"/>
    <x v="2"/>
    <s v="PROD24"/>
    <x v="0"/>
    <s v="Outdoor"/>
    <n v="166.06"/>
    <n v="340"/>
    <s v="STORE12"/>
    <x v="18"/>
    <s v="North"/>
    <s v="Sabrinatown"/>
    <s v="Online"/>
    <n v="2"/>
    <n v="722.06"/>
    <n v="7.0000000000000007E-2"/>
    <s v="Credit Card"/>
    <x v="1786"/>
  </r>
  <r>
    <s v="SALE1787"/>
    <d v="2024-12-26T00:00:00"/>
    <s v="CUST1425"/>
    <s v="Bryce Hawkins"/>
    <n v="26"/>
    <x v="1"/>
    <x v="0"/>
    <n v="40"/>
    <s v="Male"/>
    <s v="Lake Monique"/>
    <s v="Utah"/>
    <s v="USA"/>
    <x v="3"/>
    <s v="PROD7"/>
    <x v="3"/>
    <s v="Lighting"/>
    <n v="218.86"/>
    <n v="170"/>
    <s v="STORE15"/>
    <x v="10"/>
    <s v="North"/>
    <s v="East Jenniferstad"/>
    <s v="Flagship"/>
    <n v="1"/>
    <n v="384.57"/>
    <n v="0.06"/>
    <s v="PayPal"/>
    <x v="1787"/>
  </r>
  <r>
    <s v="SALE1788"/>
    <d v="2025-03-19T00:00:00"/>
    <s v="CUST1210"/>
    <s v="Antonio Jones"/>
    <n v="19"/>
    <x v="9"/>
    <x v="2"/>
    <n v="48"/>
    <s v="Male"/>
    <s v="Matthewborough"/>
    <s v="Georgia"/>
    <s v="USA"/>
    <x v="2"/>
    <s v="PROD8"/>
    <x v="1"/>
    <s v="Audio"/>
    <n v="439.07"/>
    <n v="142"/>
    <s v="STORE13"/>
    <x v="13"/>
    <s v="East"/>
    <s v="Johnsonville"/>
    <s v="Flagship"/>
    <n v="2"/>
    <n v="194.09"/>
    <n v="0.18"/>
    <s v="PayPal"/>
    <x v="1788"/>
  </r>
  <r>
    <s v="SALE1789"/>
    <d v="2024-10-14T00:00:00"/>
    <s v="CUST1172"/>
    <s v="Thomas Rhodes"/>
    <n v="14"/>
    <x v="11"/>
    <x v="0"/>
    <n v="41"/>
    <s v="Female"/>
    <s v="Port Richard"/>
    <s v="West Virginia"/>
    <s v="USA"/>
    <x v="3"/>
    <s v="PROD88"/>
    <x v="0"/>
    <s v="Accessories"/>
    <n v="131.24"/>
    <n v="232"/>
    <s v="STORE3"/>
    <x v="0"/>
    <s v="North"/>
    <s v="Hoodberg"/>
    <s v="Outlet"/>
    <n v="2"/>
    <n v="403.91"/>
    <n v="7.0000000000000007E-2"/>
    <s v="Credit Card"/>
    <x v="1789"/>
  </r>
  <r>
    <s v="SALE1790"/>
    <d v="2025-03-05T00:00:00"/>
    <s v="CUST1076"/>
    <s v="Nathan Campbell"/>
    <n v="5"/>
    <x v="9"/>
    <x v="2"/>
    <n v="37"/>
    <s v="Male"/>
    <s v="Rodrigueztown"/>
    <s v="Oklahoma"/>
    <s v="USA"/>
    <x v="0"/>
    <s v="PROD17"/>
    <x v="0"/>
    <s v="Accessories"/>
    <n v="144.53"/>
    <n v="367"/>
    <s v="STORE14"/>
    <x v="7"/>
    <s v="South"/>
    <s v="Christopherland"/>
    <s v="Outlet"/>
    <n v="1"/>
    <n v="878.69"/>
    <n v="0.3"/>
    <s v="PayPal"/>
    <x v="1790"/>
  </r>
  <r>
    <s v="SALE1791"/>
    <d v="2024-06-03T00:00:00"/>
    <s v="CUST1381"/>
    <s v="Erika Padilla"/>
    <n v="3"/>
    <x v="2"/>
    <x v="0"/>
    <n v="50"/>
    <s v="Male"/>
    <s v="Andrewsland"/>
    <s v="Alabama"/>
    <s v="USA"/>
    <x v="2"/>
    <s v="PROD33"/>
    <x v="3"/>
    <s v="Decor"/>
    <n v="179.77"/>
    <n v="305"/>
    <s v="STORE15"/>
    <x v="10"/>
    <s v="North"/>
    <s v="East Jenniferstad"/>
    <s v="Flagship"/>
    <n v="1"/>
    <n v="161.16999999999999"/>
    <n v="0.05"/>
    <s v="Credit Card"/>
    <x v="1791"/>
  </r>
  <r>
    <s v="SALE1792"/>
    <d v="2024-04-05T00:00:00"/>
    <s v="CUST1214"/>
    <s v="Eric Todd"/>
    <n v="5"/>
    <x v="10"/>
    <x v="0"/>
    <n v="61"/>
    <s v="Male"/>
    <s v="Danielstad"/>
    <s v="Montana"/>
    <s v="USA"/>
    <x v="0"/>
    <s v="PROD73"/>
    <x v="0"/>
    <s v="Team Sports"/>
    <n v="107.06"/>
    <n v="359"/>
    <s v="STORE14"/>
    <x v="7"/>
    <s v="South"/>
    <s v="Christopherland"/>
    <s v="Outlet"/>
    <n v="2"/>
    <n v="720.15"/>
    <n v="0.22"/>
    <s v="COD"/>
    <x v="1792"/>
  </r>
  <r>
    <s v="SALE1793"/>
    <d v="2023-10-23T00:00:00"/>
    <s v="CUST1347"/>
    <s v="Justin Mason DDS"/>
    <n v="23"/>
    <x v="11"/>
    <x v="1"/>
    <n v="39"/>
    <s v="Female"/>
    <s v="Peggystad"/>
    <s v="Connecticut"/>
    <s v="USA"/>
    <x v="0"/>
    <s v="PROD26"/>
    <x v="1"/>
    <s v="Audio"/>
    <n v="322.41000000000003"/>
    <n v="213"/>
    <s v="STORE8"/>
    <x v="2"/>
    <s v="West"/>
    <s v="Thompsonborough"/>
    <s v="Online"/>
    <n v="1"/>
    <n v="361.8"/>
    <n v="0.02"/>
    <s v="COD"/>
    <x v="1793"/>
  </r>
  <r>
    <s v="SALE1794"/>
    <d v="2024-04-20T00:00:00"/>
    <s v="CUST1230"/>
    <s v="Timothy Sanders"/>
    <n v="20"/>
    <x v="10"/>
    <x v="0"/>
    <n v="29"/>
    <s v="Male"/>
    <s v="Aaronmouth"/>
    <s v="Florida"/>
    <s v="USA"/>
    <x v="3"/>
    <s v="PROD95"/>
    <x v="0"/>
    <s v="Accessories"/>
    <n v="60.65"/>
    <n v="75"/>
    <s v="STORE6"/>
    <x v="16"/>
    <s v="East"/>
    <s v="Port Josephberg"/>
    <s v="Online"/>
    <n v="1"/>
    <n v="779.84"/>
    <n v="0.28999999999999998"/>
    <s v="PayPal"/>
    <x v="1794"/>
  </r>
  <r>
    <s v="SALE1795"/>
    <d v="2024-06-12T00:00:00"/>
    <s v="CUST1004"/>
    <s v="Caroline Collins"/>
    <n v="12"/>
    <x v="2"/>
    <x v="0"/>
    <n v="64"/>
    <s v="Female"/>
    <s v="Nicholasshire"/>
    <s v="California"/>
    <s v="USA"/>
    <x v="2"/>
    <s v="PROD96"/>
    <x v="4"/>
    <s v="Outerwear"/>
    <n v="358.47"/>
    <n v="143"/>
    <s v="STORE4"/>
    <x v="5"/>
    <s v="South"/>
    <s v="Port Sharon"/>
    <s v="Online"/>
    <n v="2"/>
    <n v="649.89"/>
    <n v="0.17"/>
    <s v="COD"/>
    <x v="1795"/>
  </r>
  <r>
    <s v="SALE1796"/>
    <d v="2025-08-08T00:00:00"/>
    <s v="CUST1204"/>
    <s v="Tiffany Herrera"/>
    <n v="8"/>
    <x v="7"/>
    <x v="2"/>
    <n v="52"/>
    <s v="Male"/>
    <s v="New Dianebury"/>
    <s v="Virginia"/>
    <s v="USA"/>
    <x v="1"/>
    <s v="PROD53"/>
    <x v="4"/>
    <s v="Bottoms"/>
    <n v="386.56"/>
    <n v="125"/>
    <s v="STORE6"/>
    <x v="16"/>
    <s v="East"/>
    <s v="Port Josephberg"/>
    <s v="Online"/>
    <n v="1"/>
    <n v="952.73"/>
    <n v="0.17"/>
    <s v="Credit Card"/>
    <x v="1796"/>
  </r>
  <r>
    <s v="SALE1797"/>
    <d v="2025-08-06T00:00:00"/>
    <s v="CUST1084"/>
    <s v="Christy Hoffman"/>
    <n v="6"/>
    <x v="7"/>
    <x v="2"/>
    <n v="26"/>
    <s v="Female"/>
    <s v="Garyberg"/>
    <s v="Indiana"/>
    <s v="USA"/>
    <x v="1"/>
    <s v="PROD99"/>
    <x v="3"/>
    <s v="Kitchen"/>
    <n v="201.41"/>
    <n v="146"/>
    <s v="STORE16"/>
    <x v="9"/>
    <s v="West"/>
    <s v="New Jimmymouth"/>
    <s v="Flagship"/>
    <n v="4"/>
    <n v="820.78"/>
    <n v="0.25"/>
    <s v="Credit Card"/>
    <x v="1797"/>
  </r>
  <r>
    <s v="SALE1798"/>
    <d v="2024-10-27T00:00:00"/>
    <s v="CUST1342"/>
    <s v="Michelle Cunningham"/>
    <n v="27"/>
    <x v="11"/>
    <x v="0"/>
    <n v="30"/>
    <s v="Female"/>
    <s v="Amandaborough"/>
    <s v="Connecticut"/>
    <s v="USA"/>
    <x v="3"/>
    <s v="PROD38"/>
    <x v="0"/>
    <s v="Outdoor"/>
    <n v="135.61000000000001"/>
    <n v="394"/>
    <s v="STORE3"/>
    <x v="0"/>
    <s v="North"/>
    <s v="Hoodberg"/>
    <s v="Outlet"/>
    <n v="4"/>
    <n v="247.55"/>
    <n v="0.05"/>
    <s v="Credit Card"/>
    <x v="1798"/>
  </r>
  <r>
    <s v="SALE1799"/>
    <d v="2024-03-18T00:00:00"/>
    <s v="CUST1227"/>
    <s v="Gregory Pham"/>
    <n v="18"/>
    <x v="9"/>
    <x v="0"/>
    <n v="63"/>
    <s v="Female"/>
    <s v="Pollardton"/>
    <s v="Kansas"/>
    <s v="USA"/>
    <x v="0"/>
    <s v="PROD99"/>
    <x v="3"/>
    <s v="Kitchen"/>
    <n v="201.41"/>
    <n v="146"/>
    <s v="STORE8"/>
    <x v="2"/>
    <s v="West"/>
    <s v="Thompsonborough"/>
    <s v="Online"/>
    <n v="3"/>
    <n v="561.44000000000005"/>
    <n v="0.2"/>
    <s v="COD"/>
    <x v="1799"/>
  </r>
  <r>
    <s v="SALE1800"/>
    <d v="2023-11-19T00:00:00"/>
    <s v="CUST1281"/>
    <s v="Brittany Watson"/>
    <n v="19"/>
    <x v="3"/>
    <x v="1"/>
    <n v="59"/>
    <s v="Male"/>
    <s v="North Joshualand"/>
    <s v="Connecticut"/>
    <s v="USA"/>
    <x v="1"/>
    <s v="PROD72"/>
    <x v="0"/>
    <s v="Fitness"/>
    <n v="477.61"/>
    <n v="300"/>
    <s v="STORE8"/>
    <x v="2"/>
    <s v="West"/>
    <s v="Thompsonborough"/>
    <s v="Online"/>
    <n v="4"/>
    <n v="214.37"/>
    <n v="0.11"/>
    <s v="COD"/>
    <x v="1800"/>
  </r>
  <r>
    <s v="SALE1801"/>
    <d v="2025-03-25T00:00:00"/>
    <s v="CUST1417"/>
    <s v="Karen King"/>
    <n v="25"/>
    <x v="9"/>
    <x v="2"/>
    <n v="64"/>
    <s v="Female"/>
    <s v="Kimburgh"/>
    <s v="North Carolina"/>
    <s v="USA"/>
    <x v="3"/>
    <s v="PROD17"/>
    <x v="0"/>
    <s v="Accessories"/>
    <n v="144.53"/>
    <n v="367"/>
    <s v="STORE16"/>
    <x v="9"/>
    <s v="West"/>
    <s v="New Jimmymouth"/>
    <s v="Flagship"/>
    <n v="3"/>
    <n v="123.74"/>
    <n v="0.23"/>
    <s v="PayPal"/>
    <x v="1801"/>
  </r>
  <r>
    <s v="SALE1802"/>
    <d v="2024-05-15T00:00:00"/>
    <s v="CUST1013"/>
    <s v="Nathan Hernandez"/>
    <n v="15"/>
    <x v="5"/>
    <x v="0"/>
    <n v="32"/>
    <s v="Female"/>
    <s v="New Becky"/>
    <s v="Montana"/>
    <s v="USA"/>
    <x v="2"/>
    <s v="PROD67"/>
    <x v="1"/>
    <s v="Accessories"/>
    <n v="349.17"/>
    <n v="476"/>
    <s v="STORE11"/>
    <x v="19"/>
    <s v="South"/>
    <s v="Lake Michael"/>
    <s v="Online"/>
    <n v="4"/>
    <n v="645.71"/>
    <n v="0.1"/>
    <s v="PayPal"/>
    <x v="1802"/>
  </r>
  <r>
    <s v="SALE1803"/>
    <d v="2025-03-20T00:00:00"/>
    <s v="CUST1033"/>
    <s v="Robert Jones DDS"/>
    <n v="20"/>
    <x v="9"/>
    <x v="2"/>
    <n v="25"/>
    <s v="Male"/>
    <s v="Tristanton"/>
    <s v="Oklahoma"/>
    <s v="USA"/>
    <x v="1"/>
    <s v="PROD21"/>
    <x v="3"/>
    <s v="Storage"/>
    <n v="123.46"/>
    <n v="76"/>
    <s v="STORE12"/>
    <x v="18"/>
    <s v="North"/>
    <s v="Sabrinatown"/>
    <s v="Online"/>
    <n v="3"/>
    <n v="587.12"/>
    <n v="0.3"/>
    <s v="Credit Card"/>
    <x v="1803"/>
  </r>
  <r>
    <s v="SALE1804"/>
    <d v="2025-10-11T00:00:00"/>
    <s v="CUST1241"/>
    <s v="Mr. William Horton"/>
    <n v="11"/>
    <x v="11"/>
    <x v="2"/>
    <n v="31"/>
    <s v="Male"/>
    <s v="Dawsonchester"/>
    <s v="Virginia"/>
    <s v="USA"/>
    <x v="1"/>
    <s v="PROD25"/>
    <x v="4"/>
    <s v="Accessories"/>
    <n v="174.02"/>
    <n v="268"/>
    <s v="STORE18"/>
    <x v="14"/>
    <s v="East"/>
    <s v="East Stevechester"/>
    <s v="Flagship"/>
    <n v="1"/>
    <n v="401.18"/>
    <n v="0.15"/>
    <s v="COD"/>
    <x v="1804"/>
  </r>
  <r>
    <s v="SALE1805"/>
    <d v="2024-07-13T00:00:00"/>
    <s v="CUST1366"/>
    <s v="Mallory Allen"/>
    <n v="13"/>
    <x v="0"/>
    <x v="0"/>
    <n v="40"/>
    <s v="Female"/>
    <s v="North Theresa"/>
    <s v="Alabama"/>
    <s v="USA"/>
    <x v="1"/>
    <s v="PROD58"/>
    <x v="4"/>
    <s v="Accessories"/>
    <n v="113.83"/>
    <n v="485"/>
    <s v="STORE18"/>
    <x v="14"/>
    <s v="East"/>
    <s v="East Stevechester"/>
    <s v="Flagship"/>
    <n v="3"/>
    <n v="658.33"/>
    <n v="0.12"/>
    <s v="COD"/>
    <x v="1805"/>
  </r>
  <r>
    <s v="SALE1806"/>
    <d v="2024-07-01T00:00:00"/>
    <s v="CUST1201"/>
    <s v="Mary Boyd"/>
    <n v="1"/>
    <x v="0"/>
    <x v="0"/>
    <n v="25"/>
    <s v="Female"/>
    <s v="New Logan"/>
    <s v="Michigan"/>
    <s v="USA"/>
    <x v="3"/>
    <s v="PROD49"/>
    <x v="2"/>
    <s v="Fragrance"/>
    <n v="43.29"/>
    <n v="267"/>
    <s v="STORE11"/>
    <x v="19"/>
    <s v="South"/>
    <s v="Lake Michael"/>
    <s v="Online"/>
    <n v="4"/>
    <n v="450.3"/>
    <n v="0.02"/>
    <s v="Credit Card"/>
    <x v="1806"/>
  </r>
  <r>
    <s v="SALE1807"/>
    <d v="2025-04-10T00:00:00"/>
    <s v="CUST1145"/>
    <s v="Cameron Simpson"/>
    <n v="10"/>
    <x v="10"/>
    <x v="2"/>
    <n v="46"/>
    <s v="Male"/>
    <s v="Michaelfort"/>
    <s v="Indiana"/>
    <s v="USA"/>
    <x v="1"/>
    <s v="PROD94"/>
    <x v="2"/>
    <s v="Skincare"/>
    <n v="358.47"/>
    <n v="213"/>
    <s v="STORE10"/>
    <x v="15"/>
    <s v="East"/>
    <s v="East Davidville"/>
    <s v="Online"/>
    <n v="4"/>
    <n v="33.630000000000003"/>
    <n v="0.05"/>
    <s v="Credit Card"/>
    <x v="1807"/>
  </r>
  <r>
    <s v="SALE1808"/>
    <d v="2024-07-02T00:00:00"/>
    <s v="CUST1035"/>
    <s v="Rachel Myers"/>
    <n v="2"/>
    <x v="0"/>
    <x v="0"/>
    <n v="52"/>
    <s v="Male"/>
    <s v="Robertberg"/>
    <s v="North Dakota"/>
    <s v="USA"/>
    <x v="2"/>
    <s v="PROD16"/>
    <x v="2"/>
    <s v="Grooming"/>
    <n v="337.42"/>
    <n v="256"/>
    <s v="STORE0"/>
    <x v="6"/>
    <s v="East"/>
    <s v="Washingtonfurt"/>
    <s v="Flagship"/>
    <n v="3"/>
    <n v="168.89"/>
    <n v="0.03"/>
    <s v="COD"/>
    <x v="1808"/>
  </r>
  <r>
    <s v="SALE1809"/>
    <d v="2024-09-11T00:00:00"/>
    <s v="CUST1095"/>
    <s v="Amy Fowler"/>
    <n v="11"/>
    <x v="8"/>
    <x v="0"/>
    <n v="62"/>
    <s v="Female"/>
    <s v="West Bobbyshire"/>
    <s v="New York"/>
    <s v="USA"/>
    <x v="1"/>
    <s v="PROD60"/>
    <x v="2"/>
    <s v="Fragrance"/>
    <n v="482.75"/>
    <n v="444"/>
    <s v="STORE11"/>
    <x v="19"/>
    <s v="South"/>
    <s v="Lake Michael"/>
    <s v="Online"/>
    <n v="1"/>
    <n v="141.85"/>
    <n v="0.06"/>
    <s v="PayPal"/>
    <x v="1809"/>
  </r>
  <r>
    <s v="SALE1810"/>
    <d v="2024-08-16T00:00:00"/>
    <s v="CUST1306"/>
    <s v="Angela Robinson"/>
    <n v="16"/>
    <x v="7"/>
    <x v="0"/>
    <n v="44"/>
    <s v="Male"/>
    <s v="New Nicholasstad"/>
    <s v="Tennessee"/>
    <s v="USA"/>
    <x v="1"/>
    <s v="PROD35"/>
    <x v="3"/>
    <s v="Lighting"/>
    <n v="382.22"/>
    <n v="329"/>
    <s v="STORE7"/>
    <x v="4"/>
    <s v="South"/>
    <s v="Williamsfurt"/>
    <s v="Online"/>
    <n v="1"/>
    <n v="617.4"/>
    <n v="0.21"/>
    <s v="Credit Card"/>
    <x v="1810"/>
  </r>
  <r>
    <s v="SALE1811"/>
    <d v="2024-08-30T00:00:00"/>
    <s v="CUST1147"/>
    <s v="Rhonda Young"/>
    <n v="30"/>
    <x v="7"/>
    <x v="0"/>
    <n v="49"/>
    <s v="Female"/>
    <s v="Lake Nathanfort"/>
    <s v="Alaska"/>
    <s v="USA"/>
    <x v="1"/>
    <s v="PROD53"/>
    <x v="4"/>
    <s v="Bottoms"/>
    <n v="386.56"/>
    <n v="125"/>
    <s v="STORE1"/>
    <x v="8"/>
    <s v="North"/>
    <s v="Danielmouth"/>
    <s v="Flagship"/>
    <n v="3"/>
    <n v="841.47"/>
    <n v="0.15"/>
    <s v="COD"/>
    <x v="1811"/>
  </r>
  <r>
    <s v="SALE1812"/>
    <d v="2024-02-12T00:00:00"/>
    <s v="CUST1059"/>
    <s v="Alyssa Vargas"/>
    <n v="12"/>
    <x v="6"/>
    <x v="0"/>
    <n v="53"/>
    <s v="Male"/>
    <s v="New Kathrynland"/>
    <s v="Montana"/>
    <s v="USA"/>
    <x v="1"/>
    <s v="PROD21"/>
    <x v="3"/>
    <s v="Storage"/>
    <n v="123.46"/>
    <n v="76"/>
    <s v="STORE13"/>
    <x v="13"/>
    <s v="East"/>
    <s v="Johnsonville"/>
    <s v="Flagship"/>
    <n v="2"/>
    <n v="960.41"/>
    <n v="0.18"/>
    <s v="Credit Card"/>
    <x v="1812"/>
  </r>
  <r>
    <s v="SALE1813"/>
    <d v="2023-12-29T00:00:00"/>
    <s v="CUST1451"/>
    <s v="Ashley Roberts"/>
    <n v="29"/>
    <x v="1"/>
    <x v="1"/>
    <n v="46"/>
    <s v="Male"/>
    <s v="Josephmouth"/>
    <s v="New Mexico"/>
    <s v="USA"/>
    <x v="0"/>
    <s v="PROD75"/>
    <x v="4"/>
    <s v="Footwear"/>
    <n v="158.13999999999999"/>
    <n v="82"/>
    <s v="STORE18"/>
    <x v="14"/>
    <s v="East"/>
    <s v="East Stevechester"/>
    <s v="Flagship"/>
    <n v="3"/>
    <n v="717.22"/>
    <n v="0.24"/>
    <s v="PayPal"/>
    <x v="1813"/>
  </r>
  <r>
    <s v="SALE1814"/>
    <d v="2025-06-24T00:00:00"/>
    <s v="CUST1115"/>
    <s v="Tyler Conrad"/>
    <n v="24"/>
    <x v="2"/>
    <x v="2"/>
    <n v="53"/>
    <s v="Female"/>
    <s v="North Curtischester"/>
    <s v="North Dakota"/>
    <s v="USA"/>
    <x v="1"/>
    <s v="PROD12"/>
    <x v="2"/>
    <s v="Haircare"/>
    <n v="115.82"/>
    <n v="460"/>
    <s v="STORE0"/>
    <x v="6"/>
    <s v="East"/>
    <s v="Washingtonfurt"/>
    <s v="Flagship"/>
    <n v="1"/>
    <n v="281.83"/>
    <n v="0.16"/>
    <s v="COD"/>
    <x v="1814"/>
  </r>
  <r>
    <s v="SALE1815"/>
    <d v="2024-04-18T00:00:00"/>
    <s v="CUST1204"/>
    <s v="Tiffany Herrera"/>
    <n v="18"/>
    <x v="10"/>
    <x v="0"/>
    <n v="52"/>
    <s v="Male"/>
    <s v="New Dianebury"/>
    <s v="Virginia"/>
    <s v="USA"/>
    <x v="1"/>
    <s v="PROD59"/>
    <x v="2"/>
    <s v="Haircare"/>
    <n v="17.309999999999999"/>
    <n v="399"/>
    <s v="STORE14"/>
    <x v="7"/>
    <s v="South"/>
    <s v="Christopherland"/>
    <s v="Outlet"/>
    <n v="1"/>
    <n v="509.08"/>
    <n v="0.04"/>
    <s v="PayPal"/>
    <x v="1815"/>
  </r>
  <r>
    <s v="SALE1816"/>
    <d v="2025-09-30T00:00:00"/>
    <s v="CUST1400"/>
    <s v="Mark Rogers"/>
    <n v="30"/>
    <x v="8"/>
    <x v="2"/>
    <n v="57"/>
    <s v="Female"/>
    <s v="Bookertown"/>
    <s v="Oklahoma"/>
    <s v="USA"/>
    <x v="1"/>
    <s v="PROD96"/>
    <x v="4"/>
    <s v="Outerwear"/>
    <n v="358.47"/>
    <n v="143"/>
    <s v="STORE2"/>
    <x v="17"/>
    <s v="South"/>
    <s v="North Nancyview"/>
    <s v="Outlet"/>
    <n v="4"/>
    <n v="827.09"/>
    <n v="0.3"/>
    <s v="Credit Card"/>
    <x v="1816"/>
  </r>
  <r>
    <s v="SALE1817"/>
    <d v="2025-10-05T00:00:00"/>
    <s v="CUST1210"/>
    <s v="Antonio Jones"/>
    <n v="5"/>
    <x v="11"/>
    <x v="2"/>
    <n v="48"/>
    <s v="Male"/>
    <s v="Matthewborough"/>
    <s v="Georgia"/>
    <s v="USA"/>
    <x v="2"/>
    <s v="PROD29"/>
    <x v="3"/>
    <s v="Decor"/>
    <n v="218.48"/>
    <n v="276"/>
    <s v="STORE4"/>
    <x v="5"/>
    <s v="South"/>
    <s v="Port Sharon"/>
    <s v="Online"/>
    <n v="2"/>
    <n v="823.36"/>
    <n v="0.23"/>
    <s v="Credit Card"/>
    <x v="1817"/>
  </r>
  <r>
    <s v="SALE1818"/>
    <d v="2025-06-06T00:00:00"/>
    <s v="CUST1137"/>
    <s v="Rick Dominguez"/>
    <n v="6"/>
    <x v="2"/>
    <x v="2"/>
    <n v="55"/>
    <s v="Female"/>
    <s v="North Johnbury"/>
    <s v="Ohio"/>
    <s v="USA"/>
    <x v="1"/>
    <s v="PROD26"/>
    <x v="1"/>
    <s v="Audio"/>
    <n v="322.41000000000003"/>
    <n v="213"/>
    <s v="STORE5"/>
    <x v="3"/>
    <s v="North"/>
    <s v="New Michaelchester"/>
    <s v="Outlet"/>
    <n v="4"/>
    <n v="282.18"/>
    <n v="0.13"/>
    <s v="COD"/>
    <x v="1818"/>
  </r>
  <r>
    <s v="SALE1819"/>
    <d v="2024-02-01T00:00:00"/>
    <s v="CUST1172"/>
    <s v="Thomas Rhodes"/>
    <n v="1"/>
    <x v="6"/>
    <x v="0"/>
    <n v="41"/>
    <s v="Female"/>
    <s v="Port Richard"/>
    <s v="West Virginia"/>
    <s v="USA"/>
    <x v="3"/>
    <s v="PROD21"/>
    <x v="3"/>
    <s v="Storage"/>
    <n v="123.46"/>
    <n v="76"/>
    <s v="STORE1"/>
    <x v="8"/>
    <s v="North"/>
    <s v="Danielmouth"/>
    <s v="Flagship"/>
    <n v="1"/>
    <n v="486.39"/>
    <n v="0.09"/>
    <s v="COD"/>
    <x v="1819"/>
  </r>
  <r>
    <s v="SALE1820"/>
    <d v="2024-01-21T00:00:00"/>
    <s v="CUST1044"/>
    <s v="Denise Williams"/>
    <n v="21"/>
    <x v="4"/>
    <x v="0"/>
    <n v="34"/>
    <s v="Male"/>
    <s v="Christianstad"/>
    <s v="Hawaii"/>
    <s v="USA"/>
    <x v="3"/>
    <s v="PROD18"/>
    <x v="4"/>
    <s v="Bottoms"/>
    <n v="265.73266666666666"/>
    <n v="343"/>
    <s v="STORE3"/>
    <x v="0"/>
    <s v="North"/>
    <s v="Hoodberg"/>
    <s v="Outlet"/>
    <n v="2"/>
    <n v="603.62"/>
    <n v="0.18"/>
    <s v="COD"/>
    <x v="1820"/>
  </r>
  <r>
    <s v="SALE1821"/>
    <d v="2024-09-19T00:00:00"/>
    <s v="CUST1147"/>
    <s v="Rhonda Young"/>
    <n v="19"/>
    <x v="8"/>
    <x v="0"/>
    <n v="49"/>
    <s v="Female"/>
    <s v="Lake Nathanfort"/>
    <s v="Alaska"/>
    <s v="USA"/>
    <x v="1"/>
    <s v="PROD37"/>
    <x v="4"/>
    <s v="Footwear"/>
    <n v="353.47"/>
    <n v="214"/>
    <s v="STORE8"/>
    <x v="2"/>
    <s v="West"/>
    <s v="Thompsonborough"/>
    <s v="Online"/>
    <n v="3"/>
    <n v="204.17"/>
    <n v="0.1"/>
    <s v="PayPal"/>
    <x v="1821"/>
  </r>
  <r>
    <s v="SALE1822"/>
    <d v="2024-01-19T00:00:00"/>
    <s v="CUST1137"/>
    <s v="Rick Dominguez"/>
    <n v="19"/>
    <x v="4"/>
    <x v="0"/>
    <n v="55"/>
    <s v="Female"/>
    <s v="North Johnbury"/>
    <s v="Ohio"/>
    <s v="USA"/>
    <x v="1"/>
    <s v="PROD8"/>
    <x v="1"/>
    <s v="Audio"/>
    <n v="439.07"/>
    <n v="142"/>
    <s v="STORE15"/>
    <x v="10"/>
    <s v="North"/>
    <s v="East Jenniferstad"/>
    <s v="Flagship"/>
    <n v="1"/>
    <n v="43.58"/>
    <n v="0.01"/>
    <s v="COD"/>
    <x v="1822"/>
  </r>
  <r>
    <s v="SALE1823"/>
    <d v="2024-10-29T00:00:00"/>
    <s v="CUST1332"/>
    <s v="Dr. Lindsay Hanna"/>
    <n v="29"/>
    <x v="11"/>
    <x v="0"/>
    <n v="34"/>
    <s v="Female"/>
    <s v="New Paulstad"/>
    <s v="Hawaii"/>
    <s v="USA"/>
    <x v="3"/>
    <s v="PROD47"/>
    <x v="2"/>
    <s v="Makeup"/>
    <n v="250.41615384615383"/>
    <n v="431"/>
    <s v="STORE2"/>
    <x v="17"/>
    <s v="South"/>
    <s v="North Nancyview"/>
    <s v="Outlet"/>
    <n v="3"/>
    <n v="469.33"/>
    <n v="0.14000000000000001"/>
    <s v="PayPal"/>
    <x v="1823"/>
  </r>
  <r>
    <s v="SALE1824"/>
    <d v="2025-07-02T00:00:00"/>
    <s v="CUST1209"/>
    <s v="Joan Johnson"/>
    <n v="2"/>
    <x v="0"/>
    <x v="2"/>
    <n v="50"/>
    <s v="Female"/>
    <s v="Lake Josephport"/>
    <s v="Maine"/>
    <s v="USA"/>
    <x v="1"/>
    <s v="PROD8"/>
    <x v="1"/>
    <s v="Audio"/>
    <n v="439.07"/>
    <n v="142"/>
    <s v="STORE8"/>
    <x v="2"/>
    <s v="West"/>
    <s v="Thompsonborough"/>
    <s v="Online"/>
    <n v="4"/>
    <n v="836.23"/>
    <n v="0.12"/>
    <s v="Credit Card"/>
    <x v="1824"/>
  </r>
  <r>
    <s v="SALE1825"/>
    <d v="2024-09-14T00:00:00"/>
    <s v="CUST1178"/>
    <s v="Michelle Myers"/>
    <n v="14"/>
    <x v="8"/>
    <x v="0"/>
    <n v="33"/>
    <s v="Female"/>
    <s v="West Daniel"/>
    <s v="South Carolina"/>
    <s v="USA"/>
    <x v="3"/>
    <s v="PROD67"/>
    <x v="1"/>
    <s v="Accessories"/>
    <n v="349.17"/>
    <n v="476"/>
    <s v="STORE19"/>
    <x v="12"/>
    <s v="East"/>
    <s v="Vasquezborough"/>
    <s v="Online"/>
    <n v="2"/>
    <n v="661.53"/>
    <n v="0.2"/>
    <s v="PayPal"/>
    <x v="1825"/>
  </r>
  <r>
    <s v="SALE1826"/>
    <d v="2025-09-03T00:00:00"/>
    <s v="CUST1118"/>
    <s v="Earl Allen"/>
    <n v="3"/>
    <x v="8"/>
    <x v="2"/>
    <n v="36"/>
    <s v="Male"/>
    <s v="New Jenniferburgh"/>
    <s v="Nebraska"/>
    <s v="USA"/>
    <x v="1"/>
    <s v="PROD56"/>
    <x v="3"/>
    <s v="Decor"/>
    <n v="461.47"/>
    <n v="190"/>
    <s v="STORE16"/>
    <x v="9"/>
    <s v="West"/>
    <s v="New Jimmymouth"/>
    <s v="Flagship"/>
    <n v="3"/>
    <n v="753.47"/>
    <n v="0.25"/>
    <s v="PayPal"/>
    <x v="1826"/>
  </r>
  <r>
    <s v="SALE1827"/>
    <d v="2025-01-16T00:00:00"/>
    <s v="CUST1156"/>
    <s v="Maria Sanchez"/>
    <n v="16"/>
    <x v="4"/>
    <x v="2"/>
    <n v="46"/>
    <s v="Male"/>
    <s v="East Peterbury"/>
    <s v="North Dakota"/>
    <s v="USA"/>
    <x v="3"/>
    <s v="PROD64"/>
    <x v="2"/>
    <s v="Makeup"/>
    <n v="299.11"/>
    <n v="118"/>
    <s v="STORE0"/>
    <x v="6"/>
    <s v="East"/>
    <s v="Washingtonfurt"/>
    <s v="Flagship"/>
    <n v="3"/>
    <n v="713.95"/>
    <n v="0"/>
    <s v="Credit Card"/>
    <x v="1827"/>
  </r>
  <r>
    <s v="SALE1828"/>
    <d v="2024-04-13T00:00:00"/>
    <s v="CUST1099"/>
    <s v="Sheila Wilson"/>
    <n v="13"/>
    <x v="10"/>
    <x v="0"/>
    <n v="35"/>
    <s v="Male"/>
    <s v="South Dustin"/>
    <s v="Tennessee"/>
    <s v="USA"/>
    <x v="2"/>
    <s v="PROD11"/>
    <x v="1"/>
    <s v="Accessories"/>
    <n v="449.4"/>
    <n v="274.7"/>
    <s v="STORE5"/>
    <x v="3"/>
    <s v="North"/>
    <s v="New Michaelchester"/>
    <s v="Outlet"/>
    <n v="3"/>
    <n v="596"/>
    <n v="0.28000000000000003"/>
    <s v="COD"/>
    <x v="1828"/>
  </r>
  <r>
    <s v="SALE1829"/>
    <d v="2024-03-28T00:00:00"/>
    <s v="CUST1334"/>
    <s v="Mr. Christopher Sims"/>
    <n v="28"/>
    <x v="9"/>
    <x v="0"/>
    <n v="50"/>
    <s v="Female"/>
    <s v="Donaldsontown"/>
    <s v="Connecticut"/>
    <s v="USA"/>
    <x v="2"/>
    <s v="PROD9"/>
    <x v="0"/>
    <s v="Fitness"/>
    <n v="495.72"/>
    <n v="323"/>
    <s v="STORE9"/>
    <x v="11"/>
    <s v="South"/>
    <s v="East Johnstad"/>
    <s v="Flagship"/>
    <n v="2"/>
    <n v="169.46"/>
    <n v="0.03"/>
    <s v="PayPal"/>
    <x v="1829"/>
  </r>
  <r>
    <s v="SALE1830"/>
    <d v="2025-07-22T00:00:00"/>
    <s v="CUST1300"/>
    <s v="Matthew Avery"/>
    <n v="22"/>
    <x v="0"/>
    <x v="2"/>
    <n v="29"/>
    <s v="Male"/>
    <s v="Lake Melissashire"/>
    <s v="Oregon"/>
    <s v="USA"/>
    <x v="2"/>
    <s v="PROD65"/>
    <x v="0"/>
    <s v="Fitness"/>
    <n v="240.63"/>
    <n v="423"/>
    <s v="STORE14"/>
    <x v="7"/>
    <s v="South"/>
    <s v="Christopherland"/>
    <s v="Outlet"/>
    <n v="4"/>
    <n v="611.91999999999996"/>
    <n v="0.2"/>
    <s v="PayPal"/>
    <x v="1830"/>
  </r>
  <r>
    <s v="SALE1831"/>
    <d v="2025-02-16T00:00:00"/>
    <s v="CUST1003"/>
    <s v="jeremy harris"/>
    <n v="16"/>
    <x v="6"/>
    <x v="2"/>
    <n v="59"/>
    <s v="Female"/>
    <s v="Thomastown"/>
    <s v="Ohio"/>
    <s v="USA"/>
    <x v="3"/>
    <s v="PROD74"/>
    <x v="1"/>
    <s v="Audio"/>
    <n v="403.71"/>
    <n v="159"/>
    <s v="STORE15"/>
    <x v="10"/>
    <s v="North"/>
    <s v="East Jenniferstad"/>
    <s v="Flagship"/>
    <n v="2"/>
    <n v="25.3"/>
    <n v="0.21"/>
    <s v="Credit Card"/>
    <x v="1831"/>
  </r>
  <r>
    <s v="SALE1832"/>
    <d v="2024-02-05T00:00:00"/>
    <s v="CUST1433"/>
    <s v="Thomas Moore"/>
    <n v="5"/>
    <x v="6"/>
    <x v="0"/>
    <n v="51"/>
    <s v="Female"/>
    <s v="Williamsberg"/>
    <s v="New York"/>
    <s v="USA"/>
    <x v="2"/>
    <s v="PROD73"/>
    <x v="0"/>
    <s v="Team Sports"/>
    <n v="107.06"/>
    <n v="359"/>
    <s v="STORE10"/>
    <x v="15"/>
    <s v="East"/>
    <s v="East Davidville"/>
    <s v="Online"/>
    <n v="4"/>
    <n v="166.93"/>
    <n v="0.02"/>
    <s v="PayPal"/>
    <x v="1832"/>
  </r>
  <r>
    <s v="SALE1833"/>
    <d v="2025-03-05T00:00:00"/>
    <s v="CUST1280"/>
    <s v="Antonio Leon"/>
    <n v="5"/>
    <x v="9"/>
    <x v="2"/>
    <n v="48"/>
    <s v="Male"/>
    <s v="Morrisville"/>
    <s v="Hawaii"/>
    <s v="USA"/>
    <x v="3"/>
    <s v="PROD60"/>
    <x v="2"/>
    <s v="Fragrance"/>
    <n v="482.75"/>
    <n v="444"/>
    <s v="STORE11"/>
    <x v="19"/>
    <s v="South"/>
    <s v="Lake Michael"/>
    <s v="Online"/>
    <n v="4"/>
    <n v="861.55"/>
    <n v="0.12"/>
    <s v="Credit Card"/>
    <x v="1833"/>
  </r>
  <r>
    <s v="SALE1834"/>
    <d v="2025-07-04T00:00:00"/>
    <s v="CUST1360"/>
    <s v="Denise Tate"/>
    <n v="4"/>
    <x v="0"/>
    <x v="2"/>
    <n v="34"/>
    <s v="Male"/>
    <s v="Andersonside"/>
    <s v="Arkansas"/>
    <s v="USA"/>
    <x v="1"/>
    <s v="PROD43"/>
    <x v="1"/>
    <s v="Computer"/>
    <n v="253.33"/>
    <n v="266"/>
    <s v="STORE5"/>
    <x v="3"/>
    <s v="North"/>
    <s v="New Michaelchester"/>
    <s v="Outlet"/>
    <n v="3"/>
    <n v="56.17"/>
    <n v="0.01"/>
    <s v="COD"/>
    <x v="1834"/>
  </r>
  <r>
    <s v="SALE1835"/>
    <d v="2025-07-24T00:00:00"/>
    <s v="CUST1266"/>
    <s v="Cynthia Payne"/>
    <n v="24"/>
    <x v="0"/>
    <x v="2"/>
    <n v="32"/>
    <s v="Female"/>
    <s v="South Gina"/>
    <s v="Kentucky"/>
    <s v="USA"/>
    <x v="3"/>
    <s v="PROD15"/>
    <x v="1"/>
    <s v="Appliances"/>
    <n v="465.34"/>
    <n v="301"/>
    <s v="STORE19"/>
    <x v="12"/>
    <s v="East"/>
    <s v="Vasquezborough"/>
    <s v="Online"/>
    <n v="1"/>
    <n v="582.29"/>
    <n v="0.2"/>
    <s v="Credit Card"/>
    <x v="1835"/>
  </r>
  <r>
    <s v="SALE1836"/>
    <d v="2025-01-24T00:00:00"/>
    <s v="CUST1261"/>
    <s v="Carol Bishop"/>
    <n v="24"/>
    <x v="4"/>
    <x v="2"/>
    <n v="27"/>
    <s v="Female"/>
    <s v="Lake Saramouth"/>
    <s v="Oregon"/>
    <s v="USA"/>
    <x v="2"/>
    <s v="PROD83"/>
    <x v="2"/>
    <s v="Skincare"/>
    <n v="250.41615384615383"/>
    <n v="159"/>
    <s v="STORE0"/>
    <x v="6"/>
    <s v="East"/>
    <s v="Washingtonfurt"/>
    <s v="Flagship"/>
    <n v="3"/>
    <n v="63.96"/>
    <n v="0.02"/>
    <s v="Credit Card"/>
    <x v="1836"/>
  </r>
  <r>
    <s v="SALE1837"/>
    <d v="2024-04-10T00:00:00"/>
    <s v="CUST1065"/>
    <s v="Michael Thomas"/>
    <n v="10"/>
    <x v="10"/>
    <x v="0"/>
    <n v="21"/>
    <s v="Female"/>
    <s v="Woodmouth"/>
    <s v="Nevada"/>
    <s v="USA"/>
    <x v="2"/>
    <s v="PROD9"/>
    <x v="0"/>
    <s v="Fitness"/>
    <n v="495.72"/>
    <n v="323"/>
    <s v="STORE12"/>
    <x v="18"/>
    <s v="North"/>
    <s v="Sabrinatown"/>
    <s v="Online"/>
    <n v="1"/>
    <n v="829.83"/>
    <n v="0.26"/>
    <s v="COD"/>
    <x v="1837"/>
  </r>
  <r>
    <s v="SALE1838"/>
    <d v="2024-10-21T00:00:00"/>
    <s v="CUST1370"/>
    <s v="James Holloway Jr."/>
    <n v="21"/>
    <x v="11"/>
    <x v="0"/>
    <n v="45"/>
    <s v="Male"/>
    <s v="Millston"/>
    <s v="Indiana"/>
    <s v="USA"/>
    <x v="2"/>
    <s v="PROD34"/>
    <x v="1"/>
    <s v="Computer"/>
    <n v="419.28"/>
    <n v="86"/>
    <s v="STORE16"/>
    <x v="9"/>
    <s v="West"/>
    <s v="New Jimmymouth"/>
    <s v="Flagship"/>
    <n v="2"/>
    <n v="858.15"/>
    <n v="0.03"/>
    <s v="Credit Card"/>
    <x v="1838"/>
  </r>
  <r>
    <s v="SALE1839"/>
    <d v="2024-02-18T00:00:00"/>
    <s v="CUST1359"/>
    <s v="Melanie Lam"/>
    <n v="18"/>
    <x v="6"/>
    <x v="0"/>
    <n v="32"/>
    <s v="Male"/>
    <s v="East Michaelton"/>
    <s v="Kansas"/>
    <s v="USA"/>
    <x v="2"/>
    <s v="PROD73"/>
    <x v="0"/>
    <s v="Team Sports"/>
    <n v="107.06"/>
    <n v="359"/>
    <s v="STORE13"/>
    <x v="13"/>
    <s v="East"/>
    <s v="Johnsonville"/>
    <s v="Flagship"/>
    <n v="3"/>
    <n v="717.32"/>
    <n v="0.23"/>
    <s v="COD"/>
    <x v="1839"/>
  </r>
  <r>
    <s v="SALE1840"/>
    <d v="2025-07-15T00:00:00"/>
    <s v="CUST1428"/>
    <s v="Samuel Mullins"/>
    <n v="15"/>
    <x v="0"/>
    <x v="2"/>
    <n v="27"/>
    <s v="Female"/>
    <s v="Hartmouth"/>
    <s v="Louisiana"/>
    <s v="USA"/>
    <x v="3"/>
    <s v="PROD83"/>
    <x v="2"/>
    <s v="Skincare"/>
    <n v="250.41615384615383"/>
    <n v="159"/>
    <s v="STORE12"/>
    <x v="18"/>
    <s v="North"/>
    <s v="Sabrinatown"/>
    <s v="Online"/>
    <n v="1"/>
    <n v="163.19999999999999"/>
    <n v="0.22"/>
    <s v="PayPal"/>
    <x v="1840"/>
  </r>
  <r>
    <s v="SALE1841"/>
    <d v="2024-07-16T00:00:00"/>
    <s v="CUST1126"/>
    <s v="James Wolfe"/>
    <n v="16"/>
    <x v="0"/>
    <x v="0"/>
    <n v="62"/>
    <s v="Female"/>
    <s v="Benjaminton"/>
    <s v="Arizona"/>
    <s v="USA"/>
    <x v="0"/>
    <s v="PROD81"/>
    <x v="0"/>
    <s v="Equipment"/>
    <n v="285.54000000000002"/>
    <n v="358"/>
    <s v="STORE12"/>
    <x v="18"/>
    <s v="North"/>
    <s v="Sabrinatown"/>
    <s v="Online"/>
    <n v="2"/>
    <n v="966.71"/>
    <n v="0.11"/>
    <s v="Credit Card"/>
    <x v="1841"/>
  </r>
  <r>
    <s v="SALE1842"/>
    <d v="2025-04-14T00:00:00"/>
    <s v="CUST1348"/>
    <s v="Sherry Cabrera"/>
    <n v="14"/>
    <x v="10"/>
    <x v="2"/>
    <n v="55"/>
    <s v="Male"/>
    <s v="Shannonview"/>
    <s v="Pennsylvania"/>
    <s v="USA"/>
    <x v="2"/>
    <s v="PROD35"/>
    <x v="3"/>
    <s v="Lighting"/>
    <n v="382.22"/>
    <n v="329"/>
    <s v="STORE13"/>
    <x v="13"/>
    <s v="East"/>
    <s v="Johnsonville"/>
    <s v="Flagship"/>
    <n v="2"/>
    <n v="873.94"/>
    <n v="0.14000000000000001"/>
    <s v="COD"/>
    <x v="1842"/>
  </r>
  <r>
    <s v="SALE1843"/>
    <d v="2024-03-28T00:00:00"/>
    <s v="CUST1149"/>
    <s v="Denise Griffin"/>
    <n v="28"/>
    <x v="9"/>
    <x v="0"/>
    <n v="33"/>
    <s v="Male"/>
    <s v="West Markhaven"/>
    <s v="Florida"/>
    <s v="USA"/>
    <x v="1"/>
    <s v="PROD0"/>
    <x v="1"/>
    <s v="Computer"/>
    <n v="112.42"/>
    <n v="416"/>
    <s v="STORE3"/>
    <x v="0"/>
    <s v="North"/>
    <s v="Hoodberg"/>
    <s v="Outlet"/>
    <n v="1"/>
    <n v="140.24"/>
    <n v="0.27"/>
    <s v="Credit Card"/>
    <x v="1843"/>
  </r>
  <r>
    <s v="SALE1844"/>
    <d v="2025-02-28T00:00:00"/>
    <s v="CUST1201"/>
    <s v="Mary Boyd"/>
    <n v="28"/>
    <x v="6"/>
    <x v="2"/>
    <n v="25"/>
    <s v="Female"/>
    <s v="New Logan"/>
    <s v="Michigan"/>
    <s v="USA"/>
    <x v="3"/>
    <s v="PROD43"/>
    <x v="1"/>
    <s v="Computer"/>
    <n v="253.33"/>
    <n v="266"/>
    <s v="STORE5"/>
    <x v="3"/>
    <s v="North"/>
    <s v="New Michaelchester"/>
    <s v="Outlet"/>
    <n v="2"/>
    <n v="549.91999999999996"/>
    <n v="0.28000000000000003"/>
    <s v="Credit Card"/>
    <x v="1844"/>
  </r>
  <r>
    <s v="SALE1845"/>
    <d v="2024-03-13T00:00:00"/>
    <s v="CUST1111"/>
    <s v="Julie Farmer"/>
    <n v="13"/>
    <x v="9"/>
    <x v="0"/>
    <n v="18"/>
    <s v="Female"/>
    <s v="Rodriguezmouth"/>
    <s v="Arizona"/>
    <s v="USA"/>
    <x v="1"/>
    <s v="PROD17"/>
    <x v="0"/>
    <s v="Accessories"/>
    <n v="144.53"/>
    <n v="367"/>
    <s v="STORE5"/>
    <x v="3"/>
    <s v="North"/>
    <s v="New Michaelchester"/>
    <s v="Outlet"/>
    <n v="4"/>
    <n v="715.88"/>
    <n v="0.19"/>
    <s v="PayPal"/>
    <x v="1845"/>
  </r>
  <r>
    <s v="SALE1846"/>
    <d v="2025-04-05T00:00:00"/>
    <s v="CUST1371"/>
    <s v="Michael Garner"/>
    <n v="5"/>
    <x v="10"/>
    <x v="2"/>
    <n v="21"/>
    <s v="Female"/>
    <s v="Port Crystal"/>
    <s v="New Hampshire"/>
    <s v="USA"/>
    <x v="1"/>
    <s v="PROD2"/>
    <x v="4"/>
    <s v="Outerwear"/>
    <n v="265.73266666666666"/>
    <n v="352"/>
    <s v="STORE8"/>
    <x v="2"/>
    <s v="West"/>
    <s v="Thompsonborough"/>
    <s v="Online"/>
    <n v="3"/>
    <n v="591.9"/>
    <n v="0.27"/>
    <s v="Credit Card"/>
    <x v="1846"/>
  </r>
  <r>
    <s v="SALE1847"/>
    <d v="2025-08-14T00:00:00"/>
    <s v="CUST1375"/>
    <s v="Joshua Bell"/>
    <n v="14"/>
    <x v="7"/>
    <x v="2"/>
    <n v="26"/>
    <s v="Male"/>
    <s v="Port Richardshire"/>
    <s v="Minnesota"/>
    <s v="USA"/>
    <x v="1"/>
    <s v="PROD22"/>
    <x v="0"/>
    <s v="Equipment"/>
    <n v="484.62"/>
    <n v="432"/>
    <s v="STORE10"/>
    <x v="15"/>
    <s v="East"/>
    <s v="East Davidville"/>
    <s v="Online"/>
    <n v="2"/>
    <n v="523.14"/>
    <n v="0.13"/>
    <s v="PayPal"/>
    <x v="1847"/>
  </r>
  <r>
    <s v="SALE1848"/>
    <d v="2024-07-04T00:00:00"/>
    <s v="CUST1226"/>
    <s v="Alexis Castaneda"/>
    <n v="4"/>
    <x v="0"/>
    <x v="0"/>
    <n v="54"/>
    <s v="Male"/>
    <s v="Morrisbury"/>
    <s v="Alaska"/>
    <s v="USA"/>
    <x v="0"/>
    <s v="PROD69"/>
    <x v="4"/>
    <s v="Bottoms"/>
    <n v="218.22"/>
    <n v="224"/>
    <s v="STORE14"/>
    <x v="7"/>
    <s v="South"/>
    <s v="Christopherland"/>
    <s v="Outlet"/>
    <n v="2"/>
    <n v="478.62"/>
    <n v="0.17"/>
    <s v="COD"/>
    <x v="1848"/>
  </r>
  <r>
    <s v="SALE1849"/>
    <d v="2024-09-21T00:00:00"/>
    <s v="CUST1299"/>
    <s v="Stephanie Jacobs"/>
    <n v="21"/>
    <x v="8"/>
    <x v="0"/>
    <n v="48"/>
    <s v="Female"/>
    <s v="West Robinmouth"/>
    <s v="Louisiana"/>
    <s v="USA"/>
    <x v="1"/>
    <s v="PROD82"/>
    <x v="0"/>
    <s v="Fitness"/>
    <n v="152.91999999999999"/>
    <n v="281"/>
    <s v="STORE1"/>
    <x v="8"/>
    <s v="North"/>
    <s v="Danielmouth"/>
    <s v="Flagship"/>
    <n v="4"/>
    <n v="740.5"/>
    <n v="0.17"/>
    <s v="PayPal"/>
    <x v="1849"/>
  </r>
  <r>
    <s v="SALE1850"/>
    <d v="2024-06-22T00:00:00"/>
    <s v="CUST1112"/>
    <s v="David Cole"/>
    <n v="22"/>
    <x v="2"/>
    <x v="0"/>
    <n v="27"/>
    <s v="Female"/>
    <s v="Lake Michael"/>
    <s v="Michigan"/>
    <s v="USA"/>
    <x v="2"/>
    <s v="PROD46"/>
    <x v="4"/>
    <s v="Outerwear"/>
    <n v="167.34"/>
    <n v="296"/>
    <s v="STORE2"/>
    <x v="17"/>
    <s v="South"/>
    <s v="North Nancyview"/>
    <s v="Outlet"/>
    <n v="1"/>
    <n v="780.24"/>
    <n v="0.04"/>
    <s v="COD"/>
    <x v="1850"/>
  </r>
  <r>
    <s v="SALE1851"/>
    <d v="2024-09-17T00:00:00"/>
    <s v="CUST1107"/>
    <s v="Erica Carney"/>
    <n v="17"/>
    <x v="8"/>
    <x v="0"/>
    <n v="62"/>
    <s v="Female"/>
    <s v="North Justin"/>
    <s v="North Dakota"/>
    <s v="USA"/>
    <x v="1"/>
    <s v="PROD70"/>
    <x v="3"/>
    <s v="Storage"/>
    <n v="138.05000000000001"/>
    <n v="89"/>
    <s v="STORE16"/>
    <x v="9"/>
    <s v="West"/>
    <s v="New Jimmymouth"/>
    <s v="Flagship"/>
    <n v="4"/>
    <n v="579.24"/>
    <n v="0.04"/>
    <s v="COD"/>
    <x v="1851"/>
  </r>
  <r>
    <s v="SALE1852"/>
    <d v="2024-12-09T00:00:00"/>
    <s v="CUST1371"/>
    <s v="Michael Garner"/>
    <n v="9"/>
    <x v="1"/>
    <x v="0"/>
    <n v="21"/>
    <s v="Female"/>
    <s v="Port Crystal"/>
    <s v="New Hampshire"/>
    <s v="USA"/>
    <x v="1"/>
    <s v="PROD1"/>
    <x v="4"/>
    <s v="Tops"/>
    <n v="342.56"/>
    <n v="181"/>
    <s v="STORE2"/>
    <x v="17"/>
    <s v="South"/>
    <s v="North Nancyview"/>
    <s v="Outlet"/>
    <n v="3"/>
    <n v="268.95"/>
    <n v="0.04"/>
    <s v="PayPal"/>
    <x v="1852"/>
  </r>
  <r>
    <s v="SALE1853"/>
    <d v="2025-03-24T00:00:00"/>
    <s v="CUST1305"/>
    <s v="Roberta Green"/>
    <n v="24"/>
    <x v="9"/>
    <x v="2"/>
    <n v="64"/>
    <s v="Male"/>
    <s v="West Joseph"/>
    <s v="Washington"/>
    <s v="USA"/>
    <x v="1"/>
    <s v="PROD5"/>
    <x v="4"/>
    <s v="Accessories"/>
    <n v="261"/>
    <n v="59"/>
    <s v="STORE4"/>
    <x v="5"/>
    <s v="South"/>
    <s v="Port Sharon"/>
    <s v="Online"/>
    <n v="1"/>
    <n v="47.47"/>
    <n v="0.28000000000000003"/>
    <s v="Credit Card"/>
    <x v="1853"/>
  </r>
  <r>
    <s v="SALE1854"/>
    <d v="2025-05-19T00:00:00"/>
    <s v="CUST1257"/>
    <s v="Christopher David"/>
    <n v="19"/>
    <x v="5"/>
    <x v="2"/>
    <n v="42"/>
    <s v="Male"/>
    <s v="Karenmouth"/>
    <s v="Massachusetts"/>
    <s v="USA"/>
    <x v="2"/>
    <s v="PROD33"/>
    <x v="3"/>
    <s v="Decor"/>
    <n v="179.77"/>
    <n v="305"/>
    <s v="STORE17"/>
    <x v="1"/>
    <s v="North"/>
    <s v="Bensonhaven"/>
    <s v="Flagship"/>
    <n v="3"/>
    <n v="858.81"/>
    <n v="7.0000000000000007E-2"/>
    <s v="Credit Card"/>
    <x v="1854"/>
  </r>
  <r>
    <s v="SALE1855"/>
    <d v="2025-02-22T00:00:00"/>
    <s v="CUST1310"/>
    <s v="Kara Dodson"/>
    <n v="22"/>
    <x v="6"/>
    <x v="2"/>
    <n v="20"/>
    <s v="Male"/>
    <s v="Joelside"/>
    <s v="Vermont"/>
    <s v="USA"/>
    <x v="2"/>
    <s v="PROD19"/>
    <x v="0"/>
    <s v="Equipment"/>
    <n v="21.34"/>
    <n v="65"/>
    <s v="STORE10"/>
    <x v="15"/>
    <s v="East"/>
    <s v="East Davidville"/>
    <s v="Online"/>
    <n v="3"/>
    <n v="569.98"/>
    <n v="0.05"/>
    <s v="Credit Card"/>
    <x v="1855"/>
  </r>
  <r>
    <s v="SALE1856"/>
    <d v="2024-10-31T00:00:00"/>
    <s v="CUST1327"/>
    <s v="Reginald Willis"/>
    <n v="31"/>
    <x v="11"/>
    <x v="0"/>
    <n v="62"/>
    <s v="Female"/>
    <s v="Kellybury"/>
    <s v="New York"/>
    <s v="USA"/>
    <x v="3"/>
    <s v="PROD74"/>
    <x v="1"/>
    <s v="Audio"/>
    <n v="403.71"/>
    <n v="159"/>
    <s v="STORE12"/>
    <x v="18"/>
    <s v="North"/>
    <s v="Sabrinatown"/>
    <s v="Online"/>
    <n v="3"/>
    <n v="306.52"/>
    <n v="0.01"/>
    <s v="COD"/>
    <x v="1856"/>
  </r>
  <r>
    <s v="SALE1857"/>
    <d v="2024-03-03T00:00:00"/>
    <s v="CUST1064"/>
    <s v="Mr. Mason Butler"/>
    <n v="3"/>
    <x v="9"/>
    <x v="0"/>
    <n v="33"/>
    <s v="Male"/>
    <s v="Port Kathrynhaven"/>
    <s v="Arizona"/>
    <s v="USA"/>
    <x v="0"/>
    <s v="PROD56"/>
    <x v="3"/>
    <s v="Decor"/>
    <n v="461.47"/>
    <n v="190"/>
    <s v="STORE13"/>
    <x v="13"/>
    <s v="East"/>
    <s v="Johnsonville"/>
    <s v="Flagship"/>
    <n v="3"/>
    <n v="184.67"/>
    <n v="0.03"/>
    <s v="COD"/>
    <x v="1857"/>
  </r>
  <r>
    <s v="SALE1858"/>
    <d v="2024-05-16T00:00:00"/>
    <s v="CUST1482"/>
    <s v="Sheri Joyce"/>
    <n v="16"/>
    <x v="5"/>
    <x v="0"/>
    <n v="26"/>
    <s v="Male"/>
    <s v="West Tylerfort"/>
    <s v="Kentucky"/>
    <s v="USA"/>
    <x v="1"/>
    <s v="PROD26"/>
    <x v="1"/>
    <s v="Audio"/>
    <n v="322.41000000000003"/>
    <n v="213"/>
    <s v="STORE5"/>
    <x v="3"/>
    <s v="North"/>
    <s v="New Michaelchester"/>
    <s v="Outlet"/>
    <n v="4"/>
    <n v="189.56"/>
    <n v="0"/>
    <s v="COD"/>
    <x v="1858"/>
  </r>
  <r>
    <s v="SALE1859"/>
    <d v="2024-08-07T00:00:00"/>
    <s v="CUST1208"/>
    <s v="John Perez"/>
    <n v="7"/>
    <x v="7"/>
    <x v="0"/>
    <n v="54"/>
    <s v="Male"/>
    <s v="Kathrynview"/>
    <s v="Louisiana"/>
    <s v="USA"/>
    <x v="1"/>
    <s v="PROD75"/>
    <x v="4"/>
    <s v="Footwear"/>
    <n v="158.13999999999999"/>
    <n v="82"/>
    <s v="STORE5"/>
    <x v="3"/>
    <s v="North"/>
    <s v="New Michaelchester"/>
    <s v="Outlet"/>
    <n v="1"/>
    <n v="805.24"/>
    <n v="0.04"/>
    <s v="PayPal"/>
    <x v="1859"/>
  </r>
  <r>
    <s v="SALE1860"/>
    <d v="2024-09-14T00:00:00"/>
    <s v="CUST1188"/>
    <s v="Kimberly Brooks"/>
    <n v="14"/>
    <x v="8"/>
    <x v="0"/>
    <n v="42"/>
    <s v="Male"/>
    <s v="Kingfort"/>
    <s v="New Mexico"/>
    <s v="USA"/>
    <x v="2"/>
    <s v="PROD54"/>
    <x v="0"/>
    <s v="Accessories"/>
    <n v="434.84"/>
    <n v="185"/>
    <s v="STORE17"/>
    <x v="1"/>
    <s v="North"/>
    <s v="Bensonhaven"/>
    <s v="Flagship"/>
    <n v="3"/>
    <n v="683.74"/>
    <n v="0.24"/>
    <s v="Credit Card"/>
    <x v="1860"/>
  </r>
  <r>
    <s v="SALE1861"/>
    <d v="2024-10-08T00:00:00"/>
    <s v="CUST1210"/>
    <s v="Antonio Jones"/>
    <n v="8"/>
    <x v="11"/>
    <x v="0"/>
    <n v="48"/>
    <s v="Male"/>
    <s v="Matthewborough"/>
    <s v="Georgia"/>
    <s v="USA"/>
    <x v="2"/>
    <s v="PROD56"/>
    <x v="3"/>
    <s v="Decor"/>
    <n v="461.47"/>
    <n v="190"/>
    <s v="STORE18"/>
    <x v="14"/>
    <s v="East"/>
    <s v="East Stevechester"/>
    <s v="Flagship"/>
    <n v="3"/>
    <n v="439.21"/>
    <n v="0.28000000000000003"/>
    <s v="COD"/>
    <x v="1861"/>
  </r>
  <r>
    <s v="SALE1862"/>
    <d v="2025-09-04T00:00:00"/>
    <s v="CUST1119"/>
    <s v="Michael Jones"/>
    <n v="4"/>
    <x v="8"/>
    <x v="2"/>
    <n v="40"/>
    <s v="Male"/>
    <s v="North Edwardton"/>
    <s v="Tennessee"/>
    <s v="USA"/>
    <x v="3"/>
    <s v="PROD66"/>
    <x v="2"/>
    <s v="Haircare"/>
    <n v="340.39"/>
    <n v="177"/>
    <s v="STORE6"/>
    <x v="16"/>
    <s v="East"/>
    <s v="Port Josephberg"/>
    <s v="Online"/>
    <n v="1"/>
    <n v="126.92"/>
    <n v="0.24"/>
    <s v="COD"/>
    <x v="1862"/>
  </r>
  <r>
    <s v="SALE1863"/>
    <d v="2024-07-16T00:00:00"/>
    <s v="CUST1004"/>
    <s v="Caroline Collins"/>
    <n v="16"/>
    <x v="0"/>
    <x v="0"/>
    <n v="64"/>
    <s v="Female"/>
    <s v="Nicholasshire"/>
    <s v="California"/>
    <s v="USA"/>
    <x v="2"/>
    <s v="PROD73"/>
    <x v="0"/>
    <s v="Team Sports"/>
    <n v="107.06"/>
    <n v="359"/>
    <s v="STORE4"/>
    <x v="5"/>
    <s v="South"/>
    <s v="Port Sharon"/>
    <s v="Online"/>
    <n v="4"/>
    <n v="834.7"/>
    <n v="0.14000000000000001"/>
    <s v="Credit Card"/>
    <x v="1863"/>
  </r>
  <r>
    <s v="SALE1864"/>
    <d v="2025-09-09T00:00:00"/>
    <s v="CUST1341"/>
    <s v="Angela Williams"/>
    <n v="9"/>
    <x v="8"/>
    <x v="2"/>
    <n v="56"/>
    <s v="Female"/>
    <s v="Lake Alyssaburgh"/>
    <s v="Illinois"/>
    <s v="USA"/>
    <x v="3"/>
    <s v="PROD42"/>
    <x v="1"/>
    <s v="Accessories"/>
    <n v="450.71"/>
    <n v="389"/>
    <s v="STORE11"/>
    <x v="19"/>
    <s v="South"/>
    <s v="Lake Michael"/>
    <s v="Online"/>
    <n v="2"/>
    <n v="271.88"/>
    <n v="0.11"/>
    <s v="COD"/>
    <x v="1864"/>
  </r>
  <r>
    <s v="SALE1865"/>
    <d v="2025-03-04T00:00:00"/>
    <s v="CUST1480"/>
    <s v="Jordan Medina"/>
    <n v="4"/>
    <x v="9"/>
    <x v="2"/>
    <n v="33"/>
    <s v="Male"/>
    <s v="Robinchester"/>
    <s v="Florida"/>
    <s v="USA"/>
    <x v="3"/>
    <s v="PROD11"/>
    <x v="1"/>
    <s v="Accessories"/>
    <n v="449.4"/>
    <n v="274.7"/>
    <s v="STORE1"/>
    <x v="8"/>
    <s v="North"/>
    <s v="Danielmouth"/>
    <s v="Flagship"/>
    <n v="4"/>
    <n v="972.14"/>
    <n v="0.25"/>
    <s v="Credit Card"/>
    <x v="1865"/>
  </r>
  <r>
    <s v="SALE1866"/>
    <d v="2025-06-23T00:00:00"/>
    <s v="CUST1093"/>
    <s v="Christy Vasquez"/>
    <n v="23"/>
    <x v="2"/>
    <x v="2"/>
    <n v="28"/>
    <s v="Female"/>
    <s v="Port Travisstad"/>
    <s v="South Carolina"/>
    <s v="USA"/>
    <x v="0"/>
    <s v="PROD43"/>
    <x v="1"/>
    <s v="Computer"/>
    <n v="253.33"/>
    <n v="266"/>
    <s v="STORE4"/>
    <x v="5"/>
    <s v="South"/>
    <s v="Port Sharon"/>
    <s v="Online"/>
    <n v="3"/>
    <n v="523.66"/>
    <n v="0.27"/>
    <s v="PayPal"/>
    <x v="1866"/>
  </r>
  <r>
    <s v="SALE1867"/>
    <d v="2024-11-06T00:00:00"/>
    <s v="CUST1148"/>
    <s v="Theresa Campbell"/>
    <n v="6"/>
    <x v="3"/>
    <x v="0"/>
    <n v="42"/>
    <s v="Female"/>
    <s v="New Brian"/>
    <s v="Wisconsin"/>
    <s v="USA"/>
    <x v="3"/>
    <s v="PROD64"/>
    <x v="2"/>
    <s v="Makeup"/>
    <n v="299.11"/>
    <n v="118"/>
    <s v="STORE2"/>
    <x v="17"/>
    <s v="South"/>
    <s v="North Nancyview"/>
    <s v="Outlet"/>
    <n v="4"/>
    <n v="838.99"/>
    <n v="0.16"/>
    <s v="Credit Card"/>
    <x v="1867"/>
  </r>
  <r>
    <s v="SALE1868"/>
    <d v="2025-03-06T00:00:00"/>
    <s v="CUST1135"/>
    <s v="Matthew Hanna"/>
    <n v="6"/>
    <x v="9"/>
    <x v="2"/>
    <n v="33"/>
    <s v="Female"/>
    <s v="Gonzalezbury"/>
    <s v="Michigan"/>
    <s v="USA"/>
    <x v="1"/>
    <s v="PROD11"/>
    <x v="1"/>
    <s v="Accessories"/>
    <n v="449.4"/>
    <n v="274.7"/>
    <s v="STORE17"/>
    <x v="1"/>
    <s v="North"/>
    <s v="Bensonhaven"/>
    <s v="Flagship"/>
    <n v="4"/>
    <n v="838.7"/>
    <n v="0.21"/>
    <s v="COD"/>
    <x v="1868"/>
  </r>
  <r>
    <s v="SALE1869"/>
    <d v="2025-05-17T00:00:00"/>
    <s v="CUST1420"/>
    <s v="Dr. Tamara White MD"/>
    <n v="17"/>
    <x v="5"/>
    <x v="2"/>
    <n v="60"/>
    <s v="Male"/>
    <s v="New Benjamin"/>
    <s v="North Carolina"/>
    <s v="USA"/>
    <x v="3"/>
    <s v="PROD74"/>
    <x v="1"/>
    <s v="Audio"/>
    <n v="403.71"/>
    <n v="159"/>
    <s v="STORE8"/>
    <x v="2"/>
    <s v="West"/>
    <s v="Thompsonborough"/>
    <s v="Online"/>
    <n v="3"/>
    <n v="943.24"/>
    <n v="0.21"/>
    <s v="Credit Card"/>
    <x v="1869"/>
  </r>
  <r>
    <s v="SALE1870"/>
    <d v="2025-01-02T00:00:00"/>
    <s v="CUST1299"/>
    <s v="Stephanie Jacobs"/>
    <n v="2"/>
    <x v="4"/>
    <x v="2"/>
    <n v="48"/>
    <s v="Female"/>
    <s v="West Robinmouth"/>
    <s v="Louisiana"/>
    <s v="USA"/>
    <x v="1"/>
    <s v="PROD0"/>
    <x v="1"/>
    <s v="Computer"/>
    <n v="112.42"/>
    <n v="416"/>
    <s v="STORE17"/>
    <x v="1"/>
    <s v="North"/>
    <s v="Bensonhaven"/>
    <s v="Flagship"/>
    <n v="2"/>
    <n v="310.33"/>
    <n v="0.26"/>
    <s v="Credit Card"/>
    <x v="1870"/>
  </r>
  <r>
    <s v="SALE1871"/>
    <d v="2024-07-28T00:00:00"/>
    <s v="CUST1346"/>
    <s v="John Jordan"/>
    <n v="28"/>
    <x v="0"/>
    <x v="0"/>
    <n v="58"/>
    <s v="Female"/>
    <s v="Port Crystalberg"/>
    <s v="Tennessee"/>
    <s v="USA"/>
    <x v="1"/>
    <s v="PROD45"/>
    <x v="0"/>
    <s v="Team Sports"/>
    <n v="318.91000000000003"/>
    <n v="114"/>
    <s v="STORE0"/>
    <x v="6"/>
    <s v="East"/>
    <s v="Washingtonfurt"/>
    <s v="Flagship"/>
    <n v="3"/>
    <n v="201.05"/>
    <n v="0.23"/>
    <s v="PayPal"/>
    <x v="1871"/>
  </r>
  <r>
    <s v="SALE1872"/>
    <d v="2024-04-26T00:00:00"/>
    <s v="CUST1252"/>
    <s v="John Mccoy"/>
    <n v="26"/>
    <x v="10"/>
    <x v="0"/>
    <n v="26"/>
    <s v="Male"/>
    <s v="Robinborough"/>
    <s v="South Dakota"/>
    <s v="USA"/>
    <x v="2"/>
    <s v="PROD58"/>
    <x v="4"/>
    <s v="Accessories"/>
    <n v="113.83"/>
    <n v="485"/>
    <s v="STORE17"/>
    <x v="1"/>
    <s v="North"/>
    <s v="Bensonhaven"/>
    <s v="Flagship"/>
    <n v="1"/>
    <n v="803.37"/>
    <n v="0.3"/>
    <s v="PayPal"/>
    <x v="1872"/>
  </r>
  <r>
    <s v="SALE1873"/>
    <d v="2025-08-17T00:00:00"/>
    <s v="CUST1036"/>
    <s v="Thomas Phillips"/>
    <n v="17"/>
    <x v="7"/>
    <x v="2"/>
    <n v="20"/>
    <s v="Female"/>
    <s v="Luisfurt"/>
    <s v="Georgia"/>
    <s v="USA"/>
    <x v="0"/>
    <s v="PROD61"/>
    <x v="0"/>
    <s v="Equipment"/>
    <n v="103.45"/>
    <n v="465"/>
    <s v="STORE15"/>
    <x v="10"/>
    <s v="North"/>
    <s v="East Jenniferstad"/>
    <s v="Flagship"/>
    <n v="3"/>
    <n v="259.98"/>
    <n v="7.0000000000000007E-2"/>
    <s v="COD"/>
    <x v="1873"/>
  </r>
  <r>
    <s v="SALE1874"/>
    <d v="2024-05-14T00:00:00"/>
    <s v="CUST1124"/>
    <s v="Donald Lee"/>
    <n v="14"/>
    <x v="5"/>
    <x v="0"/>
    <n v="26"/>
    <s v="Male"/>
    <s v="Wongberg"/>
    <s v="Illinois"/>
    <s v="USA"/>
    <x v="3"/>
    <s v="PROD2"/>
    <x v="4"/>
    <s v="Outerwear"/>
    <n v="265.73266666666666"/>
    <n v="352"/>
    <s v="STORE3"/>
    <x v="0"/>
    <s v="North"/>
    <s v="Hoodberg"/>
    <s v="Outlet"/>
    <n v="4"/>
    <n v="591.9"/>
    <n v="0.2"/>
    <s v="PayPal"/>
    <x v="1874"/>
  </r>
  <r>
    <s v="SALE1875"/>
    <d v="2025-03-14T00:00:00"/>
    <s v="CUST1031"/>
    <s v="Sarah Vance"/>
    <n v="14"/>
    <x v="9"/>
    <x v="2"/>
    <n v="41"/>
    <s v="Male"/>
    <s v="Johnsonville"/>
    <s v="Oregon"/>
    <s v="USA"/>
    <x v="2"/>
    <s v="PROD60"/>
    <x v="2"/>
    <s v="Fragrance"/>
    <n v="482.75"/>
    <n v="444"/>
    <s v="STORE12"/>
    <x v="18"/>
    <s v="North"/>
    <s v="Sabrinatown"/>
    <s v="Online"/>
    <n v="2"/>
    <n v="396.9"/>
    <n v="0.18"/>
    <s v="PayPal"/>
    <x v="1875"/>
  </r>
  <r>
    <s v="SALE1876"/>
    <d v="2025-03-15T00:00:00"/>
    <s v="CUST1453"/>
    <s v="April Phillips"/>
    <n v="15"/>
    <x v="9"/>
    <x v="2"/>
    <n v="62"/>
    <s v="Female"/>
    <s v="Lake Carolyn"/>
    <s v="Hawaii"/>
    <s v="USA"/>
    <x v="1"/>
    <s v="PROD98"/>
    <x v="1"/>
    <s v="Audio"/>
    <n v="431.67"/>
    <n v="73"/>
    <s v="STORE2"/>
    <x v="17"/>
    <s v="South"/>
    <s v="North Nancyview"/>
    <s v="Outlet"/>
    <n v="1"/>
    <n v="176.84"/>
    <n v="0.19"/>
    <s v="Credit Card"/>
    <x v="1876"/>
  </r>
  <r>
    <s v="SALE1877"/>
    <d v="2023-12-12T00:00:00"/>
    <s v="CUST1254"/>
    <s v="Linda Kline"/>
    <n v="12"/>
    <x v="1"/>
    <x v="1"/>
    <n v="34"/>
    <s v="Male"/>
    <s v="Masseyland"/>
    <s v="Alaska"/>
    <s v="USA"/>
    <x v="2"/>
    <s v="PROD26"/>
    <x v="1"/>
    <s v="Audio"/>
    <n v="322.41000000000003"/>
    <n v="213"/>
    <s v="STORE0"/>
    <x v="6"/>
    <s v="East"/>
    <s v="Washingtonfurt"/>
    <s v="Flagship"/>
    <n v="2"/>
    <n v="614.21"/>
    <n v="0.11"/>
    <s v="PayPal"/>
    <x v="1877"/>
  </r>
  <r>
    <s v="SALE1878"/>
    <d v="2024-10-19T00:00:00"/>
    <s v="CUST1108"/>
    <s v="Travis Holland"/>
    <n v="19"/>
    <x v="11"/>
    <x v="0"/>
    <n v="38"/>
    <s v="Male"/>
    <s v="Webstermouth"/>
    <s v="New Hampshire"/>
    <s v="USA"/>
    <x v="3"/>
    <s v="PROD3"/>
    <x v="4"/>
    <s v="Outerwear"/>
    <n v="364.67"/>
    <n v="452"/>
    <s v="STORE7"/>
    <x v="4"/>
    <s v="South"/>
    <s v="Williamsfurt"/>
    <s v="Online"/>
    <n v="3"/>
    <n v="604.66"/>
    <n v="0.18"/>
    <s v="COD"/>
    <x v="1878"/>
  </r>
  <r>
    <s v="SALE1879"/>
    <d v="2024-08-30T00:00:00"/>
    <s v="CUST1498"/>
    <s v="Traci Gonzalez"/>
    <n v="30"/>
    <x v="7"/>
    <x v="0"/>
    <n v="35"/>
    <s v="Male"/>
    <s v="Snyderfurt"/>
    <s v="New Mexico"/>
    <s v="USA"/>
    <x v="2"/>
    <s v="PROD2"/>
    <x v="4"/>
    <s v="Outerwear"/>
    <n v="265.73266666666666"/>
    <n v="352"/>
    <s v="STORE12"/>
    <x v="18"/>
    <s v="North"/>
    <s v="Sabrinatown"/>
    <s v="Online"/>
    <n v="3"/>
    <n v="24.29"/>
    <n v="0.12"/>
    <s v="PayPal"/>
    <x v="1879"/>
  </r>
  <r>
    <s v="SALE1880"/>
    <d v="2024-07-09T00:00:00"/>
    <s v="CUST1121"/>
    <s v="Joel Robinson"/>
    <n v="9"/>
    <x v="0"/>
    <x v="0"/>
    <n v="62"/>
    <s v="Male"/>
    <s v="Lake Danielport"/>
    <s v="Hawaii"/>
    <s v="USA"/>
    <x v="1"/>
    <s v="PROD63"/>
    <x v="2"/>
    <s v="Skincare"/>
    <n v="266.86"/>
    <n v="458"/>
    <s v="STORE11"/>
    <x v="19"/>
    <s v="South"/>
    <s v="Lake Michael"/>
    <s v="Online"/>
    <n v="1"/>
    <n v="503.95"/>
    <n v="0.24"/>
    <s v="PayPal"/>
    <x v="1880"/>
  </r>
  <r>
    <s v="SALE1881"/>
    <d v="2024-07-02T00:00:00"/>
    <s v="CUST1319"/>
    <s v="Casey Simpson"/>
    <n v="2"/>
    <x v="0"/>
    <x v="0"/>
    <n v="54"/>
    <s v="Male"/>
    <s v="West Mathewside"/>
    <s v="Mississippi"/>
    <s v="USA"/>
    <x v="1"/>
    <s v="PROD51"/>
    <x v="1"/>
    <s v="Accessories"/>
    <n v="88.49"/>
    <n v="246"/>
    <s v="STORE14"/>
    <x v="7"/>
    <s v="South"/>
    <s v="Christopherland"/>
    <s v="Outlet"/>
    <n v="4"/>
    <n v="860.78"/>
    <n v="0.03"/>
    <s v="Credit Card"/>
    <x v="1881"/>
  </r>
  <r>
    <s v="SALE1882"/>
    <d v="2023-11-04T00:00:00"/>
    <s v="CUST1197"/>
    <s v="Andrea Jacobs"/>
    <n v="4"/>
    <x v="3"/>
    <x v="1"/>
    <n v="45"/>
    <s v="Female"/>
    <s v="Christopherland"/>
    <s v="Minnesota"/>
    <s v="USA"/>
    <x v="1"/>
    <s v="PROD42"/>
    <x v="1"/>
    <s v="Accessories"/>
    <n v="450.71"/>
    <n v="389"/>
    <s v="STORE3"/>
    <x v="0"/>
    <s v="North"/>
    <s v="Hoodberg"/>
    <s v="Outlet"/>
    <n v="3"/>
    <n v="41.97"/>
    <n v="0.03"/>
    <s v="COD"/>
    <x v="1882"/>
  </r>
  <r>
    <s v="SALE1883"/>
    <d v="2024-04-15T00:00:00"/>
    <s v="CUST1033"/>
    <s v="Robert Jones DDS"/>
    <n v="15"/>
    <x v="10"/>
    <x v="0"/>
    <n v="25"/>
    <s v="Male"/>
    <s v="Tristanton"/>
    <s v="Oklahoma"/>
    <s v="USA"/>
    <x v="1"/>
    <s v="PROD15"/>
    <x v="1"/>
    <s v="Appliances"/>
    <n v="465.34"/>
    <n v="301"/>
    <s v="STORE5"/>
    <x v="3"/>
    <s v="North"/>
    <s v="New Michaelchester"/>
    <s v="Outlet"/>
    <n v="1"/>
    <n v="649.59"/>
    <n v="0.12"/>
    <s v="COD"/>
    <x v="1883"/>
  </r>
  <r>
    <s v="SALE1884"/>
    <d v="2024-07-29T00:00:00"/>
    <s v="CUST1053"/>
    <s v="Sharon Brown"/>
    <n v="29"/>
    <x v="0"/>
    <x v="0"/>
    <n v="37"/>
    <s v="Female"/>
    <s v="East Andrea"/>
    <s v="Michigan"/>
    <s v="USA"/>
    <x v="0"/>
    <s v="PROD63"/>
    <x v="2"/>
    <s v="Skincare"/>
    <n v="266.86"/>
    <n v="458"/>
    <s v="STORE9"/>
    <x v="11"/>
    <s v="South"/>
    <s v="East Johnstad"/>
    <s v="Flagship"/>
    <n v="2"/>
    <n v="386.09"/>
    <n v="0.19"/>
    <s v="PayPal"/>
    <x v="1884"/>
  </r>
  <r>
    <s v="SALE1885"/>
    <d v="2024-12-18T00:00:00"/>
    <s v="CUST1099"/>
    <s v="Sheila Wilson"/>
    <n v="18"/>
    <x v="1"/>
    <x v="0"/>
    <n v="35"/>
    <s v="Male"/>
    <s v="South Dustin"/>
    <s v="Tennessee"/>
    <s v="USA"/>
    <x v="2"/>
    <s v="PROD51"/>
    <x v="1"/>
    <s v="Accessories"/>
    <n v="88.49"/>
    <n v="246"/>
    <s v="STORE12"/>
    <x v="18"/>
    <s v="North"/>
    <s v="Sabrinatown"/>
    <s v="Online"/>
    <n v="1"/>
    <n v="891.62"/>
    <n v="0.06"/>
    <s v="PayPal"/>
    <x v="1885"/>
  </r>
  <r>
    <s v="SALE1886"/>
    <d v="2024-11-21T00:00:00"/>
    <s v="CUST1381"/>
    <s v="Erika Padilla"/>
    <n v="21"/>
    <x v="3"/>
    <x v="0"/>
    <n v="50"/>
    <s v="Male"/>
    <s v="Andrewsland"/>
    <s v="Alabama"/>
    <s v="USA"/>
    <x v="2"/>
    <s v="PROD64"/>
    <x v="2"/>
    <s v="Makeup"/>
    <n v="299.11"/>
    <n v="118"/>
    <s v="STORE15"/>
    <x v="10"/>
    <s v="North"/>
    <s v="East Jenniferstad"/>
    <s v="Flagship"/>
    <n v="2"/>
    <n v="558.9"/>
    <n v="0.05"/>
    <s v="COD"/>
    <x v="1886"/>
  </r>
  <r>
    <s v="SALE1887"/>
    <d v="2025-05-20T00:00:00"/>
    <s v="CUST1352"/>
    <s v="Michael Greene"/>
    <n v="20"/>
    <x v="5"/>
    <x v="2"/>
    <n v="52"/>
    <s v="Female"/>
    <s v="Port Saramouth"/>
    <s v="Wisconsin"/>
    <s v="USA"/>
    <x v="2"/>
    <s v="PROD1"/>
    <x v="4"/>
    <s v="Tops"/>
    <n v="342.56"/>
    <n v="181"/>
    <s v="STORE3"/>
    <x v="0"/>
    <s v="North"/>
    <s v="Hoodberg"/>
    <s v="Outlet"/>
    <n v="2"/>
    <n v="99.04"/>
    <n v="0.26"/>
    <s v="COD"/>
    <x v="1887"/>
  </r>
  <r>
    <s v="SALE1888"/>
    <d v="2025-03-24T00:00:00"/>
    <s v="CUST1291"/>
    <s v="James Powell"/>
    <n v="24"/>
    <x v="9"/>
    <x v="2"/>
    <n v="40"/>
    <s v="Female"/>
    <s v="West Beverlymouth"/>
    <s v="Missouri"/>
    <s v="USA"/>
    <x v="3"/>
    <s v="PROD3"/>
    <x v="4"/>
    <s v="Outerwear"/>
    <n v="364.67"/>
    <n v="452"/>
    <s v="STORE8"/>
    <x v="2"/>
    <s v="West"/>
    <s v="Thompsonborough"/>
    <s v="Online"/>
    <n v="4"/>
    <n v="625.13"/>
    <n v="0.06"/>
    <s v="Credit Card"/>
    <x v="1888"/>
  </r>
  <r>
    <s v="SALE1889"/>
    <d v="2025-06-16T00:00:00"/>
    <s v="CUST1036"/>
    <s v="Thomas Phillips"/>
    <n v="16"/>
    <x v="2"/>
    <x v="2"/>
    <n v="20"/>
    <s v="Female"/>
    <s v="Luisfurt"/>
    <s v="Georgia"/>
    <s v="USA"/>
    <x v="0"/>
    <s v="PROD40"/>
    <x v="1"/>
    <s v="Audio"/>
    <n v="38.520000000000003"/>
    <n v="378"/>
    <s v="STORE18"/>
    <x v="14"/>
    <s v="East"/>
    <s v="East Stevechester"/>
    <s v="Flagship"/>
    <n v="4"/>
    <n v="38.380000000000003"/>
    <n v="0.16"/>
    <s v="COD"/>
    <x v="1889"/>
  </r>
  <r>
    <s v="SALE1890"/>
    <d v="2024-04-22T00:00:00"/>
    <s v="CUST1492"/>
    <s v="Darrell Miller"/>
    <n v="22"/>
    <x v="10"/>
    <x v="0"/>
    <n v="59"/>
    <s v="Female"/>
    <s v="Port Carol"/>
    <s v="Florida"/>
    <s v="USA"/>
    <x v="1"/>
    <s v="PROD94"/>
    <x v="2"/>
    <s v="Skincare"/>
    <n v="358.47"/>
    <n v="213"/>
    <s v="STORE10"/>
    <x v="15"/>
    <s v="East"/>
    <s v="East Davidville"/>
    <s v="Online"/>
    <n v="4"/>
    <n v="731.72"/>
    <n v="0.22"/>
    <s v="COD"/>
    <x v="1890"/>
  </r>
  <r>
    <s v="SALE1891"/>
    <d v="2025-09-16T00:00:00"/>
    <s v="CUST1457"/>
    <s v="Christina Robertson"/>
    <n v="16"/>
    <x v="8"/>
    <x v="2"/>
    <n v="59"/>
    <s v="Male"/>
    <s v="Hubbardborough"/>
    <s v="Kentucky"/>
    <s v="USA"/>
    <x v="1"/>
    <s v="PROD81"/>
    <x v="0"/>
    <s v="Equipment"/>
    <n v="285.54000000000002"/>
    <n v="358"/>
    <s v="STORE19"/>
    <x v="12"/>
    <s v="East"/>
    <s v="Vasquezborough"/>
    <s v="Online"/>
    <n v="3"/>
    <n v="825.33"/>
    <n v="0.21"/>
    <s v="Credit Card"/>
    <x v="1891"/>
  </r>
  <r>
    <s v="SALE1892"/>
    <d v="2023-12-09T00:00:00"/>
    <s v="CUST1059"/>
    <s v="Alyssa Vargas"/>
    <n v="9"/>
    <x v="1"/>
    <x v="1"/>
    <n v="53"/>
    <s v="Male"/>
    <s v="New Kathrynland"/>
    <s v="Montana"/>
    <s v="USA"/>
    <x v="1"/>
    <s v="PROD70"/>
    <x v="3"/>
    <s v="Storage"/>
    <n v="138.05000000000001"/>
    <n v="89"/>
    <s v="STORE14"/>
    <x v="7"/>
    <s v="South"/>
    <s v="Christopherland"/>
    <s v="Outlet"/>
    <n v="2"/>
    <n v="47.3"/>
    <n v="0.01"/>
    <s v="PayPal"/>
    <x v="1892"/>
  </r>
  <r>
    <s v="SALE1893"/>
    <d v="2024-07-20T00:00:00"/>
    <s v="CUST1171"/>
    <s v="Amy Wilson"/>
    <n v="20"/>
    <x v="0"/>
    <x v="0"/>
    <n v="44"/>
    <s v="Female"/>
    <s v="Morrisburgh"/>
    <s v="Indiana"/>
    <s v="USA"/>
    <x v="1"/>
    <s v="PROD72"/>
    <x v="0"/>
    <s v="Fitness"/>
    <n v="477.61"/>
    <n v="300"/>
    <s v="STORE17"/>
    <x v="1"/>
    <s v="North"/>
    <s v="Bensonhaven"/>
    <s v="Flagship"/>
    <n v="1"/>
    <n v="389.12"/>
    <n v="0.18"/>
    <s v="PayPal"/>
    <x v="1893"/>
  </r>
  <r>
    <s v="SALE1894"/>
    <d v="2024-09-23T00:00:00"/>
    <s v="CUST1458"/>
    <s v="Kelly Garrett"/>
    <n v="23"/>
    <x v="8"/>
    <x v="0"/>
    <n v="62"/>
    <s v="Female"/>
    <s v="Port Taylorberg"/>
    <s v="Pennsylvania"/>
    <s v="USA"/>
    <x v="2"/>
    <s v="PROD82"/>
    <x v="0"/>
    <s v="Fitness"/>
    <n v="152.91999999999999"/>
    <n v="281"/>
    <s v="STORE18"/>
    <x v="14"/>
    <s v="East"/>
    <s v="East Stevechester"/>
    <s v="Flagship"/>
    <n v="3"/>
    <n v="543.83000000000004"/>
    <n v="0.05"/>
    <s v="Credit Card"/>
    <x v="1894"/>
  </r>
  <r>
    <s v="SALE1895"/>
    <d v="2024-05-11T00:00:00"/>
    <s v="CUST1024"/>
    <s v="Heather Collins"/>
    <n v="11"/>
    <x v="5"/>
    <x v="0"/>
    <n v="40"/>
    <s v="Male"/>
    <s v="Rogerschester"/>
    <s v="Idaho"/>
    <s v="USA"/>
    <x v="1"/>
    <s v="PROD14"/>
    <x v="3"/>
    <s v="Decor"/>
    <n v="48.01"/>
    <n v="439"/>
    <s v="STORE1"/>
    <x v="8"/>
    <s v="North"/>
    <s v="Danielmouth"/>
    <s v="Flagship"/>
    <n v="2"/>
    <n v="660.27"/>
    <n v="0.01"/>
    <s v="PayPal"/>
    <x v="1895"/>
  </r>
  <r>
    <s v="SALE1896"/>
    <d v="2025-05-03T00:00:00"/>
    <s v="CUST1434"/>
    <s v="Monique Castro"/>
    <n v="3"/>
    <x v="5"/>
    <x v="2"/>
    <n v="48"/>
    <s v="Female"/>
    <s v="New Sarah"/>
    <s v="Indiana"/>
    <s v="USA"/>
    <x v="0"/>
    <s v="PROD13"/>
    <x v="1"/>
    <s v="Accessories"/>
    <n v="242.23"/>
    <n v="453"/>
    <s v="STORE8"/>
    <x v="2"/>
    <s v="West"/>
    <s v="Thompsonborough"/>
    <s v="Online"/>
    <n v="4"/>
    <n v="729.31"/>
    <n v="0.03"/>
    <s v="Credit Card"/>
    <x v="1896"/>
  </r>
  <r>
    <s v="SALE1897"/>
    <d v="2024-02-23T00:00:00"/>
    <s v="CUST1421"/>
    <s v="Holly Robinson"/>
    <n v="23"/>
    <x v="6"/>
    <x v="0"/>
    <n v="45"/>
    <s v="Female"/>
    <s v="East Amy"/>
    <s v="Washington"/>
    <s v="USA"/>
    <x v="1"/>
    <s v="PROD87"/>
    <x v="3"/>
    <s v="Lighting"/>
    <n v="371.38"/>
    <n v="220"/>
    <s v="STORE6"/>
    <x v="16"/>
    <s v="East"/>
    <s v="Port Josephberg"/>
    <s v="Online"/>
    <n v="2"/>
    <n v="152.91"/>
    <n v="0.24"/>
    <s v="PayPal"/>
    <x v="1897"/>
  </r>
  <r>
    <s v="SALE1898"/>
    <d v="2024-02-22T00:00:00"/>
    <s v="CUST1461"/>
    <s v="Paul Cox"/>
    <n v="22"/>
    <x v="6"/>
    <x v="0"/>
    <n v="60"/>
    <s v="Female"/>
    <s v="East Julie"/>
    <s v="Kansas"/>
    <s v="USA"/>
    <x v="2"/>
    <s v="PROD74"/>
    <x v="1"/>
    <s v="Audio"/>
    <n v="403.71"/>
    <n v="159"/>
    <s v="STORE15"/>
    <x v="10"/>
    <s v="North"/>
    <s v="East Jenniferstad"/>
    <s v="Flagship"/>
    <n v="4"/>
    <n v="592.14"/>
    <n v="0.12"/>
    <s v="COD"/>
    <x v="1898"/>
  </r>
  <r>
    <s v="SALE1899"/>
    <d v="2024-08-21T00:00:00"/>
    <s v="CUST1062"/>
    <s v="James Bean"/>
    <n v="21"/>
    <x v="7"/>
    <x v="0"/>
    <n v="50"/>
    <s v="Male"/>
    <s v="Stevensonton"/>
    <s v="New Mexico"/>
    <s v="USA"/>
    <x v="3"/>
    <s v="PROD78"/>
    <x v="3"/>
    <s v="Decor"/>
    <n v="325.26"/>
    <n v="400"/>
    <s v="STORE12"/>
    <x v="18"/>
    <s v="North"/>
    <s v="Sabrinatown"/>
    <s v="Online"/>
    <n v="1"/>
    <n v="984.37"/>
    <n v="0"/>
    <s v="PayPal"/>
    <x v="1899"/>
  </r>
  <r>
    <s v="SALE1900"/>
    <d v="2024-02-07T00:00:00"/>
    <s v="CUST1292"/>
    <s v="Ricardo Jones"/>
    <n v="7"/>
    <x v="6"/>
    <x v="0"/>
    <n v="30"/>
    <s v="Male"/>
    <s v="Danielland"/>
    <s v="Minnesota"/>
    <s v="USA"/>
    <x v="2"/>
    <s v="PROD1"/>
    <x v="4"/>
    <s v="Tops"/>
    <n v="342.56"/>
    <n v="181"/>
    <s v="STORE12"/>
    <x v="18"/>
    <s v="North"/>
    <s v="Sabrinatown"/>
    <s v="Online"/>
    <n v="2"/>
    <n v="237.59"/>
    <n v="0.12"/>
    <s v="Credit Card"/>
    <x v="1900"/>
  </r>
  <r>
    <s v="SALE1901"/>
    <d v="2023-11-20T00:00:00"/>
    <s v="CUST1431"/>
    <s v="John Smith"/>
    <n v="20"/>
    <x v="3"/>
    <x v="1"/>
    <n v="27"/>
    <s v="Male"/>
    <s v="South Andrewport"/>
    <s v="California"/>
    <s v="USA"/>
    <x v="1"/>
    <s v="PROD25"/>
    <x v="4"/>
    <s v="Accessories"/>
    <n v="174.02"/>
    <n v="268"/>
    <s v="STORE8"/>
    <x v="2"/>
    <s v="West"/>
    <s v="Thompsonborough"/>
    <s v="Online"/>
    <n v="1"/>
    <n v="52.06"/>
    <n v="0.27"/>
    <s v="COD"/>
    <x v="1901"/>
  </r>
  <r>
    <s v="SALE1902"/>
    <d v="2025-02-03T00:00:00"/>
    <s v="CUST1455"/>
    <s v="Tyler Weber"/>
    <n v="3"/>
    <x v="6"/>
    <x v="2"/>
    <n v="54"/>
    <s v="Male"/>
    <s v="East Yvette"/>
    <s v="Illinois"/>
    <s v="USA"/>
    <x v="0"/>
    <s v="PROD3"/>
    <x v="4"/>
    <s v="Outerwear"/>
    <n v="364.67"/>
    <n v="452"/>
    <s v="STORE1"/>
    <x v="8"/>
    <s v="North"/>
    <s v="Danielmouth"/>
    <s v="Flagship"/>
    <n v="2"/>
    <n v="594.63"/>
    <n v="0.12"/>
    <s v="Credit Card"/>
    <x v="1902"/>
  </r>
  <r>
    <s v="SALE1903"/>
    <d v="2024-12-18T00:00:00"/>
    <s v="CUST1167"/>
    <s v="Antonio Wade"/>
    <n v="18"/>
    <x v="1"/>
    <x v="0"/>
    <n v="36"/>
    <s v="Female"/>
    <s v="New Jasonmouth"/>
    <s v="Tennessee"/>
    <s v="USA"/>
    <x v="0"/>
    <s v="PROD3"/>
    <x v="4"/>
    <s v="Outerwear"/>
    <n v="364.67"/>
    <n v="452"/>
    <s v="STORE0"/>
    <x v="6"/>
    <s v="East"/>
    <s v="Washingtonfurt"/>
    <s v="Flagship"/>
    <n v="3"/>
    <n v="476.1"/>
    <n v="0.05"/>
    <s v="COD"/>
    <x v="1903"/>
  </r>
  <r>
    <s v="SALE1904"/>
    <d v="2024-08-10T00:00:00"/>
    <s v="CUST1061"/>
    <s v="Kristin Stein"/>
    <n v="10"/>
    <x v="7"/>
    <x v="0"/>
    <n v="23"/>
    <s v="Male"/>
    <s v="Jennifermouth"/>
    <s v="Missouri"/>
    <s v="USA"/>
    <x v="2"/>
    <s v="PROD61"/>
    <x v="0"/>
    <s v="Equipment"/>
    <n v="103.45"/>
    <n v="465"/>
    <s v="STORE6"/>
    <x v="16"/>
    <s v="East"/>
    <s v="Port Josephberg"/>
    <s v="Online"/>
    <n v="1"/>
    <n v="546.47"/>
    <n v="0.08"/>
    <s v="COD"/>
    <x v="1904"/>
  </r>
  <r>
    <s v="SALE1905"/>
    <d v="2025-04-13T00:00:00"/>
    <s v="CUST1176"/>
    <s v="John Bradford"/>
    <n v="13"/>
    <x v="10"/>
    <x v="2"/>
    <n v="48"/>
    <s v="Male"/>
    <s v="Anabury"/>
    <s v="Vermont"/>
    <s v="USA"/>
    <x v="2"/>
    <s v="PROD75"/>
    <x v="4"/>
    <s v="Footwear"/>
    <n v="158.13999999999999"/>
    <n v="82"/>
    <s v="STORE12"/>
    <x v="18"/>
    <s v="North"/>
    <s v="Sabrinatown"/>
    <s v="Online"/>
    <n v="1"/>
    <n v="979.49"/>
    <n v="0.19"/>
    <s v="COD"/>
    <x v="1905"/>
  </r>
  <r>
    <s v="SALE1906"/>
    <d v="2023-12-29T00:00:00"/>
    <s v="CUST1193"/>
    <s v="David Roberts"/>
    <n v="29"/>
    <x v="1"/>
    <x v="1"/>
    <n v="38"/>
    <s v="Male"/>
    <s v="Port Amanda"/>
    <s v="Georgia"/>
    <s v="USA"/>
    <x v="0"/>
    <s v="PROD17"/>
    <x v="0"/>
    <s v="Accessories"/>
    <n v="144.53"/>
    <n v="367"/>
    <s v="STORE2"/>
    <x v="17"/>
    <s v="South"/>
    <s v="North Nancyview"/>
    <s v="Outlet"/>
    <n v="3"/>
    <n v="988.53"/>
    <n v="0.3"/>
    <s v="COD"/>
    <x v="1906"/>
  </r>
  <r>
    <s v="SALE1907"/>
    <d v="2025-02-16T00:00:00"/>
    <s v="CUST1255"/>
    <s v="Damon Perez"/>
    <n v="16"/>
    <x v="6"/>
    <x v="2"/>
    <n v="21"/>
    <s v="Male"/>
    <s v="Jasonton"/>
    <s v="Ohio"/>
    <s v="USA"/>
    <x v="0"/>
    <s v="PROD76"/>
    <x v="1"/>
    <s v="Computer"/>
    <n v="392.89"/>
    <n v="320"/>
    <s v="STORE3"/>
    <x v="0"/>
    <s v="North"/>
    <s v="Hoodberg"/>
    <s v="Outlet"/>
    <n v="4"/>
    <n v="849.29"/>
    <n v="0.26"/>
    <s v="Credit Card"/>
    <x v="1907"/>
  </r>
  <r>
    <s v="SALE1908"/>
    <d v="2024-01-27T00:00:00"/>
    <s v="CUST1343"/>
    <s v="Ryan Moore"/>
    <n v="27"/>
    <x v="4"/>
    <x v="0"/>
    <n v="38"/>
    <s v="Male"/>
    <s v="Cartershire"/>
    <s v="Virginia"/>
    <s v="USA"/>
    <x v="3"/>
    <s v="PROD95"/>
    <x v="0"/>
    <s v="Accessories"/>
    <n v="60.65"/>
    <n v="75"/>
    <s v="STORE14"/>
    <x v="7"/>
    <s v="South"/>
    <s v="Christopherland"/>
    <s v="Outlet"/>
    <n v="2"/>
    <n v="452.29"/>
    <n v="0.01"/>
    <s v="COD"/>
    <x v="1908"/>
  </r>
  <r>
    <s v="SALE1909"/>
    <d v="2024-07-22T00:00:00"/>
    <s v="CUST1445"/>
    <s v="Gene Lee"/>
    <n v="22"/>
    <x v="0"/>
    <x v="0"/>
    <n v="41"/>
    <s v="Female"/>
    <s v="Mcfarlandmouth"/>
    <s v="Virginia"/>
    <s v="USA"/>
    <x v="1"/>
    <s v="PROD54"/>
    <x v="0"/>
    <s v="Accessories"/>
    <n v="434.84"/>
    <n v="185"/>
    <s v="STORE18"/>
    <x v="14"/>
    <s v="East"/>
    <s v="East Stevechester"/>
    <s v="Flagship"/>
    <n v="2"/>
    <n v="810.81"/>
    <n v="0.11"/>
    <s v="COD"/>
    <x v="1909"/>
  </r>
  <r>
    <s v="SALE1910"/>
    <d v="2024-09-25T00:00:00"/>
    <s v="CUST1031"/>
    <s v="Sarah Vance"/>
    <n v="25"/>
    <x v="8"/>
    <x v="0"/>
    <n v="41"/>
    <s v="Male"/>
    <s v="Johnsonville"/>
    <s v="Oregon"/>
    <s v="USA"/>
    <x v="2"/>
    <s v="PROD61"/>
    <x v="0"/>
    <s v="Equipment"/>
    <n v="103.45"/>
    <n v="465"/>
    <s v="STORE8"/>
    <x v="2"/>
    <s v="West"/>
    <s v="Thompsonborough"/>
    <s v="Online"/>
    <n v="1"/>
    <n v="846.67"/>
    <n v="0.1"/>
    <s v="COD"/>
    <x v="1910"/>
  </r>
  <r>
    <s v="SALE1911"/>
    <d v="2024-03-16T00:00:00"/>
    <s v="CUST1017"/>
    <s v="Adam Cruz"/>
    <n v="16"/>
    <x v="9"/>
    <x v="0"/>
    <n v="60"/>
    <s v="Female"/>
    <s v="Brandonville"/>
    <s v="Georgia"/>
    <s v="USA"/>
    <x v="1"/>
    <s v="PROD24"/>
    <x v="0"/>
    <s v="Outdoor"/>
    <n v="166.06"/>
    <n v="340"/>
    <s v="STORE6"/>
    <x v="16"/>
    <s v="East"/>
    <s v="Port Josephberg"/>
    <s v="Online"/>
    <n v="4"/>
    <n v="73.55"/>
    <n v="0.24"/>
    <s v="COD"/>
    <x v="1911"/>
  </r>
  <r>
    <s v="SALE1912"/>
    <d v="2025-07-23T00:00:00"/>
    <s v="CUST1278"/>
    <s v="Stephen Fowler"/>
    <n v="23"/>
    <x v="0"/>
    <x v="2"/>
    <n v="42"/>
    <s v="Female"/>
    <s v="Port Mariastad"/>
    <s v="Rhode Island"/>
    <s v="USA"/>
    <x v="1"/>
    <s v="PROD92"/>
    <x v="3"/>
    <s v="Appliances"/>
    <n v="447.43"/>
    <n v="191"/>
    <s v="STORE6"/>
    <x v="16"/>
    <s v="East"/>
    <s v="Port Josephberg"/>
    <s v="Online"/>
    <n v="1"/>
    <n v="882.03"/>
    <n v="0.04"/>
    <s v="COD"/>
    <x v="1912"/>
  </r>
  <r>
    <s v="SALE1913"/>
    <d v="2024-10-24T00:00:00"/>
    <s v="CUST1008"/>
    <s v="Melissa Howard"/>
    <n v="24"/>
    <x v="11"/>
    <x v="0"/>
    <n v="53"/>
    <s v="Female"/>
    <s v="Maynardton"/>
    <s v="New Hampshire"/>
    <s v="USA"/>
    <x v="0"/>
    <s v="PROD22"/>
    <x v="0"/>
    <s v="Equipment"/>
    <n v="484.62"/>
    <n v="432"/>
    <s v="STORE14"/>
    <x v="7"/>
    <s v="South"/>
    <s v="Christopherland"/>
    <s v="Outlet"/>
    <n v="1"/>
    <n v="958.44"/>
    <n v="0.21"/>
    <s v="Credit Card"/>
    <x v="1913"/>
  </r>
  <r>
    <s v="SALE1914"/>
    <d v="2024-09-25T00:00:00"/>
    <s v="CUST1008"/>
    <s v="Melissa Howard"/>
    <n v="25"/>
    <x v="8"/>
    <x v="0"/>
    <n v="53"/>
    <s v="Female"/>
    <s v="Maynardton"/>
    <s v="New Hampshire"/>
    <s v="USA"/>
    <x v="0"/>
    <s v="PROD99"/>
    <x v="3"/>
    <s v="Kitchen"/>
    <n v="201.41"/>
    <n v="146"/>
    <s v="STORE2"/>
    <x v="17"/>
    <s v="South"/>
    <s v="North Nancyview"/>
    <s v="Outlet"/>
    <n v="1"/>
    <n v="716.29"/>
    <n v="0.01"/>
    <s v="PayPal"/>
    <x v="1914"/>
  </r>
  <r>
    <s v="SALE1915"/>
    <d v="2024-04-26T00:00:00"/>
    <s v="CUST1323"/>
    <s v="Kristy Dunlap"/>
    <n v="26"/>
    <x v="10"/>
    <x v="0"/>
    <n v="64"/>
    <s v="Female"/>
    <s v="Whiteport"/>
    <s v="North Carolina"/>
    <s v="USA"/>
    <x v="1"/>
    <s v="PROD9"/>
    <x v="0"/>
    <s v="Fitness"/>
    <n v="495.72"/>
    <n v="323"/>
    <s v="STORE16"/>
    <x v="9"/>
    <s v="West"/>
    <s v="New Jimmymouth"/>
    <s v="Flagship"/>
    <n v="2"/>
    <n v="409.14"/>
    <n v="0.01"/>
    <s v="PayPal"/>
    <x v="1915"/>
  </r>
  <r>
    <s v="SALE1916"/>
    <d v="2025-02-26T00:00:00"/>
    <s v="CUST1084"/>
    <s v="Christy Hoffman"/>
    <n v="26"/>
    <x v="6"/>
    <x v="2"/>
    <n v="26"/>
    <s v="Female"/>
    <s v="Garyberg"/>
    <s v="Indiana"/>
    <s v="USA"/>
    <x v="1"/>
    <s v="PROD99"/>
    <x v="3"/>
    <s v="Kitchen"/>
    <n v="201.41"/>
    <n v="146"/>
    <s v="STORE9"/>
    <x v="11"/>
    <s v="South"/>
    <s v="East Johnstad"/>
    <s v="Flagship"/>
    <n v="4"/>
    <n v="261.73"/>
    <n v="0.1"/>
    <s v="PayPal"/>
    <x v="1916"/>
  </r>
  <r>
    <s v="SALE1917"/>
    <d v="2025-01-04T00:00:00"/>
    <s v="CUST1466"/>
    <s v="Cynthia Parrish"/>
    <n v="4"/>
    <x v="4"/>
    <x v="2"/>
    <n v="18"/>
    <s v="Male"/>
    <s v="Espinozaberg"/>
    <s v="Minnesota"/>
    <s v="USA"/>
    <x v="2"/>
    <s v="PROD12"/>
    <x v="2"/>
    <s v="Haircare"/>
    <n v="115.82"/>
    <n v="460"/>
    <s v="STORE0"/>
    <x v="6"/>
    <s v="East"/>
    <s v="Washingtonfurt"/>
    <s v="Flagship"/>
    <n v="2"/>
    <n v="687.35"/>
    <n v="0.2"/>
    <s v="COD"/>
    <x v="1917"/>
  </r>
  <r>
    <s v="SALE1918"/>
    <d v="2025-09-21T00:00:00"/>
    <s v="CUST1207"/>
    <s v="Jacqueline Pacheco"/>
    <n v="21"/>
    <x v="8"/>
    <x v="2"/>
    <n v="28"/>
    <s v="Female"/>
    <s v="South Emily"/>
    <s v="New Jersey"/>
    <s v="USA"/>
    <x v="3"/>
    <s v="PROD84"/>
    <x v="3"/>
    <s v="Furniture"/>
    <n v="388.46"/>
    <n v="208"/>
    <s v="STORE8"/>
    <x v="2"/>
    <s v="West"/>
    <s v="Thompsonborough"/>
    <s v="Online"/>
    <n v="2"/>
    <n v="30.14"/>
    <n v="0.21"/>
    <s v="Credit Card"/>
    <x v="1918"/>
  </r>
  <r>
    <s v="SALE1919"/>
    <d v="2024-12-25T00:00:00"/>
    <s v="CUST1099"/>
    <s v="Sheila Wilson"/>
    <n v="25"/>
    <x v="1"/>
    <x v="0"/>
    <n v="35"/>
    <s v="Male"/>
    <s v="South Dustin"/>
    <s v="Tennessee"/>
    <s v="USA"/>
    <x v="2"/>
    <s v="PROD34"/>
    <x v="1"/>
    <s v="Computer"/>
    <n v="419.28"/>
    <n v="86"/>
    <s v="STORE8"/>
    <x v="2"/>
    <s v="West"/>
    <s v="Thompsonborough"/>
    <s v="Online"/>
    <n v="3"/>
    <n v="570.12"/>
    <n v="0.12"/>
    <s v="PayPal"/>
    <x v="1919"/>
  </r>
  <r>
    <s v="SALE1920"/>
    <d v="2025-08-14T00:00:00"/>
    <s v="CUST1281"/>
    <s v="Brittany Watson"/>
    <n v="14"/>
    <x v="7"/>
    <x v="2"/>
    <n v="59"/>
    <s v="Male"/>
    <s v="North Joshualand"/>
    <s v="Connecticut"/>
    <s v="USA"/>
    <x v="1"/>
    <s v="PROD77"/>
    <x v="1"/>
    <s v="Appliances"/>
    <n v="480.9"/>
    <n v="104"/>
    <s v="STORE19"/>
    <x v="12"/>
    <s v="East"/>
    <s v="Vasquezborough"/>
    <s v="Online"/>
    <n v="3"/>
    <n v="401.87"/>
    <n v="0.28999999999999998"/>
    <s v="COD"/>
    <x v="1920"/>
  </r>
  <r>
    <s v="SALE1921"/>
    <d v="2024-11-28T00:00:00"/>
    <s v="CUST1496"/>
    <s v="Christopher Ford"/>
    <n v="28"/>
    <x v="3"/>
    <x v="0"/>
    <n v="56"/>
    <s v="Male"/>
    <s v="North Seanfurt"/>
    <s v="Ohio"/>
    <s v="USA"/>
    <x v="3"/>
    <s v="PROD79"/>
    <x v="3"/>
    <s v="Lighting"/>
    <n v="228.53"/>
    <n v="469"/>
    <s v="STORE12"/>
    <x v="18"/>
    <s v="North"/>
    <s v="Sabrinatown"/>
    <s v="Online"/>
    <n v="4"/>
    <n v="619.35"/>
    <n v="0.3"/>
    <s v="Credit Card"/>
    <x v="1921"/>
  </r>
  <r>
    <s v="SALE1922"/>
    <d v="2023-12-16T00:00:00"/>
    <s v="CUST1247"/>
    <s v="Douglas Rhodes"/>
    <n v="16"/>
    <x v="1"/>
    <x v="1"/>
    <n v="32"/>
    <s v="Male"/>
    <s v="Mikehaven"/>
    <s v="New Hampshire"/>
    <s v="USA"/>
    <x v="1"/>
    <s v="PROD46"/>
    <x v="4"/>
    <s v="Outerwear"/>
    <n v="167.34"/>
    <n v="296"/>
    <s v="STORE17"/>
    <x v="1"/>
    <s v="North"/>
    <s v="Bensonhaven"/>
    <s v="Flagship"/>
    <n v="4"/>
    <n v="569.36"/>
    <n v="0.27"/>
    <s v="PayPal"/>
    <x v="1922"/>
  </r>
  <r>
    <s v="SALE1923"/>
    <d v="2024-02-22T00:00:00"/>
    <s v="CUST1476"/>
    <s v="Elizabeth Foster"/>
    <n v="22"/>
    <x v="6"/>
    <x v="0"/>
    <n v="33"/>
    <s v="Female"/>
    <s v="Anthonymouth"/>
    <s v="Oklahoma"/>
    <s v="USA"/>
    <x v="0"/>
    <s v="PROD27"/>
    <x v="3"/>
    <s v="Decor"/>
    <n v="234.80599999999998"/>
    <n v="378"/>
    <s v="STORE4"/>
    <x v="5"/>
    <s v="South"/>
    <s v="Port Sharon"/>
    <s v="Online"/>
    <n v="2"/>
    <n v="846.35"/>
    <n v="0.3"/>
    <s v="COD"/>
    <x v="1923"/>
  </r>
  <r>
    <s v="SALE1924"/>
    <d v="2025-07-11T00:00:00"/>
    <s v="CUST1434"/>
    <s v="Monique Castro"/>
    <n v="11"/>
    <x v="0"/>
    <x v="2"/>
    <n v="48"/>
    <s v="Female"/>
    <s v="New Sarah"/>
    <s v="Indiana"/>
    <s v="USA"/>
    <x v="0"/>
    <s v="PROD30"/>
    <x v="3"/>
    <s v="Kitchen"/>
    <n v="19.52"/>
    <n v="57"/>
    <s v="STORE2"/>
    <x v="17"/>
    <s v="South"/>
    <s v="North Nancyview"/>
    <s v="Outlet"/>
    <n v="1"/>
    <n v="788.45"/>
    <n v="0.28999999999999998"/>
    <s v="PayPal"/>
    <x v="1924"/>
  </r>
  <r>
    <s v="SALE1925"/>
    <d v="2025-08-11T00:00:00"/>
    <s v="CUST1360"/>
    <s v="Denise Tate"/>
    <n v="11"/>
    <x v="7"/>
    <x v="2"/>
    <n v="34"/>
    <s v="Male"/>
    <s v="Andersonside"/>
    <s v="Arkansas"/>
    <s v="USA"/>
    <x v="1"/>
    <s v="PROD35"/>
    <x v="3"/>
    <s v="Lighting"/>
    <n v="382.22"/>
    <n v="329"/>
    <s v="STORE12"/>
    <x v="18"/>
    <s v="North"/>
    <s v="Sabrinatown"/>
    <s v="Online"/>
    <n v="2"/>
    <n v="338.81"/>
    <n v="7.0000000000000007E-2"/>
    <s v="COD"/>
    <x v="1925"/>
  </r>
  <r>
    <s v="SALE1926"/>
    <d v="2025-09-07T00:00:00"/>
    <s v="CUST1026"/>
    <s v="Amber Carlson"/>
    <n v="7"/>
    <x v="8"/>
    <x v="2"/>
    <n v="18"/>
    <s v="Female"/>
    <s v="East Michellemouth"/>
    <s v="Missouri"/>
    <s v="USA"/>
    <x v="0"/>
    <s v="PROD14"/>
    <x v="3"/>
    <s v="Decor"/>
    <n v="48.01"/>
    <n v="439"/>
    <s v="STORE5"/>
    <x v="3"/>
    <s v="North"/>
    <s v="New Michaelchester"/>
    <s v="Outlet"/>
    <n v="4"/>
    <n v="94.48"/>
    <n v="0.06"/>
    <s v="COD"/>
    <x v="1926"/>
  </r>
  <r>
    <s v="SALE1927"/>
    <d v="2024-09-10T00:00:00"/>
    <s v="CUST1477"/>
    <s v="Andrea Harris"/>
    <n v="10"/>
    <x v="8"/>
    <x v="0"/>
    <n v="41"/>
    <s v="Female"/>
    <s v="West Kelseyberg"/>
    <s v="Kansas"/>
    <s v="USA"/>
    <x v="1"/>
    <s v="PROD19"/>
    <x v="0"/>
    <s v="Equipment"/>
    <n v="21.34"/>
    <n v="65"/>
    <s v="STORE13"/>
    <x v="13"/>
    <s v="East"/>
    <s v="Johnsonville"/>
    <s v="Flagship"/>
    <n v="3"/>
    <n v="941.85"/>
    <n v="0.16"/>
    <s v="PayPal"/>
    <x v="1927"/>
  </r>
  <r>
    <s v="SALE1928"/>
    <d v="2023-11-27T00:00:00"/>
    <s v="CUST1161"/>
    <s v="Cynthia Morris"/>
    <n v="27"/>
    <x v="3"/>
    <x v="1"/>
    <n v="18"/>
    <s v="Female"/>
    <s v="Hessmouth"/>
    <s v="Arizona"/>
    <s v="USA"/>
    <x v="2"/>
    <s v="PROD45"/>
    <x v="0"/>
    <s v="Team Sports"/>
    <n v="318.91000000000003"/>
    <n v="114"/>
    <s v="STORE5"/>
    <x v="3"/>
    <s v="North"/>
    <s v="New Michaelchester"/>
    <s v="Outlet"/>
    <n v="2"/>
    <n v="336.97"/>
    <n v="0.14000000000000001"/>
    <s v="PayPal"/>
    <x v="1928"/>
  </r>
  <r>
    <s v="SALE1929"/>
    <d v="2024-06-23T00:00:00"/>
    <s v="CUST1310"/>
    <s v="Kara Dodson"/>
    <n v="23"/>
    <x v="2"/>
    <x v="0"/>
    <n v="20"/>
    <s v="Male"/>
    <s v="Joelside"/>
    <s v="Vermont"/>
    <s v="USA"/>
    <x v="2"/>
    <s v="PROD5"/>
    <x v="4"/>
    <s v="Accessories"/>
    <n v="261"/>
    <n v="59"/>
    <s v="STORE5"/>
    <x v="3"/>
    <s v="North"/>
    <s v="New Michaelchester"/>
    <s v="Outlet"/>
    <n v="2"/>
    <n v="344.16"/>
    <n v="0.09"/>
    <s v="PayPal"/>
    <x v="1929"/>
  </r>
  <r>
    <s v="SALE1930"/>
    <d v="2025-07-09T00:00:00"/>
    <s v="CUST1300"/>
    <s v="Matthew Avery"/>
    <n v="9"/>
    <x v="0"/>
    <x v="2"/>
    <n v="29"/>
    <s v="Male"/>
    <s v="Lake Melissashire"/>
    <s v="Oregon"/>
    <s v="USA"/>
    <x v="2"/>
    <s v="PROD48"/>
    <x v="1"/>
    <s v="Accessories"/>
    <n v="177.98"/>
    <n v="103"/>
    <s v="STORE9"/>
    <x v="11"/>
    <s v="South"/>
    <s v="East Johnstad"/>
    <s v="Flagship"/>
    <n v="1"/>
    <n v="841.53"/>
    <n v="0.15"/>
    <s v="Credit Card"/>
    <x v="1930"/>
  </r>
  <r>
    <s v="SALE1931"/>
    <d v="2025-06-17T00:00:00"/>
    <s v="CUST1424"/>
    <s v="Edwin Barnes"/>
    <n v="17"/>
    <x v="2"/>
    <x v="2"/>
    <n v="53"/>
    <s v="Male"/>
    <s v="Lake Alexandra"/>
    <s v="North Carolina"/>
    <s v="USA"/>
    <x v="3"/>
    <s v="PROD83"/>
    <x v="2"/>
    <s v="Skincare"/>
    <n v="250.41615384615383"/>
    <n v="159"/>
    <s v="STORE17"/>
    <x v="1"/>
    <s v="North"/>
    <s v="Bensonhaven"/>
    <s v="Flagship"/>
    <n v="3"/>
    <n v="63.36"/>
    <n v="0.28999999999999998"/>
    <s v="COD"/>
    <x v="1931"/>
  </r>
  <r>
    <s v="SALE1932"/>
    <d v="2025-07-01T00:00:00"/>
    <s v="CUST1496"/>
    <s v="Christopher Ford"/>
    <n v="1"/>
    <x v="0"/>
    <x v="2"/>
    <n v="56"/>
    <s v="Male"/>
    <s v="North Seanfurt"/>
    <s v="Ohio"/>
    <s v="USA"/>
    <x v="3"/>
    <s v="PROD78"/>
    <x v="3"/>
    <s v="Decor"/>
    <n v="325.26"/>
    <n v="400"/>
    <s v="STORE8"/>
    <x v="2"/>
    <s v="West"/>
    <s v="Thompsonborough"/>
    <s v="Online"/>
    <n v="2"/>
    <n v="552.49"/>
    <n v="0.1"/>
    <s v="Credit Card"/>
    <x v="1932"/>
  </r>
  <r>
    <s v="SALE1933"/>
    <d v="2025-03-04T00:00:00"/>
    <s v="CUST1236"/>
    <s v="Joshua Wilson"/>
    <n v="4"/>
    <x v="9"/>
    <x v="2"/>
    <n v="42"/>
    <s v="Female"/>
    <s v="North Larryport"/>
    <s v="Virginia"/>
    <s v="USA"/>
    <x v="3"/>
    <s v="PROD24"/>
    <x v="0"/>
    <s v="Outdoor"/>
    <n v="166.06"/>
    <n v="340"/>
    <s v="STORE6"/>
    <x v="16"/>
    <s v="East"/>
    <s v="Port Josephberg"/>
    <s v="Online"/>
    <n v="3"/>
    <n v="447.38"/>
    <n v="0.03"/>
    <s v="Credit Card"/>
    <x v="1933"/>
  </r>
  <r>
    <s v="SALE1934"/>
    <d v="2023-11-20T00:00:00"/>
    <s v="CUST1450"/>
    <s v="Shane Mills"/>
    <n v="20"/>
    <x v="3"/>
    <x v="1"/>
    <n v="59"/>
    <s v="Male"/>
    <s v="Lake Meganstad"/>
    <s v="Nebraska"/>
    <s v="USA"/>
    <x v="3"/>
    <s v="PROD73"/>
    <x v="0"/>
    <s v="Team Sports"/>
    <n v="107.06"/>
    <n v="359"/>
    <s v="STORE19"/>
    <x v="12"/>
    <s v="East"/>
    <s v="Vasquezborough"/>
    <s v="Online"/>
    <n v="1"/>
    <n v="727.7"/>
    <n v="0.21"/>
    <s v="COD"/>
    <x v="1934"/>
  </r>
  <r>
    <s v="SALE1935"/>
    <d v="2023-11-28T00:00:00"/>
    <s v="CUST1436"/>
    <s v="Sharon Simpson"/>
    <n v="28"/>
    <x v="3"/>
    <x v="1"/>
    <n v="61"/>
    <s v="Male"/>
    <s v="South Michellebury"/>
    <s v="South Dakota"/>
    <s v="USA"/>
    <x v="0"/>
    <s v="PROD51"/>
    <x v="1"/>
    <s v="Accessories"/>
    <n v="88.49"/>
    <n v="246"/>
    <s v="STORE7"/>
    <x v="4"/>
    <s v="South"/>
    <s v="Williamsfurt"/>
    <s v="Online"/>
    <n v="4"/>
    <n v="581.34"/>
    <n v="0.08"/>
    <s v="Credit Card"/>
    <x v="1935"/>
  </r>
  <r>
    <s v="SALE1936"/>
    <d v="2025-05-16T00:00:00"/>
    <s v="CUST1096"/>
    <s v="Samantha Walker"/>
    <n v="16"/>
    <x v="5"/>
    <x v="2"/>
    <n v="30"/>
    <s v="Female"/>
    <s v="Timothyburgh"/>
    <s v="Louisiana"/>
    <s v="USA"/>
    <x v="1"/>
    <s v="PROD66"/>
    <x v="2"/>
    <s v="Haircare"/>
    <n v="340.39"/>
    <n v="177"/>
    <s v="STORE1"/>
    <x v="8"/>
    <s v="North"/>
    <s v="Danielmouth"/>
    <s v="Flagship"/>
    <n v="1"/>
    <n v="338.83"/>
    <n v="0.19"/>
    <s v="PayPal"/>
    <x v="1936"/>
  </r>
  <r>
    <s v="SALE1937"/>
    <d v="2023-12-05T00:00:00"/>
    <s v="CUST1285"/>
    <s v="Donna Guerra"/>
    <n v="5"/>
    <x v="1"/>
    <x v="1"/>
    <n v="46"/>
    <s v="Female"/>
    <s v="North Robert"/>
    <s v="Massachusetts"/>
    <s v="USA"/>
    <x v="2"/>
    <s v="PROD49"/>
    <x v="2"/>
    <s v="Fragrance"/>
    <n v="43.29"/>
    <n v="267"/>
    <s v="STORE13"/>
    <x v="13"/>
    <s v="East"/>
    <s v="Johnsonville"/>
    <s v="Flagship"/>
    <n v="4"/>
    <n v="568.80999999999995"/>
    <n v="0.25"/>
    <s v="Credit Card"/>
    <x v="1937"/>
  </r>
  <r>
    <s v="SALE1938"/>
    <d v="2024-11-11T00:00:00"/>
    <s v="CUST1375"/>
    <s v="Joshua Bell"/>
    <n v="11"/>
    <x v="3"/>
    <x v="0"/>
    <n v="26"/>
    <s v="Male"/>
    <s v="Port Richardshire"/>
    <s v="Minnesota"/>
    <s v="USA"/>
    <x v="1"/>
    <s v="PROD61"/>
    <x v="0"/>
    <s v="Equipment"/>
    <n v="103.45"/>
    <n v="465"/>
    <s v="STORE17"/>
    <x v="1"/>
    <s v="North"/>
    <s v="Bensonhaven"/>
    <s v="Flagship"/>
    <n v="2"/>
    <n v="352.63"/>
    <n v="0.15"/>
    <s v="PayPal"/>
    <x v="1938"/>
  </r>
  <r>
    <s v="SALE1939"/>
    <d v="2024-03-31T00:00:00"/>
    <s v="CUST1156"/>
    <s v="Maria Sanchez"/>
    <n v="31"/>
    <x v="9"/>
    <x v="0"/>
    <n v="46"/>
    <s v="Male"/>
    <s v="East Peterbury"/>
    <s v="North Dakota"/>
    <s v="USA"/>
    <x v="3"/>
    <s v="PROD96"/>
    <x v="4"/>
    <s v="Outerwear"/>
    <n v="358.47"/>
    <n v="143"/>
    <s v="STORE13"/>
    <x v="13"/>
    <s v="East"/>
    <s v="Johnsonville"/>
    <s v="Flagship"/>
    <n v="2"/>
    <n v="629.86"/>
    <n v="0.15"/>
    <s v="PayPal"/>
    <x v="1939"/>
  </r>
  <r>
    <s v="SALE1940"/>
    <d v="2025-05-16T00:00:00"/>
    <s v="CUST1493"/>
    <s v="Amanda Powell"/>
    <n v="16"/>
    <x v="5"/>
    <x v="2"/>
    <n v="28"/>
    <s v="Male"/>
    <s v="South William"/>
    <s v="Alabama"/>
    <s v="USA"/>
    <x v="2"/>
    <s v="PROD98"/>
    <x v="1"/>
    <s v="Audio"/>
    <n v="431.67"/>
    <n v="73"/>
    <s v="STORE3"/>
    <x v="0"/>
    <s v="North"/>
    <s v="Hoodberg"/>
    <s v="Outlet"/>
    <n v="3"/>
    <n v="212.08"/>
    <n v="7.0000000000000007E-2"/>
    <s v="Credit Card"/>
    <x v="1940"/>
  </r>
  <r>
    <s v="SALE1941"/>
    <d v="2024-10-25T00:00:00"/>
    <s v="CUST1161"/>
    <s v="Cynthia Morris"/>
    <n v="25"/>
    <x v="11"/>
    <x v="0"/>
    <n v="18"/>
    <s v="Female"/>
    <s v="Hessmouth"/>
    <s v="Arizona"/>
    <s v="USA"/>
    <x v="2"/>
    <s v="PROD57"/>
    <x v="0"/>
    <s v="Fitness"/>
    <n v="30.62"/>
    <n v="138"/>
    <s v="STORE2"/>
    <x v="17"/>
    <s v="South"/>
    <s v="North Nancyview"/>
    <s v="Outlet"/>
    <n v="3"/>
    <n v="878.62"/>
    <n v="0.05"/>
    <s v="PayPal"/>
    <x v="1941"/>
  </r>
  <r>
    <s v="SALE1942"/>
    <d v="2025-01-22T00:00:00"/>
    <s v="CUST1261"/>
    <s v="Carol Bishop"/>
    <n v="22"/>
    <x v="4"/>
    <x v="2"/>
    <n v="27"/>
    <s v="Female"/>
    <s v="Lake Saramouth"/>
    <s v="Oregon"/>
    <s v="USA"/>
    <x v="2"/>
    <s v="PROD80"/>
    <x v="3"/>
    <s v="Kitchen"/>
    <n v="143.43"/>
    <n v="58"/>
    <s v="STORE10"/>
    <x v="15"/>
    <s v="East"/>
    <s v="East Davidville"/>
    <s v="Online"/>
    <n v="4"/>
    <n v="87.83"/>
    <n v="0.23"/>
    <s v="PayPal"/>
    <x v="1942"/>
  </r>
  <r>
    <s v="SALE1943"/>
    <d v="2025-06-06T00:00:00"/>
    <s v="CUST1275"/>
    <s v="Shannon Miller"/>
    <n v="6"/>
    <x v="2"/>
    <x v="2"/>
    <n v="22"/>
    <s v="Male"/>
    <s v="North Austinport"/>
    <s v="Kentucky"/>
    <s v="USA"/>
    <x v="0"/>
    <s v="PROD56"/>
    <x v="3"/>
    <s v="Decor"/>
    <n v="461.47"/>
    <n v="190"/>
    <s v="STORE9"/>
    <x v="11"/>
    <s v="South"/>
    <s v="East Johnstad"/>
    <s v="Flagship"/>
    <n v="3"/>
    <n v="442.64"/>
    <n v="0.15"/>
    <s v="COD"/>
    <x v="1943"/>
  </r>
  <r>
    <s v="SALE1944"/>
    <d v="2025-05-18T00:00:00"/>
    <s v="CUST1093"/>
    <s v="Christy Vasquez"/>
    <n v="18"/>
    <x v="5"/>
    <x v="2"/>
    <n v="28"/>
    <s v="Female"/>
    <s v="Port Travisstad"/>
    <s v="South Carolina"/>
    <s v="USA"/>
    <x v="0"/>
    <s v="PROD38"/>
    <x v="0"/>
    <s v="Outdoor"/>
    <n v="135.61000000000001"/>
    <n v="394"/>
    <s v="STORE2"/>
    <x v="17"/>
    <s v="South"/>
    <s v="North Nancyview"/>
    <s v="Outlet"/>
    <n v="3"/>
    <n v="410.04"/>
    <n v="0.09"/>
    <s v="COD"/>
    <x v="1944"/>
  </r>
  <r>
    <s v="SALE1945"/>
    <d v="2025-05-20T00:00:00"/>
    <s v="CUST1133"/>
    <s v="Hayley Pope"/>
    <n v="20"/>
    <x v="5"/>
    <x v="2"/>
    <n v="62"/>
    <s v="Female"/>
    <s v="West Stephenville"/>
    <s v="Florida"/>
    <s v="USA"/>
    <x v="3"/>
    <s v="PROD94"/>
    <x v="2"/>
    <s v="Skincare"/>
    <n v="358.47"/>
    <n v="213"/>
    <s v="STORE17"/>
    <x v="1"/>
    <s v="North"/>
    <s v="Bensonhaven"/>
    <s v="Flagship"/>
    <n v="1"/>
    <n v="355.31"/>
    <n v="0.27"/>
    <s v="Credit Card"/>
    <x v="1945"/>
  </r>
  <r>
    <s v="SALE1946"/>
    <d v="2024-11-11T00:00:00"/>
    <s v="CUST1376"/>
    <s v="Michele Burke"/>
    <n v="11"/>
    <x v="3"/>
    <x v="0"/>
    <n v="30"/>
    <s v="Male"/>
    <s v="Chambersberg"/>
    <s v="Connecticut"/>
    <s v="USA"/>
    <x v="3"/>
    <s v="PROD9"/>
    <x v="0"/>
    <s v="Fitness"/>
    <n v="495.72"/>
    <n v="323"/>
    <s v="STORE13"/>
    <x v="13"/>
    <s v="East"/>
    <s v="Johnsonville"/>
    <s v="Flagship"/>
    <n v="4"/>
    <n v="243.13"/>
    <n v="0.25"/>
    <s v="COD"/>
    <x v="1946"/>
  </r>
  <r>
    <s v="SALE1947"/>
    <d v="2024-11-18T00:00:00"/>
    <s v="CUST1229"/>
    <s v="Tanner Thompson"/>
    <n v="18"/>
    <x v="3"/>
    <x v="0"/>
    <n v="32"/>
    <s v="Female"/>
    <s v="Port Lisashire"/>
    <s v="Maryland"/>
    <s v="USA"/>
    <x v="3"/>
    <s v="PROD59"/>
    <x v="2"/>
    <s v="Haircare"/>
    <n v="17.309999999999999"/>
    <n v="399"/>
    <s v="STORE11"/>
    <x v="19"/>
    <s v="South"/>
    <s v="Lake Michael"/>
    <s v="Online"/>
    <n v="2"/>
    <n v="410.63"/>
    <n v="0.28000000000000003"/>
    <s v="COD"/>
    <x v="1947"/>
  </r>
  <r>
    <s v="SALE1948"/>
    <d v="2024-01-02T00:00:00"/>
    <s v="CUST1425"/>
    <s v="Bryce Hawkins"/>
    <n v="2"/>
    <x v="4"/>
    <x v="0"/>
    <n v="40"/>
    <s v="Male"/>
    <s v="Lake Monique"/>
    <s v="Utah"/>
    <s v="USA"/>
    <x v="3"/>
    <s v="PROD94"/>
    <x v="2"/>
    <s v="Skincare"/>
    <n v="358.47"/>
    <n v="213"/>
    <s v="STORE10"/>
    <x v="15"/>
    <s v="East"/>
    <s v="East Davidville"/>
    <s v="Online"/>
    <n v="4"/>
    <n v="101.25"/>
    <n v="0.16"/>
    <s v="PayPal"/>
    <x v="1948"/>
  </r>
  <r>
    <s v="SALE1949"/>
    <d v="2024-01-10T00:00:00"/>
    <s v="CUST1226"/>
    <s v="Alexis Castaneda"/>
    <n v="10"/>
    <x v="4"/>
    <x v="0"/>
    <n v="54"/>
    <s v="Male"/>
    <s v="Morrisbury"/>
    <s v="Alaska"/>
    <s v="USA"/>
    <x v="0"/>
    <s v="PROD7"/>
    <x v="3"/>
    <s v="Lighting"/>
    <n v="218.86"/>
    <n v="170"/>
    <s v="STORE17"/>
    <x v="1"/>
    <s v="North"/>
    <s v="Bensonhaven"/>
    <s v="Flagship"/>
    <n v="4"/>
    <n v="716.39"/>
    <n v="0.03"/>
    <s v="PayPal"/>
    <x v="1949"/>
  </r>
  <r>
    <s v="SALE1950"/>
    <d v="2024-01-20T00:00:00"/>
    <s v="CUST1094"/>
    <s v="David Patterson"/>
    <n v="20"/>
    <x v="4"/>
    <x v="0"/>
    <n v="43"/>
    <s v="Female"/>
    <s v="New Amyport"/>
    <s v="Nevada"/>
    <s v="USA"/>
    <x v="0"/>
    <s v="PROD73"/>
    <x v="0"/>
    <s v="Team Sports"/>
    <n v="107.06"/>
    <n v="359"/>
    <s v="STORE1"/>
    <x v="8"/>
    <s v="North"/>
    <s v="Danielmouth"/>
    <s v="Flagship"/>
    <n v="1"/>
    <n v="721.74"/>
    <n v="0.24"/>
    <s v="PayPal"/>
    <x v="1950"/>
  </r>
  <r>
    <s v="SALE1951"/>
    <d v="2025-02-14T00:00:00"/>
    <s v="CUST1054"/>
    <s v="Katherine Dorsey"/>
    <n v="14"/>
    <x v="6"/>
    <x v="2"/>
    <n v="24"/>
    <s v="Male"/>
    <s v="Christopherland"/>
    <s v="Oklahoma"/>
    <s v="USA"/>
    <x v="1"/>
    <s v="PROD62"/>
    <x v="1"/>
    <s v="Computer"/>
    <n v="86.42"/>
    <n v="222"/>
    <s v="STORE11"/>
    <x v="19"/>
    <s v="South"/>
    <s v="Lake Michael"/>
    <s v="Online"/>
    <n v="2"/>
    <n v="527.91"/>
    <n v="0.02"/>
    <s v="Credit Card"/>
    <x v="1951"/>
  </r>
  <r>
    <s v="SALE1952"/>
    <d v="2024-08-21T00:00:00"/>
    <s v="CUST1319"/>
    <s v="Casey Simpson"/>
    <n v="21"/>
    <x v="7"/>
    <x v="0"/>
    <n v="54"/>
    <s v="Male"/>
    <s v="West Mathewside"/>
    <s v="Mississippi"/>
    <s v="USA"/>
    <x v="1"/>
    <s v="PROD52"/>
    <x v="0"/>
    <s v="Team Sports"/>
    <n v="212.26"/>
    <n v="82"/>
    <s v="STORE13"/>
    <x v="13"/>
    <s v="East"/>
    <s v="Johnsonville"/>
    <s v="Flagship"/>
    <n v="2"/>
    <n v="945.92"/>
    <n v="0.19"/>
    <s v="COD"/>
    <x v="1952"/>
  </r>
  <r>
    <s v="SALE1953"/>
    <d v="2025-05-03T00:00:00"/>
    <s v="CUST1081"/>
    <s v="Krystal Ford"/>
    <n v="3"/>
    <x v="5"/>
    <x v="2"/>
    <n v="34"/>
    <s v="Female"/>
    <s v="South David"/>
    <s v="Arizona"/>
    <s v="USA"/>
    <x v="1"/>
    <s v="PROD56"/>
    <x v="3"/>
    <s v="Decor"/>
    <n v="461.47"/>
    <n v="190"/>
    <s v="STORE17"/>
    <x v="1"/>
    <s v="North"/>
    <s v="Bensonhaven"/>
    <s v="Flagship"/>
    <n v="2"/>
    <n v="981.35"/>
    <n v="0.16"/>
    <s v="PayPal"/>
    <x v="1953"/>
  </r>
  <r>
    <s v="SALE1954"/>
    <d v="2025-06-11T00:00:00"/>
    <s v="CUST1223"/>
    <s v="Robert Harris"/>
    <n v="11"/>
    <x v="2"/>
    <x v="2"/>
    <n v="50"/>
    <s v="Male"/>
    <s v="East jeremy"/>
    <s v="Iowa"/>
    <s v="USA"/>
    <x v="1"/>
    <s v="PROD59"/>
    <x v="2"/>
    <s v="Haircare"/>
    <n v="17.309999999999999"/>
    <n v="399"/>
    <s v="STORE3"/>
    <x v="0"/>
    <s v="North"/>
    <s v="Hoodberg"/>
    <s v="Outlet"/>
    <n v="1"/>
    <n v="913.99"/>
    <n v="0.14000000000000001"/>
    <s v="Credit Card"/>
    <x v="1954"/>
  </r>
  <r>
    <s v="SALE1955"/>
    <d v="2025-07-25T00:00:00"/>
    <s v="CUST1011"/>
    <s v="Brian Lopez"/>
    <n v="25"/>
    <x v="0"/>
    <x v="2"/>
    <n v="28"/>
    <s v="Female"/>
    <s v="East Krista"/>
    <s v="New York"/>
    <s v="USA"/>
    <x v="0"/>
    <s v="PROD66"/>
    <x v="2"/>
    <s v="Haircare"/>
    <n v="340.39"/>
    <n v="177"/>
    <s v="STORE8"/>
    <x v="2"/>
    <s v="West"/>
    <s v="Thompsonborough"/>
    <s v="Online"/>
    <n v="4"/>
    <n v="270.69"/>
    <n v="0.18"/>
    <s v="PayPal"/>
    <x v="1955"/>
  </r>
  <r>
    <s v="SALE1956"/>
    <d v="2025-01-30T00:00:00"/>
    <s v="CUST1161"/>
    <s v="Cynthia Morris"/>
    <n v="30"/>
    <x v="4"/>
    <x v="2"/>
    <n v="18"/>
    <s v="Female"/>
    <s v="Hessmouth"/>
    <s v="Arizona"/>
    <s v="USA"/>
    <x v="2"/>
    <s v="PROD77"/>
    <x v="1"/>
    <s v="Appliances"/>
    <n v="480.9"/>
    <n v="104"/>
    <s v="STORE6"/>
    <x v="16"/>
    <s v="East"/>
    <s v="Port Josephberg"/>
    <s v="Online"/>
    <n v="3"/>
    <n v="998.58"/>
    <n v="0.02"/>
    <s v="Credit Card"/>
    <x v="1956"/>
  </r>
  <r>
    <s v="SALE1957"/>
    <d v="2025-05-29T00:00:00"/>
    <s v="CUST1456"/>
    <s v="Julie Powell"/>
    <n v="29"/>
    <x v="5"/>
    <x v="2"/>
    <n v="59"/>
    <s v="Female"/>
    <s v="South Barbara"/>
    <s v="Arkansas"/>
    <s v="USA"/>
    <x v="0"/>
    <s v="PROD37"/>
    <x v="4"/>
    <s v="Footwear"/>
    <n v="353.47"/>
    <n v="214"/>
    <s v="STORE9"/>
    <x v="11"/>
    <s v="South"/>
    <s v="East Johnstad"/>
    <s v="Flagship"/>
    <n v="3"/>
    <n v="765.12"/>
    <n v="0.18"/>
    <s v="Credit Card"/>
    <x v="1957"/>
  </r>
  <r>
    <s v="SALE1958"/>
    <d v="2023-10-17T00:00:00"/>
    <s v="CUST1072"/>
    <s v="Tonya Burch"/>
    <n v="17"/>
    <x v="11"/>
    <x v="1"/>
    <n v="39"/>
    <s v="Female"/>
    <s v="Olsonhaven"/>
    <s v="Iowa"/>
    <s v="USA"/>
    <x v="0"/>
    <s v="PROD64"/>
    <x v="2"/>
    <s v="Makeup"/>
    <n v="299.11"/>
    <n v="118"/>
    <s v="STORE19"/>
    <x v="12"/>
    <s v="East"/>
    <s v="Vasquezborough"/>
    <s v="Online"/>
    <n v="3"/>
    <n v="449.99"/>
    <n v="0.17"/>
    <s v="COD"/>
    <x v="1958"/>
  </r>
  <r>
    <s v="SALE1959"/>
    <d v="2024-12-13T00:00:00"/>
    <s v="CUST1252"/>
    <s v="John Mccoy"/>
    <n v="13"/>
    <x v="1"/>
    <x v="0"/>
    <n v="26"/>
    <s v="Male"/>
    <s v="Robinborough"/>
    <s v="South Dakota"/>
    <s v="USA"/>
    <x v="2"/>
    <s v="PROD43"/>
    <x v="1"/>
    <s v="Computer"/>
    <n v="253.33"/>
    <n v="266"/>
    <s v="STORE11"/>
    <x v="19"/>
    <s v="South"/>
    <s v="Lake Michael"/>
    <s v="Online"/>
    <n v="2"/>
    <n v="249.02"/>
    <n v="0.01"/>
    <s v="COD"/>
    <x v="1959"/>
  </r>
  <r>
    <s v="SALE1960"/>
    <d v="2024-06-11T00:00:00"/>
    <s v="CUST1137"/>
    <s v="Rick Dominguez"/>
    <n v="11"/>
    <x v="2"/>
    <x v="0"/>
    <n v="55"/>
    <s v="Female"/>
    <s v="North Johnbury"/>
    <s v="Ohio"/>
    <s v="USA"/>
    <x v="1"/>
    <s v="PROD57"/>
    <x v="0"/>
    <s v="Fitness"/>
    <n v="30.62"/>
    <n v="138"/>
    <s v="STORE19"/>
    <x v="12"/>
    <s v="East"/>
    <s v="Vasquezborough"/>
    <s v="Online"/>
    <n v="3"/>
    <n v="223.64"/>
    <n v="0.05"/>
    <s v="Credit Card"/>
    <x v="1960"/>
  </r>
  <r>
    <s v="SALE1961"/>
    <d v="2025-10-04T00:00:00"/>
    <s v="CUST1106"/>
    <s v="Howard Summers"/>
    <n v="4"/>
    <x v="11"/>
    <x v="2"/>
    <n v="53"/>
    <s v="Female"/>
    <s v="East Linda"/>
    <s v="Rhode Island"/>
    <s v="USA"/>
    <x v="3"/>
    <s v="PROD24"/>
    <x v="0"/>
    <s v="Outdoor"/>
    <n v="166.06"/>
    <n v="340"/>
    <s v="STORE4"/>
    <x v="5"/>
    <s v="South"/>
    <s v="Port Sharon"/>
    <s v="Online"/>
    <n v="2"/>
    <n v="92.94"/>
    <n v="0.12"/>
    <s v="Credit Card"/>
    <x v="1961"/>
  </r>
  <r>
    <s v="SALE1962"/>
    <d v="2024-04-19T00:00:00"/>
    <s v="CUST1361"/>
    <s v="Natalie Johnson"/>
    <n v="19"/>
    <x v="10"/>
    <x v="0"/>
    <n v="64"/>
    <s v="Male"/>
    <s v="New Jessechester"/>
    <s v="Indiana"/>
    <s v="USA"/>
    <x v="1"/>
    <s v="PROD16"/>
    <x v="2"/>
    <s v="Grooming"/>
    <n v="337.42"/>
    <n v="256"/>
    <s v="STORE2"/>
    <x v="17"/>
    <s v="South"/>
    <s v="North Nancyview"/>
    <s v="Outlet"/>
    <n v="4"/>
    <n v="268.3"/>
    <n v="0.02"/>
    <s v="COD"/>
    <x v="1962"/>
  </r>
  <r>
    <s v="SALE1963"/>
    <d v="2025-04-23T00:00:00"/>
    <s v="CUST1442"/>
    <s v="Kelli Smith"/>
    <n v="23"/>
    <x v="10"/>
    <x v="2"/>
    <n v="42"/>
    <s v="Female"/>
    <s v="North Maryfort"/>
    <s v="Oregon"/>
    <s v="USA"/>
    <x v="3"/>
    <s v="PROD59"/>
    <x v="2"/>
    <s v="Haircare"/>
    <n v="17.309999999999999"/>
    <n v="399"/>
    <s v="STORE19"/>
    <x v="12"/>
    <s v="East"/>
    <s v="Vasquezborough"/>
    <s v="Online"/>
    <n v="4"/>
    <n v="835.61"/>
    <n v="0.03"/>
    <s v="Credit Card"/>
    <x v="1963"/>
  </r>
  <r>
    <s v="SALE1964"/>
    <d v="2024-04-23T00:00:00"/>
    <s v="CUST1382"/>
    <s v="Martha Brown"/>
    <n v="23"/>
    <x v="10"/>
    <x v="0"/>
    <n v="20"/>
    <s v="Female"/>
    <s v="Novakstad"/>
    <s v="California"/>
    <s v="USA"/>
    <x v="0"/>
    <s v="PROD68"/>
    <x v="3"/>
    <s v="Furniture"/>
    <n v="243.7"/>
    <n v="130"/>
    <s v="STORE5"/>
    <x v="3"/>
    <s v="North"/>
    <s v="New Michaelchester"/>
    <s v="Outlet"/>
    <n v="3"/>
    <n v="120.97"/>
    <n v="0.11"/>
    <s v="Credit Card"/>
    <x v="1964"/>
  </r>
  <r>
    <s v="SALE1965"/>
    <d v="2024-05-12T00:00:00"/>
    <s v="CUST1030"/>
    <s v="Jessica Acevedo"/>
    <n v="12"/>
    <x v="5"/>
    <x v="0"/>
    <n v="64"/>
    <s v="Female"/>
    <s v="Amybury"/>
    <s v="Pennsylvania"/>
    <s v="USA"/>
    <x v="3"/>
    <s v="PROD40"/>
    <x v="1"/>
    <s v="Audio"/>
    <n v="38.520000000000003"/>
    <n v="378"/>
    <s v="STORE9"/>
    <x v="11"/>
    <s v="South"/>
    <s v="East Johnstad"/>
    <s v="Flagship"/>
    <n v="2"/>
    <n v="26.36"/>
    <n v="0.03"/>
    <s v="COD"/>
    <x v="1965"/>
  </r>
  <r>
    <s v="SALE1966"/>
    <d v="2025-08-12T00:00:00"/>
    <s v="CUST1033"/>
    <s v="Robert Jones DDS"/>
    <n v="12"/>
    <x v="7"/>
    <x v="2"/>
    <n v="25"/>
    <s v="Male"/>
    <s v="Tristanton"/>
    <s v="Oklahoma"/>
    <s v="USA"/>
    <x v="1"/>
    <s v="PROD77"/>
    <x v="1"/>
    <s v="Appliances"/>
    <n v="480.9"/>
    <n v="104"/>
    <s v="STORE6"/>
    <x v="16"/>
    <s v="East"/>
    <s v="Port Josephberg"/>
    <s v="Online"/>
    <n v="1"/>
    <n v="918.87"/>
    <n v="0.11"/>
    <s v="PayPal"/>
    <x v="1966"/>
  </r>
  <r>
    <s v="SALE1967"/>
    <d v="2025-05-17T00:00:00"/>
    <s v="CUST1031"/>
    <s v="Sarah Vance"/>
    <n v="17"/>
    <x v="5"/>
    <x v="2"/>
    <n v="41"/>
    <s v="Male"/>
    <s v="Johnsonville"/>
    <s v="Oregon"/>
    <s v="USA"/>
    <x v="2"/>
    <s v="PROD67"/>
    <x v="1"/>
    <s v="Accessories"/>
    <n v="349.17"/>
    <n v="476"/>
    <s v="STORE11"/>
    <x v="19"/>
    <s v="South"/>
    <s v="Lake Michael"/>
    <s v="Online"/>
    <n v="2"/>
    <n v="924.73"/>
    <n v="0.28999999999999998"/>
    <s v="PayPal"/>
    <x v="1967"/>
  </r>
  <r>
    <s v="SALE1968"/>
    <d v="2025-01-08T00:00:00"/>
    <s v="CUST1021"/>
    <s v="Jeff Martinez"/>
    <n v="8"/>
    <x v="4"/>
    <x v="2"/>
    <n v="36"/>
    <s v="Female"/>
    <s v="Smithburgh"/>
    <s v="Oklahoma"/>
    <s v="USA"/>
    <x v="0"/>
    <s v="PROD12"/>
    <x v="2"/>
    <s v="Haircare"/>
    <n v="115.82"/>
    <n v="460"/>
    <s v="STORE10"/>
    <x v="15"/>
    <s v="East"/>
    <s v="East Davidville"/>
    <s v="Online"/>
    <n v="3"/>
    <n v="195.31"/>
    <n v="0.13"/>
    <s v="COD"/>
    <x v="1968"/>
  </r>
  <r>
    <s v="SALE1969"/>
    <d v="2025-05-16T00:00:00"/>
    <s v="CUST1142"/>
    <s v="Maria Ramirez"/>
    <n v="16"/>
    <x v="5"/>
    <x v="2"/>
    <n v="37"/>
    <s v="Male"/>
    <s v="West Brandon"/>
    <s v="Montana"/>
    <s v="USA"/>
    <x v="3"/>
    <s v="PROD38"/>
    <x v="0"/>
    <s v="Outdoor"/>
    <n v="135.61000000000001"/>
    <n v="394"/>
    <s v="STORE8"/>
    <x v="2"/>
    <s v="West"/>
    <s v="Thompsonborough"/>
    <s v="Online"/>
    <n v="1"/>
    <n v="91.38"/>
    <n v="0.14000000000000001"/>
    <s v="Credit Card"/>
    <x v="1969"/>
  </r>
  <r>
    <s v="SALE1970"/>
    <d v="2024-09-28T00:00:00"/>
    <s v="CUST1483"/>
    <s v="Sarah Smith"/>
    <n v="28"/>
    <x v="8"/>
    <x v="0"/>
    <n v="48"/>
    <s v="Male"/>
    <s v="East Rodney"/>
    <s v="Nevada"/>
    <s v="USA"/>
    <x v="0"/>
    <s v="PROD86"/>
    <x v="3"/>
    <s v="Kitchen"/>
    <n v="176.07"/>
    <n v="82"/>
    <s v="STORE11"/>
    <x v="19"/>
    <s v="South"/>
    <s v="Lake Michael"/>
    <s v="Online"/>
    <n v="2"/>
    <n v="494.35"/>
    <n v="0.1"/>
    <s v="Credit Card"/>
    <x v="1970"/>
  </r>
  <r>
    <s v="SALE1971"/>
    <d v="2024-10-12T00:00:00"/>
    <s v="CUST1255"/>
    <s v="Damon Perez"/>
    <n v="12"/>
    <x v="11"/>
    <x v="0"/>
    <n v="21"/>
    <s v="Male"/>
    <s v="Jasonton"/>
    <s v="Ohio"/>
    <s v="USA"/>
    <x v="0"/>
    <s v="PROD24"/>
    <x v="0"/>
    <s v="Outdoor"/>
    <n v="166.06"/>
    <n v="340"/>
    <s v="STORE10"/>
    <x v="15"/>
    <s v="East"/>
    <s v="East Davidville"/>
    <s v="Online"/>
    <n v="1"/>
    <n v="412.2"/>
    <n v="0.11"/>
    <s v="Credit Card"/>
    <x v="1971"/>
  </r>
  <r>
    <s v="SALE1972"/>
    <d v="2024-06-23T00:00:00"/>
    <s v="CUST1394"/>
    <s v="Alejandro Evans"/>
    <n v="23"/>
    <x v="2"/>
    <x v="0"/>
    <n v="43"/>
    <s v="Female"/>
    <s v="Cannonberg"/>
    <s v="Connecticut"/>
    <s v="USA"/>
    <x v="3"/>
    <s v="PROD79"/>
    <x v="3"/>
    <s v="Lighting"/>
    <n v="228.53"/>
    <n v="469"/>
    <s v="STORE16"/>
    <x v="9"/>
    <s v="West"/>
    <s v="New Jimmymouth"/>
    <s v="Flagship"/>
    <n v="1"/>
    <n v="650.47"/>
    <n v="0.13"/>
    <s v="PayPal"/>
    <x v="1972"/>
  </r>
  <r>
    <s v="SALE1973"/>
    <d v="2023-11-26T00:00:00"/>
    <s v="CUST1155"/>
    <s v="Curtis Haynes"/>
    <n v="26"/>
    <x v="3"/>
    <x v="1"/>
    <n v="60"/>
    <s v="Female"/>
    <s v="Estradaside"/>
    <s v="Iowa"/>
    <s v="USA"/>
    <x v="0"/>
    <s v="PROD14"/>
    <x v="3"/>
    <s v="Decor"/>
    <n v="48.01"/>
    <n v="439"/>
    <s v="STORE12"/>
    <x v="18"/>
    <s v="North"/>
    <s v="Sabrinatown"/>
    <s v="Online"/>
    <n v="1"/>
    <n v="68.209999999999994"/>
    <n v="0.05"/>
    <s v="PayPal"/>
    <x v="1973"/>
  </r>
  <r>
    <s v="SALE1974"/>
    <d v="2025-08-17T00:00:00"/>
    <s v="CUST1135"/>
    <s v="Matthew Hanna"/>
    <n v="17"/>
    <x v="7"/>
    <x v="2"/>
    <n v="33"/>
    <s v="Female"/>
    <s v="Gonzalezbury"/>
    <s v="Michigan"/>
    <s v="USA"/>
    <x v="1"/>
    <s v="PROD53"/>
    <x v="4"/>
    <s v="Bottoms"/>
    <n v="386.56"/>
    <n v="125"/>
    <s v="STORE7"/>
    <x v="4"/>
    <s v="South"/>
    <s v="Williamsfurt"/>
    <s v="Online"/>
    <n v="2"/>
    <n v="842.89"/>
    <n v="0.25"/>
    <s v="COD"/>
    <x v="1974"/>
  </r>
  <r>
    <s v="SALE1975"/>
    <d v="2024-04-08T00:00:00"/>
    <s v="CUST1300"/>
    <s v="Matthew Avery"/>
    <n v="8"/>
    <x v="10"/>
    <x v="0"/>
    <n v="29"/>
    <s v="Male"/>
    <s v="Lake Melissashire"/>
    <s v="Oregon"/>
    <s v="USA"/>
    <x v="2"/>
    <s v="PROD5"/>
    <x v="4"/>
    <s v="Accessories"/>
    <n v="261"/>
    <n v="59"/>
    <s v="STORE4"/>
    <x v="5"/>
    <s v="South"/>
    <s v="Port Sharon"/>
    <s v="Online"/>
    <n v="2"/>
    <n v="227.95"/>
    <n v="0.24"/>
    <s v="COD"/>
    <x v="1975"/>
  </r>
  <r>
    <s v="SALE1976"/>
    <d v="2024-04-06T00:00:00"/>
    <s v="CUST1192"/>
    <s v="Jacob Wood"/>
    <n v="6"/>
    <x v="10"/>
    <x v="0"/>
    <n v="26"/>
    <s v="Male"/>
    <s v="Lake Samanthafort"/>
    <s v="Idaho"/>
    <s v="USA"/>
    <x v="0"/>
    <s v="PROD66"/>
    <x v="2"/>
    <s v="Haircare"/>
    <n v="340.39"/>
    <n v="177"/>
    <s v="STORE12"/>
    <x v="18"/>
    <s v="North"/>
    <s v="Sabrinatown"/>
    <s v="Online"/>
    <n v="3"/>
    <n v="685.97"/>
    <n v="0.24"/>
    <s v="PayPal"/>
    <x v="1976"/>
  </r>
  <r>
    <s v="SALE1977"/>
    <d v="2025-05-16T00:00:00"/>
    <s v="CUST1365"/>
    <s v="Brandon Mcbride"/>
    <n v="16"/>
    <x v="5"/>
    <x v="2"/>
    <n v="63"/>
    <s v="Female"/>
    <s v="Kellyside"/>
    <s v="Alaska"/>
    <s v="USA"/>
    <x v="1"/>
    <s v="PROD29"/>
    <x v="3"/>
    <s v="Decor"/>
    <n v="218.48"/>
    <n v="276"/>
    <s v="STORE2"/>
    <x v="17"/>
    <s v="South"/>
    <s v="North Nancyview"/>
    <s v="Outlet"/>
    <n v="1"/>
    <n v="722.57"/>
    <n v="0.18"/>
    <s v="Credit Card"/>
    <x v="1977"/>
  </r>
  <r>
    <s v="SALE1978"/>
    <d v="2024-11-19T00:00:00"/>
    <s v="CUST1140"/>
    <s v="Patty Francis"/>
    <n v="19"/>
    <x v="3"/>
    <x v="0"/>
    <n v="63"/>
    <s v="Female"/>
    <s v="South Brooke"/>
    <s v="Pennsylvania"/>
    <s v="USA"/>
    <x v="0"/>
    <s v="PROD35"/>
    <x v="3"/>
    <s v="Lighting"/>
    <n v="382.22"/>
    <n v="329"/>
    <s v="STORE5"/>
    <x v="3"/>
    <s v="North"/>
    <s v="New Michaelchester"/>
    <s v="Outlet"/>
    <n v="3"/>
    <n v="585.54999999999995"/>
    <n v="0.14000000000000001"/>
    <s v="COD"/>
    <x v="1978"/>
  </r>
  <r>
    <s v="SALE1979"/>
    <d v="2025-01-09T00:00:00"/>
    <s v="CUST1309"/>
    <s v="Stacy Collins"/>
    <n v="9"/>
    <x v="4"/>
    <x v="2"/>
    <n v="41"/>
    <s v="Female"/>
    <s v="Randychester"/>
    <s v="California"/>
    <s v="USA"/>
    <x v="3"/>
    <s v="PROD46"/>
    <x v="4"/>
    <s v="Outerwear"/>
    <n v="167.34"/>
    <n v="296"/>
    <s v="STORE13"/>
    <x v="13"/>
    <s v="East"/>
    <s v="Johnsonville"/>
    <s v="Flagship"/>
    <n v="2"/>
    <n v="635.80999999999995"/>
    <n v="0.13"/>
    <s v="PayPal"/>
    <x v="1979"/>
  </r>
  <r>
    <s v="SALE1980"/>
    <d v="2024-12-18T00:00:00"/>
    <s v="CUST1277"/>
    <s v="Jeffrey Gomez"/>
    <n v="18"/>
    <x v="1"/>
    <x v="0"/>
    <n v="22"/>
    <s v="Female"/>
    <s v="Lake Nicole"/>
    <s v="Colorado"/>
    <s v="USA"/>
    <x v="1"/>
    <s v="PROD14"/>
    <x v="3"/>
    <s v="Decor"/>
    <n v="48.01"/>
    <n v="439"/>
    <s v="STORE4"/>
    <x v="5"/>
    <s v="South"/>
    <s v="Port Sharon"/>
    <s v="Online"/>
    <n v="2"/>
    <n v="353.74"/>
    <n v="0.01"/>
    <s v="Credit Card"/>
    <x v="1980"/>
  </r>
  <r>
    <s v="SALE1981"/>
    <d v="2024-12-22T00:00:00"/>
    <s v="CUST1264"/>
    <s v="Matthew Payne"/>
    <n v="22"/>
    <x v="1"/>
    <x v="0"/>
    <n v="25"/>
    <s v="Male"/>
    <s v="Grahamfurt"/>
    <s v="Wyoming"/>
    <s v="USA"/>
    <x v="0"/>
    <s v="PROD36"/>
    <x v="4"/>
    <s v="Tops"/>
    <n v="223.43"/>
    <n v="154"/>
    <s v="STORE7"/>
    <x v="4"/>
    <s v="South"/>
    <s v="Williamsfurt"/>
    <s v="Online"/>
    <n v="1"/>
    <n v="377.52"/>
    <n v="0.15"/>
    <s v="Credit Card"/>
    <x v="1981"/>
  </r>
  <r>
    <s v="SALE1982"/>
    <d v="2024-07-27T00:00:00"/>
    <s v="CUST1205"/>
    <s v="Michelle Carpenter"/>
    <n v="27"/>
    <x v="0"/>
    <x v="0"/>
    <n v="44"/>
    <s v="Female"/>
    <s v="Lake Danielleton"/>
    <s v="New Jersey"/>
    <s v="USA"/>
    <x v="0"/>
    <s v="PROD68"/>
    <x v="3"/>
    <s v="Furniture"/>
    <n v="243.7"/>
    <n v="130"/>
    <s v="STORE2"/>
    <x v="17"/>
    <s v="South"/>
    <s v="North Nancyview"/>
    <s v="Outlet"/>
    <n v="3"/>
    <n v="901.49"/>
    <n v="0"/>
    <s v="Credit Card"/>
    <x v="1982"/>
  </r>
  <r>
    <s v="SALE1983"/>
    <d v="2025-05-29T00:00:00"/>
    <s v="CUST1200"/>
    <s v="Anna Perez"/>
    <n v="29"/>
    <x v="5"/>
    <x v="2"/>
    <n v="30"/>
    <s v="Male"/>
    <s v="South Jerry"/>
    <s v="Maine"/>
    <s v="USA"/>
    <x v="1"/>
    <s v="PROD30"/>
    <x v="3"/>
    <s v="Kitchen"/>
    <n v="19.52"/>
    <n v="57"/>
    <s v="STORE5"/>
    <x v="3"/>
    <s v="North"/>
    <s v="New Michaelchester"/>
    <s v="Outlet"/>
    <n v="1"/>
    <n v="563.01"/>
    <n v="0.1"/>
    <s v="Credit Card"/>
    <x v="1983"/>
  </r>
  <r>
    <s v="SALE1984"/>
    <d v="2024-03-14T00:00:00"/>
    <s v="CUST1052"/>
    <s v="Debra Liu"/>
    <n v="14"/>
    <x v="9"/>
    <x v="0"/>
    <n v="55"/>
    <s v="Male"/>
    <s v="South Timtown"/>
    <s v="Minnesota"/>
    <s v="USA"/>
    <x v="3"/>
    <s v="PROD70"/>
    <x v="3"/>
    <s v="Storage"/>
    <n v="138.05000000000001"/>
    <n v="89"/>
    <s v="STORE6"/>
    <x v="16"/>
    <s v="East"/>
    <s v="Port Josephberg"/>
    <s v="Online"/>
    <n v="4"/>
    <n v="167.25"/>
    <n v="0.11"/>
    <s v="Credit Card"/>
    <x v="1984"/>
  </r>
  <r>
    <s v="SALE1985"/>
    <d v="2023-10-30T00:00:00"/>
    <s v="CUST1454"/>
    <s v="John Berg"/>
    <n v="30"/>
    <x v="11"/>
    <x v="1"/>
    <n v="60"/>
    <s v="Male"/>
    <s v="Johnsonville"/>
    <s v="Oklahoma"/>
    <s v="USA"/>
    <x v="0"/>
    <s v="PROD60"/>
    <x v="2"/>
    <s v="Fragrance"/>
    <n v="482.75"/>
    <n v="444"/>
    <s v="STORE18"/>
    <x v="14"/>
    <s v="East"/>
    <s v="East Stevechester"/>
    <s v="Flagship"/>
    <n v="3"/>
    <n v="345.43"/>
    <n v="0.08"/>
    <s v="COD"/>
    <x v="1985"/>
  </r>
  <r>
    <s v="SALE1986"/>
    <d v="2024-02-27T00:00:00"/>
    <s v="CUST1308"/>
    <s v="Jennifer Zamora"/>
    <n v="27"/>
    <x v="6"/>
    <x v="0"/>
    <n v="60"/>
    <s v="Female"/>
    <s v="Sarahland"/>
    <s v="Iowa"/>
    <s v="USA"/>
    <x v="0"/>
    <s v="PROD82"/>
    <x v="0"/>
    <s v="Fitness"/>
    <n v="152.91999999999999"/>
    <n v="281"/>
    <s v="STORE9"/>
    <x v="11"/>
    <s v="South"/>
    <s v="East Johnstad"/>
    <s v="Flagship"/>
    <n v="4"/>
    <n v="752.48"/>
    <n v="0.23"/>
    <s v="Credit Card"/>
    <x v="1986"/>
  </r>
  <r>
    <s v="SALE1987"/>
    <d v="2025-08-17T00:00:00"/>
    <s v="CUST1449"/>
    <s v="William Cortez"/>
    <n v="17"/>
    <x v="7"/>
    <x v="2"/>
    <n v="29"/>
    <s v="Male"/>
    <s v="Port Hannahport"/>
    <s v="Ohio"/>
    <s v="USA"/>
    <x v="3"/>
    <s v="PROD57"/>
    <x v="0"/>
    <s v="Fitness"/>
    <n v="30.62"/>
    <n v="138"/>
    <s v="STORE19"/>
    <x v="12"/>
    <s v="East"/>
    <s v="Vasquezborough"/>
    <s v="Online"/>
    <n v="1"/>
    <n v="120.02"/>
    <n v="0.26"/>
    <s v="Credit Card"/>
    <x v="1987"/>
  </r>
  <r>
    <s v="SALE1988"/>
    <d v="2024-03-08T00:00:00"/>
    <s v="CUST1323"/>
    <s v="Kristy Dunlap"/>
    <n v="8"/>
    <x v="9"/>
    <x v="0"/>
    <n v="64"/>
    <s v="Female"/>
    <s v="Whiteport"/>
    <s v="North Carolina"/>
    <s v="USA"/>
    <x v="1"/>
    <s v="PROD41"/>
    <x v="0"/>
    <s v="Fitness"/>
    <n v="313.26"/>
    <n v="369"/>
    <s v="STORE8"/>
    <x v="2"/>
    <s v="West"/>
    <s v="Thompsonborough"/>
    <s v="Online"/>
    <n v="3"/>
    <n v="146.71"/>
    <n v="0.28000000000000003"/>
    <s v="Credit Card"/>
    <x v="1988"/>
  </r>
  <r>
    <s v="SALE1989"/>
    <d v="2025-03-14T00:00:00"/>
    <s v="CUST1082"/>
    <s v="George Rosario"/>
    <n v="14"/>
    <x v="9"/>
    <x v="2"/>
    <n v="53"/>
    <s v="Male"/>
    <s v="Leburgh"/>
    <s v="Florida"/>
    <s v="USA"/>
    <x v="3"/>
    <s v="PROD64"/>
    <x v="2"/>
    <s v="Makeup"/>
    <n v="299.11"/>
    <n v="118"/>
    <s v="STORE0"/>
    <x v="6"/>
    <s v="East"/>
    <s v="Washingtonfurt"/>
    <s v="Flagship"/>
    <n v="2"/>
    <n v="358.87"/>
    <n v="0.24"/>
    <s v="Credit Card"/>
    <x v="1989"/>
  </r>
  <r>
    <s v="SALE1990"/>
    <d v="2024-06-13T00:00:00"/>
    <s v="CUST1241"/>
    <s v="Mr. William Horton"/>
    <n v="13"/>
    <x v="2"/>
    <x v="0"/>
    <n v="31"/>
    <s v="Male"/>
    <s v="Dawsonchester"/>
    <s v="Virginia"/>
    <s v="USA"/>
    <x v="1"/>
    <s v="PROD52"/>
    <x v="0"/>
    <s v="Team Sports"/>
    <n v="212.26"/>
    <n v="82"/>
    <s v="STORE3"/>
    <x v="0"/>
    <s v="North"/>
    <s v="Hoodberg"/>
    <s v="Outlet"/>
    <n v="4"/>
    <n v="212.75"/>
    <n v="0.11"/>
    <s v="COD"/>
    <x v="1990"/>
  </r>
  <r>
    <s v="SALE1991"/>
    <d v="2024-06-07T00:00:00"/>
    <s v="CUST1327"/>
    <s v="Reginald Willis"/>
    <n v="7"/>
    <x v="2"/>
    <x v="0"/>
    <n v="62"/>
    <s v="Female"/>
    <s v="Kellybury"/>
    <s v="New York"/>
    <s v="USA"/>
    <x v="3"/>
    <s v="PROD45"/>
    <x v="0"/>
    <s v="Team Sports"/>
    <n v="318.91000000000003"/>
    <n v="114"/>
    <s v="STORE11"/>
    <x v="19"/>
    <s v="South"/>
    <s v="Lake Michael"/>
    <s v="Online"/>
    <n v="1"/>
    <n v="183.47"/>
    <n v="0.17"/>
    <s v="PayPal"/>
    <x v="1991"/>
  </r>
  <r>
    <s v="SALE1992"/>
    <d v="2024-07-20T00:00:00"/>
    <s v="CUST1068"/>
    <s v="Mr. Mark Beasley"/>
    <n v="20"/>
    <x v="0"/>
    <x v="0"/>
    <n v="24"/>
    <s v="Female"/>
    <s v="West Johnchester"/>
    <s v="Indiana"/>
    <s v="USA"/>
    <x v="2"/>
    <s v="PROD89"/>
    <x v="2"/>
    <s v="Makeup"/>
    <n v="183.04"/>
    <n v="457"/>
    <s v="STORE15"/>
    <x v="10"/>
    <s v="North"/>
    <s v="East Jenniferstad"/>
    <s v="Flagship"/>
    <n v="4"/>
    <n v="569.98"/>
    <n v="0.23"/>
    <s v="Credit Card"/>
    <x v="1992"/>
  </r>
  <r>
    <s v="SALE1993"/>
    <d v="2023-12-14T00:00:00"/>
    <s v="CUST1472"/>
    <s v="Philip Mendoza"/>
    <n v="14"/>
    <x v="1"/>
    <x v="1"/>
    <n v="42"/>
    <s v="Male"/>
    <s v="Tylermouth"/>
    <s v="Massachusetts"/>
    <s v="USA"/>
    <x v="2"/>
    <s v="PROD21"/>
    <x v="3"/>
    <s v="Storage"/>
    <n v="123.46"/>
    <n v="76"/>
    <s v="STORE12"/>
    <x v="18"/>
    <s v="North"/>
    <s v="Sabrinatown"/>
    <s v="Online"/>
    <n v="3"/>
    <n v="984.12"/>
    <n v="0.27"/>
    <s v="Credit Card"/>
    <x v="1993"/>
  </r>
  <r>
    <s v="SALE1994"/>
    <d v="2025-07-06T00:00:00"/>
    <s v="CUST1473"/>
    <s v="Laura Mathews"/>
    <n v="6"/>
    <x v="0"/>
    <x v="2"/>
    <n v="53"/>
    <s v="Male"/>
    <s v="Chambersfurt"/>
    <s v="Wisconsin"/>
    <s v="USA"/>
    <x v="3"/>
    <s v="PROD84"/>
    <x v="3"/>
    <s v="Furniture"/>
    <n v="388.46"/>
    <n v="208"/>
    <s v="STORE8"/>
    <x v="2"/>
    <s v="West"/>
    <s v="Thompsonborough"/>
    <s v="Online"/>
    <n v="1"/>
    <n v="905.23"/>
    <n v="0"/>
    <s v="Credit Card"/>
    <x v="1994"/>
  </r>
  <r>
    <s v="SALE1995"/>
    <d v="2023-12-04T00:00:00"/>
    <s v="CUST1186"/>
    <s v="Jennifer Pruitt"/>
    <n v="4"/>
    <x v="1"/>
    <x v="1"/>
    <n v="53"/>
    <s v="Male"/>
    <s v="East Justin"/>
    <s v="Missouri"/>
    <s v="USA"/>
    <x v="2"/>
    <s v="PROD99"/>
    <x v="3"/>
    <s v="Kitchen"/>
    <n v="201.41"/>
    <n v="146"/>
    <s v="STORE19"/>
    <x v="12"/>
    <s v="East"/>
    <s v="Vasquezborough"/>
    <s v="Online"/>
    <n v="3"/>
    <n v="112.77"/>
    <n v="0.19"/>
    <s v="Credit Card"/>
    <x v="1995"/>
  </r>
  <r>
    <s v="SALE1996"/>
    <d v="2025-04-26T00:00:00"/>
    <s v="CUST1161"/>
    <s v="Cynthia Morris"/>
    <n v="26"/>
    <x v="10"/>
    <x v="2"/>
    <n v="18"/>
    <s v="Female"/>
    <s v="Hessmouth"/>
    <s v="Arizona"/>
    <s v="USA"/>
    <x v="2"/>
    <s v="PROD35"/>
    <x v="3"/>
    <s v="Lighting"/>
    <n v="382.22"/>
    <n v="329"/>
    <s v="STORE8"/>
    <x v="2"/>
    <s v="West"/>
    <s v="Thompsonborough"/>
    <s v="Online"/>
    <n v="3"/>
    <n v="875.99"/>
    <n v="0.09"/>
    <s v="PayPal"/>
    <x v="1996"/>
  </r>
  <r>
    <s v="SALE1997"/>
    <d v="2024-06-17T00:00:00"/>
    <s v="CUST1128"/>
    <s v="Susan Mcdonald"/>
    <n v="17"/>
    <x v="2"/>
    <x v="0"/>
    <n v="45"/>
    <s v="Male"/>
    <s v="East Ellen"/>
    <s v="Arkansas"/>
    <s v="USA"/>
    <x v="2"/>
    <s v="PROD89"/>
    <x v="2"/>
    <s v="Makeup"/>
    <n v="183.04"/>
    <n v="457"/>
    <s v="STORE10"/>
    <x v="15"/>
    <s v="East"/>
    <s v="East Davidville"/>
    <s v="Online"/>
    <n v="2"/>
    <n v="685.31"/>
    <n v="0.26"/>
    <s v="PayPal"/>
    <x v="1997"/>
  </r>
  <r>
    <s v="SALE1998"/>
    <d v="2024-11-11T00:00:00"/>
    <s v="CUST1052"/>
    <s v="Debra Liu"/>
    <n v="11"/>
    <x v="3"/>
    <x v="0"/>
    <n v="55"/>
    <s v="Male"/>
    <s v="South Timtown"/>
    <s v="Minnesota"/>
    <s v="USA"/>
    <x v="3"/>
    <s v="PROD61"/>
    <x v="0"/>
    <s v="Equipment"/>
    <n v="103.45"/>
    <n v="465"/>
    <s v="STORE11"/>
    <x v="19"/>
    <s v="South"/>
    <s v="Lake Michael"/>
    <s v="Online"/>
    <n v="3"/>
    <n v="945.37"/>
    <n v="0.05"/>
    <s v="Credit Card"/>
    <x v="1998"/>
  </r>
  <r>
    <s v="SALE1999"/>
    <d v="2023-12-07T00:00:00"/>
    <s v="CUST1023"/>
    <s v="Jonathan Steele"/>
    <n v="7"/>
    <x v="1"/>
    <x v="1"/>
    <n v="52"/>
    <s v="Female"/>
    <s v="Molinabury"/>
    <s v="Oregon"/>
    <s v="USA"/>
    <x v="2"/>
    <s v="PROD76"/>
    <x v="1"/>
    <s v="Computer"/>
    <n v="392.89"/>
    <n v="320"/>
    <s v="STORE19"/>
    <x v="12"/>
    <s v="East"/>
    <s v="Vasquezborough"/>
    <s v="Online"/>
    <n v="3"/>
    <n v="68.45"/>
    <n v="0.17"/>
    <s v="PayPal"/>
    <x v="1999"/>
  </r>
  <r>
    <m/>
    <m/>
    <m/>
    <e v="#N/A"/>
    <n v="0"/>
    <x v="4"/>
    <x v="3"/>
    <e v="#N/A"/>
    <e v="#N/A"/>
    <e v="#N/A"/>
    <e v="#N/A"/>
    <e v="#N/A"/>
    <x v="5"/>
    <m/>
    <x v="5"/>
    <e v="#N/A"/>
    <e v="#N/A"/>
    <e v="#N/A"/>
    <m/>
    <x v="20"/>
    <e v="#N/A"/>
    <e v="#N/A"/>
    <e v="#N/A"/>
    <m/>
    <m/>
    <m/>
    <m/>
    <x v="2000"/>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name="PivotTable1" cacheId="0" applyNumberFormats="0" applyBorderFormats="0" applyFontFormats="0" applyPatternFormats="0" applyAlignmentFormats="0" applyWidthHeightFormats="1" dataCaption="Values" updatedVersion="6" minRefreshableVersion="3" useAutoFormatting="1" itemPrintTitles="1" createdVersion="6" indent="0" outline="1" outlineData="1" multipleFieldFilters="0" chartFormat="3">
  <location ref="A3:G17" firstHeaderRow="1" firstDataRow="2" firstDataCol="1"/>
  <pivotFields count="28">
    <pivotField showAll="0"/>
    <pivotField showAll="0"/>
    <pivotField showAll="0"/>
    <pivotField showAll="0"/>
    <pivotField showAll="0"/>
    <pivotField axis="axisRow" showAll="0">
      <items count="13">
        <item x="4"/>
        <item x="6"/>
        <item x="9"/>
        <item x="10"/>
        <item x="5"/>
        <item x="2"/>
        <item x="0"/>
        <item x="7"/>
        <item x="8"/>
        <item x="11"/>
        <item x="3"/>
        <item x="1"/>
        <item t="default"/>
      </items>
    </pivotField>
    <pivotField showAll="0">
      <items count="5">
        <item x="3"/>
        <item x="1"/>
        <item x="0"/>
        <item x="2"/>
        <item t="default"/>
      </items>
    </pivotField>
    <pivotField showAll="0"/>
    <pivotField showAll="0"/>
    <pivotField showAll="0"/>
    <pivotField showAll="0"/>
    <pivotField showAll="0"/>
    <pivotField showAll="0"/>
    <pivotField showAll="0"/>
    <pivotField axis="axisCol" showAll="0">
      <items count="7">
        <item x="2"/>
        <item x="4"/>
        <item x="1"/>
        <item x="3"/>
        <item x="0"/>
        <item h="1" x="5"/>
        <item t="default"/>
      </items>
    </pivotField>
    <pivotField showAll="0"/>
    <pivotField showAll="0"/>
    <pivotField showAll="0"/>
    <pivotField showAll="0"/>
    <pivotField showAll="0">
      <items count="22">
        <item x="19"/>
        <item x="5"/>
        <item x="2"/>
        <item x="16"/>
        <item x="17"/>
        <item x="9"/>
        <item x="13"/>
        <item x="3"/>
        <item x="14"/>
        <item x="15"/>
        <item x="1"/>
        <item x="0"/>
        <item x="12"/>
        <item x="8"/>
        <item x="4"/>
        <item x="7"/>
        <item x="11"/>
        <item x="6"/>
        <item x="10"/>
        <item x="18"/>
        <item x="20"/>
        <item t="default"/>
      </items>
    </pivotField>
    <pivotField showAll="0"/>
    <pivotField showAll="0"/>
    <pivotField showAll="0"/>
    <pivotField showAll="0"/>
    <pivotField showAll="0"/>
    <pivotField showAll="0"/>
    <pivotField showAll="0"/>
    <pivotField dataField="1" showAll="0">
      <items count="2002">
        <item x="924"/>
        <item x="829"/>
        <item x="1677"/>
        <item x="1742"/>
        <item x="473"/>
        <item x="722"/>
        <item x="895"/>
        <item x="827"/>
        <item x="584"/>
        <item x="1228"/>
        <item x="1031"/>
        <item x="1853"/>
        <item x="400"/>
        <item x="1155"/>
        <item x="1293"/>
        <item x="1551"/>
        <item x="1901"/>
        <item x="1831"/>
        <item x="1213"/>
        <item x="884"/>
        <item x="1822"/>
        <item x="1368"/>
        <item x="1918"/>
        <item x="1376"/>
        <item x="1748"/>
        <item x="528"/>
        <item x="1965"/>
        <item x="578"/>
        <item x="1164"/>
        <item x="1695"/>
        <item x="1688"/>
        <item x="506"/>
        <item x="1333"/>
        <item x="605"/>
        <item x="594"/>
        <item x="920"/>
        <item x="989"/>
        <item x="1617"/>
        <item x="956"/>
        <item x="677"/>
        <item x="1663"/>
        <item x="1879"/>
        <item x="1973"/>
        <item x="1292"/>
        <item x="1072"/>
        <item x="331"/>
        <item x="999"/>
        <item x="665"/>
        <item x="629"/>
        <item x="1120"/>
        <item x="522"/>
        <item x="1027"/>
        <item x="124"/>
        <item x="329"/>
        <item x="313"/>
        <item x="1737"/>
        <item x="177"/>
        <item x="1259"/>
        <item x="1567"/>
        <item x="681"/>
        <item x="1969"/>
        <item x="465"/>
        <item x="157"/>
        <item x="1468"/>
        <item x="1166"/>
        <item x="727"/>
        <item x="413"/>
        <item x="1250"/>
        <item x="726"/>
        <item x="1593"/>
        <item x="799"/>
        <item x="1185"/>
        <item x="897"/>
        <item x="1447"/>
        <item x="1640"/>
        <item x="1987"/>
        <item x="1462"/>
        <item x="1096"/>
        <item x="600"/>
        <item x="1127"/>
        <item x="1892"/>
        <item x="1773"/>
        <item x="158"/>
        <item x="1326"/>
        <item x="337"/>
        <item x="1862"/>
        <item x="1716"/>
        <item x="415"/>
        <item x="1761"/>
        <item x="750"/>
        <item x="1417"/>
        <item x="1745"/>
        <item x="1843"/>
        <item x="1667"/>
        <item x="1388"/>
        <item x="1307"/>
        <item x="1599"/>
        <item x="1595"/>
        <item x="382"/>
        <item x="1305"/>
        <item x="922"/>
        <item x="170"/>
        <item x="1683"/>
        <item x="1715"/>
        <item x="256"/>
        <item x="1246"/>
        <item x="975"/>
        <item x="1461"/>
        <item x="118"/>
        <item x="635"/>
        <item x="1048"/>
        <item x="47"/>
        <item x="95"/>
        <item x="747"/>
        <item x="1882"/>
        <item x="583"/>
        <item x="901"/>
        <item x="1243"/>
        <item x="935"/>
        <item x="1134"/>
        <item x="1609"/>
        <item x="207"/>
        <item x="1419"/>
        <item x="1515"/>
        <item x="1391"/>
        <item x="1840"/>
        <item x="1050"/>
        <item x="383"/>
        <item x="1807"/>
        <item x="1889"/>
        <item x="433"/>
        <item x="1560"/>
        <item x="1727"/>
        <item x="1143"/>
        <item x="28"/>
        <item x="515"/>
        <item x="1809"/>
        <item x="83"/>
        <item x="516"/>
        <item x="1931"/>
        <item x="1546"/>
        <item x="740"/>
        <item x="1063"/>
        <item x="181"/>
        <item x="1509"/>
        <item x="1313"/>
        <item x="900"/>
        <item x="869"/>
        <item x="508"/>
        <item x="1585"/>
        <item x="1330"/>
        <item x="1876"/>
        <item x="1067"/>
        <item x="1887"/>
        <item x="420"/>
        <item x="348"/>
        <item x="1511"/>
        <item x="1046"/>
        <item x="1299"/>
        <item x="1704"/>
        <item x="1991"/>
        <item x="1791"/>
        <item x="364"/>
        <item x="289"/>
        <item x="939"/>
        <item x="1100"/>
        <item x="1262"/>
        <item x="365"/>
        <item x="1014"/>
        <item x="1168"/>
        <item x="719"/>
        <item x="1961"/>
        <item x="644"/>
        <item x="490"/>
        <item x="1437"/>
        <item x="74"/>
        <item x="1834"/>
        <item x="1581"/>
        <item x="1550"/>
        <item x="51"/>
        <item x="1999"/>
        <item x="847"/>
        <item x="1432"/>
        <item x="1627"/>
        <item x="1613"/>
        <item x="422"/>
        <item x="758"/>
        <item x="281"/>
        <item x="1703"/>
        <item x="258"/>
        <item x="60"/>
        <item x="1530"/>
        <item x="1009"/>
        <item x="1836"/>
        <item x="1658"/>
        <item x="1504"/>
        <item x="1534"/>
        <item x="1214"/>
        <item x="327"/>
        <item x="1176"/>
        <item x="50"/>
        <item x="676"/>
        <item x="647"/>
        <item x="1357"/>
        <item x="159"/>
        <item x="1161"/>
        <item x="152"/>
        <item x="1266"/>
        <item x="1649"/>
        <item x="271"/>
        <item x="1079"/>
        <item x="0"/>
        <item x="667"/>
        <item x="1782"/>
        <item x="70"/>
        <item x="1114"/>
        <item x="318"/>
        <item x="1771"/>
        <item x="889"/>
        <item x="246"/>
        <item x="137"/>
        <item x="1227"/>
        <item x="68"/>
        <item x="721"/>
        <item x="298"/>
        <item x="1025"/>
        <item x="1021"/>
        <item x="909"/>
        <item x="1289"/>
        <item x="1252"/>
        <item x="669"/>
        <item x="119"/>
        <item x="643"/>
        <item x="444"/>
        <item x="24"/>
        <item x="502"/>
        <item x="1680"/>
        <item x="715"/>
        <item x="319"/>
        <item x="735"/>
        <item x="505"/>
        <item x="1590"/>
        <item x="1107"/>
        <item x="1697"/>
        <item x="1911"/>
        <item x="1280"/>
        <item x="391"/>
        <item x="113"/>
        <item x="1602"/>
        <item x="1"/>
        <item x="368"/>
        <item x="1412"/>
        <item x="1503"/>
        <item x="1241"/>
        <item x="1587"/>
        <item x="874"/>
        <item x="1549"/>
        <item x="63"/>
        <item x="768"/>
        <item x="670"/>
        <item x="1159"/>
        <item x="1897"/>
        <item x="660"/>
        <item x="475"/>
        <item x="1814"/>
        <item x="812"/>
        <item x="1679"/>
        <item x="632"/>
        <item x="1710"/>
        <item x="171"/>
        <item x="1396"/>
        <item x="1311"/>
        <item x="588"/>
        <item x="843"/>
        <item x="1012"/>
        <item x="913"/>
        <item x="633"/>
        <item x="1548"/>
        <item x="775"/>
        <item x="239"/>
        <item x="1359"/>
        <item x="582"/>
        <item x="1328"/>
        <item x="1141"/>
        <item x="10"/>
        <item x="1945"/>
        <item x="780"/>
        <item x="1261"/>
        <item x="841"/>
        <item x="1030"/>
        <item x="1694"/>
        <item x="193"/>
        <item x="1215"/>
        <item x="638"/>
        <item x="37"/>
        <item x="946"/>
        <item x="693"/>
        <item x="1541"/>
        <item x="314"/>
        <item x="1404"/>
        <item x="1942"/>
        <item x="1693"/>
        <item x="310"/>
        <item x="764"/>
        <item x="908"/>
        <item x="1449"/>
        <item x="81"/>
        <item x="134"/>
        <item x="1325"/>
        <item x="1995"/>
        <item x="1936"/>
        <item x="614"/>
        <item x="510"/>
        <item x="1024"/>
        <item x="1801"/>
        <item x="1188"/>
        <item x="217"/>
        <item x="1331"/>
        <item x="1558"/>
        <item x="1678"/>
        <item x="31"/>
        <item x="79"/>
        <item x="1383"/>
        <item x="219"/>
        <item x="1187"/>
        <item x="1438"/>
        <item x="1601"/>
        <item x="280"/>
        <item x="393"/>
        <item x="154"/>
        <item x="547"/>
        <item x="375"/>
        <item x="1734"/>
        <item x="1189"/>
        <item x="1635"/>
        <item x="551"/>
        <item x="1089"/>
        <item x="876"/>
        <item x="61"/>
        <item x="738"/>
        <item x="866"/>
        <item x="1628"/>
        <item x="1379"/>
        <item x="1481"/>
        <item x="782"/>
        <item x="1647"/>
        <item x="1621"/>
        <item x="268"/>
        <item x="918"/>
        <item x="1988"/>
        <item x="746"/>
        <item x="1788"/>
        <item x="678"/>
        <item x="1893"/>
        <item x="822"/>
        <item x="701"/>
        <item x="1981"/>
        <item x="44"/>
        <item x="1964"/>
        <item x="625"/>
        <item x="1430"/>
        <item x="497"/>
        <item x="1578"/>
        <item x="1463"/>
        <item x="972"/>
        <item x="307"/>
        <item x="1513"/>
        <item x="1829"/>
        <item x="317"/>
        <item x="1217"/>
        <item x="372"/>
        <item x="634"/>
        <item x="545"/>
        <item x="1254"/>
        <item x="1480"/>
        <item x="1223"/>
        <item x="1722"/>
        <item x="1785"/>
        <item x="91"/>
        <item x="341"/>
        <item x="1431"/>
        <item x="1424"/>
        <item x="1948"/>
        <item x="1804"/>
        <item x="500"/>
        <item x="1350"/>
        <item x="1306"/>
        <item x="1488"/>
        <item x="955"/>
        <item x="338"/>
        <item x="1975"/>
        <item x="283"/>
        <item x="798"/>
        <item x="1467"/>
        <item x="234"/>
        <item x="1562"/>
        <item x="1169"/>
        <item x="1104"/>
        <item x="891"/>
        <item x="35"/>
        <item x="1793"/>
        <item x="969"/>
        <item x="1926"/>
        <item x="796"/>
        <item x="1056"/>
        <item x="296"/>
        <item x="1033"/>
        <item x="5"/>
        <item x="242"/>
        <item x="1492"/>
        <item x="1385"/>
        <item x="1008"/>
        <item x="795"/>
        <item x="1445"/>
        <item x="1572"/>
        <item x="1234"/>
        <item x="1787"/>
        <item x="1575"/>
        <item x="777"/>
        <item x="1713"/>
        <item x="725"/>
        <item x="1971"/>
        <item x="759"/>
        <item x="871"/>
        <item x="781"/>
        <item x="645"/>
        <item x="928"/>
        <item x="1353"/>
        <item x="1395"/>
        <item x="48"/>
        <item x="141"/>
        <item x="30"/>
        <item x="811"/>
        <item x="1356"/>
        <item x="1023"/>
        <item x="205"/>
        <item x="88"/>
        <item x="1360"/>
        <item x="1501"/>
        <item x="294"/>
        <item x="122"/>
        <item x="542"/>
        <item x="1754"/>
        <item x="198"/>
        <item x="1880"/>
        <item x="894"/>
        <item x="1394"/>
        <item x="1596"/>
        <item x="1167"/>
        <item x="1526"/>
        <item x="85"/>
        <item x="486"/>
        <item x="265"/>
        <item x="610"/>
        <item x="892"/>
        <item x="216"/>
        <item x="1604"/>
        <item x="668"/>
        <item x="1521"/>
        <item x="730"/>
        <item x="741"/>
        <item x="46"/>
        <item x="274"/>
        <item x="1015"/>
        <item x="1348"/>
        <item x="1623"/>
        <item x="1133"/>
        <item x="253"/>
        <item x="1170"/>
        <item x="1148"/>
        <item x="756"/>
        <item x="470"/>
        <item x="1411"/>
        <item x="62"/>
        <item x="1720"/>
        <item x="1495"/>
        <item x="357"/>
        <item x="80"/>
        <item x="212"/>
        <item x="1900"/>
        <item x="1473"/>
        <item x="425"/>
        <item x="529"/>
        <item x="1182"/>
        <item x="322"/>
        <item x="690"/>
        <item x="648"/>
        <item x="293"/>
        <item x="471"/>
        <item x="1450"/>
        <item x="650"/>
        <item x="484"/>
        <item x="674"/>
        <item x="787"/>
        <item x="1733"/>
        <item x="1183"/>
        <item x="1080"/>
        <item x="820"/>
        <item x="463"/>
        <item x="1629"/>
        <item x="1137"/>
        <item x="1486"/>
        <item x="537"/>
        <item x="878"/>
        <item x="347"/>
        <item x="462"/>
        <item x="440"/>
        <item x="987"/>
        <item x="1819"/>
        <item x="284"/>
        <item x="966"/>
        <item x="13"/>
        <item x="1497"/>
        <item x="1277"/>
        <item x="407"/>
        <item x="707"/>
        <item x="1017"/>
        <item x="1393"/>
        <item x="1171"/>
        <item x="512"/>
        <item x="1318"/>
        <item x="1016"/>
        <item x="1652"/>
        <item x="544"/>
        <item x="161"/>
        <item x="1616"/>
        <item x="374"/>
        <item x="1389"/>
        <item x="1870"/>
        <item x="21"/>
        <item x="549"/>
        <item x="845"/>
        <item x="481"/>
        <item x="828"/>
        <item x="1871"/>
        <item x="1835"/>
        <item x="1040"/>
        <item x="1053"/>
        <item x="753"/>
        <item x="1525"/>
        <item x="1335"/>
        <item x="238"/>
        <item x="601"/>
        <item x="496"/>
        <item x="163"/>
        <item x="927"/>
        <item x="148"/>
        <item x="988"/>
        <item x="361"/>
        <item x="1094"/>
        <item x="732"/>
        <item x="291"/>
        <item x="797"/>
        <item x="1864"/>
        <item x="559"/>
        <item x="807"/>
        <item x="164"/>
        <item x="52"/>
        <item x="1366"/>
        <item x="1810"/>
        <item x="1559"/>
        <item x="1815"/>
        <item x="960"/>
        <item x="1037"/>
        <item x="1004"/>
        <item x="1808"/>
        <item x="292"/>
        <item x="1959"/>
        <item x="1769"/>
        <item x="903"/>
        <item x="398"/>
        <item x="802"/>
        <item x="252"/>
        <item x="712"/>
        <item x="133"/>
        <item x="1690"/>
        <item x="704"/>
        <item x="618"/>
        <item x="792"/>
        <item x="1540"/>
        <item x="77"/>
        <item x="1489"/>
        <item x="1711"/>
        <item x="1322"/>
        <item x="1904"/>
        <item x="916"/>
        <item x="72"/>
        <item x="1983"/>
        <item x="1764"/>
        <item x="1038"/>
        <item x="1968"/>
        <item x="1743"/>
        <item x="1608"/>
        <item x="441"/>
        <item x="1384"/>
        <item x="1255"/>
        <item x="1729"/>
        <item x="1126"/>
        <item x="1139"/>
        <item x="1490"/>
        <item x="1781"/>
        <item x="1435"/>
        <item x="917"/>
        <item x="189"/>
        <item x="923"/>
        <item x="882"/>
        <item x="1352"/>
        <item x="526"/>
        <item x="197"/>
        <item x="1136"/>
        <item x="711"/>
        <item x="1088"/>
        <item x="1744"/>
        <item x="1478"/>
        <item x="1282"/>
        <item x="222"/>
        <item x="1238"/>
        <item x="1232"/>
        <item x="825"/>
        <item x="1464"/>
        <item x="363"/>
        <item x="905"/>
        <item x="1857"/>
        <item x="1399"/>
        <item x="1675"/>
        <item x="144"/>
        <item x="941"/>
        <item x="183"/>
        <item x="1471"/>
        <item x="1410"/>
        <item x="919"/>
        <item x="1989"/>
        <item x="1760"/>
        <item x="1193"/>
        <item x="321"/>
        <item x="1374"/>
        <item x="1209"/>
        <item x="129"/>
        <item x="1950"/>
        <item x="1821"/>
        <item x="285"/>
        <item x="1794"/>
        <item x="819"/>
        <item x="93"/>
        <item x="637"/>
        <item x="213"/>
        <item x="405"/>
        <item x="1924"/>
        <item x="619"/>
        <item x="499"/>
        <item x="1646"/>
        <item x="147"/>
        <item x="1872"/>
        <item x="821"/>
        <item x="1972"/>
        <item x="442"/>
        <item x="1098"/>
        <item x="957"/>
        <item x="1767"/>
        <item x="495"/>
        <item x="1163"/>
        <item x="1363"/>
        <item x="696"/>
        <item x="1274"/>
        <item x="423"/>
        <item x="929"/>
        <item x="1709"/>
        <item x="734"/>
        <item x="1883"/>
        <item x="501"/>
        <item x="765"/>
        <item x="1281"/>
        <item x="214"/>
        <item x="1934"/>
        <item x="573"/>
        <item x="1522"/>
        <item x="1387"/>
        <item x="92"/>
        <item x="1582"/>
        <item x="1928"/>
        <item x="1654"/>
        <item x="275"/>
        <item x="1645"/>
        <item x="1634"/>
        <item x="370"/>
        <item x="1237"/>
        <item x="994"/>
        <item x="1369"/>
        <item x="1624"/>
        <item x="429"/>
        <item x="199"/>
        <item x="259"/>
        <item x="1302"/>
        <item x="1947"/>
        <item x="1097"/>
        <item x="1940"/>
        <item x="592"/>
        <item x="1977"/>
        <item x="424"/>
        <item x="1203"/>
        <item x="371"/>
        <item x="873"/>
        <item x="1984"/>
        <item x="209"/>
        <item x="388"/>
        <item x="1938"/>
        <item x="1416"/>
        <item x="26"/>
        <item x="1156"/>
        <item x="478"/>
        <item x="210"/>
        <item x="105"/>
        <item x="1083"/>
        <item x="947"/>
        <item x="169"/>
        <item x="649"/>
        <item x="1574"/>
        <item x="1691"/>
        <item x="1058"/>
        <item x="864"/>
        <item x="1620"/>
        <item x="1758"/>
        <item x="366"/>
        <item x="835"/>
        <item x="1124"/>
        <item x="745"/>
        <item x="353"/>
        <item x="763"/>
        <item x="464"/>
        <item x="837"/>
        <item x="1837"/>
        <item x="1672"/>
        <item x="1790"/>
        <item x="356"/>
        <item x="624"/>
        <item x="461"/>
        <item x="1316"/>
        <item x="836"/>
        <item x="1118"/>
        <item x="90"/>
        <item x="1138"/>
        <item x="689"/>
        <item x="176"/>
        <item x="483"/>
        <item x="1673"/>
        <item x="503"/>
        <item x="1500"/>
        <item x="514"/>
        <item x="608"/>
        <item x="906"/>
        <item x="915"/>
        <item x="772"/>
        <item x="1884"/>
        <item x="1929"/>
        <item x="1047"/>
        <item x="769"/>
        <item x="863"/>
        <item x="771"/>
        <item x="1925"/>
        <item x="541"/>
        <item x="480"/>
        <item x="1338"/>
        <item x="1642"/>
        <item x="1960"/>
        <item x="880"/>
        <item x="1669"/>
        <item x="245"/>
        <item x="138"/>
        <item x="1547"/>
        <item x="1612"/>
        <item x="525"/>
        <item x="477"/>
        <item x="1175"/>
        <item x="1078"/>
        <item x="1630"/>
        <item x="931"/>
        <item x="408"/>
        <item x="445"/>
        <item x="1756"/>
        <item x="1158"/>
        <item x="1651"/>
        <item x="1875"/>
        <item x="767"/>
        <item x="1633"/>
        <item x="1832"/>
        <item x="241"/>
        <item x="636"/>
        <item x="100"/>
        <item x="1407"/>
        <item x="1564"/>
        <item x="858"/>
        <item x="23"/>
        <item x="1200"/>
        <item x="1103"/>
        <item x="1240"/>
        <item x="533"/>
        <item x="856"/>
        <item x="958"/>
        <item x="1095"/>
        <item x="235"/>
        <item x="1279"/>
        <item x="1099"/>
        <item x="963"/>
        <item x="1125"/>
        <item x="16"/>
        <item x="1465"/>
        <item x="184"/>
        <item x="485"/>
        <item x="1221"/>
        <item x="543"/>
        <item x="534"/>
        <item x="1044"/>
        <item x="1011"/>
        <item x="1517"/>
        <item x="1483"/>
        <item x="1236"/>
        <item x="378"/>
        <item x="1005"/>
        <item x="1154"/>
        <item x="737"/>
        <item x="513"/>
        <item x="267"/>
        <item x="1505"/>
        <item x="411"/>
        <item x="898"/>
        <item x="691"/>
        <item x="1041"/>
        <item x="1980"/>
        <item x="1327"/>
        <item x="511"/>
        <item x="729"/>
        <item x="854"/>
        <item x="1625"/>
        <item x="89"/>
        <item x="1674"/>
        <item x="1554"/>
        <item x="816"/>
        <item x="49"/>
        <item x="1914"/>
        <item x="651"/>
        <item x="662"/>
        <item x="965"/>
        <item x="493"/>
        <item x="1286"/>
        <item x="1422"/>
        <item x="1476"/>
        <item x="1930"/>
        <item x="1508"/>
        <item x="102"/>
        <item x="1650"/>
        <item x="1028"/>
        <item x="1081"/>
        <item x="402"/>
        <item x="1873"/>
        <item x="1022"/>
        <item x="1408"/>
        <item x="1591"/>
        <item x="1719"/>
        <item x="1426"/>
        <item x="653"/>
        <item x="1946"/>
        <item x="1440"/>
        <item x="617"/>
        <item x="84"/>
        <item x="247"/>
        <item x="1372"/>
        <item x="663"/>
        <item x="535"/>
        <item x="1850"/>
        <item x="330"/>
        <item x="1789"/>
        <item x="902"/>
        <item x="201"/>
        <item x="743"/>
        <item x="1529"/>
        <item x="885"/>
        <item x="703"/>
        <item x="1128"/>
        <item x="1913"/>
        <item x="1990"/>
        <item x="1584"/>
        <item x="1858"/>
        <item x="1390"/>
        <item x="1010"/>
        <item x="1910"/>
        <item x="179"/>
        <item x="1800"/>
        <item x="1106"/>
        <item x="1285"/>
        <item x="565"/>
        <item x="468"/>
        <item x="59"/>
        <item x="1190"/>
        <item x="868"/>
        <item x="1626"/>
        <item x="1131"/>
        <item x="524"/>
        <item x="1859"/>
        <item x="452"/>
        <item x="3"/>
        <item x="17"/>
        <item x="1152"/>
        <item x="1852"/>
        <item x="377"/>
        <item x="706"/>
        <item x="1132"/>
        <item x="191"/>
        <item x="1618"/>
        <item x="1778"/>
        <item x="130"/>
        <item x="53"/>
        <item x="687"/>
        <item x="55"/>
        <item x="1954"/>
        <item x="1268"/>
        <item x="991"/>
        <item x="572"/>
        <item x="1796"/>
        <item x="67"/>
        <item x="1844"/>
        <item x="560"/>
        <item x="96"/>
        <item x="1905"/>
        <item x="1401"/>
        <item x="1848"/>
        <item x="562"/>
        <item x="603"/>
        <item x="494"/>
        <item x="518"/>
        <item x="168"/>
        <item x="1451"/>
        <item x="842"/>
        <item x="1253"/>
        <item x="1242"/>
        <item x="1272"/>
        <item x="1007"/>
        <item x="872"/>
        <item x="973"/>
        <item x="1123"/>
        <item x="125"/>
        <item x="1045"/>
        <item x="570"/>
        <item x="1066"/>
        <item x="1116"/>
        <item x="1915"/>
        <item x="448"/>
        <item x="702"/>
        <item x="273"/>
        <item x="1300"/>
        <item x="1375"/>
        <item x="1665"/>
        <item x="406"/>
        <item x="1145"/>
        <item x="344"/>
        <item x="1101"/>
        <item x="1966"/>
        <item x="1485"/>
        <item x="896"/>
        <item x="1224"/>
        <item x="976"/>
        <item x="1206"/>
        <item x="757"/>
        <item x="784"/>
        <item x="951"/>
        <item x="1666"/>
        <item x="1020"/>
        <item x="417"/>
        <item x="323"/>
        <item x="349"/>
        <item x="762"/>
        <item x="804"/>
        <item x="392"/>
        <item x="430"/>
        <item x="679"/>
        <item x="1681"/>
        <item x="1885"/>
        <item x="18"/>
        <item x="1696"/>
        <item x="1644"/>
        <item x="315"/>
        <item x="942"/>
        <item x="910"/>
        <item x="1912"/>
        <item x="783"/>
        <item x="1365"/>
        <item x="131"/>
        <item x="698"/>
        <item x="1643"/>
        <item x="1920"/>
        <item x="1493"/>
        <item x="203"/>
        <item x="1536"/>
        <item x="195"/>
        <item x="1580"/>
        <item x="1755"/>
        <item x="446"/>
        <item x="826"/>
        <item x="586"/>
        <item x="907"/>
        <item x="791"/>
        <item x="354"/>
        <item x="1487"/>
        <item x="1111"/>
        <item x="438"/>
        <item x="673"/>
        <item x="1556"/>
        <item x="1772"/>
        <item x="110"/>
        <item x="1739"/>
        <item x="1271"/>
        <item x="1130"/>
        <item x="1955"/>
        <item x="1402"/>
        <item x="1199"/>
        <item x="1970"/>
        <item x="838"/>
        <item x="1474"/>
        <item x="123"/>
        <item x="101"/>
        <item x="1908"/>
        <item x="1085"/>
        <item x="1367"/>
        <item x="852"/>
        <item x="1378"/>
        <item x="1308"/>
        <item x="548"/>
        <item x="1603"/>
        <item x="813"/>
        <item x="1712"/>
        <item x="1994"/>
        <item x="1543"/>
        <item x="1177"/>
        <item x="1507"/>
        <item x="215"/>
        <item x="850"/>
        <item x="1265"/>
        <item x="1847"/>
        <item x="1856"/>
        <item x="1245"/>
        <item x="575"/>
        <item x="833"/>
        <item x="192"/>
        <item x="576"/>
        <item x="1721"/>
        <item x="1405"/>
        <item x="808"/>
        <item x="1310"/>
        <item x="126"/>
        <item x="793"/>
        <item x="540"/>
        <item x="1283"/>
        <item x="498"/>
        <item x="742"/>
        <item x="930"/>
        <item x="278"/>
        <item x="233"/>
        <item x="1798"/>
        <item x="1197"/>
        <item x="1916"/>
        <item x="1514"/>
        <item x="1194"/>
        <item x="41"/>
        <item x="1086"/>
        <item x="140"/>
        <item x="1861"/>
        <item x="11"/>
        <item x="162"/>
        <item x="1985"/>
        <item x="1235"/>
        <item x="1523"/>
        <item x="1436"/>
        <item x="312"/>
        <item x="1210"/>
        <item x="1346"/>
        <item x="1061"/>
        <item x="723"/>
        <item x="1102"/>
        <item x="700"/>
        <item x="1557"/>
        <item x="628"/>
        <item x="381"/>
        <item x="509"/>
        <item x="571"/>
        <item x="998"/>
        <item x="186"/>
        <item x="73"/>
        <item x="1364"/>
        <item x="1434"/>
        <item x="395"/>
        <item x="1730"/>
        <item x="145"/>
        <item x="626"/>
        <item x="57"/>
        <item x="1545"/>
        <item x="986"/>
        <item x="1818"/>
        <item x="1780"/>
        <item x="1899"/>
        <item x="1820"/>
        <item x="1664"/>
        <item x="1074"/>
        <item x="886"/>
        <item x="1932"/>
        <item x="1039"/>
        <item x="754"/>
        <item x="369"/>
        <item x="1301"/>
        <item x="1380"/>
        <item x="567"/>
        <item x="641"/>
        <item x="117"/>
        <item x="82"/>
        <item x="688"/>
        <item x="1997"/>
        <item x="579"/>
        <item x="805"/>
        <item x="1656"/>
        <item x="325"/>
        <item x="1068"/>
        <item x="1373"/>
        <item x="1115"/>
        <item x="1566"/>
        <item x="1420"/>
        <item x="456"/>
        <item x="1762"/>
        <item x="237"/>
        <item x="109"/>
        <item x="76"/>
        <item x="1229"/>
        <item x="1482"/>
        <item x="339"/>
        <item x="507"/>
        <item x="1951"/>
        <item x="597"/>
        <item x="1303"/>
        <item x="432"/>
        <item x="334"/>
        <item x="557"/>
        <item x="697"/>
        <item x="801"/>
        <item x="622"/>
        <item x="1902"/>
        <item x="853"/>
        <item x="449"/>
        <item x="45"/>
        <item x="1962"/>
        <item x="1222"/>
        <item x="7"/>
        <item x="1753"/>
        <item x="1825"/>
        <item x="932"/>
        <item x="257"/>
        <item x="1886"/>
        <item x="1553"/>
        <item x="1055"/>
        <item x="173"/>
        <item x="952"/>
        <item x="1939"/>
        <item x="1284"/>
        <item x="1795"/>
        <item x="1153"/>
        <item x="1499"/>
        <item x="1565"/>
        <item x="944"/>
        <item x="345"/>
        <item x="160"/>
        <item x="1527"/>
        <item x="187"/>
        <item x="992"/>
        <item x="755"/>
        <item x="728"/>
        <item x="1877"/>
        <item x="879"/>
        <item x="326"/>
        <item x="1917"/>
        <item x="39"/>
        <item x="539"/>
        <item x="1979"/>
        <item x="556"/>
        <item x="428"/>
        <item x="546"/>
        <item x="1494"/>
        <item x="893"/>
        <item x="1725"/>
        <item x="487"/>
        <item x="1944"/>
        <item x="1142"/>
        <item x="1958"/>
        <item x="1792"/>
        <item x="1698"/>
        <item x="1269"/>
        <item x="309"/>
        <item x="94"/>
        <item x="1943"/>
        <item x="881"/>
        <item x="803"/>
        <item x="1718"/>
        <item x="1524"/>
        <item x="1414"/>
        <item x="1763"/>
        <item x="1639"/>
        <item x="1347"/>
        <item x="713"/>
        <item x="815"/>
        <item x="14"/>
        <item x="790"/>
        <item x="206"/>
        <item x="1291"/>
        <item x="1866"/>
        <item x="190"/>
        <item x="1191"/>
        <item x="834"/>
        <item x="1122"/>
        <item x="519"/>
        <item x="32"/>
        <item x="1607"/>
        <item x="1140"/>
        <item x="692"/>
        <item x="1403"/>
        <item x="1425"/>
        <item x="1358"/>
        <item x="620"/>
        <item x="1059"/>
        <item x="332"/>
        <item x="202"/>
        <item x="1173"/>
        <item x="421"/>
        <item x="1382"/>
        <item x="1586"/>
        <item x="1043"/>
        <item x="887"/>
        <item x="1765"/>
        <item x="457"/>
        <item x="1923"/>
        <item x="890"/>
        <item x="832"/>
        <item x="1172"/>
        <item x="1225"/>
        <item x="1060"/>
        <item x="683"/>
        <item x="384"/>
        <item x="262"/>
        <item x="1211"/>
        <item x="150"/>
        <item x="943"/>
        <item x="652"/>
        <item x="220"/>
        <item x="867"/>
        <item x="1579"/>
        <item x="414"/>
        <item x="342"/>
        <item x="950"/>
        <item x="1631"/>
        <item x="1768"/>
        <item x="459"/>
        <item x="1823"/>
        <item x="639"/>
        <item x="656"/>
        <item x="276"/>
        <item x="230"/>
        <item x="175"/>
        <item x="1180"/>
        <item x="33"/>
        <item x="1537"/>
        <item x="472"/>
        <item x="1091"/>
        <item x="1258"/>
        <item x="779"/>
        <item x="1034"/>
        <item x="1803"/>
        <item x="99"/>
        <item x="1112"/>
        <item x="120"/>
        <item x="870"/>
        <item x="172"/>
        <item x="71"/>
        <item x="1563"/>
        <item x="789"/>
        <item x="121"/>
        <item x="410"/>
        <item x="778"/>
        <item x="1423"/>
        <item x="8"/>
        <item x="1598"/>
        <item x="1084"/>
        <item x="1655"/>
        <item x="814"/>
        <item x="967"/>
        <item x="1538"/>
        <item x="849"/>
        <item x="1974"/>
        <item x="1073"/>
        <item x="553"/>
        <item x="1082"/>
        <item x="1817"/>
        <item x="1064"/>
        <item x="1409"/>
        <item x="1218"/>
        <item x="1749"/>
        <item x="694"/>
        <item x="143"/>
        <item x="859"/>
        <item x="1784"/>
        <item x="569"/>
        <item x="1298"/>
        <item x="995"/>
        <item x="303"/>
        <item x="1429"/>
        <item x="482"/>
        <item x="1828"/>
        <item x="1247"/>
        <item x="857"/>
        <item x="1519"/>
        <item x="1846"/>
        <item x="419"/>
        <item x="1026"/>
        <item x="185"/>
        <item x="1933"/>
        <item x="65"/>
        <item x="1568"/>
        <item x="1724"/>
        <item x="244"/>
        <item x="997"/>
        <item x="128"/>
        <item x="761"/>
        <item x="1895"/>
        <item x="362"/>
        <item x="1777"/>
        <item x="434"/>
        <item x="1354"/>
        <item x="1967"/>
        <item x="818"/>
        <item x="749"/>
        <item x="1019"/>
        <item x="399"/>
        <item x="1662"/>
        <item x="346"/>
        <item x="416"/>
        <item x="1000"/>
        <item x="255"/>
        <item x="270"/>
        <item x="566"/>
        <item x="373"/>
        <item x="809"/>
        <item x="6"/>
        <item x="1600"/>
        <item x="249"/>
        <item x="1786"/>
        <item x="9"/>
        <item x="616"/>
        <item x="1510"/>
        <item x="1799"/>
        <item x="1731"/>
        <item x="1619"/>
        <item x="135"/>
        <item x="599"/>
        <item x="1162"/>
        <item x="1466"/>
        <item x="1636"/>
        <item x="333"/>
        <item x="1903"/>
        <item x="492"/>
        <item x="1320"/>
        <item x="1244"/>
        <item x="409"/>
        <item x="243"/>
        <item x="1707"/>
        <item x="1653"/>
        <item x="1216"/>
        <item x="1090"/>
        <item x="1220"/>
        <item x="1278"/>
        <item x="297"/>
        <item x="455"/>
        <item x="861"/>
        <item x="1321"/>
        <item x="751"/>
        <item x="912"/>
        <item x="602"/>
        <item x="984"/>
        <item x="773"/>
        <item x="1670"/>
        <item x="302"/>
        <item x="574"/>
        <item x="1093"/>
        <item x="114"/>
        <item x="1386"/>
        <item x="447"/>
        <item x="717"/>
        <item x="1453"/>
        <item x="680"/>
        <item x="491"/>
        <item x="1597"/>
        <item x="682"/>
        <item x="466"/>
        <item x="1165"/>
        <item x="1160"/>
        <item x="1561"/>
        <item x="36"/>
        <item x="1054"/>
        <item x="1251"/>
        <item x="1750"/>
        <item x="736"/>
        <item x="248"/>
        <item x="1611"/>
        <item x="64"/>
        <item x="1443"/>
        <item x="489"/>
        <item x="412"/>
        <item x="149"/>
        <item x="1288"/>
        <item x="1110"/>
        <item x="1119"/>
        <item x="1909"/>
        <item x="142"/>
        <item x="328"/>
        <item x="352"/>
        <item x="224"/>
        <item x="1334"/>
        <item x="1444"/>
        <item x="1344"/>
        <item x="577"/>
        <item x="568"/>
        <item x="630"/>
        <item x="1576"/>
        <item x="437"/>
        <item x="609"/>
        <item x="1460"/>
        <item x="1632"/>
        <item x="981"/>
        <item x="308"/>
        <item x="585"/>
        <item x="1315"/>
        <item x="263"/>
        <item x="1178"/>
        <item x="1337"/>
        <item x="954"/>
        <item x="458"/>
        <item x="1878"/>
        <item x="1035"/>
        <item x="211"/>
        <item x="153"/>
        <item x="355"/>
        <item x="1717"/>
        <item x="223"/>
        <item x="290"/>
        <item x="1637"/>
        <item x="1842"/>
        <item x="288"/>
        <item x="1919"/>
        <item x="1309"/>
        <item x="830"/>
        <item x="1978"/>
        <item x="1381"/>
        <item x="78"/>
        <item x="1077"/>
        <item x="272"/>
        <item x="231"/>
        <item x="236"/>
        <item x="1610"/>
        <item x="1439"/>
        <item x="561"/>
        <item x="1952"/>
        <item x="1498"/>
        <item x="29"/>
        <item x="299"/>
        <item x="1469"/>
        <item x="1294"/>
        <item x="42"/>
        <item x="1249"/>
        <item x="1264"/>
        <item x="1052"/>
        <item x="1660"/>
        <item x="655"/>
        <item x="657"/>
        <item x="554"/>
        <item x="1295"/>
        <item x="1894"/>
        <item x="877"/>
        <item x="320"/>
        <item x="558"/>
        <item x="1687"/>
        <item x="846"/>
        <item x="699"/>
        <item x="855"/>
        <item x="1860"/>
        <item x="899"/>
        <item x="254"/>
        <item x="1976"/>
        <item x="621"/>
        <item x="1766"/>
        <item x="56"/>
        <item x="282"/>
        <item x="1208"/>
        <item x="1147"/>
        <item x="959"/>
        <item x="720"/>
        <item x="1812"/>
        <item x="1583"/>
        <item x="474"/>
        <item x="1516"/>
        <item x="98"/>
        <item x="1454"/>
        <item x="968"/>
        <item x="151"/>
        <item x="1532"/>
        <item x="350"/>
        <item x="631"/>
        <item x="54"/>
        <item x="1775"/>
        <item x="431"/>
        <item x="1342"/>
        <item x="106"/>
        <item x="806"/>
        <item x="904"/>
        <item x="1741"/>
        <item x="1528"/>
        <item x="1699"/>
        <item x="167"/>
        <item x="695"/>
        <item x="1855"/>
        <item x="1732"/>
        <item x="306"/>
        <item x="40"/>
        <item x="1312"/>
        <item x="1198"/>
        <item x="1076"/>
        <item x="1740"/>
        <item x="228"/>
        <item x="1502"/>
        <item x="1520"/>
        <item x="1157"/>
        <item x="581"/>
        <item x="1813"/>
        <item x="104"/>
        <item x="1018"/>
        <item x="1184"/>
        <item x="453"/>
        <item x="921"/>
        <item x="686"/>
        <item x="823"/>
        <item x="785"/>
        <item x="1953"/>
        <item x="1676"/>
        <item x="1181"/>
        <item x="718"/>
        <item x="1839"/>
        <item x="1441"/>
        <item x="1297"/>
        <item x="710"/>
        <item x="949"/>
        <item x="200"/>
        <item x="1922"/>
        <item x="684"/>
        <item x="1838"/>
        <item x="1146"/>
        <item x="1657"/>
        <item x="97"/>
        <item x="111"/>
        <item x="1415"/>
        <item x="1406"/>
        <item x="844"/>
        <item x="1622"/>
        <item x="1062"/>
        <item x="983"/>
        <item x="1826"/>
        <item x="685"/>
        <item x="1686"/>
        <item x="69"/>
        <item x="1937"/>
        <item x="1270"/>
        <item x="800"/>
        <item x="527"/>
        <item x="1841"/>
        <item x="993"/>
        <item x="454"/>
        <item x="672"/>
        <item x="888"/>
        <item x="979"/>
        <item x="479"/>
        <item x="1921"/>
        <item x="1805"/>
        <item x="1475"/>
        <item x="1336"/>
        <item x="277"/>
        <item x="165"/>
        <item x="1075"/>
        <item x="1738"/>
        <item x="659"/>
        <item x="1230"/>
        <item x="1661"/>
        <item x="1757"/>
        <item x="914"/>
        <item x="146"/>
        <item x="933"/>
        <item x="1231"/>
        <item x="1992"/>
        <item x="404"/>
        <item x="1207"/>
        <item x="1573"/>
        <item x="1592"/>
        <item x="1700"/>
        <item x="786"/>
        <item x="1806"/>
        <item x="658"/>
        <item x="1314"/>
        <item x="1192"/>
        <item x="1458"/>
        <item x="19"/>
        <item x="188"/>
        <item x="1087"/>
        <item x="1345"/>
        <item x="389"/>
        <item x="591"/>
        <item x="379"/>
        <item x="1113"/>
        <item x="831"/>
        <item x="974"/>
        <item x="1589"/>
        <item x="1685"/>
        <item x="1001"/>
        <item x="394"/>
        <item x="716"/>
        <item x="1747"/>
        <item x="1398"/>
        <item x="970"/>
        <item x="520"/>
        <item x="1783"/>
        <item x="1776"/>
        <item x="1036"/>
        <item x="1428"/>
        <item x="227"/>
        <item x="1542"/>
        <item x="555"/>
        <item x="226"/>
        <item x="1202"/>
        <item x="1397"/>
        <item x="4"/>
        <item x="156"/>
        <item x="1201"/>
        <item x="1470"/>
        <item x="1456"/>
        <item x="1323"/>
        <item x="43"/>
        <item x="948"/>
        <item x="1340"/>
        <item x="1032"/>
        <item x="934"/>
        <item x="1779"/>
        <item x="1518"/>
        <item x="295"/>
        <item x="1957"/>
        <item x="1506"/>
        <item x="1708"/>
        <item x="1702"/>
        <item x="1874"/>
        <item x="1092"/>
        <item x="1535"/>
        <item x="1204"/>
        <item x="766"/>
        <item x="962"/>
        <item x="1324"/>
        <item x="1459"/>
        <item x="204"/>
        <item x="851"/>
        <item x="839"/>
        <item x="1006"/>
        <item x="1290"/>
        <item x="1219"/>
        <item x="978"/>
        <item x="776"/>
        <item x="1614"/>
        <item x="86"/>
        <item x="748"/>
        <item x="301"/>
        <item x="1891"/>
        <item x="1830"/>
        <item x="977"/>
        <item x="953"/>
        <item x="1065"/>
        <item x="1296"/>
        <item x="1446"/>
        <item x="504"/>
        <item x="1433"/>
        <item x="1421"/>
        <item x="1042"/>
        <item x="1706"/>
        <item x="1496"/>
        <item x="606"/>
        <item x="1287"/>
        <item x="1257"/>
        <item x="552"/>
        <item x="358"/>
        <item x="1544"/>
        <item x="112"/>
        <item x="1452"/>
        <item x="27"/>
        <item x="1751"/>
        <item x="1370"/>
        <item x="1233"/>
        <item x="380"/>
        <item x="107"/>
        <item x="304"/>
        <item x="1770"/>
        <item x="964"/>
        <item x="1906"/>
        <item x="598"/>
        <item x="774"/>
        <item x="1684"/>
        <item x="324"/>
        <item x="1898"/>
        <item x="180"/>
        <item x="982"/>
        <item x="666"/>
        <item x="1226"/>
        <item x="661"/>
        <item x="367"/>
        <item x="1002"/>
        <item x="1351"/>
        <item x="1491"/>
        <item x="1179"/>
        <item x="1588"/>
        <item x="1427"/>
        <item x="1151"/>
        <item x="521"/>
        <item x="1392"/>
        <item x="229"/>
        <item x="1108"/>
        <item x="1935"/>
        <item x="1827"/>
        <item x="937"/>
        <item x="1811"/>
        <item x="139"/>
        <item x="34"/>
        <item x="450"/>
        <item x="770"/>
        <item x="1993"/>
        <item x="1594"/>
        <item x="75"/>
        <item x="305"/>
        <item x="240"/>
        <item x="664"/>
        <item x="20"/>
        <item x="563"/>
        <item x="1400"/>
        <item x="840"/>
        <item x="1135"/>
        <item x="788"/>
        <item x="1144"/>
        <item x="287"/>
        <item x="260"/>
        <item x="286"/>
        <item x="1304"/>
        <item x="194"/>
        <item x="1701"/>
        <item x="469"/>
        <item x="359"/>
        <item x="590"/>
        <item x="1263"/>
        <item x="221"/>
        <item x="538"/>
        <item x="1851"/>
        <item x="443"/>
        <item x="1195"/>
        <item x="1413"/>
        <item x="1869"/>
        <item x="883"/>
        <item x="613"/>
        <item x="460"/>
        <item x="623"/>
        <item x="1736"/>
        <item x="1615"/>
        <item x="862"/>
        <item x="1121"/>
        <item x="401"/>
        <item x="1149"/>
        <item x="739"/>
        <item x="1070"/>
        <item x="607"/>
        <item x="1648"/>
        <item x="1605"/>
        <item x="1343"/>
        <item x="218"/>
        <item x="1705"/>
        <item x="1890"/>
        <item x="646"/>
        <item x="961"/>
        <item x="250"/>
        <item x="1071"/>
        <item x="1606"/>
        <item x="1256"/>
        <item x="794"/>
        <item x="343"/>
        <item x="980"/>
        <item x="1816"/>
        <item x="351"/>
        <item x="1986"/>
        <item x="1845"/>
        <item x="1577"/>
        <item x="1802"/>
        <item x="817"/>
        <item x="360"/>
        <item x="266"/>
        <item x="166"/>
        <item x="671"/>
        <item x="1888"/>
        <item x="1276"/>
        <item x="705"/>
        <item x="1362"/>
        <item x="108"/>
        <item x="1927"/>
        <item x="996"/>
        <item x="642"/>
        <item x="589"/>
        <item x="386"/>
        <item x="1996"/>
        <item x="1854"/>
        <item x="1186"/>
        <item x="1057"/>
        <item x="116"/>
        <item x="1752"/>
        <item x="264"/>
        <item x="990"/>
        <item x="1746"/>
        <item x="232"/>
        <item x="940"/>
        <item x="550"/>
        <item x="1570"/>
        <item x="1682"/>
        <item x="1849"/>
        <item x="1329"/>
        <item x="1797"/>
        <item x="1533"/>
        <item x="1472"/>
        <item x="1069"/>
        <item x="926"/>
        <item x="136"/>
        <item x="1552"/>
        <item x="1109"/>
        <item x="1275"/>
        <item x="1728"/>
        <item x="536"/>
        <item x="938"/>
        <item x="1355"/>
        <item x="709"/>
        <item x="865"/>
        <item x="336"/>
        <item x="1941"/>
        <item x="564"/>
        <item x="15"/>
        <item x="615"/>
        <item x="1907"/>
        <item x="860"/>
        <item x="225"/>
        <item x="1129"/>
        <item x="435"/>
        <item x="1319"/>
        <item x="58"/>
        <item x="12"/>
        <item x="178"/>
        <item x="439"/>
        <item x="1260"/>
        <item x="1267"/>
        <item x="752"/>
        <item x="760"/>
        <item x="1371"/>
        <item x="848"/>
        <item x="532"/>
        <item x="1361"/>
        <item x="531"/>
        <item x="604"/>
        <item x="971"/>
        <item x="269"/>
        <item x="196"/>
        <item x="376"/>
        <item x="1638"/>
        <item x="1868"/>
        <item x="612"/>
        <item x="66"/>
        <item x="1689"/>
        <item x="396"/>
        <item x="1569"/>
        <item x="744"/>
        <item x="640"/>
        <item x="279"/>
        <item x="1105"/>
        <item x="1998"/>
        <item x="311"/>
        <item x="1726"/>
        <item x="300"/>
        <item x="1982"/>
        <item x="436"/>
        <item x="708"/>
        <item x="340"/>
        <item x="1479"/>
        <item x="810"/>
        <item x="1571"/>
        <item x="2"/>
        <item x="936"/>
        <item x="1448"/>
        <item x="517"/>
        <item x="1332"/>
        <item x="127"/>
        <item x="38"/>
        <item x="1317"/>
        <item x="530"/>
        <item x="875"/>
        <item x="87"/>
        <item x="1949"/>
        <item x="397"/>
        <item x="1659"/>
        <item x="1723"/>
        <item x="335"/>
        <item x="1531"/>
        <item x="1455"/>
        <item x="1117"/>
        <item x="731"/>
        <item x="1867"/>
        <item x="1051"/>
        <item x="1896"/>
        <item x="611"/>
        <item x="1341"/>
        <item x="387"/>
        <item x="22"/>
        <item x="418"/>
        <item x="1273"/>
        <item x="476"/>
        <item x="1013"/>
        <item x="1863"/>
        <item x="174"/>
        <item x="316"/>
        <item x="733"/>
        <item x="1029"/>
        <item x="1377"/>
        <item x="182"/>
        <item x="1865"/>
        <item x="1759"/>
        <item x="1714"/>
        <item x="25"/>
        <item x="1956"/>
        <item x="1512"/>
        <item x="1824"/>
        <item x="1205"/>
        <item x="451"/>
        <item x="587"/>
        <item x="1196"/>
        <item x="1484"/>
        <item x="1668"/>
        <item x="403"/>
        <item x="103"/>
        <item x="1349"/>
        <item x="824"/>
        <item x="596"/>
        <item x="1003"/>
        <item x="724"/>
        <item x="1833"/>
        <item x="1339"/>
        <item x="467"/>
        <item x="155"/>
        <item x="1671"/>
        <item x="488"/>
        <item x="1641"/>
        <item x="427"/>
        <item x="985"/>
        <item x="911"/>
        <item x="714"/>
        <item x="251"/>
        <item x="261"/>
        <item x="523"/>
        <item x="675"/>
        <item x="1049"/>
        <item x="925"/>
        <item x="1212"/>
        <item x="390"/>
        <item x="1150"/>
        <item x="1442"/>
        <item x="1735"/>
        <item x="115"/>
        <item x="1963"/>
        <item x="385"/>
        <item x="593"/>
        <item x="1477"/>
        <item x="132"/>
        <item x="1418"/>
        <item x="1539"/>
        <item x="1881"/>
        <item x="1555"/>
        <item x="595"/>
        <item x="426"/>
        <item x="1174"/>
        <item x="1692"/>
        <item x="627"/>
        <item x="1774"/>
        <item x="208"/>
        <item x="1248"/>
        <item x="1239"/>
        <item x="1457"/>
        <item x="580"/>
        <item x="945"/>
        <item x="654"/>
        <item x="2000"/>
        <item t="default"/>
      </items>
    </pivotField>
  </pivotFields>
  <rowFields count="1">
    <field x="5"/>
  </rowFields>
  <rowItems count="13">
    <i>
      <x/>
    </i>
    <i>
      <x v="1"/>
    </i>
    <i>
      <x v="2"/>
    </i>
    <i>
      <x v="3"/>
    </i>
    <i>
      <x v="4"/>
    </i>
    <i>
      <x v="5"/>
    </i>
    <i>
      <x v="6"/>
    </i>
    <i>
      <x v="7"/>
    </i>
    <i>
      <x v="8"/>
    </i>
    <i>
      <x v="9"/>
    </i>
    <i>
      <x v="10"/>
    </i>
    <i>
      <x v="11"/>
    </i>
    <i t="grand">
      <x/>
    </i>
  </rowItems>
  <colFields count="1">
    <field x="14"/>
  </colFields>
  <colItems count="6">
    <i>
      <x/>
    </i>
    <i>
      <x v="1"/>
    </i>
    <i>
      <x v="2"/>
    </i>
    <i>
      <x v="3"/>
    </i>
    <i>
      <x v="4"/>
    </i>
    <i t="grand">
      <x/>
    </i>
  </colItems>
  <dataFields count="1">
    <dataField name="Sum of Total_Amount" fld="27" baseField="14" baseItem="0"/>
  </dataFields>
  <chartFormats count="6">
    <chartFormat chart="2" format="18" series="1">
      <pivotArea type="data" outline="0" fieldPosition="0">
        <references count="2">
          <reference field="4294967294" count="1" selected="0">
            <x v="0"/>
          </reference>
          <reference field="14" count="1" selected="0">
            <x v="0"/>
          </reference>
        </references>
      </pivotArea>
    </chartFormat>
    <chartFormat chart="2" format="19" series="1">
      <pivotArea type="data" outline="0" fieldPosition="0">
        <references count="2">
          <reference field="4294967294" count="1" selected="0">
            <x v="0"/>
          </reference>
          <reference field="14" count="1" selected="0">
            <x v="1"/>
          </reference>
        </references>
      </pivotArea>
    </chartFormat>
    <chartFormat chart="2" format="20" series="1">
      <pivotArea type="data" outline="0" fieldPosition="0">
        <references count="2">
          <reference field="4294967294" count="1" selected="0">
            <x v="0"/>
          </reference>
          <reference field="14" count="1" selected="0">
            <x v="2"/>
          </reference>
        </references>
      </pivotArea>
    </chartFormat>
    <chartFormat chart="2" format="21" series="1">
      <pivotArea type="data" outline="0" fieldPosition="0">
        <references count="2">
          <reference field="4294967294" count="1" selected="0">
            <x v="0"/>
          </reference>
          <reference field="14" count="1" selected="0">
            <x v="3"/>
          </reference>
        </references>
      </pivotArea>
    </chartFormat>
    <chartFormat chart="2" format="22" series="1">
      <pivotArea type="data" outline="0" fieldPosition="0">
        <references count="2">
          <reference field="4294967294" count="1" selected="0">
            <x v="0"/>
          </reference>
          <reference field="14" count="1" selected="0">
            <x v="4"/>
          </reference>
        </references>
      </pivotArea>
    </chartFormat>
    <chartFormat chart="2" format="23"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Lst>
</pivotTableDefinition>
</file>

<file path=xl/pivotTables/pivotTable2.xml><?xml version="1.0" encoding="utf-8"?>
<pivotTableDefinition xmlns="http://schemas.openxmlformats.org/spreadsheetml/2006/main" name="PivotTable2" cacheId="0" applyNumberFormats="0" applyBorderFormats="0" applyFontFormats="0" applyPatternFormats="0" applyAlignmentFormats="0" applyWidthHeightFormats="1" dataCaption="Values" updatedVersion="6" minRefreshableVersion="3" useAutoFormatting="1" itemPrintTitles="1" createdVersion="6" indent="0" outline="1" outlineData="1" multipleFieldFilters="0" chartFormat="4">
  <location ref="B4:F11" firstHeaderRow="1" firstDataRow="2" firstDataCol="1"/>
  <pivotFields count="28">
    <pivotField showAll="0"/>
    <pivotField showAll="0"/>
    <pivotField showAll="0"/>
    <pivotField showAll="0"/>
    <pivotField showAll="0"/>
    <pivotField showAll="0">
      <items count="13">
        <item x="4"/>
        <item x="6"/>
        <item x="9"/>
        <item x="10"/>
        <item x="5"/>
        <item x="2"/>
        <item x="0"/>
        <item x="7"/>
        <item x="8"/>
        <item x="11"/>
        <item x="3"/>
        <item x="1"/>
        <item t="default"/>
      </items>
    </pivotField>
    <pivotField axis="axisCol" showAll="0">
      <items count="5">
        <item x="3"/>
        <item x="1"/>
        <item x="0"/>
        <item x="2"/>
        <item t="default"/>
      </items>
    </pivotField>
    <pivotField showAll="0"/>
    <pivotField showAll="0"/>
    <pivotField showAll="0"/>
    <pivotField showAll="0"/>
    <pivotField showAll="0"/>
    <pivotField showAll="0"/>
    <pivotField showAll="0"/>
    <pivotField axis="axisRow" showAll="0">
      <items count="7">
        <item x="2"/>
        <item x="4"/>
        <item x="1"/>
        <item x="3"/>
        <item x="0"/>
        <item h="1" x="5"/>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dataField="1" showAll="0">
      <items count="2002">
        <item x="924"/>
        <item x="829"/>
        <item x="1677"/>
        <item x="1742"/>
        <item x="473"/>
        <item x="722"/>
        <item x="895"/>
        <item x="827"/>
        <item x="584"/>
        <item x="1228"/>
        <item x="1031"/>
        <item x="1853"/>
        <item x="400"/>
        <item x="1155"/>
        <item x="1293"/>
        <item x="1551"/>
        <item x="1901"/>
        <item x="1831"/>
        <item x="1213"/>
        <item x="884"/>
        <item x="1822"/>
        <item x="1368"/>
        <item x="1918"/>
        <item x="1376"/>
        <item x="1748"/>
        <item x="528"/>
        <item x="1965"/>
        <item x="578"/>
        <item x="1164"/>
        <item x="1695"/>
        <item x="1688"/>
        <item x="506"/>
        <item x="1333"/>
        <item x="605"/>
        <item x="594"/>
        <item x="920"/>
        <item x="989"/>
        <item x="1617"/>
        <item x="956"/>
        <item x="677"/>
        <item x="1663"/>
        <item x="1879"/>
        <item x="1973"/>
        <item x="1292"/>
        <item x="1072"/>
        <item x="331"/>
        <item x="999"/>
        <item x="665"/>
        <item x="629"/>
        <item x="1120"/>
        <item x="522"/>
        <item x="1027"/>
        <item x="124"/>
        <item x="329"/>
        <item x="313"/>
        <item x="1737"/>
        <item x="177"/>
        <item x="1259"/>
        <item x="1567"/>
        <item x="681"/>
        <item x="1969"/>
        <item x="465"/>
        <item x="157"/>
        <item x="1468"/>
        <item x="1166"/>
        <item x="727"/>
        <item x="413"/>
        <item x="1250"/>
        <item x="726"/>
        <item x="1593"/>
        <item x="799"/>
        <item x="1185"/>
        <item x="897"/>
        <item x="1447"/>
        <item x="1640"/>
        <item x="1987"/>
        <item x="1462"/>
        <item x="1096"/>
        <item x="600"/>
        <item x="1127"/>
        <item x="1892"/>
        <item x="1773"/>
        <item x="158"/>
        <item x="1326"/>
        <item x="337"/>
        <item x="1862"/>
        <item x="1716"/>
        <item x="415"/>
        <item x="1761"/>
        <item x="750"/>
        <item x="1417"/>
        <item x="1745"/>
        <item x="1843"/>
        <item x="1667"/>
        <item x="1388"/>
        <item x="1307"/>
        <item x="1599"/>
        <item x="1595"/>
        <item x="382"/>
        <item x="1305"/>
        <item x="922"/>
        <item x="170"/>
        <item x="1683"/>
        <item x="1715"/>
        <item x="256"/>
        <item x="1246"/>
        <item x="975"/>
        <item x="1461"/>
        <item x="118"/>
        <item x="635"/>
        <item x="1048"/>
        <item x="47"/>
        <item x="95"/>
        <item x="747"/>
        <item x="1882"/>
        <item x="583"/>
        <item x="901"/>
        <item x="1243"/>
        <item x="935"/>
        <item x="1134"/>
        <item x="1609"/>
        <item x="207"/>
        <item x="1419"/>
        <item x="1515"/>
        <item x="1391"/>
        <item x="1840"/>
        <item x="1050"/>
        <item x="383"/>
        <item x="1807"/>
        <item x="1889"/>
        <item x="433"/>
        <item x="1560"/>
        <item x="1727"/>
        <item x="1143"/>
        <item x="28"/>
        <item x="515"/>
        <item x="1809"/>
        <item x="83"/>
        <item x="516"/>
        <item x="1931"/>
        <item x="1546"/>
        <item x="740"/>
        <item x="1063"/>
        <item x="181"/>
        <item x="1509"/>
        <item x="1313"/>
        <item x="900"/>
        <item x="869"/>
        <item x="508"/>
        <item x="1585"/>
        <item x="1330"/>
        <item x="1876"/>
        <item x="1067"/>
        <item x="1887"/>
        <item x="420"/>
        <item x="348"/>
        <item x="1511"/>
        <item x="1046"/>
        <item x="1299"/>
        <item x="1704"/>
        <item x="1991"/>
        <item x="1791"/>
        <item x="364"/>
        <item x="289"/>
        <item x="939"/>
        <item x="1100"/>
        <item x="1262"/>
        <item x="365"/>
        <item x="1014"/>
        <item x="1168"/>
        <item x="719"/>
        <item x="1961"/>
        <item x="644"/>
        <item x="490"/>
        <item x="1437"/>
        <item x="74"/>
        <item x="1834"/>
        <item x="1581"/>
        <item x="1550"/>
        <item x="51"/>
        <item x="1999"/>
        <item x="847"/>
        <item x="1432"/>
        <item x="1627"/>
        <item x="1613"/>
        <item x="422"/>
        <item x="758"/>
        <item x="281"/>
        <item x="1703"/>
        <item x="258"/>
        <item x="60"/>
        <item x="1530"/>
        <item x="1009"/>
        <item x="1836"/>
        <item x="1658"/>
        <item x="1504"/>
        <item x="1534"/>
        <item x="1214"/>
        <item x="327"/>
        <item x="1176"/>
        <item x="50"/>
        <item x="676"/>
        <item x="647"/>
        <item x="1357"/>
        <item x="159"/>
        <item x="1161"/>
        <item x="152"/>
        <item x="1266"/>
        <item x="1649"/>
        <item x="271"/>
        <item x="1079"/>
        <item x="0"/>
        <item x="667"/>
        <item x="1782"/>
        <item x="70"/>
        <item x="1114"/>
        <item x="318"/>
        <item x="1771"/>
        <item x="889"/>
        <item x="246"/>
        <item x="137"/>
        <item x="1227"/>
        <item x="68"/>
        <item x="721"/>
        <item x="298"/>
        <item x="1025"/>
        <item x="1021"/>
        <item x="909"/>
        <item x="1289"/>
        <item x="1252"/>
        <item x="669"/>
        <item x="119"/>
        <item x="643"/>
        <item x="444"/>
        <item x="24"/>
        <item x="502"/>
        <item x="1680"/>
        <item x="715"/>
        <item x="319"/>
        <item x="735"/>
        <item x="505"/>
        <item x="1590"/>
        <item x="1107"/>
        <item x="1697"/>
        <item x="1911"/>
        <item x="1280"/>
        <item x="391"/>
        <item x="113"/>
        <item x="1602"/>
        <item x="1"/>
        <item x="368"/>
        <item x="1412"/>
        <item x="1503"/>
        <item x="1241"/>
        <item x="1587"/>
        <item x="874"/>
        <item x="1549"/>
        <item x="63"/>
        <item x="768"/>
        <item x="670"/>
        <item x="1159"/>
        <item x="1897"/>
        <item x="660"/>
        <item x="475"/>
        <item x="1814"/>
        <item x="812"/>
        <item x="1679"/>
        <item x="632"/>
        <item x="1710"/>
        <item x="171"/>
        <item x="1396"/>
        <item x="1311"/>
        <item x="588"/>
        <item x="843"/>
        <item x="1012"/>
        <item x="913"/>
        <item x="633"/>
        <item x="1548"/>
        <item x="775"/>
        <item x="239"/>
        <item x="1359"/>
        <item x="582"/>
        <item x="1328"/>
        <item x="1141"/>
        <item x="10"/>
        <item x="1945"/>
        <item x="780"/>
        <item x="1261"/>
        <item x="841"/>
        <item x="1030"/>
        <item x="1694"/>
        <item x="193"/>
        <item x="1215"/>
        <item x="638"/>
        <item x="37"/>
        <item x="946"/>
        <item x="693"/>
        <item x="1541"/>
        <item x="314"/>
        <item x="1404"/>
        <item x="1942"/>
        <item x="1693"/>
        <item x="310"/>
        <item x="764"/>
        <item x="908"/>
        <item x="1449"/>
        <item x="81"/>
        <item x="134"/>
        <item x="1325"/>
        <item x="1995"/>
        <item x="1936"/>
        <item x="614"/>
        <item x="510"/>
        <item x="1024"/>
        <item x="1801"/>
        <item x="1188"/>
        <item x="217"/>
        <item x="1331"/>
        <item x="1558"/>
        <item x="1678"/>
        <item x="31"/>
        <item x="79"/>
        <item x="1383"/>
        <item x="219"/>
        <item x="1187"/>
        <item x="1438"/>
        <item x="1601"/>
        <item x="280"/>
        <item x="393"/>
        <item x="154"/>
        <item x="547"/>
        <item x="375"/>
        <item x="1734"/>
        <item x="1189"/>
        <item x="1635"/>
        <item x="551"/>
        <item x="1089"/>
        <item x="876"/>
        <item x="61"/>
        <item x="738"/>
        <item x="866"/>
        <item x="1628"/>
        <item x="1379"/>
        <item x="1481"/>
        <item x="782"/>
        <item x="1647"/>
        <item x="1621"/>
        <item x="268"/>
        <item x="918"/>
        <item x="1988"/>
        <item x="746"/>
        <item x="1788"/>
        <item x="678"/>
        <item x="1893"/>
        <item x="822"/>
        <item x="701"/>
        <item x="1981"/>
        <item x="44"/>
        <item x="1964"/>
        <item x="625"/>
        <item x="1430"/>
        <item x="497"/>
        <item x="1578"/>
        <item x="1463"/>
        <item x="972"/>
        <item x="307"/>
        <item x="1513"/>
        <item x="1829"/>
        <item x="317"/>
        <item x="1217"/>
        <item x="372"/>
        <item x="634"/>
        <item x="545"/>
        <item x="1254"/>
        <item x="1480"/>
        <item x="1223"/>
        <item x="1722"/>
        <item x="1785"/>
        <item x="91"/>
        <item x="341"/>
        <item x="1431"/>
        <item x="1424"/>
        <item x="1948"/>
        <item x="1804"/>
        <item x="500"/>
        <item x="1350"/>
        <item x="1306"/>
        <item x="1488"/>
        <item x="955"/>
        <item x="338"/>
        <item x="1975"/>
        <item x="283"/>
        <item x="798"/>
        <item x="1467"/>
        <item x="234"/>
        <item x="1562"/>
        <item x="1169"/>
        <item x="1104"/>
        <item x="891"/>
        <item x="35"/>
        <item x="1793"/>
        <item x="969"/>
        <item x="1926"/>
        <item x="796"/>
        <item x="1056"/>
        <item x="296"/>
        <item x="1033"/>
        <item x="5"/>
        <item x="242"/>
        <item x="1492"/>
        <item x="1385"/>
        <item x="1008"/>
        <item x="795"/>
        <item x="1445"/>
        <item x="1572"/>
        <item x="1234"/>
        <item x="1787"/>
        <item x="1575"/>
        <item x="777"/>
        <item x="1713"/>
        <item x="725"/>
        <item x="1971"/>
        <item x="759"/>
        <item x="871"/>
        <item x="781"/>
        <item x="645"/>
        <item x="928"/>
        <item x="1353"/>
        <item x="1395"/>
        <item x="48"/>
        <item x="141"/>
        <item x="30"/>
        <item x="811"/>
        <item x="1356"/>
        <item x="1023"/>
        <item x="205"/>
        <item x="88"/>
        <item x="1360"/>
        <item x="1501"/>
        <item x="294"/>
        <item x="122"/>
        <item x="542"/>
        <item x="1754"/>
        <item x="198"/>
        <item x="1880"/>
        <item x="894"/>
        <item x="1394"/>
        <item x="1596"/>
        <item x="1167"/>
        <item x="1526"/>
        <item x="85"/>
        <item x="486"/>
        <item x="265"/>
        <item x="610"/>
        <item x="892"/>
        <item x="216"/>
        <item x="1604"/>
        <item x="668"/>
        <item x="1521"/>
        <item x="730"/>
        <item x="741"/>
        <item x="46"/>
        <item x="274"/>
        <item x="1015"/>
        <item x="1348"/>
        <item x="1623"/>
        <item x="1133"/>
        <item x="253"/>
        <item x="1170"/>
        <item x="1148"/>
        <item x="756"/>
        <item x="470"/>
        <item x="1411"/>
        <item x="62"/>
        <item x="1720"/>
        <item x="1495"/>
        <item x="357"/>
        <item x="80"/>
        <item x="212"/>
        <item x="1900"/>
        <item x="1473"/>
        <item x="425"/>
        <item x="529"/>
        <item x="1182"/>
        <item x="322"/>
        <item x="690"/>
        <item x="648"/>
        <item x="293"/>
        <item x="471"/>
        <item x="1450"/>
        <item x="650"/>
        <item x="484"/>
        <item x="674"/>
        <item x="787"/>
        <item x="1733"/>
        <item x="1183"/>
        <item x="1080"/>
        <item x="820"/>
        <item x="463"/>
        <item x="1629"/>
        <item x="1137"/>
        <item x="1486"/>
        <item x="537"/>
        <item x="878"/>
        <item x="347"/>
        <item x="462"/>
        <item x="440"/>
        <item x="987"/>
        <item x="1819"/>
        <item x="284"/>
        <item x="966"/>
        <item x="13"/>
        <item x="1497"/>
        <item x="1277"/>
        <item x="407"/>
        <item x="707"/>
        <item x="1017"/>
        <item x="1393"/>
        <item x="1171"/>
        <item x="512"/>
        <item x="1318"/>
        <item x="1016"/>
        <item x="1652"/>
        <item x="544"/>
        <item x="161"/>
        <item x="1616"/>
        <item x="374"/>
        <item x="1389"/>
        <item x="1870"/>
        <item x="21"/>
        <item x="549"/>
        <item x="845"/>
        <item x="481"/>
        <item x="828"/>
        <item x="1871"/>
        <item x="1835"/>
        <item x="1040"/>
        <item x="1053"/>
        <item x="753"/>
        <item x="1525"/>
        <item x="1335"/>
        <item x="238"/>
        <item x="601"/>
        <item x="496"/>
        <item x="163"/>
        <item x="927"/>
        <item x="148"/>
        <item x="988"/>
        <item x="361"/>
        <item x="1094"/>
        <item x="732"/>
        <item x="291"/>
        <item x="797"/>
        <item x="1864"/>
        <item x="559"/>
        <item x="807"/>
        <item x="164"/>
        <item x="52"/>
        <item x="1366"/>
        <item x="1810"/>
        <item x="1559"/>
        <item x="1815"/>
        <item x="960"/>
        <item x="1037"/>
        <item x="1004"/>
        <item x="1808"/>
        <item x="292"/>
        <item x="1959"/>
        <item x="1769"/>
        <item x="903"/>
        <item x="398"/>
        <item x="802"/>
        <item x="252"/>
        <item x="712"/>
        <item x="133"/>
        <item x="1690"/>
        <item x="704"/>
        <item x="618"/>
        <item x="792"/>
        <item x="1540"/>
        <item x="77"/>
        <item x="1489"/>
        <item x="1711"/>
        <item x="1322"/>
        <item x="1904"/>
        <item x="916"/>
        <item x="72"/>
        <item x="1983"/>
        <item x="1764"/>
        <item x="1038"/>
        <item x="1968"/>
        <item x="1743"/>
        <item x="1608"/>
        <item x="441"/>
        <item x="1384"/>
        <item x="1255"/>
        <item x="1729"/>
        <item x="1126"/>
        <item x="1139"/>
        <item x="1490"/>
        <item x="1781"/>
        <item x="1435"/>
        <item x="917"/>
        <item x="189"/>
        <item x="923"/>
        <item x="882"/>
        <item x="1352"/>
        <item x="526"/>
        <item x="197"/>
        <item x="1136"/>
        <item x="711"/>
        <item x="1088"/>
        <item x="1744"/>
        <item x="1478"/>
        <item x="1282"/>
        <item x="222"/>
        <item x="1238"/>
        <item x="1232"/>
        <item x="825"/>
        <item x="1464"/>
        <item x="363"/>
        <item x="905"/>
        <item x="1857"/>
        <item x="1399"/>
        <item x="1675"/>
        <item x="144"/>
        <item x="941"/>
        <item x="183"/>
        <item x="1471"/>
        <item x="1410"/>
        <item x="919"/>
        <item x="1989"/>
        <item x="1760"/>
        <item x="1193"/>
        <item x="321"/>
        <item x="1374"/>
        <item x="1209"/>
        <item x="129"/>
        <item x="1950"/>
        <item x="1821"/>
        <item x="285"/>
        <item x="1794"/>
        <item x="819"/>
        <item x="93"/>
        <item x="637"/>
        <item x="213"/>
        <item x="405"/>
        <item x="1924"/>
        <item x="619"/>
        <item x="499"/>
        <item x="1646"/>
        <item x="147"/>
        <item x="1872"/>
        <item x="821"/>
        <item x="1972"/>
        <item x="442"/>
        <item x="1098"/>
        <item x="957"/>
        <item x="1767"/>
        <item x="495"/>
        <item x="1163"/>
        <item x="1363"/>
        <item x="696"/>
        <item x="1274"/>
        <item x="423"/>
        <item x="929"/>
        <item x="1709"/>
        <item x="734"/>
        <item x="1883"/>
        <item x="501"/>
        <item x="765"/>
        <item x="1281"/>
        <item x="214"/>
        <item x="1934"/>
        <item x="573"/>
        <item x="1522"/>
        <item x="1387"/>
        <item x="92"/>
        <item x="1582"/>
        <item x="1928"/>
        <item x="1654"/>
        <item x="275"/>
        <item x="1645"/>
        <item x="1634"/>
        <item x="370"/>
        <item x="1237"/>
        <item x="994"/>
        <item x="1369"/>
        <item x="1624"/>
        <item x="429"/>
        <item x="199"/>
        <item x="259"/>
        <item x="1302"/>
        <item x="1947"/>
        <item x="1097"/>
        <item x="1940"/>
        <item x="592"/>
        <item x="1977"/>
        <item x="424"/>
        <item x="1203"/>
        <item x="371"/>
        <item x="873"/>
        <item x="1984"/>
        <item x="209"/>
        <item x="388"/>
        <item x="1938"/>
        <item x="1416"/>
        <item x="26"/>
        <item x="1156"/>
        <item x="478"/>
        <item x="210"/>
        <item x="105"/>
        <item x="1083"/>
        <item x="947"/>
        <item x="169"/>
        <item x="649"/>
        <item x="1574"/>
        <item x="1691"/>
        <item x="1058"/>
        <item x="864"/>
        <item x="1620"/>
        <item x="1758"/>
        <item x="366"/>
        <item x="835"/>
        <item x="1124"/>
        <item x="745"/>
        <item x="353"/>
        <item x="763"/>
        <item x="464"/>
        <item x="837"/>
        <item x="1837"/>
        <item x="1672"/>
        <item x="1790"/>
        <item x="356"/>
        <item x="624"/>
        <item x="461"/>
        <item x="1316"/>
        <item x="836"/>
        <item x="1118"/>
        <item x="90"/>
        <item x="1138"/>
        <item x="689"/>
        <item x="176"/>
        <item x="483"/>
        <item x="1673"/>
        <item x="503"/>
        <item x="1500"/>
        <item x="514"/>
        <item x="608"/>
        <item x="906"/>
        <item x="915"/>
        <item x="772"/>
        <item x="1884"/>
        <item x="1929"/>
        <item x="1047"/>
        <item x="769"/>
        <item x="863"/>
        <item x="771"/>
        <item x="1925"/>
        <item x="541"/>
        <item x="480"/>
        <item x="1338"/>
        <item x="1642"/>
        <item x="1960"/>
        <item x="880"/>
        <item x="1669"/>
        <item x="245"/>
        <item x="138"/>
        <item x="1547"/>
        <item x="1612"/>
        <item x="525"/>
        <item x="477"/>
        <item x="1175"/>
        <item x="1078"/>
        <item x="1630"/>
        <item x="931"/>
        <item x="408"/>
        <item x="445"/>
        <item x="1756"/>
        <item x="1158"/>
        <item x="1651"/>
        <item x="1875"/>
        <item x="767"/>
        <item x="1633"/>
        <item x="1832"/>
        <item x="241"/>
        <item x="636"/>
        <item x="100"/>
        <item x="1407"/>
        <item x="1564"/>
        <item x="858"/>
        <item x="23"/>
        <item x="1200"/>
        <item x="1103"/>
        <item x="1240"/>
        <item x="533"/>
        <item x="856"/>
        <item x="958"/>
        <item x="1095"/>
        <item x="235"/>
        <item x="1279"/>
        <item x="1099"/>
        <item x="963"/>
        <item x="1125"/>
        <item x="16"/>
        <item x="1465"/>
        <item x="184"/>
        <item x="485"/>
        <item x="1221"/>
        <item x="543"/>
        <item x="534"/>
        <item x="1044"/>
        <item x="1011"/>
        <item x="1517"/>
        <item x="1483"/>
        <item x="1236"/>
        <item x="378"/>
        <item x="1005"/>
        <item x="1154"/>
        <item x="737"/>
        <item x="513"/>
        <item x="267"/>
        <item x="1505"/>
        <item x="411"/>
        <item x="898"/>
        <item x="691"/>
        <item x="1041"/>
        <item x="1980"/>
        <item x="1327"/>
        <item x="511"/>
        <item x="729"/>
        <item x="854"/>
        <item x="1625"/>
        <item x="89"/>
        <item x="1674"/>
        <item x="1554"/>
        <item x="816"/>
        <item x="49"/>
        <item x="1914"/>
        <item x="651"/>
        <item x="662"/>
        <item x="965"/>
        <item x="493"/>
        <item x="1286"/>
        <item x="1422"/>
        <item x="1476"/>
        <item x="1930"/>
        <item x="1508"/>
        <item x="102"/>
        <item x="1650"/>
        <item x="1028"/>
        <item x="1081"/>
        <item x="402"/>
        <item x="1873"/>
        <item x="1022"/>
        <item x="1408"/>
        <item x="1591"/>
        <item x="1719"/>
        <item x="1426"/>
        <item x="653"/>
        <item x="1946"/>
        <item x="1440"/>
        <item x="617"/>
        <item x="84"/>
        <item x="247"/>
        <item x="1372"/>
        <item x="663"/>
        <item x="535"/>
        <item x="1850"/>
        <item x="330"/>
        <item x="1789"/>
        <item x="902"/>
        <item x="201"/>
        <item x="743"/>
        <item x="1529"/>
        <item x="885"/>
        <item x="703"/>
        <item x="1128"/>
        <item x="1913"/>
        <item x="1990"/>
        <item x="1584"/>
        <item x="1858"/>
        <item x="1390"/>
        <item x="1010"/>
        <item x="1910"/>
        <item x="179"/>
        <item x="1800"/>
        <item x="1106"/>
        <item x="1285"/>
        <item x="565"/>
        <item x="468"/>
        <item x="59"/>
        <item x="1190"/>
        <item x="868"/>
        <item x="1626"/>
        <item x="1131"/>
        <item x="524"/>
        <item x="1859"/>
        <item x="452"/>
        <item x="3"/>
        <item x="17"/>
        <item x="1152"/>
        <item x="1852"/>
        <item x="377"/>
        <item x="706"/>
        <item x="1132"/>
        <item x="191"/>
        <item x="1618"/>
        <item x="1778"/>
        <item x="130"/>
        <item x="53"/>
        <item x="687"/>
        <item x="55"/>
        <item x="1954"/>
        <item x="1268"/>
        <item x="991"/>
        <item x="572"/>
        <item x="1796"/>
        <item x="67"/>
        <item x="1844"/>
        <item x="560"/>
        <item x="96"/>
        <item x="1905"/>
        <item x="1401"/>
        <item x="1848"/>
        <item x="562"/>
        <item x="603"/>
        <item x="494"/>
        <item x="518"/>
        <item x="168"/>
        <item x="1451"/>
        <item x="842"/>
        <item x="1253"/>
        <item x="1242"/>
        <item x="1272"/>
        <item x="1007"/>
        <item x="872"/>
        <item x="973"/>
        <item x="1123"/>
        <item x="125"/>
        <item x="1045"/>
        <item x="570"/>
        <item x="1066"/>
        <item x="1116"/>
        <item x="1915"/>
        <item x="448"/>
        <item x="702"/>
        <item x="273"/>
        <item x="1300"/>
        <item x="1375"/>
        <item x="1665"/>
        <item x="406"/>
        <item x="1145"/>
        <item x="344"/>
        <item x="1101"/>
        <item x="1966"/>
        <item x="1485"/>
        <item x="896"/>
        <item x="1224"/>
        <item x="976"/>
        <item x="1206"/>
        <item x="757"/>
        <item x="784"/>
        <item x="951"/>
        <item x="1666"/>
        <item x="1020"/>
        <item x="417"/>
        <item x="323"/>
        <item x="349"/>
        <item x="762"/>
        <item x="804"/>
        <item x="392"/>
        <item x="430"/>
        <item x="679"/>
        <item x="1681"/>
        <item x="1885"/>
        <item x="18"/>
        <item x="1696"/>
        <item x="1644"/>
        <item x="315"/>
        <item x="942"/>
        <item x="910"/>
        <item x="1912"/>
        <item x="783"/>
        <item x="1365"/>
        <item x="131"/>
        <item x="698"/>
        <item x="1643"/>
        <item x="1920"/>
        <item x="1493"/>
        <item x="203"/>
        <item x="1536"/>
        <item x="195"/>
        <item x="1580"/>
        <item x="1755"/>
        <item x="446"/>
        <item x="826"/>
        <item x="586"/>
        <item x="907"/>
        <item x="791"/>
        <item x="354"/>
        <item x="1487"/>
        <item x="1111"/>
        <item x="438"/>
        <item x="673"/>
        <item x="1556"/>
        <item x="1772"/>
        <item x="110"/>
        <item x="1739"/>
        <item x="1271"/>
        <item x="1130"/>
        <item x="1955"/>
        <item x="1402"/>
        <item x="1199"/>
        <item x="1970"/>
        <item x="838"/>
        <item x="1474"/>
        <item x="123"/>
        <item x="101"/>
        <item x="1908"/>
        <item x="1085"/>
        <item x="1367"/>
        <item x="852"/>
        <item x="1378"/>
        <item x="1308"/>
        <item x="548"/>
        <item x="1603"/>
        <item x="813"/>
        <item x="1712"/>
        <item x="1994"/>
        <item x="1543"/>
        <item x="1177"/>
        <item x="1507"/>
        <item x="215"/>
        <item x="850"/>
        <item x="1265"/>
        <item x="1847"/>
        <item x="1856"/>
        <item x="1245"/>
        <item x="575"/>
        <item x="833"/>
        <item x="192"/>
        <item x="576"/>
        <item x="1721"/>
        <item x="1405"/>
        <item x="808"/>
        <item x="1310"/>
        <item x="126"/>
        <item x="793"/>
        <item x="540"/>
        <item x="1283"/>
        <item x="498"/>
        <item x="742"/>
        <item x="930"/>
        <item x="278"/>
        <item x="233"/>
        <item x="1798"/>
        <item x="1197"/>
        <item x="1916"/>
        <item x="1514"/>
        <item x="1194"/>
        <item x="41"/>
        <item x="1086"/>
        <item x="140"/>
        <item x="1861"/>
        <item x="11"/>
        <item x="162"/>
        <item x="1985"/>
        <item x="1235"/>
        <item x="1523"/>
        <item x="1436"/>
        <item x="312"/>
        <item x="1210"/>
        <item x="1346"/>
        <item x="1061"/>
        <item x="723"/>
        <item x="1102"/>
        <item x="700"/>
        <item x="1557"/>
        <item x="628"/>
        <item x="381"/>
        <item x="509"/>
        <item x="571"/>
        <item x="998"/>
        <item x="186"/>
        <item x="73"/>
        <item x="1364"/>
        <item x="1434"/>
        <item x="395"/>
        <item x="1730"/>
        <item x="145"/>
        <item x="626"/>
        <item x="57"/>
        <item x="1545"/>
        <item x="986"/>
        <item x="1818"/>
        <item x="1780"/>
        <item x="1899"/>
        <item x="1820"/>
        <item x="1664"/>
        <item x="1074"/>
        <item x="886"/>
        <item x="1932"/>
        <item x="1039"/>
        <item x="754"/>
        <item x="369"/>
        <item x="1301"/>
        <item x="1380"/>
        <item x="567"/>
        <item x="641"/>
        <item x="117"/>
        <item x="82"/>
        <item x="688"/>
        <item x="1997"/>
        <item x="579"/>
        <item x="805"/>
        <item x="1656"/>
        <item x="325"/>
        <item x="1068"/>
        <item x="1373"/>
        <item x="1115"/>
        <item x="1566"/>
        <item x="1420"/>
        <item x="456"/>
        <item x="1762"/>
        <item x="237"/>
        <item x="109"/>
        <item x="76"/>
        <item x="1229"/>
        <item x="1482"/>
        <item x="339"/>
        <item x="507"/>
        <item x="1951"/>
        <item x="597"/>
        <item x="1303"/>
        <item x="432"/>
        <item x="334"/>
        <item x="557"/>
        <item x="697"/>
        <item x="801"/>
        <item x="622"/>
        <item x="1902"/>
        <item x="853"/>
        <item x="449"/>
        <item x="45"/>
        <item x="1962"/>
        <item x="1222"/>
        <item x="7"/>
        <item x="1753"/>
        <item x="1825"/>
        <item x="932"/>
        <item x="257"/>
        <item x="1886"/>
        <item x="1553"/>
        <item x="1055"/>
        <item x="173"/>
        <item x="952"/>
        <item x="1939"/>
        <item x="1284"/>
        <item x="1795"/>
        <item x="1153"/>
        <item x="1499"/>
        <item x="1565"/>
        <item x="944"/>
        <item x="345"/>
        <item x="160"/>
        <item x="1527"/>
        <item x="187"/>
        <item x="992"/>
        <item x="755"/>
        <item x="728"/>
        <item x="1877"/>
        <item x="879"/>
        <item x="326"/>
        <item x="1917"/>
        <item x="39"/>
        <item x="539"/>
        <item x="1979"/>
        <item x="556"/>
        <item x="428"/>
        <item x="546"/>
        <item x="1494"/>
        <item x="893"/>
        <item x="1725"/>
        <item x="487"/>
        <item x="1944"/>
        <item x="1142"/>
        <item x="1958"/>
        <item x="1792"/>
        <item x="1698"/>
        <item x="1269"/>
        <item x="309"/>
        <item x="94"/>
        <item x="1943"/>
        <item x="881"/>
        <item x="803"/>
        <item x="1718"/>
        <item x="1524"/>
        <item x="1414"/>
        <item x="1763"/>
        <item x="1639"/>
        <item x="1347"/>
        <item x="713"/>
        <item x="815"/>
        <item x="14"/>
        <item x="790"/>
        <item x="206"/>
        <item x="1291"/>
        <item x="1866"/>
        <item x="190"/>
        <item x="1191"/>
        <item x="834"/>
        <item x="1122"/>
        <item x="519"/>
        <item x="32"/>
        <item x="1607"/>
        <item x="1140"/>
        <item x="692"/>
        <item x="1403"/>
        <item x="1425"/>
        <item x="1358"/>
        <item x="620"/>
        <item x="1059"/>
        <item x="332"/>
        <item x="202"/>
        <item x="1173"/>
        <item x="421"/>
        <item x="1382"/>
        <item x="1586"/>
        <item x="1043"/>
        <item x="887"/>
        <item x="1765"/>
        <item x="457"/>
        <item x="1923"/>
        <item x="890"/>
        <item x="832"/>
        <item x="1172"/>
        <item x="1225"/>
        <item x="1060"/>
        <item x="683"/>
        <item x="384"/>
        <item x="262"/>
        <item x="1211"/>
        <item x="150"/>
        <item x="943"/>
        <item x="652"/>
        <item x="220"/>
        <item x="867"/>
        <item x="1579"/>
        <item x="414"/>
        <item x="342"/>
        <item x="950"/>
        <item x="1631"/>
        <item x="1768"/>
        <item x="459"/>
        <item x="1823"/>
        <item x="639"/>
        <item x="656"/>
        <item x="276"/>
        <item x="230"/>
        <item x="175"/>
        <item x="1180"/>
        <item x="33"/>
        <item x="1537"/>
        <item x="472"/>
        <item x="1091"/>
        <item x="1258"/>
        <item x="779"/>
        <item x="1034"/>
        <item x="1803"/>
        <item x="99"/>
        <item x="1112"/>
        <item x="120"/>
        <item x="870"/>
        <item x="172"/>
        <item x="71"/>
        <item x="1563"/>
        <item x="789"/>
        <item x="121"/>
        <item x="410"/>
        <item x="778"/>
        <item x="1423"/>
        <item x="8"/>
        <item x="1598"/>
        <item x="1084"/>
        <item x="1655"/>
        <item x="814"/>
        <item x="967"/>
        <item x="1538"/>
        <item x="849"/>
        <item x="1974"/>
        <item x="1073"/>
        <item x="553"/>
        <item x="1082"/>
        <item x="1817"/>
        <item x="1064"/>
        <item x="1409"/>
        <item x="1218"/>
        <item x="1749"/>
        <item x="694"/>
        <item x="143"/>
        <item x="859"/>
        <item x="1784"/>
        <item x="569"/>
        <item x="1298"/>
        <item x="995"/>
        <item x="303"/>
        <item x="1429"/>
        <item x="482"/>
        <item x="1828"/>
        <item x="1247"/>
        <item x="857"/>
        <item x="1519"/>
        <item x="1846"/>
        <item x="419"/>
        <item x="1026"/>
        <item x="185"/>
        <item x="1933"/>
        <item x="65"/>
        <item x="1568"/>
        <item x="1724"/>
        <item x="244"/>
        <item x="997"/>
        <item x="128"/>
        <item x="761"/>
        <item x="1895"/>
        <item x="362"/>
        <item x="1777"/>
        <item x="434"/>
        <item x="1354"/>
        <item x="1967"/>
        <item x="818"/>
        <item x="749"/>
        <item x="1019"/>
        <item x="399"/>
        <item x="1662"/>
        <item x="346"/>
        <item x="416"/>
        <item x="1000"/>
        <item x="255"/>
        <item x="270"/>
        <item x="566"/>
        <item x="373"/>
        <item x="809"/>
        <item x="6"/>
        <item x="1600"/>
        <item x="249"/>
        <item x="1786"/>
        <item x="9"/>
        <item x="616"/>
        <item x="1510"/>
        <item x="1799"/>
        <item x="1731"/>
        <item x="1619"/>
        <item x="135"/>
        <item x="599"/>
        <item x="1162"/>
        <item x="1466"/>
        <item x="1636"/>
        <item x="333"/>
        <item x="1903"/>
        <item x="492"/>
        <item x="1320"/>
        <item x="1244"/>
        <item x="409"/>
        <item x="243"/>
        <item x="1707"/>
        <item x="1653"/>
        <item x="1216"/>
        <item x="1090"/>
        <item x="1220"/>
        <item x="1278"/>
        <item x="297"/>
        <item x="455"/>
        <item x="861"/>
        <item x="1321"/>
        <item x="751"/>
        <item x="912"/>
        <item x="602"/>
        <item x="984"/>
        <item x="773"/>
        <item x="1670"/>
        <item x="302"/>
        <item x="574"/>
        <item x="1093"/>
        <item x="114"/>
        <item x="1386"/>
        <item x="447"/>
        <item x="717"/>
        <item x="1453"/>
        <item x="680"/>
        <item x="491"/>
        <item x="1597"/>
        <item x="682"/>
        <item x="466"/>
        <item x="1165"/>
        <item x="1160"/>
        <item x="1561"/>
        <item x="36"/>
        <item x="1054"/>
        <item x="1251"/>
        <item x="1750"/>
        <item x="736"/>
        <item x="248"/>
        <item x="1611"/>
        <item x="64"/>
        <item x="1443"/>
        <item x="489"/>
        <item x="412"/>
        <item x="149"/>
        <item x="1288"/>
        <item x="1110"/>
        <item x="1119"/>
        <item x="1909"/>
        <item x="142"/>
        <item x="328"/>
        <item x="352"/>
        <item x="224"/>
        <item x="1334"/>
        <item x="1444"/>
        <item x="1344"/>
        <item x="577"/>
        <item x="568"/>
        <item x="630"/>
        <item x="1576"/>
        <item x="437"/>
        <item x="609"/>
        <item x="1460"/>
        <item x="1632"/>
        <item x="981"/>
        <item x="308"/>
        <item x="585"/>
        <item x="1315"/>
        <item x="263"/>
        <item x="1178"/>
        <item x="1337"/>
        <item x="954"/>
        <item x="458"/>
        <item x="1878"/>
        <item x="1035"/>
        <item x="211"/>
        <item x="153"/>
        <item x="355"/>
        <item x="1717"/>
        <item x="223"/>
        <item x="290"/>
        <item x="1637"/>
        <item x="1842"/>
        <item x="288"/>
        <item x="1919"/>
        <item x="1309"/>
        <item x="830"/>
        <item x="1978"/>
        <item x="1381"/>
        <item x="78"/>
        <item x="1077"/>
        <item x="272"/>
        <item x="231"/>
        <item x="236"/>
        <item x="1610"/>
        <item x="1439"/>
        <item x="561"/>
        <item x="1952"/>
        <item x="1498"/>
        <item x="29"/>
        <item x="299"/>
        <item x="1469"/>
        <item x="1294"/>
        <item x="42"/>
        <item x="1249"/>
        <item x="1264"/>
        <item x="1052"/>
        <item x="1660"/>
        <item x="655"/>
        <item x="657"/>
        <item x="554"/>
        <item x="1295"/>
        <item x="1894"/>
        <item x="877"/>
        <item x="320"/>
        <item x="558"/>
        <item x="1687"/>
        <item x="846"/>
        <item x="699"/>
        <item x="855"/>
        <item x="1860"/>
        <item x="899"/>
        <item x="254"/>
        <item x="1976"/>
        <item x="621"/>
        <item x="1766"/>
        <item x="56"/>
        <item x="282"/>
        <item x="1208"/>
        <item x="1147"/>
        <item x="959"/>
        <item x="720"/>
        <item x="1812"/>
        <item x="1583"/>
        <item x="474"/>
        <item x="1516"/>
        <item x="98"/>
        <item x="1454"/>
        <item x="968"/>
        <item x="151"/>
        <item x="1532"/>
        <item x="350"/>
        <item x="631"/>
        <item x="54"/>
        <item x="1775"/>
        <item x="431"/>
        <item x="1342"/>
        <item x="106"/>
        <item x="806"/>
        <item x="904"/>
        <item x="1741"/>
        <item x="1528"/>
        <item x="1699"/>
        <item x="167"/>
        <item x="695"/>
        <item x="1855"/>
        <item x="1732"/>
        <item x="306"/>
        <item x="40"/>
        <item x="1312"/>
        <item x="1198"/>
        <item x="1076"/>
        <item x="1740"/>
        <item x="228"/>
        <item x="1502"/>
        <item x="1520"/>
        <item x="1157"/>
        <item x="581"/>
        <item x="1813"/>
        <item x="104"/>
        <item x="1018"/>
        <item x="1184"/>
        <item x="453"/>
        <item x="921"/>
        <item x="686"/>
        <item x="823"/>
        <item x="785"/>
        <item x="1953"/>
        <item x="1676"/>
        <item x="1181"/>
        <item x="718"/>
        <item x="1839"/>
        <item x="1441"/>
        <item x="1297"/>
        <item x="710"/>
        <item x="949"/>
        <item x="200"/>
        <item x="1922"/>
        <item x="684"/>
        <item x="1838"/>
        <item x="1146"/>
        <item x="1657"/>
        <item x="97"/>
        <item x="111"/>
        <item x="1415"/>
        <item x="1406"/>
        <item x="844"/>
        <item x="1622"/>
        <item x="1062"/>
        <item x="983"/>
        <item x="1826"/>
        <item x="685"/>
        <item x="1686"/>
        <item x="69"/>
        <item x="1937"/>
        <item x="1270"/>
        <item x="800"/>
        <item x="527"/>
        <item x="1841"/>
        <item x="993"/>
        <item x="454"/>
        <item x="672"/>
        <item x="888"/>
        <item x="979"/>
        <item x="479"/>
        <item x="1921"/>
        <item x="1805"/>
        <item x="1475"/>
        <item x="1336"/>
        <item x="277"/>
        <item x="165"/>
        <item x="1075"/>
        <item x="1738"/>
        <item x="659"/>
        <item x="1230"/>
        <item x="1661"/>
        <item x="1757"/>
        <item x="914"/>
        <item x="146"/>
        <item x="933"/>
        <item x="1231"/>
        <item x="1992"/>
        <item x="404"/>
        <item x="1207"/>
        <item x="1573"/>
        <item x="1592"/>
        <item x="1700"/>
        <item x="786"/>
        <item x="1806"/>
        <item x="658"/>
        <item x="1314"/>
        <item x="1192"/>
        <item x="1458"/>
        <item x="19"/>
        <item x="188"/>
        <item x="1087"/>
        <item x="1345"/>
        <item x="389"/>
        <item x="591"/>
        <item x="379"/>
        <item x="1113"/>
        <item x="831"/>
        <item x="974"/>
        <item x="1589"/>
        <item x="1685"/>
        <item x="1001"/>
        <item x="394"/>
        <item x="716"/>
        <item x="1747"/>
        <item x="1398"/>
        <item x="970"/>
        <item x="520"/>
        <item x="1783"/>
        <item x="1776"/>
        <item x="1036"/>
        <item x="1428"/>
        <item x="227"/>
        <item x="1542"/>
        <item x="555"/>
        <item x="226"/>
        <item x="1202"/>
        <item x="1397"/>
        <item x="4"/>
        <item x="156"/>
        <item x="1201"/>
        <item x="1470"/>
        <item x="1456"/>
        <item x="1323"/>
        <item x="43"/>
        <item x="948"/>
        <item x="1340"/>
        <item x="1032"/>
        <item x="934"/>
        <item x="1779"/>
        <item x="1518"/>
        <item x="295"/>
        <item x="1957"/>
        <item x="1506"/>
        <item x="1708"/>
        <item x="1702"/>
        <item x="1874"/>
        <item x="1092"/>
        <item x="1535"/>
        <item x="1204"/>
        <item x="766"/>
        <item x="962"/>
        <item x="1324"/>
        <item x="1459"/>
        <item x="204"/>
        <item x="851"/>
        <item x="839"/>
        <item x="1006"/>
        <item x="1290"/>
        <item x="1219"/>
        <item x="978"/>
        <item x="776"/>
        <item x="1614"/>
        <item x="86"/>
        <item x="748"/>
        <item x="301"/>
        <item x="1891"/>
        <item x="1830"/>
        <item x="977"/>
        <item x="953"/>
        <item x="1065"/>
        <item x="1296"/>
        <item x="1446"/>
        <item x="504"/>
        <item x="1433"/>
        <item x="1421"/>
        <item x="1042"/>
        <item x="1706"/>
        <item x="1496"/>
        <item x="606"/>
        <item x="1287"/>
        <item x="1257"/>
        <item x="552"/>
        <item x="358"/>
        <item x="1544"/>
        <item x="112"/>
        <item x="1452"/>
        <item x="27"/>
        <item x="1751"/>
        <item x="1370"/>
        <item x="1233"/>
        <item x="380"/>
        <item x="107"/>
        <item x="304"/>
        <item x="1770"/>
        <item x="964"/>
        <item x="1906"/>
        <item x="598"/>
        <item x="774"/>
        <item x="1684"/>
        <item x="324"/>
        <item x="1898"/>
        <item x="180"/>
        <item x="982"/>
        <item x="666"/>
        <item x="1226"/>
        <item x="661"/>
        <item x="367"/>
        <item x="1002"/>
        <item x="1351"/>
        <item x="1491"/>
        <item x="1179"/>
        <item x="1588"/>
        <item x="1427"/>
        <item x="1151"/>
        <item x="521"/>
        <item x="1392"/>
        <item x="229"/>
        <item x="1108"/>
        <item x="1935"/>
        <item x="1827"/>
        <item x="937"/>
        <item x="1811"/>
        <item x="139"/>
        <item x="34"/>
        <item x="450"/>
        <item x="770"/>
        <item x="1993"/>
        <item x="1594"/>
        <item x="75"/>
        <item x="305"/>
        <item x="240"/>
        <item x="664"/>
        <item x="20"/>
        <item x="563"/>
        <item x="1400"/>
        <item x="840"/>
        <item x="1135"/>
        <item x="788"/>
        <item x="1144"/>
        <item x="287"/>
        <item x="260"/>
        <item x="286"/>
        <item x="1304"/>
        <item x="194"/>
        <item x="1701"/>
        <item x="469"/>
        <item x="359"/>
        <item x="590"/>
        <item x="1263"/>
        <item x="221"/>
        <item x="538"/>
        <item x="1851"/>
        <item x="443"/>
        <item x="1195"/>
        <item x="1413"/>
        <item x="1869"/>
        <item x="883"/>
        <item x="613"/>
        <item x="460"/>
        <item x="623"/>
        <item x="1736"/>
        <item x="1615"/>
        <item x="862"/>
        <item x="1121"/>
        <item x="401"/>
        <item x="1149"/>
        <item x="739"/>
        <item x="1070"/>
        <item x="607"/>
        <item x="1648"/>
        <item x="1605"/>
        <item x="1343"/>
        <item x="218"/>
        <item x="1705"/>
        <item x="1890"/>
        <item x="646"/>
        <item x="961"/>
        <item x="250"/>
        <item x="1071"/>
        <item x="1606"/>
        <item x="1256"/>
        <item x="794"/>
        <item x="343"/>
        <item x="980"/>
        <item x="1816"/>
        <item x="351"/>
        <item x="1986"/>
        <item x="1845"/>
        <item x="1577"/>
        <item x="1802"/>
        <item x="817"/>
        <item x="360"/>
        <item x="266"/>
        <item x="166"/>
        <item x="671"/>
        <item x="1888"/>
        <item x="1276"/>
        <item x="705"/>
        <item x="1362"/>
        <item x="108"/>
        <item x="1927"/>
        <item x="996"/>
        <item x="642"/>
        <item x="589"/>
        <item x="386"/>
        <item x="1996"/>
        <item x="1854"/>
        <item x="1186"/>
        <item x="1057"/>
        <item x="116"/>
        <item x="1752"/>
        <item x="264"/>
        <item x="990"/>
        <item x="1746"/>
        <item x="232"/>
        <item x="940"/>
        <item x="550"/>
        <item x="1570"/>
        <item x="1682"/>
        <item x="1849"/>
        <item x="1329"/>
        <item x="1797"/>
        <item x="1533"/>
        <item x="1472"/>
        <item x="1069"/>
        <item x="926"/>
        <item x="136"/>
        <item x="1552"/>
        <item x="1109"/>
        <item x="1275"/>
        <item x="1728"/>
        <item x="536"/>
        <item x="938"/>
        <item x="1355"/>
        <item x="709"/>
        <item x="865"/>
        <item x="336"/>
        <item x="1941"/>
        <item x="564"/>
        <item x="15"/>
        <item x="615"/>
        <item x="1907"/>
        <item x="860"/>
        <item x="225"/>
        <item x="1129"/>
        <item x="435"/>
        <item x="1319"/>
        <item x="58"/>
        <item x="12"/>
        <item x="178"/>
        <item x="439"/>
        <item x="1260"/>
        <item x="1267"/>
        <item x="752"/>
        <item x="760"/>
        <item x="1371"/>
        <item x="848"/>
        <item x="532"/>
        <item x="1361"/>
        <item x="531"/>
        <item x="604"/>
        <item x="971"/>
        <item x="269"/>
        <item x="196"/>
        <item x="376"/>
        <item x="1638"/>
        <item x="1868"/>
        <item x="612"/>
        <item x="66"/>
        <item x="1689"/>
        <item x="396"/>
        <item x="1569"/>
        <item x="744"/>
        <item x="640"/>
        <item x="279"/>
        <item x="1105"/>
        <item x="1998"/>
        <item x="311"/>
        <item x="1726"/>
        <item x="300"/>
        <item x="1982"/>
        <item x="436"/>
        <item x="708"/>
        <item x="340"/>
        <item x="1479"/>
        <item x="810"/>
        <item x="1571"/>
        <item x="2"/>
        <item x="936"/>
        <item x="1448"/>
        <item x="517"/>
        <item x="1332"/>
        <item x="127"/>
        <item x="38"/>
        <item x="1317"/>
        <item x="530"/>
        <item x="875"/>
        <item x="87"/>
        <item x="1949"/>
        <item x="397"/>
        <item x="1659"/>
        <item x="1723"/>
        <item x="335"/>
        <item x="1531"/>
        <item x="1455"/>
        <item x="1117"/>
        <item x="731"/>
        <item x="1867"/>
        <item x="1051"/>
        <item x="1896"/>
        <item x="611"/>
        <item x="1341"/>
        <item x="387"/>
        <item x="22"/>
        <item x="418"/>
        <item x="1273"/>
        <item x="476"/>
        <item x="1013"/>
        <item x="1863"/>
        <item x="174"/>
        <item x="316"/>
        <item x="733"/>
        <item x="1029"/>
        <item x="1377"/>
        <item x="182"/>
        <item x="1865"/>
        <item x="1759"/>
        <item x="1714"/>
        <item x="25"/>
        <item x="1956"/>
        <item x="1512"/>
        <item x="1824"/>
        <item x="1205"/>
        <item x="451"/>
        <item x="587"/>
        <item x="1196"/>
        <item x="1484"/>
        <item x="1668"/>
        <item x="403"/>
        <item x="103"/>
        <item x="1349"/>
        <item x="824"/>
        <item x="596"/>
        <item x="1003"/>
        <item x="724"/>
        <item x="1833"/>
        <item x="1339"/>
        <item x="467"/>
        <item x="155"/>
        <item x="1671"/>
        <item x="488"/>
        <item x="1641"/>
        <item x="427"/>
        <item x="985"/>
        <item x="911"/>
        <item x="714"/>
        <item x="251"/>
        <item x="261"/>
        <item x="523"/>
        <item x="675"/>
        <item x="1049"/>
        <item x="925"/>
        <item x="1212"/>
        <item x="390"/>
        <item x="1150"/>
        <item x="1442"/>
        <item x="1735"/>
        <item x="115"/>
        <item x="1963"/>
        <item x="385"/>
        <item x="593"/>
        <item x="1477"/>
        <item x="132"/>
        <item x="1418"/>
        <item x="1539"/>
        <item x="1881"/>
        <item x="1555"/>
        <item x="595"/>
        <item x="426"/>
        <item x="1174"/>
        <item x="1692"/>
        <item x="627"/>
        <item x="1774"/>
        <item x="208"/>
        <item x="1248"/>
        <item x="1239"/>
        <item x="1457"/>
        <item x="580"/>
        <item x="945"/>
        <item x="654"/>
        <item x="2000"/>
        <item t="default"/>
      </items>
    </pivotField>
  </pivotFields>
  <rowFields count="1">
    <field x="14"/>
  </rowFields>
  <rowItems count="6">
    <i>
      <x/>
    </i>
    <i>
      <x v="1"/>
    </i>
    <i>
      <x v="2"/>
    </i>
    <i>
      <x v="3"/>
    </i>
    <i>
      <x v="4"/>
    </i>
    <i t="grand">
      <x/>
    </i>
  </rowItems>
  <colFields count="1">
    <field x="6"/>
  </colFields>
  <colItems count="4">
    <i>
      <x v="1"/>
    </i>
    <i>
      <x v="2"/>
    </i>
    <i>
      <x v="3"/>
    </i>
    <i t="grand">
      <x/>
    </i>
  </colItems>
  <dataFields count="1">
    <dataField name="Sum of Total_Amount" fld="27" baseField="14" baseItem="0"/>
  </dataFields>
  <chartFormats count="23">
    <chartFormat chart="1" format="3" series="1">
      <pivotArea type="data" outline="0" fieldPosition="0">
        <references count="2">
          <reference field="4294967294" count="1" selected="0">
            <x v="0"/>
          </reference>
          <reference field="6" count="1" selected="0">
            <x v="1"/>
          </reference>
        </references>
      </pivotArea>
    </chartFormat>
    <chartFormat chart="1" format="4" series="1">
      <pivotArea type="data" outline="0" fieldPosition="0">
        <references count="2">
          <reference field="4294967294" count="1" selected="0">
            <x v="0"/>
          </reference>
          <reference field="6" count="1" selected="0">
            <x v="2"/>
          </reference>
        </references>
      </pivotArea>
    </chartFormat>
    <chartFormat chart="1" format="5" series="1">
      <pivotArea type="data" outline="0" fieldPosition="0">
        <references count="2">
          <reference field="4294967294" count="1" selected="0">
            <x v="0"/>
          </reference>
          <reference field="6" count="1" selected="0">
            <x v="3"/>
          </reference>
        </references>
      </pivotArea>
    </chartFormat>
    <chartFormat chart="3" format="24" series="1">
      <pivotArea type="data" outline="0" fieldPosition="0">
        <references count="2">
          <reference field="4294967294" count="1" selected="0">
            <x v="0"/>
          </reference>
          <reference field="6" count="1" selected="0">
            <x v="1"/>
          </reference>
        </references>
      </pivotArea>
    </chartFormat>
    <chartFormat chart="3" format="25">
      <pivotArea type="data" outline="0" fieldPosition="0">
        <references count="3">
          <reference field="4294967294" count="1" selected="0">
            <x v="0"/>
          </reference>
          <reference field="6" count="1" selected="0">
            <x v="1"/>
          </reference>
          <reference field="14" count="1" selected="0">
            <x v="0"/>
          </reference>
        </references>
      </pivotArea>
    </chartFormat>
    <chartFormat chart="3" format="26">
      <pivotArea type="data" outline="0" fieldPosition="0">
        <references count="3">
          <reference field="4294967294" count="1" selected="0">
            <x v="0"/>
          </reference>
          <reference field="6" count="1" selected="0">
            <x v="1"/>
          </reference>
          <reference field="14" count="1" selected="0">
            <x v="1"/>
          </reference>
        </references>
      </pivotArea>
    </chartFormat>
    <chartFormat chart="3" format="27">
      <pivotArea type="data" outline="0" fieldPosition="0">
        <references count="3">
          <reference field="4294967294" count="1" selected="0">
            <x v="0"/>
          </reference>
          <reference field="6" count="1" selected="0">
            <x v="1"/>
          </reference>
          <reference field="14" count="1" selected="0">
            <x v="2"/>
          </reference>
        </references>
      </pivotArea>
    </chartFormat>
    <chartFormat chart="3" format="28">
      <pivotArea type="data" outline="0" fieldPosition="0">
        <references count="3">
          <reference field="4294967294" count="1" selected="0">
            <x v="0"/>
          </reference>
          <reference field="6" count="1" selected="0">
            <x v="1"/>
          </reference>
          <reference field="14" count="1" selected="0">
            <x v="3"/>
          </reference>
        </references>
      </pivotArea>
    </chartFormat>
    <chartFormat chart="3" format="29">
      <pivotArea type="data" outline="0" fieldPosition="0">
        <references count="3">
          <reference field="4294967294" count="1" selected="0">
            <x v="0"/>
          </reference>
          <reference field="6" count="1" selected="0">
            <x v="1"/>
          </reference>
          <reference field="14" count="1" selected="0">
            <x v="4"/>
          </reference>
        </references>
      </pivotArea>
    </chartFormat>
    <chartFormat chart="3" format="30" series="1">
      <pivotArea type="data" outline="0" fieldPosition="0">
        <references count="2">
          <reference field="4294967294" count="1" selected="0">
            <x v="0"/>
          </reference>
          <reference field="6" count="1" selected="0">
            <x v="2"/>
          </reference>
        </references>
      </pivotArea>
    </chartFormat>
    <chartFormat chart="3" format="31">
      <pivotArea type="data" outline="0" fieldPosition="0">
        <references count="3">
          <reference field="4294967294" count="1" selected="0">
            <x v="0"/>
          </reference>
          <reference field="6" count="1" selected="0">
            <x v="2"/>
          </reference>
          <reference field="14" count="1" selected="0">
            <x v="0"/>
          </reference>
        </references>
      </pivotArea>
    </chartFormat>
    <chartFormat chart="3" format="32">
      <pivotArea type="data" outline="0" fieldPosition="0">
        <references count="3">
          <reference field="4294967294" count="1" selected="0">
            <x v="0"/>
          </reference>
          <reference field="6" count="1" selected="0">
            <x v="2"/>
          </reference>
          <reference field="14" count="1" selected="0">
            <x v="1"/>
          </reference>
        </references>
      </pivotArea>
    </chartFormat>
    <chartFormat chart="3" format="33">
      <pivotArea type="data" outline="0" fieldPosition="0">
        <references count="3">
          <reference field="4294967294" count="1" selected="0">
            <x v="0"/>
          </reference>
          <reference field="6" count="1" selected="0">
            <x v="2"/>
          </reference>
          <reference field="14" count="1" selected="0">
            <x v="2"/>
          </reference>
        </references>
      </pivotArea>
    </chartFormat>
    <chartFormat chart="3" format="34">
      <pivotArea type="data" outline="0" fieldPosition="0">
        <references count="3">
          <reference field="4294967294" count="1" selected="0">
            <x v="0"/>
          </reference>
          <reference field="6" count="1" selected="0">
            <x v="2"/>
          </reference>
          <reference field="14" count="1" selected="0">
            <x v="3"/>
          </reference>
        </references>
      </pivotArea>
    </chartFormat>
    <chartFormat chart="3" format="35">
      <pivotArea type="data" outline="0" fieldPosition="0">
        <references count="3">
          <reference field="4294967294" count="1" selected="0">
            <x v="0"/>
          </reference>
          <reference field="6" count="1" selected="0">
            <x v="2"/>
          </reference>
          <reference field="14" count="1" selected="0">
            <x v="4"/>
          </reference>
        </references>
      </pivotArea>
    </chartFormat>
    <chartFormat chart="3" format="36" series="1">
      <pivotArea type="data" outline="0" fieldPosition="0">
        <references count="2">
          <reference field="4294967294" count="1" selected="0">
            <x v="0"/>
          </reference>
          <reference field="6" count="1" selected="0">
            <x v="3"/>
          </reference>
        </references>
      </pivotArea>
    </chartFormat>
    <chartFormat chart="3" format="37">
      <pivotArea type="data" outline="0" fieldPosition="0">
        <references count="3">
          <reference field="4294967294" count="1" selected="0">
            <x v="0"/>
          </reference>
          <reference field="6" count="1" selected="0">
            <x v="3"/>
          </reference>
          <reference field="14" count="1" selected="0">
            <x v="0"/>
          </reference>
        </references>
      </pivotArea>
    </chartFormat>
    <chartFormat chart="3" format="38">
      <pivotArea type="data" outline="0" fieldPosition="0">
        <references count="3">
          <reference field="4294967294" count="1" selected="0">
            <x v="0"/>
          </reference>
          <reference field="6" count="1" selected="0">
            <x v="3"/>
          </reference>
          <reference field="14" count="1" selected="0">
            <x v="1"/>
          </reference>
        </references>
      </pivotArea>
    </chartFormat>
    <chartFormat chart="3" format="39">
      <pivotArea type="data" outline="0" fieldPosition="0">
        <references count="3">
          <reference field="4294967294" count="1" selected="0">
            <x v="0"/>
          </reference>
          <reference field="6" count="1" selected="0">
            <x v="3"/>
          </reference>
          <reference field="14" count="1" selected="0">
            <x v="2"/>
          </reference>
        </references>
      </pivotArea>
    </chartFormat>
    <chartFormat chart="3" format="40">
      <pivotArea type="data" outline="0" fieldPosition="0">
        <references count="3">
          <reference field="4294967294" count="1" selected="0">
            <x v="0"/>
          </reference>
          <reference field="6" count="1" selected="0">
            <x v="3"/>
          </reference>
          <reference field="14" count="1" selected="0">
            <x v="3"/>
          </reference>
        </references>
      </pivotArea>
    </chartFormat>
    <chartFormat chart="3" format="41">
      <pivotArea type="data" outline="0" fieldPosition="0">
        <references count="3">
          <reference field="4294967294" count="1" selected="0">
            <x v="0"/>
          </reference>
          <reference field="6" count="1" selected="0">
            <x v="3"/>
          </reference>
          <reference field="14" count="1" selected="0">
            <x v="4"/>
          </reference>
        </references>
      </pivotArea>
    </chartFormat>
    <chartFormat chart="3" format="42" series="1">
      <pivotArea type="data" outline="0" fieldPosition="0">
        <references count="2">
          <reference field="4294967294" count="1" selected="0">
            <x v="0"/>
          </reference>
          <reference field="6" count="1" selected="0">
            <x v="0"/>
          </reference>
        </references>
      </pivotArea>
    </chartFormat>
    <chartFormat chart="1" format="6" series="1">
      <pivotArea type="data" outline="0" fieldPosition="0">
        <references count="2">
          <reference field="4294967294" count="1" selected="0">
            <x v="0"/>
          </reference>
          <reference field="6"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Lst>
</pivotTableDefinition>
</file>

<file path=xl/pivotTables/pivotTable3.xml><?xml version="1.0" encoding="utf-8"?>
<pivotTableDefinition xmlns="http://schemas.openxmlformats.org/spreadsheetml/2006/main" name="PivotTable3" cacheId="0" applyNumberFormats="0" applyBorderFormats="0" applyFontFormats="0" applyPatternFormats="0" applyAlignmentFormats="0" applyWidthHeightFormats="1" dataCaption="Values" updatedVersion="6" minRefreshableVersion="3" useAutoFormatting="1" itemPrintTitles="1" createdVersion="6" indent="0" outline="1" outlineData="1" multipleFieldFilters="0" chartFormat="5">
  <location ref="D3:J25" firstHeaderRow="1" firstDataRow="2" firstDataCol="1"/>
  <pivotFields count="28">
    <pivotField showAll="0"/>
    <pivotField showAll="0"/>
    <pivotField showAll="0"/>
    <pivotField showAll="0"/>
    <pivotField showAll="0"/>
    <pivotField showAll="0">
      <items count="13">
        <item x="4"/>
        <item x="6"/>
        <item x="9"/>
        <item x="10"/>
        <item x="5"/>
        <item x="2"/>
        <item x="0"/>
        <item x="7"/>
        <item x="8"/>
        <item x="11"/>
        <item x="3"/>
        <item x="1"/>
        <item t="default"/>
      </items>
    </pivotField>
    <pivotField showAll="0">
      <items count="5">
        <item x="3"/>
        <item x="1"/>
        <item x="0"/>
        <item x="2"/>
        <item t="default"/>
      </items>
    </pivotField>
    <pivotField showAll="0"/>
    <pivotField showAll="0"/>
    <pivotField showAll="0"/>
    <pivotField showAll="0"/>
    <pivotField showAll="0"/>
    <pivotField axis="axisCol" showAll="0">
      <items count="7">
        <item x="3"/>
        <item x="0"/>
        <item x="1"/>
        <item x="2"/>
        <item x="4"/>
        <item x="5"/>
        <item t="default"/>
      </items>
    </pivotField>
    <pivotField showAll="0"/>
    <pivotField showAll="0">
      <items count="7">
        <item x="2"/>
        <item x="4"/>
        <item x="1"/>
        <item x="3"/>
        <item x="0"/>
        <item h="1" x="5"/>
        <item t="default"/>
      </items>
    </pivotField>
    <pivotField showAll="0"/>
    <pivotField showAll="0"/>
    <pivotField showAll="0"/>
    <pivotField showAll="0"/>
    <pivotField axis="axisRow" showAll="0">
      <items count="22">
        <item x="19"/>
        <item x="5"/>
        <item x="2"/>
        <item x="16"/>
        <item x="17"/>
        <item x="9"/>
        <item x="13"/>
        <item x="3"/>
        <item x="14"/>
        <item x="15"/>
        <item x="1"/>
        <item x="0"/>
        <item x="12"/>
        <item x="8"/>
        <item x="4"/>
        <item x="7"/>
        <item x="11"/>
        <item x="6"/>
        <item x="10"/>
        <item x="18"/>
        <item h="1" x="20"/>
        <item t="default"/>
      </items>
    </pivotField>
    <pivotField showAll="0"/>
    <pivotField showAll="0"/>
    <pivotField showAll="0"/>
    <pivotField showAll="0"/>
    <pivotField showAll="0"/>
    <pivotField showAll="0"/>
    <pivotField showAll="0"/>
    <pivotField dataField="1" showAll="0">
      <items count="2002">
        <item x="924"/>
        <item x="829"/>
        <item x="1677"/>
        <item x="1742"/>
        <item x="473"/>
        <item x="722"/>
        <item x="895"/>
        <item x="827"/>
        <item x="584"/>
        <item x="1228"/>
        <item x="1031"/>
        <item x="1853"/>
        <item x="400"/>
        <item x="1155"/>
        <item x="1293"/>
        <item x="1551"/>
        <item x="1901"/>
        <item x="1831"/>
        <item x="1213"/>
        <item x="884"/>
        <item x="1822"/>
        <item x="1368"/>
        <item x="1918"/>
        <item x="1376"/>
        <item x="1748"/>
        <item x="528"/>
        <item x="1965"/>
        <item x="578"/>
        <item x="1164"/>
        <item x="1695"/>
        <item x="1688"/>
        <item x="506"/>
        <item x="1333"/>
        <item x="605"/>
        <item x="594"/>
        <item x="920"/>
        <item x="989"/>
        <item x="1617"/>
        <item x="956"/>
        <item x="677"/>
        <item x="1663"/>
        <item x="1879"/>
        <item x="1973"/>
        <item x="1292"/>
        <item x="1072"/>
        <item x="331"/>
        <item x="999"/>
        <item x="665"/>
        <item x="629"/>
        <item x="1120"/>
        <item x="522"/>
        <item x="1027"/>
        <item x="124"/>
        <item x="329"/>
        <item x="313"/>
        <item x="1737"/>
        <item x="177"/>
        <item x="1259"/>
        <item x="1567"/>
        <item x="681"/>
        <item x="1969"/>
        <item x="465"/>
        <item x="157"/>
        <item x="1468"/>
        <item x="1166"/>
        <item x="727"/>
        <item x="413"/>
        <item x="1250"/>
        <item x="726"/>
        <item x="1593"/>
        <item x="799"/>
        <item x="1185"/>
        <item x="897"/>
        <item x="1447"/>
        <item x="1640"/>
        <item x="1987"/>
        <item x="1462"/>
        <item x="1096"/>
        <item x="600"/>
        <item x="1127"/>
        <item x="1892"/>
        <item x="1773"/>
        <item x="158"/>
        <item x="1326"/>
        <item x="337"/>
        <item x="1862"/>
        <item x="1716"/>
        <item x="415"/>
        <item x="1761"/>
        <item x="750"/>
        <item x="1417"/>
        <item x="1745"/>
        <item x="1843"/>
        <item x="1667"/>
        <item x="1388"/>
        <item x="1307"/>
        <item x="1599"/>
        <item x="1595"/>
        <item x="382"/>
        <item x="1305"/>
        <item x="922"/>
        <item x="170"/>
        <item x="1683"/>
        <item x="1715"/>
        <item x="256"/>
        <item x="1246"/>
        <item x="975"/>
        <item x="1461"/>
        <item x="118"/>
        <item x="635"/>
        <item x="1048"/>
        <item x="47"/>
        <item x="95"/>
        <item x="747"/>
        <item x="1882"/>
        <item x="583"/>
        <item x="901"/>
        <item x="1243"/>
        <item x="935"/>
        <item x="1134"/>
        <item x="1609"/>
        <item x="207"/>
        <item x="1419"/>
        <item x="1515"/>
        <item x="1391"/>
        <item x="1840"/>
        <item x="1050"/>
        <item x="383"/>
        <item x="1807"/>
        <item x="1889"/>
        <item x="433"/>
        <item x="1560"/>
        <item x="1727"/>
        <item x="1143"/>
        <item x="28"/>
        <item x="515"/>
        <item x="1809"/>
        <item x="83"/>
        <item x="516"/>
        <item x="1931"/>
        <item x="1546"/>
        <item x="740"/>
        <item x="1063"/>
        <item x="181"/>
        <item x="1509"/>
        <item x="1313"/>
        <item x="900"/>
        <item x="869"/>
        <item x="508"/>
        <item x="1585"/>
        <item x="1330"/>
        <item x="1876"/>
        <item x="1067"/>
        <item x="1887"/>
        <item x="420"/>
        <item x="348"/>
        <item x="1511"/>
        <item x="1046"/>
        <item x="1299"/>
        <item x="1704"/>
        <item x="1991"/>
        <item x="1791"/>
        <item x="364"/>
        <item x="289"/>
        <item x="939"/>
        <item x="1100"/>
        <item x="1262"/>
        <item x="365"/>
        <item x="1014"/>
        <item x="1168"/>
        <item x="719"/>
        <item x="1961"/>
        <item x="644"/>
        <item x="490"/>
        <item x="1437"/>
        <item x="74"/>
        <item x="1834"/>
        <item x="1581"/>
        <item x="1550"/>
        <item x="51"/>
        <item x="1999"/>
        <item x="847"/>
        <item x="1432"/>
        <item x="1627"/>
        <item x="1613"/>
        <item x="422"/>
        <item x="758"/>
        <item x="281"/>
        <item x="1703"/>
        <item x="258"/>
        <item x="60"/>
        <item x="1530"/>
        <item x="1009"/>
        <item x="1836"/>
        <item x="1658"/>
        <item x="1504"/>
        <item x="1534"/>
        <item x="1214"/>
        <item x="327"/>
        <item x="1176"/>
        <item x="50"/>
        <item x="676"/>
        <item x="647"/>
        <item x="1357"/>
        <item x="159"/>
        <item x="1161"/>
        <item x="152"/>
        <item x="1266"/>
        <item x="1649"/>
        <item x="271"/>
        <item x="1079"/>
        <item x="0"/>
        <item x="667"/>
        <item x="1782"/>
        <item x="70"/>
        <item x="1114"/>
        <item x="318"/>
        <item x="1771"/>
        <item x="889"/>
        <item x="246"/>
        <item x="137"/>
        <item x="1227"/>
        <item x="68"/>
        <item x="721"/>
        <item x="298"/>
        <item x="1025"/>
        <item x="1021"/>
        <item x="909"/>
        <item x="1289"/>
        <item x="1252"/>
        <item x="669"/>
        <item x="119"/>
        <item x="643"/>
        <item x="444"/>
        <item x="24"/>
        <item x="502"/>
        <item x="1680"/>
        <item x="715"/>
        <item x="319"/>
        <item x="735"/>
        <item x="505"/>
        <item x="1590"/>
        <item x="1107"/>
        <item x="1697"/>
        <item x="1911"/>
        <item x="1280"/>
        <item x="391"/>
        <item x="113"/>
        <item x="1602"/>
        <item x="1"/>
        <item x="368"/>
        <item x="1412"/>
        <item x="1503"/>
        <item x="1241"/>
        <item x="1587"/>
        <item x="874"/>
        <item x="1549"/>
        <item x="63"/>
        <item x="768"/>
        <item x="670"/>
        <item x="1159"/>
        <item x="1897"/>
        <item x="660"/>
        <item x="475"/>
        <item x="1814"/>
        <item x="812"/>
        <item x="1679"/>
        <item x="632"/>
        <item x="1710"/>
        <item x="171"/>
        <item x="1396"/>
        <item x="1311"/>
        <item x="588"/>
        <item x="843"/>
        <item x="1012"/>
        <item x="913"/>
        <item x="633"/>
        <item x="1548"/>
        <item x="775"/>
        <item x="239"/>
        <item x="1359"/>
        <item x="582"/>
        <item x="1328"/>
        <item x="1141"/>
        <item x="10"/>
        <item x="1945"/>
        <item x="780"/>
        <item x="1261"/>
        <item x="841"/>
        <item x="1030"/>
        <item x="1694"/>
        <item x="193"/>
        <item x="1215"/>
        <item x="638"/>
        <item x="37"/>
        <item x="946"/>
        <item x="693"/>
        <item x="1541"/>
        <item x="314"/>
        <item x="1404"/>
        <item x="1942"/>
        <item x="1693"/>
        <item x="310"/>
        <item x="764"/>
        <item x="908"/>
        <item x="1449"/>
        <item x="81"/>
        <item x="134"/>
        <item x="1325"/>
        <item x="1995"/>
        <item x="1936"/>
        <item x="614"/>
        <item x="510"/>
        <item x="1024"/>
        <item x="1801"/>
        <item x="1188"/>
        <item x="217"/>
        <item x="1331"/>
        <item x="1558"/>
        <item x="1678"/>
        <item x="31"/>
        <item x="79"/>
        <item x="1383"/>
        <item x="219"/>
        <item x="1187"/>
        <item x="1438"/>
        <item x="1601"/>
        <item x="280"/>
        <item x="393"/>
        <item x="154"/>
        <item x="547"/>
        <item x="375"/>
        <item x="1734"/>
        <item x="1189"/>
        <item x="1635"/>
        <item x="551"/>
        <item x="1089"/>
        <item x="876"/>
        <item x="61"/>
        <item x="738"/>
        <item x="866"/>
        <item x="1628"/>
        <item x="1379"/>
        <item x="1481"/>
        <item x="782"/>
        <item x="1647"/>
        <item x="1621"/>
        <item x="268"/>
        <item x="918"/>
        <item x="1988"/>
        <item x="746"/>
        <item x="1788"/>
        <item x="678"/>
        <item x="1893"/>
        <item x="822"/>
        <item x="701"/>
        <item x="1981"/>
        <item x="44"/>
        <item x="1964"/>
        <item x="625"/>
        <item x="1430"/>
        <item x="497"/>
        <item x="1578"/>
        <item x="1463"/>
        <item x="972"/>
        <item x="307"/>
        <item x="1513"/>
        <item x="1829"/>
        <item x="317"/>
        <item x="1217"/>
        <item x="372"/>
        <item x="634"/>
        <item x="545"/>
        <item x="1254"/>
        <item x="1480"/>
        <item x="1223"/>
        <item x="1722"/>
        <item x="1785"/>
        <item x="91"/>
        <item x="341"/>
        <item x="1431"/>
        <item x="1424"/>
        <item x="1948"/>
        <item x="1804"/>
        <item x="500"/>
        <item x="1350"/>
        <item x="1306"/>
        <item x="1488"/>
        <item x="955"/>
        <item x="338"/>
        <item x="1975"/>
        <item x="283"/>
        <item x="798"/>
        <item x="1467"/>
        <item x="234"/>
        <item x="1562"/>
        <item x="1169"/>
        <item x="1104"/>
        <item x="891"/>
        <item x="35"/>
        <item x="1793"/>
        <item x="969"/>
        <item x="1926"/>
        <item x="796"/>
        <item x="1056"/>
        <item x="296"/>
        <item x="1033"/>
        <item x="5"/>
        <item x="242"/>
        <item x="1492"/>
        <item x="1385"/>
        <item x="1008"/>
        <item x="795"/>
        <item x="1445"/>
        <item x="1572"/>
        <item x="1234"/>
        <item x="1787"/>
        <item x="1575"/>
        <item x="777"/>
        <item x="1713"/>
        <item x="725"/>
        <item x="1971"/>
        <item x="759"/>
        <item x="871"/>
        <item x="781"/>
        <item x="645"/>
        <item x="928"/>
        <item x="1353"/>
        <item x="1395"/>
        <item x="48"/>
        <item x="141"/>
        <item x="30"/>
        <item x="811"/>
        <item x="1356"/>
        <item x="1023"/>
        <item x="205"/>
        <item x="88"/>
        <item x="1360"/>
        <item x="1501"/>
        <item x="294"/>
        <item x="122"/>
        <item x="542"/>
        <item x="1754"/>
        <item x="198"/>
        <item x="1880"/>
        <item x="894"/>
        <item x="1394"/>
        <item x="1596"/>
        <item x="1167"/>
        <item x="1526"/>
        <item x="85"/>
        <item x="486"/>
        <item x="265"/>
        <item x="610"/>
        <item x="892"/>
        <item x="216"/>
        <item x="1604"/>
        <item x="668"/>
        <item x="1521"/>
        <item x="730"/>
        <item x="741"/>
        <item x="46"/>
        <item x="274"/>
        <item x="1015"/>
        <item x="1348"/>
        <item x="1623"/>
        <item x="1133"/>
        <item x="253"/>
        <item x="1170"/>
        <item x="1148"/>
        <item x="756"/>
        <item x="470"/>
        <item x="1411"/>
        <item x="62"/>
        <item x="1720"/>
        <item x="1495"/>
        <item x="357"/>
        <item x="80"/>
        <item x="212"/>
        <item x="1900"/>
        <item x="1473"/>
        <item x="425"/>
        <item x="529"/>
        <item x="1182"/>
        <item x="322"/>
        <item x="690"/>
        <item x="648"/>
        <item x="293"/>
        <item x="471"/>
        <item x="1450"/>
        <item x="650"/>
        <item x="484"/>
        <item x="674"/>
        <item x="787"/>
        <item x="1733"/>
        <item x="1183"/>
        <item x="1080"/>
        <item x="820"/>
        <item x="463"/>
        <item x="1629"/>
        <item x="1137"/>
        <item x="1486"/>
        <item x="537"/>
        <item x="878"/>
        <item x="347"/>
        <item x="462"/>
        <item x="440"/>
        <item x="987"/>
        <item x="1819"/>
        <item x="284"/>
        <item x="966"/>
        <item x="13"/>
        <item x="1497"/>
        <item x="1277"/>
        <item x="407"/>
        <item x="707"/>
        <item x="1017"/>
        <item x="1393"/>
        <item x="1171"/>
        <item x="512"/>
        <item x="1318"/>
        <item x="1016"/>
        <item x="1652"/>
        <item x="544"/>
        <item x="161"/>
        <item x="1616"/>
        <item x="374"/>
        <item x="1389"/>
        <item x="1870"/>
        <item x="21"/>
        <item x="549"/>
        <item x="845"/>
        <item x="481"/>
        <item x="828"/>
        <item x="1871"/>
        <item x="1835"/>
        <item x="1040"/>
        <item x="1053"/>
        <item x="753"/>
        <item x="1525"/>
        <item x="1335"/>
        <item x="238"/>
        <item x="601"/>
        <item x="496"/>
        <item x="163"/>
        <item x="927"/>
        <item x="148"/>
        <item x="988"/>
        <item x="361"/>
        <item x="1094"/>
        <item x="732"/>
        <item x="291"/>
        <item x="797"/>
        <item x="1864"/>
        <item x="559"/>
        <item x="807"/>
        <item x="164"/>
        <item x="52"/>
        <item x="1366"/>
        <item x="1810"/>
        <item x="1559"/>
        <item x="1815"/>
        <item x="960"/>
        <item x="1037"/>
        <item x="1004"/>
        <item x="1808"/>
        <item x="292"/>
        <item x="1959"/>
        <item x="1769"/>
        <item x="903"/>
        <item x="398"/>
        <item x="802"/>
        <item x="252"/>
        <item x="712"/>
        <item x="133"/>
        <item x="1690"/>
        <item x="704"/>
        <item x="618"/>
        <item x="792"/>
        <item x="1540"/>
        <item x="77"/>
        <item x="1489"/>
        <item x="1711"/>
        <item x="1322"/>
        <item x="1904"/>
        <item x="916"/>
        <item x="72"/>
        <item x="1983"/>
        <item x="1764"/>
        <item x="1038"/>
        <item x="1968"/>
        <item x="1743"/>
        <item x="1608"/>
        <item x="441"/>
        <item x="1384"/>
        <item x="1255"/>
        <item x="1729"/>
        <item x="1126"/>
        <item x="1139"/>
        <item x="1490"/>
        <item x="1781"/>
        <item x="1435"/>
        <item x="917"/>
        <item x="189"/>
        <item x="923"/>
        <item x="882"/>
        <item x="1352"/>
        <item x="526"/>
        <item x="197"/>
        <item x="1136"/>
        <item x="711"/>
        <item x="1088"/>
        <item x="1744"/>
        <item x="1478"/>
        <item x="1282"/>
        <item x="222"/>
        <item x="1238"/>
        <item x="1232"/>
        <item x="825"/>
        <item x="1464"/>
        <item x="363"/>
        <item x="905"/>
        <item x="1857"/>
        <item x="1399"/>
        <item x="1675"/>
        <item x="144"/>
        <item x="941"/>
        <item x="183"/>
        <item x="1471"/>
        <item x="1410"/>
        <item x="919"/>
        <item x="1989"/>
        <item x="1760"/>
        <item x="1193"/>
        <item x="321"/>
        <item x="1374"/>
        <item x="1209"/>
        <item x="129"/>
        <item x="1950"/>
        <item x="1821"/>
        <item x="285"/>
        <item x="1794"/>
        <item x="819"/>
        <item x="93"/>
        <item x="637"/>
        <item x="213"/>
        <item x="405"/>
        <item x="1924"/>
        <item x="619"/>
        <item x="499"/>
        <item x="1646"/>
        <item x="147"/>
        <item x="1872"/>
        <item x="821"/>
        <item x="1972"/>
        <item x="442"/>
        <item x="1098"/>
        <item x="957"/>
        <item x="1767"/>
        <item x="495"/>
        <item x="1163"/>
        <item x="1363"/>
        <item x="696"/>
        <item x="1274"/>
        <item x="423"/>
        <item x="929"/>
        <item x="1709"/>
        <item x="734"/>
        <item x="1883"/>
        <item x="501"/>
        <item x="765"/>
        <item x="1281"/>
        <item x="214"/>
        <item x="1934"/>
        <item x="573"/>
        <item x="1522"/>
        <item x="1387"/>
        <item x="92"/>
        <item x="1582"/>
        <item x="1928"/>
        <item x="1654"/>
        <item x="275"/>
        <item x="1645"/>
        <item x="1634"/>
        <item x="370"/>
        <item x="1237"/>
        <item x="994"/>
        <item x="1369"/>
        <item x="1624"/>
        <item x="429"/>
        <item x="199"/>
        <item x="259"/>
        <item x="1302"/>
        <item x="1947"/>
        <item x="1097"/>
        <item x="1940"/>
        <item x="592"/>
        <item x="1977"/>
        <item x="424"/>
        <item x="1203"/>
        <item x="371"/>
        <item x="873"/>
        <item x="1984"/>
        <item x="209"/>
        <item x="388"/>
        <item x="1938"/>
        <item x="1416"/>
        <item x="26"/>
        <item x="1156"/>
        <item x="478"/>
        <item x="210"/>
        <item x="105"/>
        <item x="1083"/>
        <item x="947"/>
        <item x="169"/>
        <item x="649"/>
        <item x="1574"/>
        <item x="1691"/>
        <item x="1058"/>
        <item x="864"/>
        <item x="1620"/>
        <item x="1758"/>
        <item x="366"/>
        <item x="835"/>
        <item x="1124"/>
        <item x="745"/>
        <item x="353"/>
        <item x="763"/>
        <item x="464"/>
        <item x="837"/>
        <item x="1837"/>
        <item x="1672"/>
        <item x="1790"/>
        <item x="356"/>
        <item x="624"/>
        <item x="461"/>
        <item x="1316"/>
        <item x="836"/>
        <item x="1118"/>
        <item x="90"/>
        <item x="1138"/>
        <item x="689"/>
        <item x="176"/>
        <item x="483"/>
        <item x="1673"/>
        <item x="503"/>
        <item x="1500"/>
        <item x="514"/>
        <item x="608"/>
        <item x="906"/>
        <item x="915"/>
        <item x="772"/>
        <item x="1884"/>
        <item x="1929"/>
        <item x="1047"/>
        <item x="769"/>
        <item x="863"/>
        <item x="771"/>
        <item x="1925"/>
        <item x="541"/>
        <item x="480"/>
        <item x="1338"/>
        <item x="1642"/>
        <item x="1960"/>
        <item x="880"/>
        <item x="1669"/>
        <item x="245"/>
        <item x="138"/>
        <item x="1547"/>
        <item x="1612"/>
        <item x="525"/>
        <item x="477"/>
        <item x="1175"/>
        <item x="1078"/>
        <item x="1630"/>
        <item x="931"/>
        <item x="408"/>
        <item x="445"/>
        <item x="1756"/>
        <item x="1158"/>
        <item x="1651"/>
        <item x="1875"/>
        <item x="767"/>
        <item x="1633"/>
        <item x="1832"/>
        <item x="241"/>
        <item x="636"/>
        <item x="100"/>
        <item x="1407"/>
        <item x="1564"/>
        <item x="858"/>
        <item x="23"/>
        <item x="1200"/>
        <item x="1103"/>
        <item x="1240"/>
        <item x="533"/>
        <item x="856"/>
        <item x="958"/>
        <item x="1095"/>
        <item x="235"/>
        <item x="1279"/>
        <item x="1099"/>
        <item x="963"/>
        <item x="1125"/>
        <item x="16"/>
        <item x="1465"/>
        <item x="184"/>
        <item x="485"/>
        <item x="1221"/>
        <item x="543"/>
        <item x="534"/>
        <item x="1044"/>
        <item x="1011"/>
        <item x="1517"/>
        <item x="1483"/>
        <item x="1236"/>
        <item x="378"/>
        <item x="1005"/>
        <item x="1154"/>
        <item x="737"/>
        <item x="513"/>
        <item x="267"/>
        <item x="1505"/>
        <item x="411"/>
        <item x="898"/>
        <item x="691"/>
        <item x="1041"/>
        <item x="1980"/>
        <item x="1327"/>
        <item x="511"/>
        <item x="729"/>
        <item x="854"/>
        <item x="1625"/>
        <item x="89"/>
        <item x="1674"/>
        <item x="1554"/>
        <item x="816"/>
        <item x="49"/>
        <item x="1914"/>
        <item x="651"/>
        <item x="662"/>
        <item x="965"/>
        <item x="493"/>
        <item x="1286"/>
        <item x="1422"/>
        <item x="1476"/>
        <item x="1930"/>
        <item x="1508"/>
        <item x="102"/>
        <item x="1650"/>
        <item x="1028"/>
        <item x="1081"/>
        <item x="402"/>
        <item x="1873"/>
        <item x="1022"/>
        <item x="1408"/>
        <item x="1591"/>
        <item x="1719"/>
        <item x="1426"/>
        <item x="653"/>
        <item x="1946"/>
        <item x="1440"/>
        <item x="617"/>
        <item x="84"/>
        <item x="247"/>
        <item x="1372"/>
        <item x="663"/>
        <item x="535"/>
        <item x="1850"/>
        <item x="330"/>
        <item x="1789"/>
        <item x="902"/>
        <item x="201"/>
        <item x="743"/>
        <item x="1529"/>
        <item x="885"/>
        <item x="703"/>
        <item x="1128"/>
        <item x="1913"/>
        <item x="1990"/>
        <item x="1584"/>
        <item x="1858"/>
        <item x="1390"/>
        <item x="1010"/>
        <item x="1910"/>
        <item x="179"/>
        <item x="1800"/>
        <item x="1106"/>
        <item x="1285"/>
        <item x="565"/>
        <item x="468"/>
        <item x="59"/>
        <item x="1190"/>
        <item x="868"/>
        <item x="1626"/>
        <item x="1131"/>
        <item x="524"/>
        <item x="1859"/>
        <item x="452"/>
        <item x="3"/>
        <item x="17"/>
        <item x="1152"/>
        <item x="1852"/>
        <item x="377"/>
        <item x="706"/>
        <item x="1132"/>
        <item x="191"/>
        <item x="1618"/>
        <item x="1778"/>
        <item x="130"/>
        <item x="53"/>
        <item x="687"/>
        <item x="55"/>
        <item x="1954"/>
        <item x="1268"/>
        <item x="991"/>
        <item x="572"/>
        <item x="1796"/>
        <item x="67"/>
        <item x="1844"/>
        <item x="560"/>
        <item x="96"/>
        <item x="1905"/>
        <item x="1401"/>
        <item x="1848"/>
        <item x="562"/>
        <item x="603"/>
        <item x="494"/>
        <item x="518"/>
        <item x="168"/>
        <item x="1451"/>
        <item x="842"/>
        <item x="1253"/>
        <item x="1242"/>
        <item x="1272"/>
        <item x="1007"/>
        <item x="872"/>
        <item x="973"/>
        <item x="1123"/>
        <item x="125"/>
        <item x="1045"/>
        <item x="570"/>
        <item x="1066"/>
        <item x="1116"/>
        <item x="1915"/>
        <item x="448"/>
        <item x="702"/>
        <item x="273"/>
        <item x="1300"/>
        <item x="1375"/>
        <item x="1665"/>
        <item x="406"/>
        <item x="1145"/>
        <item x="344"/>
        <item x="1101"/>
        <item x="1966"/>
        <item x="1485"/>
        <item x="896"/>
        <item x="1224"/>
        <item x="976"/>
        <item x="1206"/>
        <item x="757"/>
        <item x="784"/>
        <item x="951"/>
        <item x="1666"/>
        <item x="1020"/>
        <item x="417"/>
        <item x="323"/>
        <item x="349"/>
        <item x="762"/>
        <item x="804"/>
        <item x="392"/>
        <item x="430"/>
        <item x="679"/>
        <item x="1681"/>
        <item x="1885"/>
        <item x="18"/>
        <item x="1696"/>
        <item x="1644"/>
        <item x="315"/>
        <item x="942"/>
        <item x="910"/>
        <item x="1912"/>
        <item x="783"/>
        <item x="1365"/>
        <item x="131"/>
        <item x="698"/>
        <item x="1643"/>
        <item x="1920"/>
        <item x="1493"/>
        <item x="203"/>
        <item x="1536"/>
        <item x="195"/>
        <item x="1580"/>
        <item x="1755"/>
        <item x="446"/>
        <item x="826"/>
        <item x="586"/>
        <item x="907"/>
        <item x="791"/>
        <item x="354"/>
        <item x="1487"/>
        <item x="1111"/>
        <item x="438"/>
        <item x="673"/>
        <item x="1556"/>
        <item x="1772"/>
        <item x="110"/>
        <item x="1739"/>
        <item x="1271"/>
        <item x="1130"/>
        <item x="1955"/>
        <item x="1402"/>
        <item x="1199"/>
        <item x="1970"/>
        <item x="838"/>
        <item x="1474"/>
        <item x="123"/>
        <item x="101"/>
        <item x="1908"/>
        <item x="1085"/>
        <item x="1367"/>
        <item x="852"/>
        <item x="1378"/>
        <item x="1308"/>
        <item x="548"/>
        <item x="1603"/>
        <item x="813"/>
        <item x="1712"/>
        <item x="1994"/>
        <item x="1543"/>
        <item x="1177"/>
        <item x="1507"/>
        <item x="215"/>
        <item x="850"/>
        <item x="1265"/>
        <item x="1847"/>
        <item x="1856"/>
        <item x="1245"/>
        <item x="575"/>
        <item x="833"/>
        <item x="192"/>
        <item x="576"/>
        <item x="1721"/>
        <item x="1405"/>
        <item x="808"/>
        <item x="1310"/>
        <item x="126"/>
        <item x="793"/>
        <item x="540"/>
        <item x="1283"/>
        <item x="498"/>
        <item x="742"/>
        <item x="930"/>
        <item x="278"/>
        <item x="233"/>
        <item x="1798"/>
        <item x="1197"/>
        <item x="1916"/>
        <item x="1514"/>
        <item x="1194"/>
        <item x="41"/>
        <item x="1086"/>
        <item x="140"/>
        <item x="1861"/>
        <item x="11"/>
        <item x="162"/>
        <item x="1985"/>
        <item x="1235"/>
        <item x="1523"/>
        <item x="1436"/>
        <item x="312"/>
        <item x="1210"/>
        <item x="1346"/>
        <item x="1061"/>
        <item x="723"/>
        <item x="1102"/>
        <item x="700"/>
        <item x="1557"/>
        <item x="628"/>
        <item x="381"/>
        <item x="509"/>
        <item x="571"/>
        <item x="998"/>
        <item x="186"/>
        <item x="73"/>
        <item x="1364"/>
        <item x="1434"/>
        <item x="395"/>
        <item x="1730"/>
        <item x="145"/>
        <item x="626"/>
        <item x="57"/>
        <item x="1545"/>
        <item x="986"/>
        <item x="1818"/>
        <item x="1780"/>
        <item x="1899"/>
        <item x="1820"/>
        <item x="1664"/>
        <item x="1074"/>
        <item x="886"/>
        <item x="1932"/>
        <item x="1039"/>
        <item x="754"/>
        <item x="369"/>
        <item x="1301"/>
        <item x="1380"/>
        <item x="567"/>
        <item x="641"/>
        <item x="117"/>
        <item x="82"/>
        <item x="688"/>
        <item x="1997"/>
        <item x="579"/>
        <item x="805"/>
        <item x="1656"/>
        <item x="325"/>
        <item x="1068"/>
        <item x="1373"/>
        <item x="1115"/>
        <item x="1566"/>
        <item x="1420"/>
        <item x="456"/>
        <item x="1762"/>
        <item x="237"/>
        <item x="109"/>
        <item x="76"/>
        <item x="1229"/>
        <item x="1482"/>
        <item x="339"/>
        <item x="507"/>
        <item x="1951"/>
        <item x="597"/>
        <item x="1303"/>
        <item x="432"/>
        <item x="334"/>
        <item x="557"/>
        <item x="697"/>
        <item x="801"/>
        <item x="622"/>
        <item x="1902"/>
        <item x="853"/>
        <item x="449"/>
        <item x="45"/>
        <item x="1962"/>
        <item x="1222"/>
        <item x="7"/>
        <item x="1753"/>
        <item x="1825"/>
        <item x="932"/>
        <item x="257"/>
        <item x="1886"/>
        <item x="1553"/>
        <item x="1055"/>
        <item x="173"/>
        <item x="952"/>
        <item x="1939"/>
        <item x="1284"/>
        <item x="1795"/>
        <item x="1153"/>
        <item x="1499"/>
        <item x="1565"/>
        <item x="944"/>
        <item x="345"/>
        <item x="160"/>
        <item x="1527"/>
        <item x="187"/>
        <item x="992"/>
        <item x="755"/>
        <item x="728"/>
        <item x="1877"/>
        <item x="879"/>
        <item x="326"/>
        <item x="1917"/>
        <item x="39"/>
        <item x="539"/>
        <item x="1979"/>
        <item x="556"/>
        <item x="428"/>
        <item x="546"/>
        <item x="1494"/>
        <item x="893"/>
        <item x="1725"/>
        <item x="487"/>
        <item x="1944"/>
        <item x="1142"/>
        <item x="1958"/>
        <item x="1792"/>
        <item x="1698"/>
        <item x="1269"/>
        <item x="309"/>
        <item x="94"/>
        <item x="1943"/>
        <item x="881"/>
        <item x="803"/>
        <item x="1718"/>
        <item x="1524"/>
        <item x="1414"/>
        <item x="1763"/>
        <item x="1639"/>
        <item x="1347"/>
        <item x="713"/>
        <item x="815"/>
        <item x="14"/>
        <item x="790"/>
        <item x="206"/>
        <item x="1291"/>
        <item x="1866"/>
        <item x="190"/>
        <item x="1191"/>
        <item x="834"/>
        <item x="1122"/>
        <item x="519"/>
        <item x="32"/>
        <item x="1607"/>
        <item x="1140"/>
        <item x="692"/>
        <item x="1403"/>
        <item x="1425"/>
        <item x="1358"/>
        <item x="620"/>
        <item x="1059"/>
        <item x="332"/>
        <item x="202"/>
        <item x="1173"/>
        <item x="421"/>
        <item x="1382"/>
        <item x="1586"/>
        <item x="1043"/>
        <item x="887"/>
        <item x="1765"/>
        <item x="457"/>
        <item x="1923"/>
        <item x="890"/>
        <item x="832"/>
        <item x="1172"/>
        <item x="1225"/>
        <item x="1060"/>
        <item x="683"/>
        <item x="384"/>
        <item x="262"/>
        <item x="1211"/>
        <item x="150"/>
        <item x="943"/>
        <item x="652"/>
        <item x="220"/>
        <item x="867"/>
        <item x="1579"/>
        <item x="414"/>
        <item x="342"/>
        <item x="950"/>
        <item x="1631"/>
        <item x="1768"/>
        <item x="459"/>
        <item x="1823"/>
        <item x="639"/>
        <item x="656"/>
        <item x="276"/>
        <item x="230"/>
        <item x="175"/>
        <item x="1180"/>
        <item x="33"/>
        <item x="1537"/>
        <item x="472"/>
        <item x="1091"/>
        <item x="1258"/>
        <item x="779"/>
        <item x="1034"/>
        <item x="1803"/>
        <item x="99"/>
        <item x="1112"/>
        <item x="120"/>
        <item x="870"/>
        <item x="172"/>
        <item x="71"/>
        <item x="1563"/>
        <item x="789"/>
        <item x="121"/>
        <item x="410"/>
        <item x="778"/>
        <item x="1423"/>
        <item x="8"/>
        <item x="1598"/>
        <item x="1084"/>
        <item x="1655"/>
        <item x="814"/>
        <item x="967"/>
        <item x="1538"/>
        <item x="849"/>
        <item x="1974"/>
        <item x="1073"/>
        <item x="553"/>
        <item x="1082"/>
        <item x="1817"/>
        <item x="1064"/>
        <item x="1409"/>
        <item x="1218"/>
        <item x="1749"/>
        <item x="694"/>
        <item x="143"/>
        <item x="859"/>
        <item x="1784"/>
        <item x="569"/>
        <item x="1298"/>
        <item x="995"/>
        <item x="303"/>
        <item x="1429"/>
        <item x="482"/>
        <item x="1828"/>
        <item x="1247"/>
        <item x="857"/>
        <item x="1519"/>
        <item x="1846"/>
        <item x="419"/>
        <item x="1026"/>
        <item x="185"/>
        <item x="1933"/>
        <item x="65"/>
        <item x="1568"/>
        <item x="1724"/>
        <item x="244"/>
        <item x="997"/>
        <item x="128"/>
        <item x="761"/>
        <item x="1895"/>
        <item x="362"/>
        <item x="1777"/>
        <item x="434"/>
        <item x="1354"/>
        <item x="1967"/>
        <item x="818"/>
        <item x="749"/>
        <item x="1019"/>
        <item x="399"/>
        <item x="1662"/>
        <item x="346"/>
        <item x="416"/>
        <item x="1000"/>
        <item x="255"/>
        <item x="270"/>
        <item x="566"/>
        <item x="373"/>
        <item x="809"/>
        <item x="6"/>
        <item x="1600"/>
        <item x="249"/>
        <item x="1786"/>
        <item x="9"/>
        <item x="616"/>
        <item x="1510"/>
        <item x="1799"/>
        <item x="1731"/>
        <item x="1619"/>
        <item x="135"/>
        <item x="599"/>
        <item x="1162"/>
        <item x="1466"/>
        <item x="1636"/>
        <item x="333"/>
        <item x="1903"/>
        <item x="492"/>
        <item x="1320"/>
        <item x="1244"/>
        <item x="409"/>
        <item x="243"/>
        <item x="1707"/>
        <item x="1653"/>
        <item x="1216"/>
        <item x="1090"/>
        <item x="1220"/>
        <item x="1278"/>
        <item x="297"/>
        <item x="455"/>
        <item x="861"/>
        <item x="1321"/>
        <item x="751"/>
        <item x="912"/>
        <item x="602"/>
        <item x="984"/>
        <item x="773"/>
        <item x="1670"/>
        <item x="302"/>
        <item x="574"/>
        <item x="1093"/>
        <item x="114"/>
        <item x="1386"/>
        <item x="447"/>
        <item x="717"/>
        <item x="1453"/>
        <item x="680"/>
        <item x="491"/>
        <item x="1597"/>
        <item x="682"/>
        <item x="466"/>
        <item x="1165"/>
        <item x="1160"/>
        <item x="1561"/>
        <item x="36"/>
        <item x="1054"/>
        <item x="1251"/>
        <item x="1750"/>
        <item x="736"/>
        <item x="248"/>
        <item x="1611"/>
        <item x="64"/>
        <item x="1443"/>
        <item x="489"/>
        <item x="412"/>
        <item x="149"/>
        <item x="1288"/>
        <item x="1110"/>
        <item x="1119"/>
        <item x="1909"/>
        <item x="142"/>
        <item x="328"/>
        <item x="352"/>
        <item x="224"/>
        <item x="1334"/>
        <item x="1444"/>
        <item x="1344"/>
        <item x="577"/>
        <item x="568"/>
        <item x="630"/>
        <item x="1576"/>
        <item x="437"/>
        <item x="609"/>
        <item x="1460"/>
        <item x="1632"/>
        <item x="981"/>
        <item x="308"/>
        <item x="585"/>
        <item x="1315"/>
        <item x="263"/>
        <item x="1178"/>
        <item x="1337"/>
        <item x="954"/>
        <item x="458"/>
        <item x="1878"/>
        <item x="1035"/>
        <item x="211"/>
        <item x="153"/>
        <item x="355"/>
        <item x="1717"/>
        <item x="223"/>
        <item x="290"/>
        <item x="1637"/>
        <item x="1842"/>
        <item x="288"/>
        <item x="1919"/>
        <item x="1309"/>
        <item x="830"/>
        <item x="1978"/>
        <item x="1381"/>
        <item x="78"/>
        <item x="1077"/>
        <item x="272"/>
        <item x="231"/>
        <item x="236"/>
        <item x="1610"/>
        <item x="1439"/>
        <item x="561"/>
        <item x="1952"/>
        <item x="1498"/>
        <item x="29"/>
        <item x="299"/>
        <item x="1469"/>
        <item x="1294"/>
        <item x="42"/>
        <item x="1249"/>
        <item x="1264"/>
        <item x="1052"/>
        <item x="1660"/>
        <item x="655"/>
        <item x="657"/>
        <item x="554"/>
        <item x="1295"/>
        <item x="1894"/>
        <item x="877"/>
        <item x="320"/>
        <item x="558"/>
        <item x="1687"/>
        <item x="846"/>
        <item x="699"/>
        <item x="855"/>
        <item x="1860"/>
        <item x="899"/>
        <item x="254"/>
        <item x="1976"/>
        <item x="621"/>
        <item x="1766"/>
        <item x="56"/>
        <item x="282"/>
        <item x="1208"/>
        <item x="1147"/>
        <item x="959"/>
        <item x="720"/>
        <item x="1812"/>
        <item x="1583"/>
        <item x="474"/>
        <item x="1516"/>
        <item x="98"/>
        <item x="1454"/>
        <item x="968"/>
        <item x="151"/>
        <item x="1532"/>
        <item x="350"/>
        <item x="631"/>
        <item x="54"/>
        <item x="1775"/>
        <item x="431"/>
        <item x="1342"/>
        <item x="106"/>
        <item x="806"/>
        <item x="904"/>
        <item x="1741"/>
        <item x="1528"/>
        <item x="1699"/>
        <item x="167"/>
        <item x="695"/>
        <item x="1855"/>
        <item x="1732"/>
        <item x="306"/>
        <item x="40"/>
        <item x="1312"/>
        <item x="1198"/>
        <item x="1076"/>
        <item x="1740"/>
        <item x="228"/>
        <item x="1502"/>
        <item x="1520"/>
        <item x="1157"/>
        <item x="581"/>
        <item x="1813"/>
        <item x="104"/>
        <item x="1018"/>
        <item x="1184"/>
        <item x="453"/>
        <item x="921"/>
        <item x="686"/>
        <item x="823"/>
        <item x="785"/>
        <item x="1953"/>
        <item x="1676"/>
        <item x="1181"/>
        <item x="718"/>
        <item x="1839"/>
        <item x="1441"/>
        <item x="1297"/>
        <item x="710"/>
        <item x="949"/>
        <item x="200"/>
        <item x="1922"/>
        <item x="684"/>
        <item x="1838"/>
        <item x="1146"/>
        <item x="1657"/>
        <item x="97"/>
        <item x="111"/>
        <item x="1415"/>
        <item x="1406"/>
        <item x="844"/>
        <item x="1622"/>
        <item x="1062"/>
        <item x="983"/>
        <item x="1826"/>
        <item x="685"/>
        <item x="1686"/>
        <item x="69"/>
        <item x="1937"/>
        <item x="1270"/>
        <item x="800"/>
        <item x="527"/>
        <item x="1841"/>
        <item x="993"/>
        <item x="454"/>
        <item x="672"/>
        <item x="888"/>
        <item x="979"/>
        <item x="479"/>
        <item x="1921"/>
        <item x="1805"/>
        <item x="1475"/>
        <item x="1336"/>
        <item x="277"/>
        <item x="165"/>
        <item x="1075"/>
        <item x="1738"/>
        <item x="659"/>
        <item x="1230"/>
        <item x="1661"/>
        <item x="1757"/>
        <item x="914"/>
        <item x="146"/>
        <item x="933"/>
        <item x="1231"/>
        <item x="1992"/>
        <item x="404"/>
        <item x="1207"/>
        <item x="1573"/>
        <item x="1592"/>
        <item x="1700"/>
        <item x="786"/>
        <item x="1806"/>
        <item x="658"/>
        <item x="1314"/>
        <item x="1192"/>
        <item x="1458"/>
        <item x="19"/>
        <item x="188"/>
        <item x="1087"/>
        <item x="1345"/>
        <item x="389"/>
        <item x="591"/>
        <item x="379"/>
        <item x="1113"/>
        <item x="831"/>
        <item x="974"/>
        <item x="1589"/>
        <item x="1685"/>
        <item x="1001"/>
        <item x="394"/>
        <item x="716"/>
        <item x="1747"/>
        <item x="1398"/>
        <item x="970"/>
        <item x="520"/>
        <item x="1783"/>
        <item x="1776"/>
        <item x="1036"/>
        <item x="1428"/>
        <item x="227"/>
        <item x="1542"/>
        <item x="555"/>
        <item x="226"/>
        <item x="1202"/>
        <item x="1397"/>
        <item x="4"/>
        <item x="156"/>
        <item x="1201"/>
        <item x="1470"/>
        <item x="1456"/>
        <item x="1323"/>
        <item x="43"/>
        <item x="948"/>
        <item x="1340"/>
        <item x="1032"/>
        <item x="934"/>
        <item x="1779"/>
        <item x="1518"/>
        <item x="295"/>
        <item x="1957"/>
        <item x="1506"/>
        <item x="1708"/>
        <item x="1702"/>
        <item x="1874"/>
        <item x="1092"/>
        <item x="1535"/>
        <item x="1204"/>
        <item x="766"/>
        <item x="962"/>
        <item x="1324"/>
        <item x="1459"/>
        <item x="204"/>
        <item x="851"/>
        <item x="839"/>
        <item x="1006"/>
        <item x="1290"/>
        <item x="1219"/>
        <item x="978"/>
        <item x="776"/>
        <item x="1614"/>
        <item x="86"/>
        <item x="748"/>
        <item x="301"/>
        <item x="1891"/>
        <item x="1830"/>
        <item x="977"/>
        <item x="953"/>
        <item x="1065"/>
        <item x="1296"/>
        <item x="1446"/>
        <item x="504"/>
        <item x="1433"/>
        <item x="1421"/>
        <item x="1042"/>
        <item x="1706"/>
        <item x="1496"/>
        <item x="606"/>
        <item x="1287"/>
        <item x="1257"/>
        <item x="552"/>
        <item x="358"/>
        <item x="1544"/>
        <item x="112"/>
        <item x="1452"/>
        <item x="27"/>
        <item x="1751"/>
        <item x="1370"/>
        <item x="1233"/>
        <item x="380"/>
        <item x="107"/>
        <item x="304"/>
        <item x="1770"/>
        <item x="964"/>
        <item x="1906"/>
        <item x="598"/>
        <item x="774"/>
        <item x="1684"/>
        <item x="324"/>
        <item x="1898"/>
        <item x="180"/>
        <item x="982"/>
        <item x="666"/>
        <item x="1226"/>
        <item x="661"/>
        <item x="367"/>
        <item x="1002"/>
        <item x="1351"/>
        <item x="1491"/>
        <item x="1179"/>
        <item x="1588"/>
        <item x="1427"/>
        <item x="1151"/>
        <item x="521"/>
        <item x="1392"/>
        <item x="229"/>
        <item x="1108"/>
        <item x="1935"/>
        <item x="1827"/>
        <item x="937"/>
        <item x="1811"/>
        <item x="139"/>
        <item x="34"/>
        <item x="450"/>
        <item x="770"/>
        <item x="1993"/>
        <item x="1594"/>
        <item x="75"/>
        <item x="305"/>
        <item x="240"/>
        <item x="664"/>
        <item x="20"/>
        <item x="563"/>
        <item x="1400"/>
        <item x="840"/>
        <item x="1135"/>
        <item x="788"/>
        <item x="1144"/>
        <item x="287"/>
        <item x="260"/>
        <item x="286"/>
        <item x="1304"/>
        <item x="194"/>
        <item x="1701"/>
        <item x="469"/>
        <item x="359"/>
        <item x="590"/>
        <item x="1263"/>
        <item x="221"/>
        <item x="538"/>
        <item x="1851"/>
        <item x="443"/>
        <item x="1195"/>
        <item x="1413"/>
        <item x="1869"/>
        <item x="883"/>
        <item x="613"/>
        <item x="460"/>
        <item x="623"/>
        <item x="1736"/>
        <item x="1615"/>
        <item x="862"/>
        <item x="1121"/>
        <item x="401"/>
        <item x="1149"/>
        <item x="739"/>
        <item x="1070"/>
        <item x="607"/>
        <item x="1648"/>
        <item x="1605"/>
        <item x="1343"/>
        <item x="218"/>
        <item x="1705"/>
        <item x="1890"/>
        <item x="646"/>
        <item x="961"/>
        <item x="250"/>
        <item x="1071"/>
        <item x="1606"/>
        <item x="1256"/>
        <item x="794"/>
        <item x="343"/>
        <item x="980"/>
        <item x="1816"/>
        <item x="351"/>
        <item x="1986"/>
        <item x="1845"/>
        <item x="1577"/>
        <item x="1802"/>
        <item x="817"/>
        <item x="360"/>
        <item x="266"/>
        <item x="166"/>
        <item x="671"/>
        <item x="1888"/>
        <item x="1276"/>
        <item x="705"/>
        <item x="1362"/>
        <item x="108"/>
        <item x="1927"/>
        <item x="996"/>
        <item x="642"/>
        <item x="589"/>
        <item x="386"/>
        <item x="1996"/>
        <item x="1854"/>
        <item x="1186"/>
        <item x="1057"/>
        <item x="116"/>
        <item x="1752"/>
        <item x="264"/>
        <item x="990"/>
        <item x="1746"/>
        <item x="232"/>
        <item x="940"/>
        <item x="550"/>
        <item x="1570"/>
        <item x="1682"/>
        <item x="1849"/>
        <item x="1329"/>
        <item x="1797"/>
        <item x="1533"/>
        <item x="1472"/>
        <item x="1069"/>
        <item x="926"/>
        <item x="136"/>
        <item x="1552"/>
        <item x="1109"/>
        <item x="1275"/>
        <item x="1728"/>
        <item x="536"/>
        <item x="938"/>
        <item x="1355"/>
        <item x="709"/>
        <item x="865"/>
        <item x="336"/>
        <item x="1941"/>
        <item x="564"/>
        <item x="15"/>
        <item x="615"/>
        <item x="1907"/>
        <item x="860"/>
        <item x="225"/>
        <item x="1129"/>
        <item x="435"/>
        <item x="1319"/>
        <item x="58"/>
        <item x="12"/>
        <item x="178"/>
        <item x="439"/>
        <item x="1260"/>
        <item x="1267"/>
        <item x="752"/>
        <item x="760"/>
        <item x="1371"/>
        <item x="848"/>
        <item x="532"/>
        <item x="1361"/>
        <item x="531"/>
        <item x="604"/>
        <item x="971"/>
        <item x="269"/>
        <item x="196"/>
        <item x="376"/>
        <item x="1638"/>
        <item x="1868"/>
        <item x="612"/>
        <item x="66"/>
        <item x="1689"/>
        <item x="396"/>
        <item x="1569"/>
        <item x="744"/>
        <item x="640"/>
        <item x="279"/>
        <item x="1105"/>
        <item x="1998"/>
        <item x="311"/>
        <item x="1726"/>
        <item x="300"/>
        <item x="1982"/>
        <item x="436"/>
        <item x="708"/>
        <item x="340"/>
        <item x="1479"/>
        <item x="810"/>
        <item x="1571"/>
        <item x="2"/>
        <item x="936"/>
        <item x="1448"/>
        <item x="517"/>
        <item x="1332"/>
        <item x="127"/>
        <item x="38"/>
        <item x="1317"/>
        <item x="530"/>
        <item x="875"/>
        <item x="87"/>
        <item x="1949"/>
        <item x="397"/>
        <item x="1659"/>
        <item x="1723"/>
        <item x="335"/>
        <item x="1531"/>
        <item x="1455"/>
        <item x="1117"/>
        <item x="731"/>
        <item x="1867"/>
        <item x="1051"/>
        <item x="1896"/>
        <item x="611"/>
        <item x="1341"/>
        <item x="387"/>
        <item x="22"/>
        <item x="418"/>
        <item x="1273"/>
        <item x="476"/>
        <item x="1013"/>
        <item x="1863"/>
        <item x="174"/>
        <item x="316"/>
        <item x="733"/>
        <item x="1029"/>
        <item x="1377"/>
        <item x="182"/>
        <item x="1865"/>
        <item x="1759"/>
        <item x="1714"/>
        <item x="25"/>
        <item x="1956"/>
        <item x="1512"/>
        <item x="1824"/>
        <item x="1205"/>
        <item x="451"/>
        <item x="587"/>
        <item x="1196"/>
        <item x="1484"/>
        <item x="1668"/>
        <item x="403"/>
        <item x="103"/>
        <item x="1349"/>
        <item x="824"/>
        <item x="596"/>
        <item x="1003"/>
        <item x="724"/>
        <item x="1833"/>
        <item x="1339"/>
        <item x="467"/>
        <item x="155"/>
        <item x="1671"/>
        <item x="488"/>
        <item x="1641"/>
        <item x="427"/>
        <item x="985"/>
        <item x="911"/>
        <item x="714"/>
        <item x="251"/>
        <item x="261"/>
        <item x="523"/>
        <item x="675"/>
        <item x="1049"/>
        <item x="925"/>
        <item x="1212"/>
        <item x="390"/>
        <item x="1150"/>
        <item x="1442"/>
        <item x="1735"/>
        <item x="115"/>
        <item x="1963"/>
        <item x="385"/>
        <item x="593"/>
        <item x="1477"/>
        <item x="132"/>
        <item x="1418"/>
        <item x="1539"/>
        <item x="1881"/>
        <item x="1555"/>
        <item x="595"/>
        <item x="426"/>
        <item x="1174"/>
        <item x="1692"/>
        <item x="627"/>
        <item x="1774"/>
        <item x="208"/>
        <item x="1248"/>
        <item x="1239"/>
        <item x="1457"/>
        <item x="580"/>
        <item x="945"/>
        <item x="654"/>
        <item x="2000"/>
        <item t="default"/>
      </items>
    </pivotField>
  </pivotFields>
  <rowFields count="1">
    <field x="19"/>
  </rowFields>
  <rowItems count="21">
    <i>
      <x/>
    </i>
    <i>
      <x v="1"/>
    </i>
    <i>
      <x v="2"/>
    </i>
    <i>
      <x v="3"/>
    </i>
    <i>
      <x v="4"/>
    </i>
    <i>
      <x v="5"/>
    </i>
    <i>
      <x v="6"/>
    </i>
    <i>
      <x v="7"/>
    </i>
    <i>
      <x v="8"/>
    </i>
    <i>
      <x v="9"/>
    </i>
    <i>
      <x v="10"/>
    </i>
    <i>
      <x v="11"/>
    </i>
    <i>
      <x v="12"/>
    </i>
    <i>
      <x v="13"/>
    </i>
    <i>
      <x v="14"/>
    </i>
    <i>
      <x v="15"/>
    </i>
    <i>
      <x v="16"/>
    </i>
    <i>
      <x v="17"/>
    </i>
    <i>
      <x v="18"/>
    </i>
    <i>
      <x v="19"/>
    </i>
    <i t="grand">
      <x/>
    </i>
  </rowItems>
  <colFields count="1">
    <field x="12"/>
  </colFields>
  <colItems count="6">
    <i>
      <x/>
    </i>
    <i>
      <x v="1"/>
    </i>
    <i>
      <x v="2"/>
    </i>
    <i>
      <x v="3"/>
    </i>
    <i>
      <x v="4"/>
    </i>
    <i t="grand">
      <x/>
    </i>
  </colItems>
  <dataFields count="1">
    <dataField name="Sum of Total_Amount" fld="27" baseField="14" baseItem="0"/>
  </dataFields>
  <chartFormats count="110">
    <chartFormat chart="2" format="5" series="1">
      <pivotArea type="data" outline="0" fieldPosition="0">
        <references count="2">
          <reference field="4294967294" count="1" selected="0">
            <x v="0"/>
          </reference>
          <reference field="12" count="1" selected="0">
            <x v="0"/>
          </reference>
        </references>
      </pivotArea>
    </chartFormat>
    <chartFormat chart="2" format="6" series="1">
      <pivotArea type="data" outline="0" fieldPosition="0">
        <references count="2">
          <reference field="4294967294" count="1" selected="0">
            <x v="0"/>
          </reference>
          <reference field="12" count="1" selected="0">
            <x v="1"/>
          </reference>
        </references>
      </pivotArea>
    </chartFormat>
    <chartFormat chart="2" format="7" series="1">
      <pivotArea type="data" outline="0" fieldPosition="0">
        <references count="2">
          <reference field="4294967294" count="1" selected="0">
            <x v="0"/>
          </reference>
          <reference field="12" count="1" selected="0">
            <x v="2"/>
          </reference>
        </references>
      </pivotArea>
    </chartFormat>
    <chartFormat chart="2" format="8" series="1">
      <pivotArea type="data" outline="0" fieldPosition="0">
        <references count="2">
          <reference field="4294967294" count="1" selected="0">
            <x v="0"/>
          </reference>
          <reference field="12" count="1" selected="0">
            <x v="3"/>
          </reference>
        </references>
      </pivotArea>
    </chartFormat>
    <chartFormat chart="2" format="9" series="1">
      <pivotArea type="data" outline="0" fieldPosition="0">
        <references count="2">
          <reference field="4294967294" count="1" selected="0">
            <x v="0"/>
          </reference>
          <reference field="12" count="1" selected="0">
            <x v="4"/>
          </reference>
        </references>
      </pivotArea>
    </chartFormat>
    <chartFormat chart="4" format="115" series="1">
      <pivotArea type="data" outline="0" fieldPosition="0">
        <references count="2">
          <reference field="4294967294" count="1" selected="0">
            <x v="0"/>
          </reference>
          <reference field="12" count="1" selected="0">
            <x v="0"/>
          </reference>
        </references>
      </pivotArea>
    </chartFormat>
    <chartFormat chart="4" format="116">
      <pivotArea type="data" outline="0" fieldPosition="0">
        <references count="3">
          <reference field="4294967294" count="1" selected="0">
            <x v="0"/>
          </reference>
          <reference field="12" count="1" selected="0">
            <x v="0"/>
          </reference>
          <reference field="19" count="1" selected="0">
            <x v="0"/>
          </reference>
        </references>
      </pivotArea>
    </chartFormat>
    <chartFormat chart="4" format="117">
      <pivotArea type="data" outline="0" fieldPosition="0">
        <references count="3">
          <reference field="4294967294" count="1" selected="0">
            <x v="0"/>
          </reference>
          <reference field="12" count="1" selected="0">
            <x v="0"/>
          </reference>
          <reference field="19" count="1" selected="0">
            <x v="1"/>
          </reference>
        </references>
      </pivotArea>
    </chartFormat>
    <chartFormat chart="4" format="118">
      <pivotArea type="data" outline="0" fieldPosition="0">
        <references count="3">
          <reference field="4294967294" count="1" selected="0">
            <x v="0"/>
          </reference>
          <reference field="12" count="1" selected="0">
            <x v="0"/>
          </reference>
          <reference field="19" count="1" selected="0">
            <x v="2"/>
          </reference>
        </references>
      </pivotArea>
    </chartFormat>
    <chartFormat chart="4" format="119">
      <pivotArea type="data" outline="0" fieldPosition="0">
        <references count="3">
          <reference field="4294967294" count="1" selected="0">
            <x v="0"/>
          </reference>
          <reference field="12" count="1" selected="0">
            <x v="0"/>
          </reference>
          <reference field="19" count="1" selected="0">
            <x v="3"/>
          </reference>
        </references>
      </pivotArea>
    </chartFormat>
    <chartFormat chart="4" format="120">
      <pivotArea type="data" outline="0" fieldPosition="0">
        <references count="3">
          <reference field="4294967294" count="1" selected="0">
            <x v="0"/>
          </reference>
          <reference field="12" count="1" selected="0">
            <x v="0"/>
          </reference>
          <reference field="19" count="1" selected="0">
            <x v="4"/>
          </reference>
        </references>
      </pivotArea>
    </chartFormat>
    <chartFormat chart="4" format="121">
      <pivotArea type="data" outline="0" fieldPosition="0">
        <references count="3">
          <reference field="4294967294" count="1" selected="0">
            <x v="0"/>
          </reference>
          <reference field="12" count="1" selected="0">
            <x v="0"/>
          </reference>
          <reference field="19" count="1" selected="0">
            <x v="5"/>
          </reference>
        </references>
      </pivotArea>
    </chartFormat>
    <chartFormat chart="4" format="122">
      <pivotArea type="data" outline="0" fieldPosition="0">
        <references count="3">
          <reference field="4294967294" count="1" selected="0">
            <x v="0"/>
          </reference>
          <reference field="12" count="1" selected="0">
            <x v="0"/>
          </reference>
          <reference field="19" count="1" selected="0">
            <x v="6"/>
          </reference>
        </references>
      </pivotArea>
    </chartFormat>
    <chartFormat chart="4" format="123">
      <pivotArea type="data" outline="0" fieldPosition="0">
        <references count="3">
          <reference field="4294967294" count="1" selected="0">
            <x v="0"/>
          </reference>
          <reference field="12" count="1" selected="0">
            <x v="0"/>
          </reference>
          <reference field="19" count="1" selected="0">
            <x v="7"/>
          </reference>
        </references>
      </pivotArea>
    </chartFormat>
    <chartFormat chart="4" format="124">
      <pivotArea type="data" outline="0" fieldPosition="0">
        <references count="3">
          <reference field="4294967294" count="1" selected="0">
            <x v="0"/>
          </reference>
          <reference field="12" count="1" selected="0">
            <x v="0"/>
          </reference>
          <reference field="19" count="1" selected="0">
            <x v="8"/>
          </reference>
        </references>
      </pivotArea>
    </chartFormat>
    <chartFormat chart="4" format="125">
      <pivotArea type="data" outline="0" fieldPosition="0">
        <references count="3">
          <reference field="4294967294" count="1" selected="0">
            <x v="0"/>
          </reference>
          <reference field="12" count="1" selected="0">
            <x v="0"/>
          </reference>
          <reference field="19" count="1" selected="0">
            <x v="9"/>
          </reference>
        </references>
      </pivotArea>
    </chartFormat>
    <chartFormat chart="4" format="126">
      <pivotArea type="data" outline="0" fieldPosition="0">
        <references count="3">
          <reference field="4294967294" count="1" selected="0">
            <x v="0"/>
          </reference>
          <reference field="12" count="1" selected="0">
            <x v="0"/>
          </reference>
          <reference field="19" count="1" selected="0">
            <x v="10"/>
          </reference>
        </references>
      </pivotArea>
    </chartFormat>
    <chartFormat chart="4" format="127">
      <pivotArea type="data" outline="0" fieldPosition="0">
        <references count="3">
          <reference field="4294967294" count="1" selected="0">
            <x v="0"/>
          </reference>
          <reference field="12" count="1" selected="0">
            <x v="0"/>
          </reference>
          <reference field="19" count="1" selected="0">
            <x v="11"/>
          </reference>
        </references>
      </pivotArea>
    </chartFormat>
    <chartFormat chart="4" format="128">
      <pivotArea type="data" outline="0" fieldPosition="0">
        <references count="3">
          <reference field="4294967294" count="1" selected="0">
            <x v="0"/>
          </reference>
          <reference field="12" count="1" selected="0">
            <x v="0"/>
          </reference>
          <reference field="19" count="1" selected="0">
            <x v="12"/>
          </reference>
        </references>
      </pivotArea>
    </chartFormat>
    <chartFormat chart="4" format="129">
      <pivotArea type="data" outline="0" fieldPosition="0">
        <references count="3">
          <reference field="4294967294" count="1" selected="0">
            <x v="0"/>
          </reference>
          <reference field="12" count="1" selected="0">
            <x v="0"/>
          </reference>
          <reference field="19" count="1" selected="0">
            <x v="13"/>
          </reference>
        </references>
      </pivotArea>
    </chartFormat>
    <chartFormat chart="4" format="130">
      <pivotArea type="data" outline="0" fieldPosition="0">
        <references count="3">
          <reference field="4294967294" count="1" selected="0">
            <x v="0"/>
          </reference>
          <reference field="12" count="1" selected="0">
            <x v="0"/>
          </reference>
          <reference field="19" count="1" selected="0">
            <x v="14"/>
          </reference>
        </references>
      </pivotArea>
    </chartFormat>
    <chartFormat chart="4" format="131">
      <pivotArea type="data" outline="0" fieldPosition="0">
        <references count="3">
          <reference field="4294967294" count="1" selected="0">
            <x v="0"/>
          </reference>
          <reference field="12" count="1" selected="0">
            <x v="0"/>
          </reference>
          <reference field="19" count="1" selected="0">
            <x v="15"/>
          </reference>
        </references>
      </pivotArea>
    </chartFormat>
    <chartFormat chart="4" format="132">
      <pivotArea type="data" outline="0" fieldPosition="0">
        <references count="3">
          <reference field="4294967294" count="1" selected="0">
            <x v="0"/>
          </reference>
          <reference field="12" count="1" selected="0">
            <x v="0"/>
          </reference>
          <reference field="19" count="1" selected="0">
            <x v="16"/>
          </reference>
        </references>
      </pivotArea>
    </chartFormat>
    <chartFormat chart="4" format="133">
      <pivotArea type="data" outline="0" fieldPosition="0">
        <references count="3">
          <reference field="4294967294" count="1" selected="0">
            <x v="0"/>
          </reference>
          <reference field="12" count="1" selected="0">
            <x v="0"/>
          </reference>
          <reference field="19" count="1" selected="0">
            <x v="17"/>
          </reference>
        </references>
      </pivotArea>
    </chartFormat>
    <chartFormat chart="4" format="134">
      <pivotArea type="data" outline="0" fieldPosition="0">
        <references count="3">
          <reference field="4294967294" count="1" selected="0">
            <x v="0"/>
          </reference>
          <reference field="12" count="1" selected="0">
            <x v="0"/>
          </reference>
          <reference field="19" count="1" selected="0">
            <x v="18"/>
          </reference>
        </references>
      </pivotArea>
    </chartFormat>
    <chartFormat chart="4" format="135">
      <pivotArea type="data" outline="0" fieldPosition="0">
        <references count="3">
          <reference field="4294967294" count="1" selected="0">
            <x v="0"/>
          </reference>
          <reference field="12" count="1" selected="0">
            <x v="0"/>
          </reference>
          <reference field="19" count="1" selected="0">
            <x v="19"/>
          </reference>
        </references>
      </pivotArea>
    </chartFormat>
    <chartFormat chart="4" format="136" series="1">
      <pivotArea type="data" outline="0" fieldPosition="0">
        <references count="2">
          <reference field="4294967294" count="1" selected="0">
            <x v="0"/>
          </reference>
          <reference field="12" count="1" selected="0">
            <x v="1"/>
          </reference>
        </references>
      </pivotArea>
    </chartFormat>
    <chartFormat chart="4" format="137">
      <pivotArea type="data" outline="0" fieldPosition="0">
        <references count="3">
          <reference field="4294967294" count="1" selected="0">
            <x v="0"/>
          </reference>
          <reference field="12" count="1" selected="0">
            <x v="1"/>
          </reference>
          <reference field="19" count="1" selected="0">
            <x v="0"/>
          </reference>
        </references>
      </pivotArea>
    </chartFormat>
    <chartFormat chart="4" format="138">
      <pivotArea type="data" outline="0" fieldPosition="0">
        <references count="3">
          <reference field="4294967294" count="1" selected="0">
            <x v="0"/>
          </reference>
          <reference field="12" count="1" selected="0">
            <x v="1"/>
          </reference>
          <reference field="19" count="1" selected="0">
            <x v="1"/>
          </reference>
        </references>
      </pivotArea>
    </chartFormat>
    <chartFormat chart="4" format="139">
      <pivotArea type="data" outline="0" fieldPosition="0">
        <references count="3">
          <reference field="4294967294" count="1" selected="0">
            <x v="0"/>
          </reference>
          <reference field="12" count="1" selected="0">
            <x v="1"/>
          </reference>
          <reference field="19" count="1" selected="0">
            <x v="2"/>
          </reference>
        </references>
      </pivotArea>
    </chartFormat>
    <chartFormat chart="4" format="140">
      <pivotArea type="data" outline="0" fieldPosition="0">
        <references count="3">
          <reference field="4294967294" count="1" selected="0">
            <x v="0"/>
          </reference>
          <reference field="12" count="1" selected="0">
            <x v="1"/>
          </reference>
          <reference field="19" count="1" selected="0">
            <x v="3"/>
          </reference>
        </references>
      </pivotArea>
    </chartFormat>
    <chartFormat chart="4" format="141">
      <pivotArea type="data" outline="0" fieldPosition="0">
        <references count="3">
          <reference field="4294967294" count="1" selected="0">
            <x v="0"/>
          </reference>
          <reference field="12" count="1" selected="0">
            <x v="1"/>
          </reference>
          <reference field="19" count="1" selected="0">
            <x v="4"/>
          </reference>
        </references>
      </pivotArea>
    </chartFormat>
    <chartFormat chart="4" format="142">
      <pivotArea type="data" outline="0" fieldPosition="0">
        <references count="3">
          <reference field="4294967294" count="1" selected="0">
            <x v="0"/>
          </reference>
          <reference field="12" count="1" selected="0">
            <x v="1"/>
          </reference>
          <reference field="19" count="1" selected="0">
            <x v="5"/>
          </reference>
        </references>
      </pivotArea>
    </chartFormat>
    <chartFormat chart="4" format="143">
      <pivotArea type="data" outline="0" fieldPosition="0">
        <references count="3">
          <reference field="4294967294" count="1" selected="0">
            <x v="0"/>
          </reference>
          <reference field="12" count="1" selected="0">
            <x v="1"/>
          </reference>
          <reference field="19" count="1" selected="0">
            <x v="6"/>
          </reference>
        </references>
      </pivotArea>
    </chartFormat>
    <chartFormat chart="4" format="144">
      <pivotArea type="data" outline="0" fieldPosition="0">
        <references count="3">
          <reference field="4294967294" count="1" selected="0">
            <x v="0"/>
          </reference>
          <reference field="12" count="1" selected="0">
            <x v="1"/>
          </reference>
          <reference field="19" count="1" selected="0">
            <x v="7"/>
          </reference>
        </references>
      </pivotArea>
    </chartFormat>
    <chartFormat chart="4" format="145">
      <pivotArea type="data" outline="0" fieldPosition="0">
        <references count="3">
          <reference field="4294967294" count="1" selected="0">
            <x v="0"/>
          </reference>
          <reference field="12" count="1" selected="0">
            <x v="1"/>
          </reference>
          <reference field="19" count="1" selected="0">
            <x v="8"/>
          </reference>
        </references>
      </pivotArea>
    </chartFormat>
    <chartFormat chart="4" format="146">
      <pivotArea type="data" outline="0" fieldPosition="0">
        <references count="3">
          <reference field="4294967294" count="1" selected="0">
            <x v="0"/>
          </reference>
          <reference field="12" count="1" selected="0">
            <x v="1"/>
          </reference>
          <reference field="19" count="1" selected="0">
            <x v="9"/>
          </reference>
        </references>
      </pivotArea>
    </chartFormat>
    <chartFormat chart="4" format="147">
      <pivotArea type="data" outline="0" fieldPosition="0">
        <references count="3">
          <reference field="4294967294" count="1" selected="0">
            <x v="0"/>
          </reference>
          <reference field="12" count="1" selected="0">
            <x v="1"/>
          </reference>
          <reference field="19" count="1" selected="0">
            <x v="10"/>
          </reference>
        </references>
      </pivotArea>
    </chartFormat>
    <chartFormat chart="4" format="148">
      <pivotArea type="data" outline="0" fieldPosition="0">
        <references count="3">
          <reference field="4294967294" count="1" selected="0">
            <x v="0"/>
          </reference>
          <reference field="12" count="1" selected="0">
            <x v="1"/>
          </reference>
          <reference field="19" count="1" selected="0">
            <x v="11"/>
          </reference>
        </references>
      </pivotArea>
    </chartFormat>
    <chartFormat chart="4" format="149">
      <pivotArea type="data" outline="0" fieldPosition="0">
        <references count="3">
          <reference field="4294967294" count="1" selected="0">
            <x v="0"/>
          </reference>
          <reference field="12" count="1" selected="0">
            <x v="1"/>
          </reference>
          <reference field="19" count="1" selected="0">
            <x v="12"/>
          </reference>
        </references>
      </pivotArea>
    </chartFormat>
    <chartFormat chart="4" format="150">
      <pivotArea type="data" outline="0" fieldPosition="0">
        <references count="3">
          <reference field="4294967294" count="1" selected="0">
            <x v="0"/>
          </reference>
          <reference field="12" count="1" selected="0">
            <x v="1"/>
          </reference>
          <reference field="19" count="1" selected="0">
            <x v="13"/>
          </reference>
        </references>
      </pivotArea>
    </chartFormat>
    <chartFormat chart="4" format="151">
      <pivotArea type="data" outline="0" fieldPosition="0">
        <references count="3">
          <reference field="4294967294" count="1" selected="0">
            <x v="0"/>
          </reference>
          <reference field="12" count="1" selected="0">
            <x v="1"/>
          </reference>
          <reference field="19" count="1" selected="0">
            <x v="14"/>
          </reference>
        </references>
      </pivotArea>
    </chartFormat>
    <chartFormat chart="4" format="152">
      <pivotArea type="data" outline="0" fieldPosition="0">
        <references count="3">
          <reference field="4294967294" count="1" selected="0">
            <x v="0"/>
          </reference>
          <reference field="12" count="1" selected="0">
            <x v="1"/>
          </reference>
          <reference field="19" count="1" selected="0">
            <x v="15"/>
          </reference>
        </references>
      </pivotArea>
    </chartFormat>
    <chartFormat chart="4" format="153">
      <pivotArea type="data" outline="0" fieldPosition="0">
        <references count="3">
          <reference field="4294967294" count="1" selected="0">
            <x v="0"/>
          </reference>
          <reference field="12" count="1" selected="0">
            <x v="1"/>
          </reference>
          <reference field="19" count="1" selected="0">
            <x v="16"/>
          </reference>
        </references>
      </pivotArea>
    </chartFormat>
    <chartFormat chart="4" format="154">
      <pivotArea type="data" outline="0" fieldPosition="0">
        <references count="3">
          <reference field="4294967294" count="1" selected="0">
            <x v="0"/>
          </reference>
          <reference field="12" count="1" selected="0">
            <x v="1"/>
          </reference>
          <reference field="19" count="1" selected="0">
            <x v="17"/>
          </reference>
        </references>
      </pivotArea>
    </chartFormat>
    <chartFormat chart="4" format="155">
      <pivotArea type="data" outline="0" fieldPosition="0">
        <references count="3">
          <reference field="4294967294" count="1" selected="0">
            <x v="0"/>
          </reference>
          <reference field="12" count="1" selected="0">
            <x v="1"/>
          </reference>
          <reference field="19" count="1" selected="0">
            <x v="18"/>
          </reference>
        </references>
      </pivotArea>
    </chartFormat>
    <chartFormat chart="4" format="156">
      <pivotArea type="data" outline="0" fieldPosition="0">
        <references count="3">
          <reference field="4294967294" count="1" selected="0">
            <x v="0"/>
          </reference>
          <reference field="12" count="1" selected="0">
            <x v="1"/>
          </reference>
          <reference field="19" count="1" selected="0">
            <x v="19"/>
          </reference>
        </references>
      </pivotArea>
    </chartFormat>
    <chartFormat chart="4" format="157" series="1">
      <pivotArea type="data" outline="0" fieldPosition="0">
        <references count="2">
          <reference field="4294967294" count="1" selected="0">
            <x v="0"/>
          </reference>
          <reference field="12" count="1" selected="0">
            <x v="2"/>
          </reference>
        </references>
      </pivotArea>
    </chartFormat>
    <chartFormat chart="4" format="158">
      <pivotArea type="data" outline="0" fieldPosition="0">
        <references count="3">
          <reference field="4294967294" count="1" selected="0">
            <x v="0"/>
          </reference>
          <reference field="12" count="1" selected="0">
            <x v="2"/>
          </reference>
          <reference field="19" count="1" selected="0">
            <x v="0"/>
          </reference>
        </references>
      </pivotArea>
    </chartFormat>
    <chartFormat chart="4" format="159">
      <pivotArea type="data" outline="0" fieldPosition="0">
        <references count="3">
          <reference field="4294967294" count="1" selected="0">
            <x v="0"/>
          </reference>
          <reference field="12" count="1" selected="0">
            <x v="2"/>
          </reference>
          <reference field="19" count="1" selected="0">
            <x v="1"/>
          </reference>
        </references>
      </pivotArea>
    </chartFormat>
    <chartFormat chart="4" format="160">
      <pivotArea type="data" outline="0" fieldPosition="0">
        <references count="3">
          <reference field="4294967294" count="1" selected="0">
            <x v="0"/>
          </reference>
          <reference field="12" count="1" selected="0">
            <x v="2"/>
          </reference>
          <reference field="19" count="1" selected="0">
            <x v="2"/>
          </reference>
        </references>
      </pivotArea>
    </chartFormat>
    <chartFormat chart="4" format="161">
      <pivotArea type="data" outline="0" fieldPosition="0">
        <references count="3">
          <reference field="4294967294" count="1" selected="0">
            <x v="0"/>
          </reference>
          <reference field="12" count="1" selected="0">
            <x v="2"/>
          </reference>
          <reference field="19" count="1" selected="0">
            <x v="3"/>
          </reference>
        </references>
      </pivotArea>
    </chartFormat>
    <chartFormat chart="4" format="162">
      <pivotArea type="data" outline="0" fieldPosition="0">
        <references count="3">
          <reference field="4294967294" count="1" selected="0">
            <x v="0"/>
          </reference>
          <reference field="12" count="1" selected="0">
            <x v="2"/>
          </reference>
          <reference field="19" count="1" selected="0">
            <x v="4"/>
          </reference>
        </references>
      </pivotArea>
    </chartFormat>
    <chartFormat chart="4" format="163">
      <pivotArea type="data" outline="0" fieldPosition="0">
        <references count="3">
          <reference field="4294967294" count="1" selected="0">
            <x v="0"/>
          </reference>
          <reference field="12" count="1" selected="0">
            <x v="2"/>
          </reference>
          <reference field="19" count="1" selected="0">
            <x v="5"/>
          </reference>
        </references>
      </pivotArea>
    </chartFormat>
    <chartFormat chart="4" format="164">
      <pivotArea type="data" outline="0" fieldPosition="0">
        <references count="3">
          <reference field="4294967294" count="1" selected="0">
            <x v="0"/>
          </reference>
          <reference field="12" count="1" selected="0">
            <x v="2"/>
          </reference>
          <reference field="19" count="1" selected="0">
            <x v="6"/>
          </reference>
        </references>
      </pivotArea>
    </chartFormat>
    <chartFormat chart="4" format="165">
      <pivotArea type="data" outline="0" fieldPosition="0">
        <references count="3">
          <reference field="4294967294" count="1" selected="0">
            <x v="0"/>
          </reference>
          <reference field="12" count="1" selected="0">
            <x v="2"/>
          </reference>
          <reference field="19" count="1" selected="0">
            <x v="7"/>
          </reference>
        </references>
      </pivotArea>
    </chartFormat>
    <chartFormat chart="4" format="166">
      <pivotArea type="data" outline="0" fieldPosition="0">
        <references count="3">
          <reference field="4294967294" count="1" selected="0">
            <x v="0"/>
          </reference>
          <reference field="12" count="1" selected="0">
            <x v="2"/>
          </reference>
          <reference field="19" count="1" selected="0">
            <x v="8"/>
          </reference>
        </references>
      </pivotArea>
    </chartFormat>
    <chartFormat chart="4" format="167">
      <pivotArea type="data" outline="0" fieldPosition="0">
        <references count="3">
          <reference field="4294967294" count="1" selected="0">
            <x v="0"/>
          </reference>
          <reference field="12" count="1" selected="0">
            <x v="2"/>
          </reference>
          <reference field="19" count="1" selected="0">
            <x v="9"/>
          </reference>
        </references>
      </pivotArea>
    </chartFormat>
    <chartFormat chart="4" format="168">
      <pivotArea type="data" outline="0" fieldPosition="0">
        <references count="3">
          <reference field="4294967294" count="1" selected="0">
            <x v="0"/>
          </reference>
          <reference field="12" count="1" selected="0">
            <x v="2"/>
          </reference>
          <reference field="19" count="1" selected="0">
            <x v="10"/>
          </reference>
        </references>
      </pivotArea>
    </chartFormat>
    <chartFormat chart="4" format="169">
      <pivotArea type="data" outline="0" fieldPosition="0">
        <references count="3">
          <reference field="4294967294" count="1" selected="0">
            <x v="0"/>
          </reference>
          <reference field="12" count="1" selected="0">
            <x v="2"/>
          </reference>
          <reference field="19" count="1" selected="0">
            <x v="11"/>
          </reference>
        </references>
      </pivotArea>
    </chartFormat>
    <chartFormat chart="4" format="170">
      <pivotArea type="data" outline="0" fieldPosition="0">
        <references count="3">
          <reference field="4294967294" count="1" selected="0">
            <x v="0"/>
          </reference>
          <reference field="12" count="1" selected="0">
            <x v="2"/>
          </reference>
          <reference field="19" count="1" selected="0">
            <x v="12"/>
          </reference>
        </references>
      </pivotArea>
    </chartFormat>
    <chartFormat chart="4" format="171">
      <pivotArea type="data" outline="0" fieldPosition="0">
        <references count="3">
          <reference field="4294967294" count="1" selected="0">
            <x v="0"/>
          </reference>
          <reference field="12" count="1" selected="0">
            <x v="2"/>
          </reference>
          <reference field="19" count="1" selected="0">
            <x v="13"/>
          </reference>
        </references>
      </pivotArea>
    </chartFormat>
    <chartFormat chart="4" format="172">
      <pivotArea type="data" outline="0" fieldPosition="0">
        <references count="3">
          <reference field="4294967294" count="1" selected="0">
            <x v="0"/>
          </reference>
          <reference field="12" count="1" selected="0">
            <x v="2"/>
          </reference>
          <reference field="19" count="1" selected="0">
            <x v="14"/>
          </reference>
        </references>
      </pivotArea>
    </chartFormat>
    <chartFormat chart="4" format="173">
      <pivotArea type="data" outline="0" fieldPosition="0">
        <references count="3">
          <reference field="4294967294" count="1" selected="0">
            <x v="0"/>
          </reference>
          <reference field="12" count="1" selected="0">
            <x v="2"/>
          </reference>
          <reference field="19" count="1" selected="0">
            <x v="15"/>
          </reference>
        </references>
      </pivotArea>
    </chartFormat>
    <chartFormat chart="4" format="174">
      <pivotArea type="data" outline="0" fieldPosition="0">
        <references count="3">
          <reference field="4294967294" count="1" selected="0">
            <x v="0"/>
          </reference>
          <reference field="12" count="1" selected="0">
            <x v="2"/>
          </reference>
          <reference field="19" count="1" selected="0">
            <x v="16"/>
          </reference>
        </references>
      </pivotArea>
    </chartFormat>
    <chartFormat chart="4" format="175">
      <pivotArea type="data" outline="0" fieldPosition="0">
        <references count="3">
          <reference field="4294967294" count="1" selected="0">
            <x v="0"/>
          </reference>
          <reference field="12" count="1" selected="0">
            <x v="2"/>
          </reference>
          <reference field="19" count="1" selected="0">
            <x v="17"/>
          </reference>
        </references>
      </pivotArea>
    </chartFormat>
    <chartFormat chart="4" format="176">
      <pivotArea type="data" outline="0" fieldPosition="0">
        <references count="3">
          <reference field="4294967294" count="1" selected="0">
            <x v="0"/>
          </reference>
          <reference field="12" count="1" selected="0">
            <x v="2"/>
          </reference>
          <reference field="19" count="1" selected="0">
            <x v="18"/>
          </reference>
        </references>
      </pivotArea>
    </chartFormat>
    <chartFormat chart="4" format="177">
      <pivotArea type="data" outline="0" fieldPosition="0">
        <references count="3">
          <reference field="4294967294" count="1" selected="0">
            <x v="0"/>
          </reference>
          <reference field="12" count="1" selected="0">
            <x v="2"/>
          </reference>
          <reference field="19" count="1" selected="0">
            <x v="19"/>
          </reference>
        </references>
      </pivotArea>
    </chartFormat>
    <chartFormat chart="4" format="178" series="1">
      <pivotArea type="data" outline="0" fieldPosition="0">
        <references count="2">
          <reference field="4294967294" count="1" selected="0">
            <x v="0"/>
          </reference>
          <reference field="12" count="1" selected="0">
            <x v="3"/>
          </reference>
        </references>
      </pivotArea>
    </chartFormat>
    <chartFormat chart="4" format="179">
      <pivotArea type="data" outline="0" fieldPosition="0">
        <references count="3">
          <reference field="4294967294" count="1" selected="0">
            <x v="0"/>
          </reference>
          <reference field="12" count="1" selected="0">
            <x v="3"/>
          </reference>
          <reference field="19" count="1" selected="0">
            <x v="0"/>
          </reference>
        </references>
      </pivotArea>
    </chartFormat>
    <chartFormat chart="4" format="180">
      <pivotArea type="data" outline="0" fieldPosition="0">
        <references count="3">
          <reference field="4294967294" count="1" selected="0">
            <x v="0"/>
          </reference>
          <reference field="12" count="1" selected="0">
            <x v="3"/>
          </reference>
          <reference field="19" count="1" selected="0">
            <x v="1"/>
          </reference>
        </references>
      </pivotArea>
    </chartFormat>
    <chartFormat chart="4" format="181">
      <pivotArea type="data" outline="0" fieldPosition="0">
        <references count="3">
          <reference field="4294967294" count="1" selected="0">
            <x v="0"/>
          </reference>
          <reference field="12" count="1" selected="0">
            <x v="3"/>
          </reference>
          <reference field="19" count="1" selected="0">
            <x v="2"/>
          </reference>
        </references>
      </pivotArea>
    </chartFormat>
    <chartFormat chart="4" format="182">
      <pivotArea type="data" outline="0" fieldPosition="0">
        <references count="3">
          <reference field="4294967294" count="1" selected="0">
            <x v="0"/>
          </reference>
          <reference field="12" count="1" selected="0">
            <x v="3"/>
          </reference>
          <reference field="19" count="1" selected="0">
            <x v="3"/>
          </reference>
        </references>
      </pivotArea>
    </chartFormat>
    <chartFormat chart="4" format="183">
      <pivotArea type="data" outline="0" fieldPosition="0">
        <references count="3">
          <reference field="4294967294" count="1" selected="0">
            <x v="0"/>
          </reference>
          <reference field="12" count="1" selected="0">
            <x v="3"/>
          </reference>
          <reference field="19" count="1" selected="0">
            <x v="4"/>
          </reference>
        </references>
      </pivotArea>
    </chartFormat>
    <chartFormat chart="4" format="184">
      <pivotArea type="data" outline="0" fieldPosition="0">
        <references count="3">
          <reference field="4294967294" count="1" selected="0">
            <x v="0"/>
          </reference>
          <reference field="12" count="1" selected="0">
            <x v="3"/>
          </reference>
          <reference field="19" count="1" selected="0">
            <x v="5"/>
          </reference>
        </references>
      </pivotArea>
    </chartFormat>
    <chartFormat chart="4" format="185">
      <pivotArea type="data" outline="0" fieldPosition="0">
        <references count="3">
          <reference field="4294967294" count="1" selected="0">
            <x v="0"/>
          </reference>
          <reference field="12" count="1" selected="0">
            <x v="3"/>
          </reference>
          <reference field="19" count="1" selected="0">
            <x v="6"/>
          </reference>
        </references>
      </pivotArea>
    </chartFormat>
    <chartFormat chart="4" format="186">
      <pivotArea type="data" outline="0" fieldPosition="0">
        <references count="3">
          <reference field="4294967294" count="1" selected="0">
            <x v="0"/>
          </reference>
          <reference field="12" count="1" selected="0">
            <x v="3"/>
          </reference>
          <reference field="19" count="1" selected="0">
            <x v="7"/>
          </reference>
        </references>
      </pivotArea>
    </chartFormat>
    <chartFormat chart="4" format="187">
      <pivotArea type="data" outline="0" fieldPosition="0">
        <references count="3">
          <reference field="4294967294" count="1" selected="0">
            <x v="0"/>
          </reference>
          <reference field="12" count="1" selected="0">
            <x v="3"/>
          </reference>
          <reference field="19" count="1" selected="0">
            <x v="8"/>
          </reference>
        </references>
      </pivotArea>
    </chartFormat>
    <chartFormat chart="4" format="188">
      <pivotArea type="data" outline="0" fieldPosition="0">
        <references count="3">
          <reference field="4294967294" count="1" selected="0">
            <x v="0"/>
          </reference>
          <reference field="12" count="1" selected="0">
            <x v="3"/>
          </reference>
          <reference field="19" count="1" selected="0">
            <x v="9"/>
          </reference>
        </references>
      </pivotArea>
    </chartFormat>
    <chartFormat chart="4" format="189">
      <pivotArea type="data" outline="0" fieldPosition="0">
        <references count="3">
          <reference field="4294967294" count="1" selected="0">
            <x v="0"/>
          </reference>
          <reference field="12" count="1" selected="0">
            <x v="3"/>
          </reference>
          <reference field="19" count="1" selected="0">
            <x v="10"/>
          </reference>
        </references>
      </pivotArea>
    </chartFormat>
    <chartFormat chart="4" format="190">
      <pivotArea type="data" outline="0" fieldPosition="0">
        <references count="3">
          <reference field="4294967294" count="1" selected="0">
            <x v="0"/>
          </reference>
          <reference field="12" count="1" selected="0">
            <x v="3"/>
          </reference>
          <reference field="19" count="1" selected="0">
            <x v="11"/>
          </reference>
        </references>
      </pivotArea>
    </chartFormat>
    <chartFormat chart="4" format="191">
      <pivotArea type="data" outline="0" fieldPosition="0">
        <references count="3">
          <reference field="4294967294" count="1" selected="0">
            <x v="0"/>
          </reference>
          <reference field="12" count="1" selected="0">
            <x v="3"/>
          </reference>
          <reference field="19" count="1" selected="0">
            <x v="12"/>
          </reference>
        </references>
      </pivotArea>
    </chartFormat>
    <chartFormat chart="4" format="192">
      <pivotArea type="data" outline="0" fieldPosition="0">
        <references count="3">
          <reference field="4294967294" count="1" selected="0">
            <x v="0"/>
          </reference>
          <reference field="12" count="1" selected="0">
            <x v="3"/>
          </reference>
          <reference field="19" count="1" selected="0">
            <x v="13"/>
          </reference>
        </references>
      </pivotArea>
    </chartFormat>
    <chartFormat chart="4" format="193">
      <pivotArea type="data" outline="0" fieldPosition="0">
        <references count="3">
          <reference field="4294967294" count="1" selected="0">
            <x v="0"/>
          </reference>
          <reference field="12" count="1" selected="0">
            <x v="3"/>
          </reference>
          <reference field="19" count="1" selected="0">
            <x v="14"/>
          </reference>
        </references>
      </pivotArea>
    </chartFormat>
    <chartFormat chart="4" format="194">
      <pivotArea type="data" outline="0" fieldPosition="0">
        <references count="3">
          <reference field="4294967294" count="1" selected="0">
            <x v="0"/>
          </reference>
          <reference field="12" count="1" selected="0">
            <x v="3"/>
          </reference>
          <reference field="19" count="1" selected="0">
            <x v="15"/>
          </reference>
        </references>
      </pivotArea>
    </chartFormat>
    <chartFormat chart="4" format="195">
      <pivotArea type="data" outline="0" fieldPosition="0">
        <references count="3">
          <reference field="4294967294" count="1" selected="0">
            <x v="0"/>
          </reference>
          <reference field="12" count="1" selected="0">
            <x v="3"/>
          </reference>
          <reference field="19" count="1" selected="0">
            <x v="16"/>
          </reference>
        </references>
      </pivotArea>
    </chartFormat>
    <chartFormat chart="4" format="196">
      <pivotArea type="data" outline="0" fieldPosition="0">
        <references count="3">
          <reference field="4294967294" count="1" selected="0">
            <x v="0"/>
          </reference>
          <reference field="12" count="1" selected="0">
            <x v="3"/>
          </reference>
          <reference field="19" count="1" selected="0">
            <x v="17"/>
          </reference>
        </references>
      </pivotArea>
    </chartFormat>
    <chartFormat chart="4" format="197">
      <pivotArea type="data" outline="0" fieldPosition="0">
        <references count="3">
          <reference field="4294967294" count="1" selected="0">
            <x v="0"/>
          </reference>
          <reference field="12" count="1" selected="0">
            <x v="3"/>
          </reference>
          <reference field="19" count="1" selected="0">
            <x v="18"/>
          </reference>
        </references>
      </pivotArea>
    </chartFormat>
    <chartFormat chart="4" format="198">
      <pivotArea type="data" outline="0" fieldPosition="0">
        <references count="3">
          <reference field="4294967294" count="1" selected="0">
            <x v="0"/>
          </reference>
          <reference field="12" count="1" selected="0">
            <x v="3"/>
          </reference>
          <reference field="19" count="1" selected="0">
            <x v="19"/>
          </reference>
        </references>
      </pivotArea>
    </chartFormat>
    <chartFormat chart="4" format="199" series="1">
      <pivotArea type="data" outline="0" fieldPosition="0">
        <references count="2">
          <reference field="4294967294" count="1" selected="0">
            <x v="0"/>
          </reference>
          <reference field="12" count="1" selected="0">
            <x v="4"/>
          </reference>
        </references>
      </pivotArea>
    </chartFormat>
    <chartFormat chart="4" format="200">
      <pivotArea type="data" outline="0" fieldPosition="0">
        <references count="3">
          <reference field="4294967294" count="1" selected="0">
            <x v="0"/>
          </reference>
          <reference field="12" count="1" selected="0">
            <x v="4"/>
          </reference>
          <reference field="19" count="1" selected="0">
            <x v="0"/>
          </reference>
        </references>
      </pivotArea>
    </chartFormat>
    <chartFormat chart="4" format="201">
      <pivotArea type="data" outline="0" fieldPosition="0">
        <references count="3">
          <reference field="4294967294" count="1" selected="0">
            <x v="0"/>
          </reference>
          <reference field="12" count="1" selected="0">
            <x v="4"/>
          </reference>
          <reference field="19" count="1" selected="0">
            <x v="1"/>
          </reference>
        </references>
      </pivotArea>
    </chartFormat>
    <chartFormat chart="4" format="202">
      <pivotArea type="data" outline="0" fieldPosition="0">
        <references count="3">
          <reference field="4294967294" count="1" selected="0">
            <x v="0"/>
          </reference>
          <reference field="12" count="1" selected="0">
            <x v="4"/>
          </reference>
          <reference field="19" count="1" selected="0">
            <x v="2"/>
          </reference>
        </references>
      </pivotArea>
    </chartFormat>
    <chartFormat chart="4" format="203">
      <pivotArea type="data" outline="0" fieldPosition="0">
        <references count="3">
          <reference field="4294967294" count="1" selected="0">
            <x v="0"/>
          </reference>
          <reference field="12" count="1" selected="0">
            <x v="4"/>
          </reference>
          <reference field="19" count="1" selected="0">
            <x v="3"/>
          </reference>
        </references>
      </pivotArea>
    </chartFormat>
    <chartFormat chart="4" format="204">
      <pivotArea type="data" outline="0" fieldPosition="0">
        <references count="3">
          <reference field="4294967294" count="1" selected="0">
            <x v="0"/>
          </reference>
          <reference field="12" count="1" selected="0">
            <x v="4"/>
          </reference>
          <reference field="19" count="1" selected="0">
            <x v="4"/>
          </reference>
        </references>
      </pivotArea>
    </chartFormat>
    <chartFormat chart="4" format="205">
      <pivotArea type="data" outline="0" fieldPosition="0">
        <references count="3">
          <reference field="4294967294" count="1" selected="0">
            <x v="0"/>
          </reference>
          <reference field="12" count="1" selected="0">
            <x v="4"/>
          </reference>
          <reference field="19" count="1" selected="0">
            <x v="5"/>
          </reference>
        </references>
      </pivotArea>
    </chartFormat>
    <chartFormat chart="4" format="206">
      <pivotArea type="data" outline="0" fieldPosition="0">
        <references count="3">
          <reference field="4294967294" count="1" selected="0">
            <x v="0"/>
          </reference>
          <reference field="12" count="1" selected="0">
            <x v="4"/>
          </reference>
          <reference field="19" count="1" selected="0">
            <x v="6"/>
          </reference>
        </references>
      </pivotArea>
    </chartFormat>
    <chartFormat chart="4" format="207">
      <pivotArea type="data" outline="0" fieldPosition="0">
        <references count="3">
          <reference field="4294967294" count="1" selected="0">
            <x v="0"/>
          </reference>
          <reference field="12" count="1" selected="0">
            <x v="4"/>
          </reference>
          <reference field="19" count="1" selected="0">
            <x v="7"/>
          </reference>
        </references>
      </pivotArea>
    </chartFormat>
    <chartFormat chart="4" format="208">
      <pivotArea type="data" outline="0" fieldPosition="0">
        <references count="3">
          <reference field="4294967294" count="1" selected="0">
            <x v="0"/>
          </reference>
          <reference field="12" count="1" selected="0">
            <x v="4"/>
          </reference>
          <reference field="19" count="1" selected="0">
            <x v="8"/>
          </reference>
        </references>
      </pivotArea>
    </chartFormat>
    <chartFormat chart="4" format="209">
      <pivotArea type="data" outline="0" fieldPosition="0">
        <references count="3">
          <reference field="4294967294" count="1" selected="0">
            <x v="0"/>
          </reference>
          <reference field="12" count="1" selected="0">
            <x v="4"/>
          </reference>
          <reference field="19" count="1" selected="0">
            <x v="9"/>
          </reference>
        </references>
      </pivotArea>
    </chartFormat>
    <chartFormat chart="4" format="210">
      <pivotArea type="data" outline="0" fieldPosition="0">
        <references count="3">
          <reference field="4294967294" count="1" selected="0">
            <x v="0"/>
          </reference>
          <reference field="12" count="1" selected="0">
            <x v="4"/>
          </reference>
          <reference field="19" count="1" selected="0">
            <x v="10"/>
          </reference>
        </references>
      </pivotArea>
    </chartFormat>
    <chartFormat chart="4" format="211">
      <pivotArea type="data" outline="0" fieldPosition="0">
        <references count="3">
          <reference field="4294967294" count="1" selected="0">
            <x v="0"/>
          </reference>
          <reference field="12" count="1" selected="0">
            <x v="4"/>
          </reference>
          <reference field="19" count="1" selected="0">
            <x v="11"/>
          </reference>
        </references>
      </pivotArea>
    </chartFormat>
    <chartFormat chart="4" format="212">
      <pivotArea type="data" outline="0" fieldPosition="0">
        <references count="3">
          <reference field="4294967294" count="1" selected="0">
            <x v="0"/>
          </reference>
          <reference field="12" count="1" selected="0">
            <x v="4"/>
          </reference>
          <reference field="19" count="1" selected="0">
            <x v="12"/>
          </reference>
        </references>
      </pivotArea>
    </chartFormat>
    <chartFormat chart="4" format="213">
      <pivotArea type="data" outline="0" fieldPosition="0">
        <references count="3">
          <reference field="4294967294" count="1" selected="0">
            <x v="0"/>
          </reference>
          <reference field="12" count="1" selected="0">
            <x v="4"/>
          </reference>
          <reference field="19" count="1" selected="0">
            <x v="13"/>
          </reference>
        </references>
      </pivotArea>
    </chartFormat>
    <chartFormat chart="4" format="214">
      <pivotArea type="data" outline="0" fieldPosition="0">
        <references count="3">
          <reference field="4294967294" count="1" selected="0">
            <x v="0"/>
          </reference>
          <reference field="12" count="1" selected="0">
            <x v="4"/>
          </reference>
          <reference field="19" count="1" selected="0">
            <x v="14"/>
          </reference>
        </references>
      </pivotArea>
    </chartFormat>
    <chartFormat chart="4" format="215">
      <pivotArea type="data" outline="0" fieldPosition="0">
        <references count="3">
          <reference field="4294967294" count="1" selected="0">
            <x v="0"/>
          </reference>
          <reference field="12" count="1" selected="0">
            <x v="4"/>
          </reference>
          <reference field="19" count="1" selected="0">
            <x v="15"/>
          </reference>
        </references>
      </pivotArea>
    </chartFormat>
    <chartFormat chart="4" format="216">
      <pivotArea type="data" outline="0" fieldPosition="0">
        <references count="3">
          <reference field="4294967294" count="1" selected="0">
            <x v="0"/>
          </reference>
          <reference field="12" count="1" selected="0">
            <x v="4"/>
          </reference>
          <reference field="19" count="1" selected="0">
            <x v="16"/>
          </reference>
        </references>
      </pivotArea>
    </chartFormat>
    <chartFormat chart="4" format="217">
      <pivotArea type="data" outline="0" fieldPosition="0">
        <references count="3">
          <reference field="4294967294" count="1" selected="0">
            <x v="0"/>
          </reference>
          <reference field="12" count="1" selected="0">
            <x v="4"/>
          </reference>
          <reference field="19" count="1" selected="0">
            <x v="17"/>
          </reference>
        </references>
      </pivotArea>
    </chartFormat>
    <chartFormat chart="4" format="218">
      <pivotArea type="data" outline="0" fieldPosition="0">
        <references count="3">
          <reference field="4294967294" count="1" selected="0">
            <x v="0"/>
          </reference>
          <reference field="12" count="1" selected="0">
            <x v="4"/>
          </reference>
          <reference field="19" count="1" selected="0">
            <x v="18"/>
          </reference>
        </references>
      </pivotArea>
    </chartFormat>
    <chartFormat chart="4" format="219">
      <pivotArea type="data" outline="0" fieldPosition="0">
        <references count="3">
          <reference field="4294967294" count="1" selected="0">
            <x v="0"/>
          </reference>
          <reference field="12" count="1" selected="0">
            <x v="4"/>
          </reference>
          <reference field="19" count="1" selected="0">
            <x v="19"/>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Lst>
</pivotTableDefinition>
</file>

<file path=xl/queryTables/queryTable1.xml><?xml version="1.0" encoding="utf-8"?>
<queryTable xmlns="http://schemas.openxmlformats.org/spreadsheetml/2006/main" name="ExternalData_1" connectionId="1" autoFormatId="0" applyNumberFormats="0" applyBorderFormats="0" applyFontFormats="1" applyPatternFormats="1" applyAlignmentFormats="0" applyWidthHeightFormats="0">
  <queryTableRefresh preserveSortFilterLayout="0" nextId="7">
    <queryTableFields count="6">
      <queryTableField id="1" name="Product_ID" tableColumnId="13"/>
      <queryTableField id="2" name="Product_Name" tableColumnId="14"/>
      <queryTableField id="3" name="Category" tableColumnId="15"/>
      <queryTableField id="4" name="Sub_Category" tableColumnId="16"/>
      <queryTableField id="5" name="cost2" tableColumnId="17"/>
      <queryTableField id="6" name="STOCK2" tableColumnId="18"/>
    </queryTableFields>
  </queryTableRefresh>
</queryTable>
</file>

<file path=xl/slicerCaches/slicerCache1.xml><?xml version="1.0" encoding="utf-8"?>
<slicerCacheDefinition xmlns="http://schemas.microsoft.com/office/spreadsheetml/2009/9/main" xmlns:mc="http://schemas.openxmlformats.org/markup-compatibility/2006" xmlns:x="http://schemas.openxmlformats.org/spreadsheetml/2006/main" mc:Ignorable="x" name="Slicer_Month" sourceName="Month">
  <pivotTables>
    <pivotTable tabId="14" name="PivotTable1"/>
  </pivotTables>
  <data>
    <tabular pivotCacheId="1">
      <items count="12">
        <i x="4" s="1"/>
        <i x="6" s="1"/>
        <i x="9" s="1"/>
        <i x="10" s="1"/>
        <i x="5" s="1"/>
        <i x="2" s="1"/>
        <i x="0" s="1"/>
        <i x="7" s="1"/>
        <i x="8" s="1"/>
        <i x="11" s="1"/>
        <i x="3" s="1"/>
        <i x="1"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mc:Ignorable="x" name="Slicer_Year" sourceName="Year">
  <pivotTables>
    <pivotTable tabId="14" name="PivotTable1"/>
  </pivotTables>
  <data>
    <tabular pivotCacheId="1">
      <items count="4">
        <i x="1" s="1"/>
        <i x="0" s="1"/>
        <i x="2" s="1"/>
        <i x="3" s="1" nd="1"/>
      </items>
    </tabular>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mc:Ignorable="x" name="Slicer_Store_Name" sourceName="Store Name">
  <pivotTables>
    <pivotTable tabId="14" name="PivotTable1"/>
  </pivotTables>
  <data>
    <tabular pivotCacheId="1">
      <items count="21">
        <i x="19" s="1"/>
        <i x="5" s="1"/>
        <i x="2" s="1"/>
        <i x="16" s="1"/>
        <i x="17" s="1"/>
        <i x="9" s="1"/>
        <i x="13" s="1"/>
        <i x="3" s="1"/>
        <i x="14" s="1"/>
        <i x="15" s="1"/>
        <i x="1" s="1"/>
        <i x="0" s="1"/>
        <i x="12" s="1"/>
        <i x="8" s="1"/>
        <i x="4" s="1"/>
        <i x="7" s="1"/>
        <i x="11" s="1"/>
        <i x="6" s="1"/>
        <i x="10" s="1"/>
        <i x="18" s="1"/>
        <i x="20" s="1" nd="1"/>
      </items>
    </tabular>
  </data>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mc:Ignorable="x" name="Slicer_Category" sourceName="Category">
  <pivotTables>
    <pivotTable tabId="15" name="PivotTable2"/>
  </pivotTables>
  <data>
    <tabular pivotCacheId="1">
      <items count="6">
        <i x="2" s="1"/>
        <i x="4" s="1"/>
        <i x="1" s="1"/>
        <i x="3" s="1"/>
        <i x="0" s="1"/>
        <i x="5" nd="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mc:Ignorable="x">
  <slicer name="Month" cache="Slicer_Month" caption="Month" rowHeight="241300"/>
  <slicer name="Year" cache="Slicer_Year" caption="Year" rowHeight="241300"/>
  <slicer name="Store Name" cache="Slicer_Store_Name" caption="Store Name" rowHeight="241300"/>
  <slicer name="Category 1" cache="Slicer_Category" caption="Category" rowHeight="241300"/>
</slicers>
</file>

<file path=xl/tables/_rels/table4.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table1.xml><?xml version="1.0" encoding="utf-8"?>
<table xmlns="http://schemas.openxmlformats.org/spreadsheetml/2006/main" id="2" name="Table13" displayName="Table13" ref="A1:H501" totalsRowShown="0">
  <autoFilter ref="A1:H501"/>
  <tableColumns count="8">
    <tableColumn id="1" name="Customer_ID"/>
    <tableColumn id="2" name="Name"/>
    <tableColumn id="3" name="Age"/>
    <tableColumn id="4" name="Gender"/>
    <tableColumn id="5" name="City"/>
    <tableColumn id="6" name="State"/>
    <tableColumn id="7" name="Country"/>
    <tableColumn id="8" name="Loyalty_Level"/>
  </tableColumns>
  <tableStyleInfo showFirstColumn="0" showLastColumn="0" showRowStripes="1" showColumnStripes="0"/>
</table>
</file>

<file path=xl/tables/table2.xml><?xml version="1.0" encoding="utf-8"?>
<table xmlns="http://schemas.openxmlformats.org/spreadsheetml/2006/main" id="1" name="Table1" displayName="Table1" ref="A1:H501" totalsRowShown="0" headerRowDxfId="42" headerRowBorderDxfId="41" tableBorderDxfId="40">
  <autoFilter ref="A1:H501"/>
  <tableColumns count="8">
    <tableColumn id="1" name="Customer_ID"/>
    <tableColumn id="2" name="Name"/>
    <tableColumn id="3" name="Age"/>
    <tableColumn id="4" name="Gender"/>
    <tableColumn id="5" name="City"/>
    <tableColumn id="6" name="State"/>
    <tableColumn id="7" name="Country"/>
    <tableColumn id="8" name="Loyalty_Level"/>
  </tableColumns>
  <tableStyleInfo name="TableStyleMedium9" showFirstColumn="0" showLastColumn="0" showRowStripes="1" showColumnStripes="0"/>
</table>
</file>

<file path=xl/tables/table3.xml><?xml version="1.0" encoding="utf-8"?>
<table xmlns="http://schemas.openxmlformats.org/spreadsheetml/2006/main" id="4" name="Table4" displayName="Table4" ref="A1:I101" totalsRowShown="0" headerRowDxfId="39" headerRowBorderDxfId="38" tableBorderDxfId="37">
  <autoFilter ref="A1:I101"/>
  <tableColumns count="9">
    <tableColumn id="1" name="Product_ID"/>
    <tableColumn id="2" name="Product_Name"/>
    <tableColumn id="3" name="Category"/>
    <tableColumn id="4" name="Sub_Category"/>
    <tableColumn id="5" name="Brand"/>
    <tableColumn id="6" name="Cost"/>
    <tableColumn id="7" name="Stock"/>
    <tableColumn id="8" name="cost2" dataDxfId="36">
      <calculatedColumnFormula>IF(F2="",AVERAGEIF($C$2:$C$101,C2,$F$2:$F$101),F2)</calculatedColumnFormula>
    </tableColumn>
    <tableColumn id="9" name="STOCK2" dataDxfId="35">
      <calculatedColumnFormula>IF(G2="",AVERAGEIF($C$2:$C$101,C2,$G$2:$G$101),G2)</calculatedColumnFormula>
    </tableColumn>
  </tableColumns>
  <tableStyleInfo name="TableStyleMedium9" showFirstColumn="0" showLastColumn="0" showRowStripes="1" showColumnStripes="0"/>
</table>
</file>

<file path=xl/tables/table4.xml><?xml version="1.0" encoding="utf-8"?>
<table xmlns="http://schemas.openxmlformats.org/spreadsheetml/2006/main" id="3" name="Table4_2" displayName="Table4_2" ref="A1:F101" tableType="queryTable" totalsRowShown="0">
  <autoFilter ref="A1:F101"/>
  <tableColumns count="6">
    <tableColumn id="13" uniqueName="13" name="Product_ID" queryTableFieldId="1" dataDxfId="5"/>
    <tableColumn id="14" uniqueName="14" name="Product_Name" queryTableFieldId="2" dataDxfId="4"/>
    <tableColumn id="15" uniqueName="15" name="Category" queryTableFieldId="3" dataDxfId="3"/>
    <tableColumn id="16" uniqueName="16" name="Sub_Category" queryTableFieldId="4" dataDxfId="2"/>
    <tableColumn id="17" uniqueName="17" name="cost2" queryTableFieldId="5" dataDxfId="1"/>
    <tableColumn id="18" uniqueName="18" name="STOCK2" queryTableFieldId="6" dataDxfId="0"/>
  </tableColumns>
  <tableStyleInfo name="TableStyleMedium7" showFirstColumn="0" showLastColumn="0" showRowStripes="1" showColumnStripes="0"/>
</table>
</file>

<file path=xl/tables/table5.xml><?xml version="1.0" encoding="utf-8"?>
<table xmlns="http://schemas.openxmlformats.org/spreadsheetml/2006/main" id="6" name="Table6" displayName="Table6" ref="A1:J2001" totalsRowShown="0" headerRowDxfId="31" headerRowBorderDxfId="30" tableBorderDxfId="29">
  <autoFilter ref="A1:J2001"/>
  <tableColumns count="10">
    <tableColumn id="1" name="Sales_ID"/>
    <tableColumn id="2" name="Order_Date" dataDxfId="28"/>
    <tableColumn id="3" name="Customer_ID"/>
    <tableColumn id="4" name="Product_ID"/>
    <tableColumn id="5" name="Store_ID"/>
    <tableColumn id="6" name="Quantity"/>
    <tableColumn id="7" name="Unit_Price"/>
    <tableColumn id="8" name="Discount"/>
    <tableColumn id="9" name="Payment_Type"/>
    <tableColumn id="10" name="Total_Amount"/>
  </tableColumns>
  <tableStyleInfo name="TableStyleMedium9" showFirstColumn="0" showLastColumn="0" showRowStripes="1" showColumnStripes="0"/>
</table>
</file>

<file path=xl/tables/table6.xml><?xml version="1.0" encoding="utf-8"?>
<table xmlns="http://schemas.openxmlformats.org/spreadsheetml/2006/main" id="5" name="Table5" displayName="Table5" ref="A1:E21" totalsRowShown="0" headerRowDxfId="34" headerRowBorderDxfId="33" tableBorderDxfId="32">
  <autoFilter ref="A1:E21"/>
  <tableColumns count="5">
    <tableColumn id="1" name="Store_ID"/>
    <tableColumn id="2" name="Store_Name"/>
    <tableColumn id="3" name="Region"/>
    <tableColumn id="4" name="City"/>
    <tableColumn id="5" name="Store_Type"/>
  </tableColumns>
  <tableStyleInfo name="TableStyleMedium9" showFirstColumn="0" showLastColumn="0" showRowStripes="1" showColumnStripes="0"/>
</table>
</file>

<file path=xl/tables/table7.xml><?xml version="1.0" encoding="utf-8"?>
<table xmlns="http://schemas.openxmlformats.org/spreadsheetml/2006/main" id="7" name="Table7" displayName="Table7" ref="A1:AB2002" totalsRowShown="0" headerRowDxfId="27" headerRowBorderDxfId="26" tableBorderDxfId="25">
  <autoFilter ref="A1:AB2002">
    <filterColumn colId="23">
      <customFilters>
        <customFilter operator="notEqual" val=" "/>
      </customFilters>
    </filterColumn>
  </autoFilter>
  <tableColumns count="28">
    <tableColumn id="1" name="Sales_ID"/>
    <tableColumn id="2" name="Order_Date" dataDxfId="24"/>
    <tableColumn id="3" name="Customer_ID"/>
    <tableColumn id="21" name="Customer Name" dataDxfId="23">
      <calculatedColumnFormula>VLOOKUP(Table7[[#This Row],[Customer_ID]],Table1[#All],2,FALSE)</calculatedColumnFormula>
    </tableColumn>
    <tableColumn id="30" name="Date" dataDxfId="22">
      <calculatedColumnFormula>DAY(B2)</calculatedColumnFormula>
    </tableColumn>
    <tableColumn id="29" name="Month" dataDxfId="21">
      <calculatedColumnFormula>MONTH(B2)</calculatedColumnFormula>
    </tableColumn>
    <tableColumn id="31" name="Year" dataDxfId="20">
      <calculatedColumnFormula>YEAR(B2)</calculatedColumnFormula>
    </tableColumn>
    <tableColumn id="22" name="Age" dataDxfId="19">
      <calculatedColumnFormula>VLOOKUP(Table7[[#This Row],[Customer_ID]],Table1[#All],3,FALSE)</calculatedColumnFormula>
    </tableColumn>
    <tableColumn id="23" name="Gender" dataDxfId="18">
      <calculatedColumnFormula>VLOOKUP(Table7[[#This Row],[Customer_ID]],Table1[#All],4,FALSE)</calculatedColumnFormula>
    </tableColumn>
    <tableColumn id="24" name="City" dataDxfId="17">
      <calculatedColumnFormula>VLOOKUP(Table7[[#This Row],[Customer_ID]],Table1[#All],5,FALSE)</calculatedColumnFormula>
    </tableColumn>
    <tableColumn id="25" name="State" dataDxfId="16">
      <calculatedColumnFormula>VLOOKUP(Table7[[#This Row],[Customer_ID]],Table1[#All],6,FALSE)</calculatedColumnFormula>
    </tableColumn>
    <tableColumn id="26" name="Country" dataDxfId="15">
      <calculatedColumnFormula>VLOOKUP(Table7[[#This Row],[Customer_ID]],Table1[#All],7,FALSE)</calculatedColumnFormula>
    </tableColumn>
    <tableColumn id="27" name="Loyalty Level" dataDxfId="14">
      <calculatedColumnFormula>VLOOKUP(Table7[[#This Row],[Customer_ID]],Table1[#All],8,FALSE)</calculatedColumnFormula>
    </tableColumn>
    <tableColumn id="4" name="Product_ID"/>
    <tableColumn id="13" name="Category" dataDxfId="13">
      <calculatedColumnFormula>VLOOKUP(Table7[[#This Row],[Product_ID]],Table4_2[#All],3,FALSE)</calculatedColumnFormula>
    </tableColumn>
    <tableColumn id="14" name="Sub Category" dataDxfId="12">
      <calculatedColumnFormula>VLOOKUP(Table7[[#This Row],[Product_ID]],Table4_2[#All],4,FALSE)</calculatedColumnFormula>
    </tableColumn>
    <tableColumn id="15" name="Cost" dataDxfId="11">
      <calculatedColumnFormula>VLOOKUP(Table7[[#This Row],[Product_ID]],Table4_2[#All],5,FALSE)</calculatedColumnFormula>
    </tableColumn>
    <tableColumn id="16" name="Stock" dataDxfId="10">
      <calculatedColumnFormula>VLOOKUP(Table7[[#This Row],[Product_ID]],Table4_2[#All],6,FALSE)</calculatedColumnFormula>
    </tableColumn>
    <tableColumn id="5" name="Store_ID"/>
    <tableColumn id="17" name="Store Name" dataDxfId="9"/>
    <tableColumn id="18" name="Region" dataDxfId="8">
      <calculatedColumnFormula>VLOOKUP(Table7[[#This Row],[Store_ID]],Table5[#All],3,FALSE)</calculatedColumnFormula>
    </tableColumn>
    <tableColumn id="19" name="City2" dataDxfId="7">
      <calculatedColumnFormula>VLOOKUP(Table7[[#This Row],[Store_ID]],Table5[#All],4,FALSE)</calculatedColumnFormula>
    </tableColumn>
    <tableColumn id="20" name="Store Type" dataDxfId="6">
      <calculatedColumnFormula>VLOOKUP(Table7[[#This Row],[Store_ID]],Table5[#All],5,FALSE)</calculatedColumnFormula>
    </tableColumn>
    <tableColumn id="6" name="Quantity"/>
    <tableColumn id="7" name="Unit_Price"/>
    <tableColumn id="8" name="Discount"/>
    <tableColumn id="9" name="Payment_Type"/>
    <tableColumn id="10" name="Total_Amount"/>
  </tableColumns>
  <tableStyleInfo name="TableStyleMedium9"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4.xml.rels><?xml version="1.0" encoding="UTF-8" standalone="yes"?>
<Relationships xmlns="http://schemas.openxmlformats.org/package/2006/relationships"><Relationship Id="rId1" Type="http://schemas.openxmlformats.org/officeDocument/2006/relationships/table" Target="../tables/table3.xml"/></Relationships>
</file>

<file path=xl/worksheets/_rels/sheet5.xml.rels><?xml version="1.0" encoding="UTF-8" standalone="yes"?>
<Relationships xmlns="http://schemas.openxmlformats.org/package/2006/relationships"><Relationship Id="rId1" Type="http://schemas.openxmlformats.org/officeDocument/2006/relationships/table" Target="../tables/table4.xml"/></Relationships>
</file>

<file path=xl/worksheets/_rels/sheet6.xml.rels><?xml version="1.0" encoding="UTF-8" standalone="yes"?>
<Relationships xmlns="http://schemas.openxmlformats.org/package/2006/relationships"><Relationship Id="rId1" Type="http://schemas.openxmlformats.org/officeDocument/2006/relationships/table" Target="../tables/table5.xml"/></Relationships>
</file>

<file path=xl/worksheets/_rels/sheet8.xml.rels><?xml version="1.0" encoding="UTF-8" standalone="yes"?>
<Relationships xmlns="http://schemas.openxmlformats.org/package/2006/relationships"><Relationship Id="rId1" Type="http://schemas.openxmlformats.org/officeDocument/2006/relationships/table" Target="../tables/table6.xml"/></Relationships>
</file>

<file path=xl/worksheets/_rels/sheet9.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10.xml.rels><?xml version="1.0" encoding="UTF-8" standalone="yes"?>
<Relationships xmlns="http://schemas.openxmlformats.org/package/2006/relationships"><Relationship Id="rId2" Type="http://schemas.microsoft.com/office/2007/relationships/slicer" Target="../slicers/slicer1.xml"/><Relationship Id="rId1" Type="http://schemas.openxmlformats.org/officeDocument/2006/relationships/drawing" Target="../drawings/drawing2.xml"/></Relationships>
</file>

<file path=xl/worksheets/_rels/sheet11.xml.rels><?xml version="1.0" encoding="UTF-8" standalone="yes"?>
<Relationships xmlns="http://schemas.openxmlformats.org/package/2006/relationships"><Relationship Id="rId1" Type="http://schemas.openxmlformats.org/officeDocument/2006/relationships/pivotTable" Target="../pivotTables/pivotTable1.xml"/></Relationships>
</file>

<file path=xl/worksheets/_rels/sheet12.xml.rels><?xml version="1.0" encoding="UTF-8" standalone="yes"?>
<Relationships xmlns="http://schemas.openxmlformats.org/package/2006/relationships"><Relationship Id="rId1" Type="http://schemas.openxmlformats.org/officeDocument/2006/relationships/pivotTable" Target="../pivotTables/pivotTable2.xml"/></Relationships>
</file>

<file path=xl/worksheets/_rels/sheet13.xml.rels><?xml version="1.0" encoding="UTF-8" standalone="yes"?>
<Relationships xmlns="http://schemas.openxmlformats.org/package/2006/relationships"><Relationship Id="rId1" Type="http://schemas.openxmlformats.org/officeDocument/2006/relationships/pivotTable" Target="../pivotTables/pivotTable3.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15.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H501"/>
  <sheetViews>
    <sheetView tabSelected="1" workbookViewId="0">
      <selection activeCell="I15" sqref="I15"/>
    </sheetView>
  </sheetViews>
  <sheetFormatPr defaultRowHeight="15" x14ac:dyDescent="0.25"/>
  <cols>
    <col min="1" max="1" width="19.5703125" customWidth="1"/>
    <col min="2" max="2" width="20.28515625" customWidth="1"/>
    <col min="3" max="3" width="19.42578125" customWidth="1"/>
    <col min="4" max="4" width="13.85546875" customWidth="1"/>
    <col min="5" max="5" width="19.42578125" customWidth="1"/>
    <col min="6" max="6" width="14.42578125" customWidth="1"/>
    <col min="7" max="7" width="20.28515625" customWidth="1"/>
    <col min="8" max="8" width="31.28515625" customWidth="1"/>
  </cols>
  <sheetData>
    <row r="1" spans="1:8" x14ac:dyDescent="0.25">
      <c r="A1" t="s">
        <v>0</v>
      </c>
      <c r="B1" t="s">
        <v>1</v>
      </c>
      <c r="C1" t="s">
        <v>2</v>
      </c>
      <c r="D1" t="s">
        <v>3</v>
      </c>
      <c r="E1" t="s">
        <v>4</v>
      </c>
      <c r="F1" t="s">
        <v>5</v>
      </c>
      <c r="G1" t="s">
        <v>6</v>
      </c>
      <c r="H1" t="s">
        <v>7</v>
      </c>
    </row>
    <row r="2" spans="1:8" x14ac:dyDescent="0.25">
      <c r="A2" t="s">
        <v>8</v>
      </c>
      <c r="B2" t="s">
        <v>3834</v>
      </c>
      <c r="C2">
        <v>55</v>
      </c>
      <c r="D2" t="s">
        <v>9</v>
      </c>
      <c r="E2" t="s">
        <v>10</v>
      </c>
      <c r="F2" t="s">
        <v>11</v>
      </c>
      <c r="G2" t="s">
        <v>12</v>
      </c>
      <c r="H2" t="s">
        <v>3962</v>
      </c>
    </row>
    <row r="3" spans="1:8" x14ac:dyDescent="0.25">
      <c r="A3" t="s">
        <v>14</v>
      </c>
      <c r="B3" t="s">
        <v>15</v>
      </c>
      <c r="C3">
        <v>26</v>
      </c>
      <c r="D3" t="s">
        <v>16</v>
      </c>
      <c r="E3" t="s">
        <v>17</v>
      </c>
      <c r="F3" t="s">
        <v>18</v>
      </c>
      <c r="G3" t="s">
        <v>12</v>
      </c>
      <c r="H3" t="s">
        <v>19</v>
      </c>
    </row>
    <row r="4" spans="1:8" x14ac:dyDescent="0.25">
      <c r="A4" t="s">
        <v>20</v>
      </c>
      <c r="B4" t="s">
        <v>3833</v>
      </c>
      <c r="C4">
        <v>29</v>
      </c>
      <c r="D4" t="s">
        <v>16</v>
      </c>
      <c r="E4" t="s">
        <v>21</v>
      </c>
      <c r="F4" t="s">
        <v>22</v>
      </c>
      <c r="G4" t="s">
        <v>12</v>
      </c>
      <c r="H4" t="s">
        <v>19</v>
      </c>
    </row>
    <row r="5" spans="1:8" x14ac:dyDescent="0.25">
      <c r="A5" t="s">
        <v>23</v>
      </c>
      <c r="B5" t="s">
        <v>3835</v>
      </c>
      <c r="C5">
        <v>59</v>
      </c>
      <c r="D5" t="s">
        <v>16</v>
      </c>
      <c r="E5" t="s">
        <v>24</v>
      </c>
      <c r="F5" t="s">
        <v>25</v>
      </c>
      <c r="G5" t="s">
        <v>12</v>
      </c>
      <c r="H5" t="s">
        <v>26</v>
      </c>
    </row>
    <row r="6" spans="1:8" x14ac:dyDescent="0.25">
      <c r="A6" t="s">
        <v>27</v>
      </c>
      <c r="B6" t="s">
        <v>28</v>
      </c>
      <c r="C6">
        <v>64</v>
      </c>
      <c r="D6" t="s">
        <v>16</v>
      </c>
      <c r="E6" t="s">
        <v>29</v>
      </c>
      <c r="F6" t="s">
        <v>30</v>
      </c>
      <c r="G6" t="s">
        <v>12</v>
      </c>
      <c r="H6" t="s">
        <v>31</v>
      </c>
    </row>
    <row r="7" spans="1:8" x14ac:dyDescent="0.25">
      <c r="A7" t="s">
        <v>32</v>
      </c>
      <c r="B7" t="s">
        <v>33</v>
      </c>
      <c r="C7">
        <v>24</v>
      </c>
      <c r="D7" t="s">
        <v>9</v>
      </c>
      <c r="E7" t="s">
        <v>34</v>
      </c>
      <c r="F7" t="s">
        <v>35</v>
      </c>
      <c r="G7" t="s">
        <v>12</v>
      </c>
      <c r="H7" t="s">
        <v>26</v>
      </c>
    </row>
    <row r="8" spans="1:8" x14ac:dyDescent="0.25">
      <c r="A8" t="s">
        <v>36</v>
      </c>
      <c r="B8" t="s">
        <v>37</v>
      </c>
      <c r="C8">
        <v>29</v>
      </c>
      <c r="D8" t="s">
        <v>16</v>
      </c>
      <c r="E8" t="s">
        <v>38</v>
      </c>
      <c r="F8" t="s">
        <v>39</v>
      </c>
      <c r="G8" t="s">
        <v>12</v>
      </c>
      <c r="H8" t="s">
        <v>19</v>
      </c>
    </row>
    <row r="9" spans="1:8" x14ac:dyDescent="0.25">
      <c r="A9" t="s">
        <v>40</v>
      </c>
      <c r="B9" t="s">
        <v>41</v>
      </c>
      <c r="C9">
        <v>29</v>
      </c>
      <c r="D9" t="s">
        <v>16</v>
      </c>
      <c r="E9" t="s">
        <v>42</v>
      </c>
      <c r="F9" t="s">
        <v>43</v>
      </c>
      <c r="G9" t="s">
        <v>12</v>
      </c>
      <c r="H9" t="s">
        <v>26</v>
      </c>
    </row>
    <row r="10" spans="1:8" x14ac:dyDescent="0.25">
      <c r="A10" t="s">
        <v>44</v>
      </c>
      <c r="B10" t="s">
        <v>45</v>
      </c>
      <c r="C10">
        <v>53</v>
      </c>
      <c r="D10" t="s">
        <v>16</v>
      </c>
      <c r="E10" t="s">
        <v>46</v>
      </c>
      <c r="F10" t="s">
        <v>47</v>
      </c>
      <c r="G10" t="s">
        <v>12</v>
      </c>
      <c r="H10" t="s">
        <v>13</v>
      </c>
    </row>
    <row r="11" spans="1:8" x14ac:dyDescent="0.25">
      <c r="A11" t="s">
        <v>48</v>
      </c>
      <c r="B11" t="s">
        <v>49</v>
      </c>
      <c r="C11">
        <v>64</v>
      </c>
      <c r="D11" t="s">
        <v>9</v>
      </c>
      <c r="E11" t="s">
        <v>50</v>
      </c>
      <c r="F11" t="s">
        <v>51</v>
      </c>
      <c r="G11" t="s">
        <v>12</v>
      </c>
      <c r="H11" t="s">
        <v>19</v>
      </c>
    </row>
    <row r="12" spans="1:8" x14ac:dyDescent="0.25">
      <c r="A12" t="s">
        <v>52</v>
      </c>
      <c r="B12" t="s">
        <v>53</v>
      </c>
      <c r="C12">
        <v>53</v>
      </c>
      <c r="D12" t="s">
        <v>9</v>
      </c>
      <c r="E12" t="s">
        <v>54</v>
      </c>
      <c r="F12" t="s">
        <v>51</v>
      </c>
      <c r="G12" t="s">
        <v>12</v>
      </c>
      <c r="H12" t="s">
        <v>26</v>
      </c>
    </row>
    <row r="13" spans="1:8" x14ac:dyDescent="0.25">
      <c r="A13" t="s">
        <v>55</v>
      </c>
      <c r="B13" t="s">
        <v>56</v>
      </c>
      <c r="C13">
        <v>28</v>
      </c>
      <c r="D13" t="s">
        <v>16</v>
      </c>
      <c r="E13" t="s">
        <v>57</v>
      </c>
      <c r="F13" t="s">
        <v>58</v>
      </c>
      <c r="G13" t="s">
        <v>12</v>
      </c>
      <c r="H13" t="s">
        <v>13</v>
      </c>
    </row>
    <row r="14" spans="1:8" x14ac:dyDescent="0.25">
      <c r="A14" t="s">
        <v>59</v>
      </c>
      <c r="B14" t="s">
        <v>60</v>
      </c>
      <c r="C14">
        <v>55</v>
      </c>
      <c r="D14" t="s">
        <v>16</v>
      </c>
      <c r="E14" t="s">
        <v>61</v>
      </c>
      <c r="F14" t="s">
        <v>62</v>
      </c>
      <c r="G14" t="s">
        <v>12</v>
      </c>
      <c r="H14" t="s">
        <v>19</v>
      </c>
    </row>
    <row r="15" spans="1:8" x14ac:dyDescent="0.25">
      <c r="A15" t="s">
        <v>63</v>
      </c>
      <c r="B15" t="s">
        <v>64</v>
      </c>
      <c r="C15">
        <v>32</v>
      </c>
      <c r="D15" t="s">
        <v>16</v>
      </c>
      <c r="E15" t="s">
        <v>65</v>
      </c>
      <c r="F15" t="s">
        <v>66</v>
      </c>
      <c r="G15" t="s">
        <v>12</v>
      </c>
      <c r="H15" t="s">
        <v>31</v>
      </c>
    </row>
    <row r="16" spans="1:8" x14ac:dyDescent="0.25">
      <c r="A16" t="s">
        <v>67</v>
      </c>
      <c r="B16" t="s">
        <v>68</v>
      </c>
      <c r="C16">
        <v>53</v>
      </c>
      <c r="D16" t="s">
        <v>16</v>
      </c>
      <c r="E16" t="s">
        <v>69</v>
      </c>
      <c r="F16" t="s">
        <v>70</v>
      </c>
      <c r="G16" t="s">
        <v>12</v>
      </c>
      <c r="H16" t="s">
        <v>31</v>
      </c>
    </row>
    <row r="17" spans="1:8" x14ac:dyDescent="0.25">
      <c r="A17" t="s">
        <v>71</v>
      </c>
      <c r="B17" t="s">
        <v>72</v>
      </c>
      <c r="C17">
        <v>49</v>
      </c>
      <c r="D17" t="s">
        <v>16</v>
      </c>
      <c r="E17" t="s">
        <v>73</v>
      </c>
      <c r="F17" t="s">
        <v>74</v>
      </c>
      <c r="G17" t="s">
        <v>12</v>
      </c>
      <c r="H17" t="s">
        <v>19</v>
      </c>
    </row>
    <row r="18" spans="1:8" x14ac:dyDescent="0.25">
      <c r="A18" t="s">
        <v>75</v>
      </c>
      <c r="B18" t="s">
        <v>76</v>
      </c>
      <c r="C18">
        <v>24</v>
      </c>
      <c r="D18" t="s">
        <v>16</v>
      </c>
      <c r="E18" t="s">
        <v>77</v>
      </c>
      <c r="F18" t="s">
        <v>51</v>
      </c>
      <c r="G18" t="s">
        <v>12</v>
      </c>
      <c r="H18" t="s">
        <v>26</v>
      </c>
    </row>
    <row r="19" spans="1:8" x14ac:dyDescent="0.25">
      <c r="A19" t="s">
        <v>78</v>
      </c>
      <c r="B19" t="s">
        <v>79</v>
      </c>
      <c r="C19">
        <v>60</v>
      </c>
      <c r="D19" t="s">
        <v>16</v>
      </c>
      <c r="E19" t="s">
        <v>80</v>
      </c>
      <c r="F19" t="s">
        <v>81</v>
      </c>
      <c r="G19" t="s">
        <v>12</v>
      </c>
      <c r="H19" t="s">
        <v>19</v>
      </c>
    </row>
    <row r="20" spans="1:8" x14ac:dyDescent="0.25">
      <c r="A20" t="s">
        <v>82</v>
      </c>
      <c r="B20" t="s">
        <v>83</v>
      </c>
      <c r="C20">
        <v>43</v>
      </c>
      <c r="D20" t="s">
        <v>9</v>
      </c>
      <c r="E20" t="s">
        <v>84</v>
      </c>
      <c r="F20" t="s">
        <v>62</v>
      </c>
      <c r="G20" t="s">
        <v>12</v>
      </c>
      <c r="H20" t="s">
        <v>3962</v>
      </c>
    </row>
    <row r="21" spans="1:8" x14ac:dyDescent="0.25">
      <c r="A21" t="s">
        <v>85</v>
      </c>
      <c r="B21" t="s">
        <v>86</v>
      </c>
      <c r="C21">
        <v>46</v>
      </c>
      <c r="D21" t="s">
        <v>16</v>
      </c>
      <c r="E21" t="s">
        <v>87</v>
      </c>
      <c r="F21" t="s">
        <v>88</v>
      </c>
      <c r="G21" t="s">
        <v>12</v>
      </c>
      <c r="H21" t="s">
        <v>19</v>
      </c>
    </row>
    <row r="22" spans="1:8" x14ac:dyDescent="0.25">
      <c r="A22" t="s">
        <v>89</v>
      </c>
      <c r="B22" t="s">
        <v>90</v>
      </c>
      <c r="C22">
        <v>59</v>
      </c>
      <c r="D22" t="s">
        <v>9</v>
      </c>
      <c r="E22" t="s">
        <v>91</v>
      </c>
      <c r="F22" t="s">
        <v>92</v>
      </c>
      <c r="G22" t="s">
        <v>12</v>
      </c>
      <c r="H22" t="s">
        <v>31</v>
      </c>
    </row>
    <row r="23" spans="1:8" x14ac:dyDescent="0.25">
      <c r="A23" t="s">
        <v>93</v>
      </c>
      <c r="B23" t="s">
        <v>94</v>
      </c>
      <c r="C23">
        <v>36</v>
      </c>
      <c r="D23" t="s">
        <v>16</v>
      </c>
      <c r="E23" t="s">
        <v>95</v>
      </c>
      <c r="F23" t="s">
        <v>96</v>
      </c>
      <c r="G23" t="s">
        <v>12</v>
      </c>
      <c r="H23" t="s">
        <v>13</v>
      </c>
    </row>
    <row r="24" spans="1:8" x14ac:dyDescent="0.25">
      <c r="A24" t="s">
        <v>97</v>
      </c>
      <c r="B24" t="s">
        <v>3836</v>
      </c>
      <c r="C24">
        <v>33</v>
      </c>
      <c r="D24" t="s">
        <v>16</v>
      </c>
      <c r="E24" t="s">
        <v>98</v>
      </c>
      <c r="F24" t="s">
        <v>99</v>
      </c>
      <c r="G24" t="s">
        <v>12</v>
      </c>
      <c r="H24" t="s">
        <v>31</v>
      </c>
    </row>
    <row r="25" spans="1:8" x14ac:dyDescent="0.25">
      <c r="A25" t="s">
        <v>100</v>
      </c>
      <c r="B25" t="s">
        <v>101</v>
      </c>
      <c r="C25">
        <v>52</v>
      </c>
      <c r="D25" t="s">
        <v>16</v>
      </c>
      <c r="E25" t="s">
        <v>102</v>
      </c>
      <c r="F25" t="s">
        <v>35</v>
      </c>
      <c r="G25" t="s">
        <v>12</v>
      </c>
      <c r="H25" t="s">
        <v>31</v>
      </c>
    </row>
    <row r="26" spans="1:8" x14ac:dyDescent="0.25">
      <c r="A26" t="s">
        <v>103</v>
      </c>
      <c r="B26" t="s">
        <v>104</v>
      </c>
      <c r="C26">
        <v>40</v>
      </c>
      <c r="D26" t="s">
        <v>9</v>
      </c>
      <c r="E26" t="s">
        <v>105</v>
      </c>
      <c r="F26" t="s">
        <v>106</v>
      </c>
      <c r="G26" t="s">
        <v>12</v>
      </c>
      <c r="H26" t="s">
        <v>19</v>
      </c>
    </row>
    <row r="27" spans="1:8" x14ac:dyDescent="0.25">
      <c r="A27" t="s">
        <v>107</v>
      </c>
      <c r="B27" t="s">
        <v>108</v>
      </c>
      <c r="C27">
        <v>59</v>
      </c>
      <c r="D27" t="s">
        <v>16</v>
      </c>
      <c r="E27" t="s">
        <v>109</v>
      </c>
      <c r="F27" t="s">
        <v>30</v>
      </c>
      <c r="G27" t="s">
        <v>12</v>
      </c>
      <c r="H27" t="s">
        <v>26</v>
      </c>
    </row>
    <row r="28" spans="1:8" x14ac:dyDescent="0.25">
      <c r="A28" t="s">
        <v>110</v>
      </c>
      <c r="B28" t="s">
        <v>111</v>
      </c>
      <c r="C28">
        <v>18</v>
      </c>
      <c r="D28" t="s">
        <v>16</v>
      </c>
      <c r="E28" t="s">
        <v>112</v>
      </c>
      <c r="F28" t="s">
        <v>113</v>
      </c>
      <c r="G28" t="s">
        <v>12</v>
      </c>
      <c r="H28" t="s">
        <v>13</v>
      </c>
    </row>
    <row r="29" spans="1:8" x14ac:dyDescent="0.25">
      <c r="A29" t="s">
        <v>114</v>
      </c>
      <c r="B29" t="s">
        <v>115</v>
      </c>
      <c r="C29">
        <v>31</v>
      </c>
      <c r="D29" t="s">
        <v>9</v>
      </c>
      <c r="E29" t="s">
        <v>116</v>
      </c>
      <c r="F29" t="s">
        <v>117</v>
      </c>
      <c r="G29" t="s">
        <v>12</v>
      </c>
      <c r="H29" t="s">
        <v>3962</v>
      </c>
    </row>
    <row r="30" spans="1:8" x14ac:dyDescent="0.25">
      <c r="A30" t="s">
        <v>118</v>
      </c>
      <c r="B30" t="s">
        <v>119</v>
      </c>
      <c r="C30">
        <v>27</v>
      </c>
      <c r="D30" t="s">
        <v>16</v>
      </c>
      <c r="E30" t="s">
        <v>120</v>
      </c>
      <c r="F30" t="s">
        <v>88</v>
      </c>
      <c r="G30" t="s">
        <v>12</v>
      </c>
      <c r="H30" t="s">
        <v>19</v>
      </c>
    </row>
    <row r="31" spans="1:8" x14ac:dyDescent="0.25">
      <c r="A31" t="s">
        <v>121</v>
      </c>
      <c r="B31" t="s">
        <v>122</v>
      </c>
      <c r="C31">
        <v>54</v>
      </c>
      <c r="D31" t="s">
        <v>16</v>
      </c>
      <c r="E31" t="s">
        <v>123</v>
      </c>
      <c r="F31" t="s">
        <v>30</v>
      </c>
      <c r="G31" t="s">
        <v>12</v>
      </c>
      <c r="H31" t="s">
        <v>31</v>
      </c>
    </row>
    <row r="32" spans="1:8" x14ac:dyDescent="0.25">
      <c r="A32" t="s">
        <v>124</v>
      </c>
      <c r="B32" t="s">
        <v>125</v>
      </c>
      <c r="C32">
        <v>64</v>
      </c>
      <c r="D32" t="s">
        <v>16</v>
      </c>
      <c r="E32" t="s">
        <v>126</v>
      </c>
      <c r="F32" t="s">
        <v>51</v>
      </c>
      <c r="G32" t="s">
        <v>12</v>
      </c>
      <c r="H32" t="s">
        <v>26</v>
      </c>
    </row>
    <row r="33" spans="1:8" x14ac:dyDescent="0.25">
      <c r="A33" t="s">
        <v>127</v>
      </c>
      <c r="B33" t="s">
        <v>128</v>
      </c>
      <c r="C33">
        <v>41</v>
      </c>
      <c r="D33" t="s">
        <v>9</v>
      </c>
      <c r="E33" t="s">
        <v>129</v>
      </c>
      <c r="F33" t="s">
        <v>35</v>
      </c>
      <c r="G33" t="s">
        <v>12</v>
      </c>
      <c r="H33" t="s">
        <v>31</v>
      </c>
    </row>
    <row r="34" spans="1:8" x14ac:dyDescent="0.25">
      <c r="A34" t="s">
        <v>130</v>
      </c>
      <c r="B34" t="s">
        <v>131</v>
      </c>
      <c r="C34">
        <v>48</v>
      </c>
      <c r="D34" t="s">
        <v>16</v>
      </c>
      <c r="E34" t="s">
        <v>132</v>
      </c>
      <c r="F34" t="s">
        <v>133</v>
      </c>
      <c r="G34" t="s">
        <v>12</v>
      </c>
      <c r="H34" t="s">
        <v>13</v>
      </c>
    </row>
    <row r="35" spans="1:8" x14ac:dyDescent="0.25">
      <c r="A35" t="s">
        <v>134</v>
      </c>
      <c r="B35" t="s">
        <v>135</v>
      </c>
      <c r="C35">
        <v>25</v>
      </c>
      <c r="D35" t="s">
        <v>9</v>
      </c>
      <c r="E35" t="s">
        <v>136</v>
      </c>
      <c r="F35" t="s">
        <v>96</v>
      </c>
      <c r="G35" t="s">
        <v>12</v>
      </c>
      <c r="H35" t="s">
        <v>19</v>
      </c>
    </row>
    <row r="36" spans="1:8" x14ac:dyDescent="0.25">
      <c r="A36" t="s">
        <v>137</v>
      </c>
      <c r="B36" t="s">
        <v>138</v>
      </c>
      <c r="C36">
        <v>27</v>
      </c>
      <c r="D36" t="s">
        <v>16</v>
      </c>
      <c r="E36" t="s">
        <v>139</v>
      </c>
      <c r="F36" t="s">
        <v>140</v>
      </c>
      <c r="G36" t="s">
        <v>12</v>
      </c>
      <c r="H36" t="s">
        <v>19</v>
      </c>
    </row>
    <row r="37" spans="1:8" x14ac:dyDescent="0.25">
      <c r="A37" t="s">
        <v>141</v>
      </c>
      <c r="B37" t="s">
        <v>142</v>
      </c>
      <c r="C37">
        <v>52</v>
      </c>
      <c r="D37" t="s">
        <v>9</v>
      </c>
      <c r="E37" t="s">
        <v>143</v>
      </c>
      <c r="F37" t="s">
        <v>18</v>
      </c>
      <c r="G37" t="s">
        <v>12</v>
      </c>
      <c r="H37" t="s">
        <v>31</v>
      </c>
    </row>
    <row r="38" spans="1:8" x14ac:dyDescent="0.25">
      <c r="A38" t="s">
        <v>144</v>
      </c>
      <c r="B38" t="s">
        <v>145</v>
      </c>
      <c r="C38">
        <v>20</v>
      </c>
      <c r="D38" t="s">
        <v>16</v>
      </c>
      <c r="E38" t="s">
        <v>146</v>
      </c>
      <c r="F38" t="s">
        <v>81</v>
      </c>
      <c r="G38" t="s">
        <v>12</v>
      </c>
      <c r="H38" t="s">
        <v>13</v>
      </c>
    </row>
    <row r="39" spans="1:8" x14ac:dyDescent="0.25">
      <c r="A39" t="s">
        <v>147</v>
      </c>
      <c r="B39" t="s">
        <v>148</v>
      </c>
      <c r="C39">
        <v>27</v>
      </c>
      <c r="D39" t="s">
        <v>16</v>
      </c>
      <c r="E39" t="s">
        <v>149</v>
      </c>
      <c r="F39" t="s">
        <v>39</v>
      </c>
      <c r="G39" t="s">
        <v>12</v>
      </c>
      <c r="H39" t="s">
        <v>3962</v>
      </c>
    </row>
    <row r="40" spans="1:8" x14ac:dyDescent="0.25">
      <c r="A40" t="s">
        <v>150</v>
      </c>
      <c r="B40" t="s">
        <v>151</v>
      </c>
      <c r="C40">
        <v>35</v>
      </c>
      <c r="D40" t="s">
        <v>16</v>
      </c>
      <c r="E40" t="s">
        <v>152</v>
      </c>
      <c r="F40" t="s">
        <v>18</v>
      </c>
      <c r="G40" t="s">
        <v>12</v>
      </c>
      <c r="H40" t="s">
        <v>26</v>
      </c>
    </row>
    <row r="41" spans="1:8" x14ac:dyDescent="0.25">
      <c r="A41" t="s">
        <v>153</v>
      </c>
      <c r="B41" t="s">
        <v>154</v>
      </c>
      <c r="C41">
        <v>55</v>
      </c>
      <c r="D41" t="s">
        <v>16</v>
      </c>
      <c r="E41" t="s">
        <v>155</v>
      </c>
      <c r="F41" t="s">
        <v>156</v>
      </c>
      <c r="G41" t="s">
        <v>12</v>
      </c>
      <c r="H41" t="s">
        <v>13</v>
      </c>
    </row>
    <row r="42" spans="1:8" x14ac:dyDescent="0.25">
      <c r="A42" t="s">
        <v>157</v>
      </c>
      <c r="B42" t="s">
        <v>158</v>
      </c>
      <c r="C42">
        <v>50</v>
      </c>
      <c r="D42" t="s">
        <v>9</v>
      </c>
      <c r="E42" t="s">
        <v>159</v>
      </c>
      <c r="F42" t="s">
        <v>62</v>
      </c>
      <c r="G42" t="s">
        <v>12</v>
      </c>
      <c r="H42" t="s">
        <v>13</v>
      </c>
    </row>
    <row r="43" spans="1:8" x14ac:dyDescent="0.25">
      <c r="A43" t="s">
        <v>160</v>
      </c>
      <c r="B43" t="s">
        <v>161</v>
      </c>
      <c r="C43">
        <v>21</v>
      </c>
      <c r="D43" t="s">
        <v>9</v>
      </c>
      <c r="E43" t="s">
        <v>162</v>
      </c>
      <c r="F43" t="s">
        <v>163</v>
      </c>
      <c r="G43" t="s">
        <v>12</v>
      </c>
      <c r="H43" t="s">
        <v>19</v>
      </c>
    </row>
    <row r="44" spans="1:8" x14ac:dyDescent="0.25">
      <c r="A44" t="s">
        <v>164</v>
      </c>
      <c r="B44" t="s">
        <v>165</v>
      </c>
      <c r="C44">
        <v>19</v>
      </c>
      <c r="D44" t="s">
        <v>9</v>
      </c>
      <c r="E44" t="s">
        <v>166</v>
      </c>
      <c r="F44" t="s">
        <v>167</v>
      </c>
      <c r="G44" t="s">
        <v>12</v>
      </c>
      <c r="H44" t="s">
        <v>19</v>
      </c>
    </row>
    <row r="45" spans="1:8" x14ac:dyDescent="0.25">
      <c r="A45" t="s">
        <v>168</v>
      </c>
      <c r="B45" t="s">
        <v>169</v>
      </c>
      <c r="C45">
        <v>45</v>
      </c>
      <c r="D45" t="s">
        <v>9</v>
      </c>
      <c r="E45" t="s">
        <v>170</v>
      </c>
      <c r="F45" t="s">
        <v>171</v>
      </c>
      <c r="G45" t="s">
        <v>12</v>
      </c>
      <c r="H45" t="s">
        <v>13</v>
      </c>
    </row>
    <row r="46" spans="1:8" x14ac:dyDescent="0.25">
      <c r="A46" t="s">
        <v>172</v>
      </c>
      <c r="B46" t="s">
        <v>173</v>
      </c>
      <c r="C46">
        <v>34</v>
      </c>
      <c r="D46" t="s">
        <v>9</v>
      </c>
      <c r="E46" t="s">
        <v>174</v>
      </c>
      <c r="F46" t="s">
        <v>99</v>
      </c>
      <c r="G46" t="s">
        <v>12</v>
      </c>
      <c r="H46" t="s">
        <v>26</v>
      </c>
    </row>
    <row r="47" spans="1:8" x14ac:dyDescent="0.25">
      <c r="A47" t="s">
        <v>175</v>
      </c>
      <c r="B47" t="s">
        <v>176</v>
      </c>
      <c r="C47">
        <v>54</v>
      </c>
      <c r="D47" t="s">
        <v>9</v>
      </c>
      <c r="E47" t="s">
        <v>177</v>
      </c>
      <c r="F47" t="s">
        <v>133</v>
      </c>
      <c r="G47" t="s">
        <v>12</v>
      </c>
      <c r="H47" t="s">
        <v>13</v>
      </c>
    </row>
    <row r="48" spans="1:8" x14ac:dyDescent="0.25">
      <c r="A48" t="s">
        <v>178</v>
      </c>
      <c r="B48" t="s">
        <v>179</v>
      </c>
      <c r="C48">
        <v>55</v>
      </c>
      <c r="D48" t="s">
        <v>16</v>
      </c>
      <c r="E48" t="s">
        <v>180</v>
      </c>
      <c r="F48" t="s">
        <v>25</v>
      </c>
      <c r="G48" t="s">
        <v>12</v>
      </c>
      <c r="H48" t="s">
        <v>19</v>
      </c>
    </row>
    <row r="49" spans="1:8" x14ac:dyDescent="0.25">
      <c r="A49" t="s">
        <v>181</v>
      </c>
      <c r="B49" t="s">
        <v>182</v>
      </c>
      <c r="C49">
        <v>54</v>
      </c>
      <c r="D49" t="s">
        <v>16</v>
      </c>
      <c r="E49" t="s">
        <v>183</v>
      </c>
      <c r="F49" t="s">
        <v>184</v>
      </c>
      <c r="G49" t="s">
        <v>12</v>
      </c>
      <c r="H49" t="s">
        <v>31</v>
      </c>
    </row>
    <row r="50" spans="1:8" x14ac:dyDescent="0.25">
      <c r="A50" t="s">
        <v>185</v>
      </c>
      <c r="B50" t="s">
        <v>186</v>
      </c>
      <c r="C50">
        <v>54</v>
      </c>
      <c r="D50" t="s">
        <v>9</v>
      </c>
      <c r="E50" t="s">
        <v>187</v>
      </c>
      <c r="F50" t="s">
        <v>11</v>
      </c>
      <c r="G50" t="s">
        <v>12</v>
      </c>
      <c r="H50" t="s">
        <v>19</v>
      </c>
    </row>
    <row r="51" spans="1:8" x14ac:dyDescent="0.25">
      <c r="A51" t="s">
        <v>188</v>
      </c>
      <c r="B51" t="s">
        <v>189</v>
      </c>
      <c r="C51">
        <v>45</v>
      </c>
      <c r="D51" t="s">
        <v>16</v>
      </c>
      <c r="E51" t="s">
        <v>190</v>
      </c>
      <c r="F51" t="s">
        <v>25</v>
      </c>
      <c r="G51" t="s">
        <v>12</v>
      </c>
      <c r="H51" t="s">
        <v>13</v>
      </c>
    </row>
    <row r="52" spans="1:8" x14ac:dyDescent="0.25">
      <c r="A52" t="s">
        <v>191</v>
      </c>
      <c r="B52" t="s">
        <v>192</v>
      </c>
      <c r="C52">
        <v>61</v>
      </c>
      <c r="D52" t="s">
        <v>16</v>
      </c>
      <c r="E52" t="s">
        <v>193</v>
      </c>
      <c r="F52" t="s">
        <v>194</v>
      </c>
      <c r="G52" t="s">
        <v>12</v>
      </c>
      <c r="H52" t="s">
        <v>13</v>
      </c>
    </row>
    <row r="53" spans="1:8" x14ac:dyDescent="0.25">
      <c r="A53" t="s">
        <v>195</v>
      </c>
      <c r="B53" t="s">
        <v>196</v>
      </c>
      <c r="C53">
        <v>23</v>
      </c>
      <c r="D53" t="s">
        <v>16</v>
      </c>
      <c r="E53" t="s">
        <v>197</v>
      </c>
      <c r="F53" t="s">
        <v>43</v>
      </c>
      <c r="G53" t="s">
        <v>12</v>
      </c>
      <c r="H53" t="s">
        <v>13</v>
      </c>
    </row>
    <row r="54" spans="1:8" x14ac:dyDescent="0.25">
      <c r="A54" t="s">
        <v>198</v>
      </c>
      <c r="B54" t="s">
        <v>199</v>
      </c>
      <c r="C54">
        <v>55</v>
      </c>
      <c r="D54" t="s">
        <v>9</v>
      </c>
      <c r="E54" t="s">
        <v>200</v>
      </c>
      <c r="F54" t="s">
        <v>201</v>
      </c>
      <c r="G54" t="s">
        <v>12</v>
      </c>
      <c r="H54" t="s">
        <v>26</v>
      </c>
    </row>
    <row r="55" spans="1:8" x14ac:dyDescent="0.25">
      <c r="A55" t="s">
        <v>202</v>
      </c>
      <c r="B55" t="s">
        <v>203</v>
      </c>
      <c r="C55">
        <v>37</v>
      </c>
      <c r="D55" t="s">
        <v>16</v>
      </c>
      <c r="E55" t="s">
        <v>204</v>
      </c>
      <c r="F55" t="s">
        <v>156</v>
      </c>
      <c r="G55" t="s">
        <v>12</v>
      </c>
      <c r="H55" t="s">
        <v>13</v>
      </c>
    </row>
    <row r="56" spans="1:8" x14ac:dyDescent="0.25">
      <c r="A56" t="s">
        <v>205</v>
      </c>
      <c r="B56" t="s">
        <v>206</v>
      </c>
      <c r="C56">
        <v>24</v>
      </c>
      <c r="D56" t="s">
        <v>9</v>
      </c>
      <c r="E56" t="s">
        <v>207</v>
      </c>
      <c r="F56" t="s">
        <v>96</v>
      </c>
      <c r="G56" t="s">
        <v>12</v>
      </c>
      <c r="H56" t="s">
        <v>19</v>
      </c>
    </row>
    <row r="57" spans="1:8" x14ac:dyDescent="0.25">
      <c r="A57" t="s">
        <v>208</v>
      </c>
      <c r="B57" t="s">
        <v>209</v>
      </c>
      <c r="C57">
        <v>56</v>
      </c>
      <c r="D57" t="s">
        <v>16</v>
      </c>
      <c r="E57" t="s">
        <v>210</v>
      </c>
      <c r="F57" t="s">
        <v>201</v>
      </c>
      <c r="G57" t="s">
        <v>12</v>
      </c>
      <c r="H57" t="s">
        <v>26</v>
      </c>
    </row>
    <row r="58" spans="1:8" x14ac:dyDescent="0.25">
      <c r="A58" t="s">
        <v>211</v>
      </c>
      <c r="B58" t="s">
        <v>212</v>
      </c>
      <c r="C58">
        <v>49</v>
      </c>
      <c r="D58" t="s">
        <v>16</v>
      </c>
      <c r="E58" t="s">
        <v>213</v>
      </c>
      <c r="F58" t="s">
        <v>51</v>
      </c>
      <c r="G58" t="s">
        <v>12</v>
      </c>
      <c r="H58" t="s">
        <v>13</v>
      </c>
    </row>
    <row r="59" spans="1:8" x14ac:dyDescent="0.25">
      <c r="A59" t="s">
        <v>214</v>
      </c>
      <c r="B59" t="s">
        <v>215</v>
      </c>
      <c r="C59">
        <v>43</v>
      </c>
      <c r="D59" t="s">
        <v>16</v>
      </c>
      <c r="E59" t="s">
        <v>216</v>
      </c>
      <c r="F59" t="s">
        <v>217</v>
      </c>
      <c r="G59" t="s">
        <v>12</v>
      </c>
      <c r="H59" t="s">
        <v>19</v>
      </c>
    </row>
    <row r="60" spans="1:8" x14ac:dyDescent="0.25">
      <c r="A60" t="s">
        <v>218</v>
      </c>
      <c r="B60" t="s">
        <v>219</v>
      </c>
      <c r="C60">
        <v>51</v>
      </c>
      <c r="D60" t="s">
        <v>9</v>
      </c>
      <c r="E60" t="s">
        <v>220</v>
      </c>
      <c r="F60" t="s">
        <v>140</v>
      </c>
      <c r="G60" t="s">
        <v>12</v>
      </c>
      <c r="H60" t="s">
        <v>19</v>
      </c>
    </row>
    <row r="61" spans="1:8" x14ac:dyDescent="0.25">
      <c r="A61" t="s">
        <v>221</v>
      </c>
      <c r="B61" t="s">
        <v>222</v>
      </c>
      <c r="C61">
        <v>53</v>
      </c>
      <c r="D61" t="s">
        <v>9</v>
      </c>
      <c r="E61" t="s">
        <v>223</v>
      </c>
      <c r="F61" t="s">
        <v>66</v>
      </c>
      <c r="G61" t="s">
        <v>12</v>
      </c>
      <c r="H61" t="s">
        <v>19</v>
      </c>
    </row>
    <row r="62" spans="1:8" x14ac:dyDescent="0.25">
      <c r="A62" t="s">
        <v>224</v>
      </c>
      <c r="B62" t="s">
        <v>225</v>
      </c>
      <c r="C62">
        <v>22</v>
      </c>
      <c r="D62" t="s">
        <v>16</v>
      </c>
      <c r="E62" t="s">
        <v>226</v>
      </c>
      <c r="F62" t="s">
        <v>163</v>
      </c>
      <c r="G62" t="s">
        <v>12</v>
      </c>
      <c r="H62" t="s">
        <v>31</v>
      </c>
    </row>
    <row r="63" spans="1:8" x14ac:dyDescent="0.25">
      <c r="A63" t="s">
        <v>227</v>
      </c>
      <c r="B63" t="s">
        <v>228</v>
      </c>
      <c r="C63">
        <v>23</v>
      </c>
      <c r="D63" t="s">
        <v>9</v>
      </c>
      <c r="E63" t="s">
        <v>229</v>
      </c>
      <c r="F63" t="s">
        <v>113</v>
      </c>
      <c r="G63" t="s">
        <v>12</v>
      </c>
      <c r="H63" t="s">
        <v>31</v>
      </c>
    </row>
    <row r="64" spans="1:8" x14ac:dyDescent="0.25">
      <c r="A64" t="s">
        <v>230</v>
      </c>
      <c r="B64" t="s">
        <v>231</v>
      </c>
      <c r="C64">
        <v>50</v>
      </c>
      <c r="D64" t="s">
        <v>9</v>
      </c>
      <c r="E64" t="s">
        <v>232</v>
      </c>
      <c r="F64" t="s">
        <v>233</v>
      </c>
      <c r="G64" t="s">
        <v>12</v>
      </c>
      <c r="H64" t="s">
        <v>26</v>
      </c>
    </row>
    <row r="65" spans="1:8" x14ac:dyDescent="0.25">
      <c r="A65" t="s">
        <v>234</v>
      </c>
      <c r="B65" t="s">
        <v>235</v>
      </c>
      <c r="C65">
        <v>51</v>
      </c>
      <c r="D65" t="s">
        <v>9</v>
      </c>
      <c r="E65" t="s">
        <v>236</v>
      </c>
      <c r="F65" t="s">
        <v>237</v>
      </c>
      <c r="G65" t="s">
        <v>12</v>
      </c>
      <c r="H65" t="s">
        <v>19</v>
      </c>
    </row>
    <row r="66" spans="1:8" x14ac:dyDescent="0.25">
      <c r="A66" t="s">
        <v>238</v>
      </c>
      <c r="B66" t="s">
        <v>239</v>
      </c>
      <c r="C66">
        <v>33</v>
      </c>
      <c r="D66" t="s">
        <v>9</v>
      </c>
      <c r="E66" t="s">
        <v>240</v>
      </c>
      <c r="F66" t="s">
        <v>133</v>
      </c>
      <c r="G66" t="s">
        <v>12</v>
      </c>
      <c r="H66" t="s">
        <v>13</v>
      </c>
    </row>
    <row r="67" spans="1:8" x14ac:dyDescent="0.25">
      <c r="A67" t="s">
        <v>241</v>
      </c>
      <c r="B67" t="s">
        <v>242</v>
      </c>
      <c r="C67">
        <v>21</v>
      </c>
      <c r="D67" t="s">
        <v>16</v>
      </c>
      <c r="E67" t="s">
        <v>243</v>
      </c>
      <c r="F67" t="s">
        <v>184</v>
      </c>
      <c r="G67" t="s">
        <v>12</v>
      </c>
      <c r="H67" t="s">
        <v>31</v>
      </c>
    </row>
    <row r="68" spans="1:8" x14ac:dyDescent="0.25">
      <c r="A68" t="s">
        <v>244</v>
      </c>
      <c r="B68" t="s">
        <v>245</v>
      </c>
      <c r="C68">
        <v>27</v>
      </c>
      <c r="D68" t="s">
        <v>16</v>
      </c>
      <c r="E68" t="s">
        <v>246</v>
      </c>
      <c r="F68" t="s">
        <v>47</v>
      </c>
      <c r="G68" t="s">
        <v>12</v>
      </c>
      <c r="H68" t="s">
        <v>31</v>
      </c>
    </row>
    <row r="69" spans="1:8" x14ac:dyDescent="0.25">
      <c r="A69" t="s">
        <v>247</v>
      </c>
      <c r="B69" t="s">
        <v>248</v>
      </c>
      <c r="C69">
        <v>58</v>
      </c>
      <c r="D69" t="s">
        <v>9</v>
      </c>
      <c r="E69" t="s">
        <v>249</v>
      </c>
      <c r="F69" t="s">
        <v>250</v>
      </c>
      <c r="G69" t="s">
        <v>12</v>
      </c>
      <c r="H69" t="s">
        <v>31</v>
      </c>
    </row>
    <row r="70" spans="1:8" x14ac:dyDescent="0.25">
      <c r="A70" t="s">
        <v>251</v>
      </c>
      <c r="B70" t="s">
        <v>252</v>
      </c>
      <c r="C70">
        <v>24</v>
      </c>
      <c r="D70" t="s">
        <v>16</v>
      </c>
      <c r="E70" t="s">
        <v>253</v>
      </c>
      <c r="F70" t="s">
        <v>254</v>
      </c>
      <c r="G70" t="s">
        <v>12</v>
      </c>
      <c r="H70" t="s">
        <v>31</v>
      </c>
    </row>
    <row r="71" spans="1:8" x14ac:dyDescent="0.25">
      <c r="A71" t="s">
        <v>255</v>
      </c>
      <c r="B71" t="s">
        <v>256</v>
      </c>
      <c r="C71">
        <v>24</v>
      </c>
      <c r="D71" t="s">
        <v>16</v>
      </c>
      <c r="E71" t="s">
        <v>257</v>
      </c>
      <c r="F71" t="s">
        <v>88</v>
      </c>
      <c r="G71" t="s">
        <v>12</v>
      </c>
      <c r="H71" t="s">
        <v>19</v>
      </c>
    </row>
    <row r="72" spans="1:8" x14ac:dyDescent="0.25">
      <c r="A72" t="s">
        <v>258</v>
      </c>
      <c r="B72" t="s">
        <v>259</v>
      </c>
      <c r="C72">
        <v>29</v>
      </c>
      <c r="D72" t="s">
        <v>16</v>
      </c>
      <c r="E72" t="s">
        <v>260</v>
      </c>
      <c r="F72" t="s">
        <v>233</v>
      </c>
      <c r="G72" t="s">
        <v>12</v>
      </c>
      <c r="H72" t="s">
        <v>13</v>
      </c>
    </row>
    <row r="73" spans="1:8" x14ac:dyDescent="0.25">
      <c r="A73" t="s">
        <v>261</v>
      </c>
      <c r="B73" t="s">
        <v>262</v>
      </c>
      <c r="C73">
        <v>61</v>
      </c>
      <c r="D73" t="s">
        <v>16</v>
      </c>
      <c r="E73" t="s">
        <v>263</v>
      </c>
      <c r="F73" t="s">
        <v>233</v>
      </c>
      <c r="G73" t="s">
        <v>12</v>
      </c>
      <c r="H73" t="s">
        <v>13</v>
      </c>
    </row>
    <row r="74" spans="1:8" x14ac:dyDescent="0.25">
      <c r="A74" t="s">
        <v>264</v>
      </c>
      <c r="B74" t="s">
        <v>265</v>
      </c>
      <c r="C74">
        <v>39</v>
      </c>
      <c r="D74" t="s">
        <v>16</v>
      </c>
      <c r="E74" t="s">
        <v>266</v>
      </c>
      <c r="F74" t="s">
        <v>267</v>
      </c>
      <c r="G74" t="s">
        <v>12</v>
      </c>
      <c r="H74" t="s">
        <v>13</v>
      </c>
    </row>
    <row r="75" spans="1:8" x14ac:dyDescent="0.25">
      <c r="A75" t="s">
        <v>268</v>
      </c>
      <c r="B75" t="s">
        <v>269</v>
      </c>
      <c r="C75">
        <v>56</v>
      </c>
      <c r="D75" t="s">
        <v>16</v>
      </c>
      <c r="E75" t="s">
        <v>270</v>
      </c>
      <c r="F75" t="s">
        <v>43</v>
      </c>
      <c r="G75" t="s">
        <v>12</v>
      </c>
      <c r="H75" t="s">
        <v>31</v>
      </c>
    </row>
    <row r="76" spans="1:8" x14ac:dyDescent="0.25">
      <c r="A76" t="s">
        <v>271</v>
      </c>
      <c r="B76" t="s">
        <v>272</v>
      </c>
      <c r="C76">
        <v>58</v>
      </c>
      <c r="D76" t="s">
        <v>9</v>
      </c>
      <c r="E76" t="s">
        <v>273</v>
      </c>
      <c r="F76" t="s">
        <v>274</v>
      </c>
      <c r="G76" t="s">
        <v>12</v>
      </c>
      <c r="H76" t="s">
        <v>26</v>
      </c>
    </row>
    <row r="77" spans="1:8" x14ac:dyDescent="0.25">
      <c r="A77" t="s">
        <v>275</v>
      </c>
      <c r="B77" t="s">
        <v>276</v>
      </c>
      <c r="C77">
        <v>61</v>
      </c>
      <c r="D77" t="s">
        <v>16</v>
      </c>
      <c r="E77" t="s">
        <v>277</v>
      </c>
      <c r="F77" t="s">
        <v>30</v>
      </c>
      <c r="G77" t="s">
        <v>12</v>
      </c>
      <c r="H77" t="s">
        <v>13</v>
      </c>
    </row>
    <row r="78" spans="1:8" x14ac:dyDescent="0.25">
      <c r="A78" t="s">
        <v>278</v>
      </c>
      <c r="B78" t="s">
        <v>279</v>
      </c>
      <c r="C78">
        <v>37</v>
      </c>
      <c r="D78" t="s">
        <v>9</v>
      </c>
      <c r="E78" t="s">
        <v>280</v>
      </c>
      <c r="F78" t="s">
        <v>96</v>
      </c>
      <c r="G78" t="s">
        <v>12</v>
      </c>
      <c r="H78" t="s">
        <v>13</v>
      </c>
    </row>
    <row r="79" spans="1:8" x14ac:dyDescent="0.25">
      <c r="A79" t="s">
        <v>281</v>
      </c>
      <c r="B79" t="s">
        <v>282</v>
      </c>
      <c r="C79">
        <v>29</v>
      </c>
      <c r="D79" t="s">
        <v>9</v>
      </c>
      <c r="E79" t="s">
        <v>283</v>
      </c>
      <c r="F79" t="s">
        <v>171</v>
      </c>
      <c r="G79" t="s">
        <v>12</v>
      </c>
      <c r="H79" t="s">
        <v>13</v>
      </c>
    </row>
    <row r="80" spans="1:8" x14ac:dyDescent="0.25">
      <c r="A80" t="s">
        <v>284</v>
      </c>
      <c r="B80" t="s">
        <v>285</v>
      </c>
      <c r="C80">
        <v>21</v>
      </c>
      <c r="D80" t="s">
        <v>9</v>
      </c>
      <c r="E80" t="s">
        <v>286</v>
      </c>
      <c r="F80" t="s">
        <v>287</v>
      </c>
      <c r="G80" t="s">
        <v>12</v>
      </c>
      <c r="H80" t="s">
        <v>13</v>
      </c>
    </row>
    <row r="81" spans="1:8" x14ac:dyDescent="0.25">
      <c r="A81" t="s">
        <v>288</v>
      </c>
      <c r="B81" t="s">
        <v>289</v>
      </c>
      <c r="C81">
        <v>22</v>
      </c>
      <c r="D81" t="s">
        <v>16</v>
      </c>
      <c r="E81" t="s">
        <v>290</v>
      </c>
      <c r="F81" t="s">
        <v>291</v>
      </c>
      <c r="G81" t="s">
        <v>12</v>
      </c>
      <c r="H81" t="s">
        <v>19</v>
      </c>
    </row>
    <row r="82" spans="1:8" x14ac:dyDescent="0.25">
      <c r="A82" t="s">
        <v>292</v>
      </c>
      <c r="B82" t="s">
        <v>293</v>
      </c>
      <c r="C82">
        <v>61</v>
      </c>
      <c r="D82" t="s">
        <v>16</v>
      </c>
      <c r="E82" t="s">
        <v>294</v>
      </c>
      <c r="F82" t="s">
        <v>233</v>
      </c>
      <c r="G82" t="s">
        <v>12</v>
      </c>
      <c r="H82" t="s">
        <v>26</v>
      </c>
    </row>
    <row r="83" spans="1:8" x14ac:dyDescent="0.25">
      <c r="A83" t="s">
        <v>295</v>
      </c>
      <c r="B83" t="s">
        <v>296</v>
      </c>
      <c r="C83">
        <v>34</v>
      </c>
      <c r="D83" t="s">
        <v>16</v>
      </c>
      <c r="E83" t="s">
        <v>297</v>
      </c>
      <c r="F83" t="s">
        <v>133</v>
      </c>
      <c r="G83" t="s">
        <v>12</v>
      </c>
      <c r="H83" t="s">
        <v>19</v>
      </c>
    </row>
    <row r="84" spans="1:8" x14ac:dyDescent="0.25">
      <c r="A84" t="s">
        <v>298</v>
      </c>
      <c r="B84" t="s">
        <v>299</v>
      </c>
      <c r="C84">
        <v>53</v>
      </c>
      <c r="D84" t="s">
        <v>9</v>
      </c>
      <c r="E84" t="s">
        <v>300</v>
      </c>
      <c r="F84" t="s">
        <v>250</v>
      </c>
      <c r="G84" t="s">
        <v>12</v>
      </c>
      <c r="H84" t="s">
        <v>26</v>
      </c>
    </row>
    <row r="85" spans="1:8" x14ac:dyDescent="0.25">
      <c r="A85" t="s">
        <v>301</v>
      </c>
      <c r="B85" t="s">
        <v>302</v>
      </c>
      <c r="C85">
        <v>48</v>
      </c>
      <c r="D85" t="s">
        <v>16</v>
      </c>
      <c r="E85" t="s">
        <v>303</v>
      </c>
      <c r="F85" t="s">
        <v>81</v>
      </c>
      <c r="G85" t="s">
        <v>12</v>
      </c>
      <c r="H85" t="s">
        <v>26</v>
      </c>
    </row>
    <row r="86" spans="1:8" x14ac:dyDescent="0.25">
      <c r="A86" t="s">
        <v>304</v>
      </c>
      <c r="B86" t="s">
        <v>305</v>
      </c>
      <c r="C86">
        <v>26</v>
      </c>
      <c r="D86" t="s">
        <v>16</v>
      </c>
      <c r="E86" t="s">
        <v>306</v>
      </c>
      <c r="F86" t="s">
        <v>254</v>
      </c>
      <c r="G86" t="s">
        <v>12</v>
      </c>
      <c r="H86" t="s">
        <v>19</v>
      </c>
    </row>
    <row r="87" spans="1:8" x14ac:dyDescent="0.25">
      <c r="A87" t="s">
        <v>307</v>
      </c>
      <c r="B87" t="s">
        <v>308</v>
      </c>
      <c r="C87">
        <v>36</v>
      </c>
      <c r="D87" t="s">
        <v>9</v>
      </c>
      <c r="E87" t="s">
        <v>309</v>
      </c>
      <c r="F87" t="s">
        <v>51</v>
      </c>
      <c r="G87" t="s">
        <v>12</v>
      </c>
      <c r="H87" t="s">
        <v>31</v>
      </c>
    </row>
    <row r="88" spans="1:8" x14ac:dyDescent="0.25">
      <c r="A88" t="s">
        <v>310</v>
      </c>
      <c r="B88" t="s">
        <v>311</v>
      </c>
      <c r="C88">
        <v>19</v>
      </c>
      <c r="D88" t="s">
        <v>16</v>
      </c>
      <c r="E88" t="s">
        <v>312</v>
      </c>
      <c r="F88" t="s">
        <v>313</v>
      </c>
      <c r="G88" t="s">
        <v>12</v>
      </c>
      <c r="H88" t="s">
        <v>13</v>
      </c>
    </row>
    <row r="89" spans="1:8" x14ac:dyDescent="0.25">
      <c r="A89" t="s">
        <v>314</v>
      </c>
      <c r="B89" t="s">
        <v>315</v>
      </c>
      <c r="C89">
        <v>58</v>
      </c>
      <c r="D89" t="s">
        <v>16</v>
      </c>
      <c r="E89" t="s">
        <v>316</v>
      </c>
      <c r="F89" t="s">
        <v>317</v>
      </c>
      <c r="G89" t="s">
        <v>12</v>
      </c>
      <c r="H89" t="s">
        <v>26</v>
      </c>
    </row>
    <row r="90" spans="1:8" x14ac:dyDescent="0.25">
      <c r="A90" t="s">
        <v>318</v>
      </c>
      <c r="B90" t="s">
        <v>319</v>
      </c>
      <c r="C90">
        <v>58</v>
      </c>
      <c r="D90" t="s">
        <v>9</v>
      </c>
      <c r="E90" t="s">
        <v>320</v>
      </c>
      <c r="F90" t="s">
        <v>291</v>
      </c>
      <c r="G90" t="s">
        <v>12</v>
      </c>
      <c r="H90" t="s">
        <v>31</v>
      </c>
    </row>
    <row r="91" spans="1:8" x14ac:dyDescent="0.25">
      <c r="A91" t="s">
        <v>321</v>
      </c>
      <c r="B91" t="s">
        <v>322</v>
      </c>
      <c r="C91">
        <v>43</v>
      </c>
      <c r="D91" t="s">
        <v>9</v>
      </c>
      <c r="E91" t="s">
        <v>323</v>
      </c>
      <c r="F91" t="s">
        <v>324</v>
      </c>
      <c r="G91" t="s">
        <v>12</v>
      </c>
      <c r="H91" t="s">
        <v>19</v>
      </c>
    </row>
    <row r="92" spans="1:8" x14ac:dyDescent="0.25">
      <c r="A92" t="s">
        <v>325</v>
      </c>
      <c r="B92" t="s">
        <v>326</v>
      </c>
      <c r="C92">
        <v>58</v>
      </c>
      <c r="D92" t="s">
        <v>16</v>
      </c>
      <c r="E92" t="s">
        <v>327</v>
      </c>
      <c r="F92" t="s">
        <v>328</v>
      </c>
      <c r="G92" t="s">
        <v>12</v>
      </c>
      <c r="H92" t="s">
        <v>19</v>
      </c>
    </row>
    <row r="93" spans="1:8" x14ac:dyDescent="0.25">
      <c r="A93" t="s">
        <v>329</v>
      </c>
      <c r="B93" t="s">
        <v>330</v>
      </c>
      <c r="C93">
        <v>29</v>
      </c>
      <c r="D93" t="s">
        <v>16</v>
      </c>
      <c r="E93" t="s">
        <v>331</v>
      </c>
      <c r="F93" t="s">
        <v>133</v>
      </c>
      <c r="G93" t="s">
        <v>12</v>
      </c>
      <c r="H93" t="s">
        <v>31</v>
      </c>
    </row>
    <row r="94" spans="1:8" x14ac:dyDescent="0.25">
      <c r="A94" t="s">
        <v>332</v>
      </c>
      <c r="B94" t="s">
        <v>333</v>
      </c>
      <c r="C94">
        <v>44</v>
      </c>
      <c r="D94" t="s">
        <v>16</v>
      </c>
      <c r="E94" t="s">
        <v>334</v>
      </c>
      <c r="F94" t="s">
        <v>237</v>
      </c>
      <c r="G94" t="s">
        <v>12</v>
      </c>
      <c r="H94" t="s">
        <v>19</v>
      </c>
    </row>
    <row r="95" spans="1:8" x14ac:dyDescent="0.25">
      <c r="A95" t="s">
        <v>335</v>
      </c>
      <c r="B95" t="s">
        <v>336</v>
      </c>
      <c r="C95">
        <v>28</v>
      </c>
      <c r="D95" t="s">
        <v>16</v>
      </c>
      <c r="E95" t="s">
        <v>337</v>
      </c>
      <c r="F95" t="s">
        <v>317</v>
      </c>
      <c r="G95" t="s">
        <v>12</v>
      </c>
      <c r="H95" t="s">
        <v>13</v>
      </c>
    </row>
    <row r="96" spans="1:8" x14ac:dyDescent="0.25">
      <c r="A96" t="s">
        <v>338</v>
      </c>
      <c r="B96" t="s">
        <v>339</v>
      </c>
      <c r="C96">
        <v>43</v>
      </c>
      <c r="D96" t="s">
        <v>16</v>
      </c>
      <c r="E96" t="s">
        <v>340</v>
      </c>
      <c r="F96" t="s">
        <v>184</v>
      </c>
      <c r="G96" t="s">
        <v>12</v>
      </c>
      <c r="H96" t="s">
        <v>13</v>
      </c>
    </row>
    <row r="97" spans="1:8" x14ac:dyDescent="0.25">
      <c r="A97" t="s">
        <v>341</v>
      </c>
      <c r="B97" t="s">
        <v>342</v>
      </c>
      <c r="C97">
        <v>62</v>
      </c>
      <c r="D97" t="s">
        <v>16</v>
      </c>
      <c r="E97" t="s">
        <v>343</v>
      </c>
      <c r="F97" t="s">
        <v>58</v>
      </c>
      <c r="G97" t="s">
        <v>12</v>
      </c>
      <c r="H97" t="s">
        <v>19</v>
      </c>
    </row>
    <row r="98" spans="1:8" x14ac:dyDescent="0.25">
      <c r="A98" t="s">
        <v>344</v>
      </c>
      <c r="B98" t="s">
        <v>345</v>
      </c>
      <c r="C98">
        <v>30</v>
      </c>
      <c r="D98" t="s">
        <v>16</v>
      </c>
      <c r="E98" t="s">
        <v>346</v>
      </c>
      <c r="F98" t="s">
        <v>328</v>
      </c>
      <c r="G98" t="s">
        <v>12</v>
      </c>
      <c r="H98" t="s">
        <v>19</v>
      </c>
    </row>
    <row r="99" spans="1:8" x14ac:dyDescent="0.25">
      <c r="A99" t="s">
        <v>347</v>
      </c>
      <c r="B99" t="s">
        <v>348</v>
      </c>
      <c r="C99">
        <v>36</v>
      </c>
      <c r="D99" t="s">
        <v>9</v>
      </c>
      <c r="E99" t="s">
        <v>349</v>
      </c>
      <c r="F99" t="s">
        <v>39</v>
      </c>
      <c r="G99" t="s">
        <v>12</v>
      </c>
      <c r="H99" t="s">
        <v>31</v>
      </c>
    </row>
    <row r="100" spans="1:8" x14ac:dyDescent="0.25">
      <c r="A100" t="s">
        <v>350</v>
      </c>
      <c r="B100" t="s">
        <v>351</v>
      </c>
      <c r="C100">
        <v>24</v>
      </c>
      <c r="D100" t="s">
        <v>9</v>
      </c>
      <c r="E100" t="s">
        <v>352</v>
      </c>
      <c r="F100" t="s">
        <v>163</v>
      </c>
      <c r="G100" t="s">
        <v>12</v>
      </c>
      <c r="H100" t="s">
        <v>13</v>
      </c>
    </row>
    <row r="101" spans="1:8" x14ac:dyDescent="0.25">
      <c r="A101" t="s">
        <v>353</v>
      </c>
      <c r="B101" t="s">
        <v>354</v>
      </c>
      <c r="C101">
        <v>35</v>
      </c>
      <c r="D101" t="s">
        <v>9</v>
      </c>
      <c r="E101" t="s">
        <v>355</v>
      </c>
      <c r="F101" t="s">
        <v>237</v>
      </c>
      <c r="G101" t="s">
        <v>12</v>
      </c>
      <c r="H101" t="s">
        <v>31</v>
      </c>
    </row>
    <row r="102" spans="1:8" x14ac:dyDescent="0.25">
      <c r="A102" t="s">
        <v>356</v>
      </c>
      <c r="B102" t="s">
        <v>357</v>
      </c>
      <c r="C102">
        <v>53</v>
      </c>
      <c r="D102" t="s">
        <v>16</v>
      </c>
      <c r="E102" t="s">
        <v>358</v>
      </c>
      <c r="F102" t="s">
        <v>359</v>
      </c>
      <c r="G102" t="s">
        <v>12</v>
      </c>
      <c r="H102" t="s">
        <v>19</v>
      </c>
    </row>
    <row r="103" spans="1:8" x14ac:dyDescent="0.25">
      <c r="A103" t="s">
        <v>360</v>
      </c>
      <c r="B103" t="s">
        <v>361</v>
      </c>
      <c r="C103">
        <v>29</v>
      </c>
      <c r="D103" t="s">
        <v>9</v>
      </c>
      <c r="E103" t="s">
        <v>362</v>
      </c>
      <c r="F103" t="s">
        <v>117</v>
      </c>
      <c r="G103" t="s">
        <v>12</v>
      </c>
      <c r="H103" t="s">
        <v>13</v>
      </c>
    </row>
    <row r="104" spans="1:8" x14ac:dyDescent="0.25">
      <c r="A104" t="s">
        <v>363</v>
      </c>
      <c r="B104" t="s">
        <v>364</v>
      </c>
      <c r="C104">
        <v>34</v>
      </c>
      <c r="D104" t="s">
        <v>16</v>
      </c>
      <c r="E104" t="s">
        <v>365</v>
      </c>
      <c r="F104" t="s">
        <v>51</v>
      </c>
      <c r="G104" t="s">
        <v>12</v>
      </c>
      <c r="H104" t="s">
        <v>26</v>
      </c>
    </row>
    <row r="105" spans="1:8" x14ac:dyDescent="0.25">
      <c r="A105" t="s">
        <v>366</v>
      </c>
      <c r="B105" t="s">
        <v>367</v>
      </c>
      <c r="C105">
        <v>21</v>
      </c>
      <c r="D105" t="s">
        <v>9</v>
      </c>
      <c r="E105" t="s">
        <v>368</v>
      </c>
      <c r="F105" t="s">
        <v>167</v>
      </c>
      <c r="G105" t="s">
        <v>12</v>
      </c>
      <c r="H105" t="s">
        <v>26</v>
      </c>
    </row>
    <row r="106" spans="1:8" x14ac:dyDescent="0.25">
      <c r="A106" t="s">
        <v>369</v>
      </c>
      <c r="B106" t="s">
        <v>370</v>
      </c>
      <c r="C106">
        <v>64</v>
      </c>
      <c r="D106" t="s">
        <v>9</v>
      </c>
      <c r="E106" t="s">
        <v>371</v>
      </c>
      <c r="F106" t="s">
        <v>81</v>
      </c>
      <c r="G106" t="s">
        <v>12</v>
      </c>
      <c r="H106" t="s">
        <v>31</v>
      </c>
    </row>
    <row r="107" spans="1:8" x14ac:dyDescent="0.25">
      <c r="A107" t="s">
        <v>372</v>
      </c>
      <c r="B107" t="s">
        <v>373</v>
      </c>
      <c r="C107">
        <v>50</v>
      </c>
      <c r="D107" t="s">
        <v>16</v>
      </c>
      <c r="E107" t="s">
        <v>374</v>
      </c>
      <c r="F107" t="s">
        <v>250</v>
      </c>
      <c r="G107" t="s">
        <v>12</v>
      </c>
      <c r="H107" t="s">
        <v>13</v>
      </c>
    </row>
    <row r="108" spans="1:8" x14ac:dyDescent="0.25">
      <c r="A108" t="s">
        <v>375</v>
      </c>
      <c r="B108" t="s">
        <v>376</v>
      </c>
      <c r="C108">
        <v>53</v>
      </c>
      <c r="D108" t="s">
        <v>16</v>
      </c>
      <c r="E108" t="s">
        <v>377</v>
      </c>
      <c r="F108" t="s">
        <v>217</v>
      </c>
      <c r="G108" t="s">
        <v>12</v>
      </c>
      <c r="H108" t="s">
        <v>26</v>
      </c>
    </row>
    <row r="109" spans="1:8" x14ac:dyDescent="0.25">
      <c r="A109" t="s">
        <v>378</v>
      </c>
      <c r="B109" t="s">
        <v>379</v>
      </c>
      <c r="C109">
        <v>62</v>
      </c>
      <c r="D109" t="s">
        <v>16</v>
      </c>
      <c r="E109" t="s">
        <v>380</v>
      </c>
      <c r="F109" t="s">
        <v>18</v>
      </c>
      <c r="G109" t="s">
        <v>12</v>
      </c>
      <c r="H109" t="s">
        <v>19</v>
      </c>
    </row>
    <row r="110" spans="1:8" x14ac:dyDescent="0.25">
      <c r="A110" t="s">
        <v>381</v>
      </c>
      <c r="B110" t="s">
        <v>382</v>
      </c>
      <c r="C110">
        <v>38</v>
      </c>
      <c r="D110" t="s">
        <v>9</v>
      </c>
      <c r="E110" t="s">
        <v>383</v>
      </c>
      <c r="F110" t="s">
        <v>47</v>
      </c>
      <c r="G110" t="s">
        <v>12</v>
      </c>
      <c r="H110" t="s">
        <v>26</v>
      </c>
    </row>
    <row r="111" spans="1:8" x14ac:dyDescent="0.25">
      <c r="A111" t="s">
        <v>384</v>
      </c>
      <c r="B111" t="s">
        <v>385</v>
      </c>
      <c r="C111">
        <v>27</v>
      </c>
      <c r="D111" t="s">
        <v>9</v>
      </c>
      <c r="E111" t="s">
        <v>386</v>
      </c>
      <c r="F111" t="s">
        <v>43</v>
      </c>
      <c r="G111" t="s">
        <v>12</v>
      </c>
      <c r="H111" t="s">
        <v>31</v>
      </c>
    </row>
    <row r="112" spans="1:8" x14ac:dyDescent="0.25">
      <c r="A112" t="s">
        <v>387</v>
      </c>
      <c r="B112" t="s">
        <v>388</v>
      </c>
      <c r="C112">
        <v>40</v>
      </c>
      <c r="D112" t="s">
        <v>16</v>
      </c>
      <c r="E112" t="s">
        <v>389</v>
      </c>
      <c r="F112" t="s">
        <v>140</v>
      </c>
      <c r="G112" t="s">
        <v>12</v>
      </c>
      <c r="H112" t="s">
        <v>13</v>
      </c>
    </row>
    <row r="113" spans="1:8" x14ac:dyDescent="0.25">
      <c r="A113" t="s">
        <v>390</v>
      </c>
      <c r="B113" t="s">
        <v>391</v>
      </c>
      <c r="C113">
        <v>18</v>
      </c>
      <c r="D113" t="s">
        <v>16</v>
      </c>
      <c r="E113" t="s">
        <v>392</v>
      </c>
      <c r="F113" t="s">
        <v>133</v>
      </c>
      <c r="G113" t="s">
        <v>12</v>
      </c>
      <c r="H113" t="s">
        <v>19</v>
      </c>
    </row>
    <row r="114" spans="1:8" x14ac:dyDescent="0.25">
      <c r="A114" t="s">
        <v>393</v>
      </c>
      <c r="B114" t="s">
        <v>394</v>
      </c>
      <c r="C114">
        <v>27</v>
      </c>
      <c r="D114" t="s">
        <v>16</v>
      </c>
      <c r="E114" t="s">
        <v>395</v>
      </c>
      <c r="F114" t="s">
        <v>156</v>
      </c>
      <c r="G114" t="s">
        <v>12</v>
      </c>
      <c r="H114" t="s">
        <v>31</v>
      </c>
    </row>
    <row r="115" spans="1:8" x14ac:dyDescent="0.25">
      <c r="A115" t="s">
        <v>396</v>
      </c>
      <c r="B115" t="s">
        <v>397</v>
      </c>
      <c r="C115">
        <v>51</v>
      </c>
      <c r="D115" t="s">
        <v>9</v>
      </c>
      <c r="E115" t="s">
        <v>398</v>
      </c>
      <c r="F115" t="s">
        <v>233</v>
      </c>
      <c r="G115" t="s">
        <v>12</v>
      </c>
      <c r="H115" t="s">
        <v>13</v>
      </c>
    </row>
    <row r="116" spans="1:8" x14ac:dyDescent="0.25">
      <c r="A116" t="s">
        <v>399</v>
      </c>
      <c r="B116" t="s">
        <v>400</v>
      </c>
      <c r="C116">
        <v>30</v>
      </c>
      <c r="D116" t="s">
        <v>9</v>
      </c>
      <c r="E116" t="s">
        <v>401</v>
      </c>
      <c r="F116" t="s">
        <v>184</v>
      </c>
      <c r="G116" t="s">
        <v>12</v>
      </c>
      <c r="H116" t="s">
        <v>26</v>
      </c>
    </row>
    <row r="117" spans="1:8" x14ac:dyDescent="0.25">
      <c r="A117" t="s">
        <v>402</v>
      </c>
      <c r="B117" t="s">
        <v>403</v>
      </c>
      <c r="C117">
        <v>53</v>
      </c>
      <c r="D117" t="s">
        <v>16</v>
      </c>
      <c r="E117" t="s">
        <v>404</v>
      </c>
      <c r="F117" t="s">
        <v>18</v>
      </c>
      <c r="G117" t="s">
        <v>12</v>
      </c>
      <c r="H117" t="s">
        <v>19</v>
      </c>
    </row>
    <row r="118" spans="1:8" x14ac:dyDescent="0.25">
      <c r="A118" t="s">
        <v>405</v>
      </c>
      <c r="B118" t="s">
        <v>406</v>
      </c>
      <c r="C118">
        <v>18</v>
      </c>
      <c r="D118" t="s">
        <v>16</v>
      </c>
      <c r="E118" t="s">
        <v>407</v>
      </c>
      <c r="F118" t="s">
        <v>217</v>
      </c>
      <c r="G118" t="s">
        <v>12</v>
      </c>
      <c r="H118" t="s">
        <v>19</v>
      </c>
    </row>
    <row r="119" spans="1:8" x14ac:dyDescent="0.25">
      <c r="A119" t="s">
        <v>408</v>
      </c>
      <c r="B119" t="s">
        <v>409</v>
      </c>
      <c r="C119">
        <v>21</v>
      </c>
      <c r="D119" t="s">
        <v>16</v>
      </c>
      <c r="E119" t="s">
        <v>410</v>
      </c>
      <c r="F119" t="s">
        <v>74</v>
      </c>
      <c r="G119" t="s">
        <v>12</v>
      </c>
      <c r="H119" t="s">
        <v>19</v>
      </c>
    </row>
    <row r="120" spans="1:8" x14ac:dyDescent="0.25">
      <c r="A120" t="s">
        <v>411</v>
      </c>
      <c r="B120" t="s">
        <v>412</v>
      </c>
      <c r="C120">
        <v>36</v>
      </c>
      <c r="D120" t="s">
        <v>9</v>
      </c>
      <c r="E120" t="s">
        <v>413</v>
      </c>
      <c r="F120" t="s">
        <v>70</v>
      </c>
      <c r="G120" t="s">
        <v>12</v>
      </c>
      <c r="H120" t="s">
        <v>19</v>
      </c>
    </row>
    <row r="121" spans="1:8" x14ac:dyDescent="0.25">
      <c r="A121" t="s">
        <v>414</v>
      </c>
      <c r="B121" t="s">
        <v>415</v>
      </c>
      <c r="C121">
        <v>40</v>
      </c>
      <c r="D121" t="s">
        <v>9</v>
      </c>
      <c r="E121" t="s">
        <v>416</v>
      </c>
      <c r="F121" t="s">
        <v>237</v>
      </c>
      <c r="G121" t="s">
        <v>12</v>
      </c>
      <c r="H121" t="s">
        <v>26</v>
      </c>
    </row>
    <row r="122" spans="1:8" x14ac:dyDescent="0.25">
      <c r="A122" t="s">
        <v>417</v>
      </c>
      <c r="B122" t="s">
        <v>418</v>
      </c>
      <c r="C122">
        <v>44</v>
      </c>
      <c r="D122" t="s">
        <v>16</v>
      </c>
      <c r="E122" t="s">
        <v>3826</v>
      </c>
      <c r="F122" t="s">
        <v>51</v>
      </c>
      <c r="G122" t="s">
        <v>12</v>
      </c>
      <c r="H122" t="s">
        <v>19</v>
      </c>
    </row>
    <row r="123" spans="1:8" x14ac:dyDescent="0.25">
      <c r="A123" t="s">
        <v>419</v>
      </c>
      <c r="B123" t="s">
        <v>420</v>
      </c>
      <c r="C123">
        <v>62</v>
      </c>
      <c r="D123" t="s">
        <v>9</v>
      </c>
      <c r="E123" t="s">
        <v>421</v>
      </c>
      <c r="F123" t="s">
        <v>99</v>
      </c>
      <c r="G123" t="s">
        <v>12</v>
      </c>
      <c r="H123" t="s">
        <v>19</v>
      </c>
    </row>
    <row r="124" spans="1:8" x14ac:dyDescent="0.25">
      <c r="A124" t="s">
        <v>422</v>
      </c>
      <c r="B124" t="s">
        <v>423</v>
      </c>
      <c r="C124">
        <v>50</v>
      </c>
      <c r="D124" t="s">
        <v>9</v>
      </c>
      <c r="E124" t="s">
        <v>424</v>
      </c>
      <c r="F124" t="s">
        <v>11</v>
      </c>
      <c r="G124" t="s">
        <v>12</v>
      </c>
      <c r="H124" t="s">
        <v>19</v>
      </c>
    </row>
    <row r="125" spans="1:8" x14ac:dyDescent="0.25">
      <c r="A125" t="s">
        <v>425</v>
      </c>
      <c r="B125" t="s">
        <v>426</v>
      </c>
      <c r="C125">
        <v>40</v>
      </c>
      <c r="D125" t="s">
        <v>9</v>
      </c>
      <c r="E125" t="s">
        <v>427</v>
      </c>
      <c r="F125" t="s">
        <v>267</v>
      </c>
      <c r="G125" t="s">
        <v>12</v>
      </c>
      <c r="H125" t="s">
        <v>31</v>
      </c>
    </row>
    <row r="126" spans="1:8" x14ac:dyDescent="0.25">
      <c r="A126" t="s">
        <v>428</v>
      </c>
      <c r="B126" t="s">
        <v>429</v>
      </c>
      <c r="C126">
        <v>26</v>
      </c>
      <c r="D126" t="s">
        <v>9</v>
      </c>
      <c r="E126" t="s">
        <v>430</v>
      </c>
      <c r="F126" t="s">
        <v>194</v>
      </c>
      <c r="G126" t="s">
        <v>12</v>
      </c>
      <c r="H126" t="s">
        <v>26</v>
      </c>
    </row>
    <row r="127" spans="1:8" x14ac:dyDescent="0.25">
      <c r="A127" t="s">
        <v>431</v>
      </c>
      <c r="B127" t="s">
        <v>432</v>
      </c>
      <c r="C127">
        <v>64</v>
      </c>
      <c r="D127" t="s">
        <v>16</v>
      </c>
      <c r="E127" t="s">
        <v>433</v>
      </c>
      <c r="F127" t="s">
        <v>434</v>
      </c>
      <c r="G127" t="s">
        <v>12</v>
      </c>
      <c r="H127" t="s">
        <v>19</v>
      </c>
    </row>
    <row r="128" spans="1:8" x14ac:dyDescent="0.25">
      <c r="A128" t="s">
        <v>435</v>
      </c>
      <c r="B128" t="s">
        <v>436</v>
      </c>
      <c r="C128">
        <v>62</v>
      </c>
      <c r="D128" t="s">
        <v>16</v>
      </c>
      <c r="E128" t="s">
        <v>437</v>
      </c>
      <c r="F128" t="s">
        <v>133</v>
      </c>
      <c r="G128" t="s">
        <v>12</v>
      </c>
      <c r="H128" t="s">
        <v>13</v>
      </c>
    </row>
    <row r="129" spans="1:8" x14ac:dyDescent="0.25">
      <c r="A129" t="s">
        <v>438</v>
      </c>
      <c r="B129" t="s">
        <v>439</v>
      </c>
      <c r="C129">
        <v>39</v>
      </c>
      <c r="D129" t="s">
        <v>9</v>
      </c>
      <c r="E129" t="s">
        <v>440</v>
      </c>
      <c r="F129" t="s">
        <v>171</v>
      </c>
      <c r="G129" t="s">
        <v>12</v>
      </c>
      <c r="H129" t="s">
        <v>19</v>
      </c>
    </row>
    <row r="130" spans="1:8" x14ac:dyDescent="0.25">
      <c r="A130" t="s">
        <v>441</v>
      </c>
      <c r="B130" t="s">
        <v>442</v>
      </c>
      <c r="C130">
        <v>45</v>
      </c>
      <c r="D130" t="s">
        <v>9</v>
      </c>
      <c r="E130" t="s">
        <v>443</v>
      </c>
      <c r="F130" t="s">
        <v>291</v>
      </c>
      <c r="G130" t="s">
        <v>12</v>
      </c>
      <c r="H130" t="s">
        <v>31</v>
      </c>
    </row>
    <row r="131" spans="1:8" x14ac:dyDescent="0.25">
      <c r="A131" t="s">
        <v>444</v>
      </c>
      <c r="B131" t="s">
        <v>445</v>
      </c>
      <c r="C131">
        <v>43</v>
      </c>
      <c r="D131" t="s">
        <v>16</v>
      </c>
      <c r="E131" t="s">
        <v>446</v>
      </c>
      <c r="F131" t="s">
        <v>39</v>
      </c>
      <c r="G131" t="s">
        <v>12</v>
      </c>
      <c r="H131" t="s">
        <v>31</v>
      </c>
    </row>
    <row r="132" spans="1:8" x14ac:dyDescent="0.25">
      <c r="A132" t="s">
        <v>447</v>
      </c>
      <c r="B132" t="s">
        <v>448</v>
      </c>
      <c r="C132">
        <v>29</v>
      </c>
      <c r="D132" t="s">
        <v>9</v>
      </c>
      <c r="E132" t="s">
        <v>3827</v>
      </c>
      <c r="F132" t="s">
        <v>167</v>
      </c>
      <c r="G132" t="s">
        <v>12</v>
      </c>
      <c r="H132" t="s">
        <v>19</v>
      </c>
    </row>
    <row r="133" spans="1:8" x14ac:dyDescent="0.25">
      <c r="A133" t="s">
        <v>449</v>
      </c>
      <c r="B133" t="s">
        <v>450</v>
      </c>
      <c r="C133">
        <v>34</v>
      </c>
      <c r="D133" t="s">
        <v>16</v>
      </c>
      <c r="E133" t="s">
        <v>451</v>
      </c>
      <c r="F133" t="s">
        <v>22</v>
      </c>
      <c r="G133" t="s">
        <v>12</v>
      </c>
      <c r="H133" t="s">
        <v>26</v>
      </c>
    </row>
    <row r="134" spans="1:8" x14ac:dyDescent="0.25">
      <c r="A134" t="s">
        <v>452</v>
      </c>
      <c r="B134" t="s">
        <v>453</v>
      </c>
      <c r="C134">
        <v>57</v>
      </c>
      <c r="D134" t="s">
        <v>16</v>
      </c>
      <c r="E134" t="s">
        <v>454</v>
      </c>
      <c r="F134" t="s">
        <v>25</v>
      </c>
      <c r="G134" t="s">
        <v>12</v>
      </c>
      <c r="H134" t="s">
        <v>13</v>
      </c>
    </row>
    <row r="135" spans="1:8" x14ac:dyDescent="0.25">
      <c r="A135" t="s">
        <v>455</v>
      </c>
      <c r="B135" t="s">
        <v>456</v>
      </c>
      <c r="C135">
        <v>62</v>
      </c>
      <c r="D135" t="s">
        <v>16</v>
      </c>
      <c r="E135" t="s">
        <v>457</v>
      </c>
      <c r="F135" t="s">
        <v>250</v>
      </c>
      <c r="G135" t="s">
        <v>12</v>
      </c>
      <c r="H135" t="s">
        <v>26</v>
      </c>
    </row>
    <row r="136" spans="1:8" x14ac:dyDescent="0.25">
      <c r="A136" t="s">
        <v>458</v>
      </c>
      <c r="B136" t="s">
        <v>459</v>
      </c>
      <c r="C136">
        <v>54</v>
      </c>
      <c r="D136" t="s">
        <v>9</v>
      </c>
      <c r="E136" t="s">
        <v>460</v>
      </c>
      <c r="F136" t="s">
        <v>74</v>
      </c>
      <c r="G136" t="s">
        <v>12</v>
      </c>
      <c r="H136" t="s">
        <v>13</v>
      </c>
    </row>
    <row r="137" spans="1:8" x14ac:dyDescent="0.25">
      <c r="A137" t="s">
        <v>461</v>
      </c>
      <c r="B137" t="s">
        <v>462</v>
      </c>
      <c r="C137">
        <v>33</v>
      </c>
      <c r="D137" t="s">
        <v>16</v>
      </c>
      <c r="E137" t="s">
        <v>463</v>
      </c>
      <c r="F137" t="s">
        <v>156</v>
      </c>
      <c r="G137" t="s">
        <v>12</v>
      </c>
      <c r="H137" t="s">
        <v>19</v>
      </c>
    </row>
    <row r="138" spans="1:8" x14ac:dyDescent="0.25">
      <c r="A138" t="s">
        <v>464</v>
      </c>
      <c r="B138" t="s">
        <v>465</v>
      </c>
      <c r="C138">
        <v>29</v>
      </c>
      <c r="D138" t="s">
        <v>9</v>
      </c>
      <c r="E138" t="s">
        <v>466</v>
      </c>
      <c r="F138" t="s">
        <v>70</v>
      </c>
      <c r="G138" t="s">
        <v>12</v>
      </c>
      <c r="H138" t="s">
        <v>31</v>
      </c>
    </row>
    <row r="139" spans="1:8" x14ac:dyDescent="0.25">
      <c r="A139" t="s">
        <v>467</v>
      </c>
      <c r="B139" t="s">
        <v>468</v>
      </c>
      <c r="C139">
        <v>55</v>
      </c>
      <c r="D139" t="s">
        <v>16</v>
      </c>
      <c r="E139" t="s">
        <v>469</v>
      </c>
      <c r="F139" t="s">
        <v>25</v>
      </c>
      <c r="G139" t="s">
        <v>12</v>
      </c>
      <c r="H139" t="s">
        <v>19</v>
      </c>
    </row>
    <row r="140" spans="1:8" x14ac:dyDescent="0.25">
      <c r="A140" t="s">
        <v>470</v>
      </c>
      <c r="B140" t="s">
        <v>471</v>
      </c>
      <c r="C140">
        <v>43</v>
      </c>
      <c r="D140" t="s">
        <v>9</v>
      </c>
      <c r="E140" t="s">
        <v>395</v>
      </c>
      <c r="F140" t="s">
        <v>287</v>
      </c>
      <c r="G140" t="s">
        <v>12</v>
      </c>
      <c r="H140" t="s">
        <v>13</v>
      </c>
    </row>
    <row r="141" spans="1:8" x14ac:dyDescent="0.25">
      <c r="A141" t="s">
        <v>472</v>
      </c>
      <c r="B141" t="s">
        <v>473</v>
      </c>
      <c r="C141">
        <v>32</v>
      </c>
      <c r="D141" t="s">
        <v>9</v>
      </c>
      <c r="E141" t="s">
        <v>474</v>
      </c>
      <c r="F141" t="s">
        <v>117</v>
      </c>
      <c r="G141" t="s">
        <v>12</v>
      </c>
      <c r="H141" t="s">
        <v>26</v>
      </c>
    </row>
    <row r="142" spans="1:8" x14ac:dyDescent="0.25">
      <c r="A142" t="s">
        <v>475</v>
      </c>
      <c r="B142" t="s">
        <v>476</v>
      </c>
      <c r="C142">
        <v>63</v>
      </c>
      <c r="D142" t="s">
        <v>16</v>
      </c>
      <c r="E142" t="s">
        <v>477</v>
      </c>
      <c r="F142" t="s">
        <v>51</v>
      </c>
      <c r="G142" t="s">
        <v>12</v>
      </c>
      <c r="H142" t="s">
        <v>13</v>
      </c>
    </row>
    <row r="143" spans="1:8" x14ac:dyDescent="0.25">
      <c r="A143" t="s">
        <v>478</v>
      </c>
      <c r="B143" t="s">
        <v>479</v>
      </c>
      <c r="C143">
        <v>30</v>
      </c>
      <c r="D143" t="s">
        <v>9</v>
      </c>
      <c r="E143" t="s">
        <v>480</v>
      </c>
      <c r="F143" t="s">
        <v>30</v>
      </c>
      <c r="G143" t="s">
        <v>12</v>
      </c>
      <c r="H143" t="s">
        <v>26</v>
      </c>
    </row>
    <row r="144" spans="1:8" x14ac:dyDescent="0.25">
      <c r="A144" t="s">
        <v>481</v>
      </c>
      <c r="B144" t="s">
        <v>482</v>
      </c>
      <c r="C144">
        <v>37</v>
      </c>
      <c r="D144" t="s">
        <v>9</v>
      </c>
      <c r="E144" t="s">
        <v>483</v>
      </c>
      <c r="F144" t="s">
        <v>66</v>
      </c>
      <c r="G144" t="s">
        <v>12</v>
      </c>
      <c r="H144" t="s">
        <v>26</v>
      </c>
    </row>
    <row r="145" spans="1:8" x14ac:dyDescent="0.25">
      <c r="A145" t="s">
        <v>484</v>
      </c>
      <c r="B145" t="s">
        <v>485</v>
      </c>
      <c r="C145">
        <v>46</v>
      </c>
      <c r="D145" t="s">
        <v>9</v>
      </c>
      <c r="E145" t="s">
        <v>486</v>
      </c>
      <c r="F145" t="s">
        <v>22</v>
      </c>
      <c r="G145" t="s">
        <v>12</v>
      </c>
      <c r="H145" t="s">
        <v>26</v>
      </c>
    </row>
    <row r="146" spans="1:8" x14ac:dyDescent="0.25">
      <c r="A146" t="s">
        <v>487</v>
      </c>
      <c r="B146" t="s">
        <v>488</v>
      </c>
      <c r="C146">
        <v>62</v>
      </c>
      <c r="D146" t="s">
        <v>16</v>
      </c>
      <c r="E146" t="s">
        <v>489</v>
      </c>
      <c r="F146" t="s">
        <v>184</v>
      </c>
      <c r="G146" t="s">
        <v>12</v>
      </c>
      <c r="H146" t="s">
        <v>26</v>
      </c>
    </row>
    <row r="147" spans="1:8" x14ac:dyDescent="0.25">
      <c r="A147" t="s">
        <v>490</v>
      </c>
      <c r="B147" t="s">
        <v>491</v>
      </c>
      <c r="C147">
        <v>46</v>
      </c>
      <c r="D147" t="s">
        <v>9</v>
      </c>
      <c r="E147" t="s">
        <v>492</v>
      </c>
      <c r="F147" t="s">
        <v>254</v>
      </c>
      <c r="G147" t="s">
        <v>12</v>
      </c>
      <c r="H147" t="s">
        <v>19</v>
      </c>
    </row>
    <row r="148" spans="1:8" x14ac:dyDescent="0.25">
      <c r="A148" t="s">
        <v>493</v>
      </c>
      <c r="B148" t="s">
        <v>494</v>
      </c>
      <c r="C148">
        <v>32</v>
      </c>
      <c r="D148" t="s">
        <v>16</v>
      </c>
      <c r="E148" t="s">
        <v>495</v>
      </c>
      <c r="F148" t="s">
        <v>317</v>
      </c>
      <c r="G148" t="s">
        <v>12</v>
      </c>
      <c r="H148" t="s">
        <v>13</v>
      </c>
    </row>
    <row r="149" spans="1:8" x14ac:dyDescent="0.25">
      <c r="A149" t="s">
        <v>496</v>
      </c>
      <c r="B149" t="s">
        <v>497</v>
      </c>
      <c r="C149">
        <v>49</v>
      </c>
      <c r="D149" t="s">
        <v>16</v>
      </c>
      <c r="E149" t="s">
        <v>498</v>
      </c>
      <c r="F149" t="s">
        <v>163</v>
      </c>
      <c r="G149" t="s">
        <v>12</v>
      </c>
      <c r="H149" t="s">
        <v>19</v>
      </c>
    </row>
    <row r="150" spans="1:8" x14ac:dyDescent="0.25">
      <c r="A150" t="s">
        <v>499</v>
      </c>
      <c r="B150" t="s">
        <v>500</v>
      </c>
      <c r="C150">
        <v>42</v>
      </c>
      <c r="D150" t="s">
        <v>16</v>
      </c>
      <c r="E150" t="s">
        <v>501</v>
      </c>
      <c r="F150" t="s">
        <v>324</v>
      </c>
      <c r="G150" t="s">
        <v>12</v>
      </c>
      <c r="H150" t="s">
        <v>26</v>
      </c>
    </row>
    <row r="151" spans="1:8" x14ac:dyDescent="0.25">
      <c r="A151" t="s">
        <v>502</v>
      </c>
      <c r="B151" t="s">
        <v>503</v>
      </c>
      <c r="C151">
        <v>33</v>
      </c>
      <c r="D151" t="s">
        <v>9</v>
      </c>
      <c r="E151" t="s">
        <v>504</v>
      </c>
      <c r="F151" t="s">
        <v>250</v>
      </c>
      <c r="G151" t="s">
        <v>12</v>
      </c>
      <c r="H151" t="s">
        <v>19</v>
      </c>
    </row>
    <row r="152" spans="1:8" x14ac:dyDescent="0.25">
      <c r="A152" t="s">
        <v>505</v>
      </c>
      <c r="B152" t="s">
        <v>506</v>
      </c>
      <c r="C152">
        <v>24</v>
      </c>
      <c r="D152" t="s">
        <v>9</v>
      </c>
      <c r="E152" t="s">
        <v>507</v>
      </c>
      <c r="F152" t="s">
        <v>313</v>
      </c>
      <c r="G152" t="s">
        <v>12</v>
      </c>
      <c r="H152" t="s">
        <v>13</v>
      </c>
    </row>
    <row r="153" spans="1:8" x14ac:dyDescent="0.25">
      <c r="A153" t="s">
        <v>508</v>
      </c>
      <c r="B153" t="s">
        <v>509</v>
      </c>
      <c r="C153">
        <v>25</v>
      </c>
      <c r="D153" t="s">
        <v>16</v>
      </c>
      <c r="E153" t="s">
        <v>510</v>
      </c>
      <c r="F153" t="s">
        <v>35</v>
      </c>
      <c r="G153" t="s">
        <v>12</v>
      </c>
      <c r="H153" t="s">
        <v>13</v>
      </c>
    </row>
    <row r="154" spans="1:8" x14ac:dyDescent="0.25">
      <c r="A154" t="s">
        <v>511</v>
      </c>
      <c r="B154" t="s">
        <v>512</v>
      </c>
      <c r="C154">
        <v>41</v>
      </c>
      <c r="D154" t="s">
        <v>16</v>
      </c>
      <c r="E154" t="s">
        <v>513</v>
      </c>
      <c r="F154" t="s">
        <v>113</v>
      </c>
      <c r="G154" t="s">
        <v>12</v>
      </c>
      <c r="H154" t="s">
        <v>19</v>
      </c>
    </row>
    <row r="155" spans="1:8" x14ac:dyDescent="0.25">
      <c r="A155" t="s">
        <v>514</v>
      </c>
      <c r="B155" t="s">
        <v>515</v>
      </c>
      <c r="C155">
        <v>31</v>
      </c>
      <c r="D155" t="s">
        <v>9</v>
      </c>
      <c r="E155" t="s">
        <v>516</v>
      </c>
      <c r="F155" t="s">
        <v>18</v>
      </c>
      <c r="G155" t="s">
        <v>12</v>
      </c>
      <c r="H155" t="s">
        <v>26</v>
      </c>
    </row>
    <row r="156" spans="1:8" x14ac:dyDescent="0.25">
      <c r="A156" t="s">
        <v>517</v>
      </c>
      <c r="B156" t="s">
        <v>518</v>
      </c>
      <c r="C156">
        <v>35</v>
      </c>
      <c r="D156" t="s">
        <v>16</v>
      </c>
      <c r="E156" t="s">
        <v>519</v>
      </c>
      <c r="F156" t="s">
        <v>171</v>
      </c>
      <c r="G156" t="s">
        <v>12</v>
      </c>
      <c r="H156" t="s">
        <v>13</v>
      </c>
    </row>
    <row r="157" spans="1:8" x14ac:dyDescent="0.25">
      <c r="A157" t="s">
        <v>520</v>
      </c>
      <c r="B157" t="s">
        <v>521</v>
      </c>
      <c r="C157">
        <v>60</v>
      </c>
      <c r="D157" t="s">
        <v>16</v>
      </c>
      <c r="E157" t="s">
        <v>522</v>
      </c>
      <c r="F157" t="s">
        <v>267</v>
      </c>
      <c r="G157" t="s">
        <v>12</v>
      </c>
      <c r="H157" t="s">
        <v>13</v>
      </c>
    </row>
    <row r="158" spans="1:8" x14ac:dyDescent="0.25">
      <c r="A158" t="s">
        <v>523</v>
      </c>
      <c r="B158" t="s">
        <v>524</v>
      </c>
      <c r="C158">
        <v>46</v>
      </c>
      <c r="D158" t="s">
        <v>9</v>
      </c>
      <c r="E158" t="s">
        <v>525</v>
      </c>
      <c r="F158" t="s">
        <v>18</v>
      </c>
      <c r="G158" t="s">
        <v>12</v>
      </c>
      <c r="H158" t="s">
        <v>26</v>
      </c>
    </row>
    <row r="159" spans="1:8" x14ac:dyDescent="0.25">
      <c r="A159" t="s">
        <v>526</v>
      </c>
      <c r="B159" t="s">
        <v>527</v>
      </c>
      <c r="C159">
        <v>59</v>
      </c>
      <c r="D159" t="s">
        <v>9</v>
      </c>
      <c r="E159" t="s">
        <v>528</v>
      </c>
      <c r="F159" t="s">
        <v>18</v>
      </c>
      <c r="G159" t="s">
        <v>12</v>
      </c>
      <c r="H159" t="s">
        <v>19</v>
      </c>
    </row>
    <row r="160" spans="1:8" x14ac:dyDescent="0.25">
      <c r="A160" t="s">
        <v>529</v>
      </c>
      <c r="B160" t="s">
        <v>530</v>
      </c>
      <c r="C160">
        <v>43</v>
      </c>
      <c r="D160" t="s">
        <v>9</v>
      </c>
      <c r="E160" t="s">
        <v>531</v>
      </c>
      <c r="F160" t="s">
        <v>171</v>
      </c>
      <c r="G160" t="s">
        <v>12</v>
      </c>
      <c r="H160" t="s">
        <v>26</v>
      </c>
    </row>
    <row r="161" spans="1:8" x14ac:dyDescent="0.25">
      <c r="A161" t="s">
        <v>532</v>
      </c>
      <c r="B161" t="s">
        <v>533</v>
      </c>
      <c r="C161">
        <v>46</v>
      </c>
      <c r="D161" t="s">
        <v>16</v>
      </c>
      <c r="E161" t="s">
        <v>534</v>
      </c>
      <c r="F161" t="s">
        <v>88</v>
      </c>
      <c r="G161" t="s">
        <v>12</v>
      </c>
      <c r="H161" t="s">
        <v>13</v>
      </c>
    </row>
    <row r="162" spans="1:8" x14ac:dyDescent="0.25">
      <c r="A162" t="s">
        <v>535</v>
      </c>
      <c r="B162" t="s">
        <v>536</v>
      </c>
      <c r="C162">
        <v>41</v>
      </c>
      <c r="D162" t="s">
        <v>16</v>
      </c>
      <c r="E162" t="s">
        <v>537</v>
      </c>
      <c r="F162" t="s">
        <v>11</v>
      </c>
      <c r="G162" t="s">
        <v>12</v>
      </c>
      <c r="H162" t="s">
        <v>19</v>
      </c>
    </row>
    <row r="163" spans="1:8" x14ac:dyDescent="0.25">
      <c r="A163" t="s">
        <v>538</v>
      </c>
      <c r="B163" t="s">
        <v>539</v>
      </c>
      <c r="C163">
        <v>18</v>
      </c>
      <c r="D163" t="s">
        <v>16</v>
      </c>
      <c r="E163" t="s">
        <v>540</v>
      </c>
      <c r="F163" t="s">
        <v>133</v>
      </c>
      <c r="G163" t="s">
        <v>12</v>
      </c>
      <c r="H163" t="s">
        <v>31</v>
      </c>
    </row>
    <row r="164" spans="1:8" x14ac:dyDescent="0.25">
      <c r="A164" t="s">
        <v>541</v>
      </c>
      <c r="B164" t="s">
        <v>542</v>
      </c>
      <c r="C164">
        <v>37</v>
      </c>
      <c r="D164" t="s">
        <v>9</v>
      </c>
      <c r="E164" t="s">
        <v>543</v>
      </c>
      <c r="F164" t="s">
        <v>237</v>
      </c>
      <c r="G164" t="s">
        <v>12</v>
      </c>
      <c r="H164" t="s">
        <v>31</v>
      </c>
    </row>
    <row r="165" spans="1:8" x14ac:dyDescent="0.25">
      <c r="A165" t="s">
        <v>544</v>
      </c>
      <c r="B165" t="s">
        <v>545</v>
      </c>
      <c r="C165">
        <v>21</v>
      </c>
      <c r="D165" t="s">
        <v>9</v>
      </c>
      <c r="E165" t="s">
        <v>546</v>
      </c>
      <c r="F165" t="s">
        <v>194</v>
      </c>
      <c r="G165" t="s">
        <v>12</v>
      </c>
      <c r="H165" t="s">
        <v>26</v>
      </c>
    </row>
    <row r="166" spans="1:8" x14ac:dyDescent="0.25">
      <c r="A166" t="s">
        <v>547</v>
      </c>
      <c r="B166" t="s">
        <v>548</v>
      </c>
      <c r="C166">
        <v>39</v>
      </c>
      <c r="D166" t="s">
        <v>16</v>
      </c>
      <c r="E166" t="s">
        <v>549</v>
      </c>
      <c r="F166" t="s">
        <v>81</v>
      </c>
      <c r="G166" t="s">
        <v>12</v>
      </c>
      <c r="H166" t="s">
        <v>31</v>
      </c>
    </row>
    <row r="167" spans="1:8" x14ac:dyDescent="0.25">
      <c r="A167" t="s">
        <v>550</v>
      </c>
      <c r="B167" t="s">
        <v>551</v>
      </c>
      <c r="C167">
        <v>47</v>
      </c>
      <c r="D167" t="s">
        <v>16</v>
      </c>
      <c r="E167" t="s">
        <v>552</v>
      </c>
      <c r="F167" t="s">
        <v>194</v>
      </c>
      <c r="G167" t="s">
        <v>12</v>
      </c>
      <c r="H167" t="s">
        <v>19</v>
      </c>
    </row>
    <row r="168" spans="1:8" x14ac:dyDescent="0.25">
      <c r="A168" t="s">
        <v>553</v>
      </c>
      <c r="B168" t="s">
        <v>554</v>
      </c>
      <c r="C168">
        <v>25</v>
      </c>
      <c r="D168" t="s">
        <v>16</v>
      </c>
      <c r="E168" t="s">
        <v>555</v>
      </c>
      <c r="F168" t="s">
        <v>156</v>
      </c>
      <c r="G168" t="s">
        <v>12</v>
      </c>
      <c r="H168" t="s">
        <v>31</v>
      </c>
    </row>
    <row r="169" spans="1:8" x14ac:dyDescent="0.25">
      <c r="A169" t="s">
        <v>556</v>
      </c>
      <c r="B169" t="s">
        <v>557</v>
      </c>
      <c r="C169">
        <v>36</v>
      </c>
      <c r="D169" t="s">
        <v>16</v>
      </c>
      <c r="E169" t="s">
        <v>558</v>
      </c>
      <c r="F169" t="s">
        <v>237</v>
      </c>
      <c r="G169" t="s">
        <v>12</v>
      </c>
      <c r="H169" t="s">
        <v>13</v>
      </c>
    </row>
    <row r="170" spans="1:8" x14ac:dyDescent="0.25">
      <c r="A170" t="s">
        <v>559</v>
      </c>
      <c r="B170" t="s">
        <v>560</v>
      </c>
      <c r="C170">
        <v>36</v>
      </c>
      <c r="D170" t="s">
        <v>16</v>
      </c>
      <c r="E170" t="s">
        <v>561</v>
      </c>
      <c r="F170" t="s">
        <v>250</v>
      </c>
      <c r="G170" t="s">
        <v>12</v>
      </c>
      <c r="H170" t="s">
        <v>19</v>
      </c>
    </row>
    <row r="171" spans="1:8" x14ac:dyDescent="0.25">
      <c r="A171" t="s">
        <v>562</v>
      </c>
      <c r="B171" t="s">
        <v>563</v>
      </c>
      <c r="C171">
        <v>64</v>
      </c>
      <c r="D171" t="s">
        <v>9</v>
      </c>
      <c r="E171" t="s">
        <v>564</v>
      </c>
      <c r="F171" t="s">
        <v>47</v>
      </c>
      <c r="G171" t="s">
        <v>12</v>
      </c>
      <c r="H171" t="s">
        <v>26</v>
      </c>
    </row>
    <row r="172" spans="1:8" x14ac:dyDescent="0.25">
      <c r="A172" t="s">
        <v>565</v>
      </c>
      <c r="B172" t="s">
        <v>566</v>
      </c>
      <c r="C172">
        <v>18</v>
      </c>
      <c r="D172" t="s">
        <v>9</v>
      </c>
      <c r="E172" t="s">
        <v>567</v>
      </c>
      <c r="F172" t="s">
        <v>113</v>
      </c>
      <c r="G172" t="s">
        <v>12</v>
      </c>
      <c r="H172" t="s">
        <v>13</v>
      </c>
    </row>
    <row r="173" spans="1:8" x14ac:dyDescent="0.25">
      <c r="A173" t="s">
        <v>568</v>
      </c>
      <c r="B173" t="s">
        <v>569</v>
      </c>
      <c r="C173">
        <v>44</v>
      </c>
      <c r="D173" t="s">
        <v>16</v>
      </c>
      <c r="E173" t="s">
        <v>570</v>
      </c>
      <c r="F173" t="s">
        <v>254</v>
      </c>
      <c r="G173" t="s">
        <v>12</v>
      </c>
      <c r="H173" t="s">
        <v>19</v>
      </c>
    </row>
    <row r="174" spans="1:8" x14ac:dyDescent="0.25">
      <c r="A174" t="s">
        <v>571</v>
      </c>
      <c r="B174" t="s">
        <v>572</v>
      </c>
      <c r="C174">
        <v>41</v>
      </c>
      <c r="D174" t="s">
        <v>16</v>
      </c>
      <c r="E174" t="s">
        <v>573</v>
      </c>
      <c r="F174" t="s">
        <v>43</v>
      </c>
      <c r="G174" t="s">
        <v>12</v>
      </c>
      <c r="H174" t="s">
        <v>26</v>
      </c>
    </row>
    <row r="175" spans="1:8" x14ac:dyDescent="0.25">
      <c r="A175" t="s">
        <v>574</v>
      </c>
      <c r="B175" t="s">
        <v>575</v>
      </c>
      <c r="C175">
        <v>41</v>
      </c>
      <c r="D175" t="s">
        <v>16</v>
      </c>
      <c r="E175" t="s">
        <v>398</v>
      </c>
      <c r="F175" t="s">
        <v>267</v>
      </c>
      <c r="G175" t="s">
        <v>3828</v>
      </c>
      <c r="H175" t="s">
        <v>19</v>
      </c>
    </row>
    <row r="176" spans="1:8" x14ac:dyDescent="0.25">
      <c r="A176" t="s">
        <v>576</v>
      </c>
      <c r="B176" t="s">
        <v>577</v>
      </c>
      <c r="C176">
        <v>26</v>
      </c>
      <c r="D176" t="s">
        <v>16</v>
      </c>
      <c r="E176" t="s">
        <v>578</v>
      </c>
      <c r="F176" t="s">
        <v>171</v>
      </c>
      <c r="G176" t="s">
        <v>12</v>
      </c>
      <c r="H176" t="s">
        <v>13</v>
      </c>
    </row>
    <row r="177" spans="1:8" x14ac:dyDescent="0.25">
      <c r="A177" t="s">
        <v>579</v>
      </c>
      <c r="B177" t="s">
        <v>580</v>
      </c>
      <c r="C177">
        <v>56</v>
      </c>
      <c r="D177" t="s">
        <v>9</v>
      </c>
      <c r="E177" t="s">
        <v>581</v>
      </c>
      <c r="F177" t="s">
        <v>99</v>
      </c>
      <c r="G177" t="s">
        <v>12</v>
      </c>
      <c r="H177" t="s">
        <v>19</v>
      </c>
    </row>
    <row r="178" spans="1:8" x14ac:dyDescent="0.25">
      <c r="A178" t="s">
        <v>582</v>
      </c>
      <c r="B178" t="s">
        <v>583</v>
      </c>
      <c r="C178">
        <v>48</v>
      </c>
      <c r="D178" t="s">
        <v>9</v>
      </c>
      <c r="E178" t="s">
        <v>584</v>
      </c>
      <c r="F178" t="s">
        <v>171</v>
      </c>
      <c r="G178" t="s">
        <v>12</v>
      </c>
      <c r="H178" t="s">
        <v>31</v>
      </c>
    </row>
    <row r="179" spans="1:8" x14ac:dyDescent="0.25">
      <c r="A179" t="s">
        <v>585</v>
      </c>
      <c r="B179" t="s">
        <v>586</v>
      </c>
      <c r="C179">
        <v>55</v>
      </c>
      <c r="D179" t="s">
        <v>9</v>
      </c>
      <c r="E179" t="s">
        <v>587</v>
      </c>
      <c r="F179" t="s">
        <v>588</v>
      </c>
      <c r="G179" t="s">
        <v>12</v>
      </c>
      <c r="H179" t="s">
        <v>19</v>
      </c>
    </row>
    <row r="180" spans="1:8" x14ac:dyDescent="0.25">
      <c r="A180" t="s">
        <v>589</v>
      </c>
      <c r="B180" t="s">
        <v>590</v>
      </c>
      <c r="C180">
        <v>33</v>
      </c>
      <c r="D180" t="s">
        <v>16</v>
      </c>
      <c r="E180" t="s">
        <v>591</v>
      </c>
      <c r="F180" t="s">
        <v>317</v>
      </c>
      <c r="G180" t="s">
        <v>12</v>
      </c>
      <c r="H180" t="s">
        <v>26</v>
      </c>
    </row>
    <row r="181" spans="1:8" x14ac:dyDescent="0.25">
      <c r="A181" t="s">
        <v>592</v>
      </c>
      <c r="B181" t="s">
        <v>593</v>
      </c>
      <c r="C181">
        <v>43</v>
      </c>
      <c r="D181" t="s">
        <v>16</v>
      </c>
      <c r="E181" t="s">
        <v>594</v>
      </c>
      <c r="F181" t="s">
        <v>117</v>
      </c>
      <c r="G181" t="s">
        <v>12</v>
      </c>
      <c r="H181" t="s">
        <v>31</v>
      </c>
    </row>
    <row r="182" spans="1:8" x14ac:dyDescent="0.25">
      <c r="A182" t="s">
        <v>595</v>
      </c>
      <c r="B182" t="s">
        <v>596</v>
      </c>
      <c r="C182">
        <v>38</v>
      </c>
      <c r="D182" t="s">
        <v>9</v>
      </c>
      <c r="E182" t="s">
        <v>597</v>
      </c>
      <c r="F182" t="s">
        <v>434</v>
      </c>
      <c r="G182" t="s">
        <v>12</v>
      </c>
      <c r="H182" t="s">
        <v>26</v>
      </c>
    </row>
    <row r="183" spans="1:8" x14ac:dyDescent="0.25">
      <c r="A183" t="s">
        <v>598</v>
      </c>
      <c r="B183" t="s">
        <v>599</v>
      </c>
      <c r="C183">
        <v>60</v>
      </c>
      <c r="D183" t="s">
        <v>9</v>
      </c>
      <c r="E183" t="s">
        <v>600</v>
      </c>
      <c r="F183" t="s">
        <v>58</v>
      </c>
      <c r="G183" t="s">
        <v>12</v>
      </c>
      <c r="H183" t="s">
        <v>26</v>
      </c>
    </row>
    <row r="184" spans="1:8" x14ac:dyDescent="0.25">
      <c r="A184" t="s">
        <v>601</v>
      </c>
      <c r="B184" t="s">
        <v>602</v>
      </c>
      <c r="C184">
        <v>23</v>
      </c>
      <c r="D184" t="s">
        <v>16</v>
      </c>
      <c r="E184" t="s">
        <v>603</v>
      </c>
      <c r="F184" t="s">
        <v>96</v>
      </c>
      <c r="G184" t="s">
        <v>12</v>
      </c>
      <c r="H184" t="s">
        <v>31</v>
      </c>
    </row>
    <row r="185" spans="1:8" x14ac:dyDescent="0.25">
      <c r="A185" t="s">
        <v>604</v>
      </c>
      <c r="B185" t="s">
        <v>605</v>
      </c>
      <c r="C185">
        <v>18</v>
      </c>
      <c r="D185" t="s">
        <v>9</v>
      </c>
      <c r="E185" t="s">
        <v>606</v>
      </c>
      <c r="F185" t="s">
        <v>58</v>
      </c>
      <c r="G185" t="s">
        <v>12</v>
      </c>
      <c r="H185" t="s">
        <v>19</v>
      </c>
    </row>
    <row r="186" spans="1:8" x14ac:dyDescent="0.25">
      <c r="A186" t="s">
        <v>607</v>
      </c>
      <c r="B186" t="s">
        <v>608</v>
      </c>
      <c r="C186">
        <v>46</v>
      </c>
      <c r="D186" t="s">
        <v>16</v>
      </c>
      <c r="E186" t="s">
        <v>609</v>
      </c>
      <c r="F186" t="s">
        <v>18</v>
      </c>
      <c r="G186" t="s">
        <v>12</v>
      </c>
      <c r="H186" t="s">
        <v>31</v>
      </c>
    </row>
    <row r="187" spans="1:8" x14ac:dyDescent="0.25">
      <c r="A187" t="s">
        <v>610</v>
      </c>
      <c r="B187" t="s">
        <v>611</v>
      </c>
      <c r="C187">
        <v>54</v>
      </c>
      <c r="D187" t="s">
        <v>16</v>
      </c>
      <c r="E187" t="s">
        <v>612</v>
      </c>
      <c r="F187" t="s">
        <v>88</v>
      </c>
      <c r="G187" t="s">
        <v>12</v>
      </c>
      <c r="H187" t="s">
        <v>19</v>
      </c>
    </row>
    <row r="188" spans="1:8" x14ac:dyDescent="0.25">
      <c r="A188" t="s">
        <v>613</v>
      </c>
      <c r="B188" t="s">
        <v>614</v>
      </c>
      <c r="C188">
        <v>53</v>
      </c>
      <c r="D188" t="s">
        <v>9</v>
      </c>
      <c r="E188" t="s">
        <v>615</v>
      </c>
      <c r="F188" t="s">
        <v>113</v>
      </c>
      <c r="G188" t="s">
        <v>12</v>
      </c>
      <c r="H188" t="s">
        <v>31</v>
      </c>
    </row>
    <row r="189" spans="1:8" x14ac:dyDescent="0.25">
      <c r="A189" t="s">
        <v>616</v>
      </c>
      <c r="B189" t="s">
        <v>617</v>
      </c>
      <c r="C189">
        <v>60</v>
      </c>
      <c r="D189" t="s">
        <v>16</v>
      </c>
      <c r="E189" t="s">
        <v>618</v>
      </c>
      <c r="F189" t="s">
        <v>22</v>
      </c>
      <c r="G189" t="s">
        <v>12</v>
      </c>
      <c r="H189" t="s">
        <v>19</v>
      </c>
    </row>
    <row r="190" spans="1:8" x14ac:dyDescent="0.25">
      <c r="A190" t="s">
        <v>619</v>
      </c>
      <c r="B190" t="s">
        <v>620</v>
      </c>
      <c r="C190">
        <v>42</v>
      </c>
      <c r="D190" t="s">
        <v>9</v>
      </c>
      <c r="E190" t="s">
        <v>621</v>
      </c>
      <c r="F190" t="s">
        <v>233</v>
      </c>
      <c r="G190" t="s">
        <v>12</v>
      </c>
      <c r="H190" t="s">
        <v>31</v>
      </c>
    </row>
    <row r="191" spans="1:8" x14ac:dyDescent="0.25">
      <c r="A191" t="s">
        <v>622</v>
      </c>
      <c r="B191" t="s">
        <v>623</v>
      </c>
      <c r="C191">
        <v>29</v>
      </c>
      <c r="D191" t="s">
        <v>9</v>
      </c>
      <c r="E191" t="s">
        <v>624</v>
      </c>
      <c r="F191" t="s">
        <v>588</v>
      </c>
      <c r="G191" t="s">
        <v>12</v>
      </c>
      <c r="H191" t="s">
        <v>13</v>
      </c>
    </row>
    <row r="192" spans="1:8" x14ac:dyDescent="0.25">
      <c r="A192" t="s">
        <v>625</v>
      </c>
      <c r="B192" t="s">
        <v>626</v>
      </c>
      <c r="C192">
        <v>21</v>
      </c>
      <c r="D192" t="s">
        <v>9</v>
      </c>
      <c r="E192" t="s">
        <v>627</v>
      </c>
      <c r="F192" t="s">
        <v>58</v>
      </c>
      <c r="G192" t="s">
        <v>12</v>
      </c>
      <c r="H192" t="s">
        <v>26</v>
      </c>
    </row>
    <row r="193" spans="1:8" x14ac:dyDescent="0.25">
      <c r="A193" t="s">
        <v>628</v>
      </c>
      <c r="B193" t="s">
        <v>629</v>
      </c>
      <c r="C193">
        <v>29</v>
      </c>
      <c r="D193" t="s">
        <v>16</v>
      </c>
      <c r="E193" t="s">
        <v>630</v>
      </c>
      <c r="F193" t="s">
        <v>25</v>
      </c>
      <c r="G193" t="s">
        <v>12</v>
      </c>
      <c r="H193" t="s">
        <v>26</v>
      </c>
    </row>
    <row r="194" spans="1:8" x14ac:dyDescent="0.25">
      <c r="A194" t="s">
        <v>631</v>
      </c>
      <c r="B194" t="s">
        <v>632</v>
      </c>
      <c r="C194">
        <v>26</v>
      </c>
      <c r="D194" t="s">
        <v>9</v>
      </c>
      <c r="E194" t="s">
        <v>633</v>
      </c>
      <c r="F194" t="s">
        <v>106</v>
      </c>
      <c r="G194" t="s">
        <v>12</v>
      </c>
      <c r="H194" t="s">
        <v>13</v>
      </c>
    </row>
    <row r="195" spans="1:8" x14ac:dyDescent="0.25">
      <c r="A195" t="s">
        <v>634</v>
      </c>
      <c r="B195" t="s">
        <v>635</v>
      </c>
      <c r="C195">
        <v>38</v>
      </c>
      <c r="D195" t="s">
        <v>9</v>
      </c>
      <c r="E195" t="s">
        <v>636</v>
      </c>
      <c r="F195" t="s">
        <v>81</v>
      </c>
      <c r="G195" t="s">
        <v>12</v>
      </c>
      <c r="H195" t="s">
        <v>13</v>
      </c>
    </row>
    <row r="196" spans="1:8" x14ac:dyDescent="0.25">
      <c r="A196" t="s">
        <v>637</v>
      </c>
      <c r="B196" t="s">
        <v>638</v>
      </c>
      <c r="C196">
        <v>46</v>
      </c>
      <c r="D196" t="s">
        <v>9</v>
      </c>
      <c r="E196" t="s">
        <v>639</v>
      </c>
      <c r="F196" t="s">
        <v>51</v>
      </c>
      <c r="G196" t="s">
        <v>12</v>
      </c>
      <c r="H196" t="s">
        <v>13</v>
      </c>
    </row>
    <row r="197" spans="1:8" x14ac:dyDescent="0.25">
      <c r="A197" t="s">
        <v>640</v>
      </c>
      <c r="B197" t="s">
        <v>641</v>
      </c>
      <c r="C197">
        <v>60</v>
      </c>
      <c r="D197" t="s">
        <v>9</v>
      </c>
      <c r="E197" t="s">
        <v>642</v>
      </c>
      <c r="F197" t="s">
        <v>133</v>
      </c>
      <c r="G197" t="s">
        <v>12</v>
      </c>
      <c r="H197" t="s">
        <v>31</v>
      </c>
    </row>
    <row r="198" spans="1:8" x14ac:dyDescent="0.25">
      <c r="A198" t="s">
        <v>643</v>
      </c>
      <c r="B198" t="s">
        <v>644</v>
      </c>
      <c r="C198">
        <v>18</v>
      </c>
      <c r="D198" t="s">
        <v>16</v>
      </c>
      <c r="E198" t="s">
        <v>645</v>
      </c>
      <c r="F198" t="s">
        <v>163</v>
      </c>
      <c r="G198" t="s">
        <v>12</v>
      </c>
      <c r="H198" t="s">
        <v>19</v>
      </c>
    </row>
    <row r="199" spans="1:8" x14ac:dyDescent="0.25">
      <c r="A199" t="s">
        <v>646</v>
      </c>
      <c r="B199" t="s">
        <v>647</v>
      </c>
      <c r="C199">
        <v>45</v>
      </c>
      <c r="D199" t="s">
        <v>16</v>
      </c>
      <c r="E199" t="s">
        <v>207</v>
      </c>
      <c r="F199" t="s">
        <v>201</v>
      </c>
      <c r="G199" t="s">
        <v>12</v>
      </c>
      <c r="H199" t="s">
        <v>19</v>
      </c>
    </row>
    <row r="200" spans="1:8" x14ac:dyDescent="0.25">
      <c r="A200" t="s">
        <v>648</v>
      </c>
      <c r="B200" t="s">
        <v>649</v>
      </c>
      <c r="C200">
        <v>54</v>
      </c>
      <c r="D200" t="s">
        <v>9</v>
      </c>
      <c r="E200" t="s">
        <v>650</v>
      </c>
      <c r="F200" t="s">
        <v>171</v>
      </c>
      <c r="G200" t="s">
        <v>12</v>
      </c>
      <c r="H200" t="s">
        <v>26</v>
      </c>
    </row>
    <row r="201" spans="1:8" x14ac:dyDescent="0.25">
      <c r="A201" t="s">
        <v>651</v>
      </c>
      <c r="B201" t="s">
        <v>652</v>
      </c>
      <c r="C201">
        <v>46</v>
      </c>
      <c r="D201" t="s">
        <v>9</v>
      </c>
      <c r="E201" t="s">
        <v>653</v>
      </c>
      <c r="F201" t="s">
        <v>237</v>
      </c>
      <c r="G201" t="s">
        <v>12</v>
      </c>
      <c r="H201" t="s">
        <v>26</v>
      </c>
    </row>
    <row r="202" spans="1:8" x14ac:dyDescent="0.25">
      <c r="A202" t="s">
        <v>654</v>
      </c>
      <c r="B202" t="s">
        <v>655</v>
      </c>
      <c r="C202">
        <v>30</v>
      </c>
      <c r="D202" t="s">
        <v>9</v>
      </c>
      <c r="E202" t="s">
        <v>656</v>
      </c>
      <c r="F202" t="s">
        <v>434</v>
      </c>
      <c r="G202" t="s">
        <v>12</v>
      </c>
      <c r="H202" t="s">
        <v>19</v>
      </c>
    </row>
    <row r="203" spans="1:8" x14ac:dyDescent="0.25">
      <c r="A203" t="s">
        <v>657</v>
      </c>
      <c r="B203" t="s">
        <v>658</v>
      </c>
      <c r="C203">
        <v>25</v>
      </c>
      <c r="D203" t="s">
        <v>16</v>
      </c>
      <c r="E203" t="s">
        <v>659</v>
      </c>
      <c r="F203" t="s">
        <v>156</v>
      </c>
      <c r="G203" t="s">
        <v>12</v>
      </c>
      <c r="H203" t="s">
        <v>26</v>
      </c>
    </row>
    <row r="204" spans="1:8" x14ac:dyDescent="0.25">
      <c r="A204" t="s">
        <v>660</v>
      </c>
      <c r="B204" t="s">
        <v>661</v>
      </c>
      <c r="C204">
        <v>37</v>
      </c>
      <c r="D204" t="s">
        <v>16</v>
      </c>
      <c r="E204" t="s">
        <v>662</v>
      </c>
      <c r="F204" t="s">
        <v>62</v>
      </c>
      <c r="G204" t="s">
        <v>12</v>
      </c>
      <c r="H204" t="s">
        <v>19</v>
      </c>
    </row>
    <row r="205" spans="1:8" x14ac:dyDescent="0.25">
      <c r="A205" t="s">
        <v>663</v>
      </c>
      <c r="B205" t="s">
        <v>664</v>
      </c>
      <c r="C205">
        <v>47</v>
      </c>
      <c r="D205" t="s">
        <v>9</v>
      </c>
      <c r="E205" t="s">
        <v>665</v>
      </c>
      <c r="F205" t="s">
        <v>267</v>
      </c>
      <c r="G205" t="s">
        <v>12</v>
      </c>
      <c r="H205" t="s">
        <v>19</v>
      </c>
    </row>
    <row r="206" spans="1:8" x14ac:dyDescent="0.25">
      <c r="A206" t="s">
        <v>666</v>
      </c>
      <c r="B206" t="s">
        <v>667</v>
      </c>
      <c r="C206">
        <v>52</v>
      </c>
      <c r="D206" t="s">
        <v>9</v>
      </c>
      <c r="E206" t="s">
        <v>668</v>
      </c>
      <c r="F206" t="s">
        <v>287</v>
      </c>
      <c r="G206" t="s">
        <v>12</v>
      </c>
      <c r="H206" t="s">
        <v>19</v>
      </c>
    </row>
    <row r="207" spans="1:8" x14ac:dyDescent="0.25">
      <c r="A207" t="s">
        <v>669</v>
      </c>
      <c r="B207" t="s">
        <v>670</v>
      </c>
      <c r="C207">
        <v>44</v>
      </c>
      <c r="D207" t="s">
        <v>16</v>
      </c>
      <c r="E207" t="s">
        <v>671</v>
      </c>
      <c r="F207" t="s">
        <v>88</v>
      </c>
      <c r="G207" t="s">
        <v>12</v>
      </c>
      <c r="H207" t="s">
        <v>13</v>
      </c>
    </row>
    <row r="208" spans="1:8" x14ac:dyDescent="0.25">
      <c r="A208" t="s">
        <v>672</v>
      </c>
      <c r="B208" t="s">
        <v>673</v>
      </c>
      <c r="C208">
        <v>26</v>
      </c>
      <c r="D208" t="s">
        <v>16</v>
      </c>
      <c r="E208" t="s">
        <v>674</v>
      </c>
      <c r="F208" t="s">
        <v>237</v>
      </c>
      <c r="G208" t="s">
        <v>12</v>
      </c>
      <c r="H208" t="s">
        <v>31</v>
      </c>
    </row>
    <row r="209" spans="1:8" x14ac:dyDescent="0.25">
      <c r="A209" t="s">
        <v>675</v>
      </c>
      <c r="B209" t="s">
        <v>676</v>
      </c>
      <c r="C209">
        <v>28</v>
      </c>
      <c r="D209" t="s">
        <v>16</v>
      </c>
      <c r="E209" t="s">
        <v>677</v>
      </c>
      <c r="F209" t="s">
        <v>88</v>
      </c>
      <c r="G209" t="s">
        <v>12</v>
      </c>
      <c r="H209" t="s">
        <v>26</v>
      </c>
    </row>
    <row r="210" spans="1:8" x14ac:dyDescent="0.25">
      <c r="A210" t="s">
        <v>678</v>
      </c>
      <c r="B210" t="s">
        <v>679</v>
      </c>
      <c r="C210">
        <v>54</v>
      </c>
      <c r="D210" t="s">
        <v>9</v>
      </c>
      <c r="E210" t="s">
        <v>680</v>
      </c>
      <c r="F210" t="s">
        <v>328</v>
      </c>
      <c r="G210" t="s">
        <v>12</v>
      </c>
      <c r="H210" t="s">
        <v>19</v>
      </c>
    </row>
    <row r="211" spans="1:8" x14ac:dyDescent="0.25">
      <c r="A211" t="s">
        <v>681</v>
      </c>
      <c r="B211" t="s">
        <v>682</v>
      </c>
      <c r="C211">
        <v>50</v>
      </c>
      <c r="D211" t="s">
        <v>16</v>
      </c>
      <c r="E211" t="s">
        <v>683</v>
      </c>
      <c r="F211" t="s">
        <v>434</v>
      </c>
      <c r="G211" t="s">
        <v>12</v>
      </c>
      <c r="H211" t="s">
        <v>19</v>
      </c>
    </row>
    <row r="212" spans="1:8" x14ac:dyDescent="0.25">
      <c r="A212" t="s">
        <v>684</v>
      </c>
      <c r="B212" t="s">
        <v>685</v>
      </c>
      <c r="C212">
        <v>48</v>
      </c>
      <c r="D212" t="s">
        <v>9</v>
      </c>
      <c r="E212" t="s">
        <v>686</v>
      </c>
      <c r="F212" t="s">
        <v>81</v>
      </c>
      <c r="G212" t="s">
        <v>12</v>
      </c>
      <c r="H212" t="s">
        <v>31</v>
      </c>
    </row>
    <row r="213" spans="1:8" x14ac:dyDescent="0.25">
      <c r="A213" t="s">
        <v>687</v>
      </c>
      <c r="B213" t="s">
        <v>688</v>
      </c>
      <c r="C213">
        <v>20</v>
      </c>
      <c r="D213" t="s">
        <v>16</v>
      </c>
      <c r="E213" t="s">
        <v>689</v>
      </c>
      <c r="F213" t="s">
        <v>92</v>
      </c>
      <c r="G213" t="s">
        <v>12</v>
      </c>
      <c r="H213" t="s">
        <v>31</v>
      </c>
    </row>
    <row r="214" spans="1:8" x14ac:dyDescent="0.25">
      <c r="A214" t="s">
        <v>690</v>
      </c>
      <c r="B214" t="s">
        <v>691</v>
      </c>
      <c r="C214">
        <v>63</v>
      </c>
      <c r="D214" t="s">
        <v>16</v>
      </c>
      <c r="E214" t="s">
        <v>692</v>
      </c>
      <c r="F214" t="s">
        <v>74</v>
      </c>
      <c r="G214" t="s">
        <v>12</v>
      </c>
      <c r="H214" t="s">
        <v>19</v>
      </c>
    </row>
    <row r="215" spans="1:8" x14ac:dyDescent="0.25">
      <c r="A215" t="s">
        <v>693</v>
      </c>
      <c r="B215" t="s">
        <v>694</v>
      </c>
      <c r="C215">
        <v>42</v>
      </c>
      <c r="D215" t="s">
        <v>16</v>
      </c>
      <c r="E215" t="s">
        <v>695</v>
      </c>
      <c r="F215" t="s">
        <v>18</v>
      </c>
      <c r="G215" t="s">
        <v>12</v>
      </c>
      <c r="H215" t="s">
        <v>19</v>
      </c>
    </row>
    <row r="216" spans="1:8" x14ac:dyDescent="0.25">
      <c r="A216" t="s">
        <v>696</v>
      </c>
      <c r="B216" t="s">
        <v>697</v>
      </c>
      <c r="C216">
        <v>61</v>
      </c>
      <c r="D216" t="s">
        <v>9</v>
      </c>
      <c r="E216" t="s">
        <v>698</v>
      </c>
      <c r="F216" t="s">
        <v>66</v>
      </c>
      <c r="G216" t="s">
        <v>12</v>
      </c>
      <c r="H216" t="s">
        <v>13</v>
      </c>
    </row>
    <row r="217" spans="1:8" x14ac:dyDescent="0.25">
      <c r="A217" t="s">
        <v>699</v>
      </c>
      <c r="B217" t="s">
        <v>700</v>
      </c>
      <c r="C217">
        <v>50</v>
      </c>
      <c r="D217" t="s">
        <v>16</v>
      </c>
      <c r="E217" t="s">
        <v>701</v>
      </c>
      <c r="F217" t="s">
        <v>35</v>
      </c>
      <c r="G217" t="s">
        <v>12</v>
      </c>
      <c r="H217" t="s">
        <v>13</v>
      </c>
    </row>
    <row r="218" spans="1:8" x14ac:dyDescent="0.25">
      <c r="A218" t="s">
        <v>702</v>
      </c>
      <c r="B218" t="s">
        <v>703</v>
      </c>
      <c r="C218">
        <v>44</v>
      </c>
      <c r="D218" t="s">
        <v>9</v>
      </c>
      <c r="E218" t="s">
        <v>704</v>
      </c>
      <c r="F218" t="s">
        <v>30</v>
      </c>
      <c r="G218" t="s">
        <v>12</v>
      </c>
      <c r="H218" t="s">
        <v>19</v>
      </c>
    </row>
    <row r="219" spans="1:8" x14ac:dyDescent="0.25">
      <c r="A219" t="s">
        <v>705</v>
      </c>
      <c r="B219" t="s">
        <v>706</v>
      </c>
      <c r="C219">
        <v>42</v>
      </c>
      <c r="D219" t="s">
        <v>9</v>
      </c>
      <c r="E219" t="s">
        <v>707</v>
      </c>
      <c r="F219" t="s">
        <v>113</v>
      </c>
      <c r="G219" t="s">
        <v>12</v>
      </c>
      <c r="H219" t="s">
        <v>31</v>
      </c>
    </row>
    <row r="220" spans="1:8" x14ac:dyDescent="0.25">
      <c r="A220" t="s">
        <v>708</v>
      </c>
      <c r="B220" t="s">
        <v>709</v>
      </c>
      <c r="C220">
        <v>46</v>
      </c>
      <c r="D220" t="s">
        <v>9</v>
      </c>
      <c r="E220" t="s">
        <v>710</v>
      </c>
      <c r="F220" t="s">
        <v>30</v>
      </c>
      <c r="G220" t="s">
        <v>12</v>
      </c>
      <c r="H220" t="s">
        <v>19</v>
      </c>
    </row>
    <row r="221" spans="1:8" x14ac:dyDescent="0.25">
      <c r="A221" t="s">
        <v>711</v>
      </c>
      <c r="B221" t="s">
        <v>712</v>
      </c>
      <c r="C221">
        <v>47</v>
      </c>
      <c r="D221" t="s">
        <v>16</v>
      </c>
      <c r="E221" t="s">
        <v>3830</v>
      </c>
      <c r="F221" t="s">
        <v>88</v>
      </c>
      <c r="G221" t="s">
        <v>12</v>
      </c>
      <c r="H221" t="s">
        <v>13</v>
      </c>
    </row>
    <row r="222" spans="1:8" x14ac:dyDescent="0.25">
      <c r="A222" t="s">
        <v>713</v>
      </c>
      <c r="B222" t="s">
        <v>714</v>
      </c>
      <c r="C222">
        <v>50</v>
      </c>
      <c r="D222" t="s">
        <v>16</v>
      </c>
      <c r="E222" t="s">
        <v>3829</v>
      </c>
      <c r="F222" t="s">
        <v>715</v>
      </c>
      <c r="G222" t="s">
        <v>3828</v>
      </c>
      <c r="H222" t="s">
        <v>26</v>
      </c>
    </row>
    <row r="223" spans="1:8" x14ac:dyDescent="0.25">
      <c r="A223" t="s">
        <v>716</v>
      </c>
      <c r="B223" t="s">
        <v>717</v>
      </c>
      <c r="C223">
        <v>38</v>
      </c>
      <c r="D223" t="s">
        <v>9</v>
      </c>
      <c r="E223" t="s">
        <v>718</v>
      </c>
      <c r="F223" t="s">
        <v>81</v>
      </c>
      <c r="G223" t="s">
        <v>12</v>
      </c>
      <c r="H223" t="s">
        <v>19</v>
      </c>
    </row>
    <row r="224" spans="1:8" x14ac:dyDescent="0.25">
      <c r="A224" t="s">
        <v>719</v>
      </c>
      <c r="B224" t="s">
        <v>720</v>
      </c>
      <c r="C224">
        <v>35</v>
      </c>
      <c r="D224" t="s">
        <v>9</v>
      </c>
      <c r="E224" t="s">
        <v>721</v>
      </c>
      <c r="F224" t="s">
        <v>233</v>
      </c>
      <c r="G224" t="s">
        <v>12</v>
      </c>
      <c r="H224" t="s">
        <v>19</v>
      </c>
    </row>
    <row r="225" spans="1:8" x14ac:dyDescent="0.25">
      <c r="A225" t="s">
        <v>722</v>
      </c>
      <c r="B225" t="s">
        <v>723</v>
      </c>
      <c r="C225">
        <v>50</v>
      </c>
      <c r="D225" t="s">
        <v>9</v>
      </c>
      <c r="E225" t="s">
        <v>3831</v>
      </c>
      <c r="F225" t="s">
        <v>267</v>
      </c>
      <c r="G225" t="s">
        <v>12</v>
      </c>
      <c r="H225" t="s">
        <v>19</v>
      </c>
    </row>
    <row r="226" spans="1:8" x14ac:dyDescent="0.25">
      <c r="A226" t="s">
        <v>724</v>
      </c>
      <c r="B226" t="s">
        <v>725</v>
      </c>
      <c r="C226">
        <v>29</v>
      </c>
      <c r="D226" t="s">
        <v>9</v>
      </c>
      <c r="E226" t="s">
        <v>726</v>
      </c>
      <c r="F226" t="s">
        <v>113</v>
      </c>
      <c r="G226" t="s">
        <v>12</v>
      </c>
      <c r="H226" t="s">
        <v>31</v>
      </c>
    </row>
    <row r="227" spans="1:8" x14ac:dyDescent="0.25">
      <c r="A227" t="s">
        <v>727</v>
      </c>
      <c r="B227" t="s">
        <v>728</v>
      </c>
      <c r="C227">
        <v>46</v>
      </c>
      <c r="D227" t="s">
        <v>16</v>
      </c>
      <c r="E227" t="s">
        <v>729</v>
      </c>
      <c r="F227" t="s">
        <v>117</v>
      </c>
      <c r="G227" t="s">
        <v>12</v>
      </c>
      <c r="H227" t="s">
        <v>19</v>
      </c>
    </row>
    <row r="228" spans="1:8" x14ac:dyDescent="0.25">
      <c r="A228" t="s">
        <v>730</v>
      </c>
      <c r="B228" t="s">
        <v>731</v>
      </c>
      <c r="C228">
        <v>54</v>
      </c>
      <c r="D228" t="s">
        <v>9</v>
      </c>
      <c r="E228" t="s">
        <v>216</v>
      </c>
      <c r="F228" t="s">
        <v>163</v>
      </c>
      <c r="G228" t="s">
        <v>12</v>
      </c>
      <c r="H228" t="s">
        <v>13</v>
      </c>
    </row>
    <row r="229" spans="1:8" x14ac:dyDescent="0.25">
      <c r="A229" t="s">
        <v>732</v>
      </c>
      <c r="B229" t="s">
        <v>733</v>
      </c>
      <c r="C229">
        <v>63</v>
      </c>
      <c r="D229" t="s">
        <v>16</v>
      </c>
      <c r="E229" t="s">
        <v>734</v>
      </c>
      <c r="F229" t="s">
        <v>62</v>
      </c>
      <c r="G229" t="s">
        <v>12</v>
      </c>
      <c r="H229" t="s">
        <v>13</v>
      </c>
    </row>
    <row r="230" spans="1:8" x14ac:dyDescent="0.25">
      <c r="A230" t="s">
        <v>735</v>
      </c>
      <c r="B230" t="s">
        <v>736</v>
      </c>
      <c r="C230">
        <v>52</v>
      </c>
      <c r="D230" t="s">
        <v>16</v>
      </c>
      <c r="E230" t="s">
        <v>395</v>
      </c>
      <c r="F230" t="s">
        <v>117</v>
      </c>
      <c r="G230" t="s">
        <v>12</v>
      </c>
      <c r="H230" t="s">
        <v>13</v>
      </c>
    </row>
    <row r="231" spans="1:8" x14ac:dyDescent="0.25">
      <c r="A231" t="s">
        <v>737</v>
      </c>
      <c r="B231" t="s">
        <v>738</v>
      </c>
      <c r="C231">
        <v>32</v>
      </c>
      <c r="D231" t="s">
        <v>16</v>
      </c>
      <c r="E231" t="s">
        <v>739</v>
      </c>
      <c r="F231" t="s">
        <v>140</v>
      </c>
      <c r="G231" t="s">
        <v>12</v>
      </c>
      <c r="H231" t="s">
        <v>26</v>
      </c>
    </row>
    <row r="232" spans="1:8" x14ac:dyDescent="0.25">
      <c r="A232" t="s">
        <v>740</v>
      </c>
      <c r="B232" t="s">
        <v>741</v>
      </c>
      <c r="C232">
        <v>29</v>
      </c>
      <c r="D232" t="s">
        <v>9</v>
      </c>
      <c r="E232" t="s">
        <v>742</v>
      </c>
      <c r="F232" t="s">
        <v>250</v>
      </c>
      <c r="G232" t="s">
        <v>12</v>
      </c>
      <c r="H232" t="s">
        <v>26</v>
      </c>
    </row>
    <row r="233" spans="1:8" x14ac:dyDescent="0.25">
      <c r="A233" t="s">
        <v>743</v>
      </c>
      <c r="B233" t="s">
        <v>744</v>
      </c>
      <c r="C233">
        <v>22</v>
      </c>
      <c r="D233" t="s">
        <v>16</v>
      </c>
      <c r="E233" t="s">
        <v>745</v>
      </c>
      <c r="F233" t="s">
        <v>317</v>
      </c>
      <c r="G233" t="s">
        <v>12</v>
      </c>
      <c r="H233" t="s">
        <v>26</v>
      </c>
    </row>
    <row r="234" spans="1:8" x14ac:dyDescent="0.25">
      <c r="A234" t="s">
        <v>746</v>
      </c>
      <c r="B234" t="s">
        <v>747</v>
      </c>
      <c r="C234">
        <v>27</v>
      </c>
      <c r="D234" t="s">
        <v>16</v>
      </c>
      <c r="E234" t="s">
        <v>748</v>
      </c>
      <c r="F234" t="s">
        <v>88</v>
      </c>
      <c r="G234" t="s">
        <v>12</v>
      </c>
      <c r="H234" t="s">
        <v>19</v>
      </c>
    </row>
    <row r="235" spans="1:8" x14ac:dyDescent="0.25">
      <c r="A235" t="s">
        <v>749</v>
      </c>
      <c r="B235" t="s">
        <v>750</v>
      </c>
      <c r="C235">
        <v>59</v>
      </c>
      <c r="D235" t="s">
        <v>9</v>
      </c>
      <c r="E235" t="s">
        <v>751</v>
      </c>
      <c r="F235" t="s">
        <v>43</v>
      </c>
      <c r="G235" t="s">
        <v>12</v>
      </c>
      <c r="H235" t="s">
        <v>31</v>
      </c>
    </row>
    <row r="236" spans="1:8" x14ac:dyDescent="0.25">
      <c r="A236" t="s">
        <v>752</v>
      </c>
      <c r="B236" t="s">
        <v>753</v>
      </c>
      <c r="C236">
        <v>43</v>
      </c>
      <c r="D236" t="s">
        <v>16</v>
      </c>
      <c r="E236" t="s">
        <v>754</v>
      </c>
      <c r="F236" t="s">
        <v>62</v>
      </c>
      <c r="G236" t="s">
        <v>12</v>
      </c>
      <c r="H236" t="s">
        <v>13</v>
      </c>
    </row>
    <row r="237" spans="1:8" x14ac:dyDescent="0.25">
      <c r="A237" t="s">
        <v>755</v>
      </c>
      <c r="B237" t="s">
        <v>756</v>
      </c>
      <c r="C237">
        <v>28</v>
      </c>
      <c r="D237" t="s">
        <v>16</v>
      </c>
      <c r="E237" t="s">
        <v>757</v>
      </c>
      <c r="F237" t="s">
        <v>92</v>
      </c>
      <c r="G237" t="s">
        <v>12</v>
      </c>
      <c r="H237" t="s">
        <v>26</v>
      </c>
    </row>
    <row r="238" spans="1:8" x14ac:dyDescent="0.25">
      <c r="A238" t="s">
        <v>758</v>
      </c>
      <c r="B238" t="s">
        <v>759</v>
      </c>
      <c r="C238">
        <v>42</v>
      </c>
      <c r="D238" t="s">
        <v>16</v>
      </c>
      <c r="E238" t="s">
        <v>760</v>
      </c>
      <c r="F238" t="s">
        <v>287</v>
      </c>
      <c r="G238" t="s">
        <v>12</v>
      </c>
      <c r="H238" t="s">
        <v>26</v>
      </c>
    </row>
    <row r="239" spans="1:8" x14ac:dyDescent="0.25">
      <c r="A239" t="s">
        <v>761</v>
      </c>
      <c r="B239" t="s">
        <v>762</v>
      </c>
      <c r="C239">
        <v>41</v>
      </c>
      <c r="D239" t="s">
        <v>16</v>
      </c>
      <c r="E239" t="s">
        <v>763</v>
      </c>
      <c r="F239" t="s">
        <v>66</v>
      </c>
      <c r="G239" t="s">
        <v>12</v>
      </c>
      <c r="H239" t="s">
        <v>13</v>
      </c>
    </row>
    <row r="240" spans="1:8" x14ac:dyDescent="0.25">
      <c r="A240" t="s">
        <v>764</v>
      </c>
      <c r="B240" t="s">
        <v>765</v>
      </c>
      <c r="C240">
        <v>40</v>
      </c>
      <c r="D240" t="s">
        <v>9</v>
      </c>
      <c r="E240" t="s">
        <v>766</v>
      </c>
      <c r="F240" t="s">
        <v>43</v>
      </c>
      <c r="G240" t="s">
        <v>12</v>
      </c>
      <c r="H240" t="s">
        <v>19</v>
      </c>
    </row>
    <row r="241" spans="1:8" x14ac:dyDescent="0.25">
      <c r="A241" t="s">
        <v>767</v>
      </c>
      <c r="B241" t="s">
        <v>768</v>
      </c>
      <c r="C241">
        <v>58</v>
      </c>
      <c r="D241" t="s">
        <v>16</v>
      </c>
      <c r="E241" t="s">
        <v>769</v>
      </c>
      <c r="F241" t="s">
        <v>184</v>
      </c>
      <c r="G241" t="s">
        <v>12</v>
      </c>
      <c r="H241" t="s">
        <v>19</v>
      </c>
    </row>
    <row r="242" spans="1:8" x14ac:dyDescent="0.25">
      <c r="A242" t="s">
        <v>770</v>
      </c>
      <c r="B242" t="s">
        <v>771</v>
      </c>
      <c r="C242">
        <v>59</v>
      </c>
      <c r="D242" t="s">
        <v>16</v>
      </c>
      <c r="E242" t="s">
        <v>772</v>
      </c>
      <c r="F242" t="s">
        <v>156</v>
      </c>
      <c r="G242" t="s">
        <v>12</v>
      </c>
      <c r="H242" t="s">
        <v>19</v>
      </c>
    </row>
    <row r="243" spans="1:8" x14ac:dyDescent="0.25">
      <c r="A243" t="s">
        <v>773</v>
      </c>
      <c r="B243" t="s">
        <v>774</v>
      </c>
      <c r="C243">
        <v>31</v>
      </c>
      <c r="D243" t="s">
        <v>9</v>
      </c>
      <c r="E243" t="s">
        <v>775</v>
      </c>
      <c r="F243" t="s">
        <v>287</v>
      </c>
      <c r="G243" t="s">
        <v>12</v>
      </c>
      <c r="H243" t="s">
        <v>19</v>
      </c>
    </row>
    <row r="244" spans="1:8" x14ac:dyDescent="0.25">
      <c r="A244" t="s">
        <v>776</v>
      </c>
      <c r="B244" t="s">
        <v>777</v>
      </c>
      <c r="C244">
        <v>58</v>
      </c>
      <c r="D244" t="s">
        <v>16</v>
      </c>
      <c r="E244" t="s">
        <v>778</v>
      </c>
      <c r="F244" t="s">
        <v>167</v>
      </c>
      <c r="G244" t="s">
        <v>12</v>
      </c>
      <c r="H244" t="s">
        <v>31</v>
      </c>
    </row>
    <row r="245" spans="1:8" x14ac:dyDescent="0.25">
      <c r="A245" t="s">
        <v>779</v>
      </c>
      <c r="B245" t="s">
        <v>780</v>
      </c>
      <c r="C245">
        <v>56</v>
      </c>
      <c r="D245" t="s">
        <v>16</v>
      </c>
      <c r="E245" t="s">
        <v>781</v>
      </c>
      <c r="F245" t="s">
        <v>359</v>
      </c>
      <c r="G245" t="s">
        <v>12</v>
      </c>
      <c r="H245" t="s">
        <v>13</v>
      </c>
    </row>
    <row r="246" spans="1:8" x14ac:dyDescent="0.25">
      <c r="A246" t="s">
        <v>782</v>
      </c>
      <c r="B246" t="s">
        <v>783</v>
      </c>
      <c r="C246">
        <v>19</v>
      </c>
      <c r="D246" t="s">
        <v>9</v>
      </c>
      <c r="E246" t="s">
        <v>784</v>
      </c>
      <c r="F246" t="s">
        <v>117</v>
      </c>
      <c r="G246" t="s">
        <v>12</v>
      </c>
      <c r="H246" t="s">
        <v>26</v>
      </c>
    </row>
    <row r="247" spans="1:8" x14ac:dyDescent="0.25">
      <c r="A247" t="s">
        <v>785</v>
      </c>
      <c r="B247" t="s">
        <v>786</v>
      </c>
      <c r="C247">
        <v>57</v>
      </c>
      <c r="D247" t="s">
        <v>16</v>
      </c>
      <c r="E247" t="s">
        <v>787</v>
      </c>
      <c r="F247" t="s">
        <v>156</v>
      </c>
      <c r="G247" t="s">
        <v>12</v>
      </c>
      <c r="H247" t="s">
        <v>19</v>
      </c>
    </row>
    <row r="248" spans="1:8" x14ac:dyDescent="0.25">
      <c r="A248" t="s">
        <v>788</v>
      </c>
      <c r="B248" t="s">
        <v>789</v>
      </c>
      <c r="C248">
        <v>58</v>
      </c>
      <c r="D248" t="s">
        <v>9</v>
      </c>
      <c r="E248" t="s">
        <v>790</v>
      </c>
      <c r="F248" t="s">
        <v>291</v>
      </c>
      <c r="G248" t="s">
        <v>12</v>
      </c>
      <c r="H248" t="s">
        <v>26</v>
      </c>
    </row>
    <row r="249" spans="1:8" x14ac:dyDescent="0.25">
      <c r="A249" t="s">
        <v>791</v>
      </c>
      <c r="B249" t="s">
        <v>792</v>
      </c>
      <c r="C249">
        <v>32</v>
      </c>
      <c r="D249" t="s">
        <v>9</v>
      </c>
      <c r="E249" t="s">
        <v>793</v>
      </c>
      <c r="F249" t="s">
        <v>47</v>
      </c>
      <c r="G249" t="s">
        <v>12</v>
      </c>
      <c r="H249" t="s">
        <v>19</v>
      </c>
    </row>
    <row r="250" spans="1:8" x14ac:dyDescent="0.25">
      <c r="A250" t="s">
        <v>794</v>
      </c>
      <c r="B250" t="s">
        <v>795</v>
      </c>
      <c r="C250">
        <v>19</v>
      </c>
      <c r="D250" t="s">
        <v>9</v>
      </c>
      <c r="E250" t="s">
        <v>796</v>
      </c>
      <c r="F250" t="s">
        <v>184</v>
      </c>
      <c r="G250" t="s">
        <v>12</v>
      </c>
      <c r="H250" t="s">
        <v>13</v>
      </c>
    </row>
    <row r="251" spans="1:8" x14ac:dyDescent="0.25">
      <c r="A251" t="s">
        <v>797</v>
      </c>
      <c r="B251" t="s">
        <v>798</v>
      </c>
      <c r="C251">
        <v>41</v>
      </c>
      <c r="D251" t="s">
        <v>16</v>
      </c>
      <c r="E251" t="s">
        <v>799</v>
      </c>
      <c r="F251" t="s">
        <v>58</v>
      </c>
      <c r="G251" t="s">
        <v>12</v>
      </c>
      <c r="H251" t="s">
        <v>13</v>
      </c>
    </row>
    <row r="252" spans="1:8" x14ac:dyDescent="0.25">
      <c r="A252" t="s">
        <v>800</v>
      </c>
      <c r="B252" t="s">
        <v>801</v>
      </c>
      <c r="C252">
        <v>48</v>
      </c>
      <c r="D252" t="s">
        <v>9</v>
      </c>
      <c r="E252" t="s">
        <v>802</v>
      </c>
      <c r="F252" t="s">
        <v>92</v>
      </c>
      <c r="G252" t="s">
        <v>12</v>
      </c>
      <c r="H252" t="s">
        <v>19</v>
      </c>
    </row>
    <row r="253" spans="1:8" x14ac:dyDescent="0.25">
      <c r="A253" t="s">
        <v>803</v>
      </c>
      <c r="B253" t="s">
        <v>804</v>
      </c>
      <c r="C253">
        <v>64</v>
      </c>
      <c r="D253" t="s">
        <v>9</v>
      </c>
      <c r="E253" t="s">
        <v>805</v>
      </c>
      <c r="F253" t="s">
        <v>22</v>
      </c>
      <c r="G253" t="s">
        <v>12</v>
      </c>
      <c r="H253" t="s">
        <v>31</v>
      </c>
    </row>
    <row r="254" spans="1:8" x14ac:dyDescent="0.25">
      <c r="A254" t="s">
        <v>806</v>
      </c>
      <c r="B254" t="s">
        <v>807</v>
      </c>
      <c r="C254">
        <v>26</v>
      </c>
      <c r="D254" t="s">
        <v>9</v>
      </c>
      <c r="E254" t="s">
        <v>808</v>
      </c>
      <c r="F254" t="s">
        <v>39</v>
      </c>
      <c r="G254" t="s">
        <v>12</v>
      </c>
      <c r="H254" t="s">
        <v>31</v>
      </c>
    </row>
    <row r="255" spans="1:8" x14ac:dyDescent="0.25">
      <c r="A255" t="s">
        <v>809</v>
      </c>
      <c r="B255" t="s">
        <v>810</v>
      </c>
      <c r="C255">
        <v>32</v>
      </c>
      <c r="D255" t="s">
        <v>9</v>
      </c>
      <c r="E255" t="s">
        <v>811</v>
      </c>
      <c r="F255" t="s">
        <v>324</v>
      </c>
      <c r="G255" t="s">
        <v>12</v>
      </c>
      <c r="H255" t="s">
        <v>26</v>
      </c>
    </row>
    <row r="256" spans="1:8" x14ac:dyDescent="0.25">
      <c r="A256" t="s">
        <v>812</v>
      </c>
      <c r="B256" t="s">
        <v>813</v>
      </c>
      <c r="C256">
        <v>34</v>
      </c>
      <c r="D256" t="s">
        <v>9</v>
      </c>
      <c r="E256" t="s">
        <v>814</v>
      </c>
      <c r="F256" t="s">
        <v>163</v>
      </c>
      <c r="G256" t="s">
        <v>12</v>
      </c>
      <c r="H256" t="s">
        <v>31</v>
      </c>
    </row>
    <row r="257" spans="1:8" x14ac:dyDescent="0.25">
      <c r="A257" t="s">
        <v>815</v>
      </c>
      <c r="B257" t="s">
        <v>816</v>
      </c>
      <c r="C257">
        <v>21</v>
      </c>
      <c r="D257" t="s">
        <v>9</v>
      </c>
      <c r="E257" t="s">
        <v>817</v>
      </c>
      <c r="F257" t="s">
        <v>25</v>
      </c>
      <c r="G257" t="s">
        <v>12</v>
      </c>
      <c r="H257" t="s">
        <v>13</v>
      </c>
    </row>
    <row r="258" spans="1:8" x14ac:dyDescent="0.25">
      <c r="A258" t="s">
        <v>818</v>
      </c>
      <c r="B258" t="s">
        <v>819</v>
      </c>
      <c r="C258">
        <v>57</v>
      </c>
      <c r="D258" t="s">
        <v>9</v>
      </c>
      <c r="E258" t="s">
        <v>820</v>
      </c>
      <c r="F258" t="s">
        <v>291</v>
      </c>
      <c r="G258" t="s">
        <v>12</v>
      </c>
      <c r="H258" t="s">
        <v>19</v>
      </c>
    </row>
    <row r="259" spans="1:8" x14ac:dyDescent="0.25">
      <c r="A259" t="s">
        <v>821</v>
      </c>
      <c r="B259" t="s">
        <v>822</v>
      </c>
      <c r="C259">
        <v>42</v>
      </c>
      <c r="D259" t="s">
        <v>9</v>
      </c>
      <c r="E259" t="s">
        <v>823</v>
      </c>
      <c r="F259" t="s">
        <v>715</v>
      </c>
      <c r="G259" t="s">
        <v>12</v>
      </c>
      <c r="H259" t="s">
        <v>31</v>
      </c>
    </row>
    <row r="260" spans="1:8" x14ac:dyDescent="0.25">
      <c r="A260" t="s">
        <v>824</v>
      </c>
      <c r="B260" t="s">
        <v>825</v>
      </c>
      <c r="C260">
        <v>24</v>
      </c>
      <c r="D260" t="s">
        <v>16</v>
      </c>
      <c r="E260" t="s">
        <v>826</v>
      </c>
      <c r="F260" t="s">
        <v>359</v>
      </c>
      <c r="G260" t="s">
        <v>12</v>
      </c>
      <c r="H260" t="s">
        <v>19</v>
      </c>
    </row>
    <row r="261" spans="1:8" x14ac:dyDescent="0.25">
      <c r="A261" t="s">
        <v>827</v>
      </c>
      <c r="B261" t="s">
        <v>828</v>
      </c>
      <c r="C261">
        <v>32</v>
      </c>
      <c r="D261" t="s">
        <v>16</v>
      </c>
      <c r="E261" t="s">
        <v>829</v>
      </c>
      <c r="F261" t="s">
        <v>96</v>
      </c>
      <c r="G261" t="s">
        <v>12</v>
      </c>
      <c r="H261" t="s">
        <v>31</v>
      </c>
    </row>
    <row r="262" spans="1:8" x14ac:dyDescent="0.25">
      <c r="A262" t="s">
        <v>830</v>
      </c>
      <c r="B262" t="s">
        <v>831</v>
      </c>
      <c r="C262">
        <v>63</v>
      </c>
      <c r="D262" t="s">
        <v>16</v>
      </c>
      <c r="E262" t="s">
        <v>832</v>
      </c>
      <c r="F262" t="s">
        <v>133</v>
      </c>
      <c r="G262" t="s">
        <v>12</v>
      </c>
      <c r="H262" t="s">
        <v>19</v>
      </c>
    </row>
    <row r="263" spans="1:8" x14ac:dyDescent="0.25">
      <c r="A263" t="s">
        <v>833</v>
      </c>
      <c r="B263" t="s">
        <v>834</v>
      </c>
      <c r="C263">
        <v>27</v>
      </c>
      <c r="D263" t="s">
        <v>16</v>
      </c>
      <c r="E263" t="s">
        <v>835</v>
      </c>
      <c r="F263" t="s">
        <v>35</v>
      </c>
      <c r="G263" t="s">
        <v>12</v>
      </c>
      <c r="H263" t="s">
        <v>31</v>
      </c>
    </row>
    <row r="264" spans="1:8" x14ac:dyDescent="0.25">
      <c r="A264" t="s">
        <v>836</v>
      </c>
      <c r="B264" t="s">
        <v>837</v>
      </c>
      <c r="C264">
        <v>60</v>
      </c>
      <c r="D264" t="s">
        <v>16</v>
      </c>
      <c r="E264" t="s">
        <v>838</v>
      </c>
      <c r="F264" t="s">
        <v>66</v>
      </c>
      <c r="G264" t="s">
        <v>12</v>
      </c>
      <c r="H264" t="s">
        <v>31</v>
      </c>
    </row>
    <row r="265" spans="1:8" x14ac:dyDescent="0.25">
      <c r="A265" t="s">
        <v>839</v>
      </c>
      <c r="B265" t="s">
        <v>840</v>
      </c>
      <c r="C265">
        <v>50</v>
      </c>
      <c r="D265" t="s">
        <v>9</v>
      </c>
      <c r="E265" t="s">
        <v>841</v>
      </c>
      <c r="F265" t="s">
        <v>328</v>
      </c>
      <c r="G265" t="s">
        <v>12</v>
      </c>
      <c r="H265" t="s">
        <v>26</v>
      </c>
    </row>
    <row r="266" spans="1:8" x14ac:dyDescent="0.25">
      <c r="A266" t="s">
        <v>842</v>
      </c>
      <c r="B266" t="s">
        <v>843</v>
      </c>
      <c r="C266">
        <v>25</v>
      </c>
      <c r="D266" t="s">
        <v>9</v>
      </c>
      <c r="E266" t="s">
        <v>844</v>
      </c>
      <c r="F266" t="s">
        <v>845</v>
      </c>
      <c r="G266" t="s">
        <v>12</v>
      </c>
      <c r="H266" t="s">
        <v>13</v>
      </c>
    </row>
    <row r="267" spans="1:8" x14ac:dyDescent="0.25">
      <c r="A267" t="s">
        <v>846</v>
      </c>
      <c r="B267" t="s">
        <v>847</v>
      </c>
      <c r="C267">
        <v>38</v>
      </c>
      <c r="D267" t="s">
        <v>9</v>
      </c>
      <c r="E267" t="s">
        <v>848</v>
      </c>
      <c r="F267" t="s">
        <v>237</v>
      </c>
      <c r="G267" t="s">
        <v>12</v>
      </c>
      <c r="H267" t="s">
        <v>31</v>
      </c>
    </row>
    <row r="268" spans="1:8" x14ac:dyDescent="0.25">
      <c r="A268" t="s">
        <v>849</v>
      </c>
      <c r="B268" t="s">
        <v>850</v>
      </c>
      <c r="C268">
        <v>32</v>
      </c>
      <c r="D268" t="s">
        <v>16</v>
      </c>
      <c r="E268" t="s">
        <v>851</v>
      </c>
      <c r="F268" t="s">
        <v>588</v>
      </c>
      <c r="G268" t="s">
        <v>12</v>
      </c>
      <c r="H268" t="s">
        <v>26</v>
      </c>
    </row>
    <row r="269" spans="1:8" x14ac:dyDescent="0.25">
      <c r="A269" t="s">
        <v>852</v>
      </c>
      <c r="B269" t="s">
        <v>853</v>
      </c>
      <c r="C269">
        <v>18</v>
      </c>
      <c r="D269" t="s">
        <v>9</v>
      </c>
      <c r="E269" t="s">
        <v>781</v>
      </c>
      <c r="F269" t="s">
        <v>66</v>
      </c>
      <c r="G269" t="s">
        <v>12</v>
      </c>
      <c r="H269" t="s">
        <v>26</v>
      </c>
    </row>
    <row r="270" spans="1:8" x14ac:dyDescent="0.25">
      <c r="A270" t="s">
        <v>854</v>
      </c>
      <c r="B270" t="s">
        <v>855</v>
      </c>
      <c r="C270">
        <v>53</v>
      </c>
      <c r="D270" t="s">
        <v>16</v>
      </c>
      <c r="E270" t="s">
        <v>856</v>
      </c>
      <c r="F270" t="s">
        <v>201</v>
      </c>
      <c r="G270" t="s">
        <v>12</v>
      </c>
      <c r="H270" t="s">
        <v>26</v>
      </c>
    </row>
    <row r="271" spans="1:8" x14ac:dyDescent="0.25">
      <c r="A271" t="s">
        <v>857</v>
      </c>
      <c r="B271" t="s">
        <v>858</v>
      </c>
      <c r="C271">
        <v>45</v>
      </c>
      <c r="D271" t="s">
        <v>16</v>
      </c>
      <c r="E271" t="s">
        <v>859</v>
      </c>
      <c r="F271" t="s">
        <v>30</v>
      </c>
      <c r="G271" t="s">
        <v>12</v>
      </c>
      <c r="H271" t="s">
        <v>31</v>
      </c>
    </row>
    <row r="272" spans="1:8" x14ac:dyDescent="0.25">
      <c r="A272" t="s">
        <v>860</v>
      </c>
      <c r="B272" t="s">
        <v>861</v>
      </c>
      <c r="C272">
        <v>31</v>
      </c>
      <c r="D272" t="s">
        <v>16</v>
      </c>
      <c r="E272" t="s">
        <v>862</v>
      </c>
      <c r="F272" t="s">
        <v>328</v>
      </c>
      <c r="G272" t="s">
        <v>12</v>
      </c>
      <c r="H272" t="s">
        <v>13</v>
      </c>
    </row>
    <row r="273" spans="1:8" x14ac:dyDescent="0.25">
      <c r="A273" t="s">
        <v>863</v>
      </c>
      <c r="B273" t="s">
        <v>864</v>
      </c>
      <c r="C273">
        <v>64</v>
      </c>
      <c r="D273" t="s">
        <v>9</v>
      </c>
      <c r="E273" t="s">
        <v>865</v>
      </c>
      <c r="F273" t="s">
        <v>70</v>
      </c>
      <c r="G273" t="s">
        <v>12</v>
      </c>
      <c r="H273" t="s">
        <v>19</v>
      </c>
    </row>
    <row r="274" spans="1:8" x14ac:dyDescent="0.25">
      <c r="A274" t="s">
        <v>866</v>
      </c>
      <c r="B274" t="s">
        <v>867</v>
      </c>
      <c r="C274">
        <v>48</v>
      </c>
      <c r="D274" t="s">
        <v>16</v>
      </c>
      <c r="E274" t="s">
        <v>868</v>
      </c>
      <c r="F274" t="s">
        <v>30</v>
      </c>
      <c r="G274" t="s">
        <v>12</v>
      </c>
      <c r="H274" t="s">
        <v>13</v>
      </c>
    </row>
    <row r="275" spans="1:8" x14ac:dyDescent="0.25">
      <c r="A275" t="s">
        <v>869</v>
      </c>
      <c r="B275" t="s">
        <v>870</v>
      </c>
      <c r="C275">
        <v>23</v>
      </c>
      <c r="D275" t="s">
        <v>9</v>
      </c>
      <c r="E275" t="s">
        <v>871</v>
      </c>
      <c r="F275" t="s">
        <v>313</v>
      </c>
      <c r="G275" t="s">
        <v>12</v>
      </c>
      <c r="H275" t="s">
        <v>26</v>
      </c>
    </row>
    <row r="276" spans="1:8" x14ac:dyDescent="0.25">
      <c r="A276" t="s">
        <v>872</v>
      </c>
      <c r="B276" t="s">
        <v>873</v>
      </c>
      <c r="C276">
        <v>38</v>
      </c>
      <c r="D276" t="s">
        <v>9</v>
      </c>
      <c r="E276" t="s">
        <v>874</v>
      </c>
      <c r="F276" t="s">
        <v>171</v>
      </c>
      <c r="G276" t="s">
        <v>12</v>
      </c>
      <c r="H276" t="s">
        <v>31</v>
      </c>
    </row>
    <row r="277" spans="1:8" x14ac:dyDescent="0.25">
      <c r="A277" t="s">
        <v>875</v>
      </c>
      <c r="B277" t="s">
        <v>876</v>
      </c>
      <c r="C277">
        <v>22</v>
      </c>
      <c r="D277" t="s">
        <v>9</v>
      </c>
      <c r="E277" t="s">
        <v>877</v>
      </c>
      <c r="F277" t="s">
        <v>588</v>
      </c>
      <c r="G277" t="s">
        <v>12</v>
      </c>
      <c r="H277" t="s">
        <v>13</v>
      </c>
    </row>
    <row r="278" spans="1:8" x14ac:dyDescent="0.25">
      <c r="A278" t="s">
        <v>878</v>
      </c>
      <c r="B278" t="s">
        <v>879</v>
      </c>
      <c r="C278">
        <v>38</v>
      </c>
      <c r="D278" t="s">
        <v>9</v>
      </c>
      <c r="E278" t="s">
        <v>880</v>
      </c>
      <c r="F278" t="s">
        <v>184</v>
      </c>
      <c r="G278" t="s">
        <v>12</v>
      </c>
      <c r="H278" t="s">
        <v>13</v>
      </c>
    </row>
    <row r="279" spans="1:8" x14ac:dyDescent="0.25">
      <c r="A279" t="s">
        <v>881</v>
      </c>
      <c r="B279" t="s">
        <v>882</v>
      </c>
      <c r="C279">
        <v>22</v>
      </c>
      <c r="D279" t="s">
        <v>16</v>
      </c>
      <c r="E279" t="s">
        <v>883</v>
      </c>
      <c r="F279" t="s">
        <v>274</v>
      </c>
      <c r="G279" t="s">
        <v>12</v>
      </c>
      <c r="H279" t="s">
        <v>19</v>
      </c>
    </row>
    <row r="280" spans="1:8" x14ac:dyDescent="0.25">
      <c r="A280" t="s">
        <v>884</v>
      </c>
      <c r="B280" t="s">
        <v>885</v>
      </c>
      <c r="C280">
        <v>42</v>
      </c>
      <c r="D280" t="s">
        <v>16</v>
      </c>
      <c r="E280" t="s">
        <v>886</v>
      </c>
      <c r="F280" t="s">
        <v>217</v>
      </c>
      <c r="G280" t="s">
        <v>12</v>
      </c>
      <c r="H280" t="s">
        <v>19</v>
      </c>
    </row>
    <row r="281" spans="1:8" x14ac:dyDescent="0.25">
      <c r="A281" t="s">
        <v>887</v>
      </c>
      <c r="B281" t="s">
        <v>888</v>
      </c>
      <c r="C281">
        <v>21</v>
      </c>
      <c r="D281" t="s">
        <v>16</v>
      </c>
      <c r="E281" t="s">
        <v>889</v>
      </c>
      <c r="F281" t="s">
        <v>25</v>
      </c>
      <c r="G281" t="s">
        <v>12</v>
      </c>
      <c r="H281" t="s">
        <v>26</v>
      </c>
    </row>
    <row r="282" spans="1:8" x14ac:dyDescent="0.25">
      <c r="A282" t="s">
        <v>890</v>
      </c>
      <c r="B282" t="s">
        <v>891</v>
      </c>
      <c r="C282">
        <v>48</v>
      </c>
      <c r="D282" t="s">
        <v>9</v>
      </c>
      <c r="E282" t="s">
        <v>892</v>
      </c>
      <c r="F282" t="s">
        <v>99</v>
      </c>
      <c r="G282" t="s">
        <v>12</v>
      </c>
      <c r="H282" t="s">
        <v>26</v>
      </c>
    </row>
    <row r="283" spans="1:8" x14ac:dyDescent="0.25">
      <c r="A283" t="s">
        <v>893</v>
      </c>
      <c r="B283" t="s">
        <v>894</v>
      </c>
      <c r="C283">
        <v>59</v>
      </c>
      <c r="D283" t="s">
        <v>9</v>
      </c>
      <c r="E283" t="s">
        <v>895</v>
      </c>
      <c r="F283" t="s">
        <v>167</v>
      </c>
      <c r="G283" t="s">
        <v>12</v>
      </c>
      <c r="H283" t="s">
        <v>19</v>
      </c>
    </row>
    <row r="284" spans="1:8" x14ac:dyDescent="0.25">
      <c r="A284" t="s">
        <v>896</v>
      </c>
      <c r="B284" t="s">
        <v>897</v>
      </c>
      <c r="C284">
        <v>46</v>
      </c>
      <c r="D284" t="s">
        <v>16</v>
      </c>
      <c r="E284" t="s">
        <v>898</v>
      </c>
      <c r="F284" t="s">
        <v>88</v>
      </c>
      <c r="G284" t="s">
        <v>12</v>
      </c>
      <c r="H284" t="s">
        <v>13</v>
      </c>
    </row>
    <row r="285" spans="1:8" x14ac:dyDescent="0.25">
      <c r="A285" t="s">
        <v>899</v>
      </c>
      <c r="B285" t="s">
        <v>900</v>
      </c>
      <c r="C285">
        <v>54</v>
      </c>
      <c r="D285" t="s">
        <v>16</v>
      </c>
      <c r="E285" t="s">
        <v>901</v>
      </c>
      <c r="F285" t="s">
        <v>845</v>
      </c>
      <c r="G285" t="s">
        <v>12</v>
      </c>
      <c r="H285" t="s">
        <v>31</v>
      </c>
    </row>
    <row r="286" spans="1:8" x14ac:dyDescent="0.25">
      <c r="A286" t="s">
        <v>902</v>
      </c>
      <c r="B286" t="s">
        <v>903</v>
      </c>
      <c r="C286">
        <v>54</v>
      </c>
      <c r="D286" t="s">
        <v>9</v>
      </c>
      <c r="E286" t="s">
        <v>904</v>
      </c>
      <c r="F286" t="s">
        <v>167</v>
      </c>
      <c r="G286" t="s">
        <v>12</v>
      </c>
      <c r="H286" t="s">
        <v>13</v>
      </c>
    </row>
    <row r="287" spans="1:8" x14ac:dyDescent="0.25">
      <c r="A287" t="s">
        <v>905</v>
      </c>
      <c r="B287" t="s">
        <v>906</v>
      </c>
      <c r="C287">
        <v>46</v>
      </c>
      <c r="D287" t="s">
        <v>16</v>
      </c>
      <c r="E287" t="s">
        <v>907</v>
      </c>
      <c r="F287" t="s">
        <v>715</v>
      </c>
      <c r="G287" t="s">
        <v>12</v>
      </c>
      <c r="H287" t="s">
        <v>31</v>
      </c>
    </row>
    <row r="288" spans="1:8" x14ac:dyDescent="0.25">
      <c r="A288" t="s">
        <v>908</v>
      </c>
      <c r="B288" t="s">
        <v>909</v>
      </c>
      <c r="C288">
        <v>22</v>
      </c>
      <c r="D288" t="s">
        <v>9</v>
      </c>
      <c r="E288" t="s">
        <v>910</v>
      </c>
      <c r="F288" t="s">
        <v>39</v>
      </c>
      <c r="G288" t="s">
        <v>12</v>
      </c>
      <c r="H288" t="s">
        <v>31</v>
      </c>
    </row>
    <row r="289" spans="1:8" x14ac:dyDescent="0.25">
      <c r="A289" t="s">
        <v>911</v>
      </c>
      <c r="B289" t="s">
        <v>912</v>
      </c>
      <c r="C289">
        <v>22</v>
      </c>
      <c r="D289" t="s">
        <v>16</v>
      </c>
      <c r="E289" t="s">
        <v>913</v>
      </c>
      <c r="F289" t="s">
        <v>171</v>
      </c>
      <c r="G289" t="s">
        <v>12</v>
      </c>
      <c r="H289" t="s">
        <v>13</v>
      </c>
    </row>
    <row r="290" spans="1:8" x14ac:dyDescent="0.25">
      <c r="A290" t="s">
        <v>914</v>
      </c>
      <c r="B290" t="s">
        <v>915</v>
      </c>
      <c r="C290">
        <v>58</v>
      </c>
      <c r="D290" t="s">
        <v>9</v>
      </c>
      <c r="E290" t="s">
        <v>916</v>
      </c>
      <c r="F290" t="s">
        <v>167</v>
      </c>
      <c r="G290" t="s">
        <v>12</v>
      </c>
      <c r="H290" t="s">
        <v>13</v>
      </c>
    </row>
    <row r="291" spans="1:8" x14ac:dyDescent="0.25">
      <c r="A291" t="s">
        <v>917</v>
      </c>
      <c r="B291" t="s">
        <v>918</v>
      </c>
      <c r="C291">
        <v>45</v>
      </c>
      <c r="D291" t="s">
        <v>9</v>
      </c>
      <c r="E291" t="s">
        <v>919</v>
      </c>
      <c r="F291" t="s">
        <v>25</v>
      </c>
      <c r="G291" t="s">
        <v>12</v>
      </c>
      <c r="H291" t="s">
        <v>26</v>
      </c>
    </row>
    <row r="292" spans="1:8" x14ac:dyDescent="0.25">
      <c r="A292" t="s">
        <v>920</v>
      </c>
      <c r="B292" t="s">
        <v>921</v>
      </c>
      <c r="C292">
        <v>52</v>
      </c>
      <c r="D292" t="s">
        <v>16</v>
      </c>
      <c r="E292" t="s">
        <v>922</v>
      </c>
      <c r="F292" t="s">
        <v>287</v>
      </c>
      <c r="G292" t="s">
        <v>12</v>
      </c>
      <c r="H292" t="s">
        <v>31</v>
      </c>
    </row>
    <row r="293" spans="1:8" x14ac:dyDescent="0.25">
      <c r="A293" t="s">
        <v>923</v>
      </c>
      <c r="B293" t="s">
        <v>924</v>
      </c>
      <c r="C293">
        <v>40</v>
      </c>
      <c r="D293" t="s">
        <v>16</v>
      </c>
      <c r="E293" t="s">
        <v>925</v>
      </c>
      <c r="F293" t="s">
        <v>113</v>
      </c>
      <c r="G293" t="s">
        <v>12</v>
      </c>
      <c r="H293" t="s">
        <v>26</v>
      </c>
    </row>
    <row r="294" spans="1:8" x14ac:dyDescent="0.25">
      <c r="A294" t="s">
        <v>926</v>
      </c>
      <c r="B294" t="s">
        <v>927</v>
      </c>
      <c r="C294">
        <v>30</v>
      </c>
      <c r="D294" t="s">
        <v>9</v>
      </c>
      <c r="E294" t="s">
        <v>928</v>
      </c>
      <c r="F294" t="s">
        <v>201</v>
      </c>
      <c r="G294" t="s">
        <v>12</v>
      </c>
      <c r="H294" t="s">
        <v>31</v>
      </c>
    </row>
    <row r="295" spans="1:8" x14ac:dyDescent="0.25">
      <c r="A295" t="s">
        <v>929</v>
      </c>
      <c r="B295" t="s">
        <v>930</v>
      </c>
      <c r="C295">
        <v>56</v>
      </c>
      <c r="D295" t="s">
        <v>16</v>
      </c>
      <c r="E295" t="s">
        <v>931</v>
      </c>
      <c r="F295" t="s">
        <v>328</v>
      </c>
      <c r="G295" t="s">
        <v>12</v>
      </c>
      <c r="H295" t="s">
        <v>19</v>
      </c>
    </row>
    <row r="296" spans="1:8" x14ac:dyDescent="0.25">
      <c r="A296" t="s">
        <v>932</v>
      </c>
      <c r="B296" t="s">
        <v>933</v>
      </c>
      <c r="C296">
        <v>29</v>
      </c>
      <c r="D296" t="s">
        <v>9</v>
      </c>
      <c r="E296" t="s">
        <v>573</v>
      </c>
      <c r="F296" t="s">
        <v>66</v>
      </c>
      <c r="G296" t="s">
        <v>12</v>
      </c>
      <c r="H296" t="s">
        <v>19</v>
      </c>
    </row>
    <row r="297" spans="1:8" x14ac:dyDescent="0.25">
      <c r="A297" t="s">
        <v>934</v>
      </c>
      <c r="B297" t="s">
        <v>935</v>
      </c>
      <c r="C297">
        <v>19</v>
      </c>
      <c r="D297" t="s">
        <v>16</v>
      </c>
      <c r="E297" t="s">
        <v>936</v>
      </c>
      <c r="F297" t="s">
        <v>62</v>
      </c>
      <c r="G297" t="s">
        <v>12</v>
      </c>
      <c r="H297" t="s">
        <v>26</v>
      </c>
    </row>
    <row r="298" spans="1:8" x14ac:dyDescent="0.25">
      <c r="A298" t="s">
        <v>937</v>
      </c>
      <c r="B298" t="s">
        <v>938</v>
      </c>
      <c r="C298">
        <v>28</v>
      </c>
      <c r="D298" t="s">
        <v>16</v>
      </c>
      <c r="E298" t="s">
        <v>297</v>
      </c>
      <c r="F298" t="s">
        <v>43</v>
      </c>
      <c r="G298" t="s">
        <v>12</v>
      </c>
      <c r="H298" t="s">
        <v>26</v>
      </c>
    </row>
    <row r="299" spans="1:8" x14ac:dyDescent="0.25">
      <c r="A299" t="s">
        <v>939</v>
      </c>
      <c r="B299" t="s">
        <v>940</v>
      </c>
      <c r="C299">
        <v>47</v>
      </c>
      <c r="D299" t="s">
        <v>16</v>
      </c>
      <c r="E299" t="s">
        <v>941</v>
      </c>
      <c r="F299" t="s">
        <v>113</v>
      </c>
      <c r="G299" t="s">
        <v>12</v>
      </c>
      <c r="H299" t="s">
        <v>31</v>
      </c>
    </row>
    <row r="300" spans="1:8" x14ac:dyDescent="0.25">
      <c r="A300" t="s">
        <v>942</v>
      </c>
      <c r="B300" t="s">
        <v>943</v>
      </c>
      <c r="C300">
        <v>64</v>
      </c>
      <c r="D300" t="s">
        <v>9</v>
      </c>
      <c r="E300" t="s">
        <v>944</v>
      </c>
      <c r="F300" t="s">
        <v>434</v>
      </c>
      <c r="G300" t="s">
        <v>12</v>
      </c>
      <c r="H300" t="s">
        <v>19</v>
      </c>
    </row>
    <row r="301" spans="1:8" x14ac:dyDescent="0.25">
      <c r="A301" t="s">
        <v>945</v>
      </c>
      <c r="B301" t="s">
        <v>946</v>
      </c>
      <c r="C301">
        <v>48</v>
      </c>
      <c r="D301" t="s">
        <v>16</v>
      </c>
      <c r="E301" t="s">
        <v>947</v>
      </c>
      <c r="F301" t="s">
        <v>328</v>
      </c>
      <c r="G301" t="s">
        <v>12</v>
      </c>
      <c r="H301" t="s">
        <v>19</v>
      </c>
    </row>
    <row r="302" spans="1:8" x14ac:dyDescent="0.25">
      <c r="A302" t="s">
        <v>948</v>
      </c>
      <c r="B302" t="s">
        <v>949</v>
      </c>
      <c r="C302">
        <v>29</v>
      </c>
      <c r="D302" t="s">
        <v>9</v>
      </c>
      <c r="E302" t="s">
        <v>950</v>
      </c>
      <c r="F302" t="s">
        <v>35</v>
      </c>
      <c r="G302" t="s">
        <v>12</v>
      </c>
      <c r="H302" t="s">
        <v>31</v>
      </c>
    </row>
    <row r="303" spans="1:8" x14ac:dyDescent="0.25">
      <c r="A303" t="s">
        <v>951</v>
      </c>
      <c r="B303" t="s">
        <v>952</v>
      </c>
      <c r="C303">
        <v>50</v>
      </c>
      <c r="D303" t="s">
        <v>9</v>
      </c>
      <c r="E303" t="s">
        <v>953</v>
      </c>
      <c r="F303" t="s">
        <v>287</v>
      </c>
      <c r="G303" t="s">
        <v>12</v>
      </c>
      <c r="H303" t="s">
        <v>13</v>
      </c>
    </row>
    <row r="304" spans="1:8" x14ac:dyDescent="0.25">
      <c r="A304" t="s">
        <v>954</v>
      </c>
      <c r="B304" t="s">
        <v>955</v>
      </c>
      <c r="C304">
        <v>36</v>
      </c>
      <c r="D304" t="s">
        <v>9</v>
      </c>
      <c r="E304" t="s">
        <v>956</v>
      </c>
      <c r="F304" t="s">
        <v>133</v>
      </c>
      <c r="G304" t="s">
        <v>12</v>
      </c>
      <c r="H304" t="s">
        <v>13</v>
      </c>
    </row>
    <row r="305" spans="1:8" x14ac:dyDescent="0.25">
      <c r="A305" t="s">
        <v>957</v>
      </c>
      <c r="B305" t="s">
        <v>958</v>
      </c>
      <c r="C305">
        <v>23</v>
      </c>
      <c r="D305" t="s">
        <v>16</v>
      </c>
      <c r="E305" t="s">
        <v>959</v>
      </c>
      <c r="F305" t="s">
        <v>92</v>
      </c>
      <c r="G305" t="s">
        <v>12</v>
      </c>
      <c r="H305" t="s">
        <v>19</v>
      </c>
    </row>
    <row r="306" spans="1:8" x14ac:dyDescent="0.25">
      <c r="A306" t="s">
        <v>960</v>
      </c>
      <c r="B306" t="s">
        <v>961</v>
      </c>
      <c r="C306">
        <v>41</v>
      </c>
      <c r="D306" t="s">
        <v>9</v>
      </c>
      <c r="E306" t="s">
        <v>962</v>
      </c>
      <c r="F306" t="s">
        <v>62</v>
      </c>
      <c r="G306" t="s">
        <v>12</v>
      </c>
      <c r="H306" t="s">
        <v>31</v>
      </c>
    </row>
    <row r="307" spans="1:8" x14ac:dyDescent="0.25">
      <c r="A307" t="s">
        <v>963</v>
      </c>
      <c r="B307" t="s">
        <v>964</v>
      </c>
      <c r="C307">
        <v>64</v>
      </c>
      <c r="D307" t="s">
        <v>9</v>
      </c>
      <c r="E307" t="s">
        <v>965</v>
      </c>
      <c r="F307" t="s">
        <v>74</v>
      </c>
      <c r="G307" t="s">
        <v>12</v>
      </c>
      <c r="H307" t="s">
        <v>19</v>
      </c>
    </row>
    <row r="308" spans="1:8" x14ac:dyDescent="0.25">
      <c r="A308" t="s">
        <v>966</v>
      </c>
      <c r="B308" t="s">
        <v>967</v>
      </c>
      <c r="C308">
        <v>44</v>
      </c>
      <c r="D308" t="s">
        <v>9</v>
      </c>
      <c r="E308" t="s">
        <v>968</v>
      </c>
      <c r="F308" t="s">
        <v>237</v>
      </c>
      <c r="G308" t="s">
        <v>12</v>
      </c>
      <c r="H308" t="s">
        <v>19</v>
      </c>
    </row>
    <row r="309" spans="1:8" x14ac:dyDescent="0.25">
      <c r="A309" t="s">
        <v>969</v>
      </c>
      <c r="B309" t="s">
        <v>970</v>
      </c>
      <c r="C309">
        <v>56</v>
      </c>
      <c r="D309" t="s">
        <v>16</v>
      </c>
      <c r="E309" t="s">
        <v>971</v>
      </c>
      <c r="F309" t="s">
        <v>22</v>
      </c>
      <c r="G309" t="s">
        <v>12</v>
      </c>
      <c r="H309" t="s">
        <v>26</v>
      </c>
    </row>
    <row r="310" spans="1:8" x14ac:dyDescent="0.25">
      <c r="A310" t="s">
        <v>972</v>
      </c>
      <c r="B310" t="s">
        <v>973</v>
      </c>
      <c r="C310">
        <v>60</v>
      </c>
      <c r="D310" t="s">
        <v>16</v>
      </c>
      <c r="E310" t="s">
        <v>974</v>
      </c>
      <c r="F310" t="s">
        <v>267</v>
      </c>
      <c r="G310" t="s">
        <v>12</v>
      </c>
      <c r="H310" t="s">
        <v>13</v>
      </c>
    </row>
    <row r="311" spans="1:8" x14ac:dyDescent="0.25">
      <c r="A311" t="s">
        <v>975</v>
      </c>
      <c r="B311" t="s">
        <v>976</v>
      </c>
      <c r="C311">
        <v>41</v>
      </c>
      <c r="D311" t="s">
        <v>16</v>
      </c>
      <c r="E311" t="s">
        <v>977</v>
      </c>
      <c r="F311" t="s">
        <v>30</v>
      </c>
      <c r="G311" t="s">
        <v>12</v>
      </c>
      <c r="H311" t="s">
        <v>26</v>
      </c>
    </row>
    <row r="312" spans="1:8" x14ac:dyDescent="0.25">
      <c r="A312" t="s">
        <v>978</v>
      </c>
      <c r="B312" t="s">
        <v>979</v>
      </c>
      <c r="C312">
        <v>20</v>
      </c>
      <c r="D312" t="s">
        <v>9</v>
      </c>
      <c r="E312" t="s">
        <v>980</v>
      </c>
      <c r="F312" t="s">
        <v>171</v>
      </c>
      <c r="G312" t="s">
        <v>12</v>
      </c>
      <c r="H312" t="s">
        <v>31</v>
      </c>
    </row>
    <row r="313" spans="1:8" x14ac:dyDescent="0.25">
      <c r="A313" t="s">
        <v>981</v>
      </c>
      <c r="B313" t="s">
        <v>982</v>
      </c>
      <c r="C313">
        <v>35</v>
      </c>
      <c r="D313" t="s">
        <v>9</v>
      </c>
      <c r="E313" t="s">
        <v>983</v>
      </c>
      <c r="F313" t="s">
        <v>35</v>
      </c>
      <c r="G313" t="s">
        <v>12</v>
      </c>
      <c r="H313" t="s">
        <v>19</v>
      </c>
    </row>
    <row r="314" spans="1:8" x14ac:dyDescent="0.25">
      <c r="A314" t="s">
        <v>984</v>
      </c>
      <c r="B314" t="s">
        <v>985</v>
      </c>
      <c r="C314">
        <v>47</v>
      </c>
      <c r="D314" t="s">
        <v>16</v>
      </c>
      <c r="E314" t="s">
        <v>986</v>
      </c>
      <c r="F314" t="s">
        <v>92</v>
      </c>
      <c r="G314" t="s">
        <v>12</v>
      </c>
      <c r="H314" t="s">
        <v>31</v>
      </c>
    </row>
    <row r="315" spans="1:8" x14ac:dyDescent="0.25">
      <c r="A315" t="s">
        <v>987</v>
      </c>
      <c r="B315" t="s">
        <v>988</v>
      </c>
      <c r="C315">
        <v>62</v>
      </c>
      <c r="D315" t="s">
        <v>9</v>
      </c>
      <c r="E315" t="s">
        <v>989</v>
      </c>
      <c r="F315" t="s">
        <v>140</v>
      </c>
      <c r="G315" t="s">
        <v>12</v>
      </c>
      <c r="H315" t="s">
        <v>19</v>
      </c>
    </row>
    <row r="316" spans="1:8" x14ac:dyDescent="0.25">
      <c r="A316" t="s">
        <v>990</v>
      </c>
      <c r="B316" t="s">
        <v>991</v>
      </c>
      <c r="C316">
        <v>53</v>
      </c>
      <c r="D316" t="s">
        <v>16</v>
      </c>
      <c r="E316" t="s">
        <v>992</v>
      </c>
      <c r="F316" t="s">
        <v>74</v>
      </c>
      <c r="G316" t="s">
        <v>12</v>
      </c>
      <c r="H316" t="s">
        <v>31</v>
      </c>
    </row>
    <row r="317" spans="1:8" x14ac:dyDescent="0.25">
      <c r="A317" t="s">
        <v>993</v>
      </c>
      <c r="B317" t="s">
        <v>994</v>
      </c>
      <c r="C317">
        <v>49</v>
      </c>
      <c r="D317" t="s">
        <v>9</v>
      </c>
      <c r="E317" t="s">
        <v>995</v>
      </c>
      <c r="F317" t="s">
        <v>715</v>
      </c>
      <c r="G317" t="s">
        <v>12</v>
      </c>
      <c r="H317" t="s">
        <v>31</v>
      </c>
    </row>
    <row r="318" spans="1:8" x14ac:dyDescent="0.25">
      <c r="A318" t="s">
        <v>996</v>
      </c>
      <c r="B318" t="s">
        <v>997</v>
      </c>
      <c r="C318">
        <v>34</v>
      </c>
      <c r="D318" t="s">
        <v>9</v>
      </c>
      <c r="E318" t="s">
        <v>998</v>
      </c>
      <c r="F318" t="s">
        <v>140</v>
      </c>
      <c r="G318" t="s">
        <v>12</v>
      </c>
      <c r="H318" t="s">
        <v>13</v>
      </c>
    </row>
    <row r="319" spans="1:8" x14ac:dyDescent="0.25">
      <c r="A319" t="s">
        <v>999</v>
      </c>
      <c r="B319" t="s">
        <v>1000</v>
      </c>
      <c r="C319">
        <v>64</v>
      </c>
      <c r="D319" t="s">
        <v>16</v>
      </c>
      <c r="E319" t="s">
        <v>1001</v>
      </c>
      <c r="F319" t="s">
        <v>47</v>
      </c>
      <c r="G319" t="s">
        <v>12</v>
      </c>
      <c r="H319" t="s">
        <v>13</v>
      </c>
    </row>
    <row r="320" spans="1:8" x14ac:dyDescent="0.25">
      <c r="A320" t="s">
        <v>1002</v>
      </c>
      <c r="B320" t="s">
        <v>1003</v>
      </c>
      <c r="C320">
        <v>25</v>
      </c>
      <c r="D320" t="s">
        <v>9</v>
      </c>
      <c r="E320" t="s">
        <v>1004</v>
      </c>
      <c r="F320" t="s">
        <v>62</v>
      </c>
      <c r="G320" t="s">
        <v>12</v>
      </c>
      <c r="H320" t="s">
        <v>19</v>
      </c>
    </row>
    <row r="321" spans="1:8" x14ac:dyDescent="0.25">
      <c r="A321" t="s">
        <v>1005</v>
      </c>
      <c r="B321" t="s">
        <v>1006</v>
      </c>
      <c r="C321">
        <v>54</v>
      </c>
      <c r="D321" t="s">
        <v>9</v>
      </c>
      <c r="E321" t="s">
        <v>1007</v>
      </c>
      <c r="F321" t="s">
        <v>313</v>
      </c>
      <c r="G321" t="s">
        <v>12</v>
      </c>
      <c r="H321" t="s">
        <v>19</v>
      </c>
    </row>
    <row r="322" spans="1:8" x14ac:dyDescent="0.25">
      <c r="A322" t="s">
        <v>1008</v>
      </c>
      <c r="B322" t="s">
        <v>1009</v>
      </c>
      <c r="C322">
        <v>34</v>
      </c>
      <c r="D322" t="s">
        <v>16</v>
      </c>
      <c r="E322" t="s">
        <v>1010</v>
      </c>
      <c r="F322" t="s">
        <v>267</v>
      </c>
      <c r="G322" t="s">
        <v>12</v>
      </c>
      <c r="H322" t="s">
        <v>26</v>
      </c>
    </row>
    <row r="323" spans="1:8" x14ac:dyDescent="0.25">
      <c r="A323" t="s">
        <v>1011</v>
      </c>
      <c r="B323" t="s">
        <v>1012</v>
      </c>
      <c r="C323">
        <v>21</v>
      </c>
      <c r="D323" t="s">
        <v>16</v>
      </c>
      <c r="E323" t="s">
        <v>1013</v>
      </c>
      <c r="F323" t="s">
        <v>237</v>
      </c>
      <c r="G323" t="s">
        <v>12</v>
      </c>
      <c r="H323" t="s">
        <v>26</v>
      </c>
    </row>
    <row r="324" spans="1:8" x14ac:dyDescent="0.25">
      <c r="A324" t="s">
        <v>1014</v>
      </c>
      <c r="B324" t="s">
        <v>1015</v>
      </c>
      <c r="C324">
        <v>54</v>
      </c>
      <c r="D324" t="s">
        <v>9</v>
      </c>
      <c r="E324" t="s">
        <v>1016</v>
      </c>
      <c r="F324" t="s">
        <v>845</v>
      </c>
      <c r="G324" t="s">
        <v>12</v>
      </c>
      <c r="H324" t="s">
        <v>26</v>
      </c>
    </row>
    <row r="325" spans="1:8" x14ac:dyDescent="0.25">
      <c r="A325" t="s">
        <v>1017</v>
      </c>
      <c r="B325" t="s">
        <v>1018</v>
      </c>
      <c r="C325">
        <v>64</v>
      </c>
      <c r="D325" t="s">
        <v>16</v>
      </c>
      <c r="E325" t="s">
        <v>1019</v>
      </c>
      <c r="F325" t="s">
        <v>11</v>
      </c>
      <c r="G325" t="s">
        <v>12</v>
      </c>
      <c r="H325" t="s">
        <v>19</v>
      </c>
    </row>
    <row r="326" spans="1:8" x14ac:dyDescent="0.25">
      <c r="A326" t="s">
        <v>1020</v>
      </c>
      <c r="B326" t="s">
        <v>1021</v>
      </c>
      <c r="C326">
        <v>58</v>
      </c>
      <c r="D326" t="s">
        <v>9</v>
      </c>
      <c r="E326" t="s">
        <v>1022</v>
      </c>
      <c r="F326" t="s">
        <v>96</v>
      </c>
      <c r="G326" t="s">
        <v>12</v>
      </c>
      <c r="H326" t="s">
        <v>26</v>
      </c>
    </row>
    <row r="327" spans="1:8" x14ac:dyDescent="0.25">
      <c r="A327" t="s">
        <v>1023</v>
      </c>
      <c r="B327" t="s">
        <v>1024</v>
      </c>
      <c r="C327">
        <v>60</v>
      </c>
      <c r="D327" t="s">
        <v>9</v>
      </c>
      <c r="E327" t="s">
        <v>1025</v>
      </c>
      <c r="F327" t="s">
        <v>324</v>
      </c>
      <c r="G327" t="s">
        <v>12</v>
      </c>
      <c r="H327" t="s">
        <v>26</v>
      </c>
    </row>
    <row r="328" spans="1:8" x14ac:dyDescent="0.25">
      <c r="A328" t="s">
        <v>1026</v>
      </c>
      <c r="B328" t="s">
        <v>1027</v>
      </c>
      <c r="C328">
        <v>58</v>
      </c>
      <c r="D328" t="s">
        <v>16</v>
      </c>
      <c r="E328" t="s">
        <v>1028</v>
      </c>
      <c r="F328" t="s">
        <v>217</v>
      </c>
      <c r="G328" t="s">
        <v>12</v>
      </c>
      <c r="H328" t="s">
        <v>13</v>
      </c>
    </row>
    <row r="329" spans="1:8" x14ac:dyDescent="0.25">
      <c r="A329" t="s">
        <v>1029</v>
      </c>
      <c r="B329" t="s">
        <v>1030</v>
      </c>
      <c r="C329">
        <v>62</v>
      </c>
      <c r="D329" t="s">
        <v>16</v>
      </c>
      <c r="E329" t="s">
        <v>1031</v>
      </c>
      <c r="F329" t="s">
        <v>58</v>
      </c>
      <c r="G329" t="s">
        <v>12</v>
      </c>
      <c r="H329" t="s">
        <v>26</v>
      </c>
    </row>
    <row r="330" spans="1:8" x14ac:dyDescent="0.25">
      <c r="A330" t="s">
        <v>1032</v>
      </c>
      <c r="B330" t="s">
        <v>1033</v>
      </c>
      <c r="C330">
        <v>46</v>
      </c>
      <c r="D330" t="s">
        <v>9</v>
      </c>
      <c r="E330" t="s">
        <v>1034</v>
      </c>
      <c r="F330" t="s">
        <v>201</v>
      </c>
      <c r="G330" t="s">
        <v>12</v>
      </c>
      <c r="H330" t="s">
        <v>19</v>
      </c>
    </row>
    <row r="331" spans="1:8" x14ac:dyDescent="0.25">
      <c r="A331" t="s">
        <v>1035</v>
      </c>
      <c r="B331" t="s">
        <v>1036</v>
      </c>
      <c r="C331">
        <v>62</v>
      </c>
      <c r="D331" t="s">
        <v>16</v>
      </c>
      <c r="E331" t="s">
        <v>1037</v>
      </c>
      <c r="F331" t="s">
        <v>201</v>
      </c>
      <c r="G331" t="s">
        <v>12</v>
      </c>
      <c r="H331" t="s">
        <v>26</v>
      </c>
    </row>
    <row r="332" spans="1:8" x14ac:dyDescent="0.25">
      <c r="A332" t="s">
        <v>1038</v>
      </c>
      <c r="B332" t="s">
        <v>1039</v>
      </c>
      <c r="C332">
        <v>54</v>
      </c>
      <c r="D332" t="s">
        <v>9</v>
      </c>
      <c r="E332" t="s">
        <v>1040</v>
      </c>
      <c r="F332" t="s">
        <v>194</v>
      </c>
      <c r="G332" t="s">
        <v>12</v>
      </c>
      <c r="H332" t="s">
        <v>19</v>
      </c>
    </row>
    <row r="333" spans="1:8" x14ac:dyDescent="0.25">
      <c r="A333" t="s">
        <v>1041</v>
      </c>
      <c r="B333" t="s">
        <v>1042</v>
      </c>
      <c r="C333">
        <v>38</v>
      </c>
      <c r="D333" t="s">
        <v>16</v>
      </c>
      <c r="E333" t="s">
        <v>1043</v>
      </c>
      <c r="F333" t="s">
        <v>66</v>
      </c>
      <c r="G333" t="s">
        <v>12</v>
      </c>
      <c r="H333" t="s">
        <v>26</v>
      </c>
    </row>
    <row r="334" spans="1:8" x14ac:dyDescent="0.25">
      <c r="A334" t="s">
        <v>1044</v>
      </c>
      <c r="B334" t="s">
        <v>1045</v>
      </c>
      <c r="C334">
        <v>34</v>
      </c>
      <c r="D334" t="s">
        <v>16</v>
      </c>
      <c r="E334" t="s">
        <v>1046</v>
      </c>
      <c r="F334" t="s">
        <v>99</v>
      </c>
      <c r="G334" t="s">
        <v>12</v>
      </c>
      <c r="H334" t="s">
        <v>26</v>
      </c>
    </row>
    <row r="335" spans="1:8" x14ac:dyDescent="0.25">
      <c r="A335" t="s">
        <v>1047</v>
      </c>
      <c r="B335" t="s">
        <v>1048</v>
      </c>
      <c r="C335">
        <v>64</v>
      </c>
      <c r="D335" t="s">
        <v>16</v>
      </c>
      <c r="E335" t="s">
        <v>1049</v>
      </c>
      <c r="F335" t="s">
        <v>81</v>
      </c>
      <c r="G335" t="s">
        <v>12</v>
      </c>
      <c r="H335" t="s">
        <v>13</v>
      </c>
    </row>
    <row r="336" spans="1:8" x14ac:dyDescent="0.25">
      <c r="A336" t="s">
        <v>1050</v>
      </c>
      <c r="B336" t="s">
        <v>1051</v>
      </c>
      <c r="C336">
        <v>50</v>
      </c>
      <c r="D336" t="s">
        <v>16</v>
      </c>
      <c r="E336" t="s">
        <v>1052</v>
      </c>
      <c r="F336" t="s">
        <v>167</v>
      </c>
      <c r="G336" t="s">
        <v>12</v>
      </c>
      <c r="H336" t="s">
        <v>31</v>
      </c>
    </row>
    <row r="337" spans="1:8" x14ac:dyDescent="0.25">
      <c r="A337" t="s">
        <v>1053</v>
      </c>
      <c r="B337" t="s">
        <v>1054</v>
      </c>
      <c r="C337">
        <v>37</v>
      </c>
      <c r="D337" t="s">
        <v>9</v>
      </c>
      <c r="E337" t="s">
        <v>1055</v>
      </c>
      <c r="F337" t="s">
        <v>11</v>
      </c>
      <c r="G337" t="s">
        <v>12</v>
      </c>
      <c r="H337" t="s">
        <v>19</v>
      </c>
    </row>
    <row r="338" spans="1:8" x14ac:dyDescent="0.25">
      <c r="A338" t="s">
        <v>1056</v>
      </c>
      <c r="B338" t="s">
        <v>1057</v>
      </c>
      <c r="C338">
        <v>58</v>
      </c>
      <c r="D338" t="s">
        <v>16</v>
      </c>
      <c r="E338" t="s">
        <v>1058</v>
      </c>
      <c r="F338" t="s">
        <v>35</v>
      </c>
      <c r="G338" t="s">
        <v>12</v>
      </c>
      <c r="H338" t="s">
        <v>31</v>
      </c>
    </row>
    <row r="339" spans="1:8" x14ac:dyDescent="0.25">
      <c r="A339" t="s">
        <v>1059</v>
      </c>
      <c r="B339" t="s">
        <v>1060</v>
      </c>
      <c r="C339">
        <v>40</v>
      </c>
      <c r="D339" t="s">
        <v>16</v>
      </c>
      <c r="E339" t="s">
        <v>1061</v>
      </c>
      <c r="F339" t="s">
        <v>11</v>
      </c>
      <c r="G339" t="s">
        <v>12</v>
      </c>
      <c r="H339" t="s">
        <v>26</v>
      </c>
    </row>
    <row r="340" spans="1:8" x14ac:dyDescent="0.25">
      <c r="A340" t="s">
        <v>1062</v>
      </c>
      <c r="B340" t="s">
        <v>1063</v>
      </c>
      <c r="C340">
        <v>46</v>
      </c>
      <c r="D340" t="s">
        <v>16</v>
      </c>
      <c r="E340" t="s">
        <v>1064</v>
      </c>
      <c r="F340" t="s">
        <v>167</v>
      </c>
      <c r="G340" t="s">
        <v>12</v>
      </c>
      <c r="H340" t="s">
        <v>31</v>
      </c>
    </row>
    <row r="341" spans="1:8" x14ac:dyDescent="0.25">
      <c r="A341" t="s">
        <v>1065</v>
      </c>
      <c r="B341" t="s">
        <v>1066</v>
      </c>
      <c r="C341">
        <v>52</v>
      </c>
      <c r="D341" t="s">
        <v>16</v>
      </c>
      <c r="E341" t="s">
        <v>1067</v>
      </c>
      <c r="F341" t="s">
        <v>133</v>
      </c>
      <c r="G341" t="s">
        <v>12</v>
      </c>
      <c r="H341" t="s">
        <v>19</v>
      </c>
    </row>
    <row r="342" spans="1:8" x14ac:dyDescent="0.25">
      <c r="A342" t="s">
        <v>1068</v>
      </c>
      <c r="B342" t="s">
        <v>1069</v>
      </c>
      <c r="C342">
        <v>27</v>
      </c>
      <c r="D342" t="s">
        <v>9</v>
      </c>
      <c r="E342" t="s">
        <v>1070</v>
      </c>
      <c r="F342" t="s">
        <v>274</v>
      </c>
      <c r="G342" t="s">
        <v>12</v>
      </c>
      <c r="H342" t="s">
        <v>26</v>
      </c>
    </row>
    <row r="343" spans="1:8" x14ac:dyDescent="0.25">
      <c r="A343" t="s">
        <v>1071</v>
      </c>
      <c r="B343" t="s">
        <v>1072</v>
      </c>
      <c r="C343">
        <v>56</v>
      </c>
      <c r="D343" t="s">
        <v>16</v>
      </c>
      <c r="E343" t="s">
        <v>1073</v>
      </c>
      <c r="F343" t="s">
        <v>194</v>
      </c>
      <c r="G343" t="s">
        <v>12</v>
      </c>
      <c r="H343" t="s">
        <v>26</v>
      </c>
    </row>
    <row r="344" spans="1:8" x14ac:dyDescent="0.25">
      <c r="A344" t="s">
        <v>1074</v>
      </c>
      <c r="B344" t="s">
        <v>1075</v>
      </c>
      <c r="C344">
        <v>30</v>
      </c>
      <c r="D344" t="s">
        <v>16</v>
      </c>
      <c r="E344" t="s">
        <v>1076</v>
      </c>
      <c r="F344" t="s">
        <v>167</v>
      </c>
      <c r="G344" t="s">
        <v>12</v>
      </c>
      <c r="H344" t="s">
        <v>26</v>
      </c>
    </row>
    <row r="345" spans="1:8" x14ac:dyDescent="0.25">
      <c r="A345" t="s">
        <v>1077</v>
      </c>
      <c r="B345" t="s">
        <v>1078</v>
      </c>
      <c r="C345">
        <v>38</v>
      </c>
      <c r="D345" t="s">
        <v>9</v>
      </c>
      <c r="E345" t="s">
        <v>1079</v>
      </c>
      <c r="F345" t="s">
        <v>287</v>
      </c>
      <c r="G345" t="s">
        <v>12</v>
      </c>
      <c r="H345" t="s">
        <v>26</v>
      </c>
    </row>
    <row r="346" spans="1:8" x14ac:dyDescent="0.25">
      <c r="A346" t="s">
        <v>1080</v>
      </c>
      <c r="B346" t="s">
        <v>1081</v>
      </c>
      <c r="C346">
        <v>39</v>
      </c>
      <c r="D346" t="s">
        <v>9</v>
      </c>
      <c r="E346" t="s">
        <v>1082</v>
      </c>
      <c r="F346" t="s">
        <v>233</v>
      </c>
      <c r="G346" t="s">
        <v>12</v>
      </c>
      <c r="H346" t="s">
        <v>13</v>
      </c>
    </row>
    <row r="347" spans="1:8" x14ac:dyDescent="0.25">
      <c r="A347" t="s">
        <v>1083</v>
      </c>
      <c r="B347" t="s">
        <v>1084</v>
      </c>
      <c r="C347">
        <v>33</v>
      </c>
      <c r="D347" t="s">
        <v>9</v>
      </c>
      <c r="E347" t="s">
        <v>1085</v>
      </c>
      <c r="F347" t="s">
        <v>96</v>
      </c>
      <c r="G347" t="s">
        <v>12</v>
      </c>
      <c r="H347" t="s">
        <v>26</v>
      </c>
    </row>
    <row r="348" spans="1:8" x14ac:dyDescent="0.25">
      <c r="A348" t="s">
        <v>1086</v>
      </c>
      <c r="B348" t="s">
        <v>1087</v>
      </c>
      <c r="C348">
        <v>58</v>
      </c>
      <c r="D348" t="s">
        <v>16</v>
      </c>
      <c r="E348" t="s">
        <v>1088</v>
      </c>
      <c r="F348" t="s">
        <v>237</v>
      </c>
      <c r="G348" t="s">
        <v>12</v>
      </c>
      <c r="H348" t="s">
        <v>19</v>
      </c>
    </row>
    <row r="349" spans="1:8" x14ac:dyDescent="0.25">
      <c r="A349" t="s">
        <v>1089</v>
      </c>
      <c r="B349" t="s">
        <v>1090</v>
      </c>
      <c r="C349">
        <v>39</v>
      </c>
      <c r="D349" t="s">
        <v>16</v>
      </c>
      <c r="E349" t="s">
        <v>1091</v>
      </c>
      <c r="F349" t="s">
        <v>167</v>
      </c>
      <c r="G349" t="s">
        <v>12</v>
      </c>
      <c r="H349" t="s">
        <v>13</v>
      </c>
    </row>
    <row r="350" spans="1:8" x14ac:dyDescent="0.25">
      <c r="A350" t="s">
        <v>1092</v>
      </c>
      <c r="B350" t="s">
        <v>1093</v>
      </c>
      <c r="C350">
        <v>55</v>
      </c>
      <c r="D350" t="s">
        <v>9</v>
      </c>
      <c r="E350" t="s">
        <v>1094</v>
      </c>
      <c r="F350" t="s">
        <v>51</v>
      </c>
      <c r="G350" t="s">
        <v>12</v>
      </c>
      <c r="H350" t="s">
        <v>31</v>
      </c>
    </row>
    <row r="351" spans="1:8" x14ac:dyDescent="0.25">
      <c r="A351" t="s">
        <v>1095</v>
      </c>
      <c r="B351" t="s">
        <v>1096</v>
      </c>
      <c r="C351">
        <v>31</v>
      </c>
      <c r="D351" t="s">
        <v>9</v>
      </c>
      <c r="E351" t="s">
        <v>1097</v>
      </c>
      <c r="F351" t="s">
        <v>163</v>
      </c>
      <c r="G351" t="s">
        <v>12</v>
      </c>
      <c r="H351" t="s">
        <v>26</v>
      </c>
    </row>
    <row r="352" spans="1:8" x14ac:dyDescent="0.25">
      <c r="A352" t="s">
        <v>1098</v>
      </c>
      <c r="B352" t="s">
        <v>1099</v>
      </c>
      <c r="C352">
        <v>26</v>
      </c>
      <c r="D352" t="s">
        <v>9</v>
      </c>
      <c r="E352" t="s">
        <v>1100</v>
      </c>
      <c r="F352" t="s">
        <v>267</v>
      </c>
      <c r="G352" t="s">
        <v>12</v>
      </c>
      <c r="H352" t="s">
        <v>31</v>
      </c>
    </row>
    <row r="353" spans="1:8" x14ac:dyDescent="0.25">
      <c r="A353" t="s">
        <v>1101</v>
      </c>
      <c r="B353" t="s">
        <v>1102</v>
      </c>
      <c r="C353">
        <v>25</v>
      </c>
      <c r="D353" t="s">
        <v>16</v>
      </c>
      <c r="E353" t="s">
        <v>1103</v>
      </c>
      <c r="F353" t="s">
        <v>70</v>
      </c>
      <c r="G353" t="s">
        <v>12</v>
      </c>
      <c r="H353" t="s">
        <v>26</v>
      </c>
    </row>
    <row r="354" spans="1:8" x14ac:dyDescent="0.25">
      <c r="A354" t="s">
        <v>1104</v>
      </c>
      <c r="B354" t="s">
        <v>1105</v>
      </c>
      <c r="C354">
        <v>52</v>
      </c>
      <c r="D354" t="s">
        <v>16</v>
      </c>
      <c r="E354" t="s">
        <v>1106</v>
      </c>
      <c r="F354" t="s">
        <v>324</v>
      </c>
      <c r="G354" t="s">
        <v>12</v>
      </c>
      <c r="H354" t="s">
        <v>31</v>
      </c>
    </row>
    <row r="355" spans="1:8" x14ac:dyDescent="0.25">
      <c r="A355" t="s">
        <v>1107</v>
      </c>
      <c r="B355" t="s">
        <v>3832</v>
      </c>
      <c r="C355">
        <v>56</v>
      </c>
      <c r="D355" t="s">
        <v>16</v>
      </c>
      <c r="E355" t="s">
        <v>1108</v>
      </c>
      <c r="F355" t="s">
        <v>35</v>
      </c>
      <c r="G355" t="s">
        <v>12</v>
      </c>
      <c r="H355" t="s">
        <v>19</v>
      </c>
    </row>
    <row r="356" spans="1:8" x14ac:dyDescent="0.25">
      <c r="A356" t="s">
        <v>1109</v>
      </c>
      <c r="B356" t="s">
        <v>1110</v>
      </c>
      <c r="C356">
        <v>38</v>
      </c>
      <c r="D356" t="s">
        <v>9</v>
      </c>
      <c r="E356" t="s">
        <v>1111</v>
      </c>
      <c r="F356" t="s">
        <v>167</v>
      </c>
      <c r="G356" t="s">
        <v>12</v>
      </c>
      <c r="H356" t="s">
        <v>31</v>
      </c>
    </row>
    <row r="357" spans="1:8" x14ac:dyDescent="0.25">
      <c r="A357" t="s">
        <v>1112</v>
      </c>
      <c r="B357" t="s">
        <v>1113</v>
      </c>
      <c r="C357">
        <v>20</v>
      </c>
      <c r="D357" t="s">
        <v>9</v>
      </c>
      <c r="E357" t="s">
        <v>1114</v>
      </c>
      <c r="F357" t="s">
        <v>74</v>
      </c>
      <c r="G357" t="s">
        <v>12</v>
      </c>
      <c r="H357" t="s">
        <v>13</v>
      </c>
    </row>
    <row r="358" spans="1:8" x14ac:dyDescent="0.25">
      <c r="A358" t="s">
        <v>1115</v>
      </c>
      <c r="B358" t="s">
        <v>1116</v>
      </c>
      <c r="C358">
        <v>54</v>
      </c>
      <c r="D358" t="s">
        <v>9</v>
      </c>
      <c r="E358" t="s">
        <v>1117</v>
      </c>
      <c r="F358" t="s">
        <v>287</v>
      </c>
      <c r="G358" t="s">
        <v>12</v>
      </c>
      <c r="H358" t="s">
        <v>26</v>
      </c>
    </row>
    <row r="359" spans="1:8" x14ac:dyDescent="0.25">
      <c r="A359" t="s">
        <v>1118</v>
      </c>
      <c r="B359" t="s">
        <v>1119</v>
      </c>
      <c r="C359">
        <v>41</v>
      </c>
      <c r="D359" t="s">
        <v>9</v>
      </c>
      <c r="E359" t="s">
        <v>1120</v>
      </c>
      <c r="F359" t="s">
        <v>237</v>
      </c>
      <c r="G359" t="s">
        <v>12</v>
      </c>
      <c r="H359" t="s">
        <v>13</v>
      </c>
    </row>
    <row r="360" spans="1:8" x14ac:dyDescent="0.25">
      <c r="A360" t="s">
        <v>1121</v>
      </c>
      <c r="B360" t="s">
        <v>1122</v>
      </c>
      <c r="C360">
        <v>60</v>
      </c>
      <c r="D360" t="s">
        <v>16</v>
      </c>
      <c r="E360" t="s">
        <v>1123</v>
      </c>
      <c r="F360" t="s">
        <v>313</v>
      </c>
      <c r="G360" t="s">
        <v>12</v>
      </c>
      <c r="H360" t="s">
        <v>13</v>
      </c>
    </row>
    <row r="361" spans="1:8" x14ac:dyDescent="0.25">
      <c r="A361" t="s">
        <v>1124</v>
      </c>
      <c r="B361" t="s">
        <v>1125</v>
      </c>
      <c r="C361">
        <v>32</v>
      </c>
      <c r="D361" t="s">
        <v>9</v>
      </c>
      <c r="E361" t="s">
        <v>1126</v>
      </c>
      <c r="F361" t="s">
        <v>62</v>
      </c>
      <c r="G361" t="s">
        <v>12</v>
      </c>
      <c r="H361" t="s">
        <v>31</v>
      </c>
    </row>
    <row r="362" spans="1:8" x14ac:dyDescent="0.25">
      <c r="A362" t="s">
        <v>1127</v>
      </c>
      <c r="B362" t="s">
        <v>1128</v>
      </c>
      <c r="C362">
        <v>34</v>
      </c>
      <c r="D362" t="s">
        <v>9</v>
      </c>
      <c r="E362" t="s">
        <v>1129</v>
      </c>
      <c r="F362" t="s">
        <v>291</v>
      </c>
      <c r="G362" t="s">
        <v>12</v>
      </c>
      <c r="H362" t="s">
        <v>19</v>
      </c>
    </row>
    <row r="363" spans="1:8" x14ac:dyDescent="0.25">
      <c r="A363" t="s">
        <v>1130</v>
      </c>
      <c r="B363" t="s">
        <v>1131</v>
      </c>
      <c r="C363">
        <v>64</v>
      </c>
      <c r="D363" t="s">
        <v>9</v>
      </c>
      <c r="E363" t="s">
        <v>1132</v>
      </c>
      <c r="F363" t="s">
        <v>254</v>
      </c>
      <c r="G363" t="s">
        <v>12</v>
      </c>
      <c r="H363" t="s">
        <v>19</v>
      </c>
    </row>
    <row r="364" spans="1:8" x14ac:dyDescent="0.25">
      <c r="A364" t="s">
        <v>1133</v>
      </c>
      <c r="B364" t="s">
        <v>1134</v>
      </c>
      <c r="C364">
        <v>60</v>
      </c>
      <c r="D364" t="s">
        <v>9</v>
      </c>
      <c r="E364" t="s">
        <v>1135</v>
      </c>
      <c r="F364" t="s">
        <v>163</v>
      </c>
      <c r="G364" t="s">
        <v>12</v>
      </c>
      <c r="H364" t="s">
        <v>13</v>
      </c>
    </row>
    <row r="365" spans="1:8" x14ac:dyDescent="0.25">
      <c r="A365" t="s">
        <v>1136</v>
      </c>
      <c r="B365" t="s">
        <v>1137</v>
      </c>
      <c r="C365">
        <v>23</v>
      </c>
      <c r="D365" t="s">
        <v>9</v>
      </c>
      <c r="E365" t="s">
        <v>1138</v>
      </c>
      <c r="F365" t="s">
        <v>25</v>
      </c>
      <c r="G365" t="s">
        <v>12</v>
      </c>
      <c r="H365" t="s">
        <v>26</v>
      </c>
    </row>
    <row r="366" spans="1:8" x14ac:dyDescent="0.25">
      <c r="A366" t="s">
        <v>1139</v>
      </c>
      <c r="B366" t="s">
        <v>1140</v>
      </c>
      <c r="C366">
        <v>58</v>
      </c>
      <c r="D366" t="s">
        <v>9</v>
      </c>
      <c r="E366" t="s">
        <v>1141</v>
      </c>
      <c r="F366" t="s">
        <v>133</v>
      </c>
      <c r="G366" t="s">
        <v>12</v>
      </c>
      <c r="H366" t="s">
        <v>26</v>
      </c>
    </row>
    <row r="367" spans="1:8" x14ac:dyDescent="0.25">
      <c r="A367" t="s">
        <v>1142</v>
      </c>
      <c r="B367" t="s">
        <v>1143</v>
      </c>
      <c r="C367">
        <v>63</v>
      </c>
      <c r="D367" t="s">
        <v>16</v>
      </c>
      <c r="E367" t="s">
        <v>1144</v>
      </c>
      <c r="F367" t="s">
        <v>163</v>
      </c>
      <c r="G367" t="s">
        <v>12</v>
      </c>
      <c r="H367" t="s">
        <v>19</v>
      </c>
    </row>
    <row r="368" spans="1:8" x14ac:dyDescent="0.25">
      <c r="A368" t="s">
        <v>1145</v>
      </c>
      <c r="B368" t="s">
        <v>1146</v>
      </c>
      <c r="C368">
        <v>40</v>
      </c>
      <c r="D368" t="s">
        <v>16</v>
      </c>
      <c r="E368" t="s">
        <v>1147</v>
      </c>
      <c r="F368" t="s">
        <v>22</v>
      </c>
      <c r="G368" t="s">
        <v>12</v>
      </c>
      <c r="H368" t="s">
        <v>19</v>
      </c>
    </row>
    <row r="369" spans="1:8" x14ac:dyDescent="0.25">
      <c r="A369" t="s">
        <v>1148</v>
      </c>
      <c r="B369" t="s">
        <v>1149</v>
      </c>
      <c r="C369">
        <v>51</v>
      </c>
      <c r="D369" t="s">
        <v>9</v>
      </c>
      <c r="E369" t="s">
        <v>1150</v>
      </c>
      <c r="F369" t="s">
        <v>25</v>
      </c>
      <c r="G369" t="s">
        <v>12</v>
      </c>
      <c r="H369" t="s">
        <v>26</v>
      </c>
    </row>
    <row r="370" spans="1:8" x14ac:dyDescent="0.25">
      <c r="A370" t="s">
        <v>1151</v>
      </c>
      <c r="B370" t="s">
        <v>1152</v>
      </c>
      <c r="C370">
        <v>34</v>
      </c>
      <c r="D370" t="s">
        <v>16</v>
      </c>
      <c r="E370" t="s">
        <v>1153</v>
      </c>
      <c r="F370" t="s">
        <v>58</v>
      </c>
      <c r="G370" t="s">
        <v>12</v>
      </c>
      <c r="H370" t="s">
        <v>19</v>
      </c>
    </row>
    <row r="371" spans="1:8" x14ac:dyDescent="0.25">
      <c r="A371" t="s">
        <v>1154</v>
      </c>
      <c r="B371" t="s">
        <v>1155</v>
      </c>
      <c r="C371">
        <v>20</v>
      </c>
      <c r="D371" t="s">
        <v>16</v>
      </c>
      <c r="E371" t="s">
        <v>1156</v>
      </c>
      <c r="F371" t="s">
        <v>171</v>
      </c>
      <c r="G371" t="s">
        <v>12</v>
      </c>
      <c r="H371" t="s">
        <v>19</v>
      </c>
    </row>
    <row r="372" spans="1:8" x14ac:dyDescent="0.25">
      <c r="A372" t="s">
        <v>1157</v>
      </c>
      <c r="B372" t="s">
        <v>1158</v>
      </c>
      <c r="C372">
        <v>45</v>
      </c>
      <c r="D372" t="s">
        <v>9</v>
      </c>
      <c r="E372" t="s">
        <v>1159</v>
      </c>
      <c r="F372" t="s">
        <v>254</v>
      </c>
      <c r="G372" t="s">
        <v>12</v>
      </c>
      <c r="H372" t="s">
        <v>31</v>
      </c>
    </row>
    <row r="373" spans="1:8" x14ac:dyDescent="0.25">
      <c r="A373" t="s">
        <v>1160</v>
      </c>
      <c r="B373" t="s">
        <v>1161</v>
      </c>
      <c r="C373">
        <v>21</v>
      </c>
      <c r="D373" t="s">
        <v>16</v>
      </c>
      <c r="E373" t="s">
        <v>1162</v>
      </c>
      <c r="F373" t="s">
        <v>47</v>
      </c>
      <c r="G373" t="s">
        <v>12</v>
      </c>
      <c r="H373" t="s">
        <v>19</v>
      </c>
    </row>
    <row r="374" spans="1:8" x14ac:dyDescent="0.25">
      <c r="A374" t="s">
        <v>1163</v>
      </c>
      <c r="B374" t="s">
        <v>1164</v>
      </c>
      <c r="C374">
        <v>28</v>
      </c>
      <c r="D374" t="s">
        <v>9</v>
      </c>
      <c r="E374" t="s">
        <v>1165</v>
      </c>
      <c r="F374" t="s">
        <v>25</v>
      </c>
      <c r="G374" t="s">
        <v>12</v>
      </c>
      <c r="H374" t="s">
        <v>26</v>
      </c>
    </row>
    <row r="375" spans="1:8" x14ac:dyDescent="0.25">
      <c r="A375" t="s">
        <v>1166</v>
      </c>
      <c r="B375" t="s">
        <v>1167</v>
      </c>
      <c r="C375">
        <v>37</v>
      </c>
      <c r="D375" t="s">
        <v>16</v>
      </c>
      <c r="E375" t="s">
        <v>1168</v>
      </c>
      <c r="F375" t="s">
        <v>434</v>
      </c>
      <c r="G375" t="s">
        <v>12</v>
      </c>
      <c r="H375" t="s">
        <v>13</v>
      </c>
    </row>
    <row r="376" spans="1:8" x14ac:dyDescent="0.25">
      <c r="A376" t="s">
        <v>1169</v>
      </c>
      <c r="B376" t="s">
        <v>1170</v>
      </c>
      <c r="C376">
        <v>60</v>
      </c>
      <c r="D376" t="s">
        <v>9</v>
      </c>
      <c r="E376" t="s">
        <v>1171</v>
      </c>
      <c r="F376" t="s">
        <v>99</v>
      </c>
      <c r="G376" t="s">
        <v>12</v>
      </c>
      <c r="H376" t="s">
        <v>19</v>
      </c>
    </row>
    <row r="377" spans="1:8" x14ac:dyDescent="0.25">
      <c r="A377" t="s">
        <v>1172</v>
      </c>
      <c r="B377" t="s">
        <v>1173</v>
      </c>
      <c r="C377">
        <v>26</v>
      </c>
      <c r="D377" t="s">
        <v>9</v>
      </c>
      <c r="E377" t="s">
        <v>1174</v>
      </c>
      <c r="F377" t="s">
        <v>201</v>
      </c>
      <c r="G377" t="s">
        <v>12</v>
      </c>
      <c r="H377" t="s">
        <v>19</v>
      </c>
    </row>
    <row r="378" spans="1:8" x14ac:dyDescent="0.25">
      <c r="A378" t="s">
        <v>1175</v>
      </c>
      <c r="B378" t="s">
        <v>1176</v>
      </c>
      <c r="C378">
        <v>30</v>
      </c>
      <c r="D378" t="s">
        <v>9</v>
      </c>
      <c r="E378" t="s">
        <v>1177</v>
      </c>
      <c r="F378" t="s">
        <v>167</v>
      </c>
      <c r="G378" t="s">
        <v>12</v>
      </c>
      <c r="H378" t="s">
        <v>26</v>
      </c>
    </row>
    <row r="379" spans="1:8" x14ac:dyDescent="0.25">
      <c r="A379" t="s">
        <v>1178</v>
      </c>
      <c r="B379" t="s">
        <v>1179</v>
      </c>
      <c r="C379">
        <v>39</v>
      </c>
      <c r="D379" t="s">
        <v>16</v>
      </c>
      <c r="E379" t="s">
        <v>1180</v>
      </c>
      <c r="F379" t="s">
        <v>434</v>
      </c>
      <c r="G379" t="s">
        <v>12</v>
      </c>
      <c r="H379" t="s">
        <v>13</v>
      </c>
    </row>
    <row r="380" spans="1:8" x14ac:dyDescent="0.25">
      <c r="A380" t="s">
        <v>1181</v>
      </c>
      <c r="B380" t="s">
        <v>1182</v>
      </c>
      <c r="C380">
        <v>44</v>
      </c>
      <c r="D380" t="s">
        <v>16</v>
      </c>
      <c r="E380" t="s">
        <v>1183</v>
      </c>
      <c r="F380" t="s">
        <v>92</v>
      </c>
      <c r="G380" t="s">
        <v>12</v>
      </c>
      <c r="H380" t="s">
        <v>26</v>
      </c>
    </row>
    <row r="381" spans="1:8" x14ac:dyDescent="0.25">
      <c r="A381" t="s">
        <v>1184</v>
      </c>
      <c r="B381" t="s">
        <v>1185</v>
      </c>
      <c r="C381">
        <v>34</v>
      </c>
      <c r="D381" t="s">
        <v>16</v>
      </c>
      <c r="E381" t="s">
        <v>1186</v>
      </c>
      <c r="F381" t="s">
        <v>267</v>
      </c>
      <c r="G381" t="s">
        <v>12</v>
      </c>
      <c r="H381" t="s">
        <v>13</v>
      </c>
    </row>
    <row r="382" spans="1:8" x14ac:dyDescent="0.25">
      <c r="A382" t="s">
        <v>1187</v>
      </c>
      <c r="B382" t="s">
        <v>1188</v>
      </c>
      <c r="C382">
        <v>23</v>
      </c>
      <c r="D382" t="s">
        <v>9</v>
      </c>
      <c r="E382" t="s">
        <v>1189</v>
      </c>
      <c r="F382" t="s">
        <v>217</v>
      </c>
      <c r="G382" t="s">
        <v>12</v>
      </c>
      <c r="H382" t="s">
        <v>13</v>
      </c>
    </row>
    <row r="383" spans="1:8" x14ac:dyDescent="0.25">
      <c r="A383" t="s">
        <v>1190</v>
      </c>
      <c r="B383" t="s">
        <v>1191</v>
      </c>
      <c r="C383">
        <v>50</v>
      </c>
      <c r="D383" t="s">
        <v>9</v>
      </c>
      <c r="E383" t="s">
        <v>1192</v>
      </c>
      <c r="F383" t="s">
        <v>22</v>
      </c>
      <c r="G383" t="s">
        <v>12</v>
      </c>
      <c r="H383" t="s">
        <v>31</v>
      </c>
    </row>
    <row r="384" spans="1:8" x14ac:dyDescent="0.25">
      <c r="A384" t="s">
        <v>1193</v>
      </c>
      <c r="B384" t="s">
        <v>1194</v>
      </c>
      <c r="C384">
        <v>20</v>
      </c>
      <c r="D384" t="s">
        <v>16</v>
      </c>
      <c r="E384" t="s">
        <v>1195</v>
      </c>
      <c r="F384" t="s">
        <v>30</v>
      </c>
      <c r="G384" t="s">
        <v>12</v>
      </c>
      <c r="H384" t="s">
        <v>13</v>
      </c>
    </row>
    <row r="385" spans="1:8" x14ac:dyDescent="0.25">
      <c r="A385" t="s">
        <v>1196</v>
      </c>
      <c r="B385" t="s">
        <v>1197</v>
      </c>
      <c r="C385">
        <v>27</v>
      </c>
      <c r="D385" t="s">
        <v>16</v>
      </c>
      <c r="E385" t="s">
        <v>1198</v>
      </c>
      <c r="F385" t="s">
        <v>317</v>
      </c>
      <c r="G385" t="s">
        <v>12</v>
      </c>
      <c r="H385" t="s">
        <v>31</v>
      </c>
    </row>
    <row r="386" spans="1:8" x14ac:dyDescent="0.25">
      <c r="A386" t="s">
        <v>1199</v>
      </c>
      <c r="B386" t="s">
        <v>1200</v>
      </c>
      <c r="C386">
        <v>52</v>
      </c>
      <c r="D386" t="s">
        <v>16</v>
      </c>
      <c r="E386" t="s">
        <v>1201</v>
      </c>
      <c r="F386" t="s">
        <v>267</v>
      </c>
      <c r="G386" t="s">
        <v>12</v>
      </c>
      <c r="H386" t="s">
        <v>26</v>
      </c>
    </row>
    <row r="387" spans="1:8" x14ac:dyDescent="0.25">
      <c r="A387" t="s">
        <v>1202</v>
      </c>
      <c r="B387" t="s">
        <v>1203</v>
      </c>
      <c r="C387">
        <v>60</v>
      </c>
      <c r="D387" t="s">
        <v>9</v>
      </c>
      <c r="E387" t="s">
        <v>1204</v>
      </c>
      <c r="F387" t="s">
        <v>317</v>
      </c>
      <c r="G387" t="s">
        <v>12</v>
      </c>
      <c r="H387" t="s">
        <v>13</v>
      </c>
    </row>
    <row r="388" spans="1:8" x14ac:dyDescent="0.25">
      <c r="A388" t="s">
        <v>1205</v>
      </c>
      <c r="B388" t="s">
        <v>1206</v>
      </c>
      <c r="C388">
        <v>18</v>
      </c>
      <c r="D388" t="s">
        <v>16</v>
      </c>
      <c r="E388" t="s">
        <v>1207</v>
      </c>
      <c r="F388" t="s">
        <v>140</v>
      </c>
      <c r="G388" t="s">
        <v>12</v>
      </c>
      <c r="H388" t="s">
        <v>26</v>
      </c>
    </row>
    <row r="389" spans="1:8" x14ac:dyDescent="0.25">
      <c r="A389" t="s">
        <v>1208</v>
      </c>
      <c r="B389" t="s">
        <v>1209</v>
      </c>
      <c r="C389">
        <v>28</v>
      </c>
      <c r="D389" t="s">
        <v>16</v>
      </c>
      <c r="E389" t="s">
        <v>1210</v>
      </c>
      <c r="F389" t="s">
        <v>88</v>
      </c>
      <c r="G389" t="s">
        <v>12</v>
      </c>
      <c r="H389" t="s">
        <v>31</v>
      </c>
    </row>
    <row r="390" spans="1:8" x14ac:dyDescent="0.25">
      <c r="A390" t="s">
        <v>1211</v>
      </c>
      <c r="B390" t="s">
        <v>1212</v>
      </c>
      <c r="C390">
        <v>53</v>
      </c>
      <c r="D390" t="s">
        <v>9</v>
      </c>
      <c r="E390" t="s">
        <v>1213</v>
      </c>
      <c r="F390" t="s">
        <v>113</v>
      </c>
      <c r="G390" t="s">
        <v>12</v>
      </c>
      <c r="H390" t="s">
        <v>19</v>
      </c>
    </row>
    <row r="391" spans="1:8" x14ac:dyDescent="0.25">
      <c r="A391" t="s">
        <v>1214</v>
      </c>
      <c r="B391" t="s">
        <v>1215</v>
      </c>
      <c r="C391">
        <v>50</v>
      </c>
      <c r="D391" t="s">
        <v>9</v>
      </c>
      <c r="E391" t="s">
        <v>1216</v>
      </c>
      <c r="F391" t="s">
        <v>70</v>
      </c>
      <c r="G391" t="s">
        <v>12</v>
      </c>
      <c r="H391" t="s">
        <v>19</v>
      </c>
    </row>
    <row r="392" spans="1:8" x14ac:dyDescent="0.25">
      <c r="A392" t="s">
        <v>1217</v>
      </c>
      <c r="B392" t="s">
        <v>1218</v>
      </c>
      <c r="C392">
        <v>56</v>
      </c>
      <c r="D392" t="s">
        <v>9</v>
      </c>
      <c r="E392" t="s">
        <v>1219</v>
      </c>
      <c r="F392" t="s">
        <v>291</v>
      </c>
      <c r="G392" t="s">
        <v>12</v>
      </c>
      <c r="H392" t="s">
        <v>31</v>
      </c>
    </row>
    <row r="393" spans="1:8" x14ac:dyDescent="0.25">
      <c r="A393" t="s">
        <v>1220</v>
      </c>
      <c r="B393" t="s">
        <v>1221</v>
      </c>
      <c r="C393">
        <v>40</v>
      </c>
      <c r="D393" t="s">
        <v>16</v>
      </c>
      <c r="E393" t="s">
        <v>1222</v>
      </c>
      <c r="F393" t="s">
        <v>35</v>
      </c>
      <c r="G393" t="s">
        <v>12</v>
      </c>
      <c r="H393" t="s">
        <v>26</v>
      </c>
    </row>
    <row r="394" spans="1:8" x14ac:dyDescent="0.25">
      <c r="A394" t="s">
        <v>1223</v>
      </c>
      <c r="B394" t="s">
        <v>1224</v>
      </c>
      <c r="C394">
        <v>46</v>
      </c>
      <c r="D394" t="s">
        <v>9</v>
      </c>
      <c r="E394" t="s">
        <v>1225</v>
      </c>
      <c r="F394" t="s">
        <v>113</v>
      </c>
      <c r="G394" t="s">
        <v>12</v>
      </c>
      <c r="H394" t="s">
        <v>13</v>
      </c>
    </row>
    <row r="395" spans="1:8" x14ac:dyDescent="0.25">
      <c r="A395" t="s">
        <v>1226</v>
      </c>
      <c r="B395" t="s">
        <v>1227</v>
      </c>
      <c r="C395">
        <v>46</v>
      </c>
      <c r="D395" t="s">
        <v>9</v>
      </c>
      <c r="E395" t="s">
        <v>1228</v>
      </c>
      <c r="F395" t="s">
        <v>117</v>
      </c>
      <c r="G395" t="s">
        <v>12</v>
      </c>
      <c r="H395" t="s">
        <v>26</v>
      </c>
    </row>
    <row r="396" spans="1:8" x14ac:dyDescent="0.25">
      <c r="A396" t="s">
        <v>1229</v>
      </c>
      <c r="B396" t="s">
        <v>1230</v>
      </c>
      <c r="C396">
        <v>43</v>
      </c>
      <c r="D396" t="s">
        <v>16</v>
      </c>
      <c r="E396" t="s">
        <v>1231</v>
      </c>
      <c r="F396" t="s">
        <v>167</v>
      </c>
      <c r="G396" t="s">
        <v>12</v>
      </c>
      <c r="H396" t="s">
        <v>26</v>
      </c>
    </row>
    <row r="397" spans="1:8" x14ac:dyDescent="0.25">
      <c r="A397" t="s">
        <v>1232</v>
      </c>
      <c r="B397" t="s">
        <v>1233</v>
      </c>
      <c r="C397">
        <v>50</v>
      </c>
      <c r="D397" t="s">
        <v>9</v>
      </c>
      <c r="E397" t="s">
        <v>1234</v>
      </c>
      <c r="F397" t="s">
        <v>62</v>
      </c>
      <c r="G397" t="s">
        <v>12</v>
      </c>
      <c r="H397" t="s">
        <v>13</v>
      </c>
    </row>
    <row r="398" spans="1:8" x14ac:dyDescent="0.25">
      <c r="A398" t="s">
        <v>1235</v>
      </c>
      <c r="B398" t="s">
        <v>1236</v>
      </c>
      <c r="C398">
        <v>25</v>
      </c>
      <c r="D398" t="s">
        <v>16</v>
      </c>
      <c r="E398" t="s">
        <v>1237</v>
      </c>
      <c r="F398" t="s">
        <v>58</v>
      </c>
      <c r="G398" t="s">
        <v>12</v>
      </c>
      <c r="H398" t="s">
        <v>31</v>
      </c>
    </row>
    <row r="399" spans="1:8" x14ac:dyDescent="0.25">
      <c r="A399" t="s">
        <v>1238</v>
      </c>
      <c r="B399" t="s">
        <v>1239</v>
      </c>
      <c r="C399">
        <v>62</v>
      </c>
      <c r="D399" t="s">
        <v>16</v>
      </c>
      <c r="E399" t="s">
        <v>123</v>
      </c>
      <c r="F399" t="s">
        <v>62</v>
      </c>
      <c r="G399" t="s">
        <v>12</v>
      </c>
      <c r="H399" t="s">
        <v>19</v>
      </c>
    </row>
    <row r="400" spans="1:8" x14ac:dyDescent="0.25">
      <c r="A400" t="s">
        <v>1240</v>
      </c>
      <c r="B400" t="s">
        <v>1241</v>
      </c>
      <c r="C400">
        <v>54</v>
      </c>
      <c r="D400" t="s">
        <v>9</v>
      </c>
      <c r="E400" t="s">
        <v>1242</v>
      </c>
      <c r="F400" t="s">
        <v>47</v>
      </c>
      <c r="G400" t="s">
        <v>12</v>
      </c>
      <c r="H400" t="s">
        <v>26</v>
      </c>
    </row>
    <row r="401" spans="1:8" x14ac:dyDescent="0.25">
      <c r="A401" t="s">
        <v>1243</v>
      </c>
      <c r="B401" t="s">
        <v>1244</v>
      </c>
      <c r="C401">
        <v>27</v>
      </c>
      <c r="D401" t="s">
        <v>9</v>
      </c>
      <c r="E401" t="s">
        <v>1245</v>
      </c>
      <c r="F401" t="s">
        <v>434</v>
      </c>
      <c r="G401" t="s">
        <v>12</v>
      </c>
      <c r="H401" t="s">
        <v>26</v>
      </c>
    </row>
    <row r="402" spans="1:8" x14ac:dyDescent="0.25">
      <c r="A402" t="s">
        <v>1246</v>
      </c>
      <c r="B402" t="s">
        <v>1247</v>
      </c>
      <c r="C402">
        <v>57</v>
      </c>
      <c r="D402" t="s">
        <v>16</v>
      </c>
      <c r="E402" t="s">
        <v>1248</v>
      </c>
      <c r="F402" t="s">
        <v>96</v>
      </c>
      <c r="G402" t="s">
        <v>12</v>
      </c>
      <c r="H402" t="s">
        <v>19</v>
      </c>
    </row>
    <row r="403" spans="1:8" x14ac:dyDescent="0.25">
      <c r="A403" t="s">
        <v>1249</v>
      </c>
      <c r="B403" t="s">
        <v>1250</v>
      </c>
      <c r="C403">
        <v>51</v>
      </c>
      <c r="D403" t="s">
        <v>16</v>
      </c>
      <c r="E403" t="s">
        <v>1251</v>
      </c>
      <c r="F403" t="s">
        <v>184</v>
      </c>
      <c r="G403" t="s">
        <v>12</v>
      </c>
      <c r="H403" t="s">
        <v>19</v>
      </c>
    </row>
    <row r="404" spans="1:8" x14ac:dyDescent="0.25">
      <c r="A404" t="s">
        <v>1252</v>
      </c>
      <c r="B404" t="s">
        <v>1253</v>
      </c>
      <c r="C404">
        <v>31</v>
      </c>
      <c r="D404" t="s">
        <v>9</v>
      </c>
      <c r="E404" t="s">
        <v>80</v>
      </c>
      <c r="F404" t="s">
        <v>313</v>
      </c>
      <c r="G404" t="s">
        <v>12</v>
      </c>
      <c r="H404" t="s">
        <v>26</v>
      </c>
    </row>
    <row r="405" spans="1:8" x14ac:dyDescent="0.25">
      <c r="A405" t="s">
        <v>1254</v>
      </c>
      <c r="B405" t="s">
        <v>1255</v>
      </c>
      <c r="C405">
        <v>34</v>
      </c>
      <c r="D405" t="s">
        <v>9</v>
      </c>
      <c r="E405" t="s">
        <v>1256</v>
      </c>
      <c r="F405" t="s">
        <v>328</v>
      </c>
      <c r="G405" t="s">
        <v>12</v>
      </c>
      <c r="H405" t="s">
        <v>26</v>
      </c>
    </row>
    <row r="406" spans="1:8" x14ac:dyDescent="0.25">
      <c r="A406" t="s">
        <v>1257</v>
      </c>
      <c r="B406" t="s">
        <v>1258</v>
      </c>
      <c r="C406">
        <v>22</v>
      </c>
      <c r="D406" t="s">
        <v>16</v>
      </c>
      <c r="E406" t="s">
        <v>1259</v>
      </c>
      <c r="F406" t="s">
        <v>291</v>
      </c>
      <c r="G406" t="s">
        <v>12</v>
      </c>
      <c r="H406" t="s">
        <v>31</v>
      </c>
    </row>
    <row r="407" spans="1:8" x14ac:dyDescent="0.25">
      <c r="A407" t="s">
        <v>1260</v>
      </c>
      <c r="B407" t="s">
        <v>1261</v>
      </c>
      <c r="C407">
        <v>18</v>
      </c>
      <c r="D407" t="s">
        <v>16</v>
      </c>
      <c r="E407" t="s">
        <v>1262</v>
      </c>
      <c r="F407" t="s">
        <v>328</v>
      </c>
      <c r="G407" t="s">
        <v>12</v>
      </c>
      <c r="H407" t="s">
        <v>13</v>
      </c>
    </row>
    <row r="408" spans="1:8" x14ac:dyDescent="0.25">
      <c r="A408" t="s">
        <v>1263</v>
      </c>
      <c r="B408" t="s">
        <v>1264</v>
      </c>
      <c r="C408">
        <v>23</v>
      </c>
      <c r="D408" t="s">
        <v>16</v>
      </c>
      <c r="E408" t="s">
        <v>1265</v>
      </c>
      <c r="F408" t="s">
        <v>324</v>
      </c>
      <c r="G408" t="s">
        <v>12</v>
      </c>
      <c r="H408" t="s">
        <v>13</v>
      </c>
    </row>
    <row r="409" spans="1:8" x14ac:dyDescent="0.25">
      <c r="A409" t="s">
        <v>1266</v>
      </c>
      <c r="B409" t="s">
        <v>1267</v>
      </c>
      <c r="C409">
        <v>33</v>
      </c>
      <c r="D409" t="s">
        <v>9</v>
      </c>
      <c r="E409" t="s">
        <v>1268</v>
      </c>
      <c r="F409" t="s">
        <v>140</v>
      </c>
      <c r="G409" t="s">
        <v>12</v>
      </c>
      <c r="H409" t="s">
        <v>13</v>
      </c>
    </row>
    <row r="410" spans="1:8" x14ac:dyDescent="0.25">
      <c r="A410" t="s">
        <v>1269</v>
      </c>
      <c r="B410" t="s">
        <v>1270</v>
      </c>
      <c r="C410">
        <v>36</v>
      </c>
      <c r="D410" t="s">
        <v>9</v>
      </c>
      <c r="E410" t="s">
        <v>1271</v>
      </c>
      <c r="F410" t="s">
        <v>88</v>
      </c>
      <c r="G410" t="s">
        <v>12</v>
      </c>
      <c r="H410" t="s">
        <v>13</v>
      </c>
    </row>
    <row r="411" spans="1:8" x14ac:dyDescent="0.25">
      <c r="A411" t="s">
        <v>1272</v>
      </c>
      <c r="B411" t="s">
        <v>1273</v>
      </c>
      <c r="C411">
        <v>55</v>
      </c>
      <c r="D411" t="s">
        <v>9</v>
      </c>
      <c r="E411" t="s">
        <v>1274</v>
      </c>
      <c r="F411" t="s">
        <v>845</v>
      </c>
      <c r="G411" t="s">
        <v>12</v>
      </c>
      <c r="H411" t="s">
        <v>13</v>
      </c>
    </row>
    <row r="412" spans="1:8" x14ac:dyDescent="0.25">
      <c r="A412" t="s">
        <v>1275</v>
      </c>
      <c r="B412" t="s">
        <v>1276</v>
      </c>
      <c r="C412">
        <v>48</v>
      </c>
      <c r="D412" t="s">
        <v>16</v>
      </c>
      <c r="E412" t="s">
        <v>1277</v>
      </c>
      <c r="F412" t="s">
        <v>88</v>
      </c>
      <c r="G412" t="s">
        <v>12</v>
      </c>
      <c r="H412" t="s">
        <v>26</v>
      </c>
    </row>
    <row r="413" spans="1:8" x14ac:dyDescent="0.25">
      <c r="A413" t="s">
        <v>1278</v>
      </c>
      <c r="B413" t="s">
        <v>1279</v>
      </c>
      <c r="C413">
        <v>63</v>
      </c>
      <c r="D413" t="s">
        <v>9</v>
      </c>
      <c r="E413" t="s">
        <v>1280</v>
      </c>
      <c r="F413" t="s">
        <v>25</v>
      </c>
      <c r="G413" t="s">
        <v>12</v>
      </c>
      <c r="H413" t="s">
        <v>31</v>
      </c>
    </row>
    <row r="414" spans="1:8" x14ac:dyDescent="0.25">
      <c r="A414" t="s">
        <v>1281</v>
      </c>
      <c r="B414" t="s">
        <v>1282</v>
      </c>
      <c r="C414">
        <v>23</v>
      </c>
      <c r="D414" t="s">
        <v>16</v>
      </c>
      <c r="E414" t="s">
        <v>204</v>
      </c>
      <c r="F414" t="s">
        <v>156</v>
      </c>
      <c r="G414" t="s">
        <v>12</v>
      </c>
      <c r="H414" t="s">
        <v>13</v>
      </c>
    </row>
    <row r="415" spans="1:8" x14ac:dyDescent="0.25">
      <c r="A415" t="s">
        <v>1283</v>
      </c>
      <c r="B415" t="s">
        <v>1284</v>
      </c>
      <c r="C415">
        <v>59</v>
      </c>
      <c r="D415" t="s">
        <v>16</v>
      </c>
      <c r="E415" t="s">
        <v>1285</v>
      </c>
      <c r="F415" t="s">
        <v>106</v>
      </c>
      <c r="G415" t="s">
        <v>12</v>
      </c>
      <c r="H415" t="s">
        <v>26</v>
      </c>
    </row>
    <row r="416" spans="1:8" x14ac:dyDescent="0.25">
      <c r="A416" t="s">
        <v>1286</v>
      </c>
      <c r="B416" t="s">
        <v>1287</v>
      </c>
      <c r="C416">
        <v>35</v>
      </c>
      <c r="D416" t="s">
        <v>16</v>
      </c>
      <c r="E416" t="s">
        <v>1288</v>
      </c>
      <c r="F416" t="s">
        <v>113</v>
      </c>
      <c r="G416" t="s">
        <v>12</v>
      </c>
      <c r="H416" t="s">
        <v>13</v>
      </c>
    </row>
    <row r="417" spans="1:8" x14ac:dyDescent="0.25">
      <c r="A417" t="s">
        <v>1289</v>
      </c>
      <c r="B417" t="s">
        <v>1290</v>
      </c>
      <c r="C417">
        <v>26</v>
      </c>
      <c r="D417" t="s">
        <v>16</v>
      </c>
      <c r="E417" t="s">
        <v>1291</v>
      </c>
      <c r="F417" t="s">
        <v>163</v>
      </c>
      <c r="G417" t="s">
        <v>12</v>
      </c>
      <c r="H417" t="s">
        <v>31</v>
      </c>
    </row>
    <row r="418" spans="1:8" x14ac:dyDescent="0.25">
      <c r="A418" t="s">
        <v>1292</v>
      </c>
      <c r="B418" t="s">
        <v>1293</v>
      </c>
      <c r="C418">
        <v>46</v>
      </c>
      <c r="D418" t="s">
        <v>9</v>
      </c>
      <c r="E418" t="s">
        <v>1294</v>
      </c>
      <c r="F418" t="s">
        <v>324</v>
      </c>
      <c r="G418" t="s">
        <v>12</v>
      </c>
      <c r="H418" t="s">
        <v>19</v>
      </c>
    </row>
    <row r="419" spans="1:8" x14ac:dyDescent="0.25">
      <c r="A419" t="s">
        <v>1295</v>
      </c>
      <c r="B419" t="s">
        <v>1296</v>
      </c>
      <c r="C419">
        <v>64</v>
      </c>
      <c r="D419" t="s">
        <v>16</v>
      </c>
      <c r="E419" t="s">
        <v>1297</v>
      </c>
      <c r="F419" t="s">
        <v>11</v>
      </c>
      <c r="G419" t="s">
        <v>12</v>
      </c>
      <c r="H419" t="s">
        <v>26</v>
      </c>
    </row>
    <row r="420" spans="1:8" x14ac:dyDescent="0.25">
      <c r="A420" t="s">
        <v>1298</v>
      </c>
      <c r="B420" t="s">
        <v>1299</v>
      </c>
      <c r="C420">
        <v>60</v>
      </c>
      <c r="D420" t="s">
        <v>16</v>
      </c>
      <c r="E420" t="s">
        <v>1300</v>
      </c>
      <c r="F420" t="s">
        <v>47</v>
      </c>
      <c r="G420" t="s">
        <v>12</v>
      </c>
      <c r="H420" t="s">
        <v>31</v>
      </c>
    </row>
    <row r="421" spans="1:8" x14ac:dyDescent="0.25">
      <c r="A421" t="s">
        <v>1301</v>
      </c>
      <c r="B421" t="s">
        <v>1302</v>
      </c>
      <c r="C421">
        <v>33</v>
      </c>
      <c r="D421" t="s">
        <v>9</v>
      </c>
      <c r="E421" t="s">
        <v>1303</v>
      </c>
      <c r="F421" t="s">
        <v>313</v>
      </c>
      <c r="G421" t="s">
        <v>12</v>
      </c>
      <c r="H421" t="s">
        <v>13</v>
      </c>
    </row>
    <row r="422" spans="1:8" x14ac:dyDescent="0.25">
      <c r="A422" t="s">
        <v>1304</v>
      </c>
      <c r="B422" t="s">
        <v>1305</v>
      </c>
      <c r="C422">
        <v>60</v>
      </c>
      <c r="D422" t="s">
        <v>9</v>
      </c>
      <c r="E422" t="s">
        <v>1306</v>
      </c>
      <c r="F422" t="s">
        <v>11</v>
      </c>
      <c r="G422" t="s">
        <v>12</v>
      </c>
      <c r="H422" t="s">
        <v>26</v>
      </c>
    </row>
    <row r="423" spans="1:8" x14ac:dyDescent="0.25">
      <c r="A423" t="s">
        <v>1307</v>
      </c>
      <c r="B423" t="s">
        <v>1308</v>
      </c>
      <c r="C423">
        <v>45</v>
      </c>
      <c r="D423" t="s">
        <v>16</v>
      </c>
      <c r="E423" t="s">
        <v>1309</v>
      </c>
      <c r="F423" t="s">
        <v>74</v>
      </c>
      <c r="G423" t="s">
        <v>12</v>
      </c>
      <c r="H423" t="s">
        <v>19</v>
      </c>
    </row>
    <row r="424" spans="1:8" x14ac:dyDescent="0.25">
      <c r="A424" t="s">
        <v>1310</v>
      </c>
      <c r="B424" t="s">
        <v>1311</v>
      </c>
      <c r="C424">
        <v>42</v>
      </c>
      <c r="D424" t="s">
        <v>16</v>
      </c>
      <c r="E424" t="s">
        <v>1312</v>
      </c>
      <c r="F424" t="s">
        <v>62</v>
      </c>
      <c r="G424" t="s">
        <v>12</v>
      </c>
      <c r="H424" t="s">
        <v>19</v>
      </c>
    </row>
    <row r="425" spans="1:8" x14ac:dyDescent="0.25">
      <c r="A425" t="s">
        <v>1313</v>
      </c>
      <c r="B425" t="s">
        <v>1314</v>
      </c>
      <c r="C425">
        <v>35</v>
      </c>
      <c r="D425" t="s">
        <v>9</v>
      </c>
      <c r="E425" t="s">
        <v>1315</v>
      </c>
      <c r="F425" t="s">
        <v>62</v>
      </c>
      <c r="G425" t="s">
        <v>12</v>
      </c>
      <c r="H425" t="s">
        <v>31</v>
      </c>
    </row>
    <row r="426" spans="1:8" x14ac:dyDescent="0.25">
      <c r="A426" t="s">
        <v>1316</v>
      </c>
      <c r="B426" t="s">
        <v>1317</v>
      </c>
      <c r="C426">
        <v>53</v>
      </c>
      <c r="D426" t="s">
        <v>9</v>
      </c>
      <c r="E426" t="s">
        <v>1318</v>
      </c>
      <c r="F426" t="s">
        <v>11</v>
      </c>
      <c r="G426" t="s">
        <v>12</v>
      </c>
      <c r="H426" t="s">
        <v>26</v>
      </c>
    </row>
    <row r="427" spans="1:8" x14ac:dyDescent="0.25">
      <c r="A427" t="s">
        <v>1319</v>
      </c>
      <c r="B427" t="s">
        <v>1320</v>
      </c>
      <c r="C427">
        <v>40</v>
      </c>
      <c r="D427" t="s">
        <v>9</v>
      </c>
      <c r="E427" t="s">
        <v>1321</v>
      </c>
      <c r="F427" t="s">
        <v>117</v>
      </c>
      <c r="G427" t="s">
        <v>12</v>
      </c>
      <c r="H427" t="s">
        <v>26</v>
      </c>
    </row>
    <row r="428" spans="1:8" x14ac:dyDescent="0.25">
      <c r="A428" t="s">
        <v>1322</v>
      </c>
      <c r="B428" t="s">
        <v>1323</v>
      </c>
      <c r="C428">
        <v>28</v>
      </c>
      <c r="D428" t="s">
        <v>9</v>
      </c>
      <c r="E428" t="s">
        <v>1324</v>
      </c>
      <c r="F428" t="s">
        <v>11</v>
      </c>
      <c r="G428" t="s">
        <v>12</v>
      </c>
      <c r="H428" t="s">
        <v>19</v>
      </c>
    </row>
    <row r="429" spans="1:8" x14ac:dyDescent="0.25">
      <c r="A429" t="s">
        <v>1325</v>
      </c>
      <c r="B429" t="s">
        <v>1326</v>
      </c>
      <c r="C429">
        <v>18</v>
      </c>
      <c r="D429" t="s">
        <v>16</v>
      </c>
      <c r="E429" t="s">
        <v>1327</v>
      </c>
      <c r="F429" t="s">
        <v>434</v>
      </c>
      <c r="G429" t="s">
        <v>12</v>
      </c>
      <c r="H429" t="s">
        <v>13</v>
      </c>
    </row>
    <row r="430" spans="1:8" x14ac:dyDescent="0.25">
      <c r="A430" t="s">
        <v>1328</v>
      </c>
      <c r="B430" t="s">
        <v>1329</v>
      </c>
      <c r="C430">
        <v>27</v>
      </c>
      <c r="D430" t="s">
        <v>16</v>
      </c>
      <c r="E430" t="s">
        <v>1330</v>
      </c>
      <c r="F430" t="s">
        <v>328</v>
      </c>
      <c r="G430" t="s">
        <v>12</v>
      </c>
      <c r="H430" t="s">
        <v>26</v>
      </c>
    </row>
    <row r="431" spans="1:8" x14ac:dyDescent="0.25">
      <c r="A431" t="s">
        <v>1331</v>
      </c>
      <c r="B431" t="s">
        <v>1332</v>
      </c>
      <c r="C431">
        <v>43</v>
      </c>
      <c r="D431" t="s">
        <v>9</v>
      </c>
      <c r="E431" t="s">
        <v>1333</v>
      </c>
      <c r="F431" t="s">
        <v>106</v>
      </c>
      <c r="G431" t="s">
        <v>12</v>
      </c>
      <c r="H431" t="s">
        <v>19</v>
      </c>
    </row>
    <row r="432" spans="1:8" x14ac:dyDescent="0.25">
      <c r="A432" t="s">
        <v>1334</v>
      </c>
      <c r="B432" t="s">
        <v>1335</v>
      </c>
      <c r="C432">
        <v>36</v>
      </c>
      <c r="D432" t="s">
        <v>16</v>
      </c>
      <c r="E432" t="s">
        <v>1336</v>
      </c>
      <c r="F432" t="s">
        <v>88</v>
      </c>
      <c r="G432" t="s">
        <v>12</v>
      </c>
      <c r="H432" t="s">
        <v>13</v>
      </c>
    </row>
    <row r="433" spans="1:8" x14ac:dyDescent="0.25">
      <c r="A433" t="s">
        <v>1337</v>
      </c>
      <c r="B433" t="s">
        <v>1338</v>
      </c>
      <c r="C433">
        <v>27</v>
      </c>
      <c r="D433" t="s">
        <v>9</v>
      </c>
      <c r="E433" t="s">
        <v>1339</v>
      </c>
      <c r="F433" t="s">
        <v>30</v>
      </c>
      <c r="G433" t="s">
        <v>12</v>
      </c>
      <c r="H433" t="s">
        <v>19</v>
      </c>
    </row>
    <row r="434" spans="1:8" x14ac:dyDescent="0.25">
      <c r="A434" t="s">
        <v>1340</v>
      </c>
      <c r="B434" t="s">
        <v>1341</v>
      </c>
      <c r="C434">
        <v>37</v>
      </c>
      <c r="D434" t="s">
        <v>9</v>
      </c>
      <c r="E434" t="s">
        <v>1342</v>
      </c>
      <c r="F434" t="s">
        <v>88</v>
      </c>
      <c r="G434" t="s">
        <v>12</v>
      </c>
      <c r="H434" t="s">
        <v>26</v>
      </c>
    </row>
    <row r="435" spans="1:8" x14ac:dyDescent="0.25">
      <c r="A435" t="s">
        <v>1343</v>
      </c>
      <c r="B435" t="s">
        <v>1344</v>
      </c>
      <c r="C435">
        <v>51</v>
      </c>
      <c r="D435" t="s">
        <v>16</v>
      </c>
      <c r="E435" t="s">
        <v>1345</v>
      </c>
      <c r="F435" t="s">
        <v>58</v>
      </c>
      <c r="G435" t="s">
        <v>12</v>
      </c>
      <c r="H435" t="s">
        <v>31</v>
      </c>
    </row>
    <row r="436" spans="1:8" x14ac:dyDescent="0.25">
      <c r="A436" t="s">
        <v>1346</v>
      </c>
      <c r="B436" t="s">
        <v>1347</v>
      </c>
      <c r="C436">
        <v>48</v>
      </c>
      <c r="D436" t="s">
        <v>16</v>
      </c>
      <c r="E436" t="s">
        <v>1348</v>
      </c>
      <c r="F436" t="s">
        <v>254</v>
      </c>
      <c r="G436" t="s">
        <v>12</v>
      </c>
      <c r="H436" t="s">
        <v>13</v>
      </c>
    </row>
    <row r="437" spans="1:8" x14ac:dyDescent="0.25">
      <c r="A437" t="s">
        <v>1349</v>
      </c>
      <c r="B437" t="s">
        <v>1350</v>
      </c>
      <c r="C437">
        <v>37</v>
      </c>
      <c r="D437" t="s">
        <v>16</v>
      </c>
      <c r="E437" t="s">
        <v>1351</v>
      </c>
      <c r="F437" t="s">
        <v>106</v>
      </c>
      <c r="G437" t="s">
        <v>12</v>
      </c>
      <c r="H437" t="s">
        <v>31</v>
      </c>
    </row>
    <row r="438" spans="1:8" x14ac:dyDescent="0.25">
      <c r="A438" t="s">
        <v>1352</v>
      </c>
      <c r="B438" t="s">
        <v>1353</v>
      </c>
      <c r="C438">
        <v>61</v>
      </c>
      <c r="D438" t="s">
        <v>9</v>
      </c>
      <c r="E438" t="s">
        <v>1354</v>
      </c>
      <c r="F438" t="s">
        <v>39</v>
      </c>
      <c r="G438" t="s">
        <v>12</v>
      </c>
      <c r="H438" t="s">
        <v>13</v>
      </c>
    </row>
    <row r="439" spans="1:8" x14ac:dyDescent="0.25">
      <c r="A439" t="s">
        <v>1355</v>
      </c>
      <c r="B439" t="s">
        <v>1356</v>
      </c>
      <c r="C439">
        <v>47</v>
      </c>
      <c r="D439" t="s">
        <v>16</v>
      </c>
      <c r="E439" t="s">
        <v>597</v>
      </c>
      <c r="F439" t="s">
        <v>47</v>
      </c>
      <c r="G439" t="s">
        <v>12</v>
      </c>
      <c r="H439" t="s">
        <v>19</v>
      </c>
    </row>
    <row r="440" spans="1:8" x14ac:dyDescent="0.25">
      <c r="A440" t="s">
        <v>1357</v>
      </c>
      <c r="B440" t="s">
        <v>1358</v>
      </c>
      <c r="C440">
        <v>59</v>
      </c>
      <c r="D440" t="s">
        <v>16</v>
      </c>
      <c r="E440" t="s">
        <v>1359</v>
      </c>
      <c r="F440" t="s">
        <v>237</v>
      </c>
      <c r="G440" t="s">
        <v>12</v>
      </c>
      <c r="H440" t="s">
        <v>19</v>
      </c>
    </row>
    <row r="441" spans="1:8" x14ac:dyDescent="0.25">
      <c r="A441" t="s">
        <v>1360</v>
      </c>
      <c r="B441" t="s">
        <v>1361</v>
      </c>
      <c r="C441">
        <v>53</v>
      </c>
      <c r="D441" t="s">
        <v>9</v>
      </c>
      <c r="E441" t="s">
        <v>931</v>
      </c>
      <c r="F441" t="s">
        <v>156</v>
      </c>
      <c r="G441" t="s">
        <v>12</v>
      </c>
      <c r="H441" t="s">
        <v>31</v>
      </c>
    </row>
    <row r="442" spans="1:8" x14ac:dyDescent="0.25">
      <c r="A442" t="s">
        <v>1362</v>
      </c>
      <c r="B442" t="s">
        <v>1363</v>
      </c>
      <c r="C442">
        <v>60</v>
      </c>
      <c r="D442" t="s">
        <v>9</v>
      </c>
      <c r="E442" t="s">
        <v>1364</v>
      </c>
      <c r="F442" t="s">
        <v>18</v>
      </c>
      <c r="G442" t="s">
        <v>12</v>
      </c>
      <c r="H442" t="s">
        <v>31</v>
      </c>
    </row>
    <row r="443" spans="1:8" x14ac:dyDescent="0.25">
      <c r="A443" t="s">
        <v>1365</v>
      </c>
      <c r="B443" t="s">
        <v>1366</v>
      </c>
      <c r="C443">
        <v>31</v>
      </c>
      <c r="D443" t="s">
        <v>9</v>
      </c>
      <c r="E443" t="s">
        <v>1367</v>
      </c>
      <c r="F443" t="s">
        <v>324</v>
      </c>
      <c r="G443" t="s">
        <v>12</v>
      </c>
      <c r="H443" t="s">
        <v>31</v>
      </c>
    </row>
    <row r="444" spans="1:8" x14ac:dyDescent="0.25">
      <c r="A444" t="s">
        <v>1368</v>
      </c>
      <c r="B444" t="s">
        <v>1369</v>
      </c>
      <c r="C444">
        <v>42</v>
      </c>
      <c r="D444" t="s">
        <v>16</v>
      </c>
      <c r="E444" t="s">
        <v>1370</v>
      </c>
      <c r="F444" t="s">
        <v>35</v>
      </c>
      <c r="G444" t="s">
        <v>12</v>
      </c>
      <c r="H444" t="s">
        <v>26</v>
      </c>
    </row>
    <row r="445" spans="1:8" x14ac:dyDescent="0.25">
      <c r="A445" t="s">
        <v>1371</v>
      </c>
      <c r="B445" t="s">
        <v>1372</v>
      </c>
      <c r="C445">
        <v>51</v>
      </c>
      <c r="D445" t="s">
        <v>9</v>
      </c>
      <c r="E445" t="s">
        <v>1373</v>
      </c>
      <c r="F445" t="s">
        <v>359</v>
      </c>
      <c r="G445" t="s">
        <v>12</v>
      </c>
      <c r="H445" t="s">
        <v>31</v>
      </c>
    </row>
    <row r="446" spans="1:8" x14ac:dyDescent="0.25">
      <c r="A446" t="s">
        <v>1374</v>
      </c>
      <c r="B446" t="s">
        <v>1375</v>
      </c>
      <c r="C446">
        <v>19</v>
      </c>
      <c r="D446" t="s">
        <v>9</v>
      </c>
      <c r="E446" t="s">
        <v>1376</v>
      </c>
      <c r="F446" t="s">
        <v>845</v>
      </c>
      <c r="G446" t="s">
        <v>12</v>
      </c>
      <c r="H446" t="s">
        <v>13</v>
      </c>
    </row>
    <row r="447" spans="1:8" x14ac:dyDescent="0.25">
      <c r="A447" t="s">
        <v>1377</v>
      </c>
      <c r="B447" t="s">
        <v>1378</v>
      </c>
      <c r="C447">
        <v>41</v>
      </c>
      <c r="D447" t="s">
        <v>16</v>
      </c>
      <c r="E447" t="s">
        <v>1379</v>
      </c>
      <c r="F447" t="s">
        <v>287</v>
      </c>
      <c r="G447" t="s">
        <v>12</v>
      </c>
      <c r="H447" t="s">
        <v>19</v>
      </c>
    </row>
    <row r="448" spans="1:8" x14ac:dyDescent="0.25">
      <c r="A448" t="s">
        <v>1380</v>
      </c>
      <c r="B448" t="s">
        <v>1381</v>
      </c>
      <c r="C448">
        <v>35</v>
      </c>
      <c r="D448" t="s">
        <v>9</v>
      </c>
      <c r="E448" t="s">
        <v>1382</v>
      </c>
      <c r="F448" t="s">
        <v>96</v>
      </c>
      <c r="G448" t="s">
        <v>12</v>
      </c>
      <c r="H448" t="s">
        <v>31</v>
      </c>
    </row>
    <row r="449" spans="1:8" x14ac:dyDescent="0.25">
      <c r="A449" t="s">
        <v>1383</v>
      </c>
      <c r="B449" t="s">
        <v>1384</v>
      </c>
      <c r="C449">
        <v>45</v>
      </c>
      <c r="D449" t="s">
        <v>9</v>
      </c>
      <c r="E449" t="s">
        <v>1385</v>
      </c>
      <c r="F449" t="s">
        <v>11</v>
      </c>
      <c r="G449" t="s">
        <v>12</v>
      </c>
      <c r="H449" t="s">
        <v>13</v>
      </c>
    </row>
    <row r="450" spans="1:8" x14ac:dyDescent="0.25">
      <c r="A450" t="s">
        <v>1386</v>
      </c>
      <c r="B450" t="s">
        <v>1387</v>
      </c>
      <c r="C450">
        <v>64</v>
      </c>
      <c r="D450" t="s">
        <v>16</v>
      </c>
      <c r="E450" t="s">
        <v>1388</v>
      </c>
      <c r="F450" t="s">
        <v>845</v>
      </c>
      <c r="G450" t="s">
        <v>12</v>
      </c>
      <c r="H450" t="s">
        <v>26</v>
      </c>
    </row>
    <row r="451" spans="1:8" x14ac:dyDescent="0.25">
      <c r="A451" t="s">
        <v>1389</v>
      </c>
      <c r="B451" t="s">
        <v>1390</v>
      </c>
      <c r="C451">
        <v>29</v>
      </c>
      <c r="D451" t="s">
        <v>9</v>
      </c>
      <c r="E451" t="s">
        <v>1391</v>
      </c>
      <c r="F451" t="s">
        <v>25</v>
      </c>
      <c r="G451" t="s">
        <v>12</v>
      </c>
      <c r="H451" t="s">
        <v>26</v>
      </c>
    </row>
    <row r="452" spans="1:8" x14ac:dyDescent="0.25">
      <c r="A452" t="s">
        <v>1392</v>
      </c>
      <c r="B452" t="s">
        <v>1393</v>
      </c>
      <c r="C452">
        <v>59</v>
      </c>
      <c r="D452" t="s">
        <v>9</v>
      </c>
      <c r="E452" t="s">
        <v>1394</v>
      </c>
      <c r="F452" t="s">
        <v>70</v>
      </c>
      <c r="G452" t="s">
        <v>12</v>
      </c>
      <c r="H452" t="s">
        <v>26</v>
      </c>
    </row>
    <row r="453" spans="1:8" x14ac:dyDescent="0.25">
      <c r="A453" t="s">
        <v>1395</v>
      </c>
      <c r="B453" t="s">
        <v>1396</v>
      </c>
      <c r="C453">
        <v>46</v>
      </c>
      <c r="D453" t="s">
        <v>9</v>
      </c>
      <c r="E453" t="s">
        <v>564</v>
      </c>
      <c r="F453" t="s">
        <v>233</v>
      </c>
      <c r="G453" t="s">
        <v>12</v>
      </c>
      <c r="H453" t="s">
        <v>13</v>
      </c>
    </row>
    <row r="454" spans="1:8" x14ac:dyDescent="0.25">
      <c r="A454" t="s">
        <v>1397</v>
      </c>
      <c r="B454" t="s">
        <v>1398</v>
      </c>
      <c r="C454">
        <v>60</v>
      </c>
      <c r="D454" t="s">
        <v>16</v>
      </c>
      <c r="E454" t="s">
        <v>1399</v>
      </c>
      <c r="F454" t="s">
        <v>313</v>
      </c>
      <c r="G454" t="s">
        <v>12</v>
      </c>
      <c r="H454" t="s">
        <v>26</v>
      </c>
    </row>
    <row r="455" spans="1:8" x14ac:dyDescent="0.25">
      <c r="A455" t="s">
        <v>1400</v>
      </c>
      <c r="B455" t="s">
        <v>1401</v>
      </c>
      <c r="C455">
        <v>62</v>
      </c>
      <c r="D455" t="s">
        <v>16</v>
      </c>
      <c r="E455" t="s">
        <v>1402</v>
      </c>
      <c r="F455" t="s">
        <v>99</v>
      </c>
      <c r="G455" t="s">
        <v>12</v>
      </c>
      <c r="H455" t="s">
        <v>19</v>
      </c>
    </row>
    <row r="456" spans="1:8" x14ac:dyDescent="0.25">
      <c r="A456" t="s">
        <v>1403</v>
      </c>
      <c r="B456" t="s">
        <v>1404</v>
      </c>
      <c r="C456">
        <v>60</v>
      </c>
      <c r="D456" t="s">
        <v>9</v>
      </c>
      <c r="E456" t="s">
        <v>129</v>
      </c>
      <c r="F456" t="s">
        <v>96</v>
      </c>
      <c r="G456" t="s">
        <v>12</v>
      </c>
      <c r="H456" t="s">
        <v>13</v>
      </c>
    </row>
    <row r="457" spans="1:8" x14ac:dyDescent="0.25">
      <c r="A457" t="s">
        <v>1405</v>
      </c>
      <c r="B457" t="s">
        <v>1406</v>
      </c>
      <c r="C457">
        <v>54</v>
      </c>
      <c r="D457" t="s">
        <v>9</v>
      </c>
      <c r="E457" t="s">
        <v>1407</v>
      </c>
      <c r="F457" t="s">
        <v>194</v>
      </c>
      <c r="G457" t="s">
        <v>12</v>
      </c>
      <c r="H457" t="s">
        <v>13</v>
      </c>
    </row>
    <row r="458" spans="1:8" x14ac:dyDescent="0.25">
      <c r="A458" t="s">
        <v>1408</v>
      </c>
      <c r="B458" t="s">
        <v>1409</v>
      </c>
      <c r="C458">
        <v>59</v>
      </c>
      <c r="D458" t="s">
        <v>16</v>
      </c>
      <c r="E458" t="s">
        <v>1410</v>
      </c>
      <c r="F458" t="s">
        <v>291</v>
      </c>
      <c r="G458" t="s">
        <v>12</v>
      </c>
      <c r="H458" t="s">
        <v>13</v>
      </c>
    </row>
    <row r="459" spans="1:8" x14ac:dyDescent="0.25">
      <c r="A459" t="s">
        <v>1411</v>
      </c>
      <c r="B459" t="s">
        <v>1412</v>
      </c>
      <c r="C459">
        <v>59</v>
      </c>
      <c r="D459" t="s">
        <v>9</v>
      </c>
      <c r="E459" t="s">
        <v>1413</v>
      </c>
      <c r="F459" t="s">
        <v>588</v>
      </c>
      <c r="G459" t="s">
        <v>12</v>
      </c>
      <c r="H459" t="s">
        <v>19</v>
      </c>
    </row>
    <row r="460" spans="1:8" x14ac:dyDescent="0.25">
      <c r="A460" t="s">
        <v>1414</v>
      </c>
      <c r="B460" t="s">
        <v>1415</v>
      </c>
      <c r="C460">
        <v>62</v>
      </c>
      <c r="D460" t="s">
        <v>16</v>
      </c>
      <c r="E460" t="s">
        <v>1416</v>
      </c>
      <c r="F460" t="s">
        <v>51</v>
      </c>
      <c r="G460" t="s">
        <v>12</v>
      </c>
      <c r="H460" t="s">
        <v>31</v>
      </c>
    </row>
    <row r="461" spans="1:8" x14ac:dyDescent="0.25">
      <c r="A461" t="s">
        <v>1417</v>
      </c>
      <c r="B461" t="s">
        <v>679</v>
      </c>
      <c r="C461">
        <v>29</v>
      </c>
      <c r="D461" t="s">
        <v>16</v>
      </c>
      <c r="E461" t="s">
        <v>1418</v>
      </c>
      <c r="F461" t="s">
        <v>317</v>
      </c>
      <c r="G461" t="s">
        <v>12</v>
      </c>
      <c r="H461" t="s">
        <v>13</v>
      </c>
    </row>
    <row r="462" spans="1:8" x14ac:dyDescent="0.25">
      <c r="A462" t="s">
        <v>1419</v>
      </c>
      <c r="B462" t="s">
        <v>1420</v>
      </c>
      <c r="C462">
        <v>35</v>
      </c>
      <c r="D462" t="s">
        <v>9</v>
      </c>
      <c r="E462" t="s">
        <v>1421</v>
      </c>
      <c r="F462" t="s">
        <v>267</v>
      </c>
      <c r="G462" t="s">
        <v>12</v>
      </c>
      <c r="H462" t="s">
        <v>13</v>
      </c>
    </row>
    <row r="463" spans="1:8" x14ac:dyDescent="0.25">
      <c r="A463" t="s">
        <v>1422</v>
      </c>
      <c r="B463" t="s">
        <v>1423</v>
      </c>
      <c r="C463">
        <v>60</v>
      </c>
      <c r="D463" t="s">
        <v>16</v>
      </c>
      <c r="E463" t="s">
        <v>1424</v>
      </c>
      <c r="F463" t="s">
        <v>62</v>
      </c>
      <c r="G463" t="s">
        <v>12</v>
      </c>
      <c r="H463" t="s">
        <v>31</v>
      </c>
    </row>
    <row r="464" spans="1:8" x14ac:dyDescent="0.25">
      <c r="A464" t="s">
        <v>1425</v>
      </c>
      <c r="B464" t="s">
        <v>1426</v>
      </c>
      <c r="C464">
        <v>34</v>
      </c>
      <c r="D464" t="s">
        <v>16</v>
      </c>
      <c r="E464" t="s">
        <v>1427</v>
      </c>
      <c r="F464" t="s">
        <v>43</v>
      </c>
      <c r="G464" t="s">
        <v>12</v>
      </c>
      <c r="H464" t="s">
        <v>31</v>
      </c>
    </row>
    <row r="465" spans="1:8" x14ac:dyDescent="0.25">
      <c r="A465" t="s">
        <v>1428</v>
      </c>
      <c r="B465" t="s">
        <v>1429</v>
      </c>
      <c r="C465">
        <v>36</v>
      </c>
      <c r="D465" t="s">
        <v>16</v>
      </c>
      <c r="E465" t="s">
        <v>1430</v>
      </c>
      <c r="F465" t="s">
        <v>167</v>
      </c>
      <c r="G465" t="s">
        <v>12</v>
      </c>
      <c r="H465" t="s">
        <v>26</v>
      </c>
    </row>
    <row r="466" spans="1:8" x14ac:dyDescent="0.25">
      <c r="A466" t="s">
        <v>1431</v>
      </c>
      <c r="B466" t="s">
        <v>1432</v>
      </c>
      <c r="C466">
        <v>45</v>
      </c>
      <c r="D466" t="s">
        <v>16</v>
      </c>
      <c r="E466" t="s">
        <v>1433</v>
      </c>
      <c r="F466" t="s">
        <v>74</v>
      </c>
      <c r="G466" t="s">
        <v>12</v>
      </c>
      <c r="H466" t="s">
        <v>19</v>
      </c>
    </row>
    <row r="467" spans="1:8" x14ac:dyDescent="0.25">
      <c r="A467" t="s">
        <v>1434</v>
      </c>
      <c r="B467" t="s">
        <v>1435</v>
      </c>
      <c r="C467">
        <v>28</v>
      </c>
      <c r="D467" t="s">
        <v>16</v>
      </c>
      <c r="E467" t="s">
        <v>1436</v>
      </c>
      <c r="F467" t="s">
        <v>11</v>
      </c>
      <c r="G467" t="s">
        <v>12</v>
      </c>
      <c r="H467" t="s">
        <v>31</v>
      </c>
    </row>
    <row r="468" spans="1:8" x14ac:dyDescent="0.25">
      <c r="A468" t="s">
        <v>1437</v>
      </c>
      <c r="B468" t="s">
        <v>1438</v>
      </c>
      <c r="C468">
        <v>18</v>
      </c>
      <c r="D468" t="s">
        <v>9</v>
      </c>
      <c r="E468" t="s">
        <v>1439</v>
      </c>
      <c r="F468" t="s">
        <v>201</v>
      </c>
      <c r="G468" t="s">
        <v>12</v>
      </c>
      <c r="H468" t="s">
        <v>31</v>
      </c>
    </row>
    <row r="469" spans="1:8" x14ac:dyDescent="0.25">
      <c r="A469" t="s">
        <v>1440</v>
      </c>
      <c r="B469" t="s">
        <v>1441</v>
      </c>
      <c r="C469">
        <v>63</v>
      </c>
      <c r="D469" t="s">
        <v>16</v>
      </c>
      <c r="E469" t="s">
        <v>1442</v>
      </c>
      <c r="F469" t="s">
        <v>171</v>
      </c>
      <c r="G469" t="s">
        <v>12</v>
      </c>
      <c r="H469" t="s">
        <v>13</v>
      </c>
    </row>
    <row r="470" spans="1:8" x14ac:dyDescent="0.25">
      <c r="A470" t="s">
        <v>1443</v>
      </c>
      <c r="B470" t="s">
        <v>1444</v>
      </c>
      <c r="C470">
        <v>45</v>
      </c>
      <c r="D470" t="s">
        <v>9</v>
      </c>
      <c r="E470" t="s">
        <v>1445</v>
      </c>
      <c r="F470" t="s">
        <v>171</v>
      </c>
      <c r="G470" t="s">
        <v>12</v>
      </c>
      <c r="H470" t="s">
        <v>26</v>
      </c>
    </row>
    <row r="471" spans="1:8" x14ac:dyDescent="0.25">
      <c r="A471" t="s">
        <v>1446</v>
      </c>
      <c r="B471" t="s">
        <v>1447</v>
      </c>
      <c r="C471">
        <v>19</v>
      </c>
      <c r="D471" t="s">
        <v>9</v>
      </c>
      <c r="E471" t="s">
        <v>1448</v>
      </c>
      <c r="F471" t="s">
        <v>117</v>
      </c>
      <c r="G471" t="s">
        <v>12</v>
      </c>
      <c r="H471" t="s">
        <v>13</v>
      </c>
    </row>
    <row r="472" spans="1:8" x14ac:dyDescent="0.25">
      <c r="A472" t="s">
        <v>1449</v>
      </c>
      <c r="B472" t="s">
        <v>1450</v>
      </c>
      <c r="C472">
        <v>21</v>
      </c>
      <c r="D472" t="s">
        <v>16</v>
      </c>
      <c r="E472" t="s">
        <v>1451</v>
      </c>
      <c r="F472" t="s">
        <v>47</v>
      </c>
      <c r="G472" t="s">
        <v>12</v>
      </c>
      <c r="H472" t="s">
        <v>13</v>
      </c>
    </row>
    <row r="473" spans="1:8" x14ac:dyDescent="0.25">
      <c r="A473" t="s">
        <v>1452</v>
      </c>
      <c r="B473" t="s">
        <v>1453</v>
      </c>
      <c r="C473">
        <v>42</v>
      </c>
      <c r="D473" t="s">
        <v>9</v>
      </c>
      <c r="E473" t="s">
        <v>1454</v>
      </c>
      <c r="F473" t="s">
        <v>66</v>
      </c>
      <c r="G473" t="s">
        <v>12</v>
      </c>
      <c r="H473" t="s">
        <v>19</v>
      </c>
    </row>
    <row r="474" spans="1:8" x14ac:dyDescent="0.25">
      <c r="A474" t="s">
        <v>1455</v>
      </c>
      <c r="B474" t="s">
        <v>1456</v>
      </c>
      <c r="C474">
        <v>42</v>
      </c>
      <c r="D474" t="s">
        <v>9</v>
      </c>
      <c r="E474" t="s">
        <v>1457</v>
      </c>
      <c r="F474" t="s">
        <v>715</v>
      </c>
      <c r="G474" t="s">
        <v>12</v>
      </c>
      <c r="H474" t="s">
        <v>31</v>
      </c>
    </row>
    <row r="475" spans="1:8" x14ac:dyDescent="0.25">
      <c r="A475" t="s">
        <v>1458</v>
      </c>
      <c r="B475" t="s">
        <v>1459</v>
      </c>
      <c r="C475">
        <v>53</v>
      </c>
      <c r="D475" t="s">
        <v>9</v>
      </c>
      <c r="E475" t="s">
        <v>1460</v>
      </c>
      <c r="F475" t="s">
        <v>324</v>
      </c>
      <c r="G475" t="s">
        <v>12</v>
      </c>
      <c r="H475" t="s">
        <v>26</v>
      </c>
    </row>
    <row r="476" spans="1:8" x14ac:dyDescent="0.25">
      <c r="A476" t="s">
        <v>1461</v>
      </c>
      <c r="B476" t="s">
        <v>1462</v>
      </c>
      <c r="C476">
        <v>32</v>
      </c>
      <c r="D476" t="s">
        <v>16</v>
      </c>
      <c r="E476" t="s">
        <v>1463</v>
      </c>
      <c r="F476" t="s">
        <v>39</v>
      </c>
      <c r="G476" t="s">
        <v>12</v>
      </c>
      <c r="H476" t="s">
        <v>19</v>
      </c>
    </row>
    <row r="477" spans="1:8" x14ac:dyDescent="0.25">
      <c r="A477" t="s">
        <v>1464</v>
      </c>
      <c r="B477" t="s">
        <v>1465</v>
      </c>
      <c r="C477">
        <v>18</v>
      </c>
      <c r="D477" t="s">
        <v>16</v>
      </c>
      <c r="E477" t="s">
        <v>395</v>
      </c>
      <c r="F477" t="s">
        <v>171</v>
      </c>
      <c r="G477" t="s">
        <v>12</v>
      </c>
      <c r="H477" t="s">
        <v>19</v>
      </c>
    </row>
    <row r="478" spans="1:8" x14ac:dyDescent="0.25">
      <c r="A478" t="s">
        <v>1466</v>
      </c>
      <c r="B478" t="s">
        <v>1467</v>
      </c>
      <c r="C478">
        <v>33</v>
      </c>
      <c r="D478" t="s">
        <v>16</v>
      </c>
      <c r="E478" t="s">
        <v>1468</v>
      </c>
      <c r="F478" t="s">
        <v>96</v>
      </c>
      <c r="G478" t="s">
        <v>12</v>
      </c>
      <c r="H478" t="s">
        <v>13</v>
      </c>
    </row>
    <row r="479" spans="1:8" x14ac:dyDescent="0.25">
      <c r="A479" t="s">
        <v>1469</v>
      </c>
      <c r="B479" t="s">
        <v>1470</v>
      </c>
      <c r="C479">
        <v>41</v>
      </c>
      <c r="D479" t="s">
        <v>16</v>
      </c>
      <c r="E479" t="s">
        <v>1471</v>
      </c>
      <c r="F479" t="s">
        <v>62</v>
      </c>
      <c r="G479" t="s">
        <v>12</v>
      </c>
      <c r="H479" t="s">
        <v>19</v>
      </c>
    </row>
    <row r="480" spans="1:8" x14ac:dyDescent="0.25">
      <c r="A480" t="s">
        <v>1472</v>
      </c>
      <c r="B480" t="s">
        <v>1473</v>
      </c>
      <c r="C480">
        <v>59</v>
      </c>
      <c r="D480" t="s">
        <v>9</v>
      </c>
      <c r="E480" t="s">
        <v>1474</v>
      </c>
      <c r="F480" t="s">
        <v>39</v>
      </c>
      <c r="G480" t="s">
        <v>12</v>
      </c>
      <c r="H480" t="s">
        <v>13</v>
      </c>
    </row>
    <row r="481" spans="1:8" x14ac:dyDescent="0.25">
      <c r="A481" t="s">
        <v>1475</v>
      </c>
      <c r="B481" t="s">
        <v>1476</v>
      </c>
      <c r="C481">
        <v>40</v>
      </c>
      <c r="D481" t="s">
        <v>9</v>
      </c>
      <c r="E481" t="s">
        <v>1477</v>
      </c>
      <c r="F481" t="s">
        <v>43</v>
      </c>
      <c r="G481" t="s">
        <v>12</v>
      </c>
      <c r="H481" t="s">
        <v>26</v>
      </c>
    </row>
    <row r="482" spans="1:8" x14ac:dyDescent="0.25">
      <c r="A482" t="s">
        <v>1478</v>
      </c>
      <c r="B482" t="s">
        <v>1479</v>
      </c>
      <c r="C482">
        <v>33</v>
      </c>
      <c r="D482" t="s">
        <v>9</v>
      </c>
      <c r="E482" t="s">
        <v>1480</v>
      </c>
      <c r="F482" t="s">
        <v>250</v>
      </c>
      <c r="G482" t="s">
        <v>12</v>
      </c>
      <c r="H482" t="s">
        <v>26</v>
      </c>
    </row>
    <row r="483" spans="1:8" x14ac:dyDescent="0.25">
      <c r="A483" t="s">
        <v>1481</v>
      </c>
      <c r="B483" t="s">
        <v>1482</v>
      </c>
      <c r="C483">
        <v>21</v>
      </c>
      <c r="D483" t="s">
        <v>9</v>
      </c>
      <c r="E483" t="s">
        <v>1483</v>
      </c>
      <c r="F483" t="s">
        <v>81</v>
      </c>
      <c r="G483" t="s">
        <v>12</v>
      </c>
      <c r="H483" t="s">
        <v>13</v>
      </c>
    </row>
    <row r="484" spans="1:8" x14ac:dyDescent="0.25">
      <c r="A484" t="s">
        <v>1484</v>
      </c>
      <c r="B484" t="s">
        <v>1485</v>
      </c>
      <c r="C484">
        <v>26</v>
      </c>
      <c r="D484" t="s">
        <v>9</v>
      </c>
      <c r="E484" t="s">
        <v>1486</v>
      </c>
      <c r="F484" t="s">
        <v>588</v>
      </c>
      <c r="G484" t="s">
        <v>12</v>
      </c>
      <c r="H484" t="s">
        <v>19</v>
      </c>
    </row>
    <row r="485" spans="1:8" x14ac:dyDescent="0.25">
      <c r="A485" t="s">
        <v>1487</v>
      </c>
      <c r="B485" t="s">
        <v>1273</v>
      </c>
      <c r="C485">
        <v>48</v>
      </c>
      <c r="D485" t="s">
        <v>9</v>
      </c>
      <c r="E485" t="s">
        <v>1488</v>
      </c>
      <c r="F485" t="s">
        <v>184</v>
      </c>
      <c r="G485" t="s">
        <v>12</v>
      </c>
      <c r="H485" t="s">
        <v>13</v>
      </c>
    </row>
    <row r="486" spans="1:8" x14ac:dyDescent="0.25">
      <c r="A486" t="s">
        <v>1489</v>
      </c>
      <c r="B486" t="s">
        <v>1490</v>
      </c>
      <c r="C486">
        <v>32</v>
      </c>
      <c r="D486" t="s">
        <v>9</v>
      </c>
      <c r="E486" t="s">
        <v>1491</v>
      </c>
      <c r="F486" t="s">
        <v>715</v>
      </c>
      <c r="G486" t="s">
        <v>12</v>
      </c>
      <c r="H486" t="s">
        <v>26</v>
      </c>
    </row>
    <row r="487" spans="1:8" x14ac:dyDescent="0.25">
      <c r="A487" t="s">
        <v>1492</v>
      </c>
      <c r="B487" t="s">
        <v>1493</v>
      </c>
      <c r="C487">
        <v>46</v>
      </c>
      <c r="D487" t="s">
        <v>16</v>
      </c>
      <c r="E487" t="s">
        <v>1494</v>
      </c>
      <c r="F487" t="s">
        <v>287</v>
      </c>
      <c r="G487" t="s">
        <v>12</v>
      </c>
      <c r="H487" t="s">
        <v>26</v>
      </c>
    </row>
    <row r="488" spans="1:8" x14ac:dyDescent="0.25">
      <c r="A488" t="s">
        <v>1495</v>
      </c>
      <c r="B488" t="s">
        <v>1496</v>
      </c>
      <c r="C488">
        <v>22</v>
      </c>
      <c r="D488" t="s">
        <v>16</v>
      </c>
      <c r="E488" t="s">
        <v>1497</v>
      </c>
      <c r="F488" t="s">
        <v>171</v>
      </c>
      <c r="G488" t="s">
        <v>12</v>
      </c>
      <c r="H488" t="s">
        <v>26</v>
      </c>
    </row>
    <row r="489" spans="1:8" x14ac:dyDescent="0.25">
      <c r="A489" t="s">
        <v>1498</v>
      </c>
      <c r="B489" t="s">
        <v>1499</v>
      </c>
      <c r="C489">
        <v>36</v>
      </c>
      <c r="D489" t="s">
        <v>16</v>
      </c>
      <c r="E489" t="s">
        <v>1500</v>
      </c>
      <c r="F489" t="s">
        <v>117</v>
      </c>
      <c r="G489" t="s">
        <v>12</v>
      </c>
      <c r="H489" t="s">
        <v>19</v>
      </c>
    </row>
    <row r="490" spans="1:8" x14ac:dyDescent="0.25">
      <c r="A490" t="s">
        <v>1501</v>
      </c>
      <c r="B490" t="s">
        <v>1502</v>
      </c>
      <c r="C490">
        <v>23</v>
      </c>
      <c r="D490" t="s">
        <v>16</v>
      </c>
      <c r="E490" t="s">
        <v>1503</v>
      </c>
      <c r="F490" t="s">
        <v>30</v>
      </c>
      <c r="G490" t="s">
        <v>12</v>
      </c>
      <c r="H490" t="s">
        <v>19</v>
      </c>
    </row>
    <row r="491" spans="1:8" x14ac:dyDescent="0.25">
      <c r="A491" t="s">
        <v>1504</v>
      </c>
      <c r="B491" t="s">
        <v>1505</v>
      </c>
      <c r="C491">
        <v>42</v>
      </c>
      <c r="D491" t="s">
        <v>16</v>
      </c>
      <c r="E491" t="s">
        <v>1506</v>
      </c>
      <c r="F491" t="s">
        <v>254</v>
      </c>
      <c r="G491" t="s">
        <v>12</v>
      </c>
      <c r="H491" t="s">
        <v>31</v>
      </c>
    </row>
    <row r="492" spans="1:8" x14ac:dyDescent="0.25">
      <c r="A492" t="s">
        <v>1507</v>
      </c>
      <c r="B492" t="s">
        <v>1508</v>
      </c>
      <c r="C492">
        <v>23</v>
      </c>
      <c r="D492" t="s">
        <v>9</v>
      </c>
      <c r="E492" t="s">
        <v>1509</v>
      </c>
      <c r="F492" t="s">
        <v>140</v>
      </c>
      <c r="G492" t="s">
        <v>12</v>
      </c>
      <c r="H492" t="s">
        <v>19</v>
      </c>
    </row>
    <row r="493" spans="1:8" x14ac:dyDescent="0.25">
      <c r="A493" t="s">
        <v>1510</v>
      </c>
      <c r="B493" t="s">
        <v>1511</v>
      </c>
      <c r="C493">
        <v>52</v>
      </c>
      <c r="D493" t="s">
        <v>16</v>
      </c>
      <c r="E493" t="s">
        <v>1512</v>
      </c>
      <c r="F493" t="s">
        <v>39</v>
      </c>
      <c r="G493" t="s">
        <v>12</v>
      </c>
      <c r="H493" t="s">
        <v>13</v>
      </c>
    </row>
    <row r="494" spans="1:8" x14ac:dyDescent="0.25">
      <c r="A494" t="s">
        <v>1513</v>
      </c>
      <c r="B494" t="s">
        <v>1514</v>
      </c>
      <c r="C494">
        <v>59</v>
      </c>
      <c r="D494" t="s">
        <v>16</v>
      </c>
      <c r="E494" t="s">
        <v>1515</v>
      </c>
      <c r="F494" t="s">
        <v>250</v>
      </c>
      <c r="G494" t="s">
        <v>12</v>
      </c>
      <c r="H494" t="s">
        <v>19</v>
      </c>
    </row>
    <row r="495" spans="1:8" x14ac:dyDescent="0.25">
      <c r="A495" t="s">
        <v>1516</v>
      </c>
      <c r="B495" t="s">
        <v>1517</v>
      </c>
      <c r="C495">
        <v>28</v>
      </c>
      <c r="D495" t="s">
        <v>9</v>
      </c>
      <c r="E495" t="s">
        <v>84</v>
      </c>
      <c r="F495" t="s">
        <v>22</v>
      </c>
      <c r="G495" t="s">
        <v>12</v>
      </c>
      <c r="H495" t="s">
        <v>31</v>
      </c>
    </row>
    <row r="496" spans="1:8" x14ac:dyDescent="0.25">
      <c r="A496" t="s">
        <v>1518</v>
      </c>
      <c r="B496" t="s">
        <v>1519</v>
      </c>
      <c r="C496">
        <v>21</v>
      </c>
      <c r="D496" t="s">
        <v>9</v>
      </c>
      <c r="E496" t="s">
        <v>1520</v>
      </c>
      <c r="F496" t="s">
        <v>359</v>
      </c>
      <c r="G496" t="s">
        <v>12</v>
      </c>
      <c r="H496" t="s">
        <v>13</v>
      </c>
    </row>
    <row r="497" spans="1:8" x14ac:dyDescent="0.25">
      <c r="A497" t="s">
        <v>1521</v>
      </c>
      <c r="B497" t="s">
        <v>1522</v>
      </c>
      <c r="C497">
        <v>23</v>
      </c>
      <c r="D497" t="s">
        <v>16</v>
      </c>
      <c r="E497" t="s">
        <v>1523</v>
      </c>
      <c r="F497" t="s">
        <v>92</v>
      </c>
      <c r="G497" t="s">
        <v>12</v>
      </c>
      <c r="H497" t="s">
        <v>26</v>
      </c>
    </row>
    <row r="498" spans="1:8" x14ac:dyDescent="0.25">
      <c r="A498" t="s">
        <v>1524</v>
      </c>
      <c r="B498" t="s">
        <v>1525</v>
      </c>
      <c r="C498">
        <v>56</v>
      </c>
      <c r="D498" t="s">
        <v>9</v>
      </c>
      <c r="E498" t="s">
        <v>1526</v>
      </c>
      <c r="F498" t="s">
        <v>25</v>
      </c>
      <c r="G498" t="s">
        <v>12</v>
      </c>
      <c r="H498" t="s">
        <v>26</v>
      </c>
    </row>
    <row r="499" spans="1:8" x14ac:dyDescent="0.25">
      <c r="A499" t="s">
        <v>1527</v>
      </c>
      <c r="B499" t="s">
        <v>1528</v>
      </c>
      <c r="C499">
        <v>47</v>
      </c>
      <c r="D499" t="s">
        <v>16</v>
      </c>
      <c r="E499" t="s">
        <v>1529</v>
      </c>
      <c r="F499" t="s">
        <v>58</v>
      </c>
      <c r="G499" t="s">
        <v>12</v>
      </c>
      <c r="H499" t="s">
        <v>13</v>
      </c>
    </row>
    <row r="500" spans="1:8" x14ac:dyDescent="0.25">
      <c r="A500" t="s">
        <v>1530</v>
      </c>
      <c r="B500" t="s">
        <v>1531</v>
      </c>
      <c r="C500">
        <v>35</v>
      </c>
      <c r="D500" t="s">
        <v>9</v>
      </c>
      <c r="E500" t="s">
        <v>1532</v>
      </c>
      <c r="F500" t="s">
        <v>233</v>
      </c>
      <c r="G500" t="s">
        <v>12</v>
      </c>
      <c r="H500" t="s">
        <v>31</v>
      </c>
    </row>
    <row r="501" spans="1:8" x14ac:dyDescent="0.25">
      <c r="A501" t="s">
        <v>1533</v>
      </c>
      <c r="B501" t="s">
        <v>1534</v>
      </c>
      <c r="C501">
        <v>27</v>
      </c>
      <c r="D501" t="s">
        <v>16</v>
      </c>
      <c r="E501" t="s">
        <v>1535</v>
      </c>
      <c r="F501" t="s">
        <v>35</v>
      </c>
      <c r="G501" t="s">
        <v>12</v>
      </c>
      <c r="H501" t="s">
        <v>19</v>
      </c>
    </row>
  </sheetData>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H501"/>
  <sheetViews>
    <sheetView workbookViewId="0">
      <selection activeCell="K412" sqref="K412"/>
    </sheetView>
  </sheetViews>
  <sheetFormatPr defaultRowHeight="15" x14ac:dyDescent="0.25"/>
  <cols>
    <col min="1" max="1" width="22.85546875" customWidth="1"/>
    <col min="2" max="2" width="16.85546875" customWidth="1"/>
    <col min="4" max="4" width="9.85546875" customWidth="1"/>
    <col min="5" max="5" width="24.28515625" customWidth="1"/>
    <col min="6" max="6" width="16.140625" customWidth="1"/>
    <col min="7" max="7" width="10.140625" customWidth="1"/>
    <col min="8" max="8" width="23.140625" customWidth="1"/>
  </cols>
  <sheetData>
    <row r="1" spans="1:8" x14ac:dyDescent="0.25">
      <c r="A1" t="s">
        <v>0</v>
      </c>
      <c r="B1" t="s">
        <v>1</v>
      </c>
      <c r="C1" t="s">
        <v>2</v>
      </c>
      <c r="D1" t="s">
        <v>3</v>
      </c>
      <c r="E1" t="s">
        <v>4</v>
      </c>
      <c r="F1" t="s">
        <v>5</v>
      </c>
      <c r="G1" t="s">
        <v>6</v>
      </c>
      <c r="H1" t="s">
        <v>7</v>
      </c>
    </row>
    <row r="2" spans="1:8" x14ac:dyDescent="0.25">
      <c r="A2" t="s">
        <v>8</v>
      </c>
      <c r="B2" t="s">
        <v>3834</v>
      </c>
      <c r="C2">
        <v>55</v>
      </c>
      <c r="D2" t="s">
        <v>9</v>
      </c>
      <c r="E2" t="s">
        <v>10</v>
      </c>
      <c r="F2" t="s">
        <v>11</v>
      </c>
      <c r="G2" t="s">
        <v>12</v>
      </c>
      <c r="H2" s="5" t="s">
        <v>3962</v>
      </c>
    </row>
    <row r="3" spans="1:8" x14ac:dyDescent="0.25">
      <c r="A3" t="s">
        <v>14</v>
      </c>
      <c r="B3" t="s">
        <v>15</v>
      </c>
      <c r="C3">
        <v>26</v>
      </c>
      <c r="D3" t="s">
        <v>16</v>
      </c>
      <c r="E3" t="s">
        <v>17</v>
      </c>
      <c r="F3" t="s">
        <v>18</v>
      </c>
      <c r="G3" t="s">
        <v>12</v>
      </c>
      <c r="H3" t="s">
        <v>19</v>
      </c>
    </row>
    <row r="4" spans="1:8" x14ac:dyDescent="0.25">
      <c r="A4" t="s">
        <v>20</v>
      </c>
      <c r="B4" t="s">
        <v>3833</v>
      </c>
      <c r="C4">
        <v>29</v>
      </c>
      <c r="D4" t="s">
        <v>16</v>
      </c>
      <c r="E4" t="s">
        <v>21</v>
      </c>
      <c r="F4" t="s">
        <v>22</v>
      </c>
      <c r="G4" t="s">
        <v>12</v>
      </c>
      <c r="H4" t="s">
        <v>19</v>
      </c>
    </row>
    <row r="5" spans="1:8" x14ac:dyDescent="0.25">
      <c r="A5" t="s">
        <v>23</v>
      </c>
      <c r="B5" t="s">
        <v>3835</v>
      </c>
      <c r="C5">
        <v>59</v>
      </c>
      <c r="D5" t="s">
        <v>16</v>
      </c>
      <c r="E5" t="s">
        <v>24</v>
      </c>
      <c r="F5" t="s">
        <v>25</v>
      </c>
      <c r="G5" t="s">
        <v>12</v>
      </c>
      <c r="H5" t="s">
        <v>26</v>
      </c>
    </row>
    <row r="6" spans="1:8" x14ac:dyDescent="0.25">
      <c r="A6" t="s">
        <v>27</v>
      </c>
      <c r="B6" t="s">
        <v>28</v>
      </c>
      <c r="C6">
        <v>64</v>
      </c>
      <c r="D6" t="s">
        <v>16</v>
      </c>
      <c r="E6" t="s">
        <v>29</v>
      </c>
      <c r="F6" t="s">
        <v>30</v>
      </c>
      <c r="G6" t="s">
        <v>12</v>
      </c>
      <c r="H6" t="s">
        <v>31</v>
      </c>
    </row>
    <row r="7" spans="1:8" x14ac:dyDescent="0.25">
      <c r="A7" t="s">
        <v>32</v>
      </c>
      <c r="B7" t="s">
        <v>33</v>
      </c>
      <c r="C7">
        <v>24</v>
      </c>
      <c r="D7" t="s">
        <v>9</v>
      </c>
      <c r="E7" t="s">
        <v>34</v>
      </c>
      <c r="F7" t="s">
        <v>35</v>
      </c>
      <c r="G7" t="s">
        <v>12</v>
      </c>
      <c r="H7" t="s">
        <v>26</v>
      </c>
    </row>
    <row r="8" spans="1:8" x14ac:dyDescent="0.25">
      <c r="A8" t="s">
        <v>36</v>
      </c>
      <c r="B8" t="s">
        <v>37</v>
      </c>
      <c r="C8">
        <v>29</v>
      </c>
      <c r="D8" t="s">
        <v>16</v>
      </c>
      <c r="E8" t="s">
        <v>38</v>
      </c>
      <c r="F8" t="s">
        <v>39</v>
      </c>
      <c r="G8" t="s">
        <v>12</v>
      </c>
      <c r="H8" t="s">
        <v>19</v>
      </c>
    </row>
    <row r="9" spans="1:8" x14ac:dyDescent="0.25">
      <c r="A9" t="s">
        <v>40</v>
      </c>
      <c r="B9" t="s">
        <v>41</v>
      </c>
      <c r="C9">
        <v>29</v>
      </c>
      <c r="D9" t="s">
        <v>16</v>
      </c>
      <c r="E9" t="s">
        <v>42</v>
      </c>
      <c r="F9" t="s">
        <v>43</v>
      </c>
      <c r="G9" t="s">
        <v>12</v>
      </c>
      <c r="H9" t="s">
        <v>26</v>
      </c>
    </row>
    <row r="10" spans="1:8" x14ac:dyDescent="0.25">
      <c r="A10" t="s">
        <v>44</v>
      </c>
      <c r="B10" t="s">
        <v>45</v>
      </c>
      <c r="C10">
        <v>53</v>
      </c>
      <c r="D10" t="s">
        <v>16</v>
      </c>
      <c r="E10" t="s">
        <v>46</v>
      </c>
      <c r="F10" t="s">
        <v>47</v>
      </c>
      <c r="G10" t="s">
        <v>12</v>
      </c>
      <c r="H10" t="s">
        <v>13</v>
      </c>
    </row>
    <row r="11" spans="1:8" x14ac:dyDescent="0.25">
      <c r="A11" t="s">
        <v>48</v>
      </c>
      <c r="B11" t="s">
        <v>49</v>
      </c>
      <c r="C11">
        <v>64</v>
      </c>
      <c r="D11" t="s">
        <v>9</v>
      </c>
      <c r="E11" t="s">
        <v>50</v>
      </c>
      <c r="F11" t="s">
        <v>51</v>
      </c>
      <c r="G11" t="s">
        <v>12</v>
      </c>
      <c r="H11" t="s">
        <v>19</v>
      </c>
    </row>
    <row r="12" spans="1:8" x14ac:dyDescent="0.25">
      <c r="A12" t="s">
        <v>52</v>
      </c>
      <c r="B12" t="s">
        <v>53</v>
      </c>
      <c r="C12">
        <v>53</v>
      </c>
      <c r="D12" t="s">
        <v>9</v>
      </c>
      <c r="E12" t="s">
        <v>54</v>
      </c>
      <c r="F12" t="s">
        <v>51</v>
      </c>
      <c r="G12" t="s">
        <v>12</v>
      </c>
      <c r="H12" t="s">
        <v>26</v>
      </c>
    </row>
    <row r="13" spans="1:8" x14ac:dyDescent="0.25">
      <c r="A13" t="s">
        <v>55</v>
      </c>
      <c r="B13" t="s">
        <v>56</v>
      </c>
      <c r="C13">
        <v>28</v>
      </c>
      <c r="D13" t="s">
        <v>16</v>
      </c>
      <c r="E13" t="s">
        <v>57</v>
      </c>
      <c r="F13" t="s">
        <v>58</v>
      </c>
      <c r="G13" t="s">
        <v>12</v>
      </c>
      <c r="H13" t="s">
        <v>13</v>
      </c>
    </row>
    <row r="14" spans="1:8" x14ac:dyDescent="0.25">
      <c r="A14" t="s">
        <v>59</v>
      </c>
      <c r="B14" t="s">
        <v>60</v>
      </c>
      <c r="C14">
        <v>55</v>
      </c>
      <c r="D14" t="s">
        <v>16</v>
      </c>
      <c r="E14" t="s">
        <v>61</v>
      </c>
      <c r="F14" t="s">
        <v>62</v>
      </c>
      <c r="G14" t="s">
        <v>12</v>
      </c>
      <c r="H14" t="s">
        <v>19</v>
      </c>
    </row>
    <row r="15" spans="1:8" x14ac:dyDescent="0.25">
      <c r="A15" t="s">
        <v>63</v>
      </c>
      <c r="B15" t="s">
        <v>64</v>
      </c>
      <c r="C15">
        <v>32</v>
      </c>
      <c r="D15" t="s">
        <v>16</v>
      </c>
      <c r="E15" t="s">
        <v>65</v>
      </c>
      <c r="F15" t="s">
        <v>66</v>
      </c>
      <c r="G15" t="s">
        <v>12</v>
      </c>
      <c r="H15" t="s">
        <v>31</v>
      </c>
    </row>
    <row r="16" spans="1:8" x14ac:dyDescent="0.25">
      <c r="A16" t="s">
        <v>67</v>
      </c>
      <c r="B16" t="s">
        <v>68</v>
      </c>
      <c r="C16">
        <v>53</v>
      </c>
      <c r="D16" t="s">
        <v>16</v>
      </c>
      <c r="E16" t="s">
        <v>69</v>
      </c>
      <c r="F16" t="s">
        <v>70</v>
      </c>
      <c r="G16" t="s">
        <v>12</v>
      </c>
      <c r="H16" t="s">
        <v>31</v>
      </c>
    </row>
    <row r="17" spans="1:8" x14ac:dyDescent="0.25">
      <c r="A17" t="s">
        <v>71</v>
      </c>
      <c r="B17" t="s">
        <v>72</v>
      </c>
      <c r="C17">
        <v>49</v>
      </c>
      <c r="D17" t="s">
        <v>16</v>
      </c>
      <c r="E17" t="s">
        <v>73</v>
      </c>
      <c r="F17" t="s">
        <v>74</v>
      </c>
      <c r="G17" t="s">
        <v>12</v>
      </c>
      <c r="H17" t="s">
        <v>19</v>
      </c>
    </row>
    <row r="18" spans="1:8" x14ac:dyDescent="0.25">
      <c r="A18" t="s">
        <v>75</v>
      </c>
      <c r="B18" t="s">
        <v>76</v>
      </c>
      <c r="C18">
        <v>24</v>
      </c>
      <c r="D18" t="s">
        <v>16</v>
      </c>
      <c r="E18" t="s">
        <v>77</v>
      </c>
      <c r="F18" t="s">
        <v>51</v>
      </c>
      <c r="G18" t="s">
        <v>12</v>
      </c>
      <c r="H18" t="s">
        <v>26</v>
      </c>
    </row>
    <row r="19" spans="1:8" x14ac:dyDescent="0.25">
      <c r="A19" t="s">
        <v>78</v>
      </c>
      <c r="B19" t="s">
        <v>79</v>
      </c>
      <c r="C19">
        <v>60</v>
      </c>
      <c r="D19" t="s">
        <v>16</v>
      </c>
      <c r="E19" t="s">
        <v>80</v>
      </c>
      <c r="F19" t="s">
        <v>81</v>
      </c>
      <c r="G19" t="s">
        <v>12</v>
      </c>
      <c r="H19" t="s">
        <v>19</v>
      </c>
    </row>
    <row r="20" spans="1:8" x14ac:dyDescent="0.25">
      <c r="A20" t="s">
        <v>82</v>
      </c>
      <c r="B20" t="s">
        <v>83</v>
      </c>
      <c r="C20">
        <v>43</v>
      </c>
      <c r="D20" t="s">
        <v>9</v>
      </c>
      <c r="E20" t="s">
        <v>84</v>
      </c>
      <c r="F20" t="s">
        <v>62</v>
      </c>
      <c r="G20" t="s">
        <v>12</v>
      </c>
      <c r="H20" s="5" t="s">
        <v>3962</v>
      </c>
    </row>
    <row r="21" spans="1:8" x14ac:dyDescent="0.25">
      <c r="A21" t="s">
        <v>85</v>
      </c>
      <c r="B21" t="s">
        <v>86</v>
      </c>
      <c r="C21">
        <v>46</v>
      </c>
      <c r="D21" t="s">
        <v>16</v>
      </c>
      <c r="E21" t="s">
        <v>87</v>
      </c>
      <c r="F21" t="s">
        <v>88</v>
      </c>
      <c r="G21" t="s">
        <v>12</v>
      </c>
      <c r="H21" t="s">
        <v>19</v>
      </c>
    </row>
    <row r="22" spans="1:8" x14ac:dyDescent="0.25">
      <c r="A22" t="s">
        <v>89</v>
      </c>
      <c r="B22" t="s">
        <v>90</v>
      </c>
      <c r="C22">
        <v>59</v>
      </c>
      <c r="D22" t="s">
        <v>9</v>
      </c>
      <c r="E22" t="s">
        <v>91</v>
      </c>
      <c r="F22" t="s">
        <v>92</v>
      </c>
      <c r="G22" t="s">
        <v>12</v>
      </c>
      <c r="H22" t="s">
        <v>31</v>
      </c>
    </row>
    <row r="23" spans="1:8" x14ac:dyDescent="0.25">
      <c r="A23" t="s">
        <v>93</v>
      </c>
      <c r="B23" t="s">
        <v>94</v>
      </c>
      <c r="C23">
        <v>36</v>
      </c>
      <c r="D23" t="s">
        <v>16</v>
      </c>
      <c r="E23" t="s">
        <v>95</v>
      </c>
      <c r="F23" t="s">
        <v>96</v>
      </c>
      <c r="G23" t="s">
        <v>12</v>
      </c>
      <c r="H23" t="s">
        <v>13</v>
      </c>
    </row>
    <row r="24" spans="1:8" x14ac:dyDescent="0.25">
      <c r="A24" t="s">
        <v>97</v>
      </c>
      <c r="B24" t="s">
        <v>3836</v>
      </c>
      <c r="C24">
        <v>33</v>
      </c>
      <c r="D24" t="s">
        <v>16</v>
      </c>
      <c r="E24" t="s">
        <v>98</v>
      </c>
      <c r="F24" t="s">
        <v>99</v>
      </c>
      <c r="G24" t="s">
        <v>12</v>
      </c>
      <c r="H24" t="s">
        <v>31</v>
      </c>
    </row>
    <row r="25" spans="1:8" x14ac:dyDescent="0.25">
      <c r="A25" t="s">
        <v>100</v>
      </c>
      <c r="B25" t="s">
        <v>101</v>
      </c>
      <c r="C25">
        <v>52</v>
      </c>
      <c r="D25" t="s">
        <v>16</v>
      </c>
      <c r="E25" t="s">
        <v>102</v>
      </c>
      <c r="F25" t="s">
        <v>35</v>
      </c>
      <c r="G25" t="s">
        <v>12</v>
      </c>
      <c r="H25" t="s">
        <v>31</v>
      </c>
    </row>
    <row r="26" spans="1:8" x14ac:dyDescent="0.25">
      <c r="A26" t="s">
        <v>103</v>
      </c>
      <c r="B26" t="s">
        <v>104</v>
      </c>
      <c r="C26">
        <v>40</v>
      </c>
      <c r="D26" t="s">
        <v>9</v>
      </c>
      <c r="E26" t="s">
        <v>105</v>
      </c>
      <c r="F26" t="s">
        <v>106</v>
      </c>
      <c r="G26" t="s">
        <v>12</v>
      </c>
      <c r="H26" t="s">
        <v>19</v>
      </c>
    </row>
    <row r="27" spans="1:8" x14ac:dyDescent="0.25">
      <c r="A27" t="s">
        <v>107</v>
      </c>
      <c r="B27" t="s">
        <v>108</v>
      </c>
      <c r="C27">
        <v>59</v>
      </c>
      <c r="D27" t="s">
        <v>16</v>
      </c>
      <c r="E27" t="s">
        <v>109</v>
      </c>
      <c r="F27" t="s">
        <v>30</v>
      </c>
      <c r="G27" t="s">
        <v>12</v>
      </c>
      <c r="H27" t="s">
        <v>26</v>
      </c>
    </row>
    <row r="28" spans="1:8" x14ac:dyDescent="0.25">
      <c r="A28" t="s">
        <v>110</v>
      </c>
      <c r="B28" t="s">
        <v>111</v>
      </c>
      <c r="C28">
        <v>18</v>
      </c>
      <c r="D28" t="s">
        <v>16</v>
      </c>
      <c r="E28" t="s">
        <v>112</v>
      </c>
      <c r="F28" t="s">
        <v>113</v>
      </c>
      <c r="G28" t="s">
        <v>12</v>
      </c>
      <c r="H28" t="s">
        <v>13</v>
      </c>
    </row>
    <row r="29" spans="1:8" x14ac:dyDescent="0.25">
      <c r="A29" t="s">
        <v>114</v>
      </c>
      <c r="B29" t="s">
        <v>115</v>
      </c>
      <c r="C29">
        <v>31</v>
      </c>
      <c r="D29" t="s">
        <v>9</v>
      </c>
      <c r="E29" t="s">
        <v>116</v>
      </c>
      <c r="F29" t="s">
        <v>117</v>
      </c>
      <c r="G29" t="s">
        <v>12</v>
      </c>
      <c r="H29" s="5" t="s">
        <v>3962</v>
      </c>
    </row>
    <row r="30" spans="1:8" x14ac:dyDescent="0.25">
      <c r="A30" t="s">
        <v>118</v>
      </c>
      <c r="B30" t="s">
        <v>119</v>
      </c>
      <c r="C30">
        <v>27</v>
      </c>
      <c r="D30" t="s">
        <v>16</v>
      </c>
      <c r="E30" t="s">
        <v>120</v>
      </c>
      <c r="F30" t="s">
        <v>88</v>
      </c>
      <c r="G30" t="s">
        <v>12</v>
      </c>
      <c r="H30" t="s">
        <v>19</v>
      </c>
    </row>
    <row r="31" spans="1:8" x14ac:dyDescent="0.25">
      <c r="A31" t="s">
        <v>121</v>
      </c>
      <c r="B31" t="s">
        <v>122</v>
      </c>
      <c r="C31">
        <v>54</v>
      </c>
      <c r="D31" t="s">
        <v>16</v>
      </c>
      <c r="E31" t="s">
        <v>123</v>
      </c>
      <c r="F31" t="s">
        <v>30</v>
      </c>
      <c r="G31" t="s">
        <v>12</v>
      </c>
      <c r="H31" t="s">
        <v>31</v>
      </c>
    </row>
    <row r="32" spans="1:8" x14ac:dyDescent="0.25">
      <c r="A32" t="s">
        <v>124</v>
      </c>
      <c r="B32" t="s">
        <v>125</v>
      </c>
      <c r="C32">
        <v>64</v>
      </c>
      <c r="D32" t="s">
        <v>16</v>
      </c>
      <c r="E32" t="s">
        <v>126</v>
      </c>
      <c r="F32" t="s">
        <v>51</v>
      </c>
      <c r="G32" t="s">
        <v>12</v>
      </c>
      <c r="H32" t="s">
        <v>26</v>
      </c>
    </row>
    <row r="33" spans="1:8" x14ac:dyDescent="0.25">
      <c r="A33" t="s">
        <v>127</v>
      </c>
      <c r="B33" t="s">
        <v>128</v>
      </c>
      <c r="C33">
        <v>41</v>
      </c>
      <c r="D33" t="s">
        <v>9</v>
      </c>
      <c r="E33" t="s">
        <v>129</v>
      </c>
      <c r="F33" t="s">
        <v>35</v>
      </c>
      <c r="G33" t="s">
        <v>12</v>
      </c>
      <c r="H33" t="s">
        <v>31</v>
      </c>
    </row>
    <row r="34" spans="1:8" x14ac:dyDescent="0.25">
      <c r="A34" t="s">
        <v>130</v>
      </c>
      <c r="B34" t="s">
        <v>131</v>
      </c>
      <c r="C34">
        <v>48</v>
      </c>
      <c r="D34" t="s">
        <v>16</v>
      </c>
      <c r="E34" t="s">
        <v>132</v>
      </c>
      <c r="F34" t="s">
        <v>133</v>
      </c>
      <c r="G34" t="s">
        <v>12</v>
      </c>
      <c r="H34" t="s">
        <v>13</v>
      </c>
    </row>
    <row r="35" spans="1:8" x14ac:dyDescent="0.25">
      <c r="A35" t="s">
        <v>134</v>
      </c>
      <c r="B35" t="s">
        <v>135</v>
      </c>
      <c r="C35">
        <v>25</v>
      </c>
      <c r="D35" t="s">
        <v>9</v>
      </c>
      <c r="E35" t="s">
        <v>136</v>
      </c>
      <c r="F35" t="s">
        <v>96</v>
      </c>
      <c r="G35" t="s">
        <v>12</v>
      </c>
      <c r="H35" t="s">
        <v>19</v>
      </c>
    </row>
    <row r="36" spans="1:8" x14ac:dyDescent="0.25">
      <c r="A36" t="s">
        <v>137</v>
      </c>
      <c r="B36" t="s">
        <v>138</v>
      </c>
      <c r="C36">
        <v>27</v>
      </c>
      <c r="D36" t="s">
        <v>16</v>
      </c>
      <c r="E36" t="s">
        <v>139</v>
      </c>
      <c r="F36" t="s">
        <v>140</v>
      </c>
      <c r="G36" t="s">
        <v>12</v>
      </c>
      <c r="H36" t="s">
        <v>19</v>
      </c>
    </row>
    <row r="37" spans="1:8" x14ac:dyDescent="0.25">
      <c r="A37" t="s">
        <v>141</v>
      </c>
      <c r="B37" t="s">
        <v>142</v>
      </c>
      <c r="C37">
        <v>52</v>
      </c>
      <c r="D37" t="s">
        <v>9</v>
      </c>
      <c r="E37" t="s">
        <v>143</v>
      </c>
      <c r="F37" t="s">
        <v>18</v>
      </c>
      <c r="G37" t="s">
        <v>12</v>
      </c>
      <c r="H37" t="s">
        <v>31</v>
      </c>
    </row>
    <row r="38" spans="1:8" x14ac:dyDescent="0.25">
      <c r="A38" t="s">
        <v>144</v>
      </c>
      <c r="B38" t="s">
        <v>145</v>
      </c>
      <c r="C38">
        <v>20</v>
      </c>
      <c r="D38" t="s">
        <v>16</v>
      </c>
      <c r="E38" t="s">
        <v>146</v>
      </c>
      <c r="F38" t="s">
        <v>81</v>
      </c>
      <c r="G38" t="s">
        <v>12</v>
      </c>
      <c r="H38" t="s">
        <v>13</v>
      </c>
    </row>
    <row r="39" spans="1:8" x14ac:dyDescent="0.25">
      <c r="A39" t="s">
        <v>147</v>
      </c>
      <c r="B39" t="s">
        <v>148</v>
      </c>
      <c r="C39">
        <v>27</v>
      </c>
      <c r="D39" t="s">
        <v>16</v>
      </c>
      <c r="E39" t="s">
        <v>149</v>
      </c>
      <c r="F39" t="s">
        <v>39</v>
      </c>
      <c r="G39" t="s">
        <v>12</v>
      </c>
      <c r="H39" s="5" t="s">
        <v>3962</v>
      </c>
    </row>
    <row r="40" spans="1:8" x14ac:dyDescent="0.25">
      <c r="A40" t="s">
        <v>150</v>
      </c>
      <c r="B40" t="s">
        <v>151</v>
      </c>
      <c r="C40">
        <v>35</v>
      </c>
      <c r="D40" t="s">
        <v>16</v>
      </c>
      <c r="E40" t="s">
        <v>152</v>
      </c>
      <c r="F40" t="s">
        <v>18</v>
      </c>
      <c r="G40" t="s">
        <v>12</v>
      </c>
      <c r="H40" t="s">
        <v>26</v>
      </c>
    </row>
    <row r="41" spans="1:8" x14ac:dyDescent="0.25">
      <c r="A41" t="s">
        <v>153</v>
      </c>
      <c r="B41" t="s">
        <v>154</v>
      </c>
      <c r="C41">
        <v>55</v>
      </c>
      <c r="D41" t="s">
        <v>16</v>
      </c>
      <c r="E41" t="s">
        <v>155</v>
      </c>
      <c r="F41" t="s">
        <v>156</v>
      </c>
      <c r="G41" t="s">
        <v>12</v>
      </c>
      <c r="H41" t="s">
        <v>13</v>
      </c>
    </row>
    <row r="42" spans="1:8" x14ac:dyDescent="0.25">
      <c r="A42" t="s">
        <v>157</v>
      </c>
      <c r="B42" t="s">
        <v>158</v>
      </c>
      <c r="C42">
        <v>50</v>
      </c>
      <c r="D42" t="s">
        <v>9</v>
      </c>
      <c r="E42" t="s">
        <v>159</v>
      </c>
      <c r="F42" t="s">
        <v>62</v>
      </c>
      <c r="G42" t="s">
        <v>12</v>
      </c>
      <c r="H42" t="s">
        <v>13</v>
      </c>
    </row>
    <row r="43" spans="1:8" x14ac:dyDescent="0.25">
      <c r="A43" t="s">
        <v>160</v>
      </c>
      <c r="B43" t="s">
        <v>161</v>
      </c>
      <c r="C43">
        <v>21</v>
      </c>
      <c r="D43" t="s">
        <v>9</v>
      </c>
      <c r="E43" t="s">
        <v>162</v>
      </c>
      <c r="F43" t="s">
        <v>163</v>
      </c>
      <c r="G43" t="s">
        <v>12</v>
      </c>
      <c r="H43" t="s">
        <v>19</v>
      </c>
    </row>
    <row r="44" spans="1:8" x14ac:dyDescent="0.25">
      <c r="A44" t="s">
        <v>164</v>
      </c>
      <c r="B44" t="s">
        <v>165</v>
      </c>
      <c r="C44">
        <v>19</v>
      </c>
      <c r="D44" t="s">
        <v>9</v>
      </c>
      <c r="E44" t="s">
        <v>166</v>
      </c>
      <c r="F44" t="s">
        <v>167</v>
      </c>
      <c r="G44" t="s">
        <v>12</v>
      </c>
      <c r="H44" t="s">
        <v>19</v>
      </c>
    </row>
    <row r="45" spans="1:8" x14ac:dyDescent="0.25">
      <c r="A45" t="s">
        <v>168</v>
      </c>
      <c r="B45" t="s">
        <v>169</v>
      </c>
      <c r="C45">
        <v>45</v>
      </c>
      <c r="D45" t="s">
        <v>9</v>
      </c>
      <c r="E45" t="s">
        <v>170</v>
      </c>
      <c r="F45" t="s">
        <v>171</v>
      </c>
      <c r="G45" t="s">
        <v>12</v>
      </c>
      <c r="H45" t="s">
        <v>13</v>
      </c>
    </row>
    <row r="46" spans="1:8" x14ac:dyDescent="0.25">
      <c r="A46" t="s">
        <v>172</v>
      </c>
      <c r="B46" t="s">
        <v>173</v>
      </c>
      <c r="C46">
        <v>34</v>
      </c>
      <c r="D46" t="s">
        <v>9</v>
      </c>
      <c r="E46" t="s">
        <v>174</v>
      </c>
      <c r="F46" t="s">
        <v>99</v>
      </c>
      <c r="G46" t="s">
        <v>12</v>
      </c>
      <c r="H46" t="s">
        <v>26</v>
      </c>
    </row>
    <row r="47" spans="1:8" x14ac:dyDescent="0.25">
      <c r="A47" t="s">
        <v>175</v>
      </c>
      <c r="B47" t="s">
        <v>176</v>
      </c>
      <c r="C47">
        <v>54</v>
      </c>
      <c r="D47" t="s">
        <v>9</v>
      </c>
      <c r="E47" t="s">
        <v>177</v>
      </c>
      <c r="F47" t="s">
        <v>133</v>
      </c>
      <c r="G47" t="s">
        <v>12</v>
      </c>
      <c r="H47" t="s">
        <v>13</v>
      </c>
    </row>
    <row r="48" spans="1:8" x14ac:dyDescent="0.25">
      <c r="A48" t="s">
        <v>178</v>
      </c>
      <c r="B48" t="s">
        <v>179</v>
      </c>
      <c r="C48">
        <v>55</v>
      </c>
      <c r="D48" t="s">
        <v>16</v>
      </c>
      <c r="E48" t="s">
        <v>180</v>
      </c>
      <c r="F48" t="s">
        <v>25</v>
      </c>
      <c r="G48" t="s">
        <v>12</v>
      </c>
      <c r="H48" t="s">
        <v>19</v>
      </c>
    </row>
    <row r="49" spans="1:8" x14ac:dyDescent="0.25">
      <c r="A49" t="s">
        <v>181</v>
      </c>
      <c r="B49" t="s">
        <v>182</v>
      </c>
      <c r="C49">
        <v>54</v>
      </c>
      <c r="D49" t="s">
        <v>16</v>
      </c>
      <c r="E49" t="s">
        <v>183</v>
      </c>
      <c r="F49" t="s">
        <v>184</v>
      </c>
      <c r="G49" t="s">
        <v>12</v>
      </c>
      <c r="H49" t="s">
        <v>31</v>
      </c>
    </row>
    <row r="50" spans="1:8" x14ac:dyDescent="0.25">
      <c r="A50" t="s">
        <v>185</v>
      </c>
      <c r="B50" t="s">
        <v>186</v>
      </c>
      <c r="C50">
        <v>54</v>
      </c>
      <c r="D50" t="s">
        <v>9</v>
      </c>
      <c r="E50" t="s">
        <v>187</v>
      </c>
      <c r="F50" t="s">
        <v>11</v>
      </c>
      <c r="G50" t="s">
        <v>12</v>
      </c>
      <c r="H50" t="s">
        <v>19</v>
      </c>
    </row>
    <row r="51" spans="1:8" x14ac:dyDescent="0.25">
      <c r="A51" t="s">
        <v>188</v>
      </c>
      <c r="B51" t="s">
        <v>189</v>
      </c>
      <c r="C51">
        <v>45</v>
      </c>
      <c r="D51" t="s">
        <v>16</v>
      </c>
      <c r="E51" t="s">
        <v>190</v>
      </c>
      <c r="F51" t="s">
        <v>25</v>
      </c>
      <c r="G51" t="s">
        <v>12</v>
      </c>
      <c r="H51" t="s">
        <v>13</v>
      </c>
    </row>
    <row r="52" spans="1:8" x14ac:dyDescent="0.25">
      <c r="A52" t="s">
        <v>191</v>
      </c>
      <c r="B52" t="s">
        <v>192</v>
      </c>
      <c r="C52">
        <v>61</v>
      </c>
      <c r="D52" t="s">
        <v>16</v>
      </c>
      <c r="E52" t="s">
        <v>193</v>
      </c>
      <c r="F52" t="s">
        <v>194</v>
      </c>
      <c r="G52" t="s">
        <v>12</v>
      </c>
      <c r="H52" t="s">
        <v>13</v>
      </c>
    </row>
    <row r="53" spans="1:8" x14ac:dyDescent="0.25">
      <c r="A53" t="s">
        <v>195</v>
      </c>
      <c r="B53" t="s">
        <v>196</v>
      </c>
      <c r="C53">
        <v>23</v>
      </c>
      <c r="D53" t="s">
        <v>16</v>
      </c>
      <c r="E53" t="s">
        <v>197</v>
      </c>
      <c r="F53" t="s">
        <v>43</v>
      </c>
      <c r="G53" t="s">
        <v>12</v>
      </c>
      <c r="H53" t="s">
        <v>13</v>
      </c>
    </row>
    <row r="54" spans="1:8" x14ac:dyDescent="0.25">
      <c r="A54" t="s">
        <v>198</v>
      </c>
      <c r="B54" t="s">
        <v>199</v>
      </c>
      <c r="C54">
        <v>55</v>
      </c>
      <c r="D54" t="s">
        <v>9</v>
      </c>
      <c r="E54" t="s">
        <v>200</v>
      </c>
      <c r="F54" t="s">
        <v>201</v>
      </c>
      <c r="G54" t="s">
        <v>12</v>
      </c>
      <c r="H54" t="s">
        <v>26</v>
      </c>
    </row>
    <row r="55" spans="1:8" x14ac:dyDescent="0.25">
      <c r="A55" t="s">
        <v>202</v>
      </c>
      <c r="B55" t="s">
        <v>203</v>
      </c>
      <c r="C55">
        <v>37</v>
      </c>
      <c r="D55" t="s">
        <v>16</v>
      </c>
      <c r="E55" t="s">
        <v>204</v>
      </c>
      <c r="F55" t="s">
        <v>156</v>
      </c>
      <c r="G55" t="s">
        <v>12</v>
      </c>
      <c r="H55" t="s">
        <v>13</v>
      </c>
    </row>
    <row r="56" spans="1:8" x14ac:dyDescent="0.25">
      <c r="A56" t="s">
        <v>205</v>
      </c>
      <c r="B56" t="s">
        <v>206</v>
      </c>
      <c r="C56">
        <v>24</v>
      </c>
      <c r="D56" t="s">
        <v>9</v>
      </c>
      <c r="E56" t="s">
        <v>207</v>
      </c>
      <c r="F56" t="s">
        <v>96</v>
      </c>
      <c r="G56" t="s">
        <v>12</v>
      </c>
      <c r="H56" t="s">
        <v>19</v>
      </c>
    </row>
    <row r="57" spans="1:8" x14ac:dyDescent="0.25">
      <c r="A57" t="s">
        <v>208</v>
      </c>
      <c r="B57" t="s">
        <v>209</v>
      </c>
      <c r="C57">
        <v>56</v>
      </c>
      <c r="D57" t="s">
        <v>16</v>
      </c>
      <c r="E57" t="s">
        <v>210</v>
      </c>
      <c r="F57" t="s">
        <v>201</v>
      </c>
      <c r="G57" t="s">
        <v>12</v>
      </c>
      <c r="H57" t="s">
        <v>26</v>
      </c>
    </row>
    <row r="58" spans="1:8" x14ac:dyDescent="0.25">
      <c r="A58" t="s">
        <v>211</v>
      </c>
      <c r="B58" t="s">
        <v>212</v>
      </c>
      <c r="C58">
        <v>49</v>
      </c>
      <c r="D58" t="s">
        <v>16</v>
      </c>
      <c r="E58" t="s">
        <v>213</v>
      </c>
      <c r="F58" t="s">
        <v>51</v>
      </c>
      <c r="G58" t="s">
        <v>12</v>
      </c>
      <c r="H58" t="s">
        <v>13</v>
      </c>
    </row>
    <row r="59" spans="1:8" x14ac:dyDescent="0.25">
      <c r="A59" t="s">
        <v>214</v>
      </c>
      <c r="B59" t="s">
        <v>215</v>
      </c>
      <c r="C59">
        <v>43</v>
      </c>
      <c r="D59" t="s">
        <v>16</v>
      </c>
      <c r="E59" t="s">
        <v>216</v>
      </c>
      <c r="F59" t="s">
        <v>217</v>
      </c>
      <c r="G59" t="s">
        <v>12</v>
      </c>
      <c r="H59" t="s">
        <v>19</v>
      </c>
    </row>
    <row r="60" spans="1:8" x14ac:dyDescent="0.25">
      <c r="A60" t="s">
        <v>218</v>
      </c>
      <c r="B60" t="s">
        <v>219</v>
      </c>
      <c r="C60">
        <v>51</v>
      </c>
      <c r="D60" t="s">
        <v>9</v>
      </c>
      <c r="E60" t="s">
        <v>220</v>
      </c>
      <c r="F60" t="s">
        <v>140</v>
      </c>
      <c r="G60" t="s">
        <v>12</v>
      </c>
      <c r="H60" t="s">
        <v>19</v>
      </c>
    </row>
    <row r="61" spans="1:8" x14ac:dyDescent="0.25">
      <c r="A61" t="s">
        <v>221</v>
      </c>
      <c r="B61" t="s">
        <v>222</v>
      </c>
      <c r="C61">
        <v>53</v>
      </c>
      <c r="D61" t="s">
        <v>9</v>
      </c>
      <c r="E61" t="s">
        <v>223</v>
      </c>
      <c r="F61" t="s">
        <v>66</v>
      </c>
      <c r="G61" t="s">
        <v>12</v>
      </c>
      <c r="H61" t="s">
        <v>19</v>
      </c>
    </row>
    <row r="62" spans="1:8" x14ac:dyDescent="0.25">
      <c r="A62" t="s">
        <v>224</v>
      </c>
      <c r="B62" t="s">
        <v>225</v>
      </c>
      <c r="C62">
        <v>22</v>
      </c>
      <c r="D62" t="s">
        <v>16</v>
      </c>
      <c r="E62" t="s">
        <v>226</v>
      </c>
      <c r="F62" t="s">
        <v>163</v>
      </c>
      <c r="G62" t="s">
        <v>12</v>
      </c>
      <c r="H62" t="s">
        <v>31</v>
      </c>
    </row>
    <row r="63" spans="1:8" x14ac:dyDescent="0.25">
      <c r="A63" t="s">
        <v>227</v>
      </c>
      <c r="B63" t="s">
        <v>228</v>
      </c>
      <c r="C63">
        <v>23</v>
      </c>
      <c r="D63" t="s">
        <v>9</v>
      </c>
      <c r="E63" t="s">
        <v>229</v>
      </c>
      <c r="F63" t="s">
        <v>113</v>
      </c>
      <c r="G63" t="s">
        <v>12</v>
      </c>
      <c r="H63" t="s">
        <v>31</v>
      </c>
    </row>
    <row r="64" spans="1:8" x14ac:dyDescent="0.25">
      <c r="A64" t="s">
        <v>230</v>
      </c>
      <c r="B64" t="s">
        <v>231</v>
      </c>
      <c r="C64">
        <v>50</v>
      </c>
      <c r="D64" t="s">
        <v>9</v>
      </c>
      <c r="E64" t="s">
        <v>232</v>
      </c>
      <c r="F64" t="s">
        <v>233</v>
      </c>
      <c r="G64" t="s">
        <v>12</v>
      </c>
      <c r="H64" t="s">
        <v>26</v>
      </c>
    </row>
    <row r="65" spans="1:8" x14ac:dyDescent="0.25">
      <c r="A65" t="s">
        <v>234</v>
      </c>
      <c r="B65" t="s">
        <v>235</v>
      </c>
      <c r="C65">
        <v>51</v>
      </c>
      <c r="D65" t="s">
        <v>9</v>
      </c>
      <c r="E65" t="s">
        <v>236</v>
      </c>
      <c r="F65" t="s">
        <v>237</v>
      </c>
      <c r="G65" t="s">
        <v>12</v>
      </c>
      <c r="H65" t="s">
        <v>19</v>
      </c>
    </row>
    <row r="66" spans="1:8" x14ac:dyDescent="0.25">
      <c r="A66" t="s">
        <v>238</v>
      </c>
      <c r="B66" t="s">
        <v>239</v>
      </c>
      <c r="C66">
        <v>33</v>
      </c>
      <c r="D66" t="s">
        <v>9</v>
      </c>
      <c r="E66" t="s">
        <v>240</v>
      </c>
      <c r="F66" t="s">
        <v>133</v>
      </c>
      <c r="G66" t="s">
        <v>12</v>
      </c>
      <c r="H66" t="s">
        <v>13</v>
      </c>
    </row>
    <row r="67" spans="1:8" x14ac:dyDescent="0.25">
      <c r="A67" t="s">
        <v>241</v>
      </c>
      <c r="B67" t="s">
        <v>242</v>
      </c>
      <c r="C67">
        <v>21</v>
      </c>
      <c r="D67" t="s">
        <v>16</v>
      </c>
      <c r="E67" t="s">
        <v>243</v>
      </c>
      <c r="F67" t="s">
        <v>184</v>
      </c>
      <c r="G67" t="s">
        <v>12</v>
      </c>
      <c r="H67" t="s">
        <v>31</v>
      </c>
    </row>
    <row r="68" spans="1:8" x14ac:dyDescent="0.25">
      <c r="A68" t="s">
        <v>244</v>
      </c>
      <c r="B68" t="s">
        <v>245</v>
      </c>
      <c r="C68">
        <v>27</v>
      </c>
      <c r="D68" t="s">
        <v>16</v>
      </c>
      <c r="E68" t="s">
        <v>246</v>
      </c>
      <c r="F68" t="s">
        <v>47</v>
      </c>
      <c r="G68" t="s">
        <v>12</v>
      </c>
      <c r="H68" t="s">
        <v>31</v>
      </c>
    </row>
    <row r="69" spans="1:8" x14ac:dyDescent="0.25">
      <c r="A69" t="s">
        <v>247</v>
      </c>
      <c r="B69" t="s">
        <v>248</v>
      </c>
      <c r="C69">
        <v>58</v>
      </c>
      <c r="D69" t="s">
        <v>9</v>
      </c>
      <c r="E69" t="s">
        <v>249</v>
      </c>
      <c r="F69" t="s">
        <v>250</v>
      </c>
      <c r="G69" t="s">
        <v>12</v>
      </c>
      <c r="H69" t="s">
        <v>31</v>
      </c>
    </row>
    <row r="70" spans="1:8" x14ac:dyDescent="0.25">
      <c r="A70" t="s">
        <v>251</v>
      </c>
      <c r="B70" t="s">
        <v>252</v>
      </c>
      <c r="C70">
        <v>24</v>
      </c>
      <c r="D70" t="s">
        <v>16</v>
      </c>
      <c r="E70" t="s">
        <v>253</v>
      </c>
      <c r="F70" t="s">
        <v>254</v>
      </c>
      <c r="G70" t="s">
        <v>12</v>
      </c>
      <c r="H70" t="s">
        <v>31</v>
      </c>
    </row>
    <row r="71" spans="1:8" x14ac:dyDescent="0.25">
      <c r="A71" t="s">
        <v>255</v>
      </c>
      <c r="B71" t="s">
        <v>256</v>
      </c>
      <c r="C71">
        <v>24</v>
      </c>
      <c r="D71" t="s">
        <v>16</v>
      </c>
      <c r="E71" t="s">
        <v>257</v>
      </c>
      <c r="F71" t="s">
        <v>88</v>
      </c>
      <c r="G71" t="s">
        <v>12</v>
      </c>
      <c r="H71" t="s">
        <v>19</v>
      </c>
    </row>
    <row r="72" spans="1:8" x14ac:dyDescent="0.25">
      <c r="A72" t="s">
        <v>258</v>
      </c>
      <c r="B72" t="s">
        <v>259</v>
      </c>
      <c r="C72">
        <v>29</v>
      </c>
      <c r="D72" t="s">
        <v>16</v>
      </c>
      <c r="E72" t="s">
        <v>260</v>
      </c>
      <c r="F72" t="s">
        <v>233</v>
      </c>
      <c r="G72" t="s">
        <v>12</v>
      </c>
      <c r="H72" t="s">
        <v>13</v>
      </c>
    </row>
    <row r="73" spans="1:8" x14ac:dyDescent="0.25">
      <c r="A73" t="s">
        <v>261</v>
      </c>
      <c r="B73" t="s">
        <v>262</v>
      </c>
      <c r="C73">
        <v>61</v>
      </c>
      <c r="D73" t="s">
        <v>16</v>
      </c>
      <c r="E73" t="s">
        <v>263</v>
      </c>
      <c r="F73" t="s">
        <v>233</v>
      </c>
      <c r="G73" t="s">
        <v>12</v>
      </c>
      <c r="H73" t="s">
        <v>13</v>
      </c>
    </row>
    <row r="74" spans="1:8" x14ac:dyDescent="0.25">
      <c r="A74" t="s">
        <v>264</v>
      </c>
      <c r="B74" t="s">
        <v>265</v>
      </c>
      <c r="C74">
        <v>39</v>
      </c>
      <c r="D74" t="s">
        <v>16</v>
      </c>
      <c r="E74" t="s">
        <v>266</v>
      </c>
      <c r="F74" t="s">
        <v>267</v>
      </c>
      <c r="G74" t="s">
        <v>12</v>
      </c>
      <c r="H74" t="s">
        <v>13</v>
      </c>
    </row>
    <row r="75" spans="1:8" x14ac:dyDescent="0.25">
      <c r="A75" t="s">
        <v>268</v>
      </c>
      <c r="B75" t="s">
        <v>269</v>
      </c>
      <c r="C75">
        <v>56</v>
      </c>
      <c r="D75" t="s">
        <v>16</v>
      </c>
      <c r="E75" t="s">
        <v>270</v>
      </c>
      <c r="F75" t="s">
        <v>43</v>
      </c>
      <c r="G75" t="s">
        <v>12</v>
      </c>
      <c r="H75" t="s">
        <v>31</v>
      </c>
    </row>
    <row r="76" spans="1:8" x14ac:dyDescent="0.25">
      <c r="A76" t="s">
        <v>271</v>
      </c>
      <c r="B76" t="s">
        <v>272</v>
      </c>
      <c r="C76">
        <v>58</v>
      </c>
      <c r="D76" t="s">
        <v>9</v>
      </c>
      <c r="E76" t="s">
        <v>273</v>
      </c>
      <c r="F76" t="s">
        <v>274</v>
      </c>
      <c r="G76" t="s">
        <v>12</v>
      </c>
      <c r="H76" t="s">
        <v>26</v>
      </c>
    </row>
    <row r="77" spans="1:8" x14ac:dyDescent="0.25">
      <c r="A77" t="s">
        <v>275</v>
      </c>
      <c r="B77" t="s">
        <v>276</v>
      </c>
      <c r="C77">
        <v>61</v>
      </c>
      <c r="D77" t="s">
        <v>16</v>
      </c>
      <c r="E77" t="s">
        <v>277</v>
      </c>
      <c r="F77" t="s">
        <v>30</v>
      </c>
      <c r="G77" t="s">
        <v>12</v>
      </c>
      <c r="H77" t="s">
        <v>13</v>
      </c>
    </row>
    <row r="78" spans="1:8" x14ac:dyDescent="0.25">
      <c r="A78" t="s">
        <v>278</v>
      </c>
      <c r="B78" t="s">
        <v>279</v>
      </c>
      <c r="C78">
        <v>37</v>
      </c>
      <c r="D78" t="s">
        <v>9</v>
      </c>
      <c r="E78" t="s">
        <v>280</v>
      </c>
      <c r="F78" t="s">
        <v>96</v>
      </c>
      <c r="G78" t="s">
        <v>12</v>
      </c>
      <c r="H78" t="s">
        <v>13</v>
      </c>
    </row>
    <row r="79" spans="1:8" x14ac:dyDescent="0.25">
      <c r="A79" t="s">
        <v>281</v>
      </c>
      <c r="B79" t="s">
        <v>282</v>
      </c>
      <c r="C79">
        <v>29</v>
      </c>
      <c r="D79" t="s">
        <v>9</v>
      </c>
      <c r="E79" t="s">
        <v>283</v>
      </c>
      <c r="F79" t="s">
        <v>171</v>
      </c>
      <c r="G79" t="s">
        <v>12</v>
      </c>
      <c r="H79" t="s">
        <v>13</v>
      </c>
    </row>
    <row r="80" spans="1:8" x14ac:dyDescent="0.25">
      <c r="A80" t="s">
        <v>284</v>
      </c>
      <c r="B80" t="s">
        <v>285</v>
      </c>
      <c r="C80">
        <v>21</v>
      </c>
      <c r="D80" t="s">
        <v>9</v>
      </c>
      <c r="E80" t="s">
        <v>286</v>
      </c>
      <c r="F80" t="s">
        <v>287</v>
      </c>
      <c r="G80" t="s">
        <v>12</v>
      </c>
      <c r="H80" t="s">
        <v>13</v>
      </c>
    </row>
    <row r="81" spans="1:8" x14ac:dyDescent="0.25">
      <c r="A81" t="s">
        <v>288</v>
      </c>
      <c r="B81" t="s">
        <v>289</v>
      </c>
      <c r="C81">
        <v>22</v>
      </c>
      <c r="D81" t="s">
        <v>16</v>
      </c>
      <c r="E81" t="s">
        <v>290</v>
      </c>
      <c r="F81" t="s">
        <v>291</v>
      </c>
      <c r="G81" t="s">
        <v>12</v>
      </c>
      <c r="H81" t="s">
        <v>19</v>
      </c>
    </row>
    <row r="82" spans="1:8" x14ac:dyDescent="0.25">
      <c r="A82" t="s">
        <v>292</v>
      </c>
      <c r="B82" t="s">
        <v>293</v>
      </c>
      <c r="C82">
        <v>61</v>
      </c>
      <c r="D82" t="s">
        <v>16</v>
      </c>
      <c r="E82" t="s">
        <v>294</v>
      </c>
      <c r="F82" t="s">
        <v>233</v>
      </c>
      <c r="G82" t="s">
        <v>12</v>
      </c>
      <c r="H82" t="s">
        <v>26</v>
      </c>
    </row>
    <row r="83" spans="1:8" x14ac:dyDescent="0.25">
      <c r="A83" t="s">
        <v>295</v>
      </c>
      <c r="B83" t="s">
        <v>296</v>
      </c>
      <c r="C83">
        <v>34</v>
      </c>
      <c r="D83" t="s">
        <v>16</v>
      </c>
      <c r="E83" t="s">
        <v>297</v>
      </c>
      <c r="F83" t="s">
        <v>133</v>
      </c>
      <c r="G83" t="s">
        <v>12</v>
      </c>
      <c r="H83" t="s">
        <v>19</v>
      </c>
    </row>
    <row r="84" spans="1:8" x14ac:dyDescent="0.25">
      <c r="A84" t="s">
        <v>298</v>
      </c>
      <c r="B84" t="s">
        <v>299</v>
      </c>
      <c r="C84">
        <v>53</v>
      </c>
      <c r="D84" t="s">
        <v>9</v>
      </c>
      <c r="E84" t="s">
        <v>300</v>
      </c>
      <c r="F84" t="s">
        <v>250</v>
      </c>
      <c r="G84" t="s">
        <v>12</v>
      </c>
      <c r="H84" t="s">
        <v>26</v>
      </c>
    </row>
    <row r="85" spans="1:8" x14ac:dyDescent="0.25">
      <c r="A85" t="s">
        <v>301</v>
      </c>
      <c r="B85" t="s">
        <v>302</v>
      </c>
      <c r="C85">
        <v>48</v>
      </c>
      <c r="D85" t="s">
        <v>16</v>
      </c>
      <c r="E85" t="s">
        <v>303</v>
      </c>
      <c r="F85" t="s">
        <v>81</v>
      </c>
      <c r="G85" t="s">
        <v>12</v>
      </c>
      <c r="H85" t="s">
        <v>26</v>
      </c>
    </row>
    <row r="86" spans="1:8" x14ac:dyDescent="0.25">
      <c r="A86" t="s">
        <v>304</v>
      </c>
      <c r="B86" t="s">
        <v>305</v>
      </c>
      <c r="C86">
        <v>26</v>
      </c>
      <c r="D86" t="s">
        <v>16</v>
      </c>
      <c r="E86" t="s">
        <v>306</v>
      </c>
      <c r="F86" t="s">
        <v>254</v>
      </c>
      <c r="G86" t="s">
        <v>12</v>
      </c>
      <c r="H86" t="s">
        <v>19</v>
      </c>
    </row>
    <row r="87" spans="1:8" x14ac:dyDescent="0.25">
      <c r="A87" t="s">
        <v>307</v>
      </c>
      <c r="B87" t="s">
        <v>308</v>
      </c>
      <c r="C87">
        <v>36</v>
      </c>
      <c r="D87" t="s">
        <v>9</v>
      </c>
      <c r="E87" t="s">
        <v>309</v>
      </c>
      <c r="F87" t="s">
        <v>51</v>
      </c>
      <c r="G87" t="s">
        <v>12</v>
      </c>
      <c r="H87" t="s">
        <v>31</v>
      </c>
    </row>
    <row r="88" spans="1:8" x14ac:dyDescent="0.25">
      <c r="A88" t="s">
        <v>310</v>
      </c>
      <c r="B88" t="s">
        <v>311</v>
      </c>
      <c r="C88">
        <v>19</v>
      </c>
      <c r="D88" t="s">
        <v>16</v>
      </c>
      <c r="E88" t="s">
        <v>312</v>
      </c>
      <c r="F88" t="s">
        <v>313</v>
      </c>
      <c r="G88" t="s">
        <v>12</v>
      </c>
      <c r="H88" t="s">
        <v>13</v>
      </c>
    </row>
    <row r="89" spans="1:8" x14ac:dyDescent="0.25">
      <c r="A89" t="s">
        <v>314</v>
      </c>
      <c r="B89" t="s">
        <v>315</v>
      </c>
      <c r="C89">
        <v>58</v>
      </c>
      <c r="D89" t="s">
        <v>16</v>
      </c>
      <c r="E89" t="s">
        <v>316</v>
      </c>
      <c r="F89" t="s">
        <v>317</v>
      </c>
      <c r="G89" t="s">
        <v>12</v>
      </c>
      <c r="H89" t="s">
        <v>26</v>
      </c>
    </row>
    <row r="90" spans="1:8" x14ac:dyDescent="0.25">
      <c r="A90" t="s">
        <v>318</v>
      </c>
      <c r="B90" t="s">
        <v>319</v>
      </c>
      <c r="C90">
        <v>58</v>
      </c>
      <c r="D90" t="s">
        <v>9</v>
      </c>
      <c r="E90" t="s">
        <v>320</v>
      </c>
      <c r="F90" t="s">
        <v>291</v>
      </c>
      <c r="G90" t="s">
        <v>12</v>
      </c>
      <c r="H90" t="s">
        <v>31</v>
      </c>
    </row>
    <row r="91" spans="1:8" x14ac:dyDescent="0.25">
      <c r="A91" t="s">
        <v>321</v>
      </c>
      <c r="B91" t="s">
        <v>322</v>
      </c>
      <c r="C91">
        <v>43</v>
      </c>
      <c r="D91" t="s">
        <v>9</v>
      </c>
      <c r="E91" t="s">
        <v>323</v>
      </c>
      <c r="F91" t="s">
        <v>324</v>
      </c>
      <c r="G91" t="s">
        <v>12</v>
      </c>
      <c r="H91" t="s">
        <v>19</v>
      </c>
    </row>
    <row r="92" spans="1:8" x14ac:dyDescent="0.25">
      <c r="A92" t="s">
        <v>325</v>
      </c>
      <c r="B92" t="s">
        <v>326</v>
      </c>
      <c r="C92">
        <v>58</v>
      </c>
      <c r="D92" t="s">
        <v>16</v>
      </c>
      <c r="E92" t="s">
        <v>327</v>
      </c>
      <c r="F92" t="s">
        <v>328</v>
      </c>
      <c r="G92" t="s">
        <v>12</v>
      </c>
      <c r="H92" t="s">
        <v>19</v>
      </c>
    </row>
    <row r="93" spans="1:8" x14ac:dyDescent="0.25">
      <c r="A93" t="s">
        <v>329</v>
      </c>
      <c r="B93" t="s">
        <v>330</v>
      </c>
      <c r="C93">
        <v>29</v>
      </c>
      <c r="D93" t="s">
        <v>16</v>
      </c>
      <c r="E93" t="s">
        <v>331</v>
      </c>
      <c r="F93" t="s">
        <v>133</v>
      </c>
      <c r="G93" t="s">
        <v>12</v>
      </c>
      <c r="H93" t="s">
        <v>31</v>
      </c>
    </row>
    <row r="94" spans="1:8" x14ac:dyDescent="0.25">
      <c r="A94" t="s">
        <v>332</v>
      </c>
      <c r="B94" t="s">
        <v>333</v>
      </c>
      <c r="C94">
        <v>44</v>
      </c>
      <c r="D94" t="s">
        <v>16</v>
      </c>
      <c r="E94" t="s">
        <v>334</v>
      </c>
      <c r="F94" t="s">
        <v>237</v>
      </c>
      <c r="G94" t="s">
        <v>12</v>
      </c>
      <c r="H94" t="s">
        <v>19</v>
      </c>
    </row>
    <row r="95" spans="1:8" x14ac:dyDescent="0.25">
      <c r="A95" t="s">
        <v>335</v>
      </c>
      <c r="B95" t="s">
        <v>336</v>
      </c>
      <c r="C95">
        <v>28</v>
      </c>
      <c r="D95" t="s">
        <v>16</v>
      </c>
      <c r="E95" t="s">
        <v>337</v>
      </c>
      <c r="F95" t="s">
        <v>317</v>
      </c>
      <c r="G95" t="s">
        <v>12</v>
      </c>
      <c r="H95" t="s">
        <v>13</v>
      </c>
    </row>
    <row r="96" spans="1:8" x14ac:dyDescent="0.25">
      <c r="A96" t="s">
        <v>338</v>
      </c>
      <c r="B96" t="s">
        <v>339</v>
      </c>
      <c r="C96">
        <v>43</v>
      </c>
      <c r="D96" t="s">
        <v>16</v>
      </c>
      <c r="E96" t="s">
        <v>340</v>
      </c>
      <c r="F96" t="s">
        <v>184</v>
      </c>
      <c r="G96" t="s">
        <v>12</v>
      </c>
      <c r="H96" t="s">
        <v>13</v>
      </c>
    </row>
    <row r="97" spans="1:8" x14ac:dyDescent="0.25">
      <c r="A97" t="s">
        <v>341</v>
      </c>
      <c r="B97" t="s">
        <v>342</v>
      </c>
      <c r="C97">
        <v>62</v>
      </c>
      <c r="D97" t="s">
        <v>16</v>
      </c>
      <c r="E97" t="s">
        <v>343</v>
      </c>
      <c r="F97" t="s">
        <v>58</v>
      </c>
      <c r="G97" t="s">
        <v>12</v>
      </c>
      <c r="H97" t="s">
        <v>19</v>
      </c>
    </row>
    <row r="98" spans="1:8" x14ac:dyDescent="0.25">
      <c r="A98" t="s">
        <v>344</v>
      </c>
      <c r="B98" t="s">
        <v>345</v>
      </c>
      <c r="C98">
        <v>30</v>
      </c>
      <c r="D98" t="s">
        <v>16</v>
      </c>
      <c r="E98" t="s">
        <v>346</v>
      </c>
      <c r="F98" t="s">
        <v>328</v>
      </c>
      <c r="G98" t="s">
        <v>12</v>
      </c>
      <c r="H98" t="s">
        <v>19</v>
      </c>
    </row>
    <row r="99" spans="1:8" x14ac:dyDescent="0.25">
      <c r="A99" t="s">
        <v>347</v>
      </c>
      <c r="B99" t="s">
        <v>348</v>
      </c>
      <c r="C99">
        <v>36</v>
      </c>
      <c r="D99" t="s">
        <v>9</v>
      </c>
      <c r="E99" t="s">
        <v>349</v>
      </c>
      <c r="F99" t="s">
        <v>39</v>
      </c>
      <c r="G99" t="s">
        <v>12</v>
      </c>
      <c r="H99" t="s">
        <v>31</v>
      </c>
    </row>
    <row r="100" spans="1:8" x14ac:dyDescent="0.25">
      <c r="A100" t="s">
        <v>350</v>
      </c>
      <c r="B100" t="s">
        <v>351</v>
      </c>
      <c r="C100">
        <v>24</v>
      </c>
      <c r="D100" t="s">
        <v>9</v>
      </c>
      <c r="E100" t="s">
        <v>352</v>
      </c>
      <c r="F100" t="s">
        <v>163</v>
      </c>
      <c r="G100" t="s">
        <v>12</v>
      </c>
      <c r="H100" t="s">
        <v>13</v>
      </c>
    </row>
    <row r="101" spans="1:8" x14ac:dyDescent="0.25">
      <c r="A101" t="s">
        <v>353</v>
      </c>
      <c r="B101" t="s">
        <v>354</v>
      </c>
      <c r="C101">
        <v>35</v>
      </c>
      <c r="D101" t="s">
        <v>9</v>
      </c>
      <c r="E101" t="s">
        <v>355</v>
      </c>
      <c r="F101" t="s">
        <v>237</v>
      </c>
      <c r="G101" t="s">
        <v>12</v>
      </c>
      <c r="H101" t="s">
        <v>31</v>
      </c>
    </row>
    <row r="102" spans="1:8" x14ac:dyDescent="0.25">
      <c r="A102" t="s">
        <v>356</v>
      </c>
      <c r="B102" t="s">
        <v>357</v>
      </c>
      <c r="C102">
        <v>53</v>
      </c>
      <c r="D102" t="s">
        <v>16</v>
      </c>
      <c r="E102" t="s">
        <v>358</v>
      </c>
      <c r="F102" t="s">
        <v>359</v>
      </c>
      <c r="G102" t="s">
        <v>12</v>
      </c>
      <c r="H102" t="s">
        <v>19</v>
      </c>
    </row>
    <row r="103" spans="1:8" x14ac:dyDescent="0.25">
      <c r="A103" t="s">
        <v>360</v>
      </c>
      <c r="B103" t="s">
        <v>361</v>
      </c>
      <c r="C103">
        <v>29</v>
      </c>
      <c r="D103" t="s">
        <v>9</v>
      </c>
      <c r="E103" t="s">
        <v>362</v>
      </c>
      <c r="F103" t="s">
        <v>117</v>
      </c>
      <c r="G103" t="s">
        <v>12</v>
      </c>
      <c r="H103" t="s">
        <v>13</v>
      </c>
    </row>
    <row r="104" spans="1:8" x14ac:dyDescent="0.25">
      <c r="A104" t="s">
        <v>363</v>
      </c>
      <c r="B104" t="s">
        <v>364</v>
      </c>
      <c r="C104">
        <v>34</v>
      </c>
      <c r="D104" t="s">
        <v>16</v>
      </c>
      <c r="E104" t="s">
        <v>365</v>
      </c>
      <c r="F104" t="s">
        <v>51</v>
      </c>
      <c r="G104" t="s">
        <v>12</v>
      </c>
      <c r="H104" t="s">
        <v>26</v>
      </c>
    </row>
    <row r="105" spans="1:8" x14ac:dyDescent="0.25">
      <c r="A105" t="s">
        <v>366</v>
      </c>
      <c r="B105" t="s">
        <v>367</v>
      </c>
      <c r="C105">
        <v>21</v>
      </c>
      <c r="D105" t="s">
        <v>9</v>
      </c>
      <c r="E105" t="s">
        <v>368</v>
      </c>
      <c r="F105" t="s">
        <v>167</v>
      </c>
      <c r="G105" t="s">
        <v>12</v>
      </c>
      <c r="H105" t="s">
        <v>26</v>
      </c>
    </row>
    <row r="106" spans="1:8" x14ac:dyDescent="0.25">
      <c r="A106" t="s">
        <v>369</v>
      </c>
      <c r="B106" t="s">
        <v>370</v>
      </c>
      <c r="C106">
        <v>64</v>
      </c>
      <c r="D106" t="s">
        <v>9</v>
      </c>
      <c r="E106" t="s">
        <v>371</v>
      </c>
      <c r="F106" t="s">
        <v>81</v>
      </c>
      <c r="G106" t="s">
        <v>12</v>
      </c>
      <c r="H106" t="s">
        <v>31</v>
      </c>
    </row>
    <row r="107" spans="1:8" x14ac:dyDescent="0.25">
      <c r="A107" t="s">
        <v>372</v>
      </c>
      <c r="B107" t="s">
        <v>373</v>
      </c>
      <c r="C107">
        <v>50</v>
      </c>
      <c r="D107" t="s">
        <v>16</v>
      </c>
      <c r="E107" t="s">
        <v>374</v>
      </c>
      <c r="F107" t="s">
        <v>250</v>
      </c>
      <c r="G107" t="s">
        <v>12</v>
      </c>
      <c r="H107" t="s">
        <v>13</v>
      </c>
    </row>
    <row r="108" spans="1:8" x14ac:dyDescent="0.25">
      <c r="A108" t="s">
        <v>375</v>
      </c>
      <c r="B108" t="s">
        <v>376</v>
      </c>
      <c r="C108">
        <v>53</v>
      </c>
      <c r="D108" t="s">
        <v>16</v>
      </c>
      <c r="E108" t="s">
        <v>377</v>
      </c>
      <c r="F108" t="s">
        <v>217</v>
      </c>
      <c r="G108" t="s">
        <v>12</v>
      </c>
      <c r="H108" t="s">
        <v>26</v>
      </c>
    </row>
    <row r="109" spans="1:8" x14ac:dyDescent="0.25">
      <c r="A109" t="s">
        <v>378</v>
      </c>
      <c r="B109" t="s">
        <v>379</v>
      </c>
      <c r="C109">
        <v>62</v>
      </c>
      <c r="D109" t="s">
        <v>16</v>
      </c>
      <c r="E109" t="s">
        <v>380</v>
      </c>
      <c r="F109" t="s">
        <v>18</v>
      </c>
      <c r="G109" t="s">
        <v>12</v>
      </c>
      <c r="H109" t="s">
        <v>19</v>
      </c>
    </row>
    <row r="110" spans="1:8" x14ac:dyDescent="0.25">
      <c r="A110" t="s">
        <v>381</v>
      </c>
      <c r="B110" t="s">
        <v>382</v>
      </c>
      <c r="C110">
        <v>38</v>
      </c>
      <c r="D110" t="s">
        <v>9</v>
      </c>
      <c r="E110" t="s">
        <v>383</v>
      </c>
      <c r="F110" t="s">
        <v>47</v>
      </c>
      <c r="G110" t="s">
        <v>12</v>
      </c>
      <c r="H110" t="s">
        <v>26</v>
      </c>
    </row>
    <row r="111" spans="1:8" x14ac:dyDescent="0.25">
      <c r="A111" t="s">
        <v>384</v>
      </c>
      <c r="B111" t="s">
        <v>385</v>
      </c>
      <c r="C111">
        <v>27</v>
      </c>
      <c r="D111" t="s">
        <v>9</v>
      </c>
      <c r="E111" t="s">
        <v>386</v>
      </c>
      <c r="F111" t="s">
        <v>43</v>
      </c>
      <c r="G111" t="s">
        <v>12</v>
      </c>
      <c r="H111" t="s">
        <v>31</v>
      </c>
    </row>
    <row r="112" spans="1:8" x14ac:dyDescent="0.25">
      <c r="A112" t="s">
        <v>387</v>
      </c>
      <c r="B112" t="s">
        <v>388</v>
      </c>
      <c r="C112">
        <v>40</v>
      </c>
      <c r="D112" t="s">
        <v>16</v>
      </c>
      <c r="E112" t="s">
        <v>389</v>
      </c>
      <c r="F112" t="s">
        <v>140</v>
      </c>
      <c r="G112" t="s">
        <v>12</v>
      </c>
      <c r="H112" t="s">
        <v>13</v>
      </c>
    </row>
    <row r="113" spans="1:8" x14ac:dyDescent="0.25">
      <c r="A113" t="s">
        <v>390</v>
      </c>
      <c r="B113" t="s">
        <v>391</v>
      </c>
      <c r="C113">
        <v>18</v>
      </c>
      <c r="D113" t="s">
        <v>16</v>
      </c>
      <c r="E113" t="s">
        <v>392</v>
      </c>
      <c r="F113" t="s">
        <v>133</v>
      </c>
      <c r="G113" t="s">
        <v>12</v>
      </c>
      <c r="H113" t="s">
        <v>19</v>
      </c>
    </row>
    <row r="114" spans="1:8" x14ac:dyDescent="0.25">
      <c r="A114" t="s">
        <v>393</v>
      </c>
      <c r="B114" t="s">
        <v>394</v>
      </c>
      <c r="C114">
        <v>27</v>
      </c>
      <c r="D114" t="s">
        <v>16</v>
      </c>
      <c r="E114" t="s">
        <v>395</v>
      </c>
      <c r="F114" t="s">
        <v>156</v>
      </c>
      <c r="G114" t="s">
        <v>12</v>
      </c>
      <c r="H114" t="s">
        <v>31</v>
      </c>
    </row>
    <row r="115" spans="1:8" x14ac:dyDescent="0.25">
      <c r="A115" t="s">
        <v>396</v>
      </c>
      <c r="B115" t="s">
        <v>397</v>
      </c>
      <c r="C115">
        <v>51</v>
      </c>
      <c r="D115" t="s">
        <v>9</v>
      </c>
      <c r="E115" t="s">
        <v>398</v>
      </c>
      <c r="F115" t="s">
        <v>233</v>
      </c>
      <c r="G115" t="s">
        <v>12</v>
      </c>
      <c r="H115" t="s">
        <v>13</v>
      </c>
    </row>
    <row r="116" spans="1:8" x14ac:dyDescent="0.25">
      <c r="A116" t="s">
        <v>399</v>
      </c>
      <c r="B116" t="s">
        <v>400</v>
      </c>
      <c r="C116">
        <v>30</v>
      </c>
      <c r="D116" t="s">
        <v>9</v>
      </c>
      <c r="E116" t="s">
        <v>401</v>
      </c>
      <c r="F116" t="s">
        <v>184</v>
      </c>
      <c r="G116" t="s">
        <v>12</v>
      </c>
      <c r="H116" t="s">
        <v>26</v>
      </c>
    </row>
    <row r="117" spans="1:8" x14ac:dyDescent="0.25">
      <c r="A117" t="s">
        <v>402</v>
      </c>
      <c r="B117" t="s">
        <v>403</v>
      </c>
      <c r="C117">
        <v>53</v>
      </c>
      <c r="D117" t="s">
        <v>16</v>
      </c>
      <c r="E117" t="s">
        <v>404</v>
      </c>
      <c r="F117" t="s">
        <v>18</v>
      </c>
      <c r="G117" t="s">
        <v>12</v>
      </c>
      <c r="H117" t="s">
        <v>19</v>
      </c>
    </row>
    <row r="118" spans="1:8" x14ac:dyDescent="0.25">
      <c r="A118" t="s">
        <v>405</v>
      </c>
      <c r="B118" t="s">
        <v>406</v>
      </c>
      <c r="C118">
        <v>18</v>
      </c>
      <c r="D118" t="s">
        <v>16</v>
      </c>
      <c r="E118" t="s">
        <v>407</v>
      </c>
      <c r="F118" t="s">
        <v>217</v>
      </c>
      <c r="G118" t="s">
        <v>12</v>
      </c>
      <c r="H118" t="s">
        <v>19</v>
      </c>
    </row>
    <row r="119" spans="1:8" x14ac:dyDescent="0.25">
      <c r="A119" t="s">
        <v>408</v>
      </c>
      <c r="B119" t="s">
        <v>409</v>
      </c>
      <c r="C119">
        <v>21</v>
      </c>
      <c r="D119" t="s">
        <v>16</v>
      </c>
      <c r="E119" t="s">
        <v>410</v>
      </c>
      <c r="F119" t="s">
        <v>74</v>
      </c>
      <c r="G119" t="s">
        <v>12</v>
      </c>
      <c r="H119" t="s">
        <v>19</v>
      </c>
    </row>
    <row r="120" spans="1:8" x14ac:dyDescent="0.25">
      <c r="A120" t="s">
        <v>411</v>
      </c>
      <c r="B120" t="s">
        <v>412</v>
      </c>
      <c r="C120">
        <v>36</v>
      </c>
      <c r="D120" t="s">
        <v>9</v>
      </c>
      <c r="E120" t="s">
        <v>413</v>
      </c>
      <c r="F120" t="s">
        <v>70</v>
      </c>
      <c r="G120" t="s">
        <v>12</v>
      </c>
      <c r="H120" t="s">
        <v>19</v>
      </c>
    </row>
    <row r="121" spans="1:8" x14ac:dyDescent="0.25">
      <c r="A121" t="s">
        <v>414</v>
      </c>
      <c r="B121" t="s">
        <v>415</v>
      </c>
      <c r="C121">
        <v>40</v>
      </c>
      <c r="D121" t="s">
        <v>9</v>
      </c>
      <c r="E121" t="s">
        <v>416</v>
      </c>
      <c r="F121" t="s">
        <v>237</v>
      </c>
      <c r="G121" t="s">
        <v>12</v>
      </c>
      <c r="H121" t="s">
        <v>26</v>
      </c>
    </row>
    <row r="122" spans="1:8" x14ac:dyDescent="0.25">
      <c r="A122" t="s">
        <v>417</v>
      </c>
      <c r="B122" t="s">
        <v>418</v>
      </c>
      <c r="C122">
        <v>44</v>
      </c>
      <c r="D122" t="s">
        <v>16</v>
      </c>
      <c r="E122" t="s">
        <v>3826</v>
      </c>
      <c r="F122" t="s">
        <v>51</v>
      </c>
      <c r="G122" t="s">
        <v>12</v>
      </c>
      <c r="H122" t="s">
        <v>19</v>
      </c>
    </row>
    <row r="123" spans="1:8" x14ac:dyDescent="0.25">
      <c r="A123" t="s">
        <v>419</v>
      </c>
      <c r="B123" t="s">
        <v>420</v>
      </c>
      <c r="C123">
        <v>62</v>
      </c>
      <c r="D123" t="s">
        <v>9</v>
      </c>
      <c r="E123" t="s">
        <v>421</v>
      </c>
      <c r="F123" t="s">
        <v>99</v>
      </c>
      <c r="G123" t="s">
        <v>12</v>
      </c>
      <c r="H123" t="s">
        <v>19</v>
      </c>
    </row>
    <row r="124" spans="1:8" x14ac:dyDescent="0.25">
      <c r="A124" t="s">
        <v>422</v>
      </c>
      <c r="B124" t="s">
        <v>423</v>
      </c>
      <c r="C124">
        <v>50</v>
      </c>
      <c r="D124" t="s">
        <v>9</v>
      </c>
      <c r="E124" t="s">
        <v>424</v>
      </c>
      <c r="F124" t="s">
        <v>11</v>
      </c>
      <c r="G124" t="s">
        <v>12</v>
      </c>
      <c r="H124" t="s">
        <v>19</v>
      </c>
    </row>
    <row r="125" spans="1:8" x14ac:dyDescent="0.25">
      <c r="A125" t="s">
        <v>425</v>
      </c>
      <c r="B125" t="s">
        <v>426</v>
      </c>
      <c r="C125">
        <v>40</v>
      </c>
      <c r="D125" t="s">
        <v>9</v>
      </c>
      <c r="E125" t="s">
        <v>427</v>
      </c>
      <c r="F125" t="s">
        <v>267</v>
      </c>
      <c r="G125" t="s">
        <v>12</v>
      </c>
      <c r="H125" t="s">
        <v>31</v>
      </c>
    </row>
    <row r="126" spans="1:8" x14ac:dyDescent="0.25">
      <c r="A126" t="s">
        <v>428</v>
      </c>
      <c r="B126" t="s">
        <v>429</v>
      </c>
      <c r="C126">
        <v>26</v>
      </c>
      <c r="D126" t="s">
        <v>9</v>
      </c>
      <c r="E126" t="s">
        <v>430</v>
      </c>
      <c r="F126" t="s">
        <v>194</v>
      </c>
      <c r="G126" t="s">
        <v>12</v>
      </c>
      <c r="H126" t="s">
        <v>26</v>
      </c>
    </row>
    <row r="127" spans="1:8" x14ac:dyDescent="0.25">
      <c r="A127" t="s">
        <v>431</v>
      </c>
      <c r="B127" t="s">
        <v>432</v>
      </c>
      <c r="C127">
        <v>64</v>
      </c>
      <c r="D127" t="s">
        <v>16</v>
      </c>
      <c r="E127" t="s">
        <v>433</v>
      </c>
      <c r="F127" t="s">
        <v>434</v>
      </c>
      <c r="G127" t="s">
        <v>12</v>
      </c>
      <c r="H127" t="s">
        <v>19</v>
      </c>
    </row>
    <row r="128" spans="1:8" x14ac:dyDescent="0.25">
      <c r="A128" t="s">
        <v>435</v>
      </c>
      <c r="B128" t="s">
        <v>436</v>
      </c>
      <c r="C128">
        <v>62</v>
      </c>
      <c r="D128" t="s">
        <v>16</v>
      </c>
      <c r="E128" t="s">
        <v>437</v>
      </c>
      <c r="F128" t="s">
        <v>133</v>
      </c>
      <c r="G128" t="s">
        <v>12</v>
      </c>
      <c r="H128" t="s">
        <v>13</v>
      </c>
    </row>
    <row r="129" spans="1:8" x14ac:dyDescent="0.25">
      <c r="A129" t="s">
        <v>438</v>
      </c>
      <c r="B129" t="s">
        <v>439</v>
      </c>
      <c r="C129">
        <v>39</v>
      </c>
      <c r="D129" t="s">
        <v>9</v>
      </c>
      <c r="E129" t="s">
        <v>440</v>
      </c>
      <c r="F129" t="s">
        <v>171</v>
      </c>
      <c r="G129" t="s">
        <v>12</v>
      </c>
      <c r="H129" t="s">
        <v>19</v>
      </c>
    </row>
    <row r="130" spans="1:8" x14ac:dyDescent="0.25">
      <c r="A130" t="s">
        <v>441</v>
      </c>
      <c r="B130" t="s">
        <v>442</v>
      </c>
      <c r="C130">
        <v>45</v>
      </c>
      <c r="D130" t="s">
        <v>9</v>
      </c>
      <c r="E130" t="s">
        <v>443</v>
      </c>
      <c r="F130" t="s">
        <v>291</v>
      </c>
      <c r="G130" t="s">
        <v>12</v>
      </c>
      <c r="H130" t="s">
        <v>31</v>
      </c>
    </row>
    <row r="131" spans="1:8" x14ac:dyDescent="0.25">
      <c r="A131" t="s">
        <v>444</v>
      </c>
      <c r="B131" t="s">
        <v>445</v>
      </c>
      <c r="C131">
        <v>43</v>
      </c>
      <c r="D131" t="s">
        <v>16</v>
      </c>
      <c r="E131" t="s">
        <v>446</v>
      </c>
      <c r="F131" t="s">
        <v>39</v>
      </c>
      <c r="G131" t="s">
        <v>12</v>
      </c>
      <c r="H131" t="s">
        <v>31</v>
      </c>
    </row>
    <row r="132" spans="1:8" x14ac:dyDescent="0.25">
      <c r="A132" t="s">
        <v>447</v>
      </c>
      <c r="B132" t="s">
        <v>448</v>
      </c>
      <c r="C132">
        <v>29</v>
      </c>
      <c r="D132" t="s">
        <v>9</v>
      </c>
      <c r="E132" t="s">
        <v>3827</v>
      </c>
      <c r="F132" t="s">
        <v>167</v>
      </c>
      <c r="G132" t="s">
        <v>12</v>
      </c>
      <c r="H132" t="s">
        <v>19</v>
      </c>
    </row>
    <row r="133" spans="1:8" x14ac:dyDescent="0.25">
      <c r="A133" t="s">
        <v>449</v>
      </c>
      <c r="B133" t="s">
        <v>450</v>
      </c>
      <c r="C133">
        <v>34</v>
      </c>
      <c r="D133" t="s">
        <v>16</v>
      </c>
      <c r="E133" t="s">
        <v>451</v>
      </c>
      <c r="F133" t="s">
        <v>22</v>
      </c>
      <c r="G133" t="s">
        <v>12</v>
      </c>
      <c r="H133" t="s">
        <v>26</v>
      </c>
    </row>
    <row r="134" spans="1:8" x14ac:dyDescent="0.25">
      <c r="A134" t="s">
        <v>452</v>
      </c>
      <c r="B134" t="s">
        <v>453</v>
      </c>
      <c r="C134">
        <v>57</v>
      </c>
      <c r="D134" t="s">
        <v>16</v>
      </c>
      <c r="E134" t="s">
        <v>454</v>
      </c>
      <c r="F134" t="s">
        <v>25</v>
      </c>
      <c r="G134" t="s">
        <v>12</v>
      </c>
      <c r="H134" t="s">
        <v>13</v>
      </c>
    </row>
    <row r="135" spans="1:8" x14ac:dyDescent="0.25">
      <c r="A135" t="s">
        <v>455</v>
      </c>
      <c r="B135" t="s">
        <v>456</v>
      </c>
      <c r="C135">
        <v>62</v>
      </c>
      <c r="D135" t="s">
        <v>16</v>
      </c>
      <c r="E135" t="s">
        <v>457</v>
      </c>
      <c r="F135" t="s">
        <v>250</v>
      </c>
      <c r="G135" t="s">
        <v>12</v>
      </c>
      <c r="H135" t="s">
        <v>26</v>
      </c>
    </row>
    <row r="136" spans="1:8" x14ac:dyDescent="0.25">
      <c r="A136" t="s">
        <v>458</v>
      </c>
      <c r="B136" t="s">
        <v>459</v>
      </c>
      <c r="C136">
        <v>54</v>
      </c>
      <c r="D136" t="s">
        <v>9</v>
      </c>
      <c r="E136" t="s">
        <v>460</v>
      </c>
      <c r="F136" t="s">
        <v>74</v>
      </c>
      <c r="G136" t="s">
        <v>12</v>
      </c>
      <c r="H136" t="s">
        <v>13</v>
      </c>
    </row>
    <row r="137" spans="1:8" x14ac:dyDescent="0.25">
      <c r="A137" t="s">
        <v>461</v>
      </c>
      <c r="B137" t="s">
        <v>462</v>
      </c>
      <c r="C137">
        <v>33</v>
      </c>
      <c r="D137" t="s">
        <v>16</v>
      </c>
      <c r="E137" t="s">
        <v>463</v>
      </c>
      <c r="F137" t="s">
        <v>156</v>
      </c>
      <c r="G137" t="s">
        <v>12</v>
      </c>
      <c r="H137" t="s">
        <v>19</v>
      </c>
    </row>
    <row r="138" spans="1:8" x14ac:dyDescent="0.25">
      <c r="A138" t="s">
        <v>464</v>
      </c>
      <c r="B138" t="s">
        <v>465</v>
      </c>
      <c r="C138">
        <v>29</v>
      </c>
      <c r="D138" t="s">
        <v>9</v>
      </c>
      <c r="E138" t="s">
        <v>466</v>
      </c>
      <c r="F138" t="s">
        <v>70</v>
      </c>
      <c r="G138" t="s">
        <v>12</v>
      </c>
      <c r="H138" t="s">
        <v>31</v>
      </c>
    </row>
    <row r="139" spans="1:8" x14ac:dyDescent="0.25">
      <c r="A139" t="s">
        <v>467</v>
      </c>
      <c r="B139" t="s">
        <v>468</v>
      </c>
      <c r="C139">
        <v>55</v>
      </c>
      <c r="D139" t="s">
        <v>16</v>
      </c>
      <c r="E139" t="s">
        <v>469</v>
      </c>
      <c r="F139" t="s">
        <v>25</v>
      </c>
      <c r="G139" t="s">
        <v>12</v>
      </c>
      <c r="H139" t="s">
        <v>19</v>
      </c>
    </row>
    <row r="140" spans="1:8" x14ac:dyDescent="0.25">
      <c r="A140" t="s">
        <v>470</v>
      </c>
      <c r="B140" t="s">
        <v>471</v>
      </c>
      <c r="C140">
        <v>43</v>
      </c>
      <c r="D140" t="s">
        <v>9</v>
      </c>
      <c r="E140" t="s">
        <v>395</v>
      </c>
      <c r="F140" t="s">
        <v>287</v>
      </c>
      <c r="G140" t="s">
        <v>12</v>
      </c>
      <c r="H140" t="s">
        <v>13</v>
      </c>
    </row>
    <row r="141" spans="1:8" x14ac:dyDescent="0.25">
      <c r="A141" t="s">
        <v>472</v>
      </c>
      <c r="B141" t="s">
        <v>473</v>
      </c>
      <c r="C141">
        <v>32</v>
      </c>
      <c r="D141" t="s">
        <v>9</v>
      </c>
      <c r="E141" t="s">
        <v>474</v>
      </c>
      <c r="F141" t="s">
        <v>117</v>
      </c>
      <c r="G141" t="s">
        <v>12</v>
      </c>
      <c r="H141" t="s">
        <v>26</v>
      </c>
    </row>
    <row r="142" spans="1:8" x14ac:dyDescent="0.25">
      <c r="A142" t="s">
        <v>475</v>
      </c>
      <c r="B142" t="s">
        <v>476</v>
      </c>
      <c r="C142">
        <v>63</v>
      </c>
      <c r="D142" t="s">
        <v>16</v>
      </c>
      <c r="E142" t="s">
        <v>477</v>
      </c>
      <c r="F142" t="s">
        <v>51</v>
      </c>
      <c r="G142" t="s">
        <v>12</v>
      </c>
      <c r="H142" t="s">
        <v>13</v>
      </c>
    </row>
    <row r="143" spans="1:8" x14ac:dyDescent="0.25">
      <c r="A143" t="s">
        <v>478</v>
      </c>
      <c r="B143" t="s">
        <v>479</v>
      </c>
      <c r="C143">
        <v>30</v>
      </c>
      <c r="D143" t="s">
        <v>9</v>
      </c>
      <c r="E143" t="s">
        <v>480</v>
      </c>
      <c r="F143" t="s">
        <v>30</v>
      </c>
      <c r="G143" t="s">
        <v>12</v>
      </c>
      <c r="H143" t="s">
        <v>26</v>
      </c>
    </row>
    <row r="144" spans="1:8" x14ac:dyDescent="0.25">
      <c r="A144" t="s">
        <v>481</v>
      </c>
      <c r="B144" t="s">
        <v>482</v>
      </c>
      <c r="C144">
        <v>37</v>
      </c>
      <c r="D144" t="s">
        <v>9</v>
      </c>
      <c r="E144" t="s">
        <v>483</v>
      </c>
      <c r="F144" t="s">
        <v>66</v>
      </c>
      <c r="G144" t="s">
        <v>12</v>
      </c>
      <c r="H144" t="s">
        <v>26</v>
      </c>
    </row>
    <row r="145" spans="1:8" x14ac:dyDescent="0.25">
      <c r="A145" t="s">
        <v>484</v>
      </c>
      <c r="B145" t="s">
        <v>485</v>
      </c>
      <c r="C145">
        <v>46</v>
      </c>
      <c r="D145" t="s">
        <v>9</v>
      </c>
      <c r="E145" t="s">
        <v>486</v>
      </c>
      <c r="F145" t="s">
        <v>22</v>
      </c>
      <c r="G145" t="s">
        <v>12</v>
      </c>
      <c r="H145" t="s">
        <v>26</v>
      </c>
    </row>
    <row r="146" spans="1:8" x14ac:dyDescent="0.25">
      <c r="A146" t="s">
        <v>487</v>
      </c>
      <c r="B146" t="s">
        <v>488</v>
      </c>
      <c r="C146">
        <v>62</v>
      </c>
      <c r="D146" t="s">
        <v>16</v>
      </c>
      <c r="E146" t="s">
        <v>489</v>
      </c>
      <c r="F146" t="s">
        <v>184</v>
      </c>
      <c r="G146" t="s">
        <v>12</v>
      </c>
      <c r="H146" t="s">
        <v>26</v>
      </c>
    </row>
    <row r="147" spans="1:8" x14ac:dyDescent="0.25">
      <c r="A147" t="s">
        <v>490</v>
      </c>
      <c r="B147" t="s">
        <v>491</v>
      </c>
      <c r="C147">
        <v>46</v>
      </c>
      <c r="D147" t="s">
        <v>9</v>
      </c>
      <c r="E147" t="s">
        <v>492</v>
      </c>
      <c r="F147" t="s">
        <v>254</v>
      </c>
      <c r="G147" t="s">
        <v>12</v>
      </c>
      <c r="H147" t="s">
        <v>19</v>
      </c>
    </row>
    <row r="148" spans="1:8" x14ac:dyDescent="0.25">
      <c r="A148" t="s">
        <v>493</v>
      </c>
      <c r="B148" t="s">
        <v>494</v>
      </c>
      <c r="C148">
        <v>32</v>
      </c>
      <c r="D148" t="s">
        <v>16</v>
      </c>
      <c r="E148" t="s">
        <v>495</v>
      </c>
      <c r="F148" t="s">
        <v>317</v>
      </c>
      <c r="G148" t="s">
        <v>12</v>
      </c>
      <c r="H148" t="s">
        <v>13</v>
      </c>
    </row>
    <row r="149" spans="1:8" x14ac:dyDescent="0.25">
      <c r="A149" t="s">
        <v>496</v>
      </c>
      <c r="B149" t="s">
        <v>497</v>
      </c>
      <c r="C149">
        <v>49</v>
      </c>
      <c r="D149" t="s">
        <v>16</v>
      </c>
      <c r="E149" t="s">
        <v>498</v>
      </c>
      <c r="F149" t="s">
        <v>163</v>
      </c>
      <c r="G149" t="s">
        <v>12</v>
      </c>
      <c r="H149" t="s">
        <v>19</v>
      </c>
    </row>
    <row r="150" spans="1:8" x14ac:dyDescent="0.25">
      <c r="A150" t="s">
        <v>499</v>
      </c>
      <c r="B150" t="s">
        <v>500</v>
      </c>
      <c r="C150">
        <v>42</v>
      </c>
      <c r="D150" t="s">
        <v>16</v>
      </c>
      <c r="E150" t="s">
        <v>501</v>
      </c>
      <c r="F150" t="s">
        <v>324</v>
      </c>
      <c r="G150" t="s">
        <v>12</v>
      </c>
      <c r="H150" t="s">
        <v>26</v>
      </c>
    </row>
    <row r="151" spans="1:8" x14ac:dyDescent="0.25">
      <c r="A151" t="s">
        <v>502</v>
      </c>
      <c r="B151" t="s">
        <v>503</v>
      </c>
      <c r="C151">
        <v>33</v>
      </c>
      <c r="D151" t="s">
        <v>9</v>
      </c>
      <c r="E151" t="s">
        <v>504</v>
      </c>
      <c r="F151" t="s">
        <v>250</v>
      </c>
      <c r="G151" t="s">
        <v>12</v>
      </c>
      <c r="H151" t="s">
        <v>19</v>
      </c>
    </row>
    <row r="152" spans="1:8" x14ac:dyDescent="0.25">
      <c r="A152" t="s">
        <v>505</v>
      </c>
      <c r="B152" t="s">
        <v>506</v>
      </c>
      <c r="C152">
        <v>24</v>
      </c>
      <c r="D152" t="s">
        <v>9</v>
      </c>
      <c r="E152" t="s">
        <v>507</v>
      </c>
      <c r="F152" t="s">
        <v>313</v>
      </c>
      <c r="G152" t="s">
        <v>12</v>
      </c>
      <c r="H152" t="s">
        <v>13</v>
      </c>
    </row>
    <row r="153" spans="1:8" x14ac:dyDescent="0.25">
      <c r="A153" t="s">
        <v>508</v>
      </c>
      <c r="B153" t="s">
        <v>509</v>
      </c>
      <c r="C153">
        <v>25</v>
      </c>
      <c r="D153" t="s">
        <v>16</v>
      </c>
      <c r="E153" t="s">
        <v>510</v>
      </c>
      <c r="F153" t="s">
        <v>35</v>
      </c>
      <c r="G153" t="s">
        <v>12</v>
      </c>
      <c r="H153" t="s">
        <v>13</v>
      </c>
    </row>
    <row r="154" spans="1:8" x14ac:dyDescent="0.25">
      <c r="A154" t="s">
        <v>511</v>
      </c>
      <c r="B154" t="s">
        <v>512</v>
      </c>
      <c r="C154">
        <v>41</v>
      </c>
      <c r="D154" t="s">
        <v>16</v>
      </c>
      <c r="E154" t="s">
        <v>513</v>
      </c>
      <c r="F154" t="s">
        <v>113</v>
      </c>
      <c r="G154" t="s">
        <v>12</v>
      </c>
      <c r="H154" t="s">
        <v>19</v>
      </c>
    </row>
    <row r="155" spans="1:8" x14ac:dyDescent="0.25">
      <c r="A155" t="s">
        <v>514</v>
      </c>
      <c r="B155" t="s">
        <v>515</v>
      </c>
      <c r="C155">
        <v>31</v>
      </c>
      <c r="D155" t="s">
        <v>9</v>
      </c>
      <c r="E155" t="s">
        <v>516</v>
      </c>
      <c r="F155" t="s">
        <v>18</v>
      </c>
      <c r="G155" t="s">
        <v>12</v>
      </c>
      <c r="H155" t="s">
        <v>26</v>
      </c>
    </row>
    <row r="156" spans="1:8" x14ac:dyDescent="0.25">
      <c r="A156" t="s">
        <v>517</v>
      </c>
      <c r="B156" t="s">
        <v>518</v>
      </c>
      <c r="C156">
        <v>35</v>
      </c>
      <c r="D156" t="s">
        <v>16</v>
      </c>
      <c r="E156" t="s">
        <v>519</v>
      </c>
      <c r="F156" t="s">
        <v>171</v>
      </c>
      <c r="G156" t="s">
        <v>12</v>
      </c>
      <c r="H156" t="s">
        <v>13</v>
      </c>
    </row>
    <row r="157" spans="1:8" x14ac:dyDescent="0.25">
      <c r="A157" t="s">
        <v>520</v>
      </c>
      <c r="B157" t="s">
        <v>521</v>
      </c>
      <c r="C157">
        <v>60</v>
      </c>
      <c r="D157" t="s">
        <v>16</v>
      </c>
      <c r="E157" t="s">
        <v>522</v>
      </c>
      <c r="F157" t="s">
        <v>267</v>
      </c>
      <c r="G157" t="s">
        <v>12</v>
      </c>
      <c r="H157" t="s">
        <v>13</v>
      </c>
    </row>
    <row r="158" spans="1:8" x14ac:dyDescent="0.25">
      <c r="A158" t="s">
        <v>523</v>
      </c>
      <c r="B158" t="s">
        <v>524</v>
      </c>
      <c r="C158">
        <v>46</v>
      </c>
      <c r="D158" t="s">
        <v>9</v>
      </c>
      <c r="E158" t="s">
        <v>525</v>
      </c>
      <c r="F158" t="s">
        <v>18</v>
      </c>
      <c r="G158" t="s">
        <v>12</v>
      </c>
      <c r="H158" t="s">
        <v>26</v>
      </c>
    </row>
    <row r="159" spans="1:8" x14ac:dyDescent="0.25">
      <c r="A159" t="s">
        <v>526</v>
      </c>
      <c r="B159" t="s">
        <v>527</v>
      </c>
      <c r="C159">
        <v>59</v>
      </c>
      <c r="D159" t="s">
        <v>9</v>
      </c>
      <c r="E159" t="s">
        <v>528</v>
      </c>
      <c r="F159" t="s">
        <v>18</v>
      </c>
      <c r="G159" t="s">
        <v>12</v>
      </c>
      <c r="H159" t="s">
        <v>19</v>
      </c>
    </row>
    <row r="160" spans="1:8" x14ac:dyDescent="0.25">
      <c r="A160" t="s">
        <v>529</v>
      </c>
      <c r="B160" t="s">
        <v>530</v>
      </c>
      <c r="C160">
        <v>43</v>
      </c>
      <c r="D160" t="s">
        <v>9</v>
      </c>
      <c r="E160" t="s">
        <v>531</v>
      </c>
      <c r="F160" t="s">
        <v>171</v>
      </c>
      <c r="G160" t="s">
        <v>12</v>
      </c>
      <c r="H160" t="s">
        <v>26</v>
      </c>
    </row>
    <row r="161" spans="1:8" x14ac:dyDescent="0.25">
      <c r="A161" t="s">
        <v>532</v>
      </c>
      <c r="B161" t="s">
        <v>533</v>
      </c>
      <c r="C161">
        <v>46</v>
      </c>
      <c r="D161" t="s">
        <v>16</v>
      </c>
      <c r="E161" t="s">
        <v>534</v>
      </c>
      <c r="F161" t="s">
        <v>88</v>
      </c>
      <c r="G161" t="s">
        <v>12</v>
      </c>
      <c r="H161" t="s">
        <v>13</v>
      </c>
    </row>
    <row r="162" spans="1:8" x14ac:dyDescent="0.25">
      <c r="A162" t="s">
        <v>535</v>
      </c>
      <c r="B162" t="s">
        <v>536</v>
      </c>
      <c r="C162">
        <v>41</v>
      </c>
      <c r="D162" t="s">
        <v>16</v>
      </c>
      <c r="E162" t="s">
        <v>537</v>
      </c>
      <c r="F162" t="s">
        <v>11</v>
      </c>
      <c r="G162" t="s">
        <v>12</v>
      </c>
      <c r="H162" t="s">
        <v>19</v>
      </c>
    </row>
    <row r="163" spans="1:8" x14ac:dyDescent="0.25">
      <c r="A163" t="s">
        <v>538</v>
      </c>
      <c r="B163" t="s">
        <v>539</v>
      </c>
      <c r="C163">
        <v>18</v>
      </c>
      <c r="D163" t="s">
        <v>16</v>
      </c>
      <c r="E163" t="s">
        <v>540</v>
      </c>
      <c r="F163" t="s">
        <v>133</v>
      </c>
      <c r="G163" t="s">
        <v>12</v>
      </c>
      <c r="H163" t="s">
        <v>31</v>
      </c>
    </row>
    <row r="164" spans="1:8" x14ac:dyDescent="0.25">
      <c r="A164" t="s">
        <v>541</v>
      </c>
      <c r="B164" t="s">
        <v>542</v>
      </c>
      <c r="C164">
        <v>37</v>
      </c>
      <c r="D164" t="s">
        <v>9</v>
      </c>
      <c r="E164" t="s">
        <v>543</v>
      </c>
      <c r="F164" t="s">
        <v>237</v>
      </c>
      <c r="G164" t="s">
        <v>12</v>
      </c>
      <c r="H164" t="s">
        <v>31</v>
      </c>
    </row>
    <row r="165" spans="1:8" x14ac:dyDescent="0.25">
      <c r="A165" t="s">
        <v>544</v>
      </c>
      <c r="B165" t="s">
        <v>545</v>
      </c>
      <c r="C165">
        <v>21</v>
      </c>
      <c r="D165" t="s">
        <v>9</v>
      </c>
      <c r="E165" t="s">
        <v>546</v>
      </c>
      <c r="F165" t="s">
        <v>194</v>
      </c>
      <c r="G165" t="s">
        <v>12</v>
      </c>
      <c r="H165" t="s">
        <v>26</v>
      </c>
    </row>
    <row r="166" spans="1:8" x14ac:dyDescent="0.25">
      <c r="A166" t="s">
        <v>547</v>
      </c>
      <c r="B166" t="s">
        <v>548</v>
      </c>
      <c r="C166">
        <v>39</v>
      </c>
      <c r="D166" t="s">
        <v>16</v>
      </c>
      <c r="E166" t="s">
        <v>549</v>
      </c>
      <c r="F166" t="s">
        <v>81</v>
      </c>
      <c r="G166" t="s">
        <v>12</v>
      </c>
      <c r="H166" t="s">
        <v>31</v>
      </c>
    </row>
    <row r="167" spans="1:8" x14ac:dyDescent="0.25">
      <c r="A167" t="s">
        <v>550</v>
      </c>
      <c r="B167" t="s">
        <v>551</v>
      </c>
      <c r="C167">
        <v>47</v>
      </c>
      <c r="D167" t="s">
        <v>16</v>
      </c>
      <c r="E167" t="s">
        <v>552</v>
      </c>
      <c r="F167" t="s">
        <v>194</v>
      </c>
      <c r="G167" t="s">
        <v>12</v>
      </c>
      <c r="H167" t="s">
        <v>19</v>
      </c>
    </row>
    <row r="168" spans="1:8" x14ac:dyDescent="0.25">
      <c r="A168" t="s">
        <v>553</v>
      </c>
      <c r="B168" t="s">
        <v>554</v>
      </c>
      <c r="C168">
        <v>25</v>
      </c>
      <c r="D168" t="s">
        <v>16</v>
      </c>
      <c r="E168" t="s">
        <v>555</v>
      </c>
      <c r="F168" t="s">
        <v>156</v>
      </c>
      <c r="G168" t="s">
        <v>12</v>
      </c>
      <c r="H168" t="s">
        <v>31</v>
      </c>
    </row>
    <row r="169" spans="1:8" x14ac:dyDescent="0.25">
      <c r="A169" t="s">
        <v>556</v>
      </c>
      <c r="B169" t="s">
        <v>557</v>
      </c>
      <c r="C169">
        <v>36</v>
      </c>
      <c r="D169" t="s">
        <v>16</v>
      </c>
      <c r="E169" t="s">
        <v>558</v>
      </c>
      <c r="F169" t="s">
        <v>237</v>
      </c>
      <c r="G169" t="s">
        <v>12</v>
      </c>
      <c r="H169" t="s">
        <v>13</v>
      </c>
    </row>
    <row r="170" spans="1:8" x14ac:dyDescent="0.25">
      <c r="A170" t="s">
        <v>559</v>
      </c>
      <c r="B170" t="s">
        <v>560</v>
      </c>
      <c r="C170">
        <v>36</v>
      </c>
      <c r="D170" t="s">
        <v>16</v>
      </c>
      <c r="E170" t="s">
        <v>561</v>
      </c>
      <c r="F170" t="s">
        <v>250</v>
      </c>
      <c r="G170" t="s">
        <v>12</v>
      </c>
      <c r="H170" t="s">
        <v>19</v>
      </c>
    </row>
    <row r="171" spans="1:8" x14ac:dyDescent="0.25">
      <c r="A171" t="s">
        <v>562</v>
      </c>
      <c r="B171" t="s">
        <v>563</v>
      </c>
      <c r="C171">
        <v>64</v>
      </c>
      <c r="D171" t="s">
        <v>9</v>
      </c>
      <c r="E171" t="s">
        <v>564</v>
      </c>
      <c r="F171" t="s">
        <v>47</v>
      </c>
      <c r="G171" t="s">
        <v>12</v>
      </c>
      <c r="H171" t="s">
        <v>26</v>
      </c>
    </row>
    <row r="172" spans="1:8" x14ac:dyDescent="0.25">
      <c r="A172" t="s">
        <v>565</v>
      </c>
      <c r="B172" t="s">
        <v>566</v>
      </c>
      <c r="C172">
        <v>18</v>
      </c>
      <c r="D172" t="s">
        <v>9</v>
      </c>
      <c r="E172" t="s">
        <v>567</v>
      </c>
      <c r="F172" t="s">
        <v>113</v>
      </c>
      <c r="G172" t="s">
        <v>12</v>
      </c>
      <c r="H172" t="s">
        <v>13</v>
      </c>
    </row>
    <row r="173" spans="1:8" x14ac:dyDescent="0.25">
      <c r="A173" t="s">
        <v>568</v>
      </c>
      <c r="B173" t="s">
        <v>569</v>
      </c>
      <c r="C173">
        <v>44</v>
      </c>
      <c r="D173" t="s">
        <v>16</v>
      </c>
      <c r="E173" t="s">
        <v>570</v>
      </c>
      <c r="F173" t="s">
        <v>254</v>
      </c>
      <c r="G173" t="s">
        <v>12</v>
      </c>
      <c r="H173" t="s">
        <v>19</v>
      </c>
    </row>
    <row r="174" spans="1:8" x14ac:dyDescent="0.25">
      <c r="A174" t="s">
        <v>571</v>
      </c>
      <c r="B174" t="s">
        <v>572</v>
      </c>
      <c r="C174">
        <v>41</v>
      </c>
      <c r="D174" t="s">
        <v>16</v>
      </c>
      <c r="E174" t="s">
        <v>573</v>
      </c>
      <c r="F174" t="s">
        <v>43</v>
      </c>
      <c r="G174" t="s">
        <v>12</v>
      </c>
      <c r="H174" t="s">
        <v>26</v>
      </c>
    </row>
    <row r="175" spans="1:8" x14ac:dyDescent="0.25">
      <c r="A175" t="s">
        <v>574</v>
      </c>
      <c r="B175" t="s">
        <v>575</v>
      </c>
      <c r="C175">
        <v>41</v>
      </c>
      <c r="D175" t="s">
        <v>16</v>
      </c>
      <c r="E175" t="s">
        <v>398</v>
      </c>
      <c r="F175" t="s">
        <v>267</v>
      </c>
      <c r="G175" t="s">
        <v>3828</v>
      </c>
      <c r="H175" t="s">
        <v>19</v>
      </c>
    </row>
    <row r="176" spans="1:8" x14ac:dyDescent="0.25">
      <c r="A176" t="s">
        <v>576</v>
      </c>
      <c r="B176" t="s">
        <v>577</v>
      </c>
      <c r="C176">
        <v>26</v>
      </c>
      <c r="D176" t="s">
        <v>16</v>
      </c>
      <c r="E176" t="s">
        <v>578</v>
      </c>
      <c r="F176" t="s">
        <v>171</v>
      </c>
      <c r="G176" t="s">
        <v>12</v>
      </c>
      <c r="H176" t="s">
        <v>13</v>
      </c>
    </row>
    <row r="177" spans="1:8" x14ac:dyDescent="0.25">
      <c r="A177" t="s">
        <v>579</v>
      </c>
      <c r="B177" t="s">
        <v>580</v>
      </c>
      <c r="C177">
        <v>56</v>
      </c>
      <c r="D177" t="s">
        <v>9</v>
      </c>
      <c r="E177" t="s">
        <v>581</v>
      </c>
      <c r="F177" t="s">
        <v>99</v>
      </c>
      <c r="G177" t="s">
        <v>12</v>
      </c>
      <c r="H177" t="s">
        <v>19</v>
      </c>
    </row>
    <row r="178" spans="1:8" x14ac:dyDescent="0.25">
      <c r="A178" t="s">
        <v>582</v>
      </c>
      <c r="B178" t="s">
        <v>583</v>
      </c>
      <c r="C178">
        <v>48</v>
      </c>
      <c r="D178" t="s">
        <v>9</v>
      </c>
      <c r="E178" t="s">
        <v>584</v>
      </c>
      <c r="F178" t="s">
        <v>171</v>
      </c>
      <c r="G178" t="s">
        <v>12</v>
      </c>
      <c r="H178" t="s">
        <v>31</v>
      </c>
    </row>
    <row r="179" spans="1:8" x14ac:dyDescent="0.25">
      <c r="A179" t="s">
        <v>585</v>
      </c>
      <c r="B179" t="s">
        <v>586</v>
      </c>
      <c r="C179">
        <v>55</v>
      </c>
      <c r="D179" t="s">
        <v>9</v>
      </c>
      <c r="E179" t="s">
        <v>587</v>
      </c>
      <c r="F179" t="s">
        <v>588</v>
      </c>
      <c r="G179" t="s">
        <v>12</v>
      </c>
      <c r="H179" t="s">
        <v>19</v>
      </c>
    </row>
    <row r="180" spans="1:8" x14ac:dyDescent="0.25">
      <c r="A180" t="s">
        <v>589</v>
      </c>
      <c r="B180" t="s">
        <v>590</v>
      </c>
      <c r="C180">
        <v>33</v>
      </c>
      <c r="D180" t="s">
        <v>16</v>
      </c>
      <c r="E180" t="s">
        <v>591</v>
      </c>
      <c r="F180" t="s">
        <v>317</v>
      </c>
      <c r="G180" t="s">
        <v>12</v>
      </c>
      <c r="H180" t="s">
        <v>26</v>
      </c>
    </row>
    <row r="181" spans="1:8" x14ac:dyDescent="0.25">
      <c r="A181" t="s">
        <v>592</v>
      </c>
      <c r="B181" t="s">
        <v>593</v>
      </c>
      <c r="C181">
        <v>43</v>
      </c>
      <c r="D181" t="s">
        <v>16</v>
      </c>
      <c r="E181" t="s">
        <v>594</v>
      </c>
      <c r="F181" t="s">
        <v>117</v>
      </c>
      <c r="G181" t="s">
        <v>12</v>
      </c>
      <c r="H181" t="s">
        <v>31</v>
      </c>
    </row>
    <row r="182" spans="1:8" x14ac:dyDescent="0.25">
      <c r="A182" t="s">
        <v>595</v>
      </c>
      <c r="B182" t="s">
        <v>596</v>
      </c>
      <c r="C182">
        <v>38</v>
      </c>
      <c r="D182" t="s">
        <v>9</v>
      </c>
      <c r="E182" t="s">
        <v>597</v>
      </c>
      <c r="F182" t="s">
        <v>434</v>
      </c>
      <c r="G182" t="s">
        <v>12</v>
      </c>
      <c r="H182" t="s">
        <v>26</v>
      </c>
    </row>
    <row r="183" spans="1:8" x14ac:dyDescent="0.25">
      <c r="A183" t="s">
        <v>598</v>
      </c>
      <c r="B183" t="s">
        <v>599</v>
      </c>
      <c r="C183">
        <v>60</v>
      </c>
      <c r="D183" t="s">
        <v>9</v>
      </c>
      <c r="E183" t="s">
        <v>600</v>
      </c>
      <c r="F183" t="s">
        <v>58</v>
      </c>
      <c r="G183" t="s">
        <v>12</v>
      </c>
      <c r="H183" t="s">
        <v>26</v>
      </c>
    </row>
    <row r="184" spans="1:8" x14ac:dyDescent="0.25">
      <c r="A184" t="s">
        <v>601</v>
      </c>
      <c r="B184" t="s">
        <v>602</v>
      </c>
      <c r="C184">
        <v>23</v>
      </c>
      <c r="D184" t="s">
        <v>16</v>
      </c>
      <c r="E184" t="s">
        <v>603</v>
      </c>
      <c r="F184" t="s">
        <v>96</v>
      </c>
      <c r="G184" t="s">
        <v>12</v>
      </c>
      <c r="H184" t="s">
        <v>31</v>
      </c>
    </row>
    <row r="185" spans="1:8" x14ac:dyDescent="0.25">
      <c r="A185" t="s">
        <v>604</v>
      </c>
      <c r="B185" t="s">
        <v>605</v>
      </c>
      <c r="C185">
        <v>18</v>
      </c>
      <c r="D185" t="s">
        <v>9</v>
      </c>
      <c r="E185" t="s">
        <v>606</v>
      </c>
      <c r="F185" t="s">
        <v>58</v>
      </c>
      <c r="G185" t="s">
        <v>12</v>
      </c>
      <c r="H185" t="s">
        <v>19</v>
      </c>
    </row>
    <row r="186" spans="1:8" x14ac:dyDescent="0.25">
      <c r="A186" t="s">
        <v>607</v>
      </c>
      <c r="B186" t="s">
        <v>608</v>
      </c>
      <c r="C186">
        <v>46</v>
      </c>
      <c r="D186" t="s">
        <v>16</v>
      </c>
      <c r="E186" t="s">
        <v>609</v>
      </c>
      <c r="F186" t="s">
        <v>18</v>
      </c>
      <c r="G186" t="s">
        <v>12</v>
      </c>
      <c r="H186" t="s">
        <v>31</v>
      </c>
    </row>
    <row r="187" spans="1:8" x14ac:dyDescent="0.25">
      <c r="A187" t="s">
        <v>610</v>
      </c>
      <c r="B187" t="s">
        <v>611</v>
      </c>
      <c r="C187">
        <v>54</v>
      </c>
      <c r="D187" t="s">
        <v>16</v>
      </c>
      <c r="E187" t="s">
        <v>612</v>
      </c>
      <c r="F187" t="s">
        <v>88</v>
      </c>
      <c r="G187" t="s">
        <v>12</v>
      </c>
      <c r="H187" t="s">
        <v>19</v>
      </c>
    </row>
    <row r="188" spans="1:8" x14ac:dyDescent="0.25">
      <c r="A188" t="s">
        <v>613</v>
      </c>
      <c r="B188" t="s">
        <v>614</v>
      </c>
      <c r="C188">
        <v>53</v>
      </c>
      <c r="D188" t="s">
        <v>9</v>
      </c>
      <c r="E188" t="s">
        <v>615</v>
      </c>
      <c r="F188" t="s">
        <v>113</v>
      </c>
      <c r="G188" t="s">
        <v>12</v>
      </c>
      <c r="H188" t="s">
        <v>31</v>
      </c>
    </row>
    <row r="189" spans="1:8" x14ac:dyDescent="0.25">
      <c r="A189" t="s">
        <v>616</v>
      </c>
      <c r="B189" t="s">
        <v>617</v>
      </c>
      <c r="C189">
        <v>60</v>
      </c>
      <c r="D189" t="s">
        <v>16</v>
      </c>
      <c r="E189" t="s">
        <v>618</v>
      </c>
      <c r="F189" t="s">
        <v>22</v>
      </c>
      <c r="G189" t="s">
        <v>12</v>
      </c>
      <c r="H189" t="s">
        <v>19</v>
      </c>
    </row>
    <row r="190" spans="1:8" x14ac:dyDescent="0.25">
      <c r="A190" t="s">
        <v>619</v>
      </c>
      <c r="B190" t="s">
        <v>620</v>
      </c>
      <c r="C190">
        <v>42</v>
      </c>
      <c r="D190" t="s">
        <v>9</v>
      </c>
      <c r="E190" t="s">
        <v>621</v>
      </c>
      <c r="F190" t="s">
        <v>233</v>
      </c>
      <c r="G190" t="s">
        <v>12</v>
      </c>
      <c r="H190" t="s">
        <v>31</v>
      </c>
    </row>
    <row r="191" spans="1:8" x14ac:dyDescent="0.25">
      <c r="A191" t="s">
        <v>622</v>
      </c>
      <c r="B191" t="s">
        <v>623</v>
      </c>
      <c r="C191">
        <v>29</v>
      </c>
      <c r="D191" t="s">
        <v>9</v>
      </c>
      <c r="E191" t="s">
        <v>624</v>
      </c>
      <c r="F191" t="s">
        <v>588</v>
      </c>
      <c r="G191" t="s">
        <v>12</v>
      </c>
      <c r="H191" t="s">
        <v>13</v>
      </c>
    </row>
    <row r="192" spans="1:8" x14ac:dyDescent="0.25">
      <c r="A192" t="s">
        <v>625</v>
      </c>
      <c r="B192" t="s">
        <v>626</v>
      </c>
      <c r="C192">
        <v>21</v>
      </c>
      <c r="D192" t="s">
        <v>9</v>
      </c>
      <c r="E192" t="s">
        <v>627</v>
      </c>
      <c r="F192" t="s">
        <v>58</v>
      </c>
      <c r="G192" t="s">
        <v>12</v>
      </c>
      <c r="H192" t="s">
        <v>26</v>
      </c>
    </row>
    <row r="193" spans="1:8" x14ac:dyDescent="0.25">
      <c r="A193" t="s">
        <v>628</v>
      </c>
      <c r="B193" t="s">
        <v>629</v>
      </c>
      <c r="C193">
        <v>29</v>
      </c>
      <c r="D193" t="s">
        <v>16</v>
      </c>
      <c r="E193" t="s">
        <v>630</v>
      </c>
      <c r="F193" t="s">
        <v>25</v>
      </c>
      <c r="G193" t="s">
        <v>12</v>
      </c>
      <c r="H193" t="s">
        <v>26</v>
      </c>
    </row>
    <row r="194" spans="1:8" x14ac:dyDescent="0.25">
      <c r="A194" t="s">
        <v>631</v>
      </c>
      <c r="B194" t="s">
        <v>632</v>
      </c>
      <c r="C194">
        <v>26</v>
      </c>
      <c r="D194" t="s">
        <v>9</v>
      </c>
      <c r="E194" t="s">
        <v>633</v>
      </c>
      <c r="F194" t="s">
        <v>106</v>
      </c>
      <c r="G194" t="s">
        <v>12</v>
      </c>
      <c r="H194" t="s">
        <v>13</v>
      </c>
    </row>
    <row r="195" spans="1:8" x14ac:dyDescent="0.25">
      <c r="A195" t="s">
        <v>634</v>
      </c>
      <c r="B195" t="s">
        <v>635</v>
      </c>
      <c r="C195">
        <v>38</v>
      </c>
      <c r="D195" t="s">
        <v>9</v>
      </c>
      <c r="E195" t="s">
        <v>636</v>
      </c>
      <c r="F195" t="s">
        <v>81</v>
      </c>
      <c r="G195" t="s">
        <v>12</v>
      </c>
      <c r="H195" t="s">
        <v>13</v>
      </c>
    </row>
    <row r="196" spans="1:8" x14ac:dyDescent="0.25">
      <c r="A196" t="s">
        <v>637</v>
      </c>
      <c r="B196" t="s">
        <v>638</v>
      </c>
      <c r="C196">
        <v>46</v>
      </c>
      <c r="D196" t="s">
        <v>9</v>
      </c>
      <c r="E196" t="s">
        <v>639</v>
      </c>
      <c r="F196" t="s">
        <v>51</v>
      </c>
      <c r="G196" t="s">
        <v>12</v>
      </c>
      <c r="H196" t="s">
        <v>13</v>
      </c>
    </row>
    <row r="197" spans="1:8" x14ac:dyDescent="0.25">
      <c r="A197" t="s">
        <v>640</v>
      </c>
      <c r="B197" t="s">
        <v>641</v>
      </c>
      <c r="C197">
        <v>60</v>
      </c>
      <c r="D197" t="s">
        <v>9</v>
      </c>
      <c r="E197" t="s">
        <v>642</v>
      </c>
      <c r="F197" t="s">
        <v>133</v>
      </c>
      <c r="G197" t="s">
        <v>12</v>
      </c>
      <c r="H197" t="s">
        <v>31</v>
      </c>
    </row>
    <row r="198" spans="1:8" x14ac:dyDescent="0.25">
      <c r="A198" t="s">
        <v>643</v>
      </c>
      <c r="B198" t="s">
        <v>644</v>
      </c>
      <c r="C198">
        <v>18</v>
      </c>
      <c r="D198" t="s">
        <v>16</v>
      </c>
      <c r="E198" t="s">
        <v>645</v>
      </c>
      <c r="F198" t="s">
        <v>163</v>
      </c>
      <c r="G198" t="s">
        <v>12</v>
      </c>
      <c r="H198" t="s">
        <v>19</v>
      </c>
    </row>
    <row r="199" spans="1:8" x14ac:dyDescent="0.25">
      <c r="A199" t="s">
        <v>646</v>
      </c>
      <c r="B199" t="s">
        <v>647</v>
      </c>
      <c r="C199">
        <v>45</v>
      </c>
      <c r="D199" t="s">
        <v>16</v>
      </c>
      <c r="E199" t="s">
        <v>207</v>
      </c>
      <c r="F199" t="s">
        <v>201</v>
      </c>
      <c r="G199" t="s">
        <v>12</v>
      </c>
      <c r="H199" t="s">
        <v>19</v>
      </c>
    </row>
    <row r="200" spans="1:8" x14ac:dyDescent="0.25">
      <c r="A200" t="s">
        <v>648</v>
      </c>
      <c r="B200" t="s">
        <v>649</v>
      </c>
      <c r="C200">
        <v>54</v>
      </c>
      <c r="D200" t="s">
        <v>9</v>
      </c>
      <c r="E200" t="s">
        <v>650</v>
      </c>
      <c r="F200" t="s">
        <v>171</v>
      </c>
      <c r="G200" t="s">
        <v>12</v>
      </c>
      <c r="H200" t="s">
        <v>26</v>
      </c>
    </row>
    <row r="201" spans="1:8" x14ac:dyDescent="0.25">
      <c r="A201" t="s">
        <v>651</v>
      </c>
      <c r="B201" t="s">
        <v>652</v>
      </c>
      <c r="C201">
        <v>46</v>
      </c>
      <c r="D201" t="s">
        <v>9</v>
      </c>
      <c r="E201" t="s">
        <v>653</v>
      </c>
      <c r="F201" t="s">
        <v>237</v>
      </c>
      <c r="G201" t="s">
        <v>12</v>
      </c>
      <c r="H201" t="s">
        <v>26</v>
      </c>
    </row>
    <row r="202" spans="1:8" x14ac:dyDescent="0.25">
      <c r="A202" t="s">
        <v>654</v>
      </c>
      <c r="B202" t="s">
        <v>655</v>
      </c>
      <c r="C202">
        <v>30</v>
      </c>
      <c r="D202" t="s">
        <v>9</v>
      </c>
      <c r="E202" t="s">
        <v>656</v>
      </c>
      <c r="F202" t="s">
        <v>434</v>
      </c>
      <c r="G202" t="s">
        <v>12</v>
      </c>
      <c r="H202" t="s">
        <v>19</v>
      </c>
    </row>
    <row r="203" spans="1:8" x14ac:dyDescent="0.25">
      <c r="A203" t="s">
        <v>657</v>
      </c>
      <c r="B203" t="s">
        <v>658</v>
      </c>
      <c r="C203">
        <v>25</v>
      </c>
      <c r="D203" t="s">
        <v>16</v>
      </c>
      <c r="E203" t="s">
        <v>659</v>
      </c>
      <c r="F203" t="s">
        <v>156</v>
      </c>
      <c r="G203" t="s">
        <v>12</v>
      </c>
      <c r="H203" t="s">
        <v>26</v>
      </c>
    </row>
    <row r="204" spans="1:8" x14ac:dyDescent="0.25">
      <c r="A204" t="s">
        <v>660</v>
      </c>
      <c r="B204" t="s">
        <v>661</v>
      </c>
      <c r="C204">
        <v>37</v>
      </c>
      <c r="D204" t="s">
        <v>16</v>
      </c>
      <c r="E204" t="s">
        <v>662</v>
      </c>
      <c r="F204" t="s">
        <v>62</v>
      </c>
      <c r="G204" t="s">
        <v>12</v>
      </c>
      <c r="H204" t="s">
        <v>19</v>
      </c>
    </row>
    <row r="205" spans="1:8" x14ac:dyDescent="0.25">
      <c r="A205" t="s">
        <v>663</v>
      </c>
      <c r="B205" t="s">
        <v>664</v>
      </c>
      <c r="C205">
        <v>47</v>
      </c>
      <c r="D205" t="s">
        <v>9</v>
      </c>
      <c r="E205" t="s">
        <v>665</v>
      </c>
      <c r="F205" t="s">
        <v>267</v>
      </c>
      <c r="G205" t="s">
        <v>12</v>
      </c>
      <c r="H205" t="s">
        <v>19</v>
      </c>
    </row>
    <row r="206" spans="1:8" x14ac:dyDescent="0.25">
      <c r="A206" t="s">
        <v>666</v>
      </c>
      <c r="B206" t="s">
        <v>667</v>
      </c>
      <c r="C206">
        <v>52</v>
      </c>
      <c r="D206" t="s">
        <v>9</v>
      </c>
      <c r="E206" t="s">
        <v>668</v>
      </c>
      <c r="F206" t="s">
        <v>287</v>
      </c>
      <c r="G206" t="s">
        <v>12</v>
      </c>
      <c r="H206" t="s">
        <v>19</v>
      </c>
    </row>
    <row r="207" spans="1:8" x14ac:dyDescent="0.25">
      <c r="A207" t="s">
        <v>669</v>
      </c>
      <c r="B207" t="s">
        <v>670</v>
      </c>
      <c r="C207">
        <v>44</v>
      </c>
      <c r="D207" t="s">
        <v>16</v>
      </c>
      <c r="E207" t="s">
        <v>671</v>
      </c>
      <c r="F207" t="s">
        <v>88</v>
      </c>
      <c r="G207" t="s">
        <v>12</v>
      </c>
      <c r="H207" t="s">
        <v>13</v>
      </c>
    </row>
    <row r="208" spans="1:8" x14ac:dyDescent="0.25">
      <c r="A208" t="s">
        <v>672</v>
      </c>
      <c r="B208" t="s">
        <v>673</v>
      </c>
      <c r="C208">
        <v>26</v>
      </c>
      <c r="D208" t="s">
        <v>16</v>
      </c>
      <c r="E208" t="s">
        <v>674</v>
      </c>
      <c r="F208" t="s">
        <v>237</v>
      </c>
      <c r="G208" t="s">
        <v>12</v>
      </c>
      <c r="H208" t="s">
        <v>31</v>
      </c>
    </row>
    <row r="209" spans="1:8" x14ac:dyDescent="0.25">
      <c r="A209" t="s">
        <v>675</v>
      </c>
      <c r="B209" t="s">
        <v>676</v>
      </c>
      <c r="C209">
        <v>28</v>
      </c>
      <c r="D209" t="s">
        <v>16</v>
      </c>
      <c r="E209" t="s">
        <v>677</v>
      </c>
      <c r="F209" t="s">
        <v>88</v>
      </c>
      <c r="G209" t="s">
        <v>12</v>
      </c>
      <c r="H209" t="s">
        <v>26</v>
      </c>
    </row>
    <row r="210" spans="1:8" x14ac:dyDescent="0.25">
      <c r="A210" t="s">
        <v>678</v>
      </c>
      <c r="B210" t="s">
        <v>679</v>
      </c>
      <c r="C210">
        <v>54</v>
      </c>
      <c r="D210" t="s">
        <v>9</v>
      </c>
      <c r="E210" t="s">
        <v>680</v>
      </c>
      <c r="F210" t="s">
        <v>328</v>
      </c>
      <c r="G210" t="s">
        <v>12</v>
      </c>
      <c r="H210" t="s">
        <v>19</v>
      </c>
    </row>
    <row r="211" spans="1:8" x14ac:dyDescent="0.25">
      <c r="A211" t="s">
        <v>681</v>
      </c>
      <c r="B211" t="s">
        <v>682</v>
      </c>
      <c r="C211">
        <v>50</v>
      </c>
      <c r="D211" t="s">
        <v>16</v>
      </c>
      <c r="E211" t="s">
        <v>683</v>
      </c>
      <c r="F211" t="s">
        <v>434</v>
      </c>
      <c r="G211" t="s">
        <v>12</v>
      </c>
      <c r="H211" t="s">
        <v>19</v>
      </c>
    </row>
    <row r="212" spans="1:8" x14ac:dyDescent="0.25">
      <c r="A212" t="s">
        <v>684</v>
      </c>
      <c r="B212" t="s">
        <v>685</v>
      </c>
      <c r="C212">
        <v>48</v>
      </c>
      <c r="D212" t="s">
        <v>9</v>
      </c>
      <c r="E212" t="s">
        <v>686</v>
      </c>
      <c r="F212" t="s">
        <v>81</v>
      </c>
      <c r="G212" t="s">
        <v>12</v>
      </c>
      <c r="H212" t="s">
        <v>31</v>
      </c>
    </row>
    <row r="213" spans="1:8" x14ac:dyDescent="0.25">
      <c r="A213" t="s">
        <v>687</v>
      </c>
      <c r="B213" t="s">
        <v>688</v>
      </c>
      <c r="C213">
        <v>20</v>
      </c>
      <c r="D213" t="s">
        <v>16</v>
      </c>
      <c r="E213" t="s">
        <v>689</v>
      </c>
      <c r="F213" t="s">
        <v>92</v>
      </c>
      <c r="G213" t="s">
        <v>12</v>
      </c>
      <c r="H213" t="s">
        <v>31</v>
      </c>
    </row>
    <row r="214" spans="1:8" x14ac:dyDescent="0.25">
      <c r="A214" t="s">
        <v>690</v>
      </c>
      <c r="B214" t="s">
        <v>691</v>
      </c>
      <c r="C214">
        <v>63</v>
      </c>
      <c r="D214" t="s">
        <v>16</v>
      </c>
      <c r="E214" t="s">
        <v>692</v>
      </c>
      <c r="F214" t="s">
        <v>74</v>
      </c>
      <c r="G214" t="s">
        <v>12</v>
      </c>
      <c r="H214" t="s">
        <v>19</v>
      </c>
    </row>
    <row r="215" spans="1:8" x14ac:dyDescent="0.25">
      <c r="A215" t="s">
        <v>693</v>
      </c>
      <c r="B215" t="s">
        <v>694</v>
      </c>
      <c r="C215">
        <v>42</v>
      </c>
      <c r="D215" t="s">
        <v>16</v>
      </c>
      <c r="E215" t="s">
        <v>695</v>
      </c>
      <c r="F215" t="s">
        <v>18</v>
      </c>
      <c r="G215" t="s">
        <v>12</v>
      </c>
      <c r="H215" t="s">
        <v>19</v>
      </c>
    </row>
    <row r="216" spans="1:8" x14ac:dyDescent="0.25">
      <c r="A216" t="s">
        <v>696</v>
      </c>
      <c r="B216" t="s">
        <v>697</v>
      </c>
      <c r="C216">
        <v>61</v>
      </c>
      <c r="D216" t="s">
        <v>9</v>
      </c>
      <c r="E216" t="s">
        <v>698</v>
      </c>
      <c r="F216" t="s">
        <v>66</v>
      </c>
      <c r="G216" t="s">
        <v>12</v>
      </c>
      <c r="H216" t="s">
        <v>13</v>
      </c>
    </row>
    <row r="217" spans="1:8" x14ac:dyDescent="0.25">
      <c r="A217" t="s">
        <v>699</v>
      </c>
      <c r="B217" t="s">
        <v>700</v>
      </c>
      <c r="C217">
        <v>50</v>
      </c>
      <c r="D217" t="s">
        <v>16</v>
      </c>
      <c r="E217" t="s">
        <v>701</v>
      </c>
      <c r="F217" t="s">
        <v>35</v>
      </c>
      <c r="G217" t="s">
        <v>12</v>
      </c>
      <c r="H217" t="s">
        <v>13</v>
      </c>
    </row>
    <row r="218" spans="1:8" x14ac:dyDescent="0.25">
      <c r="A218" t="s">
        <v>702</v>
      </c>
      <c r="B218" t="s">
        <v>703</v>
      </c>
      <c r="C218">
        <v>44</v>
      </c>
      <c r="D218" t="s">
        <v>9</v>
      </c>
      <c r="E218" t="s">
        <v>704</v>
      </c>
      <c r="F218" t="s">
        <v>30</v>
      </c>
      <c r="G218" t="s">
        <v>12</v>
      </c>
      <c r="H218" t="s">
        <v>19</v>
      </c>
    </row>
    <row r="219" spans="1:8" x14ac:dyDescent="0.25">
      <c r="A219" t="s">
        <v>705</v>
      </c>
      <c r="B219" t="s">
        <v>706</v>
      </c>
      <c r="C219">
        <v>42</v>
      </c>
      <c r="D219" t="s">
        <v>9</v>
      </c>
      <c r="E219" t="s">
        <v>707</v>
      </c>
      <c r="F219" t="s">
        <v>113</v>
      </c>
      <c r="G219" t="s">
        <v>12</v>
      </c>
      <c r="H219" t="s">
        <v>31</v>
      </c>
    </row>
    <row r="220" spans="1:8" x14ac:dyDescent="0.25">
      <c r="A220" t="s">
        <v>708</v>
      </c>
      <c r="B220" t="s">
        <v>709</v>
      </c>
      <c r="C220">
        <v>46</v>
      </c>
      <c r="D220" t="s">
        <v>9</v>
      </c>
      <c r="E220" t="s">
        <v>710</v>
      </c>
      <c r="F220" t="s">
        <v>30</v>
      </c>
      <c r="G220" t="s">
        <v>12</v>
      </c>
      <c r="H220" t="s">
        <v>19</v>
      </c>
    </row>
    <row r="221" spans="1:8" x14ac:dyDescent="0.25">
      <c r="A221" t="s">
        <v>711</v>
      </c>
      <c r="B221" t="s">
        <v>712</v>
      </c>
      <c r="C221">
        <v>47</v>
      </c>
      <c r="D221" t="s">
        <v>16</v>
      </c>
      <c r="E221" t="s">
        <v>3830</v>
      </c>
      <c r="F221" t="s">
        <v>88</v>
      </c>
      <c r="G221" t="s">
        <v>12</v>
      </c>
      <c r="H221" t="s">
        <v>13</v>
      </c>
    </row>
    <row r="222" spans="1:8" x14ac:dyDescent="0.25">
      <c r="A222" t="s">
        <v>713</v>
      </c>
      <c r="B222" t="s">
        <v>714</v>
      </c>
      <c r="C222">
        <v>50</v>
      </c>
      <c r="D222" t="s">
        <v>16</v>
      </c>
      <c r="E222" t="s">
        <v>3829</v>
      </c>
      <c r="F222" t="s">
        <v>715</v>
      </c>
      <c r="G222" t="s">
        <v>3828</v>
      </c>
      <c r="H222" t="s">
        <v>26</v>
      </c>
    </row>
    <row r="223" spans="1:8" x14ac:dyDescent="0.25">
      <c r="A223" t="s">
        <v>716</v>
      </c>
      <c r="B223" t="s">
        <v>717</v>
      </c>
      <c r="C223">
        <v>38</v>
      </c>
      <c r="D223" t="s">
        <v>9</v>
      </c>
      <c r="E223" t="s">
        <v>718</v>
      </c>
      <c r="F223" t="s">
        <v>81</v>
      </c>
      <c r="G223" t="s">
        <v>12</v>
      </c>
      <c r="H223" t="s">
        <v>19</v>
      </c>
    </row>
    <row r="224" spans="1:8" x14ac:dyDescent="0.25">
      <c r="A224" t="s">
        <v>719</v>
      </c>
      <c r="B224" t="s">
        <v>720</v>
      </c>
      <c r="C224">
        <v>35</v>
      </c>
      <c r="D224" t="s">
        <v>9</v>
      </c>
      <c r="E224" t="s">
        <v>721</v>
      </c>
      <c r="F224" t="s">
        <v>233</v>
      </c>
      <c r="G224" t="s">
        <v>12</v>
      </c>
      <c r="H224" t="s">
        <v>19</v>
      </c>
    </row>
    <row r="225" spans="1:8" x14ac:dyDescent="0.25">
      <c r="A225" t="s">
        <v>722</v>
      </c>
      <c r="B225" t="s">
        <v>723</v>
      </c>
      <c r="C225">
        <v>50</v>
      </c>
      <c r="D225" t="s">
        <v>9</v>
      </c>
      <c r="E225" t="s">
        <v>3831</v>
      </c>
      <c r="F225" t="s">
        <v>267</v>
      </c>
      <c r="G225" t="s">
        <v>12</v>
      </c>
      <c r="H225" t="s">
        <v>19</v>
      </c>
    </row>
    <row r="226" spans="1:8" x14ac:dyDescent="0.25">
      <c r="A226" t="s">
        <v>724</v>
      </c>
      <c r="B226" t="s">
        <v>725</v>
      </c>
      <c r="C226">
        <v>29</v>
      </c>
      <c r="D226" t="s">
        <v>9</v>
      </c>
      <c r="E226" t="s">
        <v>726</v>
      </c>
      <c r="F226" t="s">
        <v>113</v>
      </c>
      <c r="G226" t="s">
        <v>12</v>
      </c>
      <c r="H226" t="s">
        <v>31</v>
      </c>
    </row>
    <row r="227" spans="1:8" x14ac:dyDescent="0.25">
      <c r="A227" t="s">
        <v>727</v>
      </c>
      <c r="B227" t="s">
        <v>728</v>
      </c>
      <c r="C227">
        <v>46</v>
      </c>
      <c r="D227" t="s">
        <v>16</v>
      </c>
      <c r="E227" t="s">
        <v>729</v>
      </c>
      <c r="F227" t="s">
        <v>117</v>
      </c>
      <c r="G227" t="s">
        <v>12</v>
      </c>
      <c r="H227" t="s">
        <v>19</v>
      </c>
    </row>
    <row r="228" spans="1:8" x14ac:dyDescent="0.25">
      <c r="A228" t="s">
        <v>730</v>
      </c>
      <c r="B228" t="s">
        <v>731</v>
      </c>
      <c r="C228">
        <v>54</v>
      </c>
      <c r="D228" t="s">
        <v>9</v>
      </c>
      <c r="E228" t="s">
        <v>216</v>
      </c>
      <c r="F228" t="s">
        <v>163</v>
      </c>
      <c r="G228" t="s">
        <v>12</v>
      </c>
      <c r="H228" t="s">
        <v>13</v>
      </c>
    </row>
    <row r="229" spans="1:8" x14ac:dyDescent="0.25">
      <c r="A229" t="s">
        <v>732</v>
      </c>
      <c r="B229" t="s">
        <v>733</v>
      </c>
      <c r="C229">
        <v>63</v>
      </c>
      <c r="D229" t="s">
        <v>16</v>
      </c>
      <c r="E229" t="s">
        <v>734</v>
      </c>
      <c r="F229" t="s">
        <v>62</v>
      </c>
      <c r="G229" t="s">
        <v>12</v>
      </c>
      <c r="H229" t="s">
        <v>13</v>
      </c>
    </row>
    <row r="230" spans="1:8" x14ac:dyDescent="0.25">
      <c r="A230" t="s">
        <v>735</v>
      </c>
      <c r="B230" t="s">
        <v>736</v>
      </c>
      <c r="C230">
        <v>52</v>
      </c>
      <c r="D230" t="s">
        <v>16</v>
      </c>
      <c r="E230" t="s">
        <v>395</v>
      </c>
      <c r="F230" t="s">
        <v>117</v>
      </c>
      <c r="G230" t="s">
        <v>12</v>
      </c>
      <c r="H230" t="s">
        <v>13</v>
      </c>
    </row>
    <row r="231" spans="1:8" x14ac:dyDescent="0.25">
      <c r="A231" t="s">
        <v>737</v>
      </c>
      <c r="B231" t="s">
        <v>738</v>
      </c>
      <c r="C231">
        <v>32</v>
      </c>
      <c r="D231" t="s">
        <v>16</v>
      </c>
      <c r="E231" t="s">
        <v>739</v>
      </c>
      <c r="F231" t="s">
        <v>140</v>
      </c>
      <c r="G231" t="s">
        <v>12</v>
      </c>
      <c r="H231" t="s">
        <v>26</v>
      </c>
    </row>
    <row r="232" spans="1:8" x14ac:dyDescent="0.25">
      <c r="A232" t="s">
        <v>740</v>
      </c>
      <c r="B232" t="s">
        <v>741</v>
      </c>
      <c r="C232">
        <v>29</v>
      </c>
      <c r="D232" t="s">
        <v>9</v>
      </c>
      <c r="E232" t="s">
        <v>742</v>
      </c>
      <c r="F232" t="s">
        <v>250</v>
      </c>
      <c r="G232" t="s">
        <v>12</v>
      </c>
      <c r="H232" t="s">
        <v>26</v>
      </c>
    </row>
    <row r="233" spans="1:8" x14ac:dyDescent="0.25">
      <c r="A233" t="s">
        <v>743</v>
      </c>
      <c r="B233" t="s">
        <v>744</v>
      </c>
      <c r="C233">
        <v>22</v>
      </c>
      <c r="D233" t="s">
        <v>16</v>
      </c>
      <c r="E233" t="s">
        <v>745</v>
      </c>
      <c r="F233" t="s">
        <v>317</v>
      </c>
      <c r="G233" t="s">
        <v>12</v>
      </c>
      <c r="H233" t="s">
        <v>26</v>
      </c>
    </row>
    <row r="234" spans="1:8" x14ac:dyDescent="0.25">
      <c r="A234" t="s">
        <v>746</v>
      </c>
      <c r="B234" t="s">
        <v>747</v>
      </c>
      <c r="C234">
        <v>27</v>
      </c>
      <c r="D234" t="s">
        <v>16</v>
      </c>
      <c r="E234" t="s">
        <v>748</v>
      </c>
      <c r="F234" t="s">
        <v>88</v>
      </c>
      <c r="G234" t="s">
        <v>12</v>
      </c>
      <c r="H234" t="s">
        <v>19</v>
      </c>
    </row>
    <row r="235" spans="1:8" x14ac:dyDescent="0.25">
      <c r="A235" t="s">
        <v>749</v>
      </c>
      <c r="B235" t="s">
        <v>750</v>
      </c>
      <c r="C235">
        <v>59</v>
      </c>
      <c r="D235" t="s">
        <v>9</v>
      </c>
      <c r="E235" t="s">
        <v>751</v>
      </c>
      <c r="F235" t="s">
        <v>43</v>
      </c>
      <c r="G235" t="s">
        <v>12</v>
      </c>
      <c r="H235" t="s">
        <v>31</v>
      </c>
    </row>
    <row r="236" spans="1:8" x14ac:dyDescent="0.25">
      <c r="A236" t="s">
        <v>752</v>
      </c>
      <c r="B236" t="s">
        <v>753</v>
      </c>
      <c r="C236">
        <v>43</v>
      </c>
      <c r="D236" t="s">
        <v>16</v>
      </c>
      <c r="E236" t="s">
        <v>754</v>
      </c>
      <c r="F236" t="s">
        <v>62</v>
      </c>
      <c r="G236" t="s">
        <v>12</v>
      </c>
      <c r="H236" t="s">
        <v>13</v>
      </c>
    </row>
    <row r="237" spans="1:8" x14ac:dyDescent="0.25">
      <c r="A237" t="s">
        <v>755</v>
      </c>
      <c r="B237" t="s">
        <v>756</v>
      </c>
      <c r="C237">
        <v>28</v>
      </c>
      <c r="D237" t="s">
        <v>16</v>
      </c>
      <c r="E237" t="s">
        <v>757</v>
      </c>
      <c r="F237" t="s">
        <v>92</v>
      </c>
      <c r="G237" t="s">
        <v>12</v>
      </c>
      <c r="H237" t="s">
        <v>26</v>
      </c>
    </row>
    <row r="238" spans="1:8" x14ac:dyDescent="0.25">
      <c r="A238" t="s">
        <v>758</v>
      </c>
      <c r="B238" t="s">
        <v>759</v>
      </c>
      <c r="C238">
        <v>42</v>
      </c>
      <c r="D238" t="s">
        <v>16</v>
      </c>
      <c r="E238" t="s">
        <v>760</v>
      </c>
      <c r="F238" t="s">
        <v>287</v>
      </c>
      <c r="G238" t="s">
        <v>12</v>
      </c>
      <c r="H238" t="s">
        <v>26</v>
      </c>
    </row>
    <row r="239" spans="1:8" x14ac:dyDescent="0.25">
      <c r="A239" t="s">
        <v>761</v>
      </c>
      <c r="B239" t="s">
        <v>762</v>
      </c>
      <c r="C239">
        <v>41</v>
      </c>
      <c r="D239" t="s">
        <v>16</v>
      </c>
      <c r="E239" t="s">
        <v>763</v>
      </c>
      <c r="F239" t="s">
        <v>66</v>
      </c>
      <c r="G239" t="s">
        <v>12</v>
      </c>
      <c r="H239" t="s">
        <v>13</v>
      </c>
    </row>
    <row r="240" spans="1:8" x14ac:dyDescent="0.25">
      <c r="A240" t="s">
        <v>764</v>
      </c>
      <c r="B240" t="s">
        <v>765</v>
      </c>
      <c r="C240">
        <v>40</v>
      </c>
      <c r="D240" t="s">
        <v>9</v>
      </c>
      <c r="E240" t="s">
        <v>766</v>
      </c>
      <c r="F240" t="s">
        <v>43</v>
      </c>
      <c r="G240" t="s">
        <v>12</v>
      </c>
      <c r="H240" t="s">
        <v>19</v>
      </c>
    </row>
    <row r="241" spans="1:8" x14ac:dyDescent="0.25">
      <c r="A241" t="s">
        <v>767</v>
      </c>
      <c r="B241" t="s">
        <v>768</v>
      </c>
      <c r="C241">
        <v>58</v>
      </c>
      <c r="D241" t="s">
        <v>16</v>
      </c>
      <c r="E241" t="s">
        <v>769</v>
      </c>
      <c r="F241" t="s">
        <v>184</v>
      </c>
      <c r="G241" t="s">
        <v>12</v>
      </c>
      <c r="H241" t="s">
        <v>19</v>
      </c>
    </row>
    <row r="242" spans="1:8" x14ac:dyDescent="0.25">
      <c r="A242" t="s">
        <v>770</v>
      </c>
      <c r="B242" t="s">
        <v>771</v>
      </c>
      <c r="C242">
        <v>59</v>
      </c>
      <c r="D242" t="s">
        <v>16</v>
      </c>
      <c r="E242" t="s">
        <v>772</v>
      </c>
      <c r="F242" t="s">
        <v>156</v>
      </c>
      <c r="G242" t="s">
        <v>12</v>
      </c>
      <c r="H242" t="s">
        <v>19</v>
      </c>
    </row>
    <row r="243" spans="1:8" x14ac:dyDescent="0.25">
      <c r="A243" t="s">
        <v>773</v>
      </c>
      <c r="B243" t="s">
        <v>774</v>
      </c>
      <c r="C243">
        <v>31</v>
      </c>
      <c r="D243" t="s">
        <v>9</v>
      </c>
      <c r="E243" t="s">
        <v>775</v>
      </c>
      <c r="F243" t="s">
        <v>287</v>
      </c>
      <c r="G243" t="s">
        <v>12</v>
      </c>
      <c r="H243" t="s">
        <v>19</v>
      </c>
    </row>
    <row r="244" spans="1:8" x14ac:dyDescent="0.25">
      <c r="A244" t="s">
        <v>776</v>
      </c>
      <c r="B244" t="s">
        <v>777</v>
      </c>
      <c r="C244">
        <v>58</v>
      </c>
      <c r="D244" t="s">
        <v>16</v>
      </c>
      <c r="E244" t="s">
        <v>778</v>
      </c>
      <c r="F244" t="s">
        <v>167</v>
      </c>
      <c r="G244" t="s">
        <v>12</v>
      </c>
      <c r="H244" t="s">
        <v>31</v>
      </c>
    </row>
    <row r="245" spans="1:8" x14ac:dyDescent="0.25">
      <c r="A245" t="s">
        <v>779</v>
      </c>
      <c r="B245" t="s">
        <v>780</v>
      </c>
      <c r="C245">
        <v>56</v>
      </c>
      <c r="D245" t="s">
        <v>16</v>
      </c>
      <c r="E245" t="s">
        <v>781</v>
      </c>
      <c r="F245" t="s">
        <v>359</v>
      </c>
      <c r="G245" t="s">
        <v>12</v>
      </c>
      <c r="H245" t="s">
        <v>13</v>
      </c>
    </row>
    <row r="246" spans="1:8" x14ac:dyDescent="0.25">
      <c r="A246" t="s">
        <v>782</v>
      </c>
      <c r="B246" t="s">
        <v>783</v>
      </c>
      <c r="C246">
        <v>19</v>
      </c>
      <c r="D246" t="s">
        <v>9</v>
      </c>
      <c r="E246" t="s">
        <v>784</v>
      </c>
      <c r="F246" t="s">
        <v>117</v>
      </c>
      <c r="G246" t="s">
        <v>12</v>
      </c>
      <c r="H246" t="s">
        <v>26</v>
      </c>
    </row>
    <row r="247" spans="1:8" x14ac:dyDescent="0.25">
      <c r="A247" t="s">
        <v>785</v>
      </c>
      <c r="B247" t="s">
        <v>786</v>
      </c>
      <c r="C247">
        <v>57</v>
      </c>
      <c r="D247" t="s">
        <v>16</v>
      </c>
      <c r="E247" t="s">
        <v>787</v>
      </c>
      <c r="F247" t="s">
        <v>156</v>
      </c>
      <c r="G247" t="s">
        <v>12</v>
      </c>
      <c r="H247" t="s">
        <v>19</v>
      </c>
    </row>
    <row r="248" spans="1:8" x14ac:dyDescent="0.25">
      <c r="A248" t="s">
        <v>788</v>
      </c>
      <c r="B248" t="s">
        <v>789</v>
      </c>
      <c r="C248">
        <v>58</v>
      </c>
      <c r="D248" t="s">
        <v>9</v>
      </c>
      <c r="E248" t="s">
        <v>790</v>
      </c>
      <c r="F248" t="s">
        <v>291</v>
      </c>
      <c r="G248" t="s">
        <v>12</v>
      </c>
      <c r="H248" t="s">
        <v>26</v>
      </c>
    </row>
    <row r="249" spans="1:8" x14ac:dyDescent="0.25">
      <c r="A249" t="s">
        <v>791</v>
      </c>
      <c r="B249" t="s">
        <v>792</v>
      </c>
      <c r="C249">
        <v>32</v>
      </c>
      <c r="D249" t="s">
        <v>9</v>
      </c>
      <c r="E249" t="s">
        <v>793</v>
      </c>
      <c r="F249" t="s">
        <v>47</v>
      </c>
      <c r="G249" t="s">
        <v>12</v>
      </c>
      <c r="H249" t="s">
        <v>19</v>
      </c>
    </row>
    <row r="250" spans="1:8" x14ac:dyDescent="0.25">
      <c r="A250" t="s">
        <v>794</v>
      </c>
      <c r="B250" t="s">
        <v>795</v>
      </c>
      <c r="C250">
        <v>19</v>
      </c>
      <c r="D250" t="s">
        <v>9</v>
      </c>
      <c r="E250" t="s">
        <v>796</v>
      </c>
      <c r="F250" t="s">
        <v>184</v>
      </c>
      <c r="G250" t="s">
        <v>12</v>
      </c>
      <c r="H250" t="s">
        <v>13</v>
      </c>
    </row>
    <row r="251" spans="1:8" x14ac:dyDescent="0.25">
      <c r="A251" t="s">
        <v>797</v>
      </c>
      <c r="B251" t="s">
        <v>798</v>
      </c>
      <c r="C251">
        <v>41</v>
      </c>
      <c r="D251" t="s">
        <v>16</v>
      </c>
      <c r="E251" t="s">
        <v>799</v>
      </c>
      <c r="F251" t="s">
        <v>58</v>
      </c>
      <c r="G251" t="s">
        <v>12</v>
      </c>
      <c r="H251" t="s">
        <v>13</v>
      </c>
    </row>
    <row r="252" spans="1:8" x14ac:dyDescent="0.25">
      <c r="A252" t="s">
        <v>800</v>
      </c>
      <c r="B252" t="s">
        <v>801</v>
      </c>
      <c r="C252">
        <v>48</v>
      </c>
      <c r="D252" t="s">
        <v>9</v>
      </c>
      <c r="E252" t="s">
        <v>802</v>
      </c>
      <c r="F252" t="s">
        <v>92</v>
      </c>
      <c r="G252" t="s">
        <v>12</v>
      </c>
      <c r="H252" t="s">
        <v>19</v>
      </c>
    </row>
    <row r="253" spans="1:8" x14ac:dyDescent="0.25">
      <c r="A253" t="s">
        <v>803</v>
      </c>
      <c r="B253" t="s">
        <v>804</v>
      </c>
      <c r="C253">
        <v>64</v>
      </c>
      <c r="D253" t="s">
        <v>9</v>
      </c>
      <c r="E253" t="s">
        <v>805</v>
      </c>
      <c r="F253" t="s">
        <v>22</v>
      </c>
      <c r="G253" t="s">
        <v>12</v>
      </c>
      <c r="H253" t="s">
        <v>31</v>
      </c>
    </row>
    <row r="254" spans="1:8" x14ac:dyDescent="0.25">
      <c r="A254" t="s">
        <v>806</v>
      </c>
      <c r="B254" t="s">
        <v>807</v>
      </c>
      <c r="C254">
        <v>26</v>
      </c>
      <c r="D254" t="s">
        <v>9</v>
      </c>
      <c r="E254" t="s">
        <v>808</v>
      </c>
      <c r="F254" t="s">
        <v>39</v>
      </c>
      <c r="G254" t="s">
        <v>12</v>
      </c>
      <c r="H254" t="s">
        <v>31</v>
      </c>
    </row>
    <row r="255" spans="1:8" x14ac:dyDescent="0.25">
      <c r="A255" t="s">
        <v>809</v>
      </c>
      <c r="B255" t="s">
        <v>810</v>
      </c>
      <c r="C255">
        <v>32</v>
      </c>
      <c r="D255" t="s">
        <v>9</v>
      </c>
      <c r="E255" t="s">
        <v>811</v>
      </c>
      <c r="F255" t="s">
        <v>324</v>
      </c>
      <c r="G255" t="s">
        <v>12</v>
      </c>
      <c r="H255" t="s">
        <v>26</v>
      </c>
    </row>
    <row r="256" spans="1:8" x14ac:dyDescent="0.25">
      <c r="A256" t="s">
        <v>812</v>
      </c>
      <c r="B256" t="s">
        <v>813</v>
      </c>
      <c r="C256">
        <v>34</v>
      </c>
      <c r="D256" t="s">
        <v>9</v>
      </c>
      <c r="E256" t="s">
        <v>814</v>
      </c>
      <c r="F256" t="s">
        <v>163</v>
      </c>
      <c r="G256" t="s">
        <v>12</v>
      </c>
      <c r="H256" t="s">
        <v>31</v>
      </c>
    </row>
    <row r="257" spans="1:8" x14ac:dyDescent="0.25">
      <c r="A257" t="s">
        <v>815</v>
      </c>
      <c r="B257" t="s">
        <v>816</v>
      </c>
      <c r="C257">
        <v>21</v>
      </c>
      <c r="D257" t="s">
        <v>9</v>
      </c>
      <c r="E257" t="s">
        <v>817</v>
      </c>
      <c r="F257" t="s">
        <v>25</v>
      </c>
      <c r="G257" t="s">
        <v>12</v>
      </c>
      <c r="H257" t="s">
        <v>13</v>
      </c>
    </row>
    <row r="258" spans="1:8" x14ac:dyDescent="0.25">
      <c r="A258" t="s">
        <v>818</v>
      </c>
      <c r="B258" t="s">
        <v>819</v>
      </c>
      <c r="C258">
        <v>57</v>
      </c>
      <c r="D258" t="s">
        <v>9</v>
      </c>
      <c r="E258" t="s">
        <v>820</v>
      </c>
      <c r="F258" t="s">
        <v>291</v>
      </c>
      <c r="G258" t="s">
        <v>12</v>
      </c>
      <c r="H258" t="s">
        <v>19</v>
      </c>
    </row>
    <row r="259" spans="1:8" x14ac:dyDescent="0.25">
      <c r="A259" t="s">
        <v>821</v>
      </c>
      <c r="B259" t="s">
        <v>822</v>
      </c>
      <c r="C259">
        <v>42</v>
      </c>
      <c r="D259" t="s">
        <v>9</v>
      </c>
      <c r="E259" t="s">
        <v>823</v>
      </c>
      <c r="F259" t="s">
        <v>715</v>
      </c>
      <c r="G259" t="s">
        <v>12</v>
      </c>
      <c r="H259" t="s">
        <v>31</v>
      </c>
    </row>
    <row r="260" spans="1:8" x14ac:dyDescent="0.25">
      <c r="A260" t="s">
        <v>824</v>
      </c>
      <c r="B260" t="s">
        <v>825</v>
      </c>
      <c r="C260">
        <v>24</v>
      </c>
      <c r="D260" t="s">
        <v>16</v>
      </c>
      <c r="E260" t="s">
        <v>826</v>
      </c>
      <c r="F260" t="s">
        <v>359</v>
      </c>
      <c r="G260" t="s">
        <v>12</v>
      </c>
      <c r="H260" t="s">
        <v>19</v>
      </c>
    </row>
    <row r="261" spans="1:8" x14ac:dyDescent="0.25">
      <c r="A261" t="s">
        <v>827</v>
      </c>
      <c r="B261" t="s">
        <v>828</v>
      </c>
      <c r="C261">
        <v>32</v>
      </c>
      <c r="D261" t="s">
        <v>16</v>
      </c>
      <c r="E261" t="s">
        <v>829</v>
      </c>
      <c r="F261" t="s">
        <v>96</v>
      </c>
      <c r="G261" t="s">
        <v>12</v>
      </c>
      <c r="H261" t="s">
        <v>31</v>
      </c>
    </row>
    <row r="262" spans="1:8" x14ac:dyDescent="0.25">
      <c r="A262" t="s">
        <v>830</v>
      </c>
      <c r="B262" t="s">
        <v>831</v>
      </c>
      <c r="C262">
        <v>63</v>
      </c>
      <c r="D262" t="s">
        <v>16</v>
      </c>
      <c r="E262" t="s">
        <v>832</v>
      </c>
      <c r="F262" t="s">
        <v>133</v>
      </c>
      <c r="G262" t="s">
        <v>12</v>
      </c>
      <c r="H262" t="s">
        <v>19</v>
      </c>
    </row>
    <row r="263" spans="1:8" x14ac:dyDescent="0.25">
      <c r="A263" t="s">
        <v>833</v>
      </c>
      <c r="B263" t="s">
        <v>834</v>
      </c>
      <c r="C263">
        <v>27</v>
      </c>
      <c r="D263" t="s">
        <v>16</v>
      </c>
      <c r="E263" t="s">
        <v>835</v>
      </c>
      <c r="F263" t="s">
        <v>35</v>
      </c>
      <c r="G263" t="s">
        <v>12</v>
      </c>
      <c r="H263" t="s">
        <v>31</v>
      </c>
    </row>
    <row r="264" spans="1:8" x14ac:dyDescent="0.25">
      <c r="A264" t="s">
        <v>836</v>
      </c>
      <c r="B264" t="s">
        <v>837</v>
      </c>
      <c r="C264">
        <v>60</v>
      </c>
      <c r="D264" t="s">
        <v>16</v>
      </c>
      <c r="E264" t="s">
        <v>838</v>
      </c>
      <c r="F264" t="s">
        <v>66</v>
      </c>
      <c r="G264" t="s">
        <v>12</v>
      </c>
      <c r="H264" t="s">
        <v>31</v>
      </c>
    </row>
    <row r="265" spans="1:8" x14ac:dyDescent="0.25">
      <c r="A265" t="s">
        <v>839</v>
      </c>
      <c r="B265" t="s">
        <v>840</v>
      </c>
      <c r="C265">
        <v>50</v>
      </c>
      <c r="D265" t="s">
        <v>9</v>
      </c>
      <c r="E265" t="s">
        <v>841</v>
      </c>
      <c r="F265" t="s">
        <v>328</v>
      </c>
      <c r="G265" t="s">
        <v>12</v>
      </c>
      <c r="H265" t="s">
        <v>26</v>
      </c>
    </row>
    <row r="266" spans="1:8" x14ac:dyDescent="0.25">
      <c r="A266" t="s">
        <v>842</v>
      </c>
      <c r="B266" t="s">
        <v>843</v>
      </c>
      <c r="C266">
        <v>25</v>
      </c>
      <c r="D266" t="s">
        <v>9</v>
      </c>
      <c r="E266" t="s">
        <v>844</v>
      </c>
      <c r="F266" t="s">
        <v>845</v>
      </c>
      <c r="G266" t="s">
        <v>12</v>
      </c>
      <c r="H266" t="s">
        <v>13</v>
      </c>
    </row>
    <row r="267" spans="1:8" x14ac:dyDescent="0.25">
      <c r="A267" t="s">
        <v>846</v>
      </c>
      <c r="B267" t="s">
        <v>847</v>
      </c>
      <c r="C267">
        <v>38</v>
      </c>
      <c r="D267" t="s">
        <v>9</v>
      </c>
      <c r="E267" t="s">
        <v>848</v>
      </c>
      <c r="F267" t="s">
        <v>237</v>
      </c>
      <c r="G267" t="s">
        <v>12</v>
      </c>
      <c r="H267" t="s">
        <v>31</v>
      </c>
    </row>
    <row r="268" spans="1:8" x14ac:dyDescent="0.25">
      <c r="A268" t="s">
        <v>849</v>
      </c>
      <c r="B268" t="s">
        <v>850</v>
      </c>
      <c r="C268">
        <v>32</v>
      </c>
      <c r="D268" t="s">
        <v>16</v>
      </c>
      <c r="E268" t="s">
        <v>851</v>
      </c>
      <c r="F268" t="s">
        <v>588</v>
      </c>
      <c r="G268" t="s">
        <v>12</v>
      </c>
      <c r="H268" t="s">
        <v>26</v>
      </c>
    </row>
    <row r="269" spans="1:8" x14ac:dyDescent="0.25">
      <c r="A269" t="s">
        <v>852</v>
      </c>
      <c r="B269" t="s">
        <v>853</v>
      </c>
      <c r="C269">
        <v>18</v>
      </c>
      <c r="D269" t="s">
        <v>9</v>
      </c>
      <c r="E269" t="s">
        <v>781</v>
      </c>
      <c r="F269" t="s">
        <v>66</v>
      </c>
      <c r="G269" t="s">
        <v>12</v>
      </c>
      <c r="H269" t="s">
        <v>26</v>
      </c>
    </row>
    <row r="270" spans="1:8" x14ac:dyDescent="0.25">
      <c r="A270" t="s">
        <v>854</v>
      </c>
      <c r="B270" t="s">
        <v>855</v>
      </c>
      <c r="C270">
        <v>53</v>
      </c>
      <c r="D270" t="s">
        <v>16</v>
      </c>
      <c r="E270" t="s">
        <v>856</v>
      </c>
      <c r="F270" t="s">
        <v>201</v>
      </c>
      <c r="G270" t="s">
        <v>12</v>
      </c>
      <c r="H270" t="s">
        <v>26</v>
      </c>
    </row>
    <row r="271" spans="1:8" x14ac:dyDescent="0.25">
      <c r="A271" t="s">
        <v>857</v>
      </c>
      <c r="B271" t="s">
        <v>858</v>
      </c>
      <c r="C271">
        <v>45</v>
      </c>
      <c r="D271" t="s">
        <v>16</v>
      </c>
      <c r="E271" t="s">
        <v>859</v>
      </c>
      <c r="F271" t="s">
        <v>30</v>
      </c>
      <c r="G271" t="s">
        <v>12</v>
      </c>
      <c r="H271" t="s">
        <v>31</v>
      </c>
    </row>
    <row r="272" spans="1:8" x14ac:dyDescent="0.25">
      <c r="A272" t="s">
        <v>860</v>
      </c>
      <c r="B272" t="s">
        <v>861</v>
      </c>
      <c r="C272">
        <v>31</v>
      </c>
      <c r="D272" t="s">
        <v>16</v>
      </c>
      <c r="E272" t="s">
        <v>862</v>
      </c>
      <c r="F272" t="s">
        <v>328</v>
      </c>
      <c r="G272" t="s">
        <v>12</v>
      </c>
      <c r="H272" t="s">
        <v>13</v>
      </c>
    </row>
    <row r="273" spans="1:8" x14ac:dyDescent="0.25">
      <c r="A273" t="s">
        <v>863</v>
      </c>
      <c r="B273" t="s">
        <v>864</v>
      </c>
      <c r="C273">
        <v>64</v>
      </c>
      <c r="D273" t="s">
        <v>9</v>
      </c>
      <c r="E273" t="s">
        <v>865</v>
      </c>
      <c r="F273" t="s">
        <v>70</v>
      </c>
      <c r="G273" t="s">
        <v>12</v>
      </c>
      <c r="H273" t="s">
        <v>19</v>
      </c>
    </row>
    <row r="274" spans="1:8" x14ac:dyDescent="0.25">
      <c r="A274" t="s">
        <v>866</v>
      </c>
      <c r="B274" t="s">
        <v>867</v>
      </c>
      <c r="C274">
        <v>48</v>
      </c>
      <c r="D274" t="s">
        <v>16</v>
      </c>
      <c r="E274" t="s">
        <v>868</v>
      </c>
      <c r="F274" t="s">
        <v>30</v>
      </c>
      <c r="G274" t="s">
        <v>12</v>
      </c>
      <c r="H274" t="s">
        <v>13</v>
      </c>
    </row>
    <row r="275" spans="1:8" x14ac:dyDescent="0.25">
      <c r="A275" t="s">
        <v>869</v>
      </c>
      <c r="B275" t="s">
        <v>870</v>
      </c>
      <c r="C275">
        <v>23</v>
      </c>
      <c r="D275" t="s">
        <v>9</v>
      </c>
      <c r="E275" t="s">
        <v>871</v>
      </c>
      <c r="F275" t="s">
        <v>313</v>
      </c>
      <c r="G275" t="s">
        <v>12</v>
      </c>
      <c r="H275" t="s">
        <v>26</v>
      </c>
    </row>
    <row r="276" spans="1:8" x14ac:dyDescent="0.25">
      <c r="A276" t="s">
        <v>872</v>
      </c>
      <c r="B276" t="s">
        <v>873</v>
      </c>
      <c r="C276">
        <v>38</v>
      </c>
      <c r="D276" t="s">
        <v>9</v>
      </c>
      <c r="E276" t="s">
        <v>874</v>
      </c>
      <c r="F276" t="s">
        <v>171</v>
      </c>
      <c r="G276" t="s">
        <v>12</v>
      </c>
      <c r="H276" t="s">
        <v>31</v>
      </c>
    </row>
    <row r="277" spans="1:8" x14ac:dyDescent="0.25">
      <c r="A277" t="s">
        <v>875</v>
      </c>
      <c r="B277" t="s">
        <v>876</v>
      </c>
      <c r="C277">
        <v>22</v>
      </c>
      <c r="D277" t="s">
        <v>9</v>
      </c>
      <c r="E277" t="s">
        <v>877</v>
      </c>
      <c r="F277" t="s">
        <v>588</v>
      </c>
      <c r="G277" t="s">
        <v>12</v>
      </c>
      <c r="H277" t="s">
        <v>13</v>
      </c>
    </row>
    <row r="278" spans="1:8" x14ac:dyDescent="0.25">
      <c r="A278" t="s">
        <v>878</v>
      </c>
      <c r="B278" t="s">
        <v>879</v>
      </c>
      <c r="C278">
        <v>38</v>
      </c>
      <c r="D278" t="s">
        <v>9</v>
      </c>
      <c r="E278" t="s">
        <v>880</v>
      </c>
      <c r="F278" t="s">
        <v>184</v>
      </c>
      <c r="G278" t="s">
        <v>12</v>
      </c>
      <c r="H278" t="s">
        <v>13</v>
      </c>
    </row>
    <row r="279" spans="1:8" x14ac:dyDescent="0.25">
      <c r="A279" t="s">
        <v>881</v>
      </c>
      <c r="B279" t="s">
        <v>882</v>
      </c>
      <c r="C279">
        <v>22</v>
      </c>
      <c r="D279" t="s">
        <v>16</v>
      </c>
      <c r="E279" t="s">
        <v>883</v>
      </c>
      <c r="F279" t="s">
        <v>274</v>
      </c>
      <c r="G279" t="s">
        <v>12</v>
      </c>
      <c r="H279" t="s">
        <v>19</v>
      </c>
    </row>
    <row r="280" spans="1:8" x14ac:dyDescent="0.25">
      <c r="A280" t="s">
        <v>884</v>
      </c>
      <c r="B280" t="s">
        <v>885</v>
      </c>
      <c r="C280">
        <v>42</v>
      </c>
      <c r="D280" t="s">
        <v>16</v>
      </c>
      <c r="E280" t="s">
        <v>886</v>
      </c>
      <c r="F280" t="s">
        <v>217</v>
      </c>
      <c r="G280" t="s">
        <v>12</v>
      </c>
      <c r="H280" t="s">
        <v>19</v>
      </c>
    </row>
    <row r="281" spans="1:8" x14ac:dyDescent="0.25">
      <c r="A281" t="s">
        <v>887</v>
      </c>
      <c r="B281" t="s">
        <v>888</v>
      </c>
      <c r="C281">
        <v>21</v>
      </c>
      <c r="D281" t="s">
        <v>16</v>
      </c>
      <c r="E281" t="s">
        <v>889</v>
      </c>
      <c r="F281" t="s">
        <v>25</v>
      </c>
      <c r="G281" t="s">
        <v>12</v>
      </c>
      <c r="H281" t="s">
        <v>26</v>
      </c>
    </row>
    <row r="282" spans="1:8" x14ac:dyDescent="0.25">
      <c r="A282" t="s">
        <v>890</v>
      </c>
      <c r="B282" t="s">
        <v>891</v>
      </c>
      <c r="C282">
        <v>48</v>
      </c>
      <c r="D282" t="s">
        <v>9</v>
      </c>
      <c r="E282" t="s">
        <v>892</v>
      </c>
      <c r="F282" t="s">
        <v>99</v>
      </c>
      <c r="G282" t="s">
        <v>12</v>
      </c>
      <c r="H282" t="s">
        <v>26</v>
      </c>
    </row>
    <row r="283" spans="1:8" x14ac:dyDescent="0.25">
      <c r="A283" t="s">
        <v>893</v>
      </c>
      <c r="B283" t="s">
        <v>894</v>
      </c>
      <c r="C283">
        <v>59</v>
      </c>
      <c r="D283" t="s">
        <v>9</v>
      </c>
      <c r="E283" t="s">
        <v>895</v>
      </c>
      <c r="F283" t="s">
        <v>167</v>
      </c>
      <c r="G283" t="s">
        <v>12</v>
      </c>
      <c r="H283" t="s">
        <v>19</v>
      </c>
    </row>
    <row r="284" spans="1:8" x14ac:dyDescent="0.25">
      <c r="A284" t="s">
        <v>896</v>
      </c>
      <c r="B284" t="s">
        <v>897</v>
      </c>
      <c r="C284">
        <v>46</v>
      </c>
      <c r="D284" t="s">
        <v>16</v>
      </c>
      <c r="E284" t="s">
        <v>898</v>
      </c>
      <c r="F284" t="s">
        <v>88</v>
      </c>
      <c r="G284" t="s">
        <v>12</v>
      </c>
      <c r="H284" t="s">
        <v>13</v>
      </c>
    </row>
    <row r="285" spans="1:8" x14ac:dyDescent="0.25">
      <c r="A285" t="s">
        <v>899</v>
      </c>
      <c r="B285" t="s">
        <v>900</v>
      </c>
      <c r="C285">
        <v>54</v>
      </c>
      <c r="D285" t="s">
        <v>16</v>
      </c>
      <c r="E285" t="s">
        <v>901</v>
      </c>
      <c r="F285" t="s">
        <v>845</v>
      </c>
      <c r="G285" t="s">
        <v>12</v>
      </c>
      <c r="H285" t="s">
        <v>31</v>
      </c>
    </row>
    <row r="286" spans="1:8" x14ac:dyDescent="0.25">
      <c r="A286" t="s">
        <v>902</v>
      </c>
      <c r="B286" t="s">
        <v>903</v>
      </c>
      <c r="C286">
        <v>54</v>
      </c>
      <c r="D286" t="s">
        <v>9</v>
      </c>
      <c r="E286" t="s">
        <v>904</v>
      </c>
      <c r="F286" t="s">
        <v>167</v>
      </c>
      <c r="G286" t="s">
        <v>12</v>
      </c>
      <c r="H286" t="s">
        <v>13</v>
      </c>
    </row>
    <row r="287" spans="1:8" x14ac:dyDescent="0.25">
      <c r="A287" t="s">
        <v>905</v>
      </c>
      <c r="B287" t="s">
        <v>906</v>
      </c>
      <c r="C287">
        <v>46</v>
      </c>
      <c r="D287" t="s">
        <v>16</v>
      </c>
      <c r="E287" t="s">
        <v>907</v>
      </c>
      <c r="F287" t="s">
        <v>715</v>
      </c>
      <c r="G287" t="s">
        <v>12</v>
      </c>
      <c r="H287" t="s">
        <v>31</v>
      </c>
    </row>
    <row r="288" spans="1:8" x14ac:dyDescent="0.25">
      <c r="A288" t="s">
        <v>908</v>
      </c>
      <c r="B288" t="s">
        <v>909</v>
      </c>
      <c r="C288">
        <v>22</v>
      </c>
      <c r="D288" t="s">
        <v>9</v>
      </c>
      <c r="E288" t="s">
        <v>910</v>
      </c>
      <c r="F288" t="s">
        <v>39</v>
      </c>
      <c r="G288" t="s">
        <v>12</v>
      </c>
      <c r="H288" t="s">
        <v>31</v>
      </c>
    </row>
    <row r="289" spans="1:8" x14ac:dyDescent="0.25">
      <c r="A289" t="s">
        <v>911</v>
      </c>
      <c r="B289" t="s">
        <v>912</v>
      </c>
      <c r="C289">
        <v>22</v>
      </c>
      <c r="D289" t="s">
        <v>16</v>
      </c>
      <c r="E289" t="s">
        <v>913</v>
      </c>
      <c r="F289" t="s">
        <v>171</v>
      </c>
      <c r="G289" t="s">
        <v>12</v>
      </c>
      <c r="H289" t="s">
        <v>13</v>
      </c>
    </row>
    <row r="290" spans="1:8" x14ac:dyDescent="0.25">
      <c r="A290" t="s">
        <v>914</v>
      </c>
      <c r="B290" t="s">
        <v>915</v>
      </c>
      <c r="C290">
        <v>58</v>
      </c>
      <c r="D290" t="s">
        <v>9</v>
      </c>
      <c r="E290" t="s">
        <v>916</v>
      </c>
      <c r="F290" t="s">
        <v>167</v>
      </c>
      <c r="G290" t="s">
        <v>12</v>
      </c>
      <c r="H290" t="s">
        <v>13</v>
      </c>
    </row>
    <row r="291" spans="1:8" x14ac:dyDescent="0.25">
      <c r="A291" t="s">
        <v>917</v>
      </c>
      <c r="B291" t="s">
        <v>918</v>
      </c>
      <c r="C291">
        <v>45</v>
      </c>
      <c r="D291" t="s">
        <v>9</v>
      </c>
      <c r="E291" t="s">
        <v>919</v>
      </c>
      <c r="F291" t="s">
        <v>25</v>
      </c>
      <c r="G291" t="s">
        <v>12</v>
      </c>
      <c r="H291" t="s">
        <v>26</v>
      </c>
    </row>
    <row r="292" spans="1:8" x14ac:dyDescent="0.25">
      <c r="A292" t="s">
        <v>920</v>
      </c>
      <c r="B292" t="s">
        <v>921</v>
      </c>
      <c r="C292">
        <v>52</v>
      </c>
      <c r="D292" t="s">
        <v>16</v>
      </c>
      <c r="E292" t="s">
        <v>922</v>
      </c>
      <c r="F292" t="s">
        <v>287</v>
      </c>
      <c r="G292" t="s">
        <v>12</v>
      </c>
      <c r="H292" t="s">
        <v>31</v>
      </c>
    </row>
    <row r="293" spans="1:8" x14ac:dyDescent="0.25">
      <c r="A293" t="s">
        <v>923</v>
      </c>
      <c r="B293" t="s">
        <v>924</v>
      </c>
      <c r="C293">
        <v>40</v>
      </c>
      <c r="D293" t="s">
        <v>16</v>
      </c>
      <c r="E293" t="s">
        <v>925</v>
      </c>
      <c r="F293" t="s">
        <v>113</v>
      </c>
      <c r="G293" t="s">
        <v>12</v>
      </c>
      <c r="H293" t="s">
        <v>26</v>
      </c>
    </row>
    <row r="294" spans="1:8" x14ac:dyDescent="0.25">
      <c r="A294" t="s">
        <v>926</v>
      </c>
      <c r="B294" t="s">
        <v>927</v>
      </c>
      <c r="C294">
        <v>30</v>
      </c>
      <c r="D294" t="s">
        <v>9</v>
      </c>
      <c r="E294" t="s">
        <v>928</v>
      </c>
      <c r="F294" t="s">
        <v>201</v>
      </c>
      <c r="G294" t="s">
        <v>12</v>
      </c>
      <c r="H294" t="s">
        <v>31</v>
      </c>
    </row>
    <row r="295" spans="1:8" x14ac:dyDescent="0.25">
      <c r="A295" t="s">
        <v>929</v>
      </c>
      <c r="B295" t="s">
        <v>930</v>
      </c>
      <c r="C295">
        <v>56</v>
      </c>
      <c r="D295" t="s">
        <v>16</v>
      </c>
      <c r="E295" t="s">
        <v>931</v>
      </c>
      <c r="F295" t="s">
        <v>328</v>
      </c>
      <c r="G295" t="s">
        <v>12</v>
      </c>
      <c r="H295" t="s">
        <v>19</v>
      </c>
    </row>
    <row r="296" spans="1:8" x14ac:dyDescent="0.25">
      <c r="A296" t="s">
        <v>932</v>
      </c>
      <c r="B296" t="s">
        <v>933</v>
      </c>
      <c r="C296">
        <v>29</v>
      </c>
      <c r="D296" t="s">
        <v>9</v>
      </c>
      <c r="E296" t="s">
        <v>573</v>
      </c>
      <c r="F296" t="s">
        <v>66</v>
      </c>
      <c r="G296" t="s">
        <v>12</v>
      </c>
      <c r="H296" t="s">
        <v>19</v>
      </c>
    </row>
    <row r="297" spans="1:8" x14ac:dyDescent="0.25">
      <c r="A297" t="s">
        <v>934</v>
      </c>
      <c r="B297" t="s">
        <v>935</v>
      </c>
      <c r="C297">
        <v>19</v>
      </c>
      <c r="D297" t="s">
        <v>16</v>
      </c>
      <c r="E297" t="s">
        <v>936</v>
      </c>
      <c r="F297" t="s">
        <v>62</v>
      </c>
      <c r="G297" t="s">
        <v>12</v>
      </c>
      <c r="H297" t="s">
        <v>26</v>
      </c>
    </row>
    <row r="298" spans="1:8" x14ac:dyDescent="0.25">
      <c r="A298" t="s">
        <v>937</v>
      </c>
      <c r="B298" t="s">
        <v>938</v>
      </c>
      <c r="C298">
        <v>28</v>
      </c>
      <c r="D298" t="s">
        <v>16</v>
      </c>
      <c r="E298" t="s">
        <v>297</v>
      </c>
      <c r="F298" t="s">
        <v>43</v>
      </c>
      <c r="G298" t="s">
        <v>12</v>
      </c>
      <c r="H298" t="s">
        <v>26</v>
      </c>
    </row>
    <row r="299" spans="1:8" x14ac:dyDescent="0.25">
      <c r="A299" t="s">
        <v>939</v>
      </c>
      <c r="B299" t="s">
        <v>940</v>
      </c>
      <c r="C299">
        <v>47</v>
      </c>
      <c r="D299" t="s">
        <v>16</v>
      </c>
      <c r="E299" t="s">
        <v>941</v>
      </c>
      <c r="F299" t="s">
        <v>113</v>
      </c>
      <c r="G299" t="s">
        <v>12</v>
      </c>
      <c r="H299" t="s">
        <v>31</v>
      </c>
    </row>
    <row r="300" spans="1:8" x14ac:dyDescent="0.25">
      <c r="A300" t="s">
        <v>942</v>
      </c>
      <c r="B300" t="s">
        <v>943</v>
      </c>
      <c r="C300">
        <v>64</v>
      </c>
      <c r="D300" t="s">
        <v>9</v>
      </c>
      <c r="E300" t="s">
        <v>944</v>
      </c>
      <c r="F300" t="s">
        <v>434</v>
      </c>
      <c r="G300" t="s">
        <v>12</v>
      </c>
      <c r="H300" t="s">
        <v>19</v>
      </c>
    </row>
    <row r="301" spans="1:8" x14ac:dyDescent="0.25">
      <c r="A301" t="s">
        <v>945</v>
      </c>
      <c r="B301" t="s">
        <v>946</v>
      </c>
      <c r="C301">
        <v>48</v>
      </c>
      <c r="D301" t="s">
        <v>16</v>
      </c>
      <c r="E301" t="s">
        <v>947</v>
      </c>
      <c r="F301" t="s">
        <v>328</v>
      </c>
      <c r="G301" t="s">
        <v>12</v>
      </c>
      <c r="H301" t="s">
        <v>19</v>
      </c>
    </row>
    <row r="302" spans="1:8" x14ac:dyDescent="0.25">
      <c r="A302" t="s">
        <v>948</v>
      </c>
      <c r="B302" t="s">
        <v>949</v>
      </c>
      <c r="C302">
        <v>29</v>
      </c>
      <c r="D302" t="s">
        <v>9</v>
      </c>
      <c r="E302" t="s">
        <v>950</v>
      </c>
      <c r="F302" t="s">
        <v>35</v>
      </c>
      <c r="G302" t="s">
        <v>12</v>
      </c>
      <c r="H302" t="s">
        <v>31</v>
      </c>
    </row>
    <row r="303" spans="1:8" x14ac:dyDescent="0.25">
      <c r="A303" t="s">
        <v>951</v>
      </c>
      <c r="B303" t="s">
        <v>952</v>
      </c>
      <c r="C303">
        <v>50</v>
      </c>
      <c r="D303" t="s">
        <v>9</v>
      </c>
      <c r="E303" t="s">
        <v>953</v>
      </c>
      <c r="F303" t="s">
        <v>287</v>
      </c>
      <c r="G303" t="s">
        <v>12</v>
      </c>
      <c r="H303" t="s">
        <v>13</v>
      </c>
    </row>
    <row r="304" spans="1:8" x14ac:dyDescent="0.25">
      <c r="A304" t="s">
        <v>954</v>
      </c>
      <c r="B304" t="s">
        <v>955</v>
      </c>
      <c r="C304">
        <v>36</v>
      </c>
      <c r="D304" t="s">
        <v>9</v>
      </c>
      <c r="E304" t="s">
        <v>956</v>
      </c>
      <c r="F304" t="s">
        <v>133</v>
      </c>
      <c r="G304" t="s">
        <v>12</v>
      </c>
      <c r="H304" t="s">
        <v>13</v>
      </c>
    </row>
    <row r="305" spans="1:8" x14ac:dyDescent="0.25">
      <c r="A305" t="s">
        <v>957</v>
      </c>
      <c r="B305" t="s">
        <v>958</v>
      </c>
      <c r="C305">
        <v>23</v>
      </c>
      <c r="D305" t="s">
        <v>16</v>
      </c>
      <c r="E305" t="s">
        <v>959</v>
      </c>
      <c r="F305" t="s">
        <v>92</v>
      </c>
      <c r="G305" t="s">
        <v>12</v>
      </c>
      <c r="H305" t="s">
        <v>19</v>
      </c>
    </row>
    <row r="306" spans="1:8" x14ac:dyDescent="0.25">
      <c r="A306" t="s">
        <v>960</v>
      </c>
      <c r="B306" t="s">
        <v>961</v>
      </c>
      <c r="C306">
        <v>41</v>
      </c>
      <c r="D306" t="s">
        <v>9</v>
      </c>
      <c r="E306" t="s">
        <v>962</v>
      </c>
      <c r="F306" t="s">
        <v>62</v>
      </c>
      <c r="G306" t="s">
        <v>12</v>
      </c>
      <c r="H306" t="s">
        <v>31</v>
      </c>
    </row>
    <row r="307" spans="1:8" x14ac:dyDescent="0.25">
      <c r="A307" t="s">
        <v>963</v>
      </c>
      <c r="B307" t="s">
        <v>964</v>
      </c>
      <c r="C307">
        <v>64</v>
      </c>
      <c r="D307" t="s">
        <v>9</v>
      </c>
      <c r="E307" t="s">
        <v>965</v>
      </c>
      <c r="F307" t="s">
        <v>74</v>
      </c>
      <c r="G307" t="s">
        <v>12</v>
      </c>
      <c r="H307" t="s">
        <v>19</v>
      </c>
    </row>
    <row r="308" spans="1:8" x14ac:dyDescent="0.25">
      <c r="A308" t="s">
        <v>966</v>
      </c>
      <c r="B308" t="s">
        <v>967</v>
      </c>
      <c r="C308">
        <v>44</v>
      </c>
      <c r="D308" t="s">
        <v>9</v>
      </c>
      <c r="E308" t="s">
        <v>968</v>
      </c>
      <c r="F308" t="s">
        <v>237</v>
      </c>
      <c r="G308" t="s">
        <v>12</v>
      </c>
      <c r="H308" t="s">
        <v>19</v>
      </c>
    </row>
    <row r="309" spans="1:8" x14ac:dyDescent="0.25">
      <c r="A309" t="s">
        <v>969</v>
      </c>
      <c r="B309" t="s">
        <v>970</v>
      </c>
      <c r="C309">
        <v>56</v>
      </c>
      <c r="D309" t="s">
        <v>16</v>
      </c>
      <c r="E309" t="s">
        <v>971</v>
      </c>
      <c r="F309" t="s">
        <v>22</v>
      </c>
      <c r="G309" t="s">
        <v>12</v>
      </c>
      <c r="H309" t="s">
        <v>26</v>
      </c>
    </row>
    <row r="310" spans="1:8" x14ac:dyDescent="0.25">
      <c r="A310" t="s">
        <v>972</v>
      </c>
      <c r="B310" t="s">
        <v>973</v>
      </c>
      <c r="C310">
        <v>60</v>
      </c>
      <c r="D310" t="s">
        <v>16</v>
      </c>
      <c r="E310" t="s">
        <v>974</v>
      </c>
      <c r="F310" t="s">
        <v>267</v>
      </c>
      <c r="G310" t="s">
        <v>12</v>
      </c>
      <c r="H310" t="s">
        <v>13</v>
      </c>
    </row>
    <row r="311" spans="1:8" x14ac:dyDescent="0.25">
      <c r="A311" t="s">
        <v>975</v>
      </c>
      <c r="B311" t="s">
        <v>976</v>
      </c>
      <c r="C311">
        <v>41</v>
      </c>
      <c r="D311" t="s">
        <v>16</v>
      </c>
      <c r="E311" t="s">
        <v>977</v>
      </c>
      <c r="F311" t="s">
        <v>30</v>
      </c>
      <c r="G311" t="s">
        <v>12</v>
      </c>
      <c r="H311" t="s">
        <v>26</v>
      </c>
    </row>
    <row r="312" spans="1:8" x14ac:dyDescent="0.25">
      <c r="A312" t="s">
        <v>978</v>
      </c>
      <c r="B312" t="s">
        <v>979</v>
      </c>
      <c r="C312">
        <v>20</v>
      </c>
      <c r="D312" t="s">
        <v>9</v>
      </c>
      <c r="E312" t="s">
        <v>980</v>
      </c>
      <c r="F312" t="s">
        <v>171</v>
      </c>
      <c r="G312" t="s">
        <v>12</v>
      </c>
      <c r="H312" t="s">
        <v>31</v>
      </c>
    </row>
    <row r="313" spans="1:8" x14ac:dyDescent="0.25">
      <c r="A313" t="s">
        <v>981</v>
      </c>
      <c r="B313" t="s">
        <v>982</v>
      </c>
      <c r="C313">
        <v>35</v>
      </c>
      <c r="D313" t="s">
        <v>9</v>
      </c>
      <c r="E313" t="s">
        <v>983</v>
      </c>
      <c r="F313" t="s">
        <v>35</v>
      </c>
      <c r="G313" t="s">
        <v>12</v>
      </c>
      <c r="H313" t="s">
        <v>19</v>
      </c>
    </row>
    <row r="314" spans="1:8" x14ac:dyDescent="0.25">
      <c r="A314" t="s">
        <v>984</v>
      </c>
      <c r="B314" t="s">
        <v>985</v>
      </c>
      <c r="C314">
        <v>47</v>
      </c>
      <c r="D314" t="s">
        <v>16</v>
      </c>
      <c r="E314" t="s">
        <v>986</v>
      </c>
      <c r="F314" t="s">
        <v>92</v>
      </c>
      <c r="G314" t="s">
        <v>12</v>
      </c>
      <c r="H314" t="s">
        <v>31</v>
      </c>
    </row>
    <row r="315" spans="1:8" x14ac:dyDescent="0.25">
      <c r="A315" t="s">
        <v>987</v>
      </c>
      <c r="B315" t="s">
        <v>988</v>
      </c>
      <c r="C315">
        <v>62</v>
      </c>
      <c r="D315" t="s">
        <v>9</v>
      </c>
      <c r="E315" t="s">
        <v>989</v>
      </c>
      <c r="F315" t="s">
        <v>140</v>
      </c>
      <c r="G315" t="s">
        <v>12</v>
      </c>
      <c r="H315" t="s">
        <v>19</v>
      </c>
    </row>
    <row r="316" spans="1:8" x14ac:dyDescent="0.25">
      <c r="A316" t="s">
        <v>990</v>
      </c>
      <c r="B316" t="s">
        <v>991</v>
      </c>
      <c r="C316">
        <v>53</v>
      </c>
      <c r="D316" t="s">
        <v>16</v>
      </c>
      <c r="E316" t="s">
        <v>992</v>
      </c>
      <c r="F316" t="s">
        <v>74</v>
      </c>
      <c r="G316" t="s">
        <v>12</v>
      </c>
      <c r="H316" t="s">
        <v>31</v>
      </c>
    </row>
    <row r="317" spans="1:8" x14ac:dyDescent="0.25">
      <c r="A317" t="s">
        <v>993</v>
      </c>
      <c r="B317" t="s">
        <v>994</v>
      </c>
      <c r="C317">
        <v>49</v>
      </c>
      <c r="D317" t="s">
        <v>9</v>
      </c>
      <c r="E317" t="s">
        <v>995</v>
      </c>
      <c r="F317" t="s">
        <v>715</v>
      </c>
      <c r="G317" t="s">
        <v>12</v>
      </c>
      <c r="H317" t="s">
        <v>31</v>
      </c>
    </row>
    <row r="318" spans="1:8" x14ac:dyDescent="0.25">
      <c r="A318" t="s">
        <v>996</v>
      </c>
      <c r="B318" t="s">
        <v>997</v>
      </c>
      <c r="C318">
        <v>34</v>
      </c>
      <c r="D318" t="s">
        <v>9</v>
      </c>
      <c r="E318" t="s">
        <v>998</v>
      </c>
      <c r="F318" t="s">
        <v>140</v>
      </c>
      <c r="G318" t="s">
        <v>12</v>
      </c>
      <c r="H318" t="s">
        <v>13</v>
      </c>
    </row>
    <row r="319" spans="1:8" x14ac:dyDescent="0.25">
      <c r="A319" t="s">
        <v>999</v>
      </c>
      <c r="B319" t="s">
        <v>1000</v>
      </c>
      <c r="C319">
        <v>64</v>
      </c>
      <c r="D319" t="s">
        <v>16</v>
      </c>
      <c r="E319" t="s">
        <v>1001</v>
      </c>
      <c r="F319" t="s">
        <v>47</v>
      </c>
      <c r="G319" t="s">
        <v>12</v>
      </c>
      <c r="H319" t="s">
        <v>13</v>
      </c>
    </row>
    <row r="320" spans="1:8" x14ac:dyDescent="0.25">
      <c r="A320" t="s">
        <v>1002</v>
      </c>
      <c r="B320" t="s">
        <v>1003</v>
      </c>
      <c r="C320">
        <v>25</v>
      </c>
      <c r="D320" t="s">
        <v>9</v>
      </c>
      <c r="E320" t="s">
        <v>1004</v>
      </c>
      <c r="F320" t="s">
        <v>62</v>
      </c>
      <c r="G320" t="s">
        <v>12</v>
      </c>
      <c r="H320" t="s">
        <v>19</v>
      </c>
    </row>
    <row r="321" spans="1:8" x14ac:dyDescent="0.25">
      <c r="A321" t="s">
        <v>1005</v>
      </c>
      <c r="B321" t="s">
        <v>1006</v>
      </c>
      <c r="C321">
        <v>54</v>
      </c>
      <c r="D321" t="s">
        <v>9</v>
      </c>
      <c r="E321" t="s">
        <v>1007</v>
      </c>
      <c r="F321" t="s">
        <v>313</v>
      </c>
      <c r="G321" t="s">
        <v>12</v>
      </c>
      <c r="H321" t="s">
        <v>19</v>
      </c>
    </row>
    <row r="322" spans="1:8" x14ac:dyDescent="0.25">
      <c r="A322" t="s">
        <v>1008</v>
      </c>
      <c r="B322" t="s">
        <v>1009</v>
      </c>
      <c r="C322">
        <v>34</v>
      </c>
      <c r="D322" t="s">
        <v>16</v>
      </c>
      <c r="E322" t="s">
        <v>1010</v>
      </c>
      <c r="F322" t="s">
        <v>267</v>
      </c>
      <c r="G322" t="s">
        <v>12</v>
      </c>
      <c r="H322" t="s">
        <v>26</v>
      </c>
    </row>
    <row r="323" spans="1:8" x14ac:dyDescent="0.25">
      <c r="A323" t="s">
        <v>1011</v>
      </c>
      <c r="B323" t="s">
        <v>1012</v>
      </c>
      <c r="C323">
        <v>21</v>
      </c>
      <c r="D323" t="s">
        <v>16</v>
      </c>
      <c r="E323" t="s">
        <v>1013</v>
      </c>
      <c r="F323" t="s">
        <v>237</v>
      </c>
      <c r="G323" t="s">
        <v>12</v>
      </c>
      <c r="H323" t="s">
        <v>26</v>
      </c>
    </row>
    <row r="324" spans="1:8" x14ac:dyDescent="0.25">
      <c r="A324" t="s">
        <v>1014</v>
      </c>
      <c r="B324" t="s">
        <v>1015</v>
      </c>
      <c r="C324">
        <v>54</v>
      </c>
      <c r="D324" t="s">
        <v>9</v>
      </c>
      <c r="E324" t="s">
        <v>1016</v>
      </c>
      <c r="F324" t="s">
        <v>845</v>
      </c>
      <c r="G324" t="s">
        <v>12</v>
      </c>
      <c r="H324" t="s">
        <v>26</v>
      </c>
    </row>
    <row r="325" spans="1:8" x14ac:dyDescent="0.25">
      <c r="A325" t="s">
        <v>1017</v>
      </c>
      <c r="B325" t="s">
        <v>1018</v>
      </c>
      <c r="C325">
        <v>64</v>
      </c>
      <c r="D325" t="s">
        <v>16</v>
      </c>
      <c r="E325" t="s">
        <v>1019</v>
      </c>
      <c r="F325" t="s">
        <v>11</v>
      </c>
      <c r="G325" t="s">
        <v>12</v>
      </c>
      <c r="H325" t="s">
        <v>19</v>
      </c>
    </row>
    <row r="326" spans="1:8" x14ac:dyDescent="0.25">
      <c r="A326" t="s">
        <v>1020</v>
      </c>
      <c r="B326" t="s">
        <v>1021</v>
      </c>
      <c r="C326">
        <v>58</v>
      </c>
      <c r="D326" t="s">
        <v>9</v>
      </c>
      <c r="E326" t="s">
        <v>1022</v>
      </c>
      <c r="F326" t="s">
        <v>96</v>
      </c>
      <c r="G326" t="s">
        <v>12</v>
      </c>
      <c r="H326" t="s">
        <v>26</v>
      </c>
    </row>
    <row r="327" spans="1:8" x14ac:dyDescent="0.25">
      <c r="A327" t="s">
        <v>1023</v>
      </c>
      <c r="B327" t="s">
        <v>1024</v>
      </c>
      <c r="C327">
        <v>60</v>
      </c>
      <c r="D327" t="s">
        <v>9</v>
      </c>
      <c r="E327" t="s">
        <v>1025</v>
      </c>
      <c r="F327" t="s">
        <v>324</v>
      </c>
      <c r="G327" t="s">
        <v>12</v>
      </c>
      <c r="H327" t="s">
        <v>26</v>
      </c>
    </row>
    <row r="328" spans="1:8" x14ac:dyDescent="0.25">
      <c r="A328" t="s">
        <v>1026</v>
      </c>
      <c r="B328" t="s">
        <v>1027</v>
      </c>
      <c r="C328">
        <v>58</v>
      </c>
      <c r="D328" t="s">
        <v>16</v>
      </c>
      <c r="E328" t="s">
        <v>1028</v>
      </c>
      <c r="F328" t="s">
        <v>217</v>
      </c>
      <c r="G328" t="s">
        <v>12</v>
      </c>
      <c r="H328" t="s">
        <v>13</v>
      </c>
    </row>
    <row r="329" spans="1:8" x14ac:dyDescent="0.25">
      <c r="A329" t="s">
        <v>1029</v>
      </c>
      <c r="B329" t="s">
        <v>1030</v>
      </c>
      <c r="C329">
        <v>62</v>
      </c>
      <c r="D329" t="s">
        <v>16</v>
      </c>
      <c r="E329" t="s">
        <v>1031</v>
      </c>
      <c r="F329" t="s">
        <v>58</v>
      </c>
      <c r="G329" t="s">
        <v>12</v>
      </c>
      <c r="H329" t="s">
        <v>26</v>
      </c>
    </row>
    <row r="330" spans="1:8" x14ac:dyDescent="0.25">
      <c r="A330" t="s">
        <v>1032</v>
      </c>
      <c r="B330" t="s">
        <v>1033</v>
      </c>
      <c r="C330">
        <v>46</v>
      </c>
      <c r="D330" t="s">
        <v>9</v>
      </c>
      <c r="E330" t="s">
        <v>1034</v>
      </c>
      <c r="F330" t="s">
        <v>201</v>
      </c>
      <c r="G330" t="s">
        <v>12</v>
      </c>
      <c r="H330" t="s">
        <v>19</v>
      </c>
    </row>
    <row r="331" spans="1:8" x14ac:dyDescent="0.25">
      <c r="A331" t="s">
        <v>1035</v>
      </c>
      <c r="B331" t="s">
        <v>1036</v>
      </c>
      <c r="C331">
        <v>62</v>
      </c>
      <c r="D331" t="s">
        <v>16</v>
      </c>
      <c r="E331" t="s">
        <v>1037</v>
      </c>
      <c r="F331" t="s">
        <v>201</v>
      </c>
      <c r="G331" t="s">
        <v>12</v>
      </c>
      <c r="H331" t="s">
        <v>26</v>
      </c>
    </row>
    <row r="332" spans="1:8" x14ac:dyDescent="0.25">
      <c r="A332" t="s">
        <v>1038</v>
      </c>
      <c r="B332" t="s">
        <v>1039</v>
      </c>
      <c r="C332">
        <v>54</v>
      </c>
      <c r="D332" t="s">
        <v>9</v>
      </c>
      <c r="E332" t="s">
        <v>1040</v>
      </c>
      <c r="F332" t="s">
        <v>194</v>
      </c>
      <c r="G332" t="s">
        <v>12</v>
      </c>
      <c r="H332" t="s">
        <v>19</v>
      </c>
    </row>
    <row r="333" spans="1:8" x14ac:dyDescent="0.25">
      <c r="A333" t="s">
        <v>1041</v>
      </c>
      <c r="B333" t="s">
        <v>1042</v>
      </c>
      <c r="C333">
        <v>38</v>
      </c>
      <c r="D333" t="s">
        <v>16</v>
      </c>
      <c r="E333" t="s">
        <v>1043</v>
      </c>
      <c r="F333" t="s">
        <v>66</v>
      </c>
      <c r="G333" t="s">
        <v>12</v>
      </c>
      <c r="H333" t="s">
        <v>26</v>
      </c>
    </row>
    <row r="334" spans="1:8" x14ac:dyDescent="0.25">
      <c r="A334" t="s">
        <v>1044</v>
      </c>
      <c r="B334" t="s">
        <v>1045</v>
      </c>
      <c r="C334">
        <v>34</v>
      </c>
      <c r="D334" t="s">
        <v>16</v>
      </c>
      <c r="E334" t="s">
        <v>1046</v>
      </c>
      <c r="F334" t="s">
        <v>99</v>
      </c>
      <c r="G334" t="s">
        <v>12</v>
      </c>
      <c r="H334" t="s">
        <v>26</v>
      </c>
    </row>
    <row r="335" spans="1:8" x14ac:dyDescent="0.25">
      <c r="A335" t="s">
        <v>1047</v>
      </c>
      <c r="B335" t="s">
        <v>1048</v>
      </c>
      <c r="C335">
        <v>64</v>
      </c>
      <c r="D335" t="s">
        <v>16</v>
      </c>
      <c r="E335" t="s">
        <v>1049</v>
      </c>
      <c r="F335" t="s">
        <v>81</v>
      </c>
      <c r="G335" t="s">
        <v>12</v>
      </c>
      <c r="H335" t="s">
        <v>13</v>
      </c>
    </row>
    <row r="336" spans="1:8" x14ac:dyDescent="0.25">
      <c r="A336" t="s">
        <v>1050</v>
      </c>
      <c r="B336" t="s">
        <v>1051</v>
      </c>
      <c r="C336">
        <v>50</v>
      </c>
      <c r="D336" t="s">
        <v>16</v>
      </c>
      <c r="E336" t="s">
        <v>1052</v>
      </c>
      <c r="F336" t="s">
        <v>167</v>
      </c>
      <c r="G336" t="s">
        <v>12</v>
      </c>
      <c r="H336" t="s">
        <v>31</v>
      </c>
    </row>
    <row r="337" spans="1:8" x14ac:dyDescent="0.25">
      <c r="A337" t="s">
        <v>1053</v>
      </c>
      <c r="B337" t="s">
        <v>1054</v>
      </c>
      <c r="C337">
        <v>37</v>
      </c>
      <c r="D337" t="s">
        <v>9</v>
      </c>
      <c r="E337" t="s">
        <v>1055</v>
      </c>
      <c r="F337" t="s">
        <v>11</v>
      </c>
      <c r="G337" t="s">
        <v>12</v>
      </c>
      <c r="H337" t="s">
        <v>19</v>
      </c>
    </row>
    <row r="338" spans="1:8" x14ac:dyDescent="0.25">
      <c r="A338" t="s">
        <v>1056</v>
      </c>
      <c r="B338" t="s">
        <v>1057</v>
      </c>
      <c r="C338">
        <v>58</v>
      </c>
      <c r="D338" t="s">
        <v>16</v>
      </c>
      <c r="E338" t="s">
        <v>1058</v>
      </c>
      <c r="F338" t="s">
        <v>35</v>
      </c>
      <c r="G338" t="s">
        <v>12</v>
      </c>
      <c r="H338" t="s">
        <v>31</v>
      </c>
    </row>
    <row r="339" spans="1:8" x14ac:dyDescent="0.25">
      <c r="A339" t="s">
        <v>1059</v>
      </c>
      <c r="B339" t="s">
        <v>1060</v>
      </c>
      <c r="C339">
        <v>40</v>
      </c>
      <c r="D339" t="s">
        <v>16</v>
      </c>
      <c r="E339" t="s">
        <v>1061</v>
      </c>
      <c r="F339" t="s">
        <v>11</v>
      </c>
      <c r="G339" t="s">
        <v>12</v>
      </c>
      <c r="H339" t="s">
        <v>26</v>
      </c>
    </row>
    <row r="340" spans="1:8" x14ac:dyDescent="0.25">
      <c r="A340" t="s">
        <v>1062</v>
      </c>
      <c r="B340" t="s">
        <v>1063</v>
      </c>
      <c r="C340">
        <v>46</v>
      </c>
      <c r="D340" t="s">
        <v>16</v>
      </c>
      <c r="E340" t="s">
        <v>1064</v>
      </c>
      <c r="F340" t="s">
        <v>167</v>
      </c>
      <c r="G340" t="s">
        <v>12</v>
      </c>
      <c r="H340" t="s">
        <v>31</v>
      </c>
    </row>
    <row r="341" spans="1:8" x14ac:dyDescent="0.25">
      <c r="A341" t="s">
        <v>1065</v>
      </c>
      <c r="B341" t="s">
        <v>1066</v>
      </c>
      <c r="C341">
        <v>52</v>
      </c>
      <c r="D341" t="s">
        <v>16</v>
      </c>
      <c r="E341" t="s">
        <v>1067</v>
      </c>
      <c r="F341" t="s">
        <v>133</v>
      </c>
      <c r="G341" t="s">
        <v>12</v>
      </c>
      <c r="H341" t="s">
        <v>19</v>
      </c>
    </row>
    <row r="342" spans="1:8" x14ac:dyDescent="0.25">
      <c r="A342" t="s">
        <v>1068</v>
      </c>
      <c r="B342" t="s">
        <v>1069</v>
      </c>
      <c r="C342">
        <v>27</v>
      </c>
      <c r="D342" t="s">
        <v>9</v>
      </c>
      <c r="E342" t="s">
        <v>1070</v>
      </c>
      <c r="F342" t="s">
        <v>274</v>
      </c>
      <c r="G342" t="s">
        <v>12</v>
      </c>
      <c r="H342" t="s">
        <v>26</v>
      </c>
    </row>
    <row r="343" spans="1:8" x14ac:dyDescent="0.25">
      <c r="A343" t="s">
        <v>1071</v>
      </c>
      <c r="B343" t="s">
        <v>1072</v>
      </c>
      <c r="C343">
        <v>56</v>
      </c>
      <c r="D343" t="s">
        <v>16</v>
      </c>
      <c r="E343" t="s">
        <v>1073</v>
      </c>
      <c r="F343" t="s">
        <v>194</v>
      </c>
      <c r="G343" t="s">
        <v>12</v>
      </c>
      <c r="H343" t="s">
        <v>26</v>
      </c>
    </row>
    <row r="344" spans="1:8" x14ac:dyDescent="0.25">
      <c r="A344" t="s">
        <v>1074</v>
      </c>
      <c r="B344" t="s">
        <v>1075</v>
      </c>
      <c r="C344">
        <v>30</v>
      </c>
      <c r="D344" t="s">
        <v>16</v>
      </c>
      <c r="E344" t="s">
        <v>1076</v>
      </c>
      <c r="F344" t="s">
        <v>167</v>
      </c>
      <c r="G344" t="s">
        <v>12</v>
      </c>
      <c r="H344" t="s">
        <v>26</v>
      </c>
    </row>
    <row r="345" spans="1:8" x14ac:dyDescent="0.25">
      <c r="A345" t="s">
        <v>1077</v>
      </c>
      <c r="B345" t="s">
        <v>1078</v>
      </c>
      <c r="C345">
        <v>38</v>
      </c>
      <c r="D345" t="s">
        <v>9</v>
      </c>
      <c r="E345" t="s">
        <v>1079</v>
      </c>
      <c r="F345" t="s">
        <v>287</v>
      </c>
      <c r="G345" t="s">
        <v>12</v>
      </c>
      <c r="H345" t="s">
        <v>26</v>
      </c>
    </row>
    <row r="346" spans="1:8" x14ac:dyDescent="0.25">
      <c r="A346" t="s">
        <v>1080</v>
      </c>
      <c r="B346" t="s">
        <v>1081</v>
      </c>
      <c r="C346">
        <v>39</v>
      </c>
      <c r="D346" t="s">
        <v>9</v>
      </c>
      <c r="E346" t="s">
        <v>1082</v>
      </c>
      <c r="F346" t="s">
        <v>233</v>
      </c>
      <c r="G346" t="s">
        <v>12</v>
      </c>
      <c r="H346" t="s">
        <v>13</v>
      </c>
    </row>
    <row r="347" spans="1:8" x14ac:dyDescent="0.25">
      <c r="A347" t="s">
        <v>1083</v>
      </c>
      <c r="B347" t="s">
        <v>1084</v>
      </c>
      <c r="C347">
        <v>33</v>
      </c>
      <c r="D347" t="s">
        <v>9</v>
      </c>
      <c r="E347" t="s">
        <v>1085</v>
      </c>
      <c r="F347" t="s">
        <v>96</v>
      </c>
      <c r="G347" t="s">
        <v>12</v>
      </c>
      <c r="H347" t="s">
        <v>26</v>
      </c>
    </row>
    <row r="348" spans="1:8" x14ac:dyDescent="0.25">
      <c r="A348" t="s">
        <v>1086</v>
      </c>
      <c r="B348" t="s">
        <v>1087</v>
      </c>
      <c r="C348">
        <v>58</v>
      </c>
      <c r="D348" t="s">
        <v>16</v>
      </c>
      <c r="E348" t="s">
        <v>1088</v>
      </c>
      <c r="F348" t="s">
        <v>237</v>
      </c>
      <c r="G348" t="s">
        <v>12</v>
      </c>
      <c r="H348" t="s">
        <v>19</v>
      </c>
    </row>
    <row r="349" spans="1:8" x14ac:dyDescent="0.25">
      <c r="A349" t="s">
        <v>1089</v>
      </c>
      <c r="B349" t="s">
        <v>1090</v>
      </c>
      <c r="C349">
        <v>39</v>
      </c>
      <c r="D349" t="s">
        <v>16</v>
      </c>
      <c r="E349" t="s">
        <v>1091</v>
      </c>
      <c r="F349" t="s">
        <v>167</v>
      </c>
      <c r="G349" t="s">
        <v>12</v>
      </c>
      <c r="H349" t="s">
        <v>13</v>
      </c>
    </row>
    <row r="350" spans="1:8" x14ac:dyDescent="0.25">
      <c r="A350" t="s">
        <v>1092</v>
      </c>
      <c r="B350" t="s">
        <v>1093</v>
      </c>
      <c r="C350">
        <v>55</v>
      </c>
      <c r="D350" t="s">
        <v>9</v>
      </c>
      <c r="E350" t="s">
        <v>1094</v>
      </c>
      <c r="F350" t="s">
        <v>51</v>
      </c>
      <c r="G350" t="s">
        <v>12</v>
      </c>
      <c r="H350" t="s">
        <v>31</v>
      </c>
    </row>
    <row r="351" spans="1:8" x14ac:dyDescent="0.25">
      <c r="A351" t="s">
        <v>1095</v>
      </c>
      <c r="B351" t="s">
        <v>1096</v>
      </c>
      <c r="C351">
        <v>31</v>
      </c>
      <c r="D351" t="s">
        <v>9</v>
      </c>
      <c r="E351" t="s">
        <v>1097</v>
      </c>
      <c r="F351" t="s">
        <v>163</v>
      </c>
      <c r="G351" t="s">
        <v>12</v>
      </c>
      <c r="H351" t="s">
        <v>26</v>
      </c>
    </row>
    <row r="352" spans="1:8" x14ac:dyDescent="0.25">
      <c r="A352" t="s">
        <v>1098</v>
      </c>
      <c r="B352" t="s">
        <v>1099</v>
      </c>
      <c r="C352">
        <v>26</v>
      </c>
      <c r="D352" t="s">
        <v>9</v>
      </c>
      <c r="E352" t="s">
        <v>1100</v>
      </c>
      <c r="F352" t="s">
        <v>267</v>
      </c>
      <c r="G352" t="s">
        <v>12</v>
      </c>
      <c r="H352" t="s">
        <v>31</v>
      </c>
    </row>
    <row r="353" spans="1:8" x14ac:dyDescent="0.25">
      <c r="A353" t="s">
        <v>1101</v>
      </c>
      <c r="B353" t="s">
        <v>1102</v>
      </c>
      <c r="C353">
        <v>25</v>
      </c>
      <c r="D353" t="s">
        <v>16</v>
      </c>
      <c r="E353" t="s">
        <v>1103</v>
      </c>
      <c r="F353" t="s">
        <v>70</v>
      </c>
      <c r="G353" t="s">
        <v>12</v>
      </c>
      <c r="H353" t="s">
        <v>26</v>
      </c>
    </row>
    <row r="354" spans="1:8" x14ac:dyDescent="0.25">
      <c r="A354" t="s">
        <v>1104</v>
      </c>
      <c r="B354" t="s">
        <v>1105</v>
      </c>
      <c r="C354">
        <v>52</v>
      </c>
      <c r="D354" t="s">
        <v>16</v>
      </c>
      <c r="E354" t="s">
        <v>1106</v>
      </c>
      <c r="F354" t="s">
        <v>324</v>
      </c>
      <c r="G354" t="s">
        <v>12</v>
      </c>
      <c r="H354" t="s">
        <v>31</v>
      </c>
    </row>
    <row r="355" spans="1:8" x14ac:dyDescent="0.25">
      <c r="A355" t="s">
        <v>1107</v>
      </c>
      <c r="B355" t="s">
        <v>3832</v>
      </c>
      <c r="C355">
        <v>56</v>
      </c>
      <c r="D355" t="s">
        <v>16</v>
      </c>
      <c r="E355" t="s">
        <v>1108</v>
      </c>
      <c r="F355" t="s">
        <v>35</v>
      </c>
      <c r="G355" t="s">
        <v>12</v>
      </c>
      <c r="H355" t="s">
        <v>19</v>
      </c>
    </row>
    <row r="356" spans="1:8" x14ac:dyDescent="0.25">
      <c r="A356" t="s">
        <v>1109</v>
      </c>
      <c r="B356" t="s">
        <v>1110</v>
      </c>
      <c r="C356">
        <v>38</v>
      </c>
      <c r="D356" t="s">
        <v>9</v>
      </c>
      <c r="E356" t="s">
        <v>1111</v>
      </c>
      <c r="F356" t="s">
        <v>167</v>
      </c>
      <c r="G356" t="s">
        <v>12</v>
      </c>
      <c r="H356" t="s">
        <v>31</v>
      </c>
    </row>
    <row r="357" spans="1:8" x14ac:dyDescent="0.25">
      <c r="A357" t="s">
        <v>1112</v>
      </c>
      <c r="B357" t="s">
        <v>1113</v>
      </c>
      <c r="C357">
        <v>20</v>
      </c>
      <c r="D357" t="s">
        <v>9</v>
      </c>
      <c r="E357" t="s">
        <v>1114</v>
      </c>
      <c r="F357" t="s">
        <v>74</v>
      </c>
      <c r="G357" t="s">
        <v>12</v>
      </c>
      <c r="H357" t="s">
        <v>13</v>
      </c>
    </row>
    <row r="358" spans="1:8" x14ac:dyDescent="0.25">
      <c r="A358" t="s">
        <v>1115</v>
      </c>
      <c r="B358" t="s">
        <v>1116</v>
      </c>
      <c r="C358">
        <v>54</v>
      </c>
      <c r="D358" t="s">
        <v>9</v>
      </c>
      <c r="E358" t="s">
        <v>1117</v>
      </c>
      <c r="F358" t="s">
        <v>287</v>
      </c>
      <c r="G358" t="s">
        <v>12</v>
      </c>
      <c r="H358" t="s">
        <v>26</v>
      </c>
    </row>
    <row r="359" spans="1:8" x14ac:dyDescent="0.25">
      <c r="A359" t="s">
        <v>1118</v>
      </c>
      <c r="B359" t="s">
        <v>1119</v>
      </c>
      <c r="C359">
        <v>41</v>
      </c>
      <c r="D359" t="s">
        <v>9</v>
      </c>
      <c r="E359" t="s">
        <v>1120</v>
      </c>
      <c r="F359" t="s">
        <v>237</v>
      </c>
      <c r="G359" t="s">
        <v>12</v>
      </c>
      <c r="H359" t="s">
        <v>13</v>
      </c>
    </row>
    <row r="360" spans="1:8" x14ac:dyDescent="0.25">
      <c r="A360" t="s">
        <v>1121</v>
      </c>
      <c r="B360" t="s">
        <v>1122</v>
      </c>
      <c r="C360">
        <v>60</v>
      </c>
      <c r="D360" t="s">
        <v>16</v>
      </c>
      <c r="E360" t="s">
        <v>1123</v>
      </c>
      <c r="F360" t="s">
        <v>313</v>
      </c>
      <c r="G360" t="s">
        <v>12</v>
      </c>
      <c r="H360" t="s">
        <v>13</v>
      </c>
    </row>
    <row r="361" spans="1:8" x14ac:dyDescent="0.25">
      <c r="A361" t="s">
        <v>1124</v>
      </c>
      <c r="B361" t="s">
        <v>1125</v>
      </c>
      <c r="C361">
        <v>32</v>
      </c>
      <c r="D361" t="s">
        <v>9</v>
      </c>
      <c r="E361" t="s">
        <v>1126</v>
      </c>
      <c r="F361" t="s">
        <v>62</v>
      </c>
      <c r="G361" t="s">
        <v>12</v>
      </c>
      <c r="H361" t="s">
        <v>31</v>
      </c>
    </row>
    <row r="362" spans="1:8" x14ac:dyDescent="0.25">
      <c r="A362" t="s">
        <v>1127</v>
      </c>
      <c r="B362" t="s">
        <v>1128</v>
      </c>
      <c r="C362">
        <v>34</v>
      </c>
      <c r="D362" t="s">
        <v>9</v>
      </c>
      <c r="E362" t="s">
        <v>1129</v>
      </c>
      <c r="F362" t="s">
        <v>291</v>
      </c>
      <c r="G362" t="s">
        <v>12</v>
      </c>
      <c r="H362" t="s">
        <v>19</v>
      </c>
    </row>
    <row r="363" spans="1:8" x14ac:dyDescent="0.25">
      <c r="A363" t="s">
        <v>1130</v>
      </c>
      <c r="B363" t="s">
        <v>1131</v>
      </c>
      <c r="C363">
        <v>64</v>
      </c>
      <c r="D363" t="s">
        <v>9</v>
      </c>
      <c r="E363" t="s">
        <v>1132</v>
      </c>
      <c r="F363" t="s">
        <v>254</v>
      </c>
      <c r="G363" t="s">
        <v>12</v>
      </c>
      <c r="H363" t="s">
        <v>19</v>
      </c>
    </row>
    <row r="364" spans="1:8" x14ac:dyDescent="0.25">
      <c r="A364" t="s">
        <v>1133</v>
      </c>
      <c r="B364" t="s">
        <v>1134</v>
      </c>
      <c r="C364">
        <v>60</v>
      </c>
      <c r="D364" t="s">
        <v>9</v>
      </c>
      <c r="E364" t="s">
        <v>1135</v>
      </c>
      <c r="F364" t="s">
        <v>163</v>
      </c>
      <c r="G364" t="s">
        <v>12</v>
      </c>
      <c r="H364" t="s">
        <v>13</v>
      </c>
    </row>
    <row r="365" spans="1:8" x14ac:dyDescent="0.25">
      <c r="A365" t="s">
        <v>1136</v>
      </c>
      <c r="B365" t="s">
        <v>1137</v>
      </c>
      <c r="C365">
        <v>23</v>
      </c>
      <c r="D365" t="s">
        <v>9</v>
      </c>
      <c r="E365" t="s">
        <v>1138</v>
      </c>
      <c r="F365" t="s">
        <v>25</v>
      </c>
      <c r="G365" t="s">
        <v>12</v>
      </c>
      <c r="H365" t="s">
        <v>26</v>
      </c>
    </row>
    <row r="366" spans="1:8" x14ac:dyDescent="0.25">
      <c r="A366" t="s">
        <v>1139</v>
      </c>
      <c r="B366" t="s">
        <v>1140</v>
      </c>
      <c r="C366">
        <v>58</v>
      </c>
      <c r="D366" t="s">
        <v>9</v>
      </c>
      <c r="E366" t="s">
        <v>1141</v>
      </c>
      <c r="F366" t="s">
        <v>133</v>
      </c>
      <c r="G366" t="s">
        <v>12</v>
      </c>
      <c r="H366" t="s">
        <v>26</v>
      </c>
    </row>
    <row r="367" spans="1:8" x14ac:dyDescent="0.25">
      <c r="A367" t="s">
        <v>1142</v>
      </c>
      <c r="B367" t="s">
        <v>1143</v>
      </c>
      <c r="C367">
        <v>63</v>
      </c>
      <c r="D367" t="s">
        <v>16</v>
      </c>
      <c r="E367" t="s">
        <v>1144</v>
      </c>
      <c r="F367" t="s">
        <v>163</v>
      </c>
      <c r="G367" t="s">
        <v>12</v>
      </c>
      <c r="H367" t="s">
        <v>19</v>
      </c>
    </row>
    <row r="368" spans="1:8" x14ac:dyDescent="0.25">
      <c r="A368" t="s">
        <v>1145</v>
      </c>
      <c r="B368" t="s">
        <v>1146</v>
      </c>
      <c r="C368">
        <v>40</v>
      </c>
      <c r="D368" t="s">
        <v>16</v>
      </c>
      <c r="E368" t="s">
        <v>1147</v>
      </c>
      <c r="F368" t="s">
        <v>22</v>
      </c>
      <c r="G368" t="s">
        <v>12</v>
      </c>
      <c r="H368" t="s">
        <v>19</v>
      </c>
    </row>
    <row r="369" spans="1:8" x14ac:dyDescent="0.25">
      <c r="A369" t="s">
        <v>1148</v>
      </c>
      <c r="B369" t="s">
        <v>1149</v>
      </c>
      <c r="C369">
        <v>51</v>
      </c>
      <c r="D369" t="s">
        <v>9</v>
      </c>
      <c r="E369" t="s">
        <v>1150</v>
      </c>
      <c r="F369" t="s">
        <v>25</v>
      </c>
      <c r="G369" t="s">
        <v>12</v>
      </c>
      <c r="H369" t="s">
        <v>26</v>
      </c>
    </row>
    <row r="370" spans="1:8" x14ac:dyDescent="0.25">
      <c r="A370" t="s">
        <v>1151</v>
      </c>
      <c r="B370" t="s">
        <v>1152</v>
      </c>
      <c r="C370">
        <v>34</v>
      </c>
      <c r="D370" t="s">
        <v>16</v>
      </c>
      <c r="E370" t="s">
        <v>1153</v>
      </c>
      <c r="F370" t="s">
        <v>58</v>
      </c>
      <c r="G370" t="s">
        <v>12</v>
      </c>
      <c r="H370" t="s">
        <v>19</v>
      </c>
    </row>
    <row r="371" spans="1:8" x14ac:dyDescent="0.25">
      <c r="A371" t="s">
        <v>1154</v>
      </c>
      <c r="B371" t="s">
        <v>1155</v>
      </c>
      <c r="C371">
        <v>20</v>
      </c>
      <c r="D371" t="s">
        <v>16</v>
      </c>
      <c r="E371" t="s">
        <v>1156</v>
      </c>
      <c r="F371" t="s">
        <v>171</v>
      </c>
      <c r="G371" t="s">
        <v>12</v>
      </c>
      <c r="H371" t="s">
        <v>19</v>
      </c>
    </row>
    <row r="372" spans="1:8" x14ac:dyDescent="0.25">
      <c r="A372" t="s">
        <v>1157</v>
      </c>
      <c r="B372" t="s">
        <v>1158</v>
      </c>
      <c r="C372">
        <v>45</v>
      </c>
      <c r="D372" t="s">
        <v>9</v>
      </c>
      <c r="E372" t="s">
        <v>1159</v>
      </c>
      <c r="F372" t="s">
        <v>254</v>
      </c>
      <c r="G372" t="s">
        <v>12</v>
      </c>
      <c r="H372" t="s">
        <v>31</v>
      </c>
    </row>
    <row r="373" spans="1:8" x14ac:dyDescent="0.25">
      <c r="A373" t="s">
        <v>1160</v>
      </c>
      <c r="B373" t="s">
        <v>1161</v>
      </c>
      <c r="C373">
        <v>21</v>
      </c>
      <c r="D373" t="s">
        <v>16</v>
      </c>
      <c r="E373" t="s">
        <v>1162</v>
      </c>
      <c r="F373" t="s">
        <v>47</v>
      </c>
      <c r="G373" t="s">
        <v>12</v>
      </c>
      <c r="H373" t="s">
        <v>19</v>
      </c>
    </row>
    <row r="374" spans="1:8" x14ac:dyDescent="0.25">
      <c r="A374" t="s">
        <v>1163</v>
      </c>
      <c r="B374" t="s">
        <v>1164</v>
      </c>
      <c r="C374">
        <v>28</v>
      </c>
      <c r="D374" t="s">
        <v>9</v>
      </c>
      <c r="E374" t="s">
        <v>1165</v>
      </c>
      <c r="F374" t="s">
        <v>25</v>
      </c>
      <c r="G374" t="s">
        <v>12</v>
      </c>
      <c r="H374" t="s">
        <v>26</v>
      </c>
    </row>
    <row r="375" spans="1:8" x14ac:dyDescent="0.25">
      <c r="A375" t="s">
        <v>1166</v>
      </c>
      <c r="B375" t="s">
        <v>1167</v>
      </c>
      <c r="C375">
        <v>37</v>
      </c>
      <c r="D375" t="s">
        <v>16</v>
      </c>
      <c r="E375" t="s">
        <v>1168</v>
      </c>
      <c r="F375" t="s">
        <v>434</v>
      </c>
      <c r="G375" t="s">
        <v>12</v>
      </c>
      <c r="H375" t="s">
        <v>13</v>
      </c>
    </row>
    <row r="376" spans="1:8" x14ac:dyDescent="0.25">
      <c r="A376" t="s">
        <v>1169</v>
      </c>
      <c r="B376" t="s">
        <v>1170</v>
      </c>
      <c r="C376">
        <v>60</v>
      </c>
      <c r="D376" t="s">
        <v>9</v>
      </c>
      <c r="E376" t="s">
        <v>1171</v>
      </c>
      <c r="F376" t="s">
        <v>99</v>
      </c>
      <c r="G376" t="s">
        <v>12</v>
      </c>
      <c r="H376" t="s">
        <v>19</v>
      </c>
    </row>
    <row r="377" spans="1:8" x14ac:dyDescent="0.25">
      <c r="A377" t="s">
        <v>1172</v>
      </c>
      <c r="B377" t="s">
        <v>1173</v>
      </c>
      <c r="C377">
        <v>26</v>
      </c>
      <c r="D377" t="s">
        <v>9</v>
      </c>
      <c r="E377" t="s">
        <v>1174</v>
      </c>
      <c r="F377" t="s">
        <v>201</v>
      </c>
      <c r="G377" t="s">
        <v>12</v>
      </c>
      <c r="H377" t="s">
        <v>19</v>
      </c>
    </row>
    <row r="378" spans="1:8" x14ac:dyDescent="0.25">
      <c r="A378" t="s">
        <v>1175</v>
      </c>
      <c r="B378" t="s">
        <v>1176</v>
      </c>
      <c r="C378">
        <v>30</v>
      </c>
      <c r="D378" t="s">
        <v>9</v>
      </c>
      <c r="E378" t="s">
        <v>1177</v>
      </c>
      <c r="F378" t="s">
        <v>167</v>
      </c>
      <c r="G378" t="s">
        <v>12</v>
      </c>
      <c r="H378" t="s">
        <v>26</v>
      </c>
    </row>
    <row r="379" spans="1:8" x14ac:dyDescent="0.25">
      <c r="A379" t="s">
        <v>1178</v>
      </c>
      <c r="B379" t="s">
        <v>1179</v>
      </c>
      <c r="C379">
        <v>39</v>
      </c>
      <c r="D379" t="s">
        <v>16</v>
      </c>
      <c r="E379" t="s">
        <v>1180</v>
      </c>
      <c r="F379" t="s">
        <v>434</v>
      </c>
      <c r="G379" t="s">
        <v>12</v>
      </c>
      <c r="H379" t="s">
        <v>13</v>
      </c>
    </row>
    <row r="380" spans="1:8" x14ac:dyDescent="0.25">
      <c r="A380" t="s">
        <v>1181</v>
      </c>
      <c r="B380" t="s">
        <v>1182</v>
      </c>
      <c r="C380">
        <v>44</v>
      </c>
      <c r="D380" t="s">
        <v>16</v>
      </c>
      <c r="E380" t="s">
        <v>1183</v>
      </c>
      <c r="F380" t="s">
        <v>92</v>
      </c>
      <c r="G380" t="s">
        <v>12</v>
      </c>
      <c r="H380" t="s">
        <v>26</v>
      </c>
    </row>
    <row r="381" spans="1:8" x14ac:dyDescent="0.25">
      <c r="A381" t="s">
        <v>1184</v>
      </c>
      <c r="B381" t="s">
        <v>1185</v>
      </c>
      <c r="C381">
        <v>34</v>
      </c>
      <c r="D381" t="s">
        <v>16</v>
      </c>
      <c r="E381" t="s">
        <v>1186</v>
      </c>
      <c r="F381" t="s">
        <v>267</v>
      </c>
      <c r="G381" t="s">
        <v>12</v>
      </c>
      <c r="H381" t="s">
        <v>13</v>
      </c>
    </row>
    <row r="382" spans="1:8" x14ac:dyDescent="0.25">
      <c r="A382" t="s">
        <v>1187</v>
      </c>
      <c r="B382" t="s">
        <v>1188</v>
      </c>
      <c r="C382">
        <v>23</v>
      </c>
      <c r="D382" t="s">
        <v>9</v>
      </c>
      <c r="E382" t="s">
        <v>1189</v>
      </c>
      <c r="F382" t="s">
        <v>217</v>
      </c>
      <c r="G382" t="s">
        <v>12</v>
      </c>
      <c r="H382" t="s">
        <v>13</v>
      </c>
    </row>
    <row r="383" spans="1:8" x14ac:dyDescent="0.25">
      <c r="A383" t="s">
        <v>1190</v>
      </c>
      <c r="B383" t="s">
        <v>1191</v>
      </c>
      <c r="C383">
        <v>50</v>
      </c>
      <c r="D383" t="s">
        <v>9</v>
      </c>
      <c r="E383" t="s">
        <v>1192</v>
      </c>
      <c r="F383" t="s">
        <v>22</v>
      </c>
      <c r="G383" t="s">
        <v>12</v>
      </c>
      <c r="H383" t="s">
        <v>31</v>
      </c>
    </row>
    <row r="384" spans="1:8" x14ac:dyDescent="0.25">
      <c r="A384" t="s">
        <v>1193</v>
      </c>
      <c r="B384" t="s">
        <v>1194</v>
      </c>
      <c r="C384">
        <v>20</v>
      </c>
      <c r="D384" t="s">
        <v>16</v>
      </c>
      <c r="E384" t="s">
        <v>1195</v>
      </c>
      <c r="F384" t="s">
        <v>30</v>
      </c>
      <c r="G384" t="s">
        <v>12</v>
      </c>
      <c r="H384" t="s">
        <v>13</v>
      </c>
    </row>
    <row r="385" spans="1:8" x14ac:dyDescent="0.25">
      <c r="A385" t="s">
        <v>1196</v>
      </c>
      <c r="B385" t="s">
        <v>1197</v>
      </c>
      <c r="C385">
        <v>27</v>
      </c>
      <c r="D385" t="s">
        <v>16</v>
      </c>
      <c r="E385" t="s">
        <v>1198</v>
      </c>
      <c r="F385" t="s">
        <v>317</v>
      </c>
      <c r="G385" t="s">
        <v>12</v>
      </c>
      <c r="H385" t="s">
        <v>31</v>
      </c>
    </row>
    <row r="386" spans="1:8" x14ac:dyDescent="0.25">
      <c r="A386" t="s">
        <v>1199</v>
      </c>
      <c r="B386" t="s">
        <v>1200</v>
      </c>
      <c r="C386">
        <v>52</v>
      </c>
      <c r="D386" t="s">
        <v>16</v>
      </c>
      <c r="E386" t="s">
        <v>1201</v>
      </c>
      <c r="F386" t="s">
        <v>267</v>
      </c>
      <c r="G386" t="s">
        <v>12</v>
      </c>
      <c r="H386" t="s">
        <v>26</v>
      </c>
    </row>
    <row r="387" spans="1:8" x14ac:dyDescent="0.25">
      <c r="A387" t="s">
        <v>1202</v>
      </c>
      <c r="B387" t="s">
        <v>1203</v>
      </c>
      <c r="C387">
        <v>60</v>
      </c>
      <c r="D387" t="s">
        <v>9</v>
      </c>
      <c r="E387" t="s">
        <v>1204</v>
      </c>
      <c r="F387" t="s">
        <v>317</v>
      </c>
      <c r="G387" t="s">
        <v>12</v>
      </c>
      <c r="H387" t="s">
        <v>13</v>
      </c>
    </row>
    <row r="388" spans="1:8" x14ac:dyDescent="0.25">
      <c r="A388" t="s">
        <v>1205</v>
      </c>
      <c r="B388" t="s">
        <v>1206</v>
      </c>
      <c r="C388">
        <v>18</v>
      </c>
      <c r="D388" t="s">
        <v>16</v>
      </c>
      <c r="E388" t="s">
        <v>1207</v>
      </c>
      <c r="F388" t="s">
        <v>140</v>
      </c>
      <c r="G388" t="s">
        <v>12</v>
      </c>
      <c r="H388" t="s">
        <v>26</v>
      </c>
    </row>
    <row r="389" spans="1:8" x14ac:dyDescent="0.25">
      <c r="A389" t="s">
        <v>1208</v>
      </c>
      <c r="B389" t="s">
        <v>1209</v>
      </c>
      <c r="C389">
        <v>28</v>
      </c>
      <c r="D389" t="s">
        <v>16</v>
      </c>
      <c r="E389" t="s">
        <v>1210</v>
      </c>
      <c r="F389" t="s">
        <v>88</v>
      </c>
      <c r="G389" t="s">
        <v>12</v>
      </c>
      <c r="H389" t="s">
        <v>31</v>
      </c>
    </row>
    <row r="390" spans="1:8" x14ac:dyDescent="0.25">
      <c r="A390" t="s">
        <v>1211</v>
      </c>
      <c r="B390" t="s">
        <v>1212</v>
      </c>
      <c r="C390">
        <v>53</v>
      </c>
      <c r="D390" t="s">
        <v>9</v>
      </c>
      <c r="E390" t="s">
        <v>1213</v>
      </c>
      <c r="F390" t="s">
        <v>113</v>
      </c>
      <c r="G390" t="s">
        <v>12</v>
      </c>
      <c r="H390" t="s">
        <v>19</v>
      </c>
    </row>
    <row r="391" spans="1:8" x14ac:dyDescent="0.25">
      <c r="A391" t="s">
        <v>1214</v>
      </c>
      <c r="B391" t="s">
        <v>1215</v>
      </c>
      <c r="C391">
        <v>50</v>
      </c>
      <c r="D391" t="s">
        <v>9</v>
      </c>
      <c r="E391" t="s">
        <v>1216</v>
      </c>
      <c r="F391" t="s">
        <v>70</v>
      </c>
      <c r="G391" t="s">
        <v>12</v>
      </c>
      <c r="H391" t="s">
        <v>19</v>
      </c>
    </row>
    <row r="392" spans="1:8" x14ac:dyDescent="0.25">
      <c r="A392" t="s">
        <v>1217</v>
      </c>
      <c r="B392" t="s">
        <v>1218</v>
      </c>
      <c r="C392">
        <v>56</v>
      </c>
      <c r="D392" t="s">
        <v>9</v>
      </c>
      <c r="E392" t="s">
        <v>1219</v>
      </c>
      <c r="F392" t="s">
        <v>291</v>
      </c>
      <c r="G392" t="s">
        <v>12</v>
      </c>
      <c r="H392" t="s">
        <v>31</v>
      </c>
    </row>
    <row r="393" spans="1:8" x14ac:dyDescent="0.25">
      <c r="A393" t="s">
        <v>1220</v>
      </c>
      <c r="B393" t="s">
        <v>1221</v>
      </c>
      <c r="C393">
        <v>40</v>
      </c>
      <c r="D393" t="s">
        <v>16</v>
      </c>
      <c r="E393" t="s">
        <v>1222</v>
      </c>
      <c r="F393" t="s">
        <v>35</v>
      </c>
      <c r="G393" t="s">
        <v>12</v>
      </c>
      <c r="H393" t="s">
        <v>26</v>
      </c>
    </row>
    <row r="394" spans="1:8" x14ac:dyDescent="0.25">
      <c r="A394" t="s">
        <v>1223</v>
      </c>
      <c r="B394" t="s">
        <v>1224</v>
      </c>
      <c r="C394">
        <v>46</v>
      </c>
      <c r="D394" t="s">
        <v>9</v>
      </c>
      <c r="E394" t="s">
        <v>1225</v>
      </c>
      <c r="F394" t="s">
        <v>113</v>
      </c>
      <c r="G394" t="s">
        <v>12</v>
      </c>
      <c r="H394" t="s">
        <v>13</v>
      </c>
    </row>
    <row r="395" spans="1:8" x14ac:dyDescent="0.25">
      <c r="A395" t="s">
        <v>1226</v>
      </c>
      <c r="B395" t="s">
        <v>1227</v>
      </c>
      <c r="C395">
        <v>46</v>
      </c>
      <c r="D395" t="s">
        <v>9</v>
      </c>
      <c r="E395" t="s">
        <v>1228</v>
      </c>
      <c r="F395" t="s">
        <v>117</v>
      </c>
      <c r="G395" t="s">
        <v>12</v>
      </c>
      <c r="H395" t="s">
        <v>26</v>
      </c>
    </row>
    <row r="396" spans="1:8" x14ac:dyDescent="0.25">
      <c r="A396" t="s">
        <v>1229</v>
      </c>
      <c r="B396" t="s">
        <v>1230</v>
      </c>
      <c r="C396">
        <v>43</v>
      </c>
      <c r="D396" t="s">
        <v>16</v>
      </c>
      <c r="E396" t="s">
        <v>1231</v>
      </c>
      <c r="F396" t="s">
        <v>167</v>
      </c>
      <c r="G396" t="s">
        <v>12</v>
      </c>
      <c r="H396" t="s">
        <v>26</v>
      </c>
    </row>
    <row r="397" spans="1:8" x14ac:dyDescent="0.25">
      <c r="A397" t="s">
        <v>1232</v>
      </c>
      <c r="B397" t="s">
        <v>1233</v>
      </c>
      <c r="C397">
        <v>50</v>
      </c>
      <c r="D397" t="s">
        <v>9</v>
      </c>
      <c r="E397" t="s">
        <v>1234</v>
      </c>
      <c r="F397" t="s">
        <v>62</v>
      </c>
      <c r="G397" t="s">
        <v>12</v>
      </c>
      <c r="H397" t="s">
        <v>13</v>
      </c>
    </row>
    <row r="398" spans="1:8" x14ac:dyDescent="0.25">
      <c r="A398" t="s">
        <v>1235</v>
      </c>
      <c r="B398" t="s">
        <v>1236</v>
      </c>
      <c r="C398">
        <v>25</v>
      </c>
      <c r="D398" t="s">
        <v>16</v>
      </c>
      <c r="E398" t="s">
        <v>1237</v>
      </c>
      <c r="F398" t="s">
        <v>58</v>
      </c>
      <c r="G398" t="s">
        <v>12</v>
      </c>
      <c r="H398" t="s">
        <v>31</v>
      </c>
    </row>
    <row r="399" spans="1:8" x14ac:dyDescent="0.25">
      <c r="A399" t="s">
        <v>1238</v>
      </c>
      <c r="B399" t="s">
        <v>1239</v>
      </c>
      <c r="C399">
        <v>62</v>
      </c>
      <c r="D399" t="s">
        <v>16</v>
      </c>
      <c r="E399" t="s">
        <v>123</v>
      </c>
      <c r="F399" t="s">
        <v>62</v>
      </c>
      <c r="G399" t="s">
        <v>12</v>
      </c>
      <c r="H399" t="s">
        <v>19</v>
      </c>
    </row>
    <row r="400" spans="1:8" x14ac:dyDescent="0.25">
      <c r="A400" t="s">
        <v>1240</v>
      </c>
      <c r="B400" t="s">
        <v>1241</v>
      </c>
      <c r="C400">
        <v>54</v>
      </c>
      <c r="D400" t="s">
        <v>9</v>
      </c>
      <c r="E400" t="s">
        <v>1242</v>
      </c>
      <c r="F400" t="s">
        <v>47</v>
      </c>
      <c r="G400" t="s">
        <v>12</v>
      </c>
      <c r="H400" t="s">
        <v>26</v>
      </c>
    </row>
    <row r="401" spans="1:8" x14ac:dyDescent="0.25">
      <c r="A401" t="s">
        <v>1243</v>
      </c>
      <c r="B401" t="s">
        <v>1244</v>
      </c>
      <c r="C401">
        <v>27</v>
      </c>
      <c r="D401" t="s">
        <v>9</v>
      </c>
      <c r="E401" t="s">
        <v>1245</v>
      </c>
      <c r="F401" t="s">
        <v>434</v>
      </c>
      <c r="G401" t="s">
        <v>12</v>
      </c>
      <c r="H401" t="s">
        <v>26</v>
      </c>
    </row>
    <row r="402" spans="1:8" x14ac:dyDescent="0.25">
      <c r="A402" t="s">
        <v>1246</v>
      </c>
      <c r="B402" t="s">
        <v>1247</v>
      </c>
      <c r="C402">
        <v>57</v>
      </c>
      <c r="D402" t="s">
        <v>16</v>
      </c>
      <c r="E402" t="s">
        <v>1248</v>
      </c>
      <c r="F402" t="s">
        <v>96</v>
      </c>
      <c r="G402" t="s">
        <v>12</v>
      </c>
      <c r="H402" t="s">
        <v>19</v>
      </c>
    </row>
    <row r="403" spans="1:8" x14ac:dyDescent="0.25">
      <c r="A403" t="s">
        <v>1249</v>
      </c>
      <c r="B403" t="s">
        <v>1250</v>
      </c>
      <c r="C403">
        <v>51</v>
      </c>
      <c r="D403" t="s">
        <v>16</v>
      </c>
      <c r="E403" t="s">
        <v>1251</v>
      </c>
      <c r="F403" t="s">
        <v>184</v>
      </c>
      <c r="G403" t="s">
        <v>12</v>
      </c>
      <c r="H403" t="s">
        <v>19</v>
      </c>
    </row>
    <row r="404" spans="1:8" x14ac:dyDescent="0.25">
      <c r="A404" t="s">
        <v>1252</v>
      </c>
      <c r="B404" t="s">
        <v>1253</v>
      </c>
      <c r="C404">
        <v>31</v>
      </c>
      <c r="D404" t="s">
        <v>9</v>
      </c>
      <c r="E404" t="s">
        <v>80</v>
      </c>
      <c r="F404" t="s">
        <v>313</v>
      </c>
      <c r="G404" t="s">
        <v>12</v>
      </c>
      <c r="H404" t="s">
        <v>26</v>
      </c>
    </row>
    <row r="405" spans="1:8" x14ac:dyDescent="0.25">
      <c r="A405" t="s">
        <v>1254</v>
      </c>
      <c r="B405" t="s">
        <v>1255</v>
      </c>
      <c r="C405">
        <v>34</v>
      </c>
      <c r="D405" t="s">
        <v>9</v>
      </c>
      <c r="E405" t="s">
        <v>1256</v>
      </c>
      <c r="F405" t="s">
        <v>328</v>
      </c>
      <c r="G405" t="s">
        <v>12</v>
      </c>
      <c r="H405" t="s">
        <v>26</v>
      </c>
    </row>
    <row r="406" spans="1:8" x14ac:dyDescent="0.25">
      <c r="A406" t="s">
        <v>1257</v>
      </c>
      <c r="B406" t="s">
        <v>1258</v>
      </c>
      <c r="C406">
        <v>22</v>
      </c>
      <c r="D406" t="s">
        <v>16</v>
      </c>
      <c r="E406" t="s">
        <v>1259</v>
      </c>
      <c r="F406" t="s">
        <v>291</v>
      </c>
      <c r="G406" t="s">
        <v>12</v>
      </c>
      <c r="H406" t="s">
        <v>31</v>
      </c>
    </row>
    <row r="407" spans="1:8" x14ac:dyDescent="0.25">
      <c r="A407" t="s">
        <v>1260</v>
      </c>
      <c r="B407" t="s">
        <v>1261</v>
      </c>
      <c r="C407">
        <v>18</v>
      </c>
      <c r="D407" t="s">
        <v>16</v>
      </c>
      <c r="E407" t="s">
        <v>1262</v>
      </c>
      <c r="F407" t="s">
        <v>328</v>
      </c>
      <c r="G407" t="s">
        <v>12</v>
      </c>
      <c r="H407" t="s">
        <v>13</v>
      </c>
    </row>
    <row r="408" spans="1:8" x14ac:dyDescent="0.25">
      <c r="A408" t="s">
        <v>1263</v>
      </c>
      <c r="B408" t="s">
        <v>1264</v>
      </c>
      <c r="C408">
        <v>23</v>
      </c>
      <c r="D408" t="s">
        <v>16</v>
      </c>
      <c r="E408" t="s">
        <v>1265</v>
      </c>
      <c r="F408" t="s">
        <v>324</v>
      </c>
      <c r="G408" t="s">
        <v>12</v>
      </c>
      <c r="H408" t="s">
        <v>13</v>
      </c>
    </row>
    <row r="409" spans="1:8" x14ac:dyDescent="0.25">
      <c r="A409" t="s">
        <v>1266</v>
      </c>
      <c r="B409" t="s">
        <v>1267</v>
      </c>
      <c r="C409">
        <v>33</v>
      </c>
      <c r="D409" t="s">
        <v>9</v>
      </c>
      <c r="E409" t="s">
        <v>1268</v>
      </c>
      <c r="F409" t="s">
        <v>140</v>
      </c>
      <c r="G409" t="s">
        <v>12</v>
      </c>
      <c r="H409" t="s">
        <v>13</v>
      </c>
    </row>
    <row r="410" spans="1:8" x14ac:dyDescent="0.25">
      <c r="A410" t="s">
        <v>1269</v>
      </c>
      <c r="B410" t="s">
        <v>1270</v>
      </c>
      <c r="C410">
        <v>36</v>
      </c>
      <c r="D410" t="s">
        <v>9</v>
      </c>
      <c r="E410" t="s">
        <v>1271</v>
      </c>
      <c r="F410" t="s">
        <v>88</v>
      </c>
      <c r="G410" t="s">
        <v>12</v>
      </c>
      <c r="H410" t="s">
        <v>13</v>
      </c>
    </row>
    <row r="411" spans="1:8" x14ac:dyDescent="0.25">
      <c r="A411" t="s">
        <v>1272</v>
      </c>
      <c r="B411" t="s">
        <v>1273</v>
      </c>
      <c r="C411">
        <v>55</v>
      </c>
      <c r="D411" t="s">
        <v>9</v>
      </c>
      <c r="E411" t="s">
        <v>1274</v>
      </c>
      <c r="F411" t="s">
        <v>845</v>
      </c>
      <c r="G411" t="s">
        <v>12</v>
      </c>
      <c r="H411" t="s">
        <v>13</v>
      </c>
    </row>
    <row r="412" spans="1:8" x14ac:dyDescent="0.25">
      <c r="A412" t="s">
        <v>1275</v>
      </c>
      <c r="B412" t="s">
        <v>1276</v>
      </c>
      <c r="C412">
        <v>48</v>
      </c>
      <c r="D412" t="s">
        <v>16</v>
      </c>
      <c r="E412" t="s">
        <v>1277</v>
      </c>
      <c r="F412" t="s">
        <v>88</v>
      </c>
      <c r="G412" t="s">
        <v>12</v>
      </c>
      <c r="H412" t="s">
        <v>26</v>
      </c>
    </row>
    <row r="413" spans="1:8" x14ac:dyDescent="0.25">
      <c r="A413" t="s">
        <v>1278</v>
      </c>
      <c r="B413" t="s">
        <v>1279</v>
      </c>
      <c r="C413">
        <v>63</v>
      </c>
      <c r="D413" t="s">
        <v>9</v>
      </c>
      <c r="E413" t="s">
        <v>1280</v>
      </c>
      <c r="F413" t="s">
        <v>25</v>
      </c>
      <c r="G413" t="s">
        <v>12</v>
      </c>
      <c r="H413" t="s">
        <v>31</v>
      </c>
    </row>
    <row r="414" spans="1:8" x14ac:dyDescent="0.25">
      <c r="A414" t="s">
        <v>1281</v>
      </c>
      <c r="B414" t="s">
        <v>1282</v>
      </c>
      <c r="C414">
        <v>23</v>
      </c>
      <c r="D414" t="s">
        <v>16</v>
      </c>
      <c r="E414" t="s">
        <v>204</v>
      </c>
      <c r="F414" t="s">
        <v>156</v>
      </c>
      <c r="G414" t="s">
        <v>12</v>
      </c>
      <c r="H414" t="s">
        <v>13</v>
      </c>
    </row>
    <row r="415" spans="1:8" x14ac:dyDescent="0.25">
      <c r="A415" t="s">
        <v>1283</v>
      </c>
      <c r="B415" t="s">
        <v>1284</v>
      </c>
      <c r="C415">
        <v>59</v>
      </c>
      <c r="D415" t="s">
        <v>16</v>
      </c>
      <c r="E415" t="s">
        <v>1285</v>
      </c>
      <c r="F415" t="s">
        <v>106</v>
      </c>
      <c r="G415" t="s">
        <v>12</v>
      </c>
      <c r="H415" t="s">
        <v>26</v>
      </c>
    </row>
    <row r="416" spans="1:8" x14ac:dyDescent="0.25">
      <c r="A416" t="s">
        <v>1286</v>
      </c>
      <c r="B416" t="s">
        <v>1287</v>
      </c>
      <c r="C416">
        <v>35</v>
      </c>
      <c r="D416" t="s">
        <v>16</v>
      </c>
      <c r="E416" t="s">
        <v>1288</v>
      </c>
      <c r="F416" t="s">
        <v>113</v>
      </c>
      <c r="G416" t="s">
        <v>12</v>
      </c>
      <c r="H416" t="s">
        <v>13</v>
      </c>
    </row>
    <row r="417" spans="1:8" x14ac:dyDescent="0.25">
      <c r="A417" t="s">
        <v>1289</v>
      </c>
      <c r="B417" t="s">
        <v>1290</v>
      </c>
      <c r="C417">
        <v>26</v>
      </c>
      <c r="D417" t="s">
        <v>16</v>
      </c>
      <c r="E417" t="s">
        <v>1291</v>
      </c>
      <c r="F417" t="s">
        <v>163</v>
      </c>
      <c r="G417" t="s">
        <v>12</v>
      </c>
      <c r="H417" t="s">
        <v>31</v>
      </c>
    </row>
    <row r="418" spans="1:8" x14ac:dyDescent="0.25">
      <c r="A418" t="s">
        <v>1292</v>
      </c>
      <c r="B418" t="s">
        <v>1293</v>
      </c>
      <c r="C418">
        <v>46</v>
      </c>
      <c r="D418" t="s">
        <v>9</v>
      </c>
      <c r="E418" t="s">
        <v>1294</v>
      </c>
      <c r="F418" t="s">
        <v>324</v>
      </c>
      <c r="G418" t="s">
        <v>12</v>
      </c>
      <c r="H418" t="s">
        <v>19</v>
      </c>
    </row>
    <row r="419" spans="1:8" x14ac:dyDescent="0.25">
      <c r="A419" t="s">
        <v>1295</v>
      </c>
      <c r="B419" t="s">
        <v>1296</v>
      </c>
      <c r="C419">
        <v>64</v>
      </c>
      <c r="D419" t="s">
        <v>16</v>
      </c>
      <c r="E419" t="s">
        <v>1297</v>
      </c>
      <c r="F419" t="s">
        <v>11</v>
      </c>
      <c r="G419" t="s">
        <v>12</v>
      </c>
      <c r="H419" t="s">
        <v>26</v>
      </c>
    </row>
    <row r="420" spans="1:8" x14ac:dyDescent="0.25">
      <c r="A420" t="s">
        <v>1298</v>
      </c>
      <c r="B420" t="s">
        <v>1299</v>
      </c>
      <c r="C420">
        <v>60</v>
      </c>
      <c r="D420" t="s">
        <v>16</v>
      </c>
      <c r="E420" t="s">
        <v>1300</v>
      </c>
      <c r="F420" t="s">
        <v>47</v>
      </c>
      <c r="G420" t="s">
        <v>12</v>
      </c>
      <c r="H420" t="s">
        <v>31</v>
      </c>
    </row>
    <row r="421" spans="1:8" x14ac:dyDescent="0.25">
      <c r="A421" t="s">
        <v>1301</v>
      </c>
      <c r="B421" t="s">
        <v>1302</v>
      </c>
      <c r="C421">
        <v>33</v>
      </c>
      <c r="D421" t="s">
        <v>9</v>
      </c>
      <c r="E421" t="s">
        <v>1303</v>
      </c>
      <c r="F421" t="s">
        <v>313</v>
      </c>
      <c r="G421" t="s">
        <v>12</v>
      </c>
      <c r="H421" t="s">
        <v>13</v>
      </c>
    </row>
    <row r="422" spans="1:8" x14ac:dyDescent="0.25">
      <c r="A422" t="s">
        <v>1304</v>
      </c>
      <c r="B422" t="s">
        <v>1305</v>
      </c>
      <c r="C422">
        <v>60</v>
      </c>
      <c r="D422" t="s">
        <v>9</v>
      </c>
      <c r="E422" t="s">
        <v>1306</v>
      </c>
      <c r="F422" t="s">
        <v>11</v>
      </c>
      <c r="G422" t="s">
        <v>12</v>
      </c>
      <c r="H422" t="s">
        <v>26</v>
      </c>
    </row>
    <row r="423" spans="1:8" x14ac:dyDescent="0.25">
      <c r="A423" t="s">
        <v>1307</v>
      </c>
      <c r="B423" t="s">
        <v>1308</v>
      </c>
      <c r="C423">
        <v>45</v>
      </c>
      <c r="D423" t="s">
        <v>16</v>
      </c>
      <c r="E423" t="s">
        <v>1309</v>
      </c>
      <c r="F423" t="s">
        <v>74</v>
      </c>
      <c r="G423" t="s">
        <v>12</v>
      </c>
      <c r="H423" t="s">
        <v>19</v>
      </c>
    </row>
    <row r="424" spans="1:8" x14ac:dyDescent="0.25">
      <c r="A424" t="s">
        <v>1310</v>
      </c>
      <c r="B424" t="s">
        <v>1311</v>
      </c>
      <c r="C424">
        <v>42</v>
      </c>
      <c r="D424" t="s">
        <v>16</v>
      </c>
      <c r="E424" t="s">
        <v>1312</v>
      </c>
      <c r="F424" t="s">
        <v>62</v>
      </c>
      <c r="G424" t="s">
        <v>12</v>
      </c>
      <c r="H424" t="s">
        <v>19</v>
      </c>
    </row>
    <row r="425" spans="1:8" x14ac:dyDescent="0.25">
      <c r="A425" t="s">
        <v>1313</v>
      </c>
      <c r="B425" t="s">
        <v>1314</v>
      </c>
      <c r="C425">
        <v>35</v>
      </c>
      <c r="D425" t="s">
        <v>9</v>
      </c>
      <c r="E425" t="s">
        <v>1315</v>
      </c>
      <c r="F425" t="s">
        <v>62</v>
      </c>
      <c r="G425" t="s">
        <v>12</v>
      </c>
      <c r="H425" t="s">
        <v>31</v>
      </c>
    </row>
    <row r="426" spans="1:8" x14ac:dyDescent="0.25">
      <c r="A426" t="s">
        <v>1316</v>
      </c>
      <c r="B426" t="s">
        <v>1317</v>
      </c>
      <c r="C426">
        <v>53</v>
      </c>
      <c r="D426" t="s">
        <v>9</v>
      </c>
      <c r="E426" t="s">
        <v>1318</v>
      </c>
      <c r="F426" t="s">
        <v>11</v>
      </c>
      <c r="G426" t="s">
        <v>12</v>
      </c>
      <c r="H426" t="s">
        <v>26</v>
      </c>
    </row>
    <row r="427" spans="1:8" x14ac:dyDescent="0.25">
      <c r="A427" t="s">
        <v>1319</v>
      </c>
      <c r="B427" t="s">
        <v>1320</v>
      </c>
      <c r="C427">
        <v>40</v>
      </c>
      <c r="D427" t="s">
        <v>9</v>
      </c>
      <c r="E427" t="s">
        <v>1321</v>
      </c>
      <c r="F427" t="s">
        <v>117</v>
      </c>
      <c r="G427" t="s">
        <v>12</v>
      </c>
      <c r="H427" t="s">
        <v>26</v>
      </c>
    </row>
    <row r="428" spans="1:8" x14ac:dyDescent="0.25">
      <c r="A428" t="s">
        <v>1322</v>
      </c>
      <c r="B428" t="s">
        <v>1323</v>
      </c>
      <c r="C428">
        <v>28</v>
      </c>
      <c r="D428" t="s">
        <v>9</v>
      </c>
      <c r="E428" t="s">
        <v>1324</v>
      </c>
      <c r="F428" t="s">
        <v>11</v>
      </c>
      <c r="G428" t="s">
        <v>12</v>
      </c>
      <c r="H428" t="s">
        <v>19</v>
      </c>
    </row>
    <row r="429" spans="1:8" x14ac:dyDescent="0.25">
      <c r="A429" t="s">
        <v>1325</v>
      </c>
      <c r="B429" t="s">
        <v>1326</v>
      </c>
      <c r="C429">
        <v>18</v>
      </c>
      <c r="D429" t="s">
        <v>16</v>
      </c>
      <c r="E429" t="s">
        <v>1327</v>
      </c>
      <c r="F429" t="s">
        <v>434</v>
      </c>
      <c r="G429" t="s">
        <v>12</v>
      </c>
      <c r="H429" t="s">
        <v>13</v>
      </c>
    </row>
    <row r="430" spans="1:8" x14ac:dyDescent="0.25">
      <c r="A430" t="s">
        <v>1328</v>
      </c>
      <c r="B430" t="s">
        <v>1329</v>
      </c>
      <c r="C430">
        <v>27</v>
      </c>
      <c r="D430" t="s">
        <v>16</v>
      </c>
      <c r="E430" t="s">
        <v>1330</v>
      </c>
      <c r="F430" t="s">
        <v>328</v>
      </c>
      <c r="G430" t="s">
        <v>12</v>
      </c>
      <c r="H430" t="s">
        <v>26</v>
      </c>
    </row>
    <row r="431" spans="1:8" x14ac:dyDescent="0.25">
      <c r="A431" t="s">
        <v>1331</v>
      </c>
      <c r="B431" t="s">
        <v>1332</v>
      </c>
      <c r="C431">
        <v>43</v>
      </c>
      <c r="D431" t="s">
        <v>9</v>
      </c>
      <c r="E431" t="s">
        <v>1333</v>
      </c>
      <c r="F431" t="s">
        <v>106</v>
      </c>
      <c r="G431" t="s">
        <v>12</v>
      </c>
      <c r="H431" t="s">
        <v>19</v>
      </c>
    </row>
    <row r="432" spans="1:8" x14ac:dyDescent="0.25">
      <c r="A432" t="s">
        <v>1334</v>
      </c>
      <c r="B432" t="s">
        <v>1335</v>
      </c>
      <c r="C432">
        <v>36</v>
      </c>
      <c r="D432" t="s">
        <v>16</v>
      </c>
      <c r="E432" t="s">
        <v>1336</v>
      </c>
      <c r="F432" t="s">
        <v>88</v>
      </c>
      <c r="G432" t="s">
        <v>12</v>
      </c>
      <c r="H432" t="s">
        <v>13</v>
      </c>
    </row>
    <row r="433" spans="1:8" x14ac:dyDescent="0.25">
      <c r="A433" t="s">
        <v>1337</v>
      </c>
      <c r="B433" t="s">
        <v>1338</v>
      </c>
      <c r="C433">
        <v>27</v>
      </c>
      <c r="D433" t="s">
        <v>9</v>
      </c>
      <c r="E433" t="s">
        <v>1339</v>
      </c>
      <c r="F433" t="s">
        <v>30</v>
      </c>
      <c r="G433" t="s">
        <v>12</v>
      </c>
      <c r="H433" t="s">
        <v>19</v>
      </c>
    </row>
    <row r="434" spans="1:8" x14ac:dyDescent="0.25">
      <c r="A434" t="s">
        <v>1340</v>
      </c>
      <c r="B434" t="s">
        <v>1341</v>
      </c>
      <c r="C434">
        <v>37</v>
      </c>
      <c r="D434" t="s">
        <v>9</v>
      </c>
      <c r="E434" t="s">
        <v>1342</v>
      </c>
      <c r="F434" t="s">
        <v>88</v>
      </c>
      <c r="G434" t="s">
        <v>12</v>
      </c>
      <c r="H434" t="s">
        <v>26</v>
      </c>
    </row>
    <row r="435" spans="1:8" x14ac:dyDescent="0.25">
      <c r="A435" t="s">
        <v>1343</v>
      </c>
      <c r="B435" t="s">
        <v>1344</v>
      </c>
      <c r="C435">
        <v>51</v>
      </c>
      <c r="D435" t="s">
        <v>16</v>
      </c>
      <c r="E435" t="s">
        <v>1345</v>
      </c>
      <c r="F435" t="s">
        <v>58</v>
      </c>
      <c r="G435" t="s">
        <v>12</v>
      </c>
      <c r="H435" t="s">
        <v>31</v>
      </c>
    </row>
    <row r="436" spans="1:8" x14ac:dyDescent="0.25">
      <c r="A436" t="s">
        <v>1346</v>
      </c>
      <c r="B436" t="s">
        <v>1347</v>
      </c>
      <c r="C436">
        <v>48</v>
      </c>
      <c r="D436" t="s">
        <v>16</v>
      </c>
      <c r="E436" t="s">
        <v>1348</v>
      </c>
      <c r="F436" t="s">
        <v>254</v>
      </c>
      <c r="G436" t="s">
        <v>12</v>
      </c>
      <c r="H436" t="s">
        <v>13</v>
      </c>
    </row>
    <row r="437" spans="1:8" x14ac:dyDescent="0.25">
      <c r="A437" t="s">
        <v>1349</v>
      </c>
      <c r="B437" t="s">
        <v>1350</v>
      </c>
      <c r="C437">
        <v>37</v>
      </c>
      <c r="D437" t="s">
        <v>16</v>
      </c>
      <c r="E437" t="s">
        <v>1351</v>
      </c>
      <c r="F437" t="s">
        <v>106</v>
      </c>
      <c r="G437" t="s">
        <v>12</v>
      </c>
      <c r="H437" t="s">
        <v>31</v>
      </c>
    </row>
    <row r="438" spans="1:8" x14ac:dyDescent="0.25">
      <c r="A438" t="s">
        <v>1352</v>
      </c>
      <c r="B438" t="s">
        <v>1353</v>
      </c>
      <c r="C438">
        <v>61</v>
      </c>
      <c r="D438" t="s">
        <v>9</v>
      </c>
      <c r="E438" t="s">
        <v>1354</v>
      </c>
      <c r="F438" t="s">
        <v>39</v>
      </c>
      <c r="G438" t="s">
        <v>12</v>
      </c>
      <c r="H438" t="s">
        <v>13</v>
      </c>
    </row>
    <row r="439" spans="1:8" x14ac:dyDescent="0.25">
      <c r="A439" t="s">
        <v>1355</v>
      </c>
      <c r="B439" t="s">
        <v>1356</v>
      </c>
      <c r="C439">
        <v>47</v>
      </c>
      <c r="D439" t="s">
        <v>16</v>
      </c>
      <c r="E439" t="s">
        <v>597</v>
      </c>
      <c r="F439" t="s">
        <v>47</v>
      </c>
      <c r="G439" t="s">
        <v>12</v>
      </c>
      <c r="H439" t="s">
        <v>19</v>
      </c>
    </row>
    <row r="440" spans="1:8" x14ac:dyDescent="0.25">
      <c r="A440" t="s">
        <v>1357</v>
      </c>
      <c r="B440" t="s">
        <v>1358</v>
      </c>
      <c r="C440">
        <v>59</v>
      </c>
      <c r="D440" t="s">
        <v>16</v>
      </c>
      <c r="E440" t="s">
        <v>1359</v>
      </c>
      <c r="F440" t="s">
        <v>237</v>
      </c>
      <c r="G440" t="s">
        <v>12</v>
      </c>
      <c r="H440" t="s">
        <v>19</v>
      </c>
    </row>
    <row r="441" spans="1:8" x14ac:dyDescent="0.25">
      <c r="A441" t="s">
        <v>1360</v>
      </c>
      <c r="B441" t="s">
        <v>1361</v>
      </c>
      <c r="C441">
        <v>53</v>
      </c>
      <c r="D441" t="s">
        <v>9</v>
      </c>
      <c r="E441" t="s">
        <v>931</v>
      </c>
      <c r="F441" t="s">
        <v>156</v>
      </c>
      <c r="G441" t="s">
        <v>12</v>
      </c>
      <c r="H441" t="s">
        <v>31</v>
      </c>
    </row>
    <row r="442" spans="1:8" x14ac:dyDescent="0.25">
      <c r="A442" t="s">
        <v>1362</v>
      </c>
      <c r="B442" t="s">
        <v>1363</v>
      </c>
      <c r="C442">
        <v>60</v>
      </c>
      <c r="D442" t="s">
        <v>9</v>
      </c>
      <c r="E442" t="s">
        <v>1364</v>
      </c>
      <c r="F442" t="s">
        <v>18</v>
      </c>
      <c r="G442" t="s">
        <v>12</v>
      </c>
      <c r="H442" t="s">
        <v>31</v>
      </c>
    </row>
    <row r="443" spans="1:8" x14ac:dyDescent="0.25">
      <c r="A443" t="s">
        <v>1365</v>
      </c>
      <c r="B443" t="s">
        <v>1366</v>
      </c>
      <c r="C443">
        <v>31</v>
      </c>
      <c r="D443" t="s">
        <v>9</v>
      </c>
      <c r="E443" t="s">
        <v>1367</v>
      </c>
      <c r="F443" t="s">
        <v>324</v>
      </c>
      <c r="G443" t="s">
        <v>12</v>
      </c>
      <c r="H443" t="s">
        <v>31</v>
      </c>
    </row>
    <row r="444" spans="1:8" x14ac:dyDescent="0.25">
      <c r="A444" t="s">
        <v>1368</v>
      </c>
      <c r="B444" t="s">
        <v>1369</v>
      </c>
      <c r="C444">
        <v>42</v>
      </c>
      <c r="D444" t="s">
        <v>16</v>
      </c>
      <c r="E444" t="s">
        <v>1370</v>
      </c>
      <c r="F444" t="s">
        <v>35</v>
      </c>
      <c r="G444" t="s">
        <v>12</v>
      </c>
      <c r="H444" t="s">
        <v>26</v>
      </c>
    </row>
    <row r="445" spans="1:8" x14ac:dyDescent="0.25">
      <c r="A445" t="s">
        <v>1371</v>
      </c>
      <c r="B445" t="s">
        <v>1372</v>
      </c>
      <c r="C445">
        <v>51</v>
      </c>
      <c r="D445" t="s">
        <v>9</v>
      </c>
      <c r="E445" t="s">
        <v>1373</v>
      </c>
      <c r="F445" t="s">
        <v>359</v>
      </c>
      <c r="G445" t="s">
        <v>12</v>
      </c>
      <c r="H445" t="s">
        <v>31</v>
      </c>
    </row>
    <row r="446" spans="1:8" x14ac:dyDescent="0.25">
      <c r="A446" t="s">
        <v>1374</v>
      </c>
      <c r="B446" t="s">
        <v>1375</v>
      </c>
      <c r="C446">
        <v>19</v>
      </c>
      <c r="D446" t="s">
        <v>9</v>
      </c>
      <c r="E446" t="s">
        <v>1376</v>
      </c>
      <c r="F446" t="s">
        <v>845</v>
      </c>
      <c r="G446" t="s">
        <v>12</v>
      </c>
      <c r="H446" t="s">
        <v>13</v>
      </c>
    </row>
    <row r="447" spans="1:8" x14ac:dyDescent="0.25">
      <c r="A447" t="s">
        <v>1377</v>
      </c>
      <c r="B447" t="s">
        <v>1378</v>
      </c>
      <c r="C447">
        <v>41</v>
      </c>
      <c r="D447" t="s">
        <v>16</v>
      </c>
      <c r="E447" t="s">
        <v>1379</v>
      </c>
      <c r="F447" t="s">
        <v>287</v>
      </c>
      <c r="G447" t="s">
        <v>12</v>
      </c>
      <c r="H447" t="s">
        <v>19</v>
      </c>
    </row>
    <row r="448" spans="1:8" x14ac:dyDescent="0.25">
      <c r="A448" t="s">
        <v>1380</v>
      </c>
      <c r="B448" t="s">
        <v>1381</v>
      </c>
      <c r="C448">
        <v>35</v>
      </c>
      <c r="D448" t="s">
        <v>9</v>
      </c>
      <c r="E448" t="s">
        <v>1382</v>
      </c>
      <c r="F448" t="s">
        <v>96</v>
      </c>
      <c r="G448" t="s">
        <v>12</v>
      </c>
      <c r="H448" t="s">
        <v>31</v>
      </c>
    </row>
    <row r="449" spans="1:8" x14ac:dyDescent="0.25">
      <c r="A449" t="s">
        <v>1383</v>
      </c>
      <c r="B449" t="s">
        <v>1384</v>
      </c>
      <c r="C449">
        <v>45</v>
      </c>
      <c r="D449" t="s">
        <v>9</v>
      </c>
      <c r="E449" t="s">
        <v>1385</v>
      </c>
      <c r="F449" t="s">
        <v>11</v>
      </c>
      <c r="G449" t="s">
        <v>12</v>
      </c>
      <c r="H449" t="s">
        <v>13</v>
      </c>
    </row>
    <row r="450" spans="1:8" x14ac:dyDescent="0.25">
      <c r="A450" t="s">
        <v>1386</v>
      </c>
      <c r="B450" t="s">
        <v>1387</v>
      </c>
      <c r="C450">
        <v>64</v>
      </c>
      <c r="D450" t="s">
        <v>16</v>
      </c>
      <c r="E450" t="s">
        <v>1388</v>
      </c>
      <c r="F450" t="s">
        <v>845</v>
      </c>
      <c r="G450" t="s">
        <v>12</v>
      </c>
      <c r="H450" t="s">
        <v>26</v>
      </c>
    </row>
    <row r="451" spans="1:8" x14ac:dyDescent="0.25">
      <c r="A451" t="s">
        <v>1389</v>
      </c>
      <c r="B451" t="s">
        <v>1390</v>
      </c>
      <c r="C451">
        <v>29</v>
      </c>
      <c r="D451" t="s">
        <v>9</v>
      </c>
      <c r="E451" t="s">
        <v>1391</v>
      </c>
      <c r="F451" t="s">
        <v>25</v>
      </c>
      <c r="G451" t="s">
        <v>12</v>
      </c>
      <c r="H451" t="s">
        <v>26</v>
      </c>
    </row>
    <row r="452" spans="1:8" x14ac:dyDescent="0.25">
      <c r="A452" t="s">
        <v>1392</v>
      </c>
      <c r="B452" t="s">
        <v>1393</v>
      </c>
      <c r="C452">
        <v>59</v>
      </c>
      <c r="D452" t="s">
        <v>9</v>
      </c>
      <c r="E452" t="s">
        <v>1394</v>
      </c>
      <c r="F452" t="s">
        <v>70</v>
      </c>
      <c r="G452" t="s">
        <v>12</v>
      </c>
      <c r="H452" t="s">
        <v>26</v>
      </c>
    </row>
    <row r="453" spans="1:8" x14ac:dyDescent="0.25">
      <c r="A453" t="s">
        <v>1395</v>
      </c>
      <c r="B453" t="s">
        <v>1396</v>
      </c>
      <c r="C453">
        <v>46</v>
      </c>
      <c r="D453" t="s">
        <v>9</v>
      </c>
      <c r="E453" t="s">
        <v>564</v>
      </c>
      <c r="F453" t="s">
        <v>233</v>
      </c>
      <c r="G453" t="s">
        <v>12</v>
      </c>
      <c r="H453" t="s">
        <v>13</v>
      </c>
    </row>
    <row r="454" spans="1:8" x14ac:dyDescent="0.25">
      <c r="A454" t="s">
        <v>1397</v>
      </c>
      <c r="B454" t="s">
        <v>1398</v>
      </c>
      <c r="C454">
        <v>60</v>
      </c>
      <c r="D454" t="s">
        <v>16</v>
      </c>
      <c r="E454" t="s">
        <v>1399</v>
      </c>
      <c r="F454" t="s">
        <v>313</v>
      </c>
      <c r="G454" t="s">
        <v>12</v>
      </c>
      <c r="H454" t="s">
        <v>26</v>
      </c>
    </row>
    <row r="455" spans="1:8" x14ac:dyDescent="0.25">
      <c r="A455" t="s">
        <v>1400</v>
      </c>
      <c r="B455" t="s">
        <v>1401</v>
      </c>
      <c r="C455">
        <v>62</v>
      </c>
      <c r="D455" t="s">
        <v>16</v>
      </c>
      <c r="E455" t="s">
        <v>1402</v>
      </c>
      <c r="F455" t="s">
        <v>99</v>
      </c>
      <c r="G455" t="s">
        <v>12</v>
      </c>
      <c r="H455" t="s">
        <v>19</v>
      </c>
    </row>
    <row r="456" spans="1:8" x14ac:dyDescent="0.25">
      <c r="A456" t="s">
        <v>1403</v>
      </c>
      <c r="B456" t="s">
        <v>1404</v>
      </c>
      <c r="C456">
        <v>60</v>
      </c>
      <c r="D456" t="s">
        <v>9</v>
      </c>
      <c r="E456" t="s">
        <v>129</v>
      </c>
      <c r="F456" t="s">
        <v>96</v>
      </c>
      <c r="G456" t="s">
        <v>12</v>
      </c>
      <c r="H456" t="s">
        <v>13</v>
      </c>
    </row>
    <row r="457" spans="1:8" x14ac:dyDescent="0.25">
      <c r="A457" t="s">
        <v>1405</v>
      </c>
      <c r="B457" t="s">
        <v>1406</v>
      </c>
      <c r="C457">
        <v>54</v>
      </c>
      <c r="D457" t="s">
        <v>9</v>
      </c>
      <c r="E457" t="s">
        <v>1407</v>
      </c>
      <c r="F457" t="s">
        <v>194</v>
      </c>
      <c r="G457" t="s">
        <v>12</v>
      </c>
      <c r="H457" t="s">
        <v>13</v>
      </c>
    </row>
    <row r="458" spans="1:8" x14ac:dyDescent="0.25">
      <c r="A458" t="s">
        <v>1408</v>
      </c>
      <c r="B458" t="s">
        <v>1409</v>
      </c>
      <c r="C458">
        <v>59</v>
      </c>
      <c r="D458" t="s">
        <v>16</v>
      </c>
      <c r="E458" t="s">
        <v>1410</v>
      </c>
      <c r="F458" t="s">
        <v>291</v>
      </c>
      <c r="G458" t="s">
        <v>12</v>
      </c>
      <c r="H458" t="s">
        <v>13</v>
      </c>
    </row>
    <row r="459" spans="1:8" x14ac:dyDescent="0.25">
      <c r="A459" t="s">
        <v>1411</v>
      </c>
      <c r="B459" t="s">
        <v>1412</v>
      </c>
      <c r="C459">
        <v>59</v>
      </c>
      <c r="D459" t="s">
        <v>9</v>
      </c>
      <c r="E459" t="s">
        <v>1413</v>
      </c>
      <c r="F459" t="s">
        <v>588</v>
      </c>
      <c r="G459" t="s">
        <v>12</v>
      </c>
      <c r="H459" t="s">
        <v>19</v>
      </c>
    </row>
    <row r="460" spans="1:8" x14ac:dyDescent="0.25">
      <c r="A460" t="s">
        <v>1414</v>
      </c>
      <c r="B460" t="s">
        <v>1415</v>
      </c>
      <c r="C460">
        <v>62</v>
      </c>
      <c r="D460" t="s">
        <v>16</v>
      </c>
      <c r="E460" t="s">
        <v>1416</v>
      </c>
      <c r="F460" t="s">
        <v>51</v>
      </c>
      <c r="G460" t="s">
        <v>12</v>
      </c>
      <c r="H460" t="s">
        <v>31</v>
      </c>
    </row>
    <row r="461" spans="1:8" x14ac:dyDescent="0.25">
      <c r="A461" t="s">
        <v>1417</v>
      </c>
      <c r="B461" t="s">
        <v>679</v>
      </c>
      <c r="C461">
        <v>29</v>
      </c>
      <c r="D461" t="s">
        <v>16</v>
      </c>
      <c r="E461" t="s">
        <v>1418</v>
      </c>
      <c r="F461" t="s">
        <v>317</v>
      </c>
      <c r="G461" t="s">
        <v>12</v>
      </c>
      <c r="H461" t="s">
        <v>13</v>
      </c>
    </row>
    <row r="462" spans="1:8" x14ac:dyDescent="0.25">
      <c r="A462" t="s">
        <v>1419</v>
      </c>
      <c r="B462" t="s">
        <v>1420</v>
      </c>
      <c r="C462">
        <v>35</v>
      </c>
      <c r="D462" t="s">
        <v>9</v>
      </c>
      <c r="E462" t="s">
        <v>1421</v>
      </c>
      <c r="F462" t="s">
        <v>267</v>
      </c>
      <c r="G462" t="s">
        <v>12</v>
      </c>
      <c r="H462" t="s">
        <v>13</v>
      </c>
    </row>
    <row r="463" spans="1:8" x14ac:dyDescent="0.25">
      <c r="A463" t="s">
        <v>1422</v>
      </c>
      <c r="B463" t="s">
        <v>1423</v>
      </c>
      <c r="C463">
        <v>60</v>
      </c>
      <c r="D463" t="s">
        <v>16</v>
      </c>
      <c r="E463" t="s">
        <v>1424</v>
      </c>
      <c r="F463" t="s">
        <v>62</v>
      </c>
      <c r="G463" t="s">
        <v>12</v>
      </c>
      <c r="H463" t="s">
        <v>31</v>
      </c>
    </row>
    <row r="464" spans="1:8" x14ac:dyDescent="0.25">
      <c r="A464" t="s">
        <v>1425</v>
      </c>
      <c r="B464" t="s">
        <v>1426</v>
      </c>
      <c r="C464">
        <v>34</v>
      </c>
      <c r="D464" t="s">
        <v>16</v>
      </c>
      <c r="E464" t="s">
        <v>1427</v>
      </c>
      <c r="F464" t="s">
        <v>43</v>
      </c>
      <c r="G464" t="s">
        <v>12</v>
      </c>
      <c r="H464" t="s">
        <v>31</v>
      </c>
    </row>
    <row r="465" spans="1:8" x14ac:dyDescent="0.25">
      <c r="A465" t="s">
        <v>1428</v>
      </c>
      <c r="B465" t="s">
        <v>1429</v>
      </c>
      <c r="C465">
        <v>36</v>
      </c>
      <c r="D465" t="s">
        <v>16</v>
      </c>
      <c r="E465" t="s">
        <v>1430</v>
      </c>
      <c r="F465" t="s">
        <v>167</v>
      </c>
      <c r="G465" t="s">
        <v>12</v>
      </c>
      <c r="H465" t="s">
        <v>26</v>
      </c>
    </row>
    <row r="466" spans="1:8" x14ac:dyDescent="0.25">
      <c r="A466" t="s">
        <v>1431</v>
      </c>
      <c r="B466" t="s">
        <v>1432</v>
      </c>
      <c r="C466">
        <v>45</v>
      </c>
      <c r="D466" t="s">
        <v>16</v>
      </c>
      <c r="E466" t="s">
        <v>1433</v>
      </c>
      <c r="F466" t="s">
        <v>74</v>
      </c>
      <c r="G466" t="s">
        <v>12</v>
      </c>
      <c r="H466" t="s">
        <v>19</v>
      </c>
    </row>
    <row r="467" spans="1:8" x14ac:dyDescent="0.25">
      <c r="A467" t="s">
        <v>1434</v>
      </c>
      <c r="B467" t="s">
        <v>1435</v>
      </c>
      <c r="C467">
        <v>28</v>
      </c>
      <c r="D467" t="s">
        <v>16</v>
      </c>
      <c r="E467" t="s">
        <v>1436</v>
      </c>
      <c r="F467" t="s">
        <v>11</v>
      </c>
      <c r="G467" t="s">
        <v>12</v>
      </c>
      <c r="H467" t="s">
        <v>31</v>
      </c>
    </row>
    <row r="468" spans="1:8" x14ac:dyDescent="0.25">
      <c r="A468" t="s">
        <v>1437</v>
      </c>
      <c r="B468" t="s">
        <v>1438</v>
      </c>
      <c r="C468">
        <v>18</v>
      </c>
      <c r="D468" t="s">
        <v>9</v>
      </c>
      <c r="E468" t="s">
        <v>1439</v>
      </c>
      <c r="F468" t="s">
        <v>201</v>
      </c>
      <c r="G468" t="s">
        <v>12</v>
      </c>
      <c r="H468" t="s">
        <v>31</v>
      </c>
    </row>
    <row r="469" spans="1:8" x14ac:dyDescent="0.25">
      <c r="A469" t="s">
        <v>1440</v>
      </c>
      <c r="B469" t="s">
        <v>1441</v>
      </c>
      <c r="C469">
        <v>63</v>
      </c>
      <c r="D469" t="s">
        <v>16</v>
      </c>
      <c r="E469" t="s">
        <v>1442</v>
      </c>
      <c r="F469" t="s">
        <v>171</v>
      </c>
      <c r="G469" t="s">
        <v>12</v>
      </c>
      <c r="H469" t="s">
        <v>13</v>
      </c>
    </row>
    <row r="470" spans="1:8" x14ac:dyDescent="0.25">
      <c r="A470" t="s">
        <v>1443</v>
      </c>
      <c r="B470" t="s">
        <v>1444</v>
      </c>
      <c r="C470">
        <v>45</v>
      </c>
      <c r="D470" t="s">
        <v>9</v>
      </c>
      <c r="E470" t="s">
        <v>1445</v>
      </c>
      <c r="F470" t="s">
        <v>171</v>
      </c>
      <c r="G470" t="s">
        <v>12</v>
      </c>
      <c r="H470" t="s">
        <v>26</v>
      </c>
    </row>
    <row r="471" spans="1:8" x14ac:dyDescent="0.25">
      <c r="A471" t="s">
        <v>1446</v>
      </c>
      <c r="B471" t="s">
        <v>1447</v>
      </c>
      <c r="C471">
        <v>19</v>
      </c>
      <c r="D471" t="s">
        <v>9</v>
      </c>
      <c r="E471" t="s">
        <v>1448</v>
      </c>
      <c r="F471" t="s">
        <v>117</v>
      </c>
      <c r="G471" t="s">
        <v>12</v>
      </c>
      <c r="H471" t="s">
        <v>13</v>
      </c>
    </row>
    <row r="472" spans="1:8" x14ac:dyDescent="0.25">
      <c r="A472" t="s">
        <v>1449</v>
      </c>
      <c r="B472" t="s">
        <v>1450</v>
      </c>
      <c r="C472">
        <v>21</v>
      </c>
      <c r="D472" t="s">
        <v>16</v>
      </c>
      <c r="E472" t="s">
        <v>1451</v>
      </c>
      <c r="F472" t="s">
        <v>47</v>
      </c>
      <c r="G472" t="s">
        <v>12</v>
      </c>
      <c r="H472" t="s">
        <v>13</v>
      </c>
    </row>
    <row r="473" spans="1:8" x14ac:dyDescent="0.25">
      <c r="A473" t="s">
        <v>1452</v>
      </c>
      <c r="B473" t="s">
        <v>1453</v>
      </c>
      <c r="C473">
        <v>42</v>
      </c>
      <c r="D473" t="s">
        <v>9</v>
      </c>
      <c r="E473" t="s">
        <v>1454</v>
      </c>
      <c r="F473" t="s">
        <v>66</v>
      </c>
      <c r="G473" t="s">
        <v>12</v>
      </c>
      <c r="H473" t="s">
        <v>19</v>
      </c>
    </row>
    <row r="474" spans="1:8" x14ac:dyDescent="0.25">
      <c r="A474" t="s">
        <v>1455</v>
      </c>
      <c r="B474" t="s">
        <v>1456</v>
      </c>
      <c r="C474">
        <v>42</v>
      </c>
      <c r="D474" t="s">
        <v>9</v>
      </c>
      <c r="E474" t="s">
        <v>1457</v>
      </c>
      <c r="F474" t="s">
        <v>715</v>
      </c>
      <c r="G474" t="s">
        <v>12</v>
      </c>
      <c r="H474" t="s">
        <v>31</v>
      </c>
    </row>
    <row r="475" spans="1:8" x14ac:dyDescent="0.25">
      <c r="A475" t="s">
        <v>1458</v>
      </c>
      <c r="B475" t="s">
        <v>1459</v>
      </c>
      <c r="C475">
        <v>53</v>
      </c>
      <c r="D475" t="s">
        <v>9</v>
      </c>
      <c r="E475" t="s">
        <v>1460</v>
      </c>
      <c r="F475" t="s">
        <v>324</v>
      </c>
      <c r="G475" t="s">
        <v>12</v>
      </c>
      <c r="H475" t="s">
        <v>26</v>
      </c>
    </row>
    <row r="476" spans="1:8" x14ac:dyDescent="0.25">
      <c r="A476" t="s">
        <v>1461</v>
      </c>
      <c r="B476" t="s">
        <v>1462</v>
      </c>
      <c r="C476">
        <v>32</v>
      </c>
      <c r="D476" t="s">
        <v>16</v>
      </c>
      <c r="E476" t="s">
        <v>1463</v>
      </c>
      <c r="F476" t="s">
        <v>39</v>
      </c>
      <c r="G476" t="s">
        <v>12</v>
      </c>
      <c r="H476" t="s">
        <v>19</v>
      </c>
    </row>
    <row r="477" spans="1:8" x14ac:dyDescent="0.25">
      <c r="A477" t="s">
        <v>1464</v>
      </c>
      <c r="B477" t="s">
        <v>1465</v>
      </c>
      <c r="C477">
        <v>18</v>
      </c>
      <c r="D477" t="s">
        <v>16</v>
      </c>
      <c r="E477" t="s">
        <v>395</v>
      </c>
      <c r="F477" t="s">
        <v>171</v>
      </c>
      <c r="G477" t="s">
        <v>12</v>
      </c>
      <c r="H477" t="s">
        <v>19</v>
      </c>
    </row>
    <row r="478" spans="1:8" x14ac:dyDescent="0.25">
      <c r="A478" t="s">
        <v>1466</v>
      </c>
      <c r="B478" t="s">
        <v>1467</v>
      </c>
      <c r="C478">
        <v>33</v>
      </c>
      <c r="D478" t="s">
        <v>16</v>
      </c>
      <c r="E478" t="s">
        <v>1468</v>
      </c>
      <c r="F478" t="s">
        <v>96</v>
      </c>
      <c r="G478" t="s">
        <v>12</v>
      </c>
      <c r="H478" t="s">
        <v>13</v>
      </c>
    </row>
    <row r="479" spans="1:8" x14ac:dyDescent="0.25">
      <c r="A479" t="s">
        <v>1469</v>
      </c>
      <c r="B479" t="s">
        <v>1470</v>
      </c>
      <c r="C479">
        <v>41</v>
      </c>
      <c r="D479" t="s">
        <v>16</v>
      </c>
      <c r="E479" t="s">
        <v>1471</v>
      </c>
      <c r="F479" t="s">
        <v>62</v>
      </c>
      <c r="G479" t="s">
        <v>12</v>
      </c>
      <c r="H479" t="s">
        <v>19</v>
      </c>
    </row>
    <row r="480" spans="1:8" x14ac:dyDescent="0.25">
      <c r="A480" t="s">
        <v>1472</v>
      </c>
      <c r="B480" t="s">
        <v>1473</v>
      </c>
      <c r="C480">
        <v>59</v>
      </c>
      <c r="D480" t="s">
        <v>9</v>
      </c>
      <c r="E480" t="s">
        <v>1474</v>
      </c>
      <c r="F480" t="s">
        <v>39</v>
      </c>
      <c r="G480" t="s">
        <v>12</v>
      </c>
      <c r="H480" t="s">
        <v>13</v>
      </c>
    </row>
    <row r="481" spans="1:8" x14ac:dyDescent="0.25">
      <c r="A481" t="s">
        <v>1475</v>
      </c>
      <c r="B481" t="s">
        <v>1476</v>
      </c>
      <c r="C481">
        <v>40</v>
      </c>
      <c r="D481" t="s">
        <v>9</v>
      </c>
      <c r="E481" t="s">
        <v>1477</v>
      </c>
      <c r="F481" t="s">
        <v>43</v>
      </c>
      <c r="G481" t="s">
        <v>12</v>
      </c>
      <c r="H481" t="s">
        <v>26</v>
      </c>
    </row>
    <row r="482" spans="1:8" x14ac:dyDescent="0.25">
      <c r="A482" t="s">
        <v>1478</v>
      </c>
      <c r="B482" t="s">
        <v>1479</v>
      </c>
      <c r="C482">
        <v>33</v>
      </c>
      <c r="D482" t="s">
        <v>9</v>
      </c>
      <c r="E482" t="s">
        <v>1480</v>
      </c>
      <c r="F482" t="s">
        <v>250</v>
      </c>
      <c r="G482" t="s">
        <v>12</v>
      </c>
      <c r="H482" t="s">
        <v>26</v>
      </c>
    </row>
    <row r="483" spans="1:8" x14ac:dyDescent="0.25">
      <c r="A483" t="s">
        <v>1481</v>
      </c>
      <c r="B483" t="s">
        <v>1482</v>
      </c>
      <c r="C483">
        <v>21</v>
      </c>
      <c r="D483" t="s">
        <v>9</v>
      </c>
      <c r="E483" t="s">
        <v>1483</v>
      </c>
      <c r="F483" t="s">
        <v>81</v>
      </c>
      <c r="G483" t="s">
        <v>12</v>
      </c>
      <c r="H483" t="s">
        <v>13</v>
      </c>
    </row>
    <row r="484" spans="1:8" x14ac:dyDescent="0.25">
      <c r="A484" t="s">
        <v>1484</v>
      </c>
      <c r="B484" t="s">
        <v>1485</v>
      </c>
      <c r="C484">
        <v>26</v>
      </c>
      <c r="D484" t="s">
        <v>9</v>
      </c>
      <c r="E484" t="s">
        <v>1486</v>
      </c>
      <c r="F484" t="s">
        <v>588</v>
      </c>
      <c r="G484" t="s">
        <v>12</v>
      </c>
      <c r="H484" t="s">
        <v>19</v>
      </c>
    </row>
    <row r="485" spans="1:8" x14ac:dyDescent="0.25">
      <c r="A485" t="s">
        <v>1487</v>
      </c>
      <c r="B485" t="s">
        <v>1273</v>
      </c>
      <c r="C485">
        <v>48</v>
      </c>
      <c r="D485" t="s">
        <v>9</v>
      </c>
      <c r="E485" t="s">
        <v>1488</v>
      </c>
      <c r="F485" t="s">
        <v>184</v>
      </c>
      <c r="G485" t="s">
        <v>12</v>
      </c>
      <c r="H485" t="s">
        <v>13</v>
      </c>
    </row>
    <row r="486" spans="1:8" x14ac:dyDescent="0.25">
      <c r="A486" t="s">
        <v>1489</v>
      </c>
      <c r="B486" t="s">
        <v>1490</v>
      </c>
      <c r="C486">
        <v>32</v>
      </c>
      <c r="D486" t="s">
        <v>9</v>
      </c>
      <c r="E486" t="s">
        <v>1491</v>
      </c>
      <c r="F486" t="s">
        <v>715</v>
      </c>
      <c r="G486" t="s">
        <v>12</v>
      </c>
      <c r="H486" t="s">
        <v>26</v>
      </c>
    </row>
    <row r="487" spans="1:8" x14ac:dyDescent="0.25">
      <c r="A487" t="s">
        <v>1492</v>
      </c>
      <c r="B487" t="s">
        <v>1493</v>
      </c>
      <c r="C487">
        <v>46</v>
      </c>
      <c r="D487" t="s">
        <v>16</v>
      </c>
      <c r="E487" t="s">
        <v>1494</v>
      </c>
      <c r="F487" t="s">
        <v>287</v>
      </c>
      <c r="G487" t="s">
        <v>12</v>
      </c>
      <c r="H487" t="s">
        <v>26</v>
      </c>
    </row>
    <row r="488" spans="1:8" x14ac:dyDescent="0.25">
      <c r="A488" t="s">
        <v>1495</v>
      </c>
      <c r="B488" t="s">
        <v>1496</v>
      </c>
      <c r="C488">
        <v>22</v>
      </c>
      <c r="D488" t="s">
        <v>16</v>
      </c>
      <c r="E488" t="s">
        <v>1497</v>
      </c>
      <c r="F488" t="s">
        <v>171</v>
      </c>
      <c r="G488" t="s">
        <v>12</v>
      </c>
      <c r="H488" t="s">
        <v>26</v>
      </c>
    </row>
    <row r="489" spans="1:8" x14ac:dyDescent="0.25">
      <c r="A489" t="s">
        <v>1498</v>
      </c>
      <c r="B489" t="s">
        <v>1499</v>
      </c>
      <c r="C489">
        <v>36</v>
      </c>
      <c r="D489" t="s">
        <v>16</v>
      </c>
      <c r="E489" t="s">
        <v>1500</v>
      </c>
      <c r="F489" t="s">
        <v>117</v>
      </c>
      <c r="G489" t="s">
        <v>12</v>
      </c>
      <c r="H489" t="s">
        <v>19</v>
      </c>
    </row>
    <row r="490" spans="1:8" x14ac:dyDescent="0.25">
      <c r="A490" t="s">
        <v>1501</v>
      </c>
      <c r="B490" t="s">
        <v>1502</v>
      </c>
      <c r="C490">
        <v>23</v>
      </c>
      <c r="D490" t="s">
        <v>16</v>
      </c>
      <c r="E490" t="s">
        <v>1503</v>
      </c>
      <c r="F490" t="s">
        <v>30</v>
      </c>
      <c r="G490" t="s">
        <v>12</v>
      </c>
      <c r="H490" t="s">
        <v>19</v>
      </c>
    </row>
    <row r="491" spans="1:8" x14ac:dyDescent="0.25">
      <c r="A491" t="s">
        <v>1504</v>
      </c>
      <c r="B491" t="s">
        <v>1505</v>
      </c>
      <c r="C491">
        <v>42</v>
      </c>
      <c r="D491" t="s">
        <v>16</v>
      </c>
      <c r="E491" t="s">
        <v>1506</v>
      </c>
      <c r="F491" t="s">
        <v>254</v>
      </c>
      <c r="G491" t="s">
        <v>12</v>
      </c>
      <c r="H491" t="s">
        <v>31</v>
      </c>
    </row>
    <row r="492" spans="1:8" x14ac:dyDescent="0.25">
      <c r="A492" t="s">
        <v>1507</v>
      </c>
      <c r="B492" t="s">
        <v>1508</v>
      </c>
      <c r="C492">
        <v>23</v>
      </c>
      <c r="D492" t="s">
        <v>9</v>
      </c>
      <c r="E492" t="s">
        <v>1509</v>
      </c>
      <c r="F492" t="s">
        <v>140</v>
      </c>
      <c r="G492" t="s">
        <v>12</v>
      </c>
      <c r="H492" t="s">
        <v>19</v>
      </c>
    </row>
    <row r="493" spans="1:8" x14ac:dyDescent="0.25">
      <c r="A493" t="s">
        <v>1510</v>
      </c>
      <c r="B493" t="s">
        <v>1511</v>
      </c>
      <c r="C493">
        <v>52</v>
      </c>
      <c r="D493" t="s">
        <v>16</v>
      </c>
      <c r="E493" t="s">
        <v>1512</v>
      </c>
      <c r="F493" t="s">
        <v>39</v>
      </c>
      <c r="G493" t="s">
        <v>12</v>
      </c>
      <c r="H493" t="s">
        <v>13</v>
      </c>
    </row>
    <row r="494" spans="1:8" x14ac:dyDescent="0.25">
      <c r="A494" t="s">
        <v>1513</v>
      </c>
      <c r="B494" t="s">
        <v>1514</v>
      </c>
      <c r="C494">
        <v>59</v>
      </c>
      <c r="D494" t="s">
        <v>16</v>
      </c>
      <c r="E494" t="s">
        <v>1515</v>
      </c>
      <c r="F494" t="s">
        <v>250</v>
      </c>
      <c r="G494" t="s">
        <v>12</v>
      </c>
      <c r="H494" t="s">
        <v>19</v>
      </c>
    </row>
    <row r="495" spans="1:8" x14ac:dyDescent="0.25">
      <c r="A495" t="s">
        <v>1516</v>
      </c>
      <c r="B495" t="s">
        <v>1517</v>
      </c>
      <c r="C495">
        <v>28</v>
      </c>
      <c r="D495" t="s">
        <v>9</v>
      </c>
      <c r="E495" t="s">
        <v>84</v>
      </c>
      <c r="F495" t="s">
        <v>22</v>
      </c>
      <c r="G495" t="s">
        <v>12</v>
      </c>
      <c r="H495" t="s">
        <v>31</v>
      </c>
    </row>
    <row r="496" spans="1:8" x14ac:dyDescent="0.25">
      <c r="A496" t="s">
        <v>1518</v>
      </c>
      <c r="B496" t="s">
        <v>1519</v>
      </c>
      <c r="C496">
        <v>21</v>
      </c>
      <c r="D496" t="s">
        <v>9</v>
      </c>
      <c r="E496" t="s">
        <v>1520</v>
      </c>
      <c r="F496" t="s">
        <v>359</v>
      </c>
      <c r="G496" t="s">
        <v>12</v>
      </c>
      <c r="H496" t="s">
        <v>13</v>
      </c>
    </row>
    <row r="497" spans="1:8" x14ac:dyDescent="0.25">
      <c r="A497" t="s">
        <v>1521</v>
      </c>
      <c r="B497" t="s">
        <v>1522</v>
      </c>
      <c r="C497">
        <v>23</v>
      </c>
      <c r="D497" t="s">
        <v>16</v>
      </c>
      <c r="E497" t="s">
        <v>1523</v>
      </c>
      <c r="F497" t="s">
        <v>92</v>
      </c>
      <c r="G497" t="s">
        <v>12</v>
      </c>
      <c r="H497" t="s">
        <v>26</v>
      </c>
    </row>
    <row r="498" spans="1:8" x14ac:dyDescent="0.25">
      <c r="A498" t="s">
        <v>1524</v>
      </c>
      <c r="B498" t="s">
        <v>1525</v>
      </c>
      <c r="C498">
        <v>56</v>
      </c>
      <c r="D498" t="s">
        <v>9</v>
      </c>
      <c r="E498" t="s">
        <v>1526</v>
      </c>
      <c r="F498" t="s">
        <v>25</v>
      </c>
      <c r="G498" t="s">
        <v>12</v>
      </c>
      <c r="H498" t="s">
        <v>26</v>
      </c>
    </row>
    <row r="499" spans="1:8" x14ac:dyDescent="0.25">
      <c r="A499" t="s">
        <v>1527</v>
      </c>
      <c r="B499" t="s">
        <v>1528</v>
      </c>
      <c r="C499">
        <v>47</v>
      </c>
      <c r="D499" t="s">
        <v>16</v>
      </c>
      <c r="E499" t="s">
        <v>1529</v>
      </c>
      <c r="F499" t="s">
        <v>58</v>
      </c>
      <c r="G499" t="s">
        <v>12</v>
      </c>
      <c r="H499" t="s">
        <v>13</v>
      </c>
    </row>
    <row r="500" spans="1:8" x14ac:dyDescent="0.25">
      <c r="A500" t="s">
        <v>1530</v>
      </c>
      <c r="B500" t="s">
        <v>1531</v>
      </c>
      <c r="C500">
        <v>35</v>
      </c>
      <c r="D500" t="s">
        <v>9</v>
      </c>
      <c r="E500" t="s">
        <v>1532</v>
      </c>
      <c r="F500" t="s">
        <v>233</v>
      </c>
      <c r="G500" t="s">
        <v>12</v>
      </c>
      <c r="H500" t="s">
        <v>31</v>
      </c>
    </row>
    <row r="501" spans="1:8" x14ac:dyDescent="0.25">
      <c r="A501" t="s">
        <v>1533</v>
      </c>
      <c r="B501" t="s">
        <v>1534</v>
      </c>
      <c r="C501">
        <v>27</v>
      </c>
      <c r="D501" t="s">
        <v>16</v>
      </c>
      <c r="E501" t="s">
        <v>1535</v>
      </c>
      <c r="F501" t="s">
        <v>35</v>
      </c>
      <c r="G501" t="s">
        <v>12</v>
      </c>
      <c r="H501" t="s">
        <v>19</v>
      </c>
    </row>
  </sheetData>
  <pageMargins left="0.75" right="0.75" top="1" bottom="1" header="0.5" footer="0.5"/>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G101"/>
  <sheetViews>
    <sheetView workbookViewId="0">
      <selection activeCell="F8" sqref="F8"/>
    </sheetView>
  </sheetViews>
  <sheetFormatPr defaultRowHeight="15" x14ac:dyDescent="0.25"/>
  <cols>
    <col min="1" max="1" width="22.140625" customWidth="1"/>
    <col min="2" max="2" width="36.42578125" customWidth="1"/>
    <col min="3" max="3" width="16.85546875" customWidth="1"/>
    <col min="4" max="4" width="22" customWidth="1"/>
    <col min="5" max="5" width="25.28515625" customWidth="1"/>
  </cols>
  <sheetData>
    <row r="1" spans="1:7" x14ac:dyDescent="0.25">
      <c r="A1" s="1" t="s">
        <v>1536</v>
      </c>
      <c r="B1" s="1" t="s">
        <v>1537</v>
      </c>
      <c r="C1" s="1" t="s">
        <v>1538</v>
      </c>
      <c r="D1" s="1" t="s">
        <v>1539</v>
      </c>
      <c r="E1" s="1" t="s">
        <v>1540</v>
      </c>
      <c r="F1" s="1" t="s">
        <v>1541</v>
      </c>
      <c r="G1" s="1" t="s">
        <v>1542</v>
      </c>
    </row>
    <row r="2" spans="1:7" x14ac:dyDescent="0.25">
      <c r="A2" t="s">
        <v>1543</v>
      </c>
      <c r="B2" t="s">
        <v>3839</v>
      </c>
      <c r="C2" t="s">
        <v>1563</v>
      </c>
      <c r="D2" t="s">
        <v>3840</v>
      </c>
      <c r="E2" t="s">
        <v>1545</v>
      </c>
      <c r="F2">
        <v>112.42</v>
      </c>
      <c r="G2">
        <v>416</v>
      </c>
    </row>
    <row r="3" spans="1:7" x14ac:dyDescent="0.25">
      <c r="A3" t="s">
        <v>1546</v>
      </c>
      <c r="B3" t="s">
        <v>3841</v>
      </c>
      <c r="C3" t="s">
        <v>1547</v>
      </c>
      <c r="D3" t="s">
        <v>3842</v>
      </c>
      <c r="E3" t="s">
        <v>1548</v>
      </c>
      <c r="F3">
        <v>342.56</v>
      </c>
      <c r="G3">
        <v>181</v>
      </c>
    </row>
    <row r="4" spans="1:7" x14ac:dyDescent="0.25">
      <c r="A4" t="s">
        <v>1549</v>
      </c>
      <c r="B4" t="s">
        <v>3843</v>
      </c>
      <c r="C4" t="s">
        <v>1547</v>
      </c>
      <c r="D4" t="s">
        <v>3844</v>
      </c>
      <c r="E4" t="s">
        <v>1550</v>
      </c>
      <c r="G4">
        <v>352</v>
      </c>
    </row>
    <row r="5" spans="1:7" x14ac:dyDescent="0.25">
      <c r="A5" t="s">
        <v>3837</v>
      </c>
      <c r="B5" t="s">
        <v>3845</v>
      </c>
      <c r="C5" t="s">
        <v>1547</v>
      </c>
      <c r="D5" t="s">
        <v>3844</v>
      </c>
      <c r="E5" t="s">
        <v>1552</v>
      </c>
      <c r="F5">
        <v>364.67</v>
      </c>
      <c r="G5">
        <v>452</v>
      </c>
    </row>
    <row r="6" spans="1:7" x14ac:dyDescent="0.25">
      <c r="A6" t="s">
        <v>1553</v>
      </c>
      <c r="B6" t="s">
        <v>3846</v>
      </c>
      <c r="C6" t="s">
        <v>1547</v>
      </c>
      <c r="D6" t="s">
        <v>3847</v>
      </c>
      <c r="E6" t="s">
        <v>1554</v>
      </c>
      <c r="F6">
        <v>306.45999999999998</v>
      </c>
      <c r="G6">
        <v>487</v>
      </c>
    </row>
    <row r="7" spans="1:7" x14ac:dyDescent="0.25">
      <c r="A7" t="s">
        <v>1555</v>
      </c>
      <c r="B7" t="s">
        <v>3848</v>
      </c>
      <c r="C7" t="s">
        <v>1547</v>
      </c>
      <c r="D7" t="s">
        <v>3849</v>
      </c>
      <c r="E7" t="s">
        <v>1556</v>
      </c>
      <c r="F7">
        <v>261</v>
      </c>
      <c r="G7">
        <v>59</v>
      </c>
    </row>
    <row r="8" spans="1:7" x14ac:dyDescent="0.25">
      <c r="A8" t="s">
        <v>1557</v>
      </c>
      <c r="B8" t="s">
        <v>3850</v>
      </c>
      <c r="C8" t="s">
        <v>1558</v>
      </c>
      <c r="D8" t="s">
        <v>3851</v>
      </c>
      <c r="E8" t="s">
        <v>1559</v>
      </c>
      <c r="F8">
        <v>312.8</v>
      </c>
      <c r="G8">
        <v>350</v>
      </c>
    </row>
    <row r="9" spans="1:7" x14ac:dyDescent="0.25">
      <c r="A9" t="s">
        <v>1560</v>
      </c>
      <c r="B9" t="s">
        <v>3852</v>
      </c>
      <c r="C9" t="s">
        <v>1544</v>
      </c>
      <c r="D9" t="s">
        <v>3853</v>
      </c>
      <c r="E9" t="s">
        <v>1561</v>
      </c>
      <c r="F9">
        <v>218.86</v>
      </c>
      <c r="G9">
        <v>170</v>
      </c>
    </row>
    <row r="10" spans="1:7" x14ac:dyDescent="0.25">
      <c r="A10" t="s">
        <v>1562</v>
      </c>
      <c r="B10" t="s">
        <v>3854</v>
      </c>
      <c r="C10" t="s">
        <v>1563</v>
      </c>
      <c r="D10" t="s">
        <v>3855</v>
      </c>
      <c r="E10" t="s">
        <v>1564</v>
      </c>
      <c r="F10">
        <v>439.07</v>
      </c>
      <c r="G10">
        <v>142</v>
      </c>
    </row>
    <row r="11" spans="1:7" x14ac:dyDescent="0.25">
      <c r="A11" t="s">
        <v>1565</v>
      </c>
      <c r="B11" t="s">
        <v>3856</v>
      </c>
      <c r="C11" t="s">
        <v>1566</v>
      </c>
      <c r="D11" t="s">
        <v>3857</v>
      </c>
      <c r="E11" t="s">
        <v>1567</v>
      </c>
      <c r="F11">
        <v>495.72</v>
      </c>
      <c r="G11">
        <v>323</v>
      </c>
    </row>
    <row r="12" spans="1:7" x14ac:dyDescent="0.25">
      <c r="A12" t="s">
        <v>1568</v>
      </c>
      <c r="B12" t="s">
        <v>3858</v>
      </c>
      <c r="C12" t="s">
        <v>1544</v>
      </c>
      <c r="D12" t="s">
        <v>3859</v>
      </c>
      <c r="E12" t="s">
        <v>1569</v>
      </c>
      <c r="F12">
        <v>298.86</v>
      </c>
      <c r="G12">
        <v>308</v>
      </c>
    </row>
    <row r="13" spans="1:7" x14ac:dyDescent="0.25">
      <c r="A13" t="s">
        <v>1570</v>
      </c>
      <c r="B13" t="s">
        <v>3860</v>
      </c>
      <c r="C13" t="s">
        <v>1563</v>
      </c>
      <c r="D13" t="s">
        <v>3849</v>
      </c>
      <c r="E13" t="s">
        <v>1571</v>
      </c>
      <c r="F13">
        <v>449.4</v>
      </c>
    </row>
    <row r="14" spans="1:7" x14ac:dyDescent="0.25">
      <c r="A14" t="s">
        <v>1572</v>
      </c>
      <c r="B14" t="s">
        <v>3861</v>
      </c>
      <c r="C14" t="s">
        <v>1558</v>
      </c>
      <c r="D14" t="s">
        <v>3862</v>
      </c>
      <c r="E14" t="s">
        <v>1573</v>
      </c>
      <c r="F14">
        <v>115.82</v>
      </c>
      <c r="G14">
        <v>460</v>
      </c>
    </row>
    <row r="15" spans="1:7" x14ac:dyDescent="0.25">
      <c r="A15" t="s">
        <v>1574</v>
      </c>
      <c r="B15" t="s">
        <v>3863</v>
      </c>
      <c r="C15" t="s">
        <v>1563</v>
      </c>
      <c r="D15" t="s">
        <v>3849</v>
      </c>
      <c r="E15" t="s">
        <v>1575</v>
      </c>
      <c r="F15">
        <v>242.23</v>
      </c>
      <c r="G15">
        <v>453</v>
      </c>
    </row>
    <row r="16" spans="1:7" x14ac:dyDescent="0.25">
      <c r="A16" t="s">
        <v>1576</v>
      </c>
      <c r="B16" t="s">
        <v>3864</v>
      </c>
      <c r="C16" t="s">
        <v>1544</v>
      </c>
      <c r="D16" t="s">
        <v>3865</v>
      </c>
      <c r="E16" t="s">
        <v>1577</v>
      </c>
      <c r="F16">
        <v>48.01</v>
      </c>
      <c r="G16">
        <v>439</v>
      </c>
    </row>
    <row r="17" spans="1:7" x14ac:dyDescent="0.25">
      <c r="A17" t="s">
        <v>1578</v>
      </c>
      <c r="B17" t="s">
        <v>3866</v>
      </c>
      <c r="C17" t="s">
        <v>1563</v>
      </c>
      <c r="D17" t="s">
        <v>3867</v>
      </c>
      <c r="E17" t="s">
        <v>1579</v>
      </c>
      <c r="F17">
        <v>465.34</v>
      </c>
      <c r="G17">
        <v>301</v>
      </c>
    </row>
    <row r="18" spans="1:7" x14ac:dyDescent="0.25">
      <c r="A18" t="s">
        <v>3838</v>
      </c>
      <c r="B18" t="s">
        <v>3868</v>
      </c>
      <c r="C18" t="s">
        <v>1558</v>
      </c>
      <c r="D18" t="s">
        <v>3869</v>
      </c>
      <c r="E18" t="s">
        <v>1581</v>
      </c>
      <c r="F18">
        <v>337.42</v>
      </c>
      <c r="G18">
        <v>256</v>
      </c>
    </row>
    <row r="19" spans="1:7" x14ac:dyDescent="0.25">
      <c r="A19" t="s">
        <v>1582</v>
      </c>
      <c r="B19" t="s">
        <v>3870</v>
      </c>
      <c r="C19" t="s">
        <v>1566</v>
      </c>
      <c r="D19" t="s">
        <v>3849</v>
      </c>
      <c r="E19" t="s">
        <v>1583</v>
      </c>
      <c r="F19">
        <v>144.53</v>
      </c>
      <c r="G19">
        <v>367</v>
      </c>
    </row>
    <row r="20" spans="1:7" x14ac:dyDescent="0.25">
      <c r="A20" t="s">
        <v>1584</v>
      </c>
      <c r="B20" t="s">
        <v>3871</v>
      </c>
      <c r="C20" t="s">
        <v>1547</v>
      </c>
      <c r="D20" t="s">
        <v>3847</v>
      </c>
      <c r="E20" t="s">
        <v>1585</v>
      </c>
      <c r="G20">
        <v>343</v>
      </c>
    </row>
    <row r="21" spans="1:7" x14ac:dyDescent="0.25">
      <c r="A21" t="s">
        <v>1586</v>
      </c>
      <c r="B21" t="s">
        <v>3872</v>
      </c>
      <c r="C21" t="s">
        <v>1566</v>
      </c>
      <c r="D21" t="s">
        <v>3873</v>
      </c>
      <c r="E21" t="s">
        <v>1587</v>
      </c>
      <c r="F21">
        <v>21.34</v>
      </c>
      <c r="G21">
        <v>65</v>
      </c>
    </row>
    <row r="22" spans="1:7" x14ac:dyDescent="0.25">
      <c r="A22" t="s">
        <v>1588</v>
      </c>
      <c r="B22" t="s">
        <v>3874</v>
      </c>
      <c r="C22" t="s">
        <v>1566</v>
      </c>
      <c r="D22" t="s">
        <v>3849</v>
      </c>
      <c r="E22" t="s">
        <v>1589</v>
      </c>
      <c r="F22">
        <v>131.51</v>
      </c>
    </row>
    <row r="23" spans="1:7" x14ac:dyDescent="0.25">
      <c r="A23" t="s">
        <v>1590</v>
      </c>
      <c r="B23" t="s">
        <v>3875</v>
      </c>
      <c r="C23" t="s">
        <v>1544</v>
      </c>
      <c r="D23" t="s">
        <v>3876</v>
      </c>
      <c r="E23" t="s">
        <v>1591</v>
      </c>
      <c r="F23">
        <v>123.46</v>
      </c>
      <c r="G23">
        <v>76</v>
      </c>
    </row>
    <row r="24" spans="1:7" x14ac:dyDescent="0.25">
      <c r="A24" t="s">
        <v>1592</v>
      </c>
      <c r="B24" t="s">
        <v>3877</v>
      </c>
      <c r="C24" t="s">
        <v>1566</v>
      </c>
      <c r="D24" t="s">
        <v>3873</v>
      </c>
      <c r="E24" t="s">
        <v>1593</v>
      </c>
      <c r="F24">
        <v>484.62</v>
      </c>
      <c r="G24">
        <v>432</v>
      </c>
    </row>
    <row r="25" spans="1:7" x14ac:dyDescent="0.25">
      <c r="A25" t="s">
        <v>1594</v>
      </c>
      <c r="B25" t="s">
        <v>3878</v>
      </c>
      <c r="C25" t="s">
        <v>1547</v>
      </c>
      <c r="D25" t="s">
        <v>3842</v>
      </c>
      <c r="E25" t="s">
        <v>1595</v>
      </c>
      <c r="G25">
        <v>360</v>
      </c>
    </row>
    <row r="26" spans="1:7" x14ac:dyDescent="0.25">
      <c r="A26" t="s">
        <v>1596</v>
      </c>
      <c r="B26" t="s">
        <v>3879</v>
      </c>
      <c r="C26" t="s">
        <v>1566</v>
      </c>
      <c r="D26" t="s">
        <v>3880</v>
      </c>
      <c r="E26" t="s">
        <v>1597</v>
      </c>
      <c r="F26">
        <v>166.06</v>
      </c>
      <c r="G26">
        <v>340</v>
      </c>
    </row>
    <row r="27" spans="1:7" x14ac:dyDescent="0.25">
      <c r="A27" t="s">
        <v>1598</v>
      </c>
      <c r="B27" t="s">
        <v>3881</v>
      </c>
      <c r="C27" t="s">
        <v>1547</v>
      </c>
      <c r="D27" t="s">
        <v>3849</v>
      </c>
      <c r="E27" t="s">
        <v>1599</v>
      </c>
      <c r="F27">
        <v>174.02</v>
      </c>
      <c r="G27">
        <v>268</v>
      </c>
    </row>
    <row r="28" spans="1:7" x14ac:dyDescent="0.25">
      <c r="A28" t="s">
        <v>1600</v>
      </c>
      <c r="B28" t="s">
        <v>3882</v>
      </c>
      <c r="C28" t="s">
        <v>1563</v>
      </c>
      <c r="D28" t="s">
        <v>3855</v>
      </c>
      <c r="E28" t="s">
        <v>1601</v>
      </c>
      <c r="F28">
        <v>322.41000000000003</v>
      </c>
      <c r="G28">
        <v>213</v>
      </c>
    </row>
    <row r="29" spans="1:7" x14ac:dyDescent="0.25">
      <c r="A29" t="s">
        <v>1602</v>
      </c>
      <c r="B29" t="s">
        <v>3883</v>
      </c>
      <c r="C29" t="s">
        <v>1544</v>
      </c>
      <c r="D29" t="s">
        <v>3865</v>
      </c>
      <c r="E29" t="s">
        <v>1603</v>
      </c>
      <c r="G29">
        <v>378</v>
      </c>
    </row>
    <row r="30" spans="1:7" x14ac:dyDescent="0.25">
      <c r="A30" t="s">
        <v>1604</v>
      </c>
      <c r="B30" t="s">
        <v>3884</v>
      </c>
      <c r="C30" t="s">
        <v>1566</v>
      </c>
      <c r="D30" t="s">
        <v>3849</v>
      </c>
      <c r="E30" t="s">
        <v>1605</v>
      </c>
      <c r="F30">
        <v>38.76</v>
      </c>
      <c r="G30">
        <v>137</v>
      </c>
    </row>
    <row r="31" spans="1:7" x14ac:dyDescent="0.25">
      <c r="A31" t="s">
        <v>1606</v>
      </c>
      <c r="B31" t="s">
        <v>3885</v>
      </c>
      <c r="C31" t="s">
        <v>1544</v>
      </c>
      <c r="D31" t="s">
        <v>3865</v>
      </c>
      <c r="E31" t="s">
        <v>1607</v>
      </c>
      <c r="F31">
        <v>218.48</v>
      </c>
      <c r="G31">
        <v>276</v>
      </c>
    </row>
    <row r="32" spans="1:7" x14ac:dyDescent="0.25">
      <c r="A32" t="s">
        <v>1608</v>
      </c>
      <c r="B32" t="s">
        <v>3886</v>
      </c>
      <c r="C32" t="s">
        <v>1544</v>
      </c>
      <c r="D32" t="s">
        <v>3859</v>
      </c>
      <c r="E32" t="s">
        <v>1609</v>
      </c>
      <c r="F32">
        <v>19.52</v>
      </c>
      <c r="G32">
        <v>57</v>
      </c>
    </row>
    <row r="33" spans="1:7" x14ac:dyDescent="0.25">
      <c r="A33" t="s">
        <v>1610</v>
      </c>
      <c r="B33" t="s">
        <v>3887</v>
      </c>
      <c r="C33" t="s">
        <v>1566</v>
      </c>
      <c r="D33" t="s">
        <v>3888</v>
      </c>
      <c r="E33" t="s">
        <v>1611</v>
      </c>
      <c r="F33">
        <v>204.39</v>
      </c>
      <c r="G33">
        <v>281</v>
      </c>
    </row>
    <row r="34" spans="1:7" x14ac:dyDescent="0.25">
      <c r="A34" t="s">
        <v>1612</v>
      </c>
      <c r="B34" t="s">
        <v>3889</v>
      </c>
      <c r="C34" t="s">
        <v>1558</v>
      </c>
      <c r="D34" t="s">
        <v>3851</v>
      </c>
      <c r="E34" t="s">
        <v>1613</v>
      </c>
      <c r="F34">
        <v>283.83</v>
      </c>
      <c r="G34">
        <v>244</v>
      </c>
    </row>
    <row r="35" spans="1:7" x14ac:dyDescent="0.25">
      <c r="A35" t="s">
        <v>1614</v>
      </c>
      <c r="B35" t="s">
        <v>3890</v>
      </c>
      <c r="C35" t="s">
        <v>1544</v>
      </c>
      <c r="D35" t="s">
        <v>3865</v>
      </c>
      <c r="E35" t="s">
        <v>1615</v>
      </c>
      <c r="F35">
        <v>179.77</v>
      </c>
      <c r="G35">
        <v>305</v>
      </c>
    </row>
    <row r="36" spans="1:7" x14ac:dyDescent="0.25">
      <c r="A36" t="s">
        <v>1616</v>
      </c>
      <c r="B36" t="s">
        <v>3891</v>
      </c>
      <c r="C36" t="s">
        <v>1563</v>
      </c>
      <c r="D36" t="s">
        <v>3840</v>
      </c>
      <c r="E36" t="s">
        <v>1617</v>
      </c>
      <c r="F36">
        <v>419.28</v>
      </c>
      <c r="G36">
        <v>86</v>
      </c>
    </row>
    <row r="37" spans="1:7" x14ac:dyDescent="0.25">
      <c r="A37" t="s">
        <v>1618</v>
      </c>
      <c r="B37" t="s">
        <v>3892</v>
      </c>
      <c r="C37" t="s">
        <v>1544</v>
      </c>
      <c r="D37" t="s">
        <v>3853</v>
      </c>
      <c r="E37" t="s">
        <v>1619</v>
      </c>
      <c r="F37">
        <v>382.22</v>
      </c>
      <c r="G37">
        <v>329</v>
      </c>
    </row>
    <row r="38" spans="1:7" x14ac:dyDescent="0.25">
      <c r="A38" t="s">
        <v>1620</v>
      </c>
      <c r="B38" t="s">
        <v>3893</v>
      </c>
      <c r="C38" t="s">
        <v>1547</v>
      </c>
      <c r="D38" t="s">
        <v>3842</v>
      </c>
      <c r="E38" t="s">
        <v>1621</v>
      </c>
      <c r="F38">
        <v>223.43</v>
      </c>
      <c r="G38">
        <v>154</v>
      </c>
    </row>
    <row r="39" spans="1:7" x14ac:dyDescent="0.25">
      <c r="A39" t="s">
        <v>1622</v>
      </c>
      <c r="B39" t="s">
        <v>3894</v>
      </c>
      <c r="C39" t="s">
        <v>1547</v>
      </c>
      <c r="D39" t="s">
        <v>3895</v>
      </c>
      <c r="E39" t="s">
        <v>1623</v>
      </c>
      <c r="F39">
        <v>353.47</v>
      </c>
      <c r="G39">
        <v>214</v>
      </c>
    </row>
    <row r="40" spans="1:7" x14ac:dyDescent="0.25">
      <c r="A40" t="s">
        <v>1624</v>
      </c>
      <c r="B40" t="s">
        <v>3896</v>
      </c>
      <c r="C40" t="s">
        <v>1566</v>
      </c>
      <c r="D40" t="s">
        <v>3880</v>
      </c>
      <c r="E40" t="s">
        <v>1625</v>
      </c>
      <c r="F40">
        <v>135.61000000000001</v>
      </c>
      <c r="G40">
        <v>394</v>
      </c>
    </row>
    <row r="41" spans="1:7" x14ac:dyDescent="0.25">
      <c r="A41" t="s">
        <v>1626</v>
      </c>
      <c r="B41" t="s">
        <v>3897</v>
      </c>
      <c r="C41" t="s">
        <v>1563</v>
      </c>
      <c r="D41" t="s">
        <v>3898</v>
      </c>
      <c r="E41" t="s">
        <v>1627</v>
      </c>
      <c r="F41">
        <v>326.06</v>
      </c>
      <c r="G41">
        <v>301</v>
      </c>
    </row>
    <row r="42" spans="1:7" x14ac:dyDescent="0.25">
      <c r="A42" t="s">
        <v>1628</v>
      </c>
      <c r="B42" t="s">
        <v>3899</v>
      </c>
      <c r="C42" t="s">
        <v>1563</v>
      </c>
      <c r="D42" t="s">
        <v>3855</v>
      </c>
      <c r="E42" t="s">
        <v>1629</v>
      </c>
      <c r="F42">
        <v>38.520000000000003</v>
      </c>
      <c r="G42">
        <v>378</v>
      </c>
    </row>
    <row r="43" spans="1:7" x14ac:dyDescent="0.25">
      <c r="A43" t="s">
        <v>1630</v>
      </c>
      <c r="B43" t="s">
        <v>3900</v>
      </c>
      <c r="C43" t="s">
        <v>1566</v>
      </c>
      <c r="D43" t="s">
        <v>3857</v>
      </c>
      <c r="E43" t="s">
        <v>1631</v>
      </c>
      <c r="F43">
        <v>313.26</v>
      </c>
      <c r="G43">
        <v>369</v>
      </c>
    </row>
    <row r="44" spans="1:7" x14ac:dyDescent="0.25">
      <c r="A44" t="s">
        <v>1632</v>
      </c>
      <c r="B44" t="s">
        <v>3901</v>
      </c>
      <c r="C44" t="s">
        <v>1563</v>
      </c>
      <c r="D44" t="s">
        <v>3849</v>
      </c>
      <c r="E44" t="s">
        <v>1633</v>
      </c>
      <c r="F44">
        <v>450.71</v>
      </c>
      <c r="G44">
        <v>389</v>
      </c>
    </row>
    <row r="45" spans="1:7" x14ac:dyDescent="0.25">
      <c r="A45" t="s">
        <v>1634</v>
      </c>
      <c r="B45" t="s">
        <v>3902</v>
      </c>
      <c r="C45" t="s">
        <v>1563</v>
      </c>
      <c r="D45" t="s">
        <v>3840</v>
      </c>
      <c r="E45" t="s">
        <v>1635</v>
      </c>
      <c r="F45">
        <v>253.33</v>
      </c>
      <c r="G45">
        <v>266</v>
      </c>
    </row>
    <row r="46" spans="1:7" x14ac:dyDescent="0.25">
      <c r="A46" t="s">
        <v>1636</v>
      </c>
      <c r="B46" t="s">
        <v>3903</v>
      </c>
      <c r="C46" t="s">
        <v>1566</v>
      </c>
      <c r="D46" t="s">
        <v>3857</v>
      </c>
      <c r="E46" t="s">
        <v>1637</v>
      </c>
      <c r="F46">
        <v>167.12</v>
      </c>
      <c r="G46">
        <v>316</v>
      </c>
    </row>
    <row r="47" spans="1:7" x14ac:dyDescent="0.25">
      <c r="A47" t="s">
        <v>1638</v>
      </c>
      <c r="B47" t="s">
        <v>3904</v>
      </c>
      <c r="C47" t="s">
        <v>1566</v>
      </c>
      <c r="D47" t="s">
        <v>3888</v>
      </c>
      <c r="E47" t="s">
        <v>1639</v>
      </c>
      <c r="F47">
        <v>318.91000000000003</v>
      </c>
      <c r="G47">
        <v>114</v>
      </c>
    </row>
    <row r="48" spans="1:7" x14ac:dyDescent="0.25">
      <c r="A48" t="s">
        <v>1640</v>
      </c>
      <c r="B48" t="s">
        <v>3905</v>
      </c>
      <c r="C48" t="s">
        <v>1547</v>
      </c>
      <c r="D48" t="s">
        <v>3844</v>
      </c>
      <c r="E48" t="s">
        <v>1641</v>
      </c>
      <c r="F48">
        <v>167.34</v>
      </c>
      <c r="G48">
        <v>296</v>
      </c>
    </row>
    <row r="49" spans="1:7" x14ac:dyDescent="0.25">
      <c r="A49" t="s">
        <v>1642</v>
      </c>
      <c r="B49" t="s">
        <v>3906</v>
      </c>
      <c r="C49" t="s">
        <v>1558</v>
      </c>
      <c r="D49" t="s">
        <v>3907</v>
      </c>
      <c r="E49" t="s">
        <v>1643</v>
      </c>
      <c r="G49">
        <v>431</v>
      </c>
    </row>
    <row r="50" spans="1:7" x14ac:dyDescent="0.25">
      <c r="A50" t="s">
        <v>1644</v>
      </c>
      <c r="B50" t="s">
        <v>3908</v>
      </c>
      <c r="C50" t="s">
        <v>1563</v>
      </c>
      <c r="D50" t="s">
        <v>3849</v>
      </c>
      <c r="E50" t="s">
        <v>1645</v>
      </c>
      <c r="F50">
        <v>177.98</v>
      </c>
      <c r="G50">
        <v>103</v>
      </c>
    </row>
    <row r="51" spans="1:7" x14ac:dyDescent="0.25">
      <c r="A51" t="s">
        <v>1646</v>
      </c>
      <c r="B51" t="s">
        <v>3909</v>
      </c>
      <c r="C51" t="s">
        <v>1558</v>
      </c>
      <c r="D51" t="s">
        <v>3910</v>
      </c>
      <c r="E51" t="s">
        <v>1647</v>
      </c>
      <c r="F51">
        <v>43.29</v>
      </c>
      <c r="G51">
        <v>267</v>
      </c>
    </row>
    <row r="52" spans="1:7" x14ac:dyDescent="0.25">
      <c r="A52" t="s">
        <v>1648</v>
      </c>
      <c r="B52" t="s">
        <v>3911</v>
      </c>
      <c r="C52" t="s">
        <v>1566</v>
      </c>
      <c r="D52" t="s">
        <v>3857</v>
      </c>
      <c r="E52" t="s">
        <v>1649</v>
      </c>
      <c r="F52">
        <v>190.29</v>
      </c>
      <c r="G52">
        <v>260</v>
      </c>
    </row>
    <row r="53" spans="1:7" x14ac:dyDescent="0.25">
      <c r="A53" t="s">
        <v>1650</v>
      </c>
      <c r="B53" t="s">
        <v>3912</v>
      </c>
      <c r="C53" t="s">
        <v>1563</v>
      </c>
      <c r="D53" t="s">
        <v>3849</v>
      </c>
      <c r="E53" t="s">
        <v>1651</v>
      </c>
      <c r="F53">
        <v>88.49</v>
      </c>
      <c r="G53">
        <v>246</v>
      </c>
    </row>
    <row r="54" spans="1:7" x14ac:dyDescent="0.25">
      <c r="A54" t="s">
        <v>1652</v>
      </c>
      <c r="B54" t="s">
        <v>3913</v>
      </c>
      <c r="C54" t="s">
        <v>1566</v>
      </c>
      <c r="D54" t="s">
        <v>3888</v>
      </c>
      <c r="E54" t="s">
        <v>1653</v>
      </c>
      <c r="F54">
        <v>212.26</v>
      </c>
      <c r="G54">
        <v>82</v>
      </c>
    </row>
    <row r="55" spans="1:7" x14ac:dyDescent="0.25">
      <c r="A55" t="s">
        <v>1654</v>
      </c>
      <c r="B55" t="s">
        <v>3914</v>
      </c>
      <c r="C55" t="s">
        <v>1547</v>
      </c>
      <c r="D55" t="s">
        <v>3847</v>
      </c>
      <c r="E55" t="s">
        <v>1655</v>
      </c>
      <c r="F55">
        <v>386.56</v>
      </c>
      <c r="G55">
        <v>125</v>
      </c>
    </row>
    <row r="56" spans="1:7" x14ac:dyDescent="0.25">
      <c r="A56" t="s">
        <v>1656</v>
      </c>
      <c r="B56" t="s">
        <v>3915</v>
      </c>
      <c r="C56" t="s">
        <v>1566</v>
      </c>
      <c r="D56" t="s">
        <v>3849</v>
      </c>
      <c r="E56" t="s">
        <v>1657</v>
      </c>
      <c r="F56">
        <v>434.84</v>
      </c>
      <c r="G56">
        <v>185</v>
      </c>
    </row>
    <row r="57" spans="1:7" x14ac:dyDescent="0.25">
      <c r="A57" t="s">
        <v>1658</v>
      </c>
      <c r="B57" t="s">
        <v>3916</v>
      </c>
      <c r="C57" t="s">
        <v>1544</v>
      </c>
      <c r="D57" t="s">
        <v>3865</v>
      </c>
      <c r="E57" t="s">
        <v>1659</v>
      </c>
      <c r="F57">
        <v>81.75</v>
      </c>
    </row>
    <row r="58" spans="1:7" x14ac:dyDescent="0.25">
      <c r="A58" t="s">
        <v>1660</v>
      </c>
      <c r="B58" t="s">
        <v>3917</v>
      </c>
      <c r="C58" t="s">
        <v>1544</v>
      </c>
      <c r="D58" t="s">
        <v>3865</v>
      </c>
      <c r="E58" t="s">
        <v>1661</v>
      </c>
      <c r="F58">
        <v>461.47</v>
      </c>
      <c r="G58">
        <v>190</v>
      </c>
    </row>
    <row r="59" spans="1:7" x14ac:dyDescent="0.25">
      <c r="A59" t="s">
        <v>1662</v>
      </c>
      <c r="B59" t="s">
        <v>3918</v>
      </c>
      <c r="C59" t="s">
        <v>1566</v>
      </c>
      <c r="D59" t="s">
        <v>3857</v>
      </c>
      <c r="E59" t="s">
        <v>1663</v>
      </c>
      <c r="F59">
        <v>30.62</v>
      </c>
      <c r="G59">
        <v>138</v>
      </c>
    </row>
    <row r="60" spans="1:7" x14ac:dyDescent="0.25">
      <c r="A60" t="s">
        <v>1664</v>
      </c>
      <c r="B60" t="s">
        <v>3919</v>
      </c>
      <c r="C60" t="s">
        <v>1547</v>
      </c>
      <c r="D60" t="s">
        <v>3849</v>
      </c>
      <c r="E60" t="s">
        <v>1665</v>
      </c>
      <c r="F60">
        <v>113.83</v>
      </c>
      <c r="G60">
        <v>485</v>
      </c>
    </row>
    <row r="61" spans="1:7" x14ac:dyDescent="0.25">
      <c r="A61" t="s">
        <v>1666</v>
      </c>
      <c r="B61" t="s">
        <v>3920</v>
      </c>
      <c r="C61" t="s">
        <v>1558</v>
      </c>
      <c r="D61" t="s">
        <v>3862</v>
      </c>
      <c r="E61" t="s">
        <v>1667</v>
      </c>
      <c r="F61">
        <v>17.309999999999999</v>
      </c>
      <c r="G61">
        <v>399</v>
      </c>
    </row>
    <row r="62" spans="1:7" x14ac:dyDescent="0.25">
      <c r="A62" t="s">
        <v>1668</v>
      </c>
      <c r="B62" t="s">
        <v>3921</v>
      </c>
      <c r="C62" t="s">
        <v>1558</v>
      </c>
      <c r="D62" t="s">
        <v>3910</v>
      </c>
      <c r="E62" t="s">
        <v>1669</v>
      </c>
      <c r="F62">
        <v>482.75</v>
      </c>
      <c r="G62">
        <v>444</v>
      </c>
    </row>
    <row r="63" spans="1:7" x14ac:dyDescent="0.25">
      <c r="A63" t="s">
        <v>1670</v>
      </c>
      <c r="B63" t="s">
        <v>3922</v>
      </c>
      <c r="C63" t="s">
        <v>1566</v>
      </c>
      <c r="D63" t="s">
        <v>3873</v>
      </c>
      <c r="E63" t="s">
        <v>1671</v>
      </c>
      <c r="F63">
        <v>103.45</v>
      </c>
      <c r="G63">
        <v>465</v>
      </c>
    </row>
    <row r="64" spans="1:7" x14ac:dyDescent="0.25">
      <c r="A64" t="s">
        <v>1672</v>
      </c>
      <c r="B64" t="s">
        <v>3923</v>
      </c>
      <c r="C64" t="s">
        <v>1563</v>
      </c>
      <c r="D64" t="s">
        <v>3840</v>
      </c>
      <c r="E64" t="s">
        <v>1673</v>
      </c>
      <c r="F64">
        <v>86.42</v>
      </c>
      <c r="G64">
        <v>222</v>
      </c>
    </row>
    <row r="65" spans="1:7" x14ac:dyDescent="0.25">
      <c r="A65" t="s">
        <v>1674</v>
      </c>
      <c r="B65" t="s">
        <v>3924</v>
      </c>
      <c r="C65" t="s">
        <v>1558</v>
      </c>
      <c r="D65" t="s">
        <v>3851</v>
      </c>
      <c r="E65" t="s">
        <v>1675</v>
      </c>
      <c r="F65">
        <v>266.86</v>
      </c>
      <c r="G65">
        <v>458</v>
      </c>
    </row>
    <row r="66" spans="1:7" x14ac:dyDescent="0.25">
      <c r="A66" t="s">
        <v>1676</v>
      </c>
      <c r="B66" t="s">
        <v>3925</v>
      </c>
      <c r="C66" t="s">
        <v>1558</v>
      </c>
      <c r="D66" t="s">
        <v>3907</v>
      </c>
      <c r="E66" t="s">
        <v>1677</v>
      </c>
      <c r="F66">
        <v>299.11</v>
      </c>
      <c r="G66">
        <v>118</v>
      </c>
    </row>
    <row r="67" spans="1:7" x14ac:dyDescent="0.25">
      <c r="A67" t="s">
        <v>1678</v>
      </c>
      <c r="B67" t="s">
        <v>3926</v>
      </c>
      <c r="C67" t="s">
        <v>1566</v>
      </c>
      <c r="D67" t="s">
        <v>3857</v>
      </c>
      <c r="E67" t="s">
        <v>1679</v>
      </c>
      <c r="F67">
        <v>240.63</v>
      </c>
      <c r="G67">
        <v>423</v>
      </c>
    </row>
    <row r="68" spans="1:7" x14ac:dyDescent="0.25">
      <c r="A68" t="s">
        <v>1680</v>
      </c>
      <c r="B68" t="s">
        <v>3927</v>
      </c>
      <c r="C68" t="s">
        <v>1558</v>
      </c>
      <c r="D68" t="s">
        <v>3862</v>
      </c>
      <c r="E68" t="s">
        <v>1681</v>
      </c>
      <c r="F68">
        <v>340.39</v>
      </c>
      <c r="G68">
        <v>177</v>
      </c>
    </row>
    <row r="69" spans="1:7" x14ac:dyDescent="0.25">
      <c r="A69" t="s">
        <v>1682</v>
      </c>
      <c r="B69" t="s">
        <v>3928</v>
      </c>
      <c r="C69" t="s">
        <v>1563</v>
      </c>
      <c r="D69" t="s">
        <v>3849</v>
      </c>
      <c r="E69" t="s">
        <v>1683</v>
      </c>
      <c r="F69">
        <v>349.17</v>
      </c>
      <c r="G69">
        <v>476</v>
      </c>
    </row>
    <row r="70" spans="1:7" x14ac:dyDescent="0.25">
      <c r="A70" t="s">
        <v>1684</v>
      </c>
      <c r="B70" t="s">
        <v>3929</v>
      </c>
      <c r="C70" t="s">
        <v>1544</v>
      </c>
      <c r="D70" t="s">
        <v>3930</v>
      </c>
      <c r="E70" t="s">
        <v>1685</v>
      </c>
      <c r="F70">
        <v>243.7</v>
      </c>
      <c r="G70">
        <v>130</v>
      </c>
    </row>
    <row r="71" spans="1:7" x14ac:dyDescent="0.25">
      <c r="A71" t="s">
        <v>1686</v>
      </c>
      <c r="B71" t="s">
        <v>3931</v>
      </c>
      <c r="C71" t="s">
        <v>1547</v>
      </c>
      <c r="D71" t="s">
        <v>3847</v>
      </c>
      <c r="E71" t="s">
        <v>1687</v>
      </c>
      <c r="F71">
        <v>218.22</v>
      </c>
      <c r="G71">
        <v>224</v>
      </c>
    </row>
    <row r="72" spans="1:7" x14ac:dyDescent="0.25">
      <c r="A72" t="s">
        <v>1688</v>
      </c>
      <c r="B72" t="s">
        <v>3932</v>
      </c>
      <c r="C72" t="s">
        <v>1544</v>
      </c>
      <c r="D72" t="s">
        <v>3876</v>
      </c>
      <c r="E72" t="s">
        <v>1689</v>
      </c>
      <c r="F72">
        <v>138.05000000000001</v>
      </c>
      <c r="G72">
        <v>89</v>
      </c>
    </row>
    <row r="73" spans="1:7" x14ac:dyDescent="0.25">
      <c r="A73" t="s">
        <v>1690</v>
      </c>
      <c r="B73" t="s">
        <v>3933</v>
      </c>
      <c r="C73" t="s">
        <v>1558</v>
      </c>
      <c r="D73" t="s">
        <v>3862</v>
      </c>
      <c r="E73" t="s">
        <v>1691</v>
      </c>
      <c r="F73">
        <v>214.32</v>
      </c>
      <c r="G73">
        <v>383</v>
      </c>
    </row>
    <row r="74" spans="1:7" x14ac:dyDescent="0.25">
      <c r="A74" t="s">
        <v>1692</v>
      </c>
      <c r="B74" t="s">
        <v>3934</v>
      </c>
      <c r="C74" t="s">
        <v>1566</v>
      </c>
      <c r="D74" t="s">
        <v>3857</v>
      </c>
      <c r="E74" t="s">
        <v>1693</v>
      </c>
      <c r="F74">
        <v>477.61</v>
      </c>
      <c r="G74">
        <v>300</v>
      </c>
    </row>
    <row r="75" spans="1:7" x14ac:dyDescent="0.25">
      <c r="A75" t="s">
        <v>1694</v>
      </c>
      <c r="B75" t="s">
        <v>3935</v>
      </c>
      <c r="C75" t="s">
        <v>1566</v>
      </c>
      <c r="D75" t="s">
        <v>3888</v>
      </c>
      <c r="E75" t="s">
        <v>1695</v>
      </c>
      <c r="F75">
        <v>107.06</v>
      </c>
      <c r="G75">
        <v>359</v>
      </c>
    </row>
    <row r="76" spans="1:7" x14ac:dyDescent="0.25">
      <c r="A76" t="s">
        <v>1696</v>
      </c>
      <c r="B76" t="s">
        <v>3936</v>
      </c>
      <c r="C76" t="s">
        <v>1563</v>
      </c>
      <c r="D76" t="s">
        <v>3855</v>
      </c>
      <c r="E76" t="s">
        <v>1697</v>
      </c>
      <c r="F76">
        <v>403.71</v>
      </c>
      <c r="G76">
        <v>159</v>
      </c>
    </row>
    <row r="77" spans="1:7" x14ac:dyDescent="0.25">
      <c r="A77" t="s">
        <v>1698</v>
      </c>
      <c r="B77" t="s">
        <v>3937</v>
      </c>
      <c r="C77" t="s">
        <v>1547</v>
      </c>
      <c r="D77" t="s">
        <v>3895</v>
      </c>
      <c r="E77" t="s">
        <v>1699</v>
      </c>
      <c r="F77">
        <v>158.13999999999999</v>
      </c>
      <c r="G77">
        <v>82</v>
      </c>
    </row>
    <row r="78" spans="1:7" x14ac:dyDescent="0.25">
      <c r="A78" t="s">
        <v>1700</v>
      </c>
      <c r="B78" t="s">
        <v>3938</v>
      </c>
      <c r="C78" t="s">
        <v>1563</v>
      </c>
      <c r="D78" t="s">
        <v>3840</v>
      </c>
      <c r="E78" t="s">
        <v>1701</v>
      </c>
      <c r="F78">
        <v>392.89</v>
      </c>
      <c r="G78">
        <v>320</v>
      </c>
    </row>
    <row r="79" spans="1:7" x14ac:dyDescent="0.25">
      <c r="A79" t="s">
        <v>1702</v>
      </c>
      <c r="B79" t="s">
        <v>3939</v>
      </c>
      <c r="C79" t="s">
        <v>1563</v>
      </c>
      <c r="D79" t="s">
        <v>3867</v>
      </c>
      <c r="E79" t="s">
        <v>1703</v>
      </c>
      <c r="F79">
        <v>480.9</v>
      </c>
      <c r="G79">
        <v>104</v>
      </c>
    </row>
    <row r="80" spans="1:7" x14ac:dyDescent="0.25">
      <c r="A80" t="s">
        <v>1704</v>
      </c>
      <c r="B80" t="s">
        <v>3940</v>
      </c>
      <c r="C80" t="s">
        <v>1544</v>
      </c>
      <c r="D80" t="s">
        <v>3865</v>
      </c>
      <c r="E80" t="s">
        <v>1705</v>
      </c>
      <c r="F80">
        <v>325.26</v>
      </c>
      <c r="G80">
        <v>400</v>
      </c>
    </row>
    <row r="81" spans="1:7" x14ac:dyDescent="0.25">
      <c r="A81" t="s">
        <v>1706</v>
      </c>
      <c r="B81" t="s">
        <v>3941</v>
      </c>
      <c r="C81" t="s">
        <v>1544</v>
      </c>
      <c r="D81" t="s">
        <v>3853</v>
      </c>
      <c r="E81" t="s">
        <v>1707</v>
      </c>
      <c r="F81">
        <v>228.53</v>
      </c>
      <c r="G81">
        <v>469</v>
      </c>
    </row>
    <row r="82" spans="1:7" x14ac:dyDescent="0.25">
      <c r="A82" t="s">
        <v>1708</v>
      </c>
      <c r="B82" t="s">
        <v>3942</v>
      </c>
      <c r="C82" t="s">
        <v>1544</v>
      </c>
      <c r="D82" t="s">
        <v>3859</v>
      </c>
      <c r="E82" t="s">
        <v>1709</v>
      </c>
      <c r="F82">
        <v>143.43</v>
      </c>
      <c r="G82">
        <v>58</v>
      </c>
    </row>
    <row r="83" spans="1:7" x14ac:dyDescent="0.25">
      <c r="A83" t="s">
        <v>1710</v>
      </c>
      <c r="B83" t="s">
        <v>3943</v>
      </c>
      <c r="C83" t="s">
        <v>1566</v>
      </c>
      <c r="D83" t="s">
        <v>3873</v>
      </c>
      <c r="E83" t="s">
        <v>1711</v>
      </c>
      <c r="F83">
        <v>285.54000000000002</v>
      </c>
      <c r="G83">
        <v>358</v>
      </c>
    </row>
    <row r="84" spans="1:7" x14ac:dyDescent="0.25">
      <c r="A84" t="s">
        <v>1712</v>
      </c>
      <c r="B84" t="s">
        <v>3944</v>
      </c>
      <c r="C84" t="s">
        <v>1566</v>
      </c>
      <c r="D84" t="s">
        <v>3857</v>
      </c>
      <c r="E84" t="s">
        <v>1713</v>
      </c>
      <c r="F84">
        <v>152.91999999999999</v>
      </c>
      <c r="G84">
        <v>281</v>
      </c>
    </row>
    <row r="85" spans="1:7" x14ac:dyDescent="0.25">
      <c r="A85" t="s">
        <v>1714</v>
      </c>
      <c r="B85" t="s">
        <v>3945</v>
      </c>
      <c r="C85" t="s">
        <v>1558</v>
      </c>
      <c r="D85" t="s">
        <v>3851</v>
      </c>
      <c r="E85" t="s">
        <v>1715</v>
      </c>
      <c r="G85">
        <v>159</v>
      </c>
    </row>
    <row r="86" spans="1:7" x14ac:dyDescent="0.25">
      <c r="A86" t="s">
        <v>1716</v>
      </c>
      <c r="B86" t="s">
        <v>3946</v>
      </c>
      <c r="C86" t="s">
        <v>1544</v>
      </c>
      <c r="D86" t="s">
        <v>3930</v>
      </c>
      <c r="E86" t="s">
        <v>1717</v>
      </c>
      <c r="F86">
        <v>388.46</v>
      </c>
      <c r="G86">
        <v>208</v>
      </c>
    </row>
    <row r="87" spans="1:7" x14ac:dyDescent="0.25">
      <c r="A87" t="s">
        <v>1718</v>
      </c>
      <c r="B87" t="s">
        <v>3947</v>
      </c>
      <c r="C87" t="s">
        <v>1547</v>
      </c>
      <c r="D87" t="s">
        <v>3849</v>
      </c>
      <c r="E87" t="s">
        <v>1719</v>
      </c>
      <c r="F87">
        <v>119.57</v>
      </c>
      <c r="G87">
        <v>210</v>
      </c>
    </row>
    <row r="88" spans="1:7" x14ac:dyDescent="0.25">
      <c r="A88" t="s">
        <v>1720</v>
      </c>
      <c r="B88" t="s">
        <v>3948</v>
      </c>
      <c r="C88" t="s">
        <v>1544</v>
      </c>
      <c r="D88" t="s">
        <v>3859</v>
      </c>
      <c r="E88" t="s">
        <v>1721</v>
      </c>
      <c r="F88">
        <v>176.07</v>
      </c>
      <c r="G88">
        <v>82</v>
      </c>
    </row>
    <row r="89" spans="1:7" x14ac:dyDescent="0.25">
      <c r="A89" t="s">
        <v>1722</v>
      </c>
      <c r="B89" t="s">
        <v>3949</v>
      </c>
      <c r="C89" t="s">
        <v>1544</v>
      </c>
      <c r="D89" t="s">
        <v>3853</v>
      </c>
      <c r="E89" t="s">
        <v>1723</v>
      </c>
      <c r="F89">
        <v>371.38</v>
      </c>
      <c r="G89">
        <v>220</v>
      </c>
    </row>
    <row r="90" spans="1:7" x14ac:dyDescent="0.25">
      <c r="A90" t="s">
        <v>1724</v>
      </c>
      <c r="B90" t="s">
        <v>3950</v>
      </c>
      <c r="C90" t="s">
        <v>1566</v>
      </c>
      <c r="D90" t="s">
        <v>3849</v>
      </c>
      <c r="E90" t="s">
        <v>1725</v>
      </c>
      <c r="F90">
        <v>131.24</v>
      </c>
      <c r="G90">
        <v>232</v>
      </c>
    </row>
    <row r="91" spans="1:7" x14ac:dyDescent="0.25">
      <c r="A91" t="s">
        <v>1726</v>
      </c>
      <c r="B91" t="s">
        <v>3951</v>
      </c>
      <c r="C91" t="s">
        <v>1558</v>
      </c>
      <c r="D91" t="s">
        <v>3907</v>
      </c>
      <c r="E91" t="s">
        <v>1727</v>
      </c>
      <c r="F91">
        <v>183.04</v>
      </c>
      <c r="G91">
        <v>457</v>
      </c>
    </row>
    <row r="92" spans="1:7" x14ac:dyDescent="0.25">
      <c r="A92" t="s">
        <v>1728</v>
      </c>
      <c r="B92" t="s">
        <v>3952</v>
      </c>
      <c r="C92" t="s">
        <v>1563</v>
      </c>
      <c r="D92" t="s">
        <v>3849</v>
      </c>
      <c r="E92" t="s">
        <v>1729</v>
      </c>
      <c r="F92">
        <v>340.14</v>
      </c>
      <c r="G92">
        <v>361</v>
      </c>
    </row>
    <row r="93" spans="1:7" x14ac:dyDescent="0.25">
      <c r="A93" t="s">
        <v>1730</v>
      </c>
      <c r="B93" t="s">
        <v>3953</v>
      </c>
      <c r="C93" t="s">
        <v>1547</v>
      </c>
      <c r="D93" t="s">
        <v>3895</v>
      </c>
      <c r="E93" t="s">
        <v>1731</v>
      </c>
      <c r="F93">
        <v>438.25</v>
      </c>
      <c r="G93">
        <v>496</v>
      </c>
    </row>
    <row r="94" spans="1:7" x14ac:dyDescent="0.25">
      <c r="A94" t="s">
        <v>1732</v>
      </c>
      <c r="B94" t="s">
        <v>3954</v>
      </c>
      <c r="C94" t="s">
        <v>1544</v>
      </c>
      <c r="D94" t="s">
        <v>3867</v>
      </c>
      <c r="E94" t="s">
        <v>1733</v>
      </c>
      <c r="F94">
        <v>447.43</v>
      </c>
      <c r="G94">
        <v>191</v>
      </c>
    </row>
    <row r="95" spans="1:7" x14ac:dyDescent="0.25">
      <c r="A95" t="s">
        <v>1734</v>
      </c>
      <c r="B95" t="s">
        <v>3955</v>
      </c>
      <c r="C95" t="s">
        <v>1563</v>
      </c>
      <c r="D95" t="s">
        <v>3840</v>
      </c>
      <c r="E95" t="s">
        <v>1735</v>
      </c>
      <c r="F95">
        <v>377.52</v>
      </c>
      <c r="G95">
        <v>485</v>
      </c>
    </row>
    <row r="96" spans="1:7" x14ac:dyDescent="0.25">
      <c r="A96" t="s">
        <v>1736</v>
      </c>
      <c r="B96" t="s">
        <v>3956</v>
      </c>
      <c r="C96" t="s">
        <v>1558</v>
      </c>
      <c r="D96" t="s">
        <v>3851</v>
      </c>
      <c r="E96" t="s">
        <v>1737</v>
      </c>
      <c r="F96">
        <v>358.47</v>
      </c>
      <c r="G96">
        <v>213</v>
      </c>
    </row>
    <row r="97" spans="1:7" x14ac:dyDescent="0.25">
      <c r="A97" t="s">
        <v>1738</v>
      </c>
      <c r="B97" t="s">
        <v>3957</v>
      </c>
      <c r="C97" t="s">
        <v>1566</v>
      </c>
      <c r="D97" t="s">
        <v>3849</v>
      </c>
      <c r="E97" t="s">
        <v>1739</v>
      </c>
      <c r="F97">
        <v>60.65</v>
      </c>
      <c r="G97">
        <v>75</v>
      </c>
    </row>
    <row r="98" spans="1:7" x14ac:dyDescent="0.25">
      <c r="A98" t="s">
        <v>1740</v>
      </c>
      <c r="B98" t="s">
        <v>3958</v>
      </c>
      <c r="C98" t="s">
        <v>1547</v>
      </c>
      <c r="D98" t="s">
        <v>3844</v>
      </c>
      <c r="E98" t="s">
        <v>1741</v>
      </c>
      <c r="F98">
        <v>358.47</v>
      </c>
      <c r="G98">
        <v>143</v>
      </c>
    </row>
    <row r="99" spans="1:7" x14ac:dyDescent="0.25">
      <c r="A99" t="s">
        <v>1742</v>
      </c>
      <c r="B99" t="s">
        <v>3959</v>
      </c>
      <c r="C99" t="s">
        <v>1566</v>
      </c>
      <c r="D99" t="s">
        <v>3888</v>
      </c>
      <c r="E99" t="s">
        <v>1743</v>
      </c>
      <c r="F99">
        <v>245.98</v>
      </c>
      <c r="G99">
        <v>471</v>
      </c>
    </row>
    <row r="100" spans="1:7" x14ac:dyDescent="0.25">
      <c r="A100" t="s">
        <v>1744</v>
      </c>
      <c r="B100" t="s">
        <v>3960</v>
      </c>
      <c r="C100" t="s">
        <v>1563</v>
      </c>
      <c r="D100" t="s">
        <v>3855</v>
      </c>
      <c r="E100" t="s">
        <v>1745</v>
      </c>
      <c r="F100">
        <v>431.67</v>
      </c>
      <c r="G100">
        <v>73</v>
      </c>
    </row>
    <row r="101" spans="1:7" x14ac:dyDescent="0.25">
      <c r="A101" t="s">
        <v>1746</v>
      </c>
      <c r="B101" t="s">
        <v>3961</v>
      </c>
      <c r="C101" t="s">
        <v>1544</v>
      </c>
      <c r="D101" t="s">
        <v>3859</v>
      </c>
      <c r="E101" t="s">
        <v>1747</v>
      </c>
      <c r="F101">
        <v>201.41</v>
      </c>
      <c r="G101">
        <v>146</v>
      </c>
    </row>
  </sheetData>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M101"/>
  <sheetViews>
    <sheetView workbookViewId="0">
      <selection activeCell="C103" sqref="C103"/>
    </sheetView>
  </sheetViews>
  <sheetFormatPr defaultRowHeight="15" x14ac:dyDescent="0.25"/>
  <cols>
    <col min="1" max="1" width="12.85546875" customWidth="1"/>
    <col min="2" max="2" width="27.5703125" bestFit="1" customWidth="1"/>
    <col min="3" max="3" width="11" customWidth="1"/>
    <col min="4" max="4" width="15.28515625" customWidth="1"/>
    <col min="5" max="5" width="30" bestFit="1" customWidth="1"/>
    <col min="6" max="6" width="13.7109375" customWidth="1"/>
    <col min="7" max="7" width="16.7109375" customWidth="1"/>
    <col min="8" max="8" width="13.140625" customWidth="1"/>
    <col min="13" max="13" width="11" customWidth="1"/>
  </cols>
  <sheetData>
    <row r="1" spans="1:13" x14ac:dyDescent="0.25">
      <c r="A1" s="3" t="s">
        <v>1536</v>
      </c>
      <c r="B1" s="3" t="s">
        <v>1537</v>
      </c>
      <c r="C1" s="3" t="s">
        <v>1538</v>
      </c>
      <c r="D1" s="3" t="s">
        <v>1539</v>
      </c>
      <c r="E1" s="3" t="s">
        <v>1540</v>
      </c>
      <c r="F1" s="3" t="s">
        <v>1541</v>
      </c>
      <c r="G1" s="3" t="s">
        <v>1542</v>
      </c>
      <c r="H1" s="7" t="s">
        <v>3963</v>
      </c>
      <c r="I1" s="7" t="s">
        <v>3964</v>
      </c>
      <c r="M1" s="6"/>
    </row>
    <row r="2" spans="1:13" x14ac:dyDescent="0.25">
      <c r="A2" t="s">
        <v>1543</v>
      </c>
      <c r="B2" t="s">
        <v>3839</v>
      </c>
      <c r="C2" t="s">
        <v>1563</v>
      </c>
      <c r="D2" t="s">
        <v>3840</v>
      </c>
      <c r="E2" t="s">
        <v>1545</v>
      </c>
      <c r="F2">
        <v>112.42</v>
      </c>
      <c r="G2">
        <v>416</v>
      </c>
      <c r="H2">
        <f>IF(F2="",AVERAGEIF($C$2:$C$101,C2,$F$2:$F$101),F2)</f>
        <v>112.42</v>
      </c>
      <c r="I2">
        <f t="shared" ref="I2:I33" si="0">IF(G2="",AVERAGEIF($C$2:$C$101,C2,$G$2:$G$101),G2)</f>
        <v>416</v>
      </c>
    </row>
    <row r="3" spans="1:13" x14ac:dyDescent="0.25">
      <c r="A3" t="s">
        <v>1546</v>
      </c>
      <c r="B3" t="s">
        <v>3841</v>
      </c>
      <c r="C3" t="s">
        <v>1547</v>
      </c>
      <c r="D3" t="s">
        <v>3842</v>
      </c>
      <c r="E3" t="s">
        <v>1548</v>
      </c>
      <c r="F3">
        <v>342.56</v>
      </c>
      <c r="G3">
        <v>181</v>
      </c>
      <c r="H3">
        <f t="shared" ref="H3:H33" si="1">IF(F3="",AVERAGEIF($C$2:$C$101,C3,$F$2:$F$101),F3)</f>
        <v>342.56</v>
      </c>
      <c r="I3">
        <f t="shared" si="0"/>
        <v>181</v>
      </c>
    </row>
    <row r="4" spans="1:13" x14ac:dyDescent="0.25">
      <c r="A4" t="s">
        <v>1549</v>
      </c>
      <c r="B4" t="s">
        <v>3843</v>
      </c>
      <c r="C4" t="s">
        <v>1547</v>
      </c>
      <c r="D4" t="s">
        <v>3844</v>
      </c>
      <c r="E4" t="s">
        <v>1550</v>
      </c>
      <c r="F4" s="4"/>
      <c r="G4">
        <v>352</v>
      </c>
      <c r="H4">
        <f t="shared" si="1"/>
        <v>265.73266666666666</v>
      </c>
      <c r="I4">
        <f t="shared" si="0"/>
        <v>352</v>
      </c>
    </row>
    <row r="5" spans="1:13" x14ac:dyDescent="0.25">
      <c r="A5" t="s">
        <v>3837</v>
      </c>
      <c r="B5" t="s">
        <v>3845</v>
      </c>
      <c r="C5" t="s">
        <v>1547</v>
      </c>
      <c r="D5" t="s">
        <v>3844</v>
      </c>
      <c r="E5" t="s">
        <v>1552</v>
      </c>
      <c r="F5">
        <v>364.67</v>
      </c>
      <c r="G5">
        <v>452</v>
      </c>
      <c r="H5">
        <f t="shared" si="1"/>
        <v>364.67</v>
      </c>
      <c r="I5">
        <f t="shared" si="0"/>
        <v>452</v>
      </c>
    </row>
    <row r="6" spans="1:13" x14ac:dyDescent="0.25">
      <c r="A6" t="s">
        <v>1553</v>
      </c>
      <c r="B6" t="s">
        <v>3846</v>
      </c>
      <c r="C6" t="s">
        <v>1547</v>
      </c>
      <c r="D6" t="s">
        <v>3847</v>
      </c>
      <c r="E6" t="s">
        <v>1554</v>
      </c>
      <c r="F6">
        <v>306.45999999999998</v>
      </c>
      <c r="G6">
        <v>487</v>
      </c>
      <c r="H6">
        <f t="shared" si="1"/>
        <v>306.45999999999998</v>
      </c>
      <c r="I6">
        <f t="shared" si="0"/>
        <v>487</v>
      </c>
    </row>
    <row r="7" spans="1:13" x14ac:dyDescent="0.25">
      <c r="A7" t="s">
        <v>1555</v>
      </c>
      <c r="B7" t="s">
        <v>3848</v>
      </c>
      <c r="C7" t="s">
        <v>1547</v>
      </c>
      <c r="D7" t="s">
        <v>3849</v>
      </c>
      <c r="E7" t="s">
        <v>1556</v>
      </c>
      <c r="F7">
        <v>261</v>
      </c>
      <c r="G7">
        <v>59</v>
      </c>
      <c r="H7">
        <f t="shared" si="1"/>
        <v>261</v>
      </c>
      <c r="I7">
        <f t="shared" si="0"/>
        <v>59</v>
      </c>
    </row>
    <row r="8" spans="1:13" x14ac:dyDescent="0.25">
      <c r="A8" t="s">
        <v>1557</v>
      </c>
      <c r="B8" t="s">
        <v>3850</v>
      </c>
      <c r="C8" t="s">
        <v>1558</v>
      </c>
      <c r="D8" t="s">
        <v>3851</v>
      </c>
      <c r="E8" t="s">
        <v>1559</v>
      </c>
      <c r="F8">
        <v>312.8</v>
      </c>
      <c r="G8">
        <v>350</v>
      </c>
      <c r="H8">
        <f t="shared" si="1"/>
        <v>312.8</v>
      </c>
      <c r="I8">
        <f t="shared" si="0"/>
        <v>350</v>
      </c>
    </row>
    <row r="9" spans="1:13" x14ac:dyDescent="0.25">
      <c r="A9" t="s">
        <v>1560</v>
      </c>
      <c r="B9" t="s">
        <v>3852</v>
      </c>
      <c r="C9" t="s">
        <v>1544</v>
      </c>
      <c r="D9" t="s">
        <v>3853</v>
      </c>
      <c r="E9" t="s">
        <v>1561</v>
      </c>
      <c r="F9">
        <v>218.86</v>
      </c>
      <c r="G9">
        <v>170</v>
      </c>
      <c r="H9">
        <f t="shared" si="1"/>
        <v>218.86</v>
      </c>
      <c r="I9">
        <f t="shared" si="0"/>
        <v>170</v>
      </c>
    </row>
    <row r="10" spans="1:13" x14ac:dyDescent="0.25">
      <c r="A10" t="s">
        <v>1562</v>
      </c>
      <c r="B10" t="s">
        <v>3854</v>
      </c>
      <c r="C10" t="s">
        <v>1563</v>
      </c>
      <c r="D10" t="s">
        <v>3855</v>
      </c>
      <c r="E10" t="s">
        <v>1564</v>
      </c>
      <c r="F10">
        <v>439.07</v>
      </c>
      <c r="G10">
        <v>142</v>
      </c>
      <c r="H10">
        <f t="shared" si="1"/>
        <v>439.07</v>
      </c>
      <c r="I10">
        <f t="shared" si="0"/>
        <v>142</v>
      </c>
    </row>
    <row r="11" spans="1:13" x14ac:dyDescent="0.25">
      <c r="A11" t="s">
        <v>1565</v>
      </c>
      <c r="B11" t="s">
        <v>3856</v>
      </c>
      <c r="C11" t="s">
        <v>1566</v>
      </c>
      <c r="D11" t="s">
        <v>3857</v>
      </c>
      <c r="E11" t="s">
        <v>1567</v>
      </c>
      <c r="F11">
        <v>495.72</v>
      </c>
      <c r="G11">
        <v>323</v>
      </c>
      <c r="H11">
        <f t="shared" si="1"/>
        <v>495.72</v>
      </c>
      <c r="I11">
        <f t="shared" si="0"/>
        <v>323</v>
      </c>
    </row>
    <row r="12" spans="1:13" x14ac:dyDescent="0.25">
      <c r="A12" t="s">
        <v>1568</v>
      </c>
      <c r="B12" t="s">
        <v>3858</v>
      </c>
      <c r="C12" t="s">
        <v>1544</v>
      </c>
      <c r="D12" t="s">
        <v>3859</v>
      </c>
      <c r="E12" t="s">
        <v>1569</v>
      </c>
      <c r="F12">
        <v>298.86</v>
      </c>
      <c r="G12">
        <v>308</v>
      </c>
      <c r="H12">
        <f t="shared" si="1"/>
        <v>298.86</v>
      </c>
      <c r="I12">
        <f t="shared" si="0"/>
        <v>308</v>
      </c>
    </row>
    <row r="13" spans="1:13" x14ac:dyDescent="0.25">
      <c r="A13" t="s">
        <v>1570</v>
      </c>
      <c r="B13" t="s">
        <v>3860</v>
      </c>
      <c r="C13" t="s">
        <v>1563</v>
      </c>
      <c r="D13" t="s">
        <v>3849</v>
      </c>
      <c r="E13" t="s">
        <v>1571</v>
      </c>
      <c r="F13">
        <v>449.4</v>
      </c>
      <c r="G13" s="4"/>
      <c r="H13">
        <f t="shared" si="1"/>
        <v>449.4</v>
      </c>
      <c r="I13">
        <f t="shared" si="0"/>
        <v>274.7</v>
      </c>
    </row>
    <row r="14" spans="1:13" x14ac:dyDescent="0.25">
      <c r="A14" t="s">
        <v>1572</v>
      </c>
      <c r="B14" t="s">
        <v>3861</v>
      </c>
      <c r="C14" t="s">
        <v>1558</v>
      </c>
      <c r="D14" t="s">
        <v>3862</v>
      </c>
      <c r="E14" t="s">
        <v>1573</v>
      </c>
      <c r="F14">
        <v>115.82</v>
      </c>
      <c r="G14">
        <v>460</v>
      </c>
      <c r="H14">
        <f t="shared" si="1"/>
        <v>115.82</v>
      </c>
      <c r="I14">
        <f t="shared" si="0"/>
        <v>460</v>
      </c>
    </row>
    <row r="15" spans="1:13" x14ac:dyDescent="0.25">
      <c r="A15" t="s">
        <v>1574</v>
      </c>
      <c r="B15" t="s">
        <v>3863</v>
      </c>
      <c r="C15" t="s">
        <v>1563</v>
      </c>
      <c r="D15" t="s">
        <v>3849</v>
      </c>
      <c r="E15" t="s">
        <v>1575</v>
      </c>
      <c r="F15">
        <v>242.23</v>
      </c>
      <c r="G15">
        <v>453</v>
      </c>
      <c r="H15">
        <f t="shared" si="1"/>
        <v>242.23</v>
      </c>
      <c r="I15">
        <f t="shared" si="0"/>
        <v>453</v>
      </c>
    </row>
    <row r="16" spans="1:13" x14ac:dyDescent="0.25">
      <c r="A16" t="s">
        <v>1576</v>
      </c>
      <c r="B16" t="s">
        <v>3864</v>
      </c>
      <c r="C16" t="s">
        <v>1544</v>
      </c>
      <c r="D16" t="s">
        <v>3865</v>
      </c>
      <c r="E16" t="s">
        <v>1577</v>
      </c>
      <c r="F16">
        <v>48.01</v>
      </c>
      <c r="G16">
        <v>439</v>
      </c>
      <c r="H16">
        <f t="shared" si="1"/>
        <v>48.01</v>
      </c>
      <c r="I16">
        <f t="shared" si="0"/>
        <v>439</v>
      </c>
    </row>
    <row r="17" spans="1:9" x14ac:dyDescent="0.25">
      <c r="A17" t="s">
        <v>1578</v>
      </c>
      <c r="B17" t="s">
        <v>3866</v>
      </c>
      <c r="C17" t="s">
        <v>1563</v>
      </c>
      <c r="D17" t="s">
        <v>3867</v>
      </c>
      <c r="E17" t="s">
        <v>1579</v>
      </c>
      <c r="F17">
        <v>465.34</v>
      </c>
      <c r="G17">
        <v>301</v>
      </c>
      <c r="H17">
        <f t="shared" si="1"/>
        <v>465.34</v>
      </c>
      <c r="I17">
        <f t="shared" si="0"/>
        <v>301</v>
      </c>
    </row>
    <row r="18" spans="1:9" x14ac:dyDescent="0.25">
      <c r="A18" t="s">
        <v>3838</v>
      </c>
      <c r="B18" t="s">
        <v>3868</v>
      </c>
      <c r="C18" t="s">
        <v>1558</v>
      </c>
      <c r="D18" t="s">
        <v>3869</v>
      </c>
      <c r="E18" t="s">
        <v>1581</v>
      </c>
      <c r="F18">
        <v>337.42</v>
      </c>
      <c r="G18">
        <v>256</v>
      </c>
      <c r="H18">
        <f t="shared" si="1"/>
        <v>337.42</v>
      </c>
      <c r="I18">
        <f t="shared" si="0"/>
        <v>256</v>
      </c>
    </row>
    <row r="19" spans="1:9" x14ac:dyDescent="0.25">
      <c r="A19" t="s">
        <v>1582</v>
      </c>
      <c r="B19" t="s">
        <v>3870</v>
      </c>
      <c r="C19" t="s">
        <v>1566</v>
      </c>
      <c r="D19" t="s">
        <v>3849</v>
      </c>
      <c r="E19" t="s">
        <v>1583</v>
      </c>
      <c r="F19">
        <v>144.53</v>
      </c>
      <c r="G19">
        <v>367</v>
      </c>
      <c r="H19">
        <f t="shared" si="1"/>
        <v>144.53</v>
      </c>
      <c r="I19">
        <f t="shared" si="0"/>
        <v>367</v>
      </c>
    </row>
    <row r="20" spans="1:9" x14ac:dyDescent="0.25">
      <c r="A20" t="s">
        <v>1584</v>
      </c>
      <c r="B20" t="s">
        <v>3871</v>
      </c>
      <c r="C20" t="s">
        <v>1547</v>
      </c>
      <c r="D20" t="s">
        <v>3847</v>
      </c>
      <c r="E20" t="s">
        <v>1585</v>
      </c>
      <c r="F20" s="4"/>
      <c r="G20">
        <v>343</v>
      </c>
      <c r="H20">
        <f t="shared" si="1"/>
        <v>265.73266666666666</v>
      </c>
      <c r="I20">
        <f t="shared" si="0"/>
        <v>343</v>
      </c>
    </row>
    <row r="21" spans="1:9" x14ac:dyDescent="0.25">
      <c r="A21" t="s">
        <v>1586</v>
      </c>
      <c r="B21" t="s">
        <v>3872</v>
      </c>
      <c r="C21" t="s">
        <v>1566</v>
      </c>
      <c r="D21" t="s">
        <v>3873</v>
      </c>
      <c r="E21" t="s">
        <v>1587</v>
      </c>
      <c r="F21">
        <v>21.34</v>
      </c>
      <c r="G21">
        <v>65</v>
      </c>
      <c r="H21">
        <f t="shared" si="1"/>
        <v>21.34</v>
      </c>
      <c r="I21">
        <f t="shared" si="0"/>
        <v>65</v>
      </c>
    </row>
    <row r="22" spans="1:9" x14ac:dyDescent="0.25">
      <c r="A22" t="s">
        <v>1588</v>
      </c>
      <c r="B22" t="s">
        <v>3874</v>
      </c>
      <c r="C22" t="s">
        <v>1566</v>
      </c>
      <c r="D22" t="s">
        <v>3849</v>
      </c>
      <c r="E22" t="s">
        <v>1589</v>
      </c>
      <c r="F22">
        <v>131.51</v>
      </c>
      <c r="G22" s="4"/>
      <c r="H22">
        <f t="shared" si="1"/>
        <v>131.51</v>
      </c>
      <c r="I22">
        <f t="shared" si="0"/>
        <v>281.95833333333331</v>
      </c>
    </row>
    <row r="23" spans="1:9" x14ac:dyDescent="0.25">
      <c r="A23" t="s">
        <v>1590</v>
      </c>
      <c r="B23" t="s">
        <v>3875</v>
      </c>
      <c r="C23" t="s">
        <v>1544</v>
      </c>
      <c r="D23" t="s">
        <v>3876</v>
      </c>
      <c r="E23" t="s">
        <v>1591</v>
      </c>
      <c r="F23">
        <v>123.46</v>
      </c>
      <c r="G23">
        <v>76</v>
      </c>
      <c r="H23">
        <f t="shared" si="1"/>
        <v>123.46</v>
      </c>
      <c r="I23">
        <f t="shared" si="0"/>
        <v>76</v>
      </c>
    </row>
    <row r="24" spans="1:9" x14ac:dyDescent="0.25">
      <c r="A24" t="s">
        <v>1592</v>
      </c>
      <c r="B24" t="s">
        <v>3877</v>
      </c>
      <c r="C24" t="s">
        <v>1566</v>
      </c>
      <c r="D24" t="s">
        <v>3873</v>
      </c>
      <c r="E24" t="s">
        <v>1593</v>
      </c>
      <c r="F24">
        <v>484.62</v>
      </c>
      <c r="G24">
        <v>432</v>
      </c>
      <c r="H24">
        <f t="shared" si="1"/>
        <v>484.62</v>
      </c>
      <c r="I24">
        <f t="shared" si="0"/>
        <v>432</v>
      </c>
    </row>
    <row r="25" spans="1:9" x14ac:dyDescent="0.25">
      <c r="A25" t="s">
        <v>1594</v>
      </c>
      <c r="B25" t="s">
        <v>3878</v>
      </c>
      <c r="C25" t="s">
        <v>1547</v>
      </c>
      <c r="D25" t="s">
        <v>3842</v>
      </c>
      <c r="E25" t="s">
        <v>1595</v>
      </c>
      <c r="F25" s="4"/>
      <c r="G25">
        <v>360</v>
      </c>
      <c r="H25">
        <f t="shared" si="1"/>
        <v>265.73266666666666</v>
      </c>
      <c r="I25">
        <f t="shared" si="0"/>
        <v>360</v>
      </c>
    </row>
    <row r="26" spans="1:9" x14ac:dyDescent="0.25">
      <c r="A26" t="s">
        <v>1596</v>
      </c>
      <c r="B26" t="s">
        <v>3879</v>
      </c>
      <c r="C26" t="s">
        <v>1566</v>
      </c>
      <c r="D26" t="s">
        <v>3880</v>
      </c>
      <c r="E26" t="s">
        <v>1597</v>
      </c>
      <c r="F26">
        <v>166.06</v>
      </c>
      <c r="G26">
        <v>340</v>
      </c>
      <c r="H26">
        <f t="shared" si="1"/>
        <v>166.06</v>
      </c>
      <c r="I26">
        <f t="shared" si="0"/>
        <v>340</v>
      </c>
    </row>
    <row r="27" spans="1:9" x14ac:dyDescent="0.25">
      <c r="A27" t="s">
        <v>1598</v>
      </c>
      <c r="B27" t="s">
        <v>3881</v>
      </c>
      <c r="C27" t="s">
        <v>1547</v>
      </c>
      <c r="D27" t="s">
        <v>3849</v>
      </c>
      <c r="E27" t="s">
        <v>1599</v>
      </c>
      <c r="F27">
        <v>174.02</v>
      </c>
      <c r="G27">
        <v>268</v>
      </c>
      <c r="H27">
        <f t="shared" si="1"/>
        <v>174.02</v>
      </c>
      <c r="I27">
        <f t="shared" si="0"/>
        <v>268</v>
      </c>
    </row>
    <row r="28" spans="1:9" x14ac:dyDescent="0.25">
      <c r="A28" t="s">
        <v>1600</v>
      </c>
      <c r="B28" t="s">
        <v>3882</v>
      </c>
      <c r="C28" t="s">
        <v>1563</v>
      </c>
      <c r="D28" t="s">
        <v>3855</v>
      </c>
      <c r="E28" t="s">
        <v>1601</v>
      </c>
      <c r="F28">
        <v>322.41000000000003</v>
      </c>
      <c r="G28">
        <v>213</v>
      </c>
      <c r="H28">
        <f t="shared" si="1"/>
        <v>322.41000000000003</v>
      </c>
      <c r="I28">
        <f t="shared" si="0"/>
        <v>213</v>
      </c>
    </row>
    <row r="29" spans="1:9" x14ac:dyDescent="0.25">
      <c r="A29" t="s">
        <v>1602</v>
      </c>
      <c r="B29" t="s">
        <v>3883</v>
      </c>
      <c r="C29" t="s">
        <v>1544</v>
      </c>
      <c r="D29" t="s">
        <v>3865</v>
      </c>
      <c r="E29" t="s">
        <v>1603</v>
      </c>
      <c r="F29" s="4"/>
      <c r="G29">
        <v>378</v>
      </c>
      <c r="H29">
        <f t="shared" si="1"/>
        <v>234.80599999999998</v>
      </c>
      <c r="I29">
        <f t="shared" si="0"/>
        <v>378</v>
      </c>
    </row>
    <row r="30" spans="1:9" x14ac:dyDescent="0.25">
      <c r="A30" t="s">
        <v>1604</v>
      </c>
      <c r="B30" t="s">
        <v>3884</v>
      </c>
      <c r="C30" t="s">
        <v>1566</v>
      </c>
      <c r="D30" t="s">
        <v>3849</v>
      </c>
      <c r="E30" t="s">
        <v>1605</v>
      </c>
      <c r="F30">
        <v>38.76</v>
      </c>
      <c r="G30">
        <v>137</v>
      </c>
      <c r="H30">
        <f t="shared" si="1"/>
        <v>38.76</v>
      </c>
      <c r="I30">
        <f t="shared" si="0"/>
        <v>137</v>
      </c>
    </row>
    <row r="31" spans="1:9" x14ac:dyDescent="0.25">
      <c r="A31" t="s">
        <v>1606</v>
      </c>
      <c r="B31" t="s">
        <v>3885</v>
      </c>
      <c r="C31" t="s">
        <v>1544</v>
      </c>
      <c r="D31" t="s">
        <v>3865</v>
      </c>
      <c r="E31" t="s">
        <v>1607</v>
      </c>
      <c r="F31">
        <v>218.48</v>
      </c>
      <c r="G31">
        <v>276</v>
      </c>
      <c r="H31">
        <f t="shared" si="1"/>
        <v>218.48</v>
      </c>
      <c r="I31">
        <f t="shared" si="0"/>
        <v>276</v>
      </c>
    </row>
    <row r="32" spans="1:9" x14ac:dyDescent="0.25">
      <c r="A32" t="s">
        <v>1608</v>
      </c>
      <c r="B32" t="s">
        <v>3886</v>
      </c>
      <c r="C32" t="s">
        <v>1544</v>
      </c>
      <c r="D32" t="s">
        <v>3859</v>
      </c>
      <c r="E32" t="s">
        <v>1609</v>
      </c>
      <c r="F32">
        <v>19.52</v>
      </c>
      <c r="G32">
        <v>57</v>
      </c>
      <c r="H32">
        <f t="shared" si="1"/>
        <v>19.52</v>
      </c>
      <c r="I32">
        <f t="shared" si="0"/>
        <v>57</v>
      </c>
    </row>
    <row r="33" spans="1:9" x14ac:dyDescent="0.25">
      <c r="A33" t="s">
        <v>1610</v>
      </c>
      <c r="B33" t="s">
        <v>3887</v>
      </c>
      <c r="C33" t="s">
        <v>1566</v>
      </c>
      <c r="D33" t="s">
        <v>3888</v>
      </c>
      <c r="E33" t="s">
        <v>1611</v>
      </c>
      <c r="F33">
        <v>204.39</v>
      </c>
      <c r="G33">
        <v>281</v>
      </c>
      <c r="H33">
        <f t="shared" si="1"/>
        <v>204.39</v>
      </c>
      <c r="I33">
        <f t="shared" si="0"/>
        <v>281</v>
      </c>
    </row>
    <row r="34" spans="1:9" x14ac:dyDescent="0.25">
      <c r="A34" t="s">
        <v>1612</v>
      </c>
      <c r="B34" t="s">
        <v>3889</v>
      </c>
      <c r="C34" t="s">
        <v>1558</v>
      </c>
      <c r="D34" t="s">
        <v>3851</v>
      </c>
      <c r="E34" t="s">
        <v>1613</v>
      </c>
      <c r="F34">
        <v>283.83</v>
      </c>
      <c r="G34">
        <v>244</v>
      </c>
      <c r="H34">
        <f t="shared" ref="H34:H65" si="2">IF(F34="",AVERAGEIF($C$2:$C$101,C34,$F$2:$F$101),F34)</f>
        <v>283.83</v>
      </c>
      <c r="I34">
        <f t="shared" ref="I34:I65" si="3">IF(G34="",AVERAGEIF($C$2:$C$101,C34,$G$2:$G$101),G34)</f>
        <v>244</v>
      </c>
    </row>
    <row r="35" spans="1:9" x14ac:dyDescent="0.25">
      <c r="A35" t="s">
        <v>1614</v>
      </c>
      <c r="B35" t="s">
        <v>3890</v>
      </c>
      <c r="C35" t="s">
        <v>1544</v>
      </c>
      <c r="D35" t="s">
        <v>3865</v>
      </c>
      <c r="E35" t="s">
        <v>1615</v>
      </c>
      <c r="F35">
        <v>179.77</v>
      </c>
      <c r="G35">
        <v>305</v>
      </c>
      <c r="H35">
        <f t="shared" si="2"/>
        <v>179.77</v>
      </c>
      <c r="I35">
        <f t="shared" si="3"/>
        <v>305</v>
      </c>
    </row>
    <row r="36" spans="1:9" x14ac:dyDescent="0.25">
      <c r="A36" t="s">
        <v>1616</v>
      </c>
      <c r="B36" t="s">
        <v>3891</v>
      </c>
      <c r="C36" t="s">
        <v>1563</v>
      </c>
      <c r="D36" t="s">
        <v>3840</v>
      </c>
      <c r="E36" t="s">
        <v>1617</v>
      </c>
      <c r="F36">
        <v>419.28</v>
      </c>
      <c r="G36">
        <v>86</v>
      </c>
      <c r="H36">
        <f t="shared" si="2"/>
        <v>419.28</v>
      </c>
      <c r="I36">
        <f t="shared" si="3"/>
        <v>86</v>
      </c>
    </row>
    <row r="37" spans="1:9" x14ac:dyDescent="0.25">
      <c r="A37" t="s">
        <v>1618</v>
      </c>
      <c r="B37" t="s">
        <v>3892</v>
      </c>
      <c r="C37" t="s">
        <v>1544</v>
      </c>
      <c r="D37" t="s">
        <v>3853</v>
      </c>
      <c r="E37" t="s">
        <v>1619</v>
      </c>
      <c r="F37">
        <v>382.22</v>
      </c>
      <c r="G37">
        <v>329</v>
      </c>
      <c r="H37">
        <f t="shared" si="2"/>
        <v>382.22</v>
      </c>
      <c r="I37">
        <f t="shared" si="3"/>
        <v>329</v>
      </c>
    </row>
    <row r="38" spans="1:9" x14ac:dyDescent="0.25">
      <c r="A38" t="s">
        <v>1620</v>
      </c>
      <c r="B38" t="s">
        <v>3893</v>
      </c>
      <c r="C38" t="s">
        <v>1547</v>
      </c>
      <c r="D38" t="s">
        <v>3842</v>
      </c>
      <c r="E38" t="s">
        <v>1621</v>
      </c>
      <c r="F38">
        <v>223.43</v>
      </c>
      <c r="G38">
        <v>154</v>
      </c>
      <c r="H38">
        <f t="shared" si="2"/>
        <v>223.43</v>
      </c>
      <c r="I38">
        <f t="shared" si="3"/>
        <v>154</v>
      </c>
    </row>
    <row r="39" spans="1:9" x14ac:dyDescent="0.25">
      <c r="A39" t="s">
        <v>1622</v>
      </c>
      <c r="B39" t="s">
        <v>3894</v>
      </c>
      <c r="C39" t="s">
        <v>1547</v>
      </c>
      <c r="D39" t="s">
        <v>3895</v>
      </c>
      <c r="E39" t="s">
        <v>1623</v>
      </c>
      <c r="F39">
        <v>353.47</v>
      </c>
      <c r="G39">
        <v>214</v>
      </c>
      <c r="H39">
        <f t="shared" si="2"/>
        <v>353.47</v>
      </c>
      <c r="I39">
        <f t="shared" si="3"/>
        <v>214</v>
      </c>
    </row>
    <row r="40" spans="1:9" x14ac:dyDescent="0.25">
      <c r="A40" t="s">
        <v>1624</v>
      </c>
      <c r="B40" t="s">
        <v>3896</v>
      </c>
      <c r="C40" t="s">
        <v>1566</v>
      </c>
      <c r="D40" t="s">
        <v>3880</v>
      </c>
      <c r="E40" t="s">
        <v>1625</v>
      </c>
      <c r="F40">
        <v>135.61000000000001</v>
      </c>
      <c r="G40">
        <v>394</v>
      </c>
      <c r="H40">
        <f t="shared" si="2"/>
        <v>135.61000000000001</v>
      </c>
      <c r="I40">
        <f t="shared" si="3"/>
        <v>394</v>
      </c>
    </row>
    <row r="41" spans="1:9" x14ac:dyDescent="0.25">
      <c r="A41" t="s">
        <v>1626</v>
      </c>
      <c r="B41" t="s">
        <v>3897</v>
      </c>
      <c r="C41" t="s">
        <v>1563</v>
      </c>
      <c r="D41" t="s">
        <v>3898</v>
      </c>
      <c r="E41" t="s">
        <v>1627</v>
      </c>
      <c r="F41">
        <v>326.06</v>
      </c>
      <c r="G41">
        <v>301</v>
      </c>
      <c r="H41">
        <f t="shared" si="2"/>
        <v>326.06</v>
      </c>
      <c r="I41">
        <f t="shared" si="3"/>
        <v>301</v>
      </c>
    </row>
    <row r="42" spans="1:9" x14ac:dyDescent="0.25">
      <c r="A42" t="s">
        <v>1628</v>
      </c>
      <c r="B42" t="s">
        <v>3899</v>
      </c>
      <c r="C42" t="s">
        <v>1563</v>
      </c>
      <c r="D42" t="s">
        <v>3855</v>
      </c>
      <c r="E42" t="s">
        <v>1629</v>
      </c>
      <c r="F42">
        <v>38.520000000000003</v>
      </c>
      <c r="G42">
        <v>378</v>
      </c>
      <c r="H42">
        <f t="shared" si="2"/>
        <v>38.520000000000003</v>
      </c>
      <c r="I42">
        <f t="shared" si="3"/>
        <v>378</v>
      </c>
    </row>
    <row r="43" spans="1:9" x14ac:dyDescent="0.25">
      <c r="A43" t="s">
        <v>1630</v>
      </c>
      <c r="B43" t="s">
        <v>3900</v>
      </c>
      <c r="C43" t="s">
        <v>1566</v>
      </c>
      <c r="D43" t="s">
        <v>3857</v>
      </c>
      <c r="E43" t="s">
        <v>1631</v>
      </c>
      <c r="F43">
        <v>313.26</v>
      </c>
      <c r="G43">
        <v>369</v>
      </c>
      <c r="H43">
        <f t="shared" si="2"/>
        <v>313.26</v>
      </c>
      <c r="I43">
        <f t="shared" si="3"/>
        <v>369</v>
      </c>
    </row>
    <row r="44" spans="1:9" x14ac:dyDescent="0.25">
      <c r="A44" t="s">
        <v>1632</v>
      </c>
      <c r="B44" t="s">
        <v>3901</v>
      </c>
      <c r="C44" t="s">
        <v>1563</v>
      </c>
      <c r="D44" t="s">
        <v>3849</v>
      </c>
      <c r="E44" t="s">
        <v>1633</v>
      </c>
      <c r="F44">
        <v>450.71</v>
      </c>
      <c r="G44">
        <v>389</v>
      </c>
      <c r="H44">
        <f t="shared" si="2"/>
        <v>450.71</v>
      </c>
      <c r="I44">
        <f t="shared" si="3"/>
        <v>389</v>
      </c>
    </row>
    <row r="45" spans="1:9" x14ac:dyDescent="0.25">
      <c r="A45" t="s">
        <v>1634</v>
      </c>
      <c r="B45" t="s">
        <v>3902</v>
      </c>
      <c r="C45" t="s">
        <v>1563</v>
      </c>
      <c r="D45" t="s">
        <v>3840</v>
      </c>
      <c r="E45" t="s">
        <v>1635</v>
      </c>
      <c r="F45">
        <v>253.33</v>
      </c>
      <c r="G45">
        <v>266</v>
      </c>
      <c r="H45">
        <f t="shared" si="2"/>
        <v>253.33</v>
      </c>
      <c r="I45">
        <f t="shared" si="3"/>
        <v>266</v>
      </c>
    </row>
    <row r="46" spans="1:9" x14ac:dyDescent="0.25">
      <c r="A46" t="s">
        <v>1636</v>
      </c>
      <c r="B46" t="s">
        <v>3903</v>
      </c>
      <c r="C46" t="s">
        <v>1566</v>
      </c>
      <c r="D46" t="s">
        <v>3857</v>
      </c>
      <c r="E46" t="s">
        <v>1637</v>
      </c>
      <c r="F46">
        <v>167.12</v>
      </c>
      <c r="G46">
        <v>316</v>
      </c>
      <c r="H46">
        <f t="shared" si="2"/>
        <v>167.12</v>
      </c>
      <c r="I46">
        <f t="shared" si="3"/>
        <v>316</v>
      </c>
    </row>
    <row r="47" spans="1:9" x14ac:dyDescent="0.25">
      <c r="A47" t="s">
        <v>1638</v>
      </c>
      <c r="B47" t="s">
        <v>3904</v>
      </c>
      <c r="C47" t="s">
        <v>1566</v>
      </c>
      <c r="D47" t="s">
        <v>3888</v>
      </c>
      <c r="E47" t="s">
        <v>1639</v>
      </c>
      <c r="F47">
        <v>318.91000000000003</v>
      </c>
      <c r="G47">
        <v>114</v>
      </c>
      <c r="H47">
        <f t="shared" si="2"/>
        <v>318.91000000000003</v>
      </c>
      <c r="I47">
        <f t="shared" si="3"/>
        <v>114</v>
      </c>
    </row>
    <row r="48" spans="1:9" x14ac:dyDescent="0.25">
      <c r="A48" t="s">
        <v>1640</v>
      </c>
      <c r="B48" t="s">
        <v>3905</v>
      </c>
      <c r="C48" t="s">
        <v>1547</v>
      </c>
      <c r="D48" t="s">
        <v>3844</v>
      </c>
      <c r="E48" t="s">
        <v>1641</v>
      </c>
      <c r="F48">
        <v>167.34</v>
      </c>
      <c r="G48">
        <v>296</v>
      </c>
      <c r="H48">
        <f t="shared" si="2"/>
        <v>167.34</v>
      </c>
      <c r="I48">
        <f t="shared" si="3"/>
        <v>296</v>
      </c>
    </row>
    <row r="49" spans="1:9" x14ac:dyDescent="0.25">
      <c r="A49" t="s">
        <v>1642</v>
      </c>
      <c r="B49" t="s">
        <v>3906</v>
      </c>
      <c r="C49" t="s">
        <v>1558</v>
      </c>
      <c r="D49" t="s">
        <v>3907</v>
      </c>
      <c r="E49" t="s">
        <v>1643</v>
      </c>
      <c r="F49" s="4"/>
      <c r="G49">
        <v>431</v>
      </c>
      <c r="H49">
        <f t="shared" si="2"/>
        <v>250.41615384615383</v>
      </c>
      <c r="I49">
        <f t="shared" si="3"/>
        <v>431</v>
      </c>
    </row>
    <row r="50" spans="1:9" x14ac:dyDescent="0.25">
      <c r="A50" t="s">
        <v>1644</v>
      </c>
      <c r="B50" t="s">
        <v>3908</v>
      </c>
      <c r="C50" t="s">
        <v>1563</v>
      </c>
      <c r="D50" t="s">
        <v>3849</v>
      </c>
      <c r="E50" t="s">
        <v>1645</v>
      </c>
      <c r="F50">
        <v>177.98</v>
      </c>
      <c r="G50">
        <v>103</v>
      </c>
      <c r="H50">
        <f t="shared" si="2"/>
        <v>177.98</v>
      </c>
      <c r="I50">
        <f t="shared" si="3"/>
        <v>103</v>
      </c>
    </row>
    <row r="51" spans="1:9" x14ac:dyDescent="0.25">
      <c r="A51" t="s">
        <v>1646</v>
      </c>
      <c r="B51" t="s">
        <v>3909</v>
      </c>
      <c r="C51" t="s">
        <v>1558</v>
      </c>
      <c r="D51" t="s">
        <v>3910</v>
      </c>
      <c r="E51" t="s">
        <v>1647</v>
      </c>
      <c r="F51">
        <v>43.29</v>
      </c>
      <c r="G51">
        <v>267</v>
      </c>
      <c r="H51">
        <f t="shared" si="2"/>
        <v>43.29</v>
      </c>
      <c r="I51">
        <f t="shared" si="3"/>
        <v>267</v>
      </c>
    </row>
    <row r="52" spans="1:9" x14ac:dyDescent="0.25">
      <c r="A52" t="s">
        <v>1648</v>
      </c>
      <c r="B52" t="s">
        <v>3911</v>
      </c>
      <c r="C52" t="s">
        <v>1566</v>
      </c>
      <c r="D52" t="s">
        <v>3857</v>
      </c>
      <c r="E52" t="s">
        <v>1649</v>
      </c>
      <c r="F52">
        <v>190.29</v>
      </c>
      <c r="G52">
        <v>260</v>
      </c>
      <c r="H52">
        <f t="shared" si="2"/>
        <v>190.29</v>
      </c>
      <c r="I52">
        <f t="shared" si="3"/>
        <v>260</v>
      </c>
    </row>
    <row r="53" spans="1:9" x14ac:dyDescent="0.25">
      <c r="A53" t="s">
        <v>1650</v>
      </c>
      <c r="B53" t="s">
        <v>3912</v>
      </c>
      <c r="C53" t="s">
        <v>1563</v>
      </c>
      <c r="D53" t="s">
        <v>3849</v>
      </c>
      <c r="E53" t="s">
        <v>1651</v>
      </c>
      <c r="F53">
        <v>88.49</v>
      </c>
      <c r="G53">
        <v>246</v>
      </c>
      <c r="H53">
        <f t="shared" si="2"/>
        <v>88.49</v>
      </c>
      <c r="I53">
        <f t="shared" si="3"/>
        <v>246</v>
      </c>
    </row>
    <row r="54" spans="1:9" x14ac:dyDescent="0.25">
      <c r="A54" t="s">
        <v>1652</v>
      </c>
      <c r="B54" t="s">
        <v>3913</v>
      </c>
      <c r="C54" t="s">
        <v>1566</v>
      </c>
      <c r="D54" t="s">
        <v>3888</v>
      </c>
      <c r="E54" t="s">
        <v>1653</v>
      </c>
      <c r="F54">
        <v>212.26</v>
      </c>
      <c r="G54">
        <v>82</v>
      </c>
      <c r="H54">
        <f t="shared" si="2"/>
        <v>212.26</v>
      </c>
      <c r="I54">
        <f t="shared" si="3"/>
        <v>82</v>
      </c>
    </row>
    <row r="55" spans="1:9" x14ac:dyDescent="0.25">
      <c r="A55" t="s">
        <v>1654</v>
      </c>
      <c r="B55" t="s">
        <v>3914</v>
      </c>
      <c r="C55" t="s">
        <v>1547</v>
      </c>
      <c r="D55" t="s">
        <v>3847</v>
      </c>
      <c r="E55" t="s">
        <v>1655</v>
      </c>
      <c r="F55">
        <v>386.56</v>
      </c>
      <c r="G55">
        <v>125</v>
      </c>
      <c r="H55">
        <f t="shared" si="2"/>
        <v>386.56</v>
      </c>
      <c r="I55">
        <f t="shared" si="3"/>
        <v>125</v>
      </c>
    </row>
    <row r="56" spans="1:9" x14ac:dyDescent="0.25">
      <c r="A56" t="s">
        <v>1656</v>
      </c>
      <c r="B56" t="s">
        <v>3915</v>
      </c>
      <c r="C56" t="s">
        <v>1566</v>
      </c>
      <c r="D56" t="s">
        <v>3849</v>
      </c>
      <c r="E56" t="s">
        <v>1657</v>
      </c>
      <c r="F56">
        <v>434.84</v>
      </c>
      <c r="G56">
        <v>185</v>
      </c>
      <c r="H56">
        <f t="shared" si="2"/>
        <v>434.84</v>
      </c>
      <c r="I56">
        <f t="shared" si="3"/>
        <v>185</v>
      </c>
    </row>
    <row r="57" spans="1:9" x14ac:dyDescent="0.25">
      <c r="A57" t="s">
        <v>1658</v>
      </c>
      <c r="B57" t="s">
        <v>3916</v>
      </c>
      <c r="C57" t="s">
        <v>1544</v>
      </c>
      <c r="D57" t="s">
        <v>3865</v>
      </c>
      <c r="E57" t="s">
        <v>1659</v>
      </c>
      <c r="F57">
        <v>81.75</v>
      </c>
      <c r="G57" s="4"/>
      <c r="H57">
        <f t="shared" si="2"/>
        <v>81.75</v>
      </c>
      <c r="I57">
        <f t="shared" si="3"/>
        <v>226.05</v>
      </c>
    </row>
    <row r="58" spans="1:9" x14ac:dyDescent="0.25">
      <c r="A58" t="s">
        <v>1660</v>
      </c>
      <c r="B58" t="s">
        <v>3917</v>
      </c>
      <c r="C58" t="s">
        <v>1544</v>
      </c>
      <c r="D58" t="s">
        <v>3865</v>
      </c>
      <c r="E58" t="s">
        <v>1661</v>
      </c>
      <c r="F58">
        <v>461.47</v>
      </c>
      <c r="G58">
        <v>190</v>
      </c>
      <c r="H58">
        <f t="shared" si="2"/>
        <v>461.47</v>
      </c>
      <c r="I58">
        <f t="shared" si="3"/>
        <v>190</v>
      </c>
    </row>
    <row r="59" spans="1:9" x14ac:dyDescent="0.25">
      <c r="A59" t="s">
        <v>1662</v>
      </c>
      <c r="B59" t="s">
        <v>3918</v>
      </c>
      <c r="C59" t="s">
        <v>1566</v>
      </c>
      <c r="D59" t="s">
        <v>3857</v>
      </c>
      <c r="E59" t="s">
        <v>1663</v>
      </c>
      <c r="F59">
        <v>30.62</v>
      </c>
      <c r="G59">
        <v>138</v>
      </c>
      <c r="H59">
        <f t="shared" si="2"/>
        <v>30.62</v>
      </c>
      <c r="I59">
        <f t="shared" si="3"/>
        <v>138</v>
      </c>
    </row>
    <row r="60" spans="1:9" x14ac:dyDescent="0.25">
      <c r="A60" t="s">
        <v>1664</v>
      </c>
      <c r="B60" t="s">
        <v>3919</v>
      </c>
      <c r="C60" t="s">
        <v>1547</v>
      </c>
      <c r="D60" t="s">
        <v>3849</v>
      </c>
      <c r="E60" t="s">
        <v>1665</v>
      </c>
      <c r="F60">
        <v>113.83</v>
      </c>
      <c r="G60">
        <v>485</v>
      </c>
      <c r="H60">
        <f t="shared" si="2"/>
        <v>113.83</v>
      </c>
      <c r="I60">
        <f t="shared" si="3"/>
        <v>485</v>
      </c>
    </row>
    <row r="61" spans="1:9" x14ac:dyDescent="0.25">
      <c r="A61" t="s">
        <v>1666</v>
      </c>
      <c r="B61" t="s">
        <v>3920</v>
      </c>
      <c r="C61" t="s">
        <v>1558</v>
      </c>
      <c r="D61" t="s">
        <v>3862</v>
      </c>
      <c r="E61" t="s">
        <v>1667</v>
      </c>
      <c r="F61">
        <v>17.309999999999999</v>
      </c>
      <c r="G61">
        <v>399</v>
      </c>
      <c r="H61">
        <f t="shared" si="2"/>
        <v>17.309999999999999</v>
      </c>
      <c r="I61">
        <f t="shared" si="3"/>
        <v>399</v>
      </c>
    </row>
    <row r="62" spans="1:9" x14ac:dyDescent="0.25">
      <c r="A62" t="s">
        <v>1668</v>
      </c>
      <c r="B62" t="s">
        <v>3921</v>
      </c>
      <c r="C62" t="s">
        <v>1558</v>
      </c>
      <c r="D62" t="s">
        <v>3910</v>
      </c>
      <c r="E62" t="s">
        <v>1669</v>
      </c>
      <c r="F62">
        <v>482.75</v>
      </c>
      <c r="G62">
        <v>444</v>
      </c>
      <c r="H62">
        <f t="shared" si="2"/>
        <v>482.75</v>
      </c>
      <c r="I62">
        <f t="shared" si="3"/>
        <v>444</v>
      </c>
    </row>
    <row r="63" spans="1:9" x14ac:dyDescent="0.25">
      <c r="A63" t="s">
        <v>1670</v>
      </c>
      <c r="B63" t="s">
        <v>3922</v>
      </c>
      <c r="C63" t="s">
        <v>1566</v>
      </c>
      <c r="D63" t="s">
        <v>3873</v>
      </c>
      <c r="E63" t="s">
        <v>1671</v>
      </c>
      <c r="F63">
        <v>103.45</v>
      </c>
      <c r="G63">
        <v>465</v>
      </c>
      <c r="H63">
        <f t="shared" si="2"/>
        <v>103.45</v>
      </c>
      <c r="I63">
        <f t="shared" si="3"/>
        <v>465</v>
      </c>
    </row>
    <row r="64" spans="1:9" x14ac:dyDescent="0.25">
      <c r="A64" t="s">
        <v>1672</v>
      </c>
      <c r="B64" t="s">
        <v>3923</v>
      </c>
      <c r="C64" t="s">
        <v>1563</v>
      </c>
      <c r="D64" t="s">
        <v>3840</v>
      </c>
      <c r="E64" t="s">
        <v>1673</v>
      </c>
      <c r="F64">
        <v>86.42</v>
      </c>
      <c r="G64">
        <v>222</v>
      </c>
      <c r="H64">
        <f t="shared" si="2"/>
        <v>86.42</v>
      </c>
      <c r="I64">
        <f t="shared" si="3"/>
        <v>222</v>
      </c>
    </row>
    <row r="65" spans="1:9" x14ac:dyDescent="0.25">
      <c r="A65" t="s">
        <v>1674</v>
      </c>
      <c r="B65" t="s">
        <v>3924</v>
      </c>
      <c r="C65" t="s">
        <v>1558</v>
      </c>
      <c r="D65" t="s">
        <v>3851</v>
      </c>
      <c r="E65" t="s">
        <v>1675</v>
      </c>
      <c r="F65">
        <v>266.86</v>
      </c>
      <c r="G65">
        <v>458</v>
      </c>
      <c r="H65">
        <f t="shared" si="2"/>
        <v>266.86</v>
      </c>
      <c r="I65">
        <f t="shared" si="3"/>
        <v>458</v>
      </c>
    </row>
    <row r="66" spans="1:9" x14ac:dyDescent="0.25">
      <c r="A66" t="s">
        <v>1676</v>
      </c>
      <c r="B66" t="s">
        <v>3925</v>
      </c>
      <c r="C66" t="s">
        <v>1558</v>
      </c>
      <c r="D66" t="s">
        <v>3907</v>
      </c>
      <c r="E66" t="s">
        <v>1677</v>
      </c>
      <c r="F66">
        <v>299.11</v>
      </c>
      <c r="G66">
        <v>118</v>
      </c>
      <c r="H66">
        <f t="shared" ref="H66:H101" si="4">IF(F66="",AVERAGEIF($C$2:$C$101,C66,$F$2:$F$101),F66)</f>
        <v>299.11</v>
      </c>
      <c r="I66">
        <f t="shared" ref="I66:I101" si="5">IF(G66="",AVERAGEIF($C$2:$C$101,C66,$G$2:$G$101),G66)</f>
        <v>118</v>
      </c>
    </row>
    <row r="67" spans="1:9" x14ac:dyDescent="0.25">
      <c r="A67" t="s">
        <v>1678</v>
      </c>
      <c r="B67" t="s">
        <v>3926</v>
      </c>
      <c r="C67" t="s">
        <v>1566</v>
      </c>
      <c r="D67" t="s">
        <v>3857</v>
      </c>
      <c r="E67" t="s">
        <v>1679</v>
      </c>
      <c r="F67">
        <v>240.63</v>
      </c>
      <c r="G67">
        <v>423</v>
      </c>
      <c r="H67">
        <f t="shared" si="4"/>
        <v>240.63</v>
      </c>
      <c r="I67">
        <f t="shared" si="5"/>
        <v>423</v>
      </c>
    </row>
    <row r="68" spans="1:9" x14ac:dyDescent="0.25">
      <c r="A68" t="s">
        <v>1680</v>
      </c>
      <c r="B68" t="s">
        <v>3927</v>
      </c>
      <c r="C68" t="s">
        <v>1558</v>
      </c>
      <c r="D68" t="s">
        <v>3862</v>
      </c>
      <c r="E68" t="s">
        <v>1681</v>
      </c>
      <c r="F68">
        <v>340.39</v>
      </c>
      <c r="G68">
        <v>177</v>
      </c>
      <c r="H68">
        <f t="shared" si="4"/>
        <v>340.39</v>
      </c>
      <c r="I68">
        <f t="shared" si="5"/>
        <v>177</v>
      </c>
    </row>
    <row r="69" spans="1:9" x14ac:dyDescent="0.25">
      <c r="A69" t="s">
        <v>1682</v>
      </c>
      <c r="B69" t="s">
        <v>3928</v>
      </c>
      <c r="C69" t="s">
        <v>1563</v>
      </c>
      <c r="D69" t="s">
        <v>3849</v>
      </c>
      <c r="E69" t="s">
        <v>1683</v>
      </c>
      <c r="F69">
        <v>349.17</v>
      </c>
      <c r="G69">
        <v>476</v>
      </c>
      <c r="H69">
        <f t="shared" si="4"/>
        <v>349.17</v>
      </c>
      <c r="I69">
        <f t="shared" si="5"/>
        <v>476</v>
      </c>
    </row>
    <row r="70" spans="1:9" x14ac:dyDescent="0.25">
      <c r="A70" t="s">
        <v>1684</v>
      </c>
      <c r="B70" t="s">
        <v>3929</v>
      </c>
      <c r="C70" t="s">
        <v>1544</v>
      </c>
      <c r="D70" t="s">
        <v>3930</v>
      </c>
      <c r="E70" t="s">
        <v>1685</v>
      </c>
      <c r="F70">
        <v>243.7</v>
      </c>
      <c r="G70">
        <v>130</v>
      </c>
      <c r="H70">
        <f t="shared" si="4"/>
        <v>243.7</v>
      </c>
      <c r="I70">
        <f t="shared" si="5"/>
        <v>130</v>
      </c>
    </row>
    <row r="71" spans="1:9" x14ac:dyDescent="0.25">
      <c r="A71" t="s">
        <v>1686</v>
      </c>
      <c r="B71" t="s">
        <v>3931</v>
      </c>
      <c r="C71" t="s">
        <v>1547</v>
      </c>
      <c r="D71" t="s">
        <v>3847</v>
      </c>
      <c r="E71" t="s">
        <v>1687</v>
      </c>
      <c r="F71">
        <v>218.22</v>
      </c>
      <c r="G71">
        <v>224</v>
      </c>
      <c r="H71">
        <f t="shared" si="4"/>
        <v>218.22</v>
      </c>
      <c r="I71">
        <f t="shared" si="5"/>
        <v>224</v>
      </c>
    </row>
    <row r="72" spans="1:9" x14ac:dyDescent="0.25">
      <c r="A72" t="s">
        <v>1688</v>
      </c>
      <c r="B72" t="s">
        <v>3932</v>
      </c>
      <c r="C72" t="s">
        <v>1544</v>
      </c>
      <c r="D72" t="s">
        <v>3876</v>
      </c>
      <c r="E72" t="s">
        <v>1689</v>
      </c>
      <c r="F72">
        <v>138.05000000000001</v>
      </c>
      <c r="G72">
        <v>89</v>
      </c>
      <c r="H72">
        <f t="shared" si="4"/>
        <v>138.05000000000001</v>
      </c>
      <c r="I72">
        <f t="shared" si="5"/>
        <v>89</v>
      </c>
    </row>
    <row r="73" spans="1:9" x14ac:dyDescent="0.25">
      <c r="A73" t="s">
        <v>1690</v>
      </c>
      <c r="B73" t="s">
        <v>3933</v>
      </c>
      <c r="C73" t="s">
        <v>1558</v>
      </c>
      <c r="D73" t="s">
        <v>3862</v>
      </c>
      <c r="E73" t="s">
        <v>1691</v>
      </c>
      <c r="F73">
        <v>214.32</v>
      </c>
      <c r="G73">
        <v>383</v>
      </c>
      <c r="H73">
        <f t="shared" si="4"/>
        <v>214.32</v>
      </c>
      <c r="I73">
        <f t="shared" si="5"/>
        <v>383</v>
      </c>
    </row>
    <row r="74" spans="1:9" x14ac:dyDescent="0.25">
      <c r="A74" t="s">
        <v>1692</v>
      </c>
      <c r="B74" t="s">
        <v>3934</v>
      </c>
      <c r="C74" t="s">
        <v>1566</v>
      </c>
      <c r="D74" t="s">
        <v>3857</v>
      </c>
      <c r="E74" t="s">
        <v>1693</v>
      </c>
      <c r="F74">
        <v>477.61</v>
      </c>
      <c r="G74">
        <v>300</v>
      </c>
      <c r="H74">
        <f t="shared" si="4"/>
        <v>477.61</v>
      </c>
      <c r="I74">
        <f t="shared" si="5"/>
        <v>300</v>
      </c>
    </row>
    <row r="75" spans="1:9" x14ac:dyDescent="0.25">
      <c r="A75" t="s">
        <v>1694</v>
      </c>
      <c r="B75" t="s">
        <v>3935</v>
      </c>
      <c r="C75" t="s">
        <v>1566</v>
      </c>
      <c r="D75" t="s">
        <v>3888</v>
      </c>
      <c r="E75" t="s">
        <v>1695</v>
      </c>
      <c r="F75">
        <v>107.06</v>
      </c>
      <c r="G75">
        <v>359</v>
      </c>
      <c r="H75">
        <f t="shared" si="4"/>
        <v>107.06</v>
      </c>
      <c r="I75">
        <f t="shared" si="5"/>
        <v>359</v>
      </c>
    </row>
    <row r="76" spans="1:9" x14ac:dyDescent="0.25">
      <c r="A76" t="s">
        <v>1696</v>
      </c>
      <c r="B76" t="s">
        <v>3936</v>
      </c>
      <c r="C76" t="s">
        <v>1563</v>
      </c>
      <c r="D76" t="s">
        <v>3855</v>
      </c>
      <c r="E76" t="s">
        <v>1697</v>
      </c>
      <c r="F76">
        <v>403.71</v>
      </c>
      <c r="G76">
        <v>159</v>
      </c>
      <c r="H76">
        <f t="shared" si="4"/>
        <v>403.71</v>
      </c>
      <c r="I76">
        <f t="shared" si="5"/>
        <v>159</v>
      </c>
    </row>
    <row r="77" spans="1:9" x14ac:dyDescent="0.25">
      <c r="A77" t="s">
        <v>1698</v>
      </c>
      <c r="B77" t="s">
        <v>3937</v>
      </c>
      <c r="C77" t="s">
        <v>1547</v>
      </c>
      <c r="D77" t="s">
        <v>3895</v>
      </c>
      <c r="E77" t="s">
        <v>1699</v>
      </c>
      <c r="F77">
        <v>158.13999999999999</v>
      </c>
      <c r="G77">
        <v>82</v>
      </c>
      <c r="H77">
        <f t="shared" si="4"/>
        <v>158.13999999999999</v>
      </c>
      <c r="I77">
        <f t="shared" si="5"/>
        <v>82</v>
      </c>
    </row>
    <row r="78" spans="1:9" x14ac:dyDescent="0.25">
      <c r="A78" t="s">
        <v>1700</v>
      </c>
      <c r="B78" t="s">
        <v>3938</v>
      </c>
      <c r="C78" t="s">
        <v>1563</v>
      </c>
      <c r="D78" t="s">
        <v>3840</v>
      </c>
      <c r="E78" t="s">
        <v>1701</v>
      </c>
      <c r="F78">
        <v>392.89</v>
      </c>
      <c r="G78">
        <v>320</v>
      </c>
      <c r="H78">
        <f t="shared" si="4"/>
        <v>392.89</v>
      </c>
      <c r="I78">
        <f t="shared" si="5"/>
        <v>320</v>
      </c>
    </row>
    <row r="79" spans="1:9" x14ac:dyDescent="0.25">
      <c r="A79" t="s">
        <v>1702</v>
      </c>
      <c r="B79" t="s">
        <v>3939</v>
      </c>
      <c r="C79" t="s">
        <v>1563</v>
      </c>
      <c r="D79" t="s">
        <v>3867</v>
      </c>
      <c r="E79" t="s">
        <v>1703</v>
      </c>
      <c r="F79">
        <v>480.9</v>
      </c>
      <c r="G79">
        <v>104</v>
      </c>
      <c r="H79">
        <f t="shared" si="4"/>
        <v>480.9</v>
      </c>
      <c r="I79">
        <f t="shared" si="5"/>
        <v>104</v>
      </c>
    </row>
    <row r="80" spans="1:9" x14ac:dyDescent="0.25">
      <c r="A80" t="s">
        <v>1704</v>
      </c>
      <c r="B80" t="s">
        <v>3940</v>
      </c>
      <c r="C80" t="s">
        <v>1544</v>
      </c>
      <c r="D80" t="s">
        <v>3865</v>
      </c>
      <c r="E80" t="s">
        <v>1705</v>
      </c>
      <c r="F80">
        <v>325.26</v>
      </c>
      <c r="G80">
        <v>400</v>
      </c>
      <c r="H80">
        <f t="shared" si="4"/>
        <v>325.26</v>
      </c>
      <c r="I80">
        <f t="shared" si="5"/>
        <v>400</v>
      </c>
    </row>
    <row r="81" spans="1:9" x14ac:dyDescent="0.25">
      <c r="A81" t="s">
        <v>1706</v>
      </c>
      <c r="B81" t="s">
        <v>3941</v>
      </c>
      <c r="C81" t="s">
        <v>1544</v>
      </c>
      <c r="D81" t="s">
        <v>3853</v>
      </c>
      <c r="E81" t="s">
        <v>1707</v>
      </c>
      <c r="F81">
        <v>228.53</v>
      </c>
      <c r="G81">
        <v>469</v>
      </c>
      <c r="H81">
        <f t="shared" si="4"/>
        <v>228.53</v>
      </c>
      <c r="I81">
        <f t="shared" si="5"/>
        <v>469</v>
      </c>
    </row>
    <row r="82" spans="1:9" x14ac:dyDescent="0.25">
      <c r="A82" t="s">
        <v>1708</v>
      </c>
      <c r="B82" t="s">
        <v>3942</v>
      </c>
      <c r="C82" t="s">
        <v>1544</v>
      </c>
      <c r="D82" t="s">
        <v>3859</v>
      </c>
      <c r="E82" t="s">
        <v>1709</v>
      </c>
      <c r="F82">
        <v>143.43</v>
      </c>
      <c r="G82">
        <v>58</v>
      </c>
      <c r="H82">
        <f t="shared" si="4"/>
        <v>143.43</v>
      </c>
      <c r="I82">
        <f t="shared" si="5"/>
        <v>58</v>
      </c>
    </row>
    <row r="83" spans="1:9" x14ac:dyDescent="0.25">
      <c r="A83" t="s">
        <v>1710</v>
      </c>
      <c r="B83" t="s">
        <v>3943</v>
      </c>
      <c r="C83" t="s">
        <v>1566</v>
      </c>
      <c r="D83" t="s">
        <v>3873</v>
      </c>
      <c r="E83" t="s">
        <v>1711</v>
      </c>
      <c r="F83">
        <v>285.54000000000002</v>
      </c>
      <c r="G83">
        <v>358</v>
      </c>
      <c r="H83">
        <f t="shared" si="4"/>
        <v>285.54000000000002</v>
      </c>
      <c r="I83">
        <f t="shared" si="5"/>
        <v>358</v>
      </c>
    </row>
    <row r="84" spans="1:9" x14ac:dyDescent="0.25">
      <c r="A84" t="s">
        <v>1712</v>
      </c>
      <c r="B84" t="s">
        <v>3944</v>
      </c>
      <c r="C84" t="s">
        <v>1566</v>
      </c>
      <c r="D84" t="s">
        <v>3857</v>
      </c>
      <c r="E84" t="s">
        <v>1713</v>
      </c>
      <c r="F84">
        <v>152.91999999999999</v>
      </c>
      <c r="G84">
        <v>281</v>
      </c>
      <c r="H84">
        <f t="shared" si="4"/>
        <v>152.91999999999999</v>
      </c>
      <c r="I84">
        <f t="shared" si="5"/>
        <v>281</v>
      </c>
    </row>
    <row r="85" spans="1:9" x14ac:dyDescent="0.25">
      <c r="A85" t="s">
        <v>1714</v>
      </c>
      <c r="B85" t="s">
        <v>3945</v>
      </c>
      <c r="C85" t="s">
        <v>1558</v>
      </c>
      <c r="D85" t="s">
        <v>3851</v>
      </c>
      <c r="E85" t="s">
        <v>1715</v>
      </c>
      <c r="F85" s="4"/>
      <c r="G85">
        <v>159</v>
      </c>
      <c r="H85">
        <f t="shared" si="4"/>
        <v>250.41615384615383</v>
      </c>
      <c r="I85">
        <f t="shared" si="5"/>
        <v>159</v>
      </c>
    </row>
    <row r="86" spans="1:9" x14ac:dyDescent="0.25">
      <c r="A86" t="s">
        <v>1716</v>
      </c>
      <c r="B86" t="s">
        <v>3946</v>
      </c>
      <c r="C86" t="s">
        <v>1544</v>
      </c>
      <c r="D86" t="s">
        <v>3930</v>
      </c>
      <c r="E86" t="s">
        <v>1717</v>
      </c>
      <c r="F86">
        <v>388.46</v>
      </c>
      <c r="G86">
        <v>208</v>
      </c>
      <c r="H86">
        <f t="shared" si="4"/>
        <v>388.46</v>
      </c>
      <c r="I86">
        <f t="shared" si="5"/>
        <v>208</v>
      </c>
    </row>
    <row r="87" spans="1:9" x14ac:dyDescent="0.25">
      <c r="A87" t="s">
        <v>1718</v>
      </c>
      <c r="B87" t="s">
        <v>3947</v>
      </c>
      <c r="C87" t="s">
        <v>1547</v>
      </c>
      <c r="D87" t="s">
        <v>3849</v>
      </c>
      <c r="E87" t="s">
        <v>1719</v>
      </c>
      <c r="F87">
        <v>119.57</v>
      </c>
      <c r="G87">
        <v>210</v>
      </c>
      <c r="H87">
        <f t="shared" si="4"/>
        <v>119.57</v>
      </c>
      <c r="I87">
        <f t="shared" si="5"/>
        <v>210</v>
      </c>
    </row>
    <row r="88" spans="1:9" x14ac:dyDescent="0.25">
      <c r="A88" t="s">
        <v>1720</v>
      </c>
      <c r="B88" t="s">
        <v>3948</v>
      </c>
      <c r="C88" t="s">
        <v>1544</v>
      </c>
      <c r="D88" t="s">
        <v>3859</v>
      </c>
      <c r="E88" t="s">
        <v>1721</v>
      </c>
      <c r="F88">
        <v>176.07</v>
      </c>
      <c r="G88">
        <v>82</v>
      </c>
      <c r="H88">
        <f t="shared" si="4"/>
        <v>176.07</v>
      </c>
      <c r="I88">
        <f t="shared" si="5"/>
        <v>82</v>
      </c>
    </row>
    <row r="89" spans="1:9" x14ac:dyDescent="0.25">
      <c r="A89" t="s">
        <v>1722</v>
      </c>
      <c r="B89" t="s">
        <v>3949</v>
      </c>
      <c r="C89" t="s">
        <v>1544</v>
      </c>
      <c r="D89" t="s">
        <v>3853</v>
      </c>
      <c r="E89" t="s">
        <v>1723</v>
      </c>
      <c r="F89">
        <v>371.38</v>
      </c>
      <c r="G89">
        <v>220</v>
      </c>
      <c r="H89">
        <f t="shared" si="4"/>
        <v>371.38</v>
      </c>
      <c r="I89">
        <f t="shared" si="5"/>
        <v>220</v>
      </c>
    </row>
    <row r="90" spans="1:9" x14ac:dyDescent="0.25">
      <c r="A90" t="s">
        <v>1724</v>
      </c>
      <c r="B90" t="s">
        <v>3950</v>
      </c>
      <c r="C90" t="s">
        <v>1566</v>
      </c>
      <c r="D90" t="s">
        <v>3849</v>
      </c>
      <c r="E90" t="s">
        <v>1725</v>
      </c>
      <c r="F90">
        <v>131.24</v>
      </c>
      <c r="G90">
        <v>232</v>
      </c>
      <c r="H90">
        <f t="shared" si="4"/>
        <v>131.24</v>
      </c>
      <c r="I90">
        <f t="shared" si="5"/>
        <v>232</v>
      </c>
    </row>
    <row r="91" spans="1:9" x14ac:dyDescent="0.25">
      <c r="A91" t="s">
        <v>1726</v>
      </c>
      <c r="B91" t="s">
        <v>3951</v>
      </c>
      <c r="C91" t="s">
        <v>1558</v>
      </c>
      <c r="D91" t="s">
        <v>3907</v>
      </c>
      <c r="E91" t="s">
        <v>1727</v>
      </c>
      <c r="F91">
        <v>183.04</v>
      </c>
      <c r="G91">
        <v>457</v>
      </c>
      <c r="H91">
        <f t="shared" si="4"/>
        <v>183.04</v>
      </c>
      <c r="I91">
        <f t="shared" si="5"/>
        <v>457</v>
      </c>
    </row>
    <row r="92" spans="1:9" x14ac:dyDescent="0.25">
      <c r="A92" t="s">
        <v>1728</v>
      </c>
      <c r="B92" t="s">
        <v>3952</v>
      </c>
      <c r="C92" t="s">
        <v>1563</v>
      </c>
      <c r="D92" t="s">
        <v>3849</v>
      </c>
      <c r="E92" t="s">
        <v>1729</v>
      </c>
      <c r="F92">
        <v>340.14</v>
      </c>
      <c r="G92">
        <v>361</v>
      </c>
      <c r="H92">
        <f t="shared" si="4"/>
        <v>340.14</v>
      </c>
      <c r="I92">
        <f t="shared" si="5"/>
        <v>361</v>
      </c>
    </row>
    <row r="93" spans="1:9" x14ac:dyDescent="0.25">
      <c r="A93" t="s">
        <v>1730</v>
      </c>
      <c r="B93" t="s">
        <v>3953</v>
      </c>
      <c r="C93" t="s">
        <v>1547</v>
      </c>
      <c r="D93" t="s">
        <v>3895</v>
      </c>
      <c r="E93" t="s">
        <v>1731</v>
      </c>
      <c r="F93">
        <v>438.25</v>
      </c>
      <c r="G93">
        <v>496</v>
      </c>
      <c r="H93">
        <f t="shared" si="4"/>
        <v>438.25</v>
      </c>
      <c r="I93">
        <f t="shared" si="5"/>
        <v>496</v>
      </c>
    </row>
    <row r="94" spans="1:9" x14ac:dyDescent="0.25">
      <c r="A94" t="s">
        <v>1732</v>
      </c>
      <c r="B94" t="s">
        <v>3954</v>
      </c>
      <c r="C94" t="s">
        <v>1544</v>
      </c>
      <c r="D94" t="s">
        <v>3867</v>
      </c>
      <c r="E94" t="s">
        <v>1733</v>
      </c>
      <c r="F94">
        <v>447.43</v>
      </c>
      <c r="G94">
        <v>191</v>
      </c>
      <c r="H94">
        <f t="shared" si="4"/>
        <v>447.43</v>
      </c>
      <c r="I94">
        <f t="shared" si="5"/>
        <v>191</v>
      </c>
    </row>
    <row r="95" spans="1:9" x14ac:dyDescent="0.25">
      <c r="A95" t="s">
        <v>1734</v>
      </c>
      <c r="B95" t="s">
        <v>3955</v>
      </c>
      <c r="C95" t="s">
        <v>1563</v>
      </c>
      <c r="D95" t="s">
        <v>3840</v>
      </c>
      <c r="E95" t="s">
        <v>1735</v>
      </c>
      <c r="F95">
        <v>377.52</v>
      </c>
      <c r="G95">
        <v>485</v>
      </c>
      <c r="H95">
        <f t="shared" si="4"/>
        <v>377.52</v>
      </c>
      <c r="I95">
        <f t="shared" si="5"/>
        <v>485</v>
      </c>
    </row>
    <row r="96" spans="1:9" x14ac:dyDescent="0.25">
      <c r="A96" t="s">
        <v>1736</v>
      </c>
      <c r="B96" t="s">
        <v>3956</v>
      </c>
      <c r="C96" t="s">
        <v>1558</v>
      </c>
      <c r="D96" t="s">
        <v>3851</v>
      </c>
      <c r="E96" t="s">
        <v>1737</v>
      </c>
      <c r="F96">
        <v>358.47</v>
      </c>
      <c r="G96">
        <v>213</v>
      </c>
      <c r="H96">
        <f t="shared" si="4"/>
        <v>358.47</v>
      </c>
      <c r="I96">
        <f t="shared" si="5"/>
        <v>213</v>
      </c>
    </row>
    <row r="97" spans="1:9" x14ac:dyDescent="0.25">
      <c r="A97" t="s">
        <v>1738</v>
      </c>
      <c r="B97" t="s">
        <v>3957</v>
      </c>
      <c r="C97" t="s">
        <v>1566</v>
      </c>
      <c r="D97" t="s">
        <v>3849</v>
      </c>
      <c r="E97" t="s">
        <v>1739</v>
      </c>
      <c r="F97">
        <v>60.65</v>
      </c>
      <c r="G97">
        <v>75</v>
      </c>
      <c r="H97">
        <f t="shared" si="4"/>
        <v>60.65</v>
      </c>
      <c r="I97">
        <f t="shared" si="5"/>
        <v>75</v>
      </c>
    </row>
    <row r="98" spans="1:9" x14ac:dyDescent="0.25">
      <c r="A98" t="s">
        <v>1740</v>
      </c>
      <c r="B98" t="s">
        <v>3958</v>
      </c>
      <c r="C98" t="s">
        <v>1547</v>
      </c>
      <c r="D98" t="s">
        <v>3844</v>
      </c>
      <c r="E98" t="s">
        <v>1741</v>
      </c>
      <c r="F98">
        <v>358.47</v>
      </c>
      <c r="G98">
        <v>143</v>
      </c>
      <c r="H98">
        <f t="shared" si="4"/>
        <v>358.47</v>
      </c>
      <c r="I98">
        <f t="shared" si="5"/>
        <v>143</v>
      </c>
    </row>
    <row r="99" spans="1:9" x14ac:dyDescent="0.25">
      <c r="A99" t="s">
        <v>1742</v>
      </c>
      <c r="B99" t="s">
        <v>3959</v>
      </c>
      <c r="C99" t="s">
        <v>1566</v>
      </c>
      <c r="D99" t="s">
        <v>3888</v>
      </c>
      <c r="E99" t="s">
        <v>1743</v>
      </c>
      <c r="F99">
        <v>245.98</v>
      </c>
      <c r="G99">
        <v>471</v>
      </c>
      <c r="H99">
        <f t="shared" si="4"/>
        <v>245.98</v>
      </c>
      <c r="I99">
        <f t="shared" si="5"/>
        <v>471</v>
      </c>
    </row>
    <row r="100" spans="1:9" x14ac:dyDescent="0.25">
      <c r="A100" t="s">
        <v>1744</v>
      </c>
      <c r="B100" t="s">
        <v>3960</v>
      </c>
      <c r="C100" t="s">
        <v>1563</v>
      </c>
      <c r="D100" t="s">
        <v>3855</v>
      </c>
      <c r="E100" t="s">
        <v>1745</v>
      </c>
      <c r="F100">
        <v>431.67</v>
      </c>
      <c r="G100">
        <v>73</v>
      </c>
      <c r="H100">
        <f t="shared" si="4"/>
        <v>431.67</v>
      </c>
      <c r="I100">
        <f t="shared" si="5"/>
        <v>73</v>
      </c>
    </row>
    <row r="101" spans="1:9" x14ac:dyDescent="0.25">
      <c r="A101" t="s">
        <v>1746</v>
      </c>
      <c r="B101" t="s">
        <v>3961</v>
      </c>
      <c r="C101" t="s">
        <v>1544</v>
      </c>
      <c r="D101" t="s">
        <v>3859</v>
      </c>
      <c r="E101" t="s">
        <v>1747</v>
      </c>
      <c r="F101">
        <v>201.41</v>
      </c>
      <c r="G101">
        <v>146</v>
      </c>
      <c r="H101">
        <f t="shared" si="4"/>
        <v>201.41</v>
      </c>
      <c r="I101">
        <f t="shared" si="5"/>
        <v>146</v>
      </c>
    </row>
  </sheetData>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F101"/>
  <sheetViews>
    <sheetView workbookViewId="0">
      <selection activeCell="A18" sqref="A18"/>
    </sheetView>
  </sheetViews>
  <sheetFormatPr defaultRowHeight="15" x14ac:dyDescent="0.25"/>
  <cols>
    <col min="1" max="1" width="13" bestFit="1" customWidth="1"/>
    <col min="2" max="2" width="27.5703125" bestFit="1" customWidth="1"/>
    <col min="3" max="3" width="11.140625" bestFit="1" customWidth="1"/>
    <col min="4" max="4" width="15.5703125" bestFit="1" customWidth="1"/>
    <col min="5" max="6" width="12" bestFit="1" customWidth="1"/>
  </cols>
  <sheetData>
    <row r="1" spans="1:6" x14ac:dyDescent="0.25">
      <c r="A1" s="9" t="s">
        <v>1536</v>
      </c>
      <c r="B1" s="9" t="s">
        <v>1537</v>
      </c>
      <c r="C1" s="9" t="s">
        <v>1538</v>
      </c>
      <c r="D1" s="9" t="s">
        <v>1539</v>
      </c>
      <c r="E1" s="9" t="s">
        <v>3963</v>
      </c>
      <c r="F1" s="9" t="s">
        <v>3964</v>
      </c>
    </row>
    <row r="2" spans="1:6" x14ac:dyDescent="0.25">
      <c r="A2" s="9" t="s">
        <v>1543</v>
      </c>
      <c r="B2" s="9" t="s">
        <v>3839</v>
      </c>
      <c r="C2" s="9" t="s">
        <v>1563</v>
      </c>
      <c r="D2" s="9" t="s">
        <v>3840</v>
      </c>
      <c r="E2" s="9">
        <v>112.42</v>
      </c>
      <c r="F2" s="9">
        <v>416</v>
      </c>
    </row>
    <row r="3" spans="1:6" x14ac:dyDescent="0.25">
      <c r="A3" s="9" t="s">
        <v>1546</v>
      </c>
      <c r="B3" s="9" t="s">
        <v>3965</v>
      </c>
      <c r="C3" s="9" t="s">
        <v>1547</v>
      </c>
      <c r="D3" s="9" t="s">
        <v>3842</v>
      </c>
      <c r="E3" s="9">
        <v>342.56</v>
      </c>
      <c r="F3" s="9">
        <v>181</v>
      </c>
    </row>
    <row r="4" spans="1:6" x14ac:dyDescent="0.25">
      <c r="A4" s="9" t="s">
        <v>1549</v>
      </c>
      <c r="B4" s="9" t="s">
        <v>3966</v>
      </c>
      <c r="C4" s="9" t="s">
        <v>1547</v>
      </c>
      <c r="D4" s="9" t="s">
        <v>3844</v>
      </c>
      <c r="E4" s="9">
        <v>265.73266666666666</v>
      </c>
      <c r="F4" s="9">
        <v>352</v>
      </c>
    </row>
    <row r="5" spans="1:6" x14ac:dyDescent="0.25">
      <c r="A5" s="9" t="s">
        <v>1551</v>
      </c>
      <c r="B5" s="9" t="s">
        <v>3967</v>
      </c>
      <c r="C5" s="9" t="s">
        <v>1547</v>
      </c>
      <c r="D5" s="9" t="s">
        <v>3844</v>
      </c>
      <c r="E5" s="9">
        <v>364.67</v>
      </c>
      <c r="F5" s="9">
        <v>452</v>
      </c>
    </row>
    <row r="6" spans="1:6" x14ac:dyDescent="0.25">
      <c r="A6" s="9" t="s">
        <v>1553</v>
      </c>
      <c r="B6" s="9" t="s">
        <v>3968</v>
      </c>
      <c r="C6" s="9" t="s">
        <v>1547</v>
      </c>
      <c r="D6" s="9" t="s">
        <v>3847</v>
      </c>
      <c r="E6" s="9">
        <v>306.45999999999998</v>
      </c>
      <c r="F6" s="9">
        <v>487</v>
      </c>
    </row>
    <row r="7" spans="1:6" x14ac:dyDescent="0.25">
      <c r="A7" s="9" t="s">
        <v>1555</v>
      </c>
      <c r="B7" s="9" t="s">
        <v>3969</v>
      </c>
      <c r="C7" s="9" t="s">
        <v>1547</v>
      </c>
      <c r="D7" s="9" t="s">
        <v>3849</v>
      </c>
      <c r="E7" s="9">
        <v>261</v>
      </c>
      <c r="F7" s="9">
        <v>59</v>
      </c>
    </row>
    <row r="8" spans="1:6" x14ac:dyDescent="0.25">
      <c r="A8" s="9" t="s">
        <v>1557</v>
      </c>
      <c r="B8" s="9" t="s">
        <v>3850</v>
      </c>
      <c r="C8" s="9" t="s">
        <v>1558</v>
      </c>
      <c r="D8" s="9" t="s">
        <v>3851</v>
      </c>
      <c r="E8" s="9">
        <v>312.8</v>
      </c>
      <c r="F8" s="9">
        <v>350</v>
      </c>
    </row>
    <row r="9" spans="1:6" x14ac:dyDescent="0.25">
      <c r="A9" s="9" t="s">
        <v>1560</v>
      </c>
      <c r="B9" s="9" t="s">
        <v>3970</v>
      </c>
      <c r="C9" s="9" t="s">
        <v>1544</v>
      </c>
      <c r="D9" s="9" t="s">
        <v>3853</v>
      </c>
      <c r="E9" s="9">
        <v>218.86</v>
      </c>
      <c r="F9" s="9">
        <v>170</v>
      </c>
    </row>
    <row r="10" spans="1:6" x14ac:dyDescent="0.25">
      <c r="A10" s="9" t="s">
        <v>1562</v>
      </c>
      <c r="B10" s="9" t="s">
        <v>3854</v>
      </c>
      <c r="C10" s="9" t="s">
        <v>1563</v>
      </c>
      <c r="D10" s="9" t="s">
        <v>3855</v>
      </c>
      <c r="E10" s="9">
        <v>439.07</v>
      </c>
      <c r="F10" s="9">
        <v>142</v>
      </c>
    </row>
    <row r="11" spans="1:6" x14ac:dyDescent="0.25">
      <c r="A11" s="9" t="s">
        <v>1565</v>
      </c>
      <c r="B11" s="9" t="s">
        <v>3856</v>
      </c>
      <c r="C11" s="9" t="s">
        <v>1566</v>
      </c>
      <c r="D11" s="9" t="s">
        <v>3857</v>
      </c>
      <c r="E11" s="9">
        <v>495.72</v>
      </c>
      <c r="F11" s="9">
        <v>323</v>
      </c>
    </row>
    <row r="12" spans="1:6" x14ac:dyDescent="0.25">
      <c r="A12" s="9" t="s">
        <v>1568</v>
      </c>
      <c r="B12" s="9" t="s">
        <v>3858</v>
      </c>
      <c r="C12" s="9" t="s">
        <v>1544</v>
      </c>
      <c r="D12" s="9" t="s">
        <v>3859</v>
      </c>
      <c r="E12" s="9">
        <v>298.86</v>
      </c>
      <c r="F12" s="9">
        <v>308</v>
      </c>
    </row>
    <row r="13" spans="1:6" x14ac:dyDescent="0.25">
      <c r="A13" s="9" t="s">
        <v>1570</v>
      </c>
      <c r="B13" s="9" t="s">
        <v>3971</v>
      </c>
      <c r="C13" s="9" t="s">
        <v>1563</v>
      </c>
      <c r="D13" s="9" t="s">
        <v>3849</v>
      </c>
      <c r="E13" s="9">
        <v>449.4</v>
      </c>
      <c r="F13" s="9">
        <v>274.7</v>
      </c>
    </row>
    <row r="14" spans="1:6" x14ac:dyDescent="0.25">
      <c r="A14" s="9" t="s">
        <v>1572</v>
      </c>
      <c r="B14" s="9" t="s">
        <v>3861</v>
      </c>
      <c r="C14" s="9" t="s">
        <v>1558</v>
      </c>
      <c r="D14" s="9" t="s">
        <v>3862</v>
      </c>
      <c r="E14" s="9">
        <v>115.82</v>
      </c>
      <c r="F14" s="9">
        <v>460</v>
      </c>
    </row>
    <row r="15" spans="1:6" x14ac:dyDescent="0.25">
      <c r="A15" s="9" t="s">
        <v>1574</v>
      </c>
      <c r="B15" s="9" t="s">
        <v>3972</v>
      </c>
      <c r="C15" s="9" t="s">
        <v>1563</v>
      </c>
      <c r="D15" s="9" t="s">
        <v>3849</v>
      </c>
      <c r="E15" s="9">
        <v>242.23</v>
      </c>
      <c r="F15" s="9">
        <v>453</v>
      </c>
    </row>
    <row r="16" spans="1:6" x14ac:dyDescent="0.25">
      <c r="A16" s="9" t="s">
        <v>1576</v>
      </c>
      <c r="B16" s="9" t="s">
        <v>3864</v>
      </c>
      <c r="C16" s="9" t="s">
        <v>1544</v>
      </c>
      <c r="D16" s="9" t="s">
        <v>3865</v>
      </c>
      <c r="E16" s="9">
        <v>48.01</v>
      </c>
      <c r="F16" s="9">
        <v>439</v>
      </c>
    </row>
    <row r="17" spans="1:6" x14ac:dyDescent="0.25">
      <c r="A17" s="9" t="s">
        <v>1578</v>
      </c>
      <c r="B17" s="9" t="s">
        <v>3866</v>
      </c>
      <c r="C17" s="9" t="s">
        <v>1563</v>
      </c>
      <c r="D17" s="9" t="s">
        <v>3867</v>
      </c>
      <c r="E17" s="9">
        <v>465.34</v>
      </c>
      <c r="F17" s="9">
        <v>301</v>
      </c>
    </row>
    <row r="18" spans="1:6" x14ac:dyDescent="0.25">
      <c r="A18" s="9" t="s">
        <v>1580</v>
      </c>
      <c r="B18" s="9" t="s">
        <v>3868</v>
      </c>
      <c r="C18" s="9" t="s">
        <v>1558</v>
      </c>
      <c r="D18" s="9" t="s">
        <v>3869</v>
      </c>
      <c r="E18" s="9">
        <v>337.42</v>
      </c>
      <c r="F18" s="9">
        <v>256</v>
      </c>
    </row>
    <row r="19" spans="1:6" x14ac:dyDescent="0.25">
      <c r="A19" s="9" t="s">
        <v>1582</v>
      </c>
      <c r="B19" s="9" t="s">
        <v>3870</v>
      </c>
      <c r="C19" s="9" t="s">
        <v>1566</v>
      </c>
      <c r="D19" s="9" t="s">
        <v>3849</v>
      </c>
      <c r="E19" s="9">
        <v>144.53</v>
      </c>
      <c r="F19" s="9">
        <v>367</v>
      </c>
    </row>
    <row r="20" spans="1:6" x14ac:dyDescent="0.25">
      <c r="A20" s="9" t="s">
        <v>1584</v>
      </c>
      <c r="B20" s="9" t="s">
        <v>3973</v>
      </c>
      <c r="C20" s="9" t="s">
        <v>1547</v>
      </c>
      <c r="D20" s="9" t="s">
        <v>3847</v>
      </c>
      <c r="E20" s="9">
        <v>265.73266666666666</v>
      </c>
      <c r="F20" s="9">
        <v>343</v>
      </c>
    </row>
    <row r="21" spans="1:6" x14ac:dyDescent="0.25">
      <c r="A21" s="9" t="s">
        <v>1586</v>
      </c>
      <c r="B21" s="9" t="s">
        <v>3872</v>
      </c>
      <c r="C21" s="9" t="s">
        <v>1566</v>
      </c>
      <c r="D21" s="9" t="s">
        <v>3873</v>
      </c>
      <c r="E21" s="9">
        <v>21.34</v>
      </c>
      <c r="F21" s="9">
        <v>65</v>
      </c>
    </row>
    <row r="22" spans="1:6" x14ac:dyDescent="0.25">
      <c r="A22" s="9" t="s">
        <v>1588</v>
      </c>
      <c r="B22" s="9" t="s">
        <v>3874</v>
      </c>
      <c r="C22" s="9" t="s">
        <v>1566</v>
      </c>
      <c r="D22" s="9" t="s">
        <v>3849</v>
      </c>
      <c r="E22" s="9">
        <v>131.51</v>
      </c>
      <c r="F22" s="9">
        <v>281.95833333333331</v>
      </c>
    </row>
    <row r="23" spans="1:6" x14ac:dyDescent="0.25">
      <c r="A23" s="9" t="s">
        <v>1590</v>
      </c>
      <c r="B23" s="9" t="s">
        <v>3875</v>
      </c>
      <c r="C23" s="9" t="s">
        <v>1544</v>
      </c>
      <c r="D23" s="9" t="s">
        <v>3876</v>
      </c>
      <c r="E23" s="9">
        <v>123.46</v>
      </c>
      <c r="F23" s="9">
        <v>76</v>
      </c>
    </row>
    <row r="24" spans="1:6" x14ac:dyDescent="0.25">
      <c r="A24" s="9" t="s">
        <v>1592</v>
      </c>
      <c r="B24" s="9" t="s">
        <v>3877</v>
      </c>
      <c r="C24" s="9" t="s">
        <v>1566</v>
      </c>
      <c r="D24" s="9" t="s">
        <v>3873</v>
      </c>
      <c r="E24" s="9">
        <v>484.62</v>
      </c>
      <c r="F24" s="9">
        <v>432</v>
      </c>
    </row>
    <row r="25" spans="1:6" x14ac:dyDescent="0.25">
      <c r="A25" s="9" t="s">
        <v>1594</v>
      </c>
      <c r="B25" s="9" t="s">
        <v>3974</v>
      </c>
      <c r="C25" s="9" t="s">
        <v>1547</v>
      </c>
      <c r="D25" s="9" t="s">
        <v>3842</v>
      </c>
      <c r="E25" s="9">
        <v>265.73266666666666</v>
      </c>
      <c r="F25" s="9">
        <v>360</v>
      </c>
    </row>
    <row r="26" spans="1:6" x14ac:dyDescent="0.25">
      <c r="A26" s="9" t="s">
        <v>1596</v>
      </c>
      <c r="B26" s="9" t="s">
        <v>3879</v>
      </c>
      <c r="C26" s="9" t="s">
        <v>1566</v>
      </c>
      <c r="D26" s="9" t="s">
        <v>3880</v>
      </c>
      <c r="E26" s="9">
        <v>166.06</v>
      </c>
      <c r="F26" s="9">
        <v>340</v>
      </c>
    </row>
    <row r="27" spans="1:6" x14ac:dyDescent="0.25">
      <c r="A27" s="9" t="s">
        <v>1598</v>
      </c>
      <c r="B27" s="9" t="s">
        <v>3975</v>
      </c>
      <c r="C27" s="9" t="s">
        <v>1547</v>
      </c>
      <c r="D27" s="9" t="s">
        <v>3849</v>
      </c>
      <c r="E27" s="9">
        <v>174.02</v>
      </c>
      <c r="F27" s="9">
        <v>268</v>
      </c>
    </row>
    <row r="28" spans="1:6" x14ac:dyDescent="0.25">
      <c r="A28" s="9" t="s">
        <v>1600</v>
      </c>
      <c r="B28" s="9" t="s">
        <v>3882</v>
      </c>
      <c r="C28" s="9" t="s">
        <v>1563</v>
      </c>
      <c r="D28" s="9" t="s">
        <v>3855</v>
      </c>
      <c r="E28" s="9">
        <v>322.41000000000003</v>
      </c>
      <c r="F28" s="9">
        <v>213</v>
      </c>
    </row>
    <row r="29" spans="1:6" x14ac:dyDescent="0.25">
      <c r="A29" s="9" t="s">
        <v>1602</v>
      </c>
      <c r="B29" s="9" t="s">
        <v>3883</v>
      </c>
      <c r="C29" s="9" t="s">
        <v>1544</v>
      </c>
      <c r="D29" s="9" t="s">
        <v>3865</v>
      </c>
      <c r="E29" s="9">
        <v>234.80599999999998</v>
      </c>
      <c r="F29" s="9">
        <v>378</v>
      </c>
    </row>
    <row r="30" spans="1:6" x14ac:dyDescent="0.25">
      <c r="A30" s="9" t="s">
        <v>1604</v>
      </c>
      <c r="B30" s="9" t="s">
        <v>3884</v>
      </c>
      <c r="C30" s="9" t="s">
        <v>1566</v>
      </c>
      <c r="D30" s="9" t="s">
        <v>3849</v>
      </c>
      <c r="E30" s="9">
        <v>38.76</v>
      </c>
      <c r="F30" s="9">
        <v>137</v>
      </c>
    </row>
    <row r="31" spans="1:6" x14ac:dyDescent="0.25">
      <c r="A31" s="9" t="s">
        <v>1606</v>
      </c>
      <c r="B31" s="9" t="s">
        <v>3885</v>
      </c>
      <c r="C31" s="9" t="s">
        <v>1544</v>
      </c>
      <c r="D31" s="9" t="s">
        <v>3865</v>
      </c>
      <c r="E31" s="9">
        <v>218.48</v>
      </c>
      <c r="F31" s="9">
        <v>276</v>
      </c>
    </row>
    <row r="32" spans="1:6" x14ac:dyDescent="0.25">
      <c r="A32" s="9" t="s">
        <v>1608</v>
      </c>
      <c r="B32" s="9" t="s">
        <v>3886</v>
      </c>
      <c r="C32" s="9" t="s">
        <v>1544</v>
      </c>
      <c r="D32" s="9" t="s">
        <v>3859</v>
      </c>
      <c r="E32" s="9">
        <v>19.52</v>
      </c>
      <c r="F32" s="9">
        <v>57</v>
      </c>
    </row>
    <row r="33" spans="1:6" x14ac:dyDescent="0.25">
      <c r="A33" s="9" t="s">
        <v>1610</v>
      </c>
      <c r="B33" s="9" t="s">
        <v>3887</v>
      </c>
      <c r="C33" s="9" t="s">
        <v>1566</v>
      </c>
      <c r="D33" s="9" t="s">
        <v>3888</v>
      </c>
      <c r="E33" s="9">
        <v>204.39</v>
      </c>
      <c r="F33" s="9">
        <v>281</v>
      </c>
    </row>
    <row r="34" spans="1:6" x14ac:dyDescent="0.25">
      <c r="A34" s="9" t="s">
        <v>1612</v>
      </c>
      <c r="B34" s="9" t="s">
        <v>3889</v>
      </c>
      <c r="C34" s="9" t="s">
        <v>1558</v>
      </c>
      <c r="D34" s="9" t="s">
        <v>3851</v>
      </c>
      <c r="E34" s="9">
        <v>283.83</v>
      </c>
      <c r="F34" s="9">
        <v>244</v>
      </c>
    </row>
    <row r="35" spans="1:6" x14ac:dyDescent="0.25">
      <c r="A35" s="9" t="s">
        <v>1614</v>
      </c>
      <c r="B35" s="9" t="s">
        <v>3890</v>
      </c>
      <c r="C35" s="9" t="s">
        <v>1544</v>
      </c>
      <c r="D35" s="9" t="s">
        <v>3865</v>
      </c>
      <c r="E35" s="9">
        <v>179.77</v>
      </c>
      <c r="F35" s="9">
        <v>305</v>
      </c>
    </row>
    <row r="36" spans="1:6" x14ac:dyDescent="0.25">
      <c r="A36" s="9" t="s">
        <v>1616</v>
      </c>
      <c r="B36" s="9" t="s">
        <v>3891</v>
      </c>
      <c r="C36" s="9" t="s">
        <v>1563</v>
      </c>
      <c r="D36" s="9" t="s">
        <v>3840</v>
      </c>
      <c r="E36" s="9">
        <v>419.28</v>
      </c>
      <c r="F36" s="9">
        <v>86</v>
      </c>
    </row>
    <row r="37" spans="1:6" x14ac:dyDescent="0.25">
      <c r="A37" s="9" t="s">
        <v>1618</v>
      </c>
      <c r="B37" s="9" t="s">
        <v>3892</v>
      </c>
      <c r="C37" s="9" t="s">
        <v>1544</v>
      </c>
      <c r="D37" s="9" t="s">
        <v>3853</v>
      </c>
      <c r="E37" s="9">
        <v>382.22</v>
      </c>
      <c r="F37" s="9">
        <v>329</v>
      </c>
    </row>
    <row r="38" spans="1:6" x14ac:dyDescent="0.25">
      <c r="A38" s="9" t="s">
        <v>1620</v>
      </c>
      <c r="B38" s="9" t="s">
        <v>3976</v>
      </c>
      <c r="C38" s="9" t="s">
        <v>1547</v>
      </c>
      <c r="D38" s="9" t="s">
        <v>3842</v>
      </c>
      <c r="E38" s="9">
        <v>223.43</v>
      </c>
      <c r="F38" s="9">
        <v>154</v>
      </c>
    </row>
    <row r="39" spans="1:6" x14ac:dyDescent="0.25">
      <c r="A39" s="9" t="s">
        <v>1622</v>
      </c>
      <c r="B39" s="9" t="s">
        <v>3977</v>
      </c>
      <c r="C39" s="9" t="s">
        <v>1547</v>
      </c>
      <c r="D39" s="9" t="s">
        <v>3895</v>
      </c>
      <c r="E39" s="9">
        <v>353.47</v>
      </c>
      <c r="F39" s="9">
        <v>214</v>
      </c>
    </row>
    <row r="40" spans="1:6" x14ac:dyDescent="0.25">
      <c r="A40" s="9" t="s">
        <v>1624</v>
      </c>
      <c r="B40" s="9" t="s">
        <v>3896</v>
      </c>
      <c r="C40" s="9" t="s">
        <v>1566</v>
      </c>
      <c r="D40" s="9" t="s">
        <v>3880</v>
      </c>
      <c r="E40" s="9">
        <v>135.61000000000001</v>
      </c>
      <c r="F40" s="9">
        <v>394</v>
      </c>
    </row>
    <row r="41" spans="1:6" x14ac:dyDescent="0.25">
      <c r="A41" s="9" t="s">
        <v>1626</v>
      </c>
      <c r="B41" s="9" t="s">
        <v>3897</v>
      </c>
      <c r="C41" s="9" t="s">
        <v>1563</v>
      </c>
      <c r="D41" s="9" t="s">
        <v>3898</v>
      </c>
      <c r="E41" s="9">
        <v>326.06</v>
      </c>
      <c r="F41" s="9">
        <v>301</v>
      </c>
    </row>
    <row r="42" spans="1:6" x14ac:dyDescent="0.25">
      <c r="A42" s="9" t="s">
        <v>1628</v>
      </c>
      <c r="B42" s="9" t="s">
        <v>3899</v>
      </c>
      <c r="C42" s="9" t="s">
        <v>1563</v>
      </c>
      <c r="D42" s="9" t="s">
        <v>3855</v>
      </c>
      <c r="E42" s="9">
        <v>38.520000000000003</v>
      </c>
      <c r="F42" s="9">
        <v>378</v>
      </c>
    </row>
    <row r="43" spans="1:6" x14ac:dyDescent="0.25">
      <c r="A43" s="9" t="s">
        <v>1630</v>
      </c>
      <c r="B43" s="9" t="s">
        <v>3900</v>
      </c>
      <c r="C43" s="9" t="s">
        <v>1566</v>
      </c>
      <c r="D43" s="9" t="s">
        <v>3857</v>
      </c>
      <c r="E43" s="9">
        <v>313.26</v>
      </c>
      <c r="F43" s="9">
        <v>369</v>
      </c>
    </row>
    <row r="44" spans="1:6" x14ac:dyDescent="0.25">
      <c r="A44" s="9" t="s">
        <v>1632</v>
      </c>
      <c r="B44" s="9" t="s">
        <v>3978</v>
      </c>
      <c r="C44" s="9" t="s">
        <v>1563</v>
      </c>
      <c r="D44" s="9" t="s">
        <v>3849</v>
      </c>
      <c r="E44" s="9">
        <v>450.71</v>
      </c>
      <c r="F44" s="9">
        <v>389</v>
      </c>
    </row>
    <row r="45" spans="1:6" x14ac:dyDescent="0.25">
      <c r="A45" s="9" t="s">
        <v>1634</v>
      </c>
      <c r="B45" s="9" t="s">
        <v>3979</v>
      </c>
      <c r="C45" s="9" t="s">
        <v>1563</v>
      </c>
      <c r="D45" s="9" t="s">
        <v>3840</v>
      </c>
      <c r="E45" s="9">
        <v>253.33</v>
      </c>
      <c r="F45" s="9">
        <v>266</v>
      </c>
    </row>
    <row r="46" spans="1:6" x14ac:dyDescent="0.25">
      <c r="A46" s="9" t="s">
        <v>1636</v>
      </c>
      <c r="B46" s="9" t="s">
        <v>3903</v>
      </c>
      <c r="C46" s="9" t="s">
        <v>1566</v>
      </c>
      <c r="D46" s="9" t="s">
        <v>3857</v>
      </c>
      <c r="E46" s="9">
        <v>167.12</v>
      </c>
      <c r="F46" s="9">
        <v>316</v>
      </c>
    </row>
    <row r="47" spans="1:6" x14ac:dyDescent="0.25">
      <c r="A47" s="9" t="s">
        <v>1638</v>
      </c>
      <c r="B47" s="9" t="s">
        <v>3904</v>
      </c>
      <c r="C47" s="9" t="s">
        <v>1566</v>
      </c>
      <c r="D47" s="9" t="s">
        <v>3888</v>
      </c>
      <c r="E47" s="9">
        <v>318.91000000000003</v>
      </c>
      <c r="F47" s="9">
        <v>114</v>
      </c>
    </row>
    <row r="48" spans="1:6" x14ac:dyDescent="0.25">
      <c r="A48" s="9" t="s">
        <v>1640</v>
      </c>
      <c r="B48" s="9" t="s">
        <v>3980</v>
      </c>
      <c r="C48" s="9" t="s">
        <v>1547</v>
      </c>
      <c r="D48" s="9" t="s">
        <v>3844</v>
      </c>
      <c r="E48" s="9">
        <v>167.34</v>
      </c>
      <c r="F48" s="9">
        <v>296</v>
      </c>
    </row>
    <row r="49" spans="1:6" x14ac:dyDescent="0.25">
      <c r="A49" s="9" t="s">
        <v>1642</v>
      </c>
      <c r="B49" s="9" t="s">
        <v>3906</v>
      </c>
      <c r="C49" s="9" t="s">
        <v>1558</v>
      </c>
      <c r="D49" s="9" t="s">
        <v>3907</v>
      </c>
      <c r="E49" s="9">
        <v>250.41615384615383</v>
      </c>
      <c r="F49" s="9">
        <v>431</v>
      </c>
    </row>
    <row r="50" spans="1:6" x14ac:dyDescent="0.25">
      <c r="A50" s="9" t="s">
        <v>1644</v>
      </c>
      <c r="B50" s="9" t="s">
        <v>3908</v>
      </c>
      <c r="C50" s="9" t="s">
        <v>1563</v>
      </c>
      <c r="D50" s="9" t="s">
        <v>3849</v>
      </c>
      <c r="E50" s="9">
        <v>177.98</v>
      </c>
      <c r="F50" s="9">
        <v>103</v>
      </c>
    </row>
    <row r="51" spans="1:6" x14ac:dyDescent="0.25">
      <c r="A51" s="9" t="s">
        <v>1646</v>
      </c>
      <c r="B51" s="9" t="s">
        <v>3981</v>
      </c>
      <c r="C51" s="9" t="s">
        <v>1558</v>
      </c>
      <c r="D51" s="9" t="s">
        <v>3910</v>
      </c>
      <c r="E51" s="9">
        <v>43.29</v>
      </c>
      <c r="F51" s="9">
        <v>267</v>
      </c>
    </row>
    <row r="52" spans="1:6" x14ac:dyDescent="0.25">
      <c r="A52" s="9" t="s">
        <v>1648</v>
      </c>
      <c r="B52" s="9" t="s">
        <v>3911</v>
      </c>
      <c r="C52" s="9" t="s">
        <v>1566</v>
      </c>
      <c r="D52" s="9" t="s">
        <v>3857</v>
      </c>
      <c r="E52" s="9">
        <v>190.29</v>
      </c>
      <c r="F52" s="9">
        <v>260</v>
      </c>
    </row>
    <row r="53" spans="1:6" x14ac:dyDescent="0.25">
      <c r="A53" s="9" t="s">
        <v>1650</v>
      </c>
      <c r="B53" s="9" t="s">
        <v>3982</v>
      </c>
      <c r="C53" s="9" t="s">
        <v>1563</v>
      </c>
      <c r="D53" s="9" t="s">
        <v>3849</v>
      </c>
      <c r="E53" s="9">
        <v>88.49</v>
      </c>
      <c r="F53" s="9">
        <v>246</v>
      </c>
    </row>
    <row r="54" spans="1:6" x14ac:dyDescent="0.25">
      <c r="A54" s="9" t="s">
        <v>1652</v>
      </c>
      <c r="B54" s="9" t="s">
        <v>3913</v>
      </c>
      <c r="C54" s="9" t="s">
        <v>1566</v>
      </c>
      <c r="D54" s="9" t="s">
        <v>3888</v>
      </c>
      <c r="E54" s="9">
        <v>212.26</v>
      </c>
      <c r="F54" s="9">
        <v>82</v>
      </c>
    </row>
    <row r="55" spans="1:6" x14ac:dyDescent="0.25">
      <c r="A55" s="9" t="s">
        <v>1654</v>
      </c>
      <c r="B55" s="9" t="s">
        <v>3983</v>
      </c>
      <c r="C55" s="9" t="s">
        <v>1547</v>
      </c>
      <c r="D55" s="9" t="s">
        <v>3847</v>
      </c>
      <c r="E55" s="9">
        <v>386.56</v>
      </c>
      <c r="F55" s="9">
        <v>125</v>
      </c>
    </row>
    <row r="56" spans="1:6" x14ac:dyDescent="0.25">
      <c r="A56" s="9" t="s">
        <v>1656</v>
      </c>
      <c r="B56" s="9" t="s">
        <v>3915</v>
      </c>
      <c r="C56" s="9" t="s">
        <v>1566</v>
      </c>
      <c r="D56" s="9" t="s">
        <v>3849</v>
      </c>
      <c r="E56" s="9">
        <v>434.84</v>
      </c>
      <c r="F56" s="9">
        <v>185</v>
      </c>
    </row>
    <row r="57" spans="1:6" x14ac:dyDescent="0.25">
      <c r="A57" s="9" t="s">
        <v>1658</v>
      </c>
      <c r="B57" s="9" t="s">
        <v>3916</v>
      </c>
      <c r="C57" s="9" t="s">
        <v>1544</v>
      </c>
      <c r="D57" s="9" t="s">
        <v>3865</v>
      </c>
      <c r="E57" s="9">
        <v>81.75</v>
      </c>
      <c r="F57" s="9">
        <v>226.05</v>
      </c>
    </row>
    <row r="58" spans="1:6" x14ac:dyDescent="0.25">
      <c r="A58" s="9" t="s">
        <v>1660</v>
      </c>
      <c r="B58" s="9" t="s">
        <v>3917</v>
      </c>
      <c r="C58" s="9" t="s">
        <v>1544</v>
      </c>
      <c r="D58" s="9" t="s">
        <v>3865</v>
      </c>
      <c r="E58" s="9">
        <v>461.47</v>
      </c>
      <c r="F58" s="9">
        <v>190</v>
      </c>
    </row>
    <row r="59" spans="1:6" x14ac:dyDescent="0.25">
      <c r="A59" s="9" t="s">
        <v>1662</v>
      </c>
      <c r="B59" s="9" t="s">
        <v>3918</v>
      </c>
      <c r="C59" s="9" t="s">
        <v>1566</v>
      </c>
      <c r="D59" s="9" t="s">
        <v>3857</v>
      </c>
      <c r="E59" s="9">
        <v>30.62</v>
      </c>
      <c r="F59" s="9">
        <v>138</v>
      </c>
    </row>
    <row r="60" spans="1:6" x14ac:dyDescent="0.25">
      <c r="A60" s="9" t="s">
        <v>1664</v>
      </c>
      <c r="B60" s="9" t="s">
        <v>3919</v>
      </c>
      <c r="C60" s="9" t="s">
        <v>1547</v>
      </c>
      <c r="D60" s="9" t="s">
        <v>3849</v>
      </c>
      <c r="E60" s="9">
        <v>113.83</v>
      </c>
      <c r="F60" s="9">
        <v>485</v>
      </c>
    </row>
    <row r="61" spans="1:6" x14ac:dyDescent="0.25">
      <c r="A61" s="9" t="s">
        <v>1666</v>
      </c>
      <c r="B61" s="9" t="s">
        <v>3984</v>
      </c>
      <c r="C61" s="9" t="s">
        <v>1558</v>
      </c>
      <c r="D61" s="9" t="s">
        <v>3862</v>
      </c>
      <c r="E61" s="9">
        <v>17.309999999999999</v>
      </c>
      <c r="F61" s="9">
        <v>399</v>
      </c>
    </row>
    <row r="62" spans="1:6" x14ac:dyDescent="0.25">
      <c r="A62" s="9" t="s">
        <v>1668</v>
      </c>
      <c r="B62" s="9" t="s">
        <v>3921</v>
      </c>
      <c r="C62" s="9" t="s">
        <v>1558</v>
      </c>
      <c r="D62" s="9" t="s">
        <v>3910</v>
      </c>
      <c r="E62" s="9">
        <v>482.75</v>
      </c>
      <c r="F62" s="9">
        <v>444</v>
      </c>
    </row>
    <row r="63" spans="1:6" x14ac:dyDescent="0.25">
      <c r="A63" s="9" t="s">
        <v>1670</v>
      </c>
      <c r="B63" s="9" t="s">
        <v>3922</v>
      </c>
      <c r="C63" s="9" t="s">
        <v>1566</v>
      </c>
      <c r="D63" s="9" t="s">
        <v>3873</v>
      </c>
      <c r="E63" s="9">
        <v>103.45</v>
      </c>
      <c r="F63" s="9">
        <v>465</v>
      </c>
    </row>
    <row r="64" spans="1:6" x14ac:dyDescent="0.25">
      <c r="A64" s="9" t="s">
        <v>1672</v>
      </c>
      <c r="B64" s="9" t="s">
        <v>3923</v>
      </c>
      <c r="C64" s="9" t="s">
        <v>1563</v>
      </c>
      <c r="D64" s="9" t="s">
        <v>3840</v>
      </c>
      <c r="E64" s="9">
        <v>86.42</v>
      </c>
      <c r="F64" s="9">
        <v>222</v>
      </c>
    </row>
    <row r="65" spans="1:6" x14ac:dyDescent="0.25">
      <c r="A65" s="9" t="s">
        <v>1674</v>
      </c>
      <c r="B65" s="9" t="s">
        <v>3924</v>
      </c>
      <c r="C65" s="9" t="s">
        <v>1558</v>
      </c>
      <c r="D65" s="9" t="s">
        <v>3851</v>
      </c>
      <c r="E65" s="9">
        <v>266.86</v>
      </c>
      <c r="F65" s="9">
        <v>458</v>
      </c>
    </row>
    <row r="66" spans="1:6" x14ac:dyDescent="0.25">
      <c r="A66" s="9" t="s">
        <v>1676</v>
      </c>
      <c r="B66" s="9" t="s">
        <v>3925</v>
      </c>
      <c r="C66" s="9" t="s">
        <v>1558</v>
      </c>
      <c r="D66" s="9" t="s">
        <v>3907</v>
      </c>
      <c r="E66" s="9">
        <v>299.11</v>
      </c>
      <c r="F66" s="9">
        <v>118</v>
      </c>
    </row>
    <row r="67" spans="1:6" x14ac:dyDescent="0.25">
      <c r="A67" s="9" t="s">
        <v>1678</v>
      </c>
      <c r="B67" s="9" t="s">
        <v>3985</v>
      </c>
      <c r="C67" s="9" t="s">
        <v>1566</v>
      </c>
      <c r="D67" s="9" t="s">
        <v>3857</v>
      </c>
      <c r="E67" s="9">
        <v>240.63</v>
      </c>
      <c r="F67" s="9">
        <v>423</v>
      </c>
    </row>
    <row r="68" spans="1:6" x14ac:dyDescent="0.25">
      <c r="A68" s="9" t="s">
        <v>1680</v>
      </c>
      <c r="B68" s="9" t="s">
        <v>3986</v>
      </c>
      <c r="C68" s="9" t="s">
        <v>1558</v>
      </c>
      <c r="D68" s="9" t="s">
        <v>3862</v>
      </c>
      <c r="E68" s="9">
        <v>340.39</v>
      </c>
      <c r="F68" s="9">
        <v>177</v>
      </c>
    </row>
    <row r="69" spans="1:6" x14ac:dyDescent="0.25">
      <c r="A69" s="9" t="s">
        <v>1682</v>
      </c>
      <c r="B69" s="9" t="s">
        <v>3987</v>
      </c>
      <c r="C69" s="9" t="s">
        <v>1563</v>
      </c>
      <c r="D69" s="9" t="s">
        <v>3849</v>
      </c>
      <c r="E69" s="9">
        <v>349.17</v>
      </c>
      <c r="F69" s="9">
        <v>476</v>
      </c>
    </row>
    <row r="70" spans="1:6" x14ac:dyDescent="0.25">
      <c r="A70" s="9" t="s">
        <v>1684</v>
      </c>
      <c r="B70" s="9" t="s">
        <v>3929</v>
      </c>
      <c r="C70" s="9" t="s">
        <v>1544</v>
      </c>
      <c r="D70" s="9" t="s">
        <v>3930</v>
      </c>
      <c r="E70" s="9">
        <v>243.7</v>
      </c>
      <c r="F70" s="9">
        <v>130</v>
      </c>
    </row>
    <row r="71" spans="1:6" x14ac:dyDescent="0.25">
      <c r="A71" s="9" t="s">
        <v>1686</v>
      </c>
      <c r="B71" s="9" t="s">
        <v>3988</v>
      </c>
      <c r="C71" s="9" t="s">
        <v>1547</v>
      </c>
      <c r="D71" s="9" t="s">
        <v>3847</v>
      </c>
      <c r="E71" s="9">
        <v>218.22</v>
      </c>
      <c r="F71" s="9">
        <v>224</v>
      </c>
    </row>
    <row r="72" spans="1:6" x14ac:dyDescent="0.25">
      <c r="A72" s="9" t="s">
        <v>1688</v>
      </c>
      <c r="B72" s="9" t="s">
        <v>3932</v>
      </c>
      <c r="C72" s="9" t="s">
        <v>1544</v>
      </c>
      <c r="D72" s="9" t="s">
        <v>3876</v>
      </c>
      <c r="E72" s="9">
        <v>138.05000000000001</v>
      </c>
      <c r="F72" s="9">
        <v>89</v>
      </c>
    </row>
    <row r="73" spans="1:6" x14ac:dyDescent="0.25">
      <c r="A73" s="9" t="s">
        <v>1690</v>
      </c>
      <c r="B73" s="9" t="s">
        <v>3933</v>
      </c>
      <c r="C73" s="9" t="s">
        <v>1558</v>
      </c>
      <c r="D73" s="9" t="s">
        <v>3862</v>
      </c>
      <c r="E73" s="9">
        <v>214.32</v>
      </c>
      <c r="F73" s="9">
        <v>383</v>
      </c>
    </row>
    <row r="74" spans="1:6" x14ac:dyDescent="0.25">
      <c r="A74" s="9" t="s">
        <v>1692</v>
      </c>
      <c r="B74" s="9" t="s">
        <v>3934</v>
      </c>
      <c r="C74" s="9" t="s">
        <v>1566</v>
      </c>
      <c r="D74" s="9" t="s">
        <v>3857</v>
      </c>
      <c r="E74" s="9">
        <v>477.61</v>
      </c>
      <c r="F74" s="9">
        <v>300</v>
      </c>
    </row>
    <row r="75" spans="1:6" x14ac:dyDescent="0.25">
      <c r="A75" s="9" t="s">
        <v>1694</v>
      </c>
      <c r="B75" s="9" t="s">
        <v>3935</v>
      </c>
      <c r="C75" s="9" t="s">
        <v>1566</v>
      </c>
      <c r="D75" s="9" t="s">
        <v>3888</v>
      </c>
      <c r="E75" s="9">
        <v>107.06</v>
      </c>
      <c r="F75" s="9">
        <v>359</v>
      </c>
    </row>
    <row r="76" spans="1:6" x14ac:dyDescent="0.25">
      <c r="A76" s="9" t="s">
        <v>1696</v>
      </c>
      <c r="B76" s="9" t="s">
        <v>3936</v>
      </c>
      <c r="C76" s="9" t="s">
        <v>1563</v>
      </c>
      <c r="D76" s="9" t="s">
        <v>3855</v>
      </c>
      <c r="E76" s="9">
        <v>403.71</v>
      </c>
      <c r="F76" s="9">
        <v>159</v>
      </c>
    </row>
    <row r="77" spans="1:6" x14ac:dyDescent="0.25">
      <c r="A77" s="9" t="s">
        <v>1698</v>
      </c>
      <c r="B77" s="9" t="s">
        <v>3989</v>
      </c>
      <c r="C77" s="9" t="s">
        <v>1547</v>
      </c>
      <c r="D77" s="9" t="s">
        <v>3895</v>
      </c>
      <c r="E77" s="9">
        <v>158.13999999999999</v>
      </c>
      <c r="F77" s="9">
        <v>82</v>
      </c>
    </row>
    <row r="78" spans="1:6" x14ac:dyDescent="0.25">
      <c r="A78" s="9" t="s">
        <v>1700</v>
      </c>
      <c r="B78" s="9" t="s">
        <v>3938</v>
      </c>
      <c r="C78" s="9" t="s">
        <v>1563</v>
      </c>
      <c r="D78" s="9" t="s">
        <v>3840</v>
      </c>
      <c r="E78" s="9">
        <v>392.89</v>
      </c>
      <c r="F78" s="9">
        <v>320</v>
      </c>
    </row>
    <row r="79" spans="1:6" x14ac:dyDescent="0.25">
      <c r="A79" s="9" t="s">
        <v>1702</v>
      </c>
      <c r="B79" s="9" t="s">
        <v>3990</v>
      </c>
      <c r="C79" s="9" t="s">
        <v>1563</v>
      </c>
      <c r="D79" s="9" t="s">
        <v>3867</v>
      </c>
      <c r="E79" s="9">
        <v>480.9</v>
      </c>
      <c r="F79" s="9">
        <v>104</v>
      </c>
    </row>
    <row r="80" spans="1:6" x14ac:dyDescent="0.25">
      <c r="A80" s="9" t="s">
        <v>1704</v>
      </c>
      <c r="B80" s="9" t="s">
        <v>3940</v>
      </c>
      <c r="C80" s="9" t="s">
        <v>1544</v>
      </c>
      <c r="D80" s="9" t="s">
        <v>3865</v>
      </c>
      <c r="E80" s="9">
        <v>325.26</v>
      </c>
      <c r="F80" s="9">
        <v>400</v>
      </c>
    </row>
    <row r="81" spans="1:6" x14ac:dyDescent="0.25">
      <c r="A81" s="9" t="s">
        <v>1706</v>
      </c>
      <c r="B81" s="9" t="s">
        <v>3941</v>
      </c>
      <c r="C81" s="9" t="s">
        <v>1544</v>
      </c>
      <c r="D81" s="9" t="s">
        <v>3853</v>
      </c>
      <c r="E81" s="9">
        <v>228.53</v>
      </c>
      <c r="F81" s="9">
        <v>469</v>
      </c>
    </row>
    <row r="82" spans="1:6" x14ac:dyDescent="0.25">
      <c r="A82" s="9" t="s">
        <v>1708</v>
      </c>
      <c r="B82" s="9" t="s">
        <v>3942</v>
      </c>
      <c r="C82" s="9" t="s">
        <v>1544</v>
      </c>
      <c r="D82" s="9" t="s">
        <v>3859</v>
      </c>
      <c r="E82" s="9">
        <v>143.43</v>
      </c>
      <c r="F82" s="9">
        <v>58</v>
      </c>
    </row>
    <row r="83" spans="1:6" x14ac:dyDescent="0.25">
      <c r="A83" s="9" t="s">
        <v>1710</v>
      </c>
      <c r="B83" s="9" t="s">
        <v>3943</v>
      </c>
      <c r="C83" s="9" t="s">
        <v>1566</v>
      </c>
      <c r="D83" s="9" t="s">
        <v>3873</v>
      </c>
      <c r="E83" s="9">
        <v>285.54000000000002</v>
      </c>
      <c r="F83" s="9">
        <v>358</v>
      </c>
    </row>
    <row r="84" spans="1:6" x14ac:dyDescent="0.25">
      <c r="A84" s="9" t="s">
        <v>1712</v>
      </c>
      <c r="B84" s="9" t="s">
        <v>3944</v>
      </c>
      <c r="C84" s="9" t="s">
        <v>1566</v>
      </c>
      <c r="D84" s="9" t="s">
        <v>3857</v>
      </c>
      <c r="E84" s="9">
        <v>152.91999999999999</v>
      </c>
      <c r="F84" s="9">
        <v>281</v>
      </c>
    </row>
    <row r="85" spans="1:6" x14ac:dyDescent="0.25">
      <c r="A85" s="9" t="s">
        <v>1714</v>
      </c>
      <c r="B85" s="9" t="s">
        <v>3945</v>
      </c>
      <c r="C85" s="9" t="s">
        <v>1558</v>
      </c>
      <c r="D85" s="9" t="s">
        <v>3851</v>
      </c>
      <c r="E85" s="9">
        <v>250.41615384615383</v>
      </c>
      <c r="F85" s="9">
        <v>159</v>
      </c>
    </row>
    <row r="86" spans="1:6" x14ac:dyDescent="0.25">
      <c r="A86" s="9" t="s">
        <v>1716</v>
      </c>
      <c r="B86" s="9" t="s">
        <v>3946</v>
      </c>
      <c r="C86" s="9" t="s">
        <v>1544</v>
      </c>
      <c r="D86" s="9" t="s">
        <v>3930</v>
      </c>
      <c r="E86" s="9">
        <v>388.46</v>
      </c>
      <c r="F86" s="9">
        <v>208</v>
      </c>
    </row>
    <row r="87" spans="1:6" x14ac:dyDescent="0.25">
      <c r="A87" s="9" t="s">
        <v>1718</v>
      </c>
      <c r="B87" s="9" t="s">
        <v>3991</v>
      </c>
      <c r="C87" s="9" t="s">
        <v>1547</v>
      </c>
      <c r="D87" s="9" t="s">
        <v>3849</v>
      </c>
      <c r="E87" s="9">
        <v>119.57</v>
      </c>
      <c r="F87" s="9">
        <v>210</v>
      </c>
    </row>
    <row r="88" spans="1:6" x14ac:dyDescent="0.25">
      <c r="A88" s="9" t="s">
        <v>1720</v>
      </c>
      <c r="B88" s="9" t="s">
        <v>3948</v>
      </c>
      <c r="C88" s="9" t="s">
        <v>1544</v>
      </c>
      <c r="D88" s="9" t="s">
        <v>3859</v>
      </c>
      <c r="E88" s="9">
        <v>176.07</v>
      </c>
      <c r="F88" s="9">
        <v>82</v>
      </c>
    </row>
    <row r="89" spans="1:6" x14ac:dyDescent="0.25">
      <c r="A89" s="9" t="s">
        <v>1722</v>
      </c>
      <c r="B89" s="9" t="s">
        <v>3992</v>
      </c>
      <c r="C89" s="9" t="s">
        <v>1544</v>
      </c>
      <c r="D89" s="9" t="s">
        <v>3853</v>
      </c>
      <c r="E89" s="9">
        <v>371.38</v>
      </c>
      <c r="F89" s="9">
        <v>220</v>
      </c>
    </row>
    <row r="90" spans="1:6" x14ac:dyDescent="0.25">
      <c r="A90" s="9" t="s">
        <v>1724</v>
      </c>
      <c r="B90" s="9" t="s">
        <v>3950</v>
      </c>
      <c r="C90" s="9" t="s">
        <v>1566</v>
      </c>
      <c r="D90" s="9" t="s">
        <v>3849</v>
      </c>
      <c r="E90" s="9">
        <v>131.24</v>
      </c>
      <c r="F90" s="9">
        <v>232</v>
      </c>
    </row>
    <row r="91" spans="1:6" x14ac:dyDescent="0.25">
      <c r="A91" s="9" t="s">
        <v>1726</v>
      </c>
      <c r="B91" s="9" t="s">
        <v>3951</v>
      </c>
      <c r="C91" s="9" t="s">
        <v>1558</v>
      </c>
      <c r="D91" s="9" t="s">
        <v>3907</v>
      </c>
      <c r="E91" s="9">
        <v>183.04</v>
      </c>
      <c r="F91" s="9">
        <v>457</v>
      </c>
    </row>
    <row r="92" spans="1:6" x14ac:dyDescent="0.25">
      <c r="A92" s="9" t="s">
        <v>1728</v>
      </c>
      <c r="B92" s="9" t="s">
        <v>3993</v>
      </c>
      <c r="C92" s="9" t="s">
        <v>1563</v>
      </c>
      <c r="D92" s="9" t="s">
        <v>3849</v>
      </c>
      <c r="E92" s="9">
        <v>340.14</v>
      </c>
      <c r="F92" s="9">
        <v>361</v>
      </c>
    </row>
    <row r="93" spans="1:6" x14ac:dyDescent="0.25">
      <c r="A93" s="9" t="s">
        <v>1730</v>
      </c>
      <c r="B93" s="9" t="s">
        <v>3994</v>
      </c>
      <c r="C93" s="9" t="s">
        <v>1547</v>
      </c>
      <c r="D93" s="9" t="s">
        <v>3895</v>
      </c>
      <c r="E93" s="9">
        <v>438.25</v>
      </c>
      <c r="F93" s="9">
        <v>496</v>
      </c>
    </row>
    <row r="94" spans="1:6" x14ac:dyDescent="0.25">
      <c r="A94" s="9" t="s">
        <v>1732</v>
      </c>
      <c r="B94" s="9" t="s">
        <v>3954</v>
      </c>
      <c r="C94" s="9" t="s">
        <v>1544</v>
      </c>
      <c r="D94" s="9" t="s">
        <v>3867</v>
      </c>
      <c r="E94" s="9">
        <v>447.43</v>
      </c>
      <c r="F94" s="9">
        <v>191</v>
      </c>
    </row>
    <row r="95" spans="1:6" x14ac:dyDescent="0.25">
      <c r="A95" s="9" t="s">
        <v>1734</v>
      </c>
      <c r="B95" s="9" t="s">
        <v>3995</v>
      </c>
      <c r="C95" s="9" t="s">
        <v>1563</v>
      </c>
      <c r="D95" s="9" t="s">
        <v>3840</v>
      </c>
      <c r="E95" s="9">
        <v>377.52</v>
      </c>
      <c r="F95" s="9">
        <v>485</v>
      </c>
    </row>
    <row r="96" spans="1:6" x14ac:dyDescent="0.25">
      <c r="A96" s="9" t="s">
        <v>1736</v>
      </c>
      <c r="B96" s="9" t="s">
        <v>3956</v>
      </c>
      <c r="C96" s="9" t="s">
        <v>1558</v>
      </c>
      <c r="D96" s="9" t="s">
        <v>3851</v>
      </c>
      <c r="E96" s="9">
        <v>358.47</v>
      </c>
      <c r="F96" s="9">
        <v>213</v>
      </c>
    </row>
    <row r="97" spans="1:6" x14ac:dyDescent="0.25">
      <c r="A97" s="9" t="s">
        <v>1738</v>
      </c>
      <c r="B97" s="9" t="s">
        <v>3957</v>
      </c>
      <c r="C97" s="9" t="s">
        <v>1566</v>
      </c>
      <c r="D97" s="9" t="s">
        <v>3849</v>
      </c>
      <c r="E97" s="9">
        <v>60.65</v>
      </c>
      <c r="F97" s="9">
        <v>75</v>
      </c>
    </row>
    <row r="98" spans="1:6" x14ac:dyDescent="0.25">
      <c r="A98" s="9" t="s">
        <v>1740</v>
      </c>
      <c r="B98" s="9" t="s">
        <v>3996</v>
      </c>
      <c r="C98" s="9" t="s">
        <v>1547</v>
      </c>
      <c r="D98" s="9" t="s">
        <v>3844</v>
      </c>
      <c r="E98" s="9">
        <v>358.47</v>
      </c>
      <c r="F98" s="9">
        <v>143</v>
      </c>
    </row>
    <row r="99" spans="1:6" x14ac:dyDescent="0.25">
      <c r="A99" s="9" t="s">
        <v>1742</v>
      </c>
      <c r="B99" s="9" t="s">
        <v>3959</v>
      </c>
      <c r="C99" s="9" t="s">
        <v>1566</v>
      </c>
      <c r="D99" s="9" t="s">
        <v>3888</v>
      </c>
      <c r="E99" s="9">
        <v>245.98</v>
      </c>
      <c r="F99" s="9">
        <v>471</v>
      </c>
    </row>
    <row r="100" spans="1:6" x14ac:dyDescent="0.25">
      <c r="A100" s="9" t="s">
        <v>1744</v>
      </c>
      <c r="B100" s="9" t="s">
        <v>3960</v>
      </c>
      <c r="C100" s="9" t="s">
        <v>1563</v>
      </c>
      <c r="D100" s="9" t="s">
        <v>3855</v>
      </c>
      <c r="E100" s="9">
        <v>431.67</v>
      </c>
      <c r="F100" s="9">
        <v>73</v>
      </c>
    </row>
    <row r="101" spans="1:6" x14ac:dyDescent="0.25">
      <c r="A101" s="9" t="s">
        <v>1746</v>
      </c>
      <c r="B101" s="9" t="s">
        <v>3961</v>
      </c>
      <c r="C101" s="9" t="s">
        <v>1544</v>
      </c>
      <c r="D101" s="9" t="s">
        <v>3859</v>
      </c>
      <c r="E101" s="9">
        <v>201.41</v>
      </c>
      <c r="F101" s="9">
        <v>146</v>
      </c>
    </row>
  </sheetData>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J2001"/>
  <sheetViews>
    <sheetView workbookViewId="0">
      <selection activeCell="B2" sqref="B2"/>
    </sheetView>
  </sheetViews>
  <sheetFormatPr defaultRowHeight="15" x14ac:dyDescent="0.25"/>
  <cols>
    <col min="1" max="1" width="10.5703125" customWidth="1"/>
    <col min="2" max="2" width="13.42578125" customWidth="1"/>
    <col min="3" max="3" width="14.5703125" customWidth="1"/>
    <col min="4" max="4" width="12.85546875" customWidth="1"/>
    <col min="5" max="5" width="10.7109375" customWidth="1"/>
    <col min="6" max="6" width="10.85546875" customWidth="1"/>
    <col min="7" max="7" width="12.42578125" customWidth="1"/>
    <col min="8" max="8" width="10.85546875" customWidth="1"/>
    <col min="9" max="9" width="16.28515625" customWidth="1"/>
    <col min="10" max="10" width="15.7109375" customWidth="1"/>
  </cols>
  <sheetData>
    <row r="1" spans="1:10" x14ac:dyDescent="0.25">
      <c r="A1" s="3" t="s">
        <v>1816</v>
      </c>
      <c r="B1" s="3" t="s">
        <v>1817</v>
      </c>
      <c r="C1" s="3" t="s">
        <v>0</v>
      </c>
      <c r="D1" s="3" t="s">
        <v>1536</v>
      </c>
      <c r="E1" s="3" t="s">
        <v>1748</v>
      </c>
      <c r="F1" s="3" t="s">
        <v>1818</v>
      </c>
      <c r="G1" s="3" t="s">
        <v>1819</v>
      </c>
      <c r="H1" s="3" t="s">
        <v>1820</v>
      </c>
      <c r="I1" s="3" t="s">
        <v>1821</v>
      </c>
      <c r="J1" s="3" t="s">
        <v>1822</v>
      </c>
    </row>
    <row r="2" spans="1:10" x14ac:dyDescent="0.25">
      <c r="A2" t="s">
        <v>1823</v>
      </c>
      <c r="B2" s="2">
        <v>45480</v>
      </c>
      <c r="C2" t="s">
        <v>1272</v>
      </c>
      <c r="D2" t="s">
        <v>1742</v>
      </c>
      <c r="E2" t="s">
        <v>1766</v>
      </c>
      <c r="F2">
        <v>1</v>
      </c>
      <c r="G2">
        <v>218.04</v>
      </c>
      <c r="H2">
        <v>0.09</v>
      </c>
      <c r="I2" t="s">
        <v>1824</v>
      </c>
      <c r="J2">
        <v>198.41640000000001</v>
      </c>
    </row>
    <row r="3" spans="1:10" x14ac:dyDescent="0.25">
      <c r="A3" t="s">
        <v>1825</v>
      </c>
      <c r="B3" s="2">
        <v>45285</v>
      </c>
      <c r="C3" t="s">
        <v>1440</v>
      </c>
      <c r="D3" t="s">
        <v>1696</v>
      </c>
      <c r="E3" t="s">
        <v>1807</v>
      </c>
      <c r="F3">
        <v>3</v>
      </c>
      <c r="G3">
        <v>104.47</v>
      </c>
      <c r="H3">
        <v>0.27</v>
      </c>
      <c r="I3" t="s">
        <v>1826</v>
      </c>
      <c r="J3">
        <v>228.7893</v>
      </c>
    </row>
    <row r="4" spans="1:10" x14ac:dyDescent="0.25">
      <c r="A4" t="s">
        <v>1827</v>
      </c>
      <c r="B4" s="2">
        <v>45446</v>
      </c>
      <c r="C4" t="s">
        <v>211</v>
      </c>
      <c r="D4" t="s">
        <v>1646</v>
      </c>
      <c r="E4" t="s">
        <v>1782</v>
      </c>
      <c r="F4">
        <v>4</v>
      </c>
      <c r="G4">
        <v>914.05</v>
      </c>
      <c r="H4">
        <v>0.25</v>
      </c>
      <c r="I4" t="s">
        <v>1824</v>
      </c>
      <c r="J4">
        <v>2742.15</v>
      </c>
    </row>
    <row r="5" spans="1:10" x14ac:dyDescent="0.25">
      <c r="A5" t="s">
        <v>1828</v>
      </c>
      <c r="B5" s="2">
        <v>45259</v>
      </c>
      <c r="C5" t="s">
        <v>1086</v>
      </c>
      <c r="D5" t="s">
        <v>1700</v>
      </c>
      <c r="E5" t="s">
        <v>1782</v>
      </c>
      <c r="F5">
        <v>1</v>
      </c>
      <c r="G5">
        <v>921.51</v>
      </c>
      <c r="H5">
        <v>0.16</v>
      </c>
      <c r="I5" t="s">
        <v>1829</v>
      </c>
      <c r="J5">
        <v>774.0684</v>
      </c>
    </row>
    <row r="6" spans="1:10" x14ac:dyDescent="0.25">
      <c r="A6" t="s">
        <v>1830</v>
      </c>
      <c r="B6" s="2">
        <v>45297</v>
      </c>
      <c r="C6" t="s">
        <v>1516</v>
      </c>
      <c r="D6" t="s">
        <v>1666</v>
      </c>
      <c r="E6" t="s">
        <v>1773</v>
      </c>
      <c r="F6">
        <v>3</v>
      </c>
      <c r="G6">
        <v>745.3</v>
      </c>
      <c r="H6">
        <v>0.18</v>
      </c>
      <c r="I6" t="s">
        <v>1824</v>
      </c>
      <c r="J6">
        <v>1833.4380000000001</v>
      </c>
    </row>
    <row r="7" spans="1:10" x14ac:dyDescent="0.25">
      <c r="A7" t="s">
        <v>1831</v>
      </c>
      <c r="B7" s="2">
        <v>45499</v>
      </c>
      <c r="C7" t="s">
        <v>405</v>
      </c>
      <c r="D7" t="s">
        <v>1578</v>
      </c>
      <c r="E7" t="s">
        <v>1779</v>
      </c>
      <c r="F7">
        <v>3</v>
      </c>
      <c r="G7">
        <v>147.01</v>
      </c>
      <c r="H7">
        <v>0.19</v>
      </c>
      <c r="I7" t="s">
        <v>1829</v>
      </c>
      <c r="J7">
        <v>357.23430000000002</v>
      </c>
    </row>
    <row r="8" spans="1:10" x14ac:dyDescent="0.25">
      <c r="A8" t="s">
        <v>1832</v>
      </c>
      <c r="B8" s="2">
        <v>45850</v>
      </c>
      <c r="C8" t="s">
        <v>75</v>
      </c>
      <c r="D8" t="s">
        <v>1660</v>
      </c>
      <c r="E8" t="s">
        <v>1769</v>
      </c>
      <c r="F8">
        <v>2</v>
      </c>
      <c r="G8">
        <v>785.31</v>
      </c>
      <c r="H8">
        <v>0.15</v>
      </c>
      <c r="I8" t="s">
        <v>1826</v>
      </c>
      <c r="J8">
        <v>1335.027</v>
      </c>
    </row>
    <row r="9" spans="1:10" x14ac:dyDescent="0.25">
      <c r="A9" t="s">
        <v>1833</v>
      </c>
      <c r="B9" s="2">
        <v>45248</v>
      </c>
      <c r="C9" t="s">
        <v>511</v>
      </c>
      <c r="D9" t="s">
        <v>1688</v>
      </c>
      <c r="E9" t="s">
        <v>1782</v>
      </c>
      <c r="F9">
        <v>4</v>
      </c>
      <c r="G9">
        <v>342.39</v>
      </c>
      <c r="H9">
        <v>0.23</v>
      </c>
      <c r="I9" t="s">
        <v>1826</v>
      </c>
      <c r="J9">
        <v>1054.5612000000001</v>
      </c>
    </row>
    <row r="10" spans="1:10" x14ac:dyDescent="0.25">
      <c r="A10" t="s">
        <v>1834</v>
      </c>
      <c r="B10" s="2">
        <v>45781</v>
      </c>
      <c r="C10" t="s">
        <v>616</v>
      </c>
      <c r="D10" t="s">
        <v>1746</v>
      </c>
      <c r="E10" t="s">
        <v>1773</v>
      </c>
      <c r="G10">
        <v>448.25</v>
      </c>
      <c r="H10">
        <v>7.0000000000000007E-2</v>
      </c>
      <c r="I10" t="s">
        <v>1826</v>
      </c>
      <c r="J10">
        <v>1250.6175000000001</v>
      </c>
    </row>
    <row r="11" spans="1:10" x14ac:dyDescent="0.25">
      <c r="A11" t="s">
        <v>1835</v>
      </c>
      <c r="B11" s="2">
        <v>45869</v>
      </c>
      <c r="C11" t="s">
        <v>1431</v>
      </c>
      <c r="D11" t="s">
        <v>1614</v>
      </c>
      <c r="E11" t="s">
        <v>1752</v>
      </c>
      <c r="F11">
        <v>2</v>
      </c>
      <c r="G11">
        <v>873.17</v>
      </c>
      <c r="H11">
        <v>0.23</v>
      </c>
      <c r="I11" t="s">
        <v>1826</v>
      </c>
      <c r="J11">
        <v>1344.6818000000001</v>
      </c>
    </row>
    <row r="12" spans="1:10" x14ac:dyDescent="0.25">
      <c r="A12" t="s">
        <v>1836</v>
      </c>
      <c r="B12" s="2">
        <v>45335</v>
      </c>
      <c r="C12" t="s">
        <v>241</v>
      </c>
      <c r="D12" t="s">
        <v>1596</v>
      </c>
      <c r="E12" t="s">
        <v>1799</v>
      </c>
      <c r="F12">
        <v>1</v>
      </c>
      <c r="G12">
        <v>278.63</v>
      </c>
      <c r="H12">
        <v>7.0000000000000007E-2</v>
      </c>
      <c r="I12" t="s">
        <v>1824</v>
      </c>
      <c r="J12">
        <v>259.1259</v>
      </c>
    </row>
    <row r="13" spans="1:10" x14ac:dyDescent="0.25">
      <c r="A13" t="s">
        <v>1837</v>
      </c>
      <c r="B13" s="2">
        <v>45801</v>
      </c>
      <c r="C13" t="s">
        <v>1008</v>
      </c>
      <c r="D13" t="s">
        <v>1626</v>
      </c>
      <c r="E13" t="s">
        <v>1757</v>
      </c>
      <c r="F13">
        <v>4</v>
      </c>
      <c r="G13">
        <v>286.92</v>
      </c>
      <c r="H13">
        <v>0.17</v>
      </c>
      <c r="I13" t="s">
        <v>1824</v>
      </c>
      <c r="J13">
        <v>952.57439999999997</v>
      </c>
    </row>
    <row r="14" spans="1:10" x14ac:dyDescent="0.25">
      <c r="A14" t="s">
        <v>1838</v>
      </c>
      <c r="B14" s="2">
        <v>45528</v>
      </c>
      <c r="C14" t="s">
        <v>761</v>
      </c>
      <c r="D14" t="s">
        <v>1724</v>
      </c>
      <c r="E14" t="s">
        <v>1769</v>
      </c>
      <c r="F14">
        <v>4</v>
      </c>
      <c r="G14">
        <v>644.58000000000004</v>
      </c>
      <c r="H14">
        <v>0.01</v>
      </c>
      <c r="I14" t="s">
        <v>1824</v>
      </c>
      <c r="J14">
        <v>2552.5367999999999</v>
      </c>
    </row>
    <row r="15" spans="1:10" x14ac:dyDescent="0.25">
      <c r="A15" t="s">
        <v>1839</v>
      </c>
      <c r="B15" s="2">
        <v>45875</v>
      </c>
      <c r="C15" t="s">
        <v>1371</v>
      </c>
      <c r="D15" t="s">
        <v>1616</v>
      </c>
      <c r="E15" t="s">
        <v>1804</v>
      </c>
      <c r="F15">
        <v>2</v>
      </c>
      <c r="G15">
        <v>316.89999999999998</v>
      </c>
      <c r="H15">
        <v>0.3</v>
      </c>
      <c r="I15" t="s">
        <v>1826</v>
      </c>
      <c r="J15">
        <v>443.66</v>
      </c>
    </row>
    <row r="16" spans="1:10" x14ac:dyDescent="0.25">
      <c r="A16" t="s">
        <v>1840</v>
      </c>
      <c r="B16" s="2">
        <v>45829</v>
      </c>
      <c r="C16" t="s">
        <v>1092</v>
      </c>
      <c r="D16" t="s">
        <v>1596</v>
      </c>
      <c r="E16" t="s">
        <v>1801</v>
      </c>
      <c r="F16">
        <v>4</v>
      </c>
      <c r="G16">
        <v>403.47</v>
      </c>
      <c r="H16">
        <v>0.28999999999999998</v>
      </c>
      <c r="I16" t="s">
        <v>1826</v>
      </c>
      <c r="J16">
        <v>1145.8548000000001</v>
      </c>
    </row>
    <row r="17" spans="1:10" x14ac:dyDescent="0.25">
      <c r="A17" t="s">
        <v>1841</v>
      </c>
      <c r="B17" s="2">
        <v>45636</v>
      </c>
      <c r="C17" t="s">
        <v>1349</v>
      </c>
      <c r="D17" t="s">
        <v>1620</v>
      </c>
      <c r="E17" t="s">
        <v>1786</v>
      </c>
      <c r="G17">
        <v>871.34</v>
      </c>
      <c r="H17">
        <v>0.04</v>
      </c>
      <c r="I17" t="s">
        <v>1829</v>
      </c>
      <c r="J17">
        <v>2509.4591999999998</v>
      </c>
    </row>
    <row r="18" spans="1:10" x14ac:dyDescent="0.25">
      <c r="A18" t="s">
        <v>1842</v>
      </c>
      <c r="B18" s="2">
        <v>45913</v>
      </c>
      <c r="C18" t="s">
        <v>878</v>
      </c>
      <c r="D18" t="s">
        <v>1678</v>
      </c>
      <c r="E18" t="s">
        <v>1813</v>
      </c>
      <c r="F18">
        <v>2</v>
      </c>
      <c r="G18">
        <v>451.98</v>
      </c>
      <c r="H18">
        <v>0.25</v>
      </c>
      <c r="I18" t="s">
        <v>1824</v>
      </c>
      <c r="J18">
        <v>677.97</v>
      </c>
    </row>
    <row r="19" spans="1:10" x14ac:dyDescent="0.25">
      <c r="A19" t="s">
        <v>1843</v>
      </c>
      <c r="B19" s="2">
        <v>45637</v>
      </c>
      <c r="C19" t="s">
        <v>288</v>
      </c>
      <c r="D19" t="s">
        <v>1602</v>
      </c>
      <c r="E19" t="s">
        <v>1769</v>
      </c>
      <c r="F19">
        <v>2</v>
      </c>
      <c r="G19">
        <v>502.69</v>
      </c>
      <c r="H19">
        <v>0.23</v>
      </c>
      <c r="I19" t="s">
        <v>1824</v>
      </c>
      <c r="J19">
        <v>774.14260000000002</v>
      </c>
    </row>
    <row r="20" spans="1:10" x14ac:dyDescent="0.25">
      <c r="A20" t="s">
        <v>1844</v>
      </c>
      <c r="B20" s="2">
        <v>45517</v>
      </c>
      <c r="C20" t="s">
        <v>338</v>
      </c>
      <c r="D20" t="s">
        <v>1626</v>
      </c>
      <c r="E20" t="s">
        <v>1769</v>
      </c>
      <c r="F20">
        <v>2</v>
      </c>
      <c r="G20">
        <v>559.23</v>
      </c>
      <c r="H20">
        <v>0.25</v>
      </c>
      <c r="I20" t="s">
        <v>1829</v>
      </c>
      <c r="J20">
        <v>838.84500000000003</v>
      </c>
    </row>
    <row r="21" spans="1:10" x14ac:dyDescent="0.25">
      <c r="A21" t="s">
        <v>1845</v>
      </c>
      <c r="B21" s="2">
        <v>45369</v>
      </c>
      <c r="C21" t="s">
        <v>767</v>
      </c>
      <c r="D21" t="s">
        <v>1668</v>
      </c>
      <c r="E21" t="s">
        <v>1797</v>
      </c>
      <c r="F21">
        <v>4</v>
      </c>
      <c r="H21">
        <v>0.04</v>
      </c>
      <c r="I21" t="s">
        <v>1829</v>
      </c>
      <c r="J21">
        <v>1782.4512</v>
      </c>
    </row>
    <row r="22" spans="1:10" x14ac:dyDescent="0.25">
      <c r="A22" t="s">
        <v>1846</v>
      </c>
      <c r="B22" s="2">
        <v>45843</v>
      </c>
      <c r="C22" t="s">
        <v>487</v>
      </c>
      <c r="D22" t="s">
        <v>1692</v>
      </c>
      <c r="E22" t="s">
        <v>1807</v>
      </c>
      <c r="F22">
        <v>3</v>
      </c>
      <c r="G22">
        <v>986.04</v>
      </c>
      <c r="H22">
        <v>0.27</v>
      </c>
      <c r="I22" t="s">
        <v>1829</v>
      </c>
      <c r="J22">
        <v>2159.4276</v>
      </c>
    </row>
    <row r="23" spans="1:10" x14ac:dyDescent="0.25">
      <c r="A23" t="s">
        <v>1847</v>
      </c>
      <c r="B23" s="2">
        <v>45447</v>
      </c>
      <c r="C23" t="s">
        <v>1235</v>
      </c>
      <c r="D23" t="s">
        <v>1634</v>
      </c>
      <c r="E23" t="s">
        <v>1810</v>
      </c>
      <c r="F23">
        <v>1</v>
      </c>
      <c r="G23">
        <v>589.55999999999995</v>
      </c>
      <c r="H23">
        <v>0.22</v>
      </c>
      <c r="I23" t="s">
        <v>1824</v>
      </c>
      <c r="J23">
        <v>459.85680000000002</v>
      </c>
    </row>
    <row r="24" spans="1:10" x14ac:dyDescent="0.25">
      <c r="A24" t="s">
        <v>1848</v>
      </c>
      <c r="B24" s="2">
        <v>45394</v>
      </c>
      <c r="C24" t="s">
        <v>1466</v>
      </c>
      <c r="D24" t="s">
        <v>1686</v>
      </c>
      <c r="E24" t="s">
        <v>1789</v>
      </c>
      <c r="F24">
        <v>3</v>
      </c>
      <c r="G24">
        <v>979.42</v>
      </c>
      <c r="H24">
        <v>0.03</v>
      </c>
      <c r="I24" t="s">
        <v>1826</v>
      </c>
      <c r="J24">
        <v>2850.1122</v>
      </c>
    </row>
    <row r="25" spans="1:10" x14ac:dyDescent="0.25">
      <c r="A25" t="s">
        <v>1849</v>
      </c>
      <c r="B25" s="2">
        <v>45466</v>
      </c>
      <c r="C25" t="s">
        <v>1151</v>
      </c>
      <c r="D25" t="s">
        <v>1572</v>
      </c>
      <c r="E25" t="s">
        <v>1782</v>
      </c>
      <c r="F25">
        <v>1</v>
      </c>
      <c r="G25">
        <v>719.28</v>
      </c>
      <c r="H25">
        <v>0.08</v>
      </c>
      <c r="I25" t="s">
        <v>1824</v>
      </c>
      <c r="J25">
        <v>661.73760000000004</v>
      </c>
    </row>
    <row r="26" spans="1:10" x14ac:dyDescent="0.25">
      <c r="A26" t="s">
        <v>1850</v>
      </c>
      <c r="B26" s="2">
        <v>45908</v>
      </c>
      <c r="C26" t="s">
        <v>613</v>
      </c>
      <c r="D26" t="s">
        <v>1682</v>
      </c>
      <c r="E26" t="s">
        <v>1776</v>
      </c>
      <c r="F26">
        <v>3</v>
      </c>
      <c r="G26">
        <v>77.599999999999994</v>
      </c>
      <c r="H26">
        <v>7.0000000000000007E-2</v>
      </c>
      <c r="I26" t="s">
        <v>1824</v>
      </c>
      <c r="J26">
        <v>216.50399999999999</v>
      </c>
    </row>
    <row r="27" spans="1:10" x14ac:dyDescent="0.25">
      <c r="A27" t="s">
        <v>1851</v>
      </c>
      <c r="B27" s="2">
        <v>45552</v>
      </c>
      <c r="C27" t="s">
        <v>1190</v>
      </c>
      <c r="D27" t="s">
        <v>1555</v>
      </c>
      <c r="E27" t="s">
        <v>1766</v>
      </c>
      <c r="F27">
        <v>4</v>
      </c>
      <c r="G27">
        <v>852.71</v>
      </c>
      <c r="H27">
        <v>0.14000000000000001</v>
      </c>
      <c r="I27" t="s">
        <v>1826</v>
      </c>
      <c r="J27">
        <v>2933.3224</v>
      </c>
    </row>
    <row r="28" spans="1:10" x14ac:dyDescent="0.25">
      <c r="A28" t="s">
        <v>1852</v>
      </c>
      <c r="B28" s="2">
        <v>45294</v>
      </c>
      <c r="C28" t="s">
        <v>693</v>
      </c>
      <c r="D28" t="s">
        <v>1744</v>
      </c>
      <c r="E28" t="s">
        <v>1782</v>
      </c>
      <c r="F28">
        <v>4</v>
      </c>
      <c r="G28">
        <v>156.16</v>
      </c>
      <c r="I28" t="s">
        <v>1824</v>
      </c>
      <c r="J28">
        <v>599.65440000000001</v>
      </c>
    </row>
    <row r="29" spans="1:10" x14ac:dyDescent="0.25">
      <c r="A29" t="s">
        <v>1853</v>
      </c>
      <c r="B29" s="2">
        <v>45710</v>
      </c>
      <c r="C29" t="s">
        <v>654</v>
      </c>
      <c r="D29" t="s">
        <v>1702</v>
      </c>
      <c r="E29" t="s">
        <v>1782</v>
      </c>
      <c r="F29">
        <v>3</v>
      </c>
      <c r="G29">
        <v>815.49</v>
      </c>
      <c r="H29">
        <v>0.17</v>
      </c>
      <c r="I29" t="s">
        <v>1824</v>
      </c>
      <c r="J29">
        <v>2030.5700999999999</v>
      </c>
    </row>
    <row r="30" spans="1:10" x14ac:dyDescent="0.25">
      <c r="A30" t="s">
        <v>1854</v>
      </c>
      <c r="B30" s="2">
        <v>45923</v>
      </c>
      <c r="C30" t="s">
        <v>499</v>
      </c>
      <c r="D30" t="s">
        <v>1574</v>
      </c>
      <c r="E30" t="s">
        <v>1761</v>
      </c>
      <c r="F30">
        <v>2</v>
      </c>
      <c r="G30">
        <v>74.209999999999994</v>
      </c>
      <c r="H30">
        <v>0.11</v>
      </c>
      <c r="I30" t="s">
        <v>1826</v>
      </c>
      <c r="J30">
        <v>132.09379999999999</v>
      </c>
    </row>
    <row r="31" spans="1:10" x14ac:dyDescent="0.25">
      <c r="A31" t="s">
        <v>1855</v>
      </c>
      <c r="B31" s="2">
        <v>45302</v>
      </c>
      <c r="C31" t="s">
        <v>1092</v>
      </c>
      <c r="D31" t="s">
        <v>1746</v>
      </c>
      <c r="E31" t="s">
        <v>1766</v>
      </c>
      <c r="G31">
        <v>451.67</v>
      </c>
      <c r="H31">
        <v>0.15</v>
      </c>
      <c r="I31" t="s">
        <v>1824</v>
      </c>
      <c r="J31">
        <v>1535.6780000000001</v>
      </c>
    </row>
    <row r="32" spans="1:10" x14ac:dyDescent="0.25">
      <c r="A32" t="s">
        <v>1856</v>
      </c>
      <c r="B32" s="2">
        <v>45217</v>
      </c>
      <c r="C32" t="s">
        <v>118</v>
      </c>
      <c r="D32" t="s">
        <v>1555</v>
      </c>
      <c r="E32" t="s">
        <v>1813</v>
      </c>
      <c r="F32">
        <v>1</v>
      </c>
      <c r="G32">
        <v>429.38</v>
      </c>
      <c r="H32">
        <v>0.13</v>
      </c>
      <c r="I32" t="s">
        <v>1826</v>
      </c>
      <c r="J32">
        <v>373.56060000000002</v>
      </c>
    </row>
    <row r="33" spans="1:10" x14ac:dyDescent="0.25">
      <c r="A33" t="s">
        <v>1857</v>
      </c>
      <c r="B33" s="2">
        <v>45593</v>
      </c>
      <c r="C33" t="s">
        <v>1281</v>
      </c>
      <c r="D33" t="s">
        <v>1654</v>
      </c>
      <c r="E33" t="s">
        <v>1794</v>
      </c>
      <c r="F33">
        <v>2</v>
      </c>
      <c r="G33">
        <v>148.96</v>
      </c>
      <c r="H33">
        <v>0.03</v>
      </c>
      <c r="I33" t="s">
        <v>1829</v>
      </c>
      <c r="J33">
        <v>288.98239999999998</v>
      </c>
    </row>
    <row r="34" spans="1:10" x14ac:dyDescent="0.25">
      <c r="A34" t="s">
        <v>1858</v>
      </c>
      <c r="B34" s="2">
        <v>45597</v>
      </c>
      <c r="C34" t="s">
        <v>1240</v>
      </c>
      <c r="D34" t="s">
        <v>1698</v>
      </c>
      <c r="E34" t="s">
        <v>1782</v>
      </c>
      <c r="F34">
        <v>4</v>
      </c>
      <c r="G34">
        <v>313.83</v>
      </c>
      <c r="H34">
        <v>0.08</v>
      </c>
      <c r="I34" t="s">
        <v>1824</v>
      </c>
      <c r="J34">
        <v>1154.8943999999999</v>
      </c>
    </row>
    <row r="35" spans="1:10" x14ac:dyDescent="0.25">
      <c r="A35" t="s">
        <v>1859</v>
      </c>
      <c r="B35" s="2">
        <v>45620</v>
      </c>
      <c r="C35" t="s">
        <v>1400</v>
      </c>
      <c r="D35" t="s">
        <v>1572</v>
      </c>
      <c r="E35" t="s">
        <v>1776</v>
      </c>
      <c r="F35">
        <v>2</v>
      </c>
      <c r="G35">
        <v>717.31</v>
      </c>
      <c r="H35">
        <v>0.15</v>
      </c>
      <c r="I35" t="s">
        <v>1824</v>
      </c>
      <c r="J35">
        <v>1219.4269999999999</v>
      </c>
    </row>
    <row r="36" spans="1:10" x14ac:dyDescent="0.25">
      <c r="A36" t="s">
        <v>1860</v>
      </c>
      <c r="B36" s="2">
        <v>45215</v>
      </c>
      <c r="C36" t="s">
        <v>1080</v>
      </c>
      <c r="D36" t="s">
        <v>1706</v>
      </c>
      <c r="E36" t="s">
        <v>1757</v>
      </c>
      <c r="G36">
        <v>873.22</v>
      </c>
      <c r="H36">
        <v>0.18</v>
      </c>
      <c r="I36" t="s">
        <v>1824</v>
      </c>
      <c r="J36">
        <v>2148.1212</v>
      </c>
    </row>
    <row r="37" spans="1:10" x14ac:dyDescent="0.25">
      <c r="A37" t="s">
        <v>1861</v>
      </c>
      <c r="B37" s="2">
        <v>45878</v>
      </c>
      <c r="C37" t="s">
        <v>708</v>
      </c>
      <c r="D37" t="s">
        <v>1580</v>
      </c>
      <c r="E37" t="s">
        <v>1766</v>
      </c>
      <c r="F37">
        <v>4</v>
      </c>
      <c r="G37">
        <v>109.36</v>
      </c>
      <c r="H37">
        <v>0.19</v>
      </c>
      <c r="I37" t="s">
        <v>1829</v>
      </c>
      <c r="J37">
        <v>354.32639999999998</v>
      </c>
    </row>
    <row r="38" spans="1:10" x14ac:dyDescent="0.25">
      <c r="A38" t="s">
        <v>1862</v>
      </c>
      <c r="B38" s="2">
        <v>45635</v>
      </c>
      <c r="C38" t="s">
        <v>310</v>
      </c>
      <c r="D38" t="s">
        <v>1555</v>
      </c>
      <c r="E38" t="s">
        <v>1779</v>
      </c>
      <c r="F38">
        <v>3</v>
      </c>
      <c r="G38">
        <v>559.52</v>
      </c>
      <c r="H38">
        <v>0.16</v>
      </c>
      <c r="I38" t="s">
        <v>1826</v>
      </c>
      <c r="J38">
        <v>1409.9903999999999</v>
      </c>
    </row>
    <row r="39" spans="1:10" x14ac:dyDescent="0.25">
      <c r="A39" t="s">
        <v>1863</v>
      </c>
      <c r="B39" s="2">
        <v>45329</v>
      </c>
      <c r="C39" t="s">
        <v>1513</v>
      </c>
      <c r="D39" t="s">
        <v>1568</v>
      </c>
      <c r="E39" t="s">
        <v>1807</v>
      </c>
      <c r="F39">
        <v>3</v>
      </c>
      <c r="G39">
        <v>121.76</v>
      </c>
      <c r="H39">
        <v>0.27</v>
      </c>
      <c r="I39" t="s">
        <v>1826</v>
      </c>
      <c r="J39">
        <v>266.65440000000001</v>
      </c>
    </row>
    <row r="40" spans="1:10" x14ac:dyDescent="0.25">
      <c r="A40" t="s">
        <v>1864</v>
      </c>
      <c r="B40" s="2">
        <v>45378</v>
      </c>
      <c r="C40" t="s">
        <v>622</v>
      </c>
      <c r="D40" t="s">
        <v>1614</v>
      </c>
      <c r="E40" t="s">
        <v>1797</v>
      </c>
      <c r="F40">
        <v>4</v>
      </c>
      <c r="G40">
        <v>735.32</v>
      </c>
      <c r="H40">
        <v>0.06</v>
      </c>
      <c r="I40" t="s">
        <v>1829</v>
      </c>
      <c r="J40">
        <v>2764.8031999999998</v>
      </c>
    </row>
    <row r="41" spans="1:10" x14ac:dyDescent="0.25">
      <c r="A41" t="s">
        <v>1865</v>
      </c>
      <c r="B41" s="2">
        <v>45264</v>
      </c>
      <c r="C41" t="s">
        <v>1337</v>
      </c>
      <c r="D41" t="s">
        <v>1736</v>
      </c>
      <c r="E41" t="s">
        <v>1766</v>
      </c>
      <c r="F41">
        <v>2</v>
      </c>
      <c r="G41">
        <v>600.73</v>
      </c>
      <c r="H41">
        <v>0.08</v>
      </c>
      <c r="I41" t="s">
        <v>1824</v>
      </c>
      <c r="J41">
        <v>1105.3432</v>
      </c>
    </row>
    <row r="42" spans="1:10" x14ac:dyDescent="0.25">
      <c r="A42" t="s">
        <v>1866</v>
      </c>
      <c r="B42" s="2">
        <v>45486</v>
      </c>
      <c r="C42" t="s">
        <v>264</v>
      </c>
      <c r="D42" t="s">
        <v>1600</v>
      </c>
      <c r="E42" t="s">
        <v>1813</v>
      </c>
      <c r="F42">
        <v>2</v>
      </c>
      <c r="G42">
        <v>873.86</v>
      </c>
      <c r="H42">
        <v>7.0000000000000007E-2</v>
      </c>
      <c r="I42" t="s">
        <v>1829</v>
      </c>
      <c r="J42">
        <v>1625.3796</v>
      </c>
    </row>
    <row r="43" spans="1:10" x14ac:dyDescent="0.25">
      <c r="A43" t="s">
        <v>1867</v>
      </c>
      <c r="B43" s="2">
        <v>45241</v>
      </c>
      <c r="C43" t="s">
        <v>954</v>
      </c>
      <c r="D43" t="s">
        <v>1594</v>
      </c>
      <c r="E43" t="s">
        <v>1782</v>
      </c>
      <c r="F43">
        <v>3</v>
      </c>
      <c r="G43">
        <v>342.47</v>
      </c>
      <c r="H43">
        <v>0.08</v>
      </c>
      <c r="I43" t="s">
        <v>1826</v>
      </c>
      <c r="J43">
        <v>945.21720000000016</v>
      </c>
    </row>
    <row r="44" spans="1:10" x14ac:dyDescent="0.25">
      <c r="A44" t="s">
        <v>1868</v>
      </c>
      <c r="B44" s="2">
        <v>45649</v>
      </c>
      <c r="C44" t="s">
        <v>1053</v>
      </c>
      <c r="D44" t="s">
        <v>1606</v>
      </c>
      <c r="E44" t="s">
        <v>1786</v>
      </c>
      <c r="F44">
        <v>2</v>
      </c>
      <c r="G44">
        <v>915.15</v>
      </c>
      <c r="H44">
        <v>0.16</v>
      </c>
      <c r="I44" t="s">
        <v>1826</v>
      </c>
      <c r="J44">
        <v>1537.452</v>
      </c>
    </row>
    <row r="45" spans="1:10" x14ac:dyDescent="0.25">
      <c r="A45" t="s">
        <v>1869</v>
      </c>
      <c r="B45" s="2">
        <v>45677</v>
      </c>
      <c r="C45" t="s">
        <v>304</v>
      </c>
      <c r="D45" t="s">
        <v>1614</v>
      </c>
      <c r="E45" t="s">
        <v>1807</v>
      </c>
      <c r="G45">
        <v>863.11</v>
      </c>
      <c r="H45">
        <v>0.28000000000000003</v>
      </c>
      <c r="I45" t="s">
        <v>1826</v>
      </c>
      <c r="J45">
        <v>1864.3176000000001</v>
      </c>
    </row>
    <row r="46" spans="1:10" x14ac:dyDescent="0.25">
      <c r="A46" t="s">
        <v>1870</v>
      </c>
      <c r="B46" s="2">
        <v>45538</v>
      </c>
      <c r="C46" t="s">
        <v>663</v>
      </c>
      <c r="D46" t="s">
        <v>1634</v>
      </c>
      <c r="E46" t="s">
        <v>1794</v>
      </c>
      <c r="F46">
        <v>2</v>
      </c>
      <c r="G46">
        <v>209.32</v>
      </c>
      <c r="H46">
        <v>0.23</v>
      </c>
      <c r="I46" t="s">
        <v>1829</v>
      </c>
      <c r="J46">
        <v>322.3528</v>
      </c>
    </row>
    <row r="47" spans="1:10" x14ac:dyDescent="0.25">
      <c r="A47" t="s">
        <v>1871</v>
      </c>
      <c r="B47" s="2">
        <v>45606</v>
      </c>
      <c r="C47" t="s">
        <v>1449</v>
      </c>
      <c r="D47" t="s">
        <v>1666</v>
      </c>
      <c r="E47" t="s">
        <v>1782</v>
      </c>
      <c r="F47">
        <v>4</v>
      </c>
      <c r="G47">
        <v>288.60000000000002</v>
      </c>
      <c r="H47">
        <v>0.09</v>
      </c>
      <c r="I47" t="s">
        <v>1826</v>
      </c>
      <c r="J47">
        <v>1050.5039999999999</v>
      </c>
    </row>
    <row r="48" spans="1:10" x14ac:dyDescent="0.25">
      <c r="A48" t="s">
        <v>1872</v>
      </c>
      <c r="B48" s="2">
        <v>45570</v>
      </c>
      <c r="C48" t="s">
        <v>258</v>
      </c>
      <c r="D48" t="s">
        <v>1704</v>
      </c>
      <c r="E48" t="s">
        <v>1804</v>
      </c>
      <c r="F48">
        <v>1</v>
      </c>
      <c r="G48">
        <v>418.69</v>
      </c>
      <c r="H48">
        <v>0.06</v>
      </c>
      <c r="I48" t="s">
        <v>1826</v>
      </c>
      <c r="J48">
        <v>393.5686</v>
      </c>
    </row>
    <row r="49" spans="1:10" x14ac:dyDescent="0.25">
      <c r="A49" t="s">
        <v>1873</v>
      </c>
      <c r="B49" s="2">
        <v>45466</v>
      </c>
      <c r="C49" t="s">
        <v>44</v>
      </c>
      <c r="D49" t="s">
        <v>1608</v>
      </c>
      <c r="E49" t="s">
        <v>1792</v>
      </c>
      <c r="F49">
        <v>1</v>
      </c>
      <c r="G49">
        <v>135.78</v>
      </c>
      <c r="H49">
        <v>0.14000000000000001</v>
      </c>
      <c r="I49" t="s">
        <v>1826</v>
      </c>
      <c r="J49">
        <v>116.77079999999999</v>
      </c>
    </row>
    <row r="50" spans="1:10" x14ac:dyDescent="0.25">
      <c r="A50" t="s">
        <v>1874</v>
      </c>
      <c r="B50" s="2">
        <v>45218</v>
      </c>
      <c r="C50" t="s">
        <v>663</v>
      </c>
      <c r="D50" t="s">
        <v>1636</v>
      </c>
      <c r="E50" t="s">
        <v>1807</v>
      </c>
      <c r="F50">
        <v>1</v>
      </c>
      <c r="G50">
        <v>517.13</v>
      </c>
      <c r="H50">
        <v>0.28000000000000003</v>
      </c>
      <c r="I50" t="s">
        <v>1824</v>
      </c>
      <c r="J50">
        <v>372.33359999999999</v>
      </c>
    </row>
    <row r="51" spans="1:10" x14ac:dyDescent="0.25">
      <c r="A51" t="s">
        <v>1875</v>
      </c>
      <c r="B51" s="2">
        <v>45607</v>
      </c>
      <c r="C51" t="s">
        <v>1304</v>
      </c>
      <c r="D51" t="s">
        <v>1590</v>
      </c>
      <c r="E51" t="s">
        <v>1804</v>
      </c>
      <c r="F51">
        <v>2</v>
      </c>
      <c r="G51">
        <v>384.66</v>
      </c>
      <c r="H51">
        <v>0.08</v>
      </c>
      <c r="I51" t="s">
        <v>1829</v>
      </c>
      <c r="J51">
        <v>707.77440000000013</v>
      </c>
    </row>
    <row r="52" spans="1:10" x14ac:dyDescent="0.25">
      <c r="A52" t="s">
        <v>1876</v>
      </c>
      <c r="B52" s="2">
        <v>45291</v>
      </c>
      <c r="C52" t="s">
        <v>258</v>
      </c>
      <c r="D52" t="s">
        <v>1652</v>
      </c>
      <c r="E52" t="s">
        <v>1786</v>
      </c>
      <c r="F52">
        <v>3</v>
      </c>
      <c r="G52">
        <v>83.7</v>
      </c>
      <c r="H52">
        <v>0.24</v>
      </c>
      <c r="I52" t="s">
        <v>1826</v>
      </c>
      <c r="J52">
        <v>190.83600000000001</v>
      </c>
    </row>
    <row r="53" spans="1:10" x14ac:dyDescent="0.25">
      <c r="A53" t="s">
        <v>1877</v>
      </c>
      <c r="B53" s="2">
        <v>45689</v>
      </c>
      <c r="C53" t="s">
        <v>481</v>
      </c>
      <c r="D53" t="s">
        <v>1686</v>
      </c>
      <c r="E53" t="s">
        <v>1779</v>
      </c>
      <c r="F53">
        <v>3</v>
      </c>
      <c r="G53">
        <v>76.569999999999993</v>
      </c>
      <c r="H53">
        <v>0.26</v>
      </c>
      <c r="I53" t="s">
        <v>1824</v>
      </c>
      <c r="J53">
        <v>169.9854</v>
      </c>
    </row>
    <row r="54" spans="1:10" x14ac:dyDescent="0.25">
      <c r="A54" t="s">
        <v>1878</v>
      </c>
      <c r="B54" s="2">
        <v>45894</v>
      </c>
      <c r="C54" t="s">
        <v>499</v>
      </c>
      <c r="D54" t="s">
        <v>1726</v>
      </c>
      <c r="E54" t="s">
        <v>1776</v>
      </c>
      <c r="F54">
        <v>3</v>
      </c>
      <c r="I54" t="s">
        <v>1824</v>
      </c>
      <c r="J54">
        <v>486.06330000000003</v>
      </c>
    </row>
    <row r="55" spans="1:10" x14ac:dyDescent="0.25">
      <c r="A55" t="s">
        <v>1879</v>
      </c>
      <c r="B55" s="2">
        <v>45677</v>
      </c>
      <c r="C55" t="s">
        <v>1020</v>
      </c>
      <c r="D55" t="s">
        <v>1588</v>
      </c>
      <c r="E55" t="s">
        <v>1782</v>
      </c>
      <c r="F55">
        <v>1</v>
      </c>
      <c r="G55">
        <v>900.35</v>
      </c>
      <c r="H55">
        <v>0.13</v>
      </c>
      <c r="I55" t="s">
        <v>1829</v>
      </c>
      <c r="J55">
        <v>783.30449999999996</v>
      </c>
    </row>
    <row r="56" spans="1:10" x14ac:dyDescent="0.25">
      <c r="A56" t="s">
        <v>1880</v>
      </c>
      <c r="B56" s="2">
        <v>45706</v>
      </c>
      <c r="C56" t="s">
        <v>341</v>
      </c>
      <c r="D56" t="s">
        <v>1628</v>
      </c>
      <c r="E56" t="s">
        <v>1789</v>
      </c>
      <c r="F56">
        <v>4</v>
      </c>
      <c r="G56">
        <v>428.09</v>
      </c>
      <c r="H56">
        <v>7.0000000000000007E-2</v>
      </c>
      <c r="I56" t="s">
        <v>1824</v>
      </c>
      <c r="J56">
        <v>1592.4947999999999</v>
      </c>
    </row>
    <row r="57" spans="1:10" x14ac:dyDescent="0.25">
      <c r="A57" t="s">
        <v>1881</v>
      </c>
      <c r="B57" s="2">
        <v>45589</v>
      </c>
      <c r="C57" t="s">
        <v>1292</v>
      </c>
      <c r="D57" t="s">
        <v>1646</v>
      </c>
      <c r="E57" t="s">
        <v>1792</v>
      </c>
      <c r="F57">
        <v>2</v>
      </c>
      <c r="G57">
        <v>559.71</v>
      </c>
      <c r="H57">
        <v>0.3</v>
      </c>
      <c r="I57" t="s">
        <v>1829</v>
      </c>
      <c r="J57">
        <v>783.59400000000005</v>
      </c>
    </row>
    <row r="58" spans="1:10" x14ac:dyDescent="0.25">
      <c r="A58" t="s">
        <v>1882</v>
      </c>
      <c r="B58" s="2">
        <v>45282</v>
      </c>
      <c r="C58" t="s">
        <v>292</v>
      </c>
      <c r="D58" t="s">
        <v>1616</v>
      </c>
      <c r="E58" t="s">
        <v>1776</v>
      </c>
      <c r="F58">
        <v>2</v>
      </c>
      <c r="G58">
        <v>833.7</v>
      </c>
      <c r="H58">
        <v>0.06</v>
      </c>
      <c r="I58" t="s">
        <v>1826</v>
      </c>
      <c r="J58">
        <v>1567.356</v>
      </c>
    </row>
    <row r="59" spans="1:10" x14ac:dyDescent="0.25">
      <c r="A59" t="s">
        <v>1883</v>
      </c>
      <c r="B59" s="2">
        <v>45462</v>
      </c>
      <c r="C59" t="s">
        <v>1440</v>
      </c>
      <c r="D59" t="s">
        <v>1642</v>
      </c>
      <c r="E59" t="s">
        <v>1799</v>
      </c>
      <c r="F59">
        <v>2</v>
      </c>
      <c r="G59">
        <v>680.16</v>
      </c>
      <c r="H59">
        <v>0.28000000000000003</v>
      </c>
      <c r="I59" t="s">
        <v>1824</v>
      </c>
      <c r="J59">
        <v>979.43039999999996</v>
      </c>
    </row>
    <row r="60" spans="1:10" x14ac:dyDescent="0.25">
      <c r="A60" t="s">
        <v>1884</v>
      </c>
      <c r="B60" s="2">
        <v>45633</v>
      </c>
      <c r="C60" t="s">
        <v>1257</v>
      </c>
      <c r="D60" t="s">
        <v>1578</v>
      </c>
      <c r="E60" t="s">
        <v>1779</v>
      </c>
      <c r="F60">
        <v>4</v>
      </c>
      <c r="G60">
        <v>733.42</v>
      </c>
      <c r="I60" t="s">
        <v>1826</v>
      </c>
      <c r="J60">
        <v>2552.3015999999998</v>
      </c>
    </row>
    <row r="61" spans="1:10" x14ac:dyDescent="0.25">
      <c r="A61" t="s">
        <v>1885</v>
      </c>
      <c r="B61" s="2">
        <v>45257</v>
      </c>
      <c r="C61" t="s">
        <v>1148</v>
      </c>
      <c r="D61" t="s">
        <v>1726</v>
      </c>
      <c r="E61" t="s">
        <v>1792</v>
      </c>
      <c r="F61">
        <v>1</v>
      </c>
      <c r="G61">
        <v>996.33</v>
      </c>
      <c r="H61">
        <v>0.23</v>
      </c>
      <c r="I61" t="s">
        <v>1826</v>
      </c>
      <c r="J61">
        <v>767.17410000000007</v>
      </c>
    </row>
    <row r="62" spans="1:10" x14ac:dyDescent="0.25">
      <c r="A62" t="s">
        <v>1886</v>
      </c>
      <c r="B62" s="2">
        <v>45854</v>
      </c>
      <c r="C62" t="s">
        <v>1269</v>
      </c>
      <c r="D62" t="s">
        <v>1610</v>
      </c>
      <c r="E62" t="s">
        <v>1789</v>
      </c>
      <c r="F62">
        <v>1</v>
      </c>
      <c r="G62">
        <v>198.83</v>
      </c>
      <c r="H62">
        <v>0.09</v>
      </c>
      <c r="I62" t="s">
        <v>1829</v>
      </c>
      <c r="J62">
        <v>180.93530000000001</v>
      </c>
    </row>
    <row r="63" spans="1:10" x14ac:dyDescent="0.25">
      <c r="A63" t="s">
        <v>1887</v>
      </c>
      <c r="B63" s="2">
        <v>45716</v>
      </c>
      <c r="C63" t="s">
        <v>767</v>
      </c>
      <c r="D63" t="s">
        <v>1586</v>
      </c>
      <c r="E63" t="s">
        <v>1779</v>
      </c>
      <c r="F63">
        <v>1</v>
      </c>
      <c r="G63">
        <v>374.92</v>
      </c>
      <c r="H63">
        <v>0.18</v>
      </c>
      <c r="I63" t="s">
        <v>1826</v>
      </c>
      <c r="J63">
        <v>307.43439999999998</v>
      </c>
    </row>
    <row r="64" spans="1:10" x14ac:dyDescent="0.25">
      <c r="A64" t="s">
        <v>1888</v>
      </c>
      <c r="B64" s="2">
        <v>45515</v>
      </c>
      <c r="C64" t="s">
        <v>1431</v>
      </c>
      <c r="D64" t="s">
        <v>1734</v>
      </c>
      <c r="E64" t="s">
        <v>1804</v>
      </c>
      <c r="F64">
        <v>1</v>
      </c>
      <c r="G64">
        <v>468.94</v>
      </c>
      <c r="H64">
        <v>0.12</v>
      </c>
      <c r="I64" t="s">
        <v>1824</v>
      </c>
      <c r="J64">
        <v>412.66719999999998</v>
      </c>
    </row>
    <row r="65" spans="1:10" x14ac:dyDescent="0.25">
      <c r="A65" t="s">
        <v>1889</v>
      </c>
      <c r="B65" s="2">
        <v>45927</v>
      </c>
      <c r="C65" t="s">
        <v>435</v>
      </c>
      <c r="D65" t="s">
        <v>1726</v>
      </c>
      <c r="E65" t="s">
        <v>1794</v>
      </c>
      <c r="F65">
        <v>2</v>
      </c>
      <c r="G65">
        <v>121.37</v>
      </c>
      <c r="H65">
        <v>0.05</v>
      </c>
      <c r="I65" t="s">
        <v>1824</v>
      </c>
      <c r="J65">
        <v>230.60300000000001</v>
      </c>
    </row>
    <row r="66" spans="1:10" x14ac:dyDescent="0.25">
      <c r="A66" t="s">
        <v>1890</v>
      </c>
      <c r="B66" s="2">
        <v>45914</v>
      </c>
      <c r="C66" t="s">
        <v>815</v>
      </c>
      <c r="D66" t="s">
        <v>1654</v>
      </c>
      <c r="E66" t="s">
        <v>1789</v>
      </c>
      <c r="F66">
        <v>3</v>
      </c>
      <c r="G66">
        <v>480.06</v>
      </c>
      <c r="H66">
        <v>0.01</v>
      </c>
      <c r="I66" t="s">
        <v>1824</v>
      </c>
    </row>
    <row r="67" spans="1:10" x14ac:dyDescent="0.25">
      <c r="A67" t="s">
        <v>1891</v>
      </c>
      <c r="B67" s="2">
        <v>45290</v>
      </c>
      <c r="C67" t="s">
        <v>541</v>
      </c>
      <c r="D67" t="s">
        <v>1746</v>
      </c>
      <c r="E67" t="s">
        <v>1807</v>
      </c>
      <c r="F67">
        <v>2</v>
      </c>
      <c r="G67">
        <v>856.57</v>
      </c>
      <c r="H67">
        <v>0.24</v>
      </c>
      <c r="I67" t="s">
        <v>1824</v>
      </c>
      <c r="J67">
        <v>1301.9864</v>
      </c>
    </row>
    <row r="68" spans="1:10" x14ac:dyDescent="0.25">
      <c r="A68" t="s">
        <v>1892</v>
      </c>
      <c r="B68" s="2">
        <v>45213</v>
      </c>
      <c r="C68" t="s">
        <v>857</v>
      </c>
      <c r="D68" t="s">
        <v>1702</v>
      </c>
      <c r="E68" t="s">
        <v>1761</v>
      </c>
      <c r="F68">
        <v>4</v>
      </c>
      <c r="G68">
        <v>814.25</v>
      </c>
      <c r="H68">
        <v>0.18</v>
      </c>
      <c r="I68" t="s">
        <v>1824</v>
      </c>
      <c r="J68">
        <v>2670.74</v>
      </c>
    </row>
    <row r="69" spans="1:10" x14ac:dyDescent="0.25">
      <c r="A69" t="s">
        <v>1893</v>
      </c>
      <c r="B69" s="2">
        <v>45255</v>
      </c>
      <c r="C69" t="s">
        <v>1487</v>
      </c>
      <c r="D69" t="s">
        <v>1572</v>
      </c>
      <c r="E69" t="s">
        <v>1761</v>
      </c>
      <c r="F69">
        <v>1</v>
      </c>
      <c r="G69">
        <v>989.17</v>
      </c>
      <c r="H69">
        <v>0.2</v>
      </c>
      <c r="I69" t="s">
        <v>1826</v>
      </c>
      <c r="J69">
        <v>791.33600000000001</v>
      </c>
    </row>
    <row r="70" spans="1:10" x14ac:dyDescent="0.25">
      <c r="A70" t="s">
        <v>1894</v>
      </c>
      <c r="B70" s="2">
        <v>45270</v>
      </c>
      <c r="C70" t="s">
        <v>1163</v>
      </c>
      <c r="D70" t="s">
        <v>1692</v>
      </c>
      <c r="E70" t="s">
        <v>1789</v>
      </c>
      <c r="F70">
        <v>4</v>
      </c>
      <c r="G70">
        <v>62.48</v>
      </c>
      <c r="H70">
        <v>0.18</v>
      </c>
      <c r="I70" t="s">
        <v>1824</v>
      </c>
      <c r="J70">
        <v>204.93440000000001</v>
      </c>
    </row>
    <row r="71" spans="1:10" x14ac:dyDescent="0.25">
      <c r="A71" t="s">
        <v>1895</v>
      </c>
      <c r="B71" s="2">
        <v>45897</v>
      </c>
      <c r="C71" t="s">
        <v>1313</v>
      </c>
      <c r="D71" t="s">
        <v>1574</v>
      </c>
      <c r="E71" t="s">
        <v>1804</v>
      </c>
      <c r="F71">
        <v>4</v>
      </c>
      <c r="G71">
        <v>561.24</v>
      </c>
      <c r="H71">
        <v>0.24</v>
      </c>
      <c r="I71" t="s">
        <v>1824</v>
      </c>
      <c r="J71">
        <v>1706.1695999999999</v>
      </c>
    </row>
    <row r="72" spans="1:10" x14ac:dyDescent="0.25">
      <c r="A72" t="s">
        <v>1896</v>
      </c>
      <c r="B72" s="2">
        <v>45849</v>
      </c>
      <c r="C72" t="s">
        <v>218</v>
      </c>
      <c r="D72" t="s">
        <v>1668</v>
      </c>
      <c r="E72" t="s">
        <v>1773</v>
      </c>
      <c r="F72">
        <v>3</v>
      </c>
      <c r="G72">
        <v>92.24</v>
      </c>
      <c r="H72">
        <v>0.28000000000000003</v>
      </c>
      <c r="I72" t="s">
        <v>1829</v>
      </c>
    </row>
    <row r="73" spans="1:10" x14ac:dyDescent="0.25">
      <c r="A73" t="s">
        <v>1897</v>
      </c>
      <c r="B73" s="2">
        <v>45889</v>
      </c>
      <c r="C73" t="s">
        <v>559</v>
      </c>
      <c r="D73" t="s">
        <v>1692</v>
      </c>
      <c r="E73" t="s">
        <v>1757</v>
      </c>
      <c r="F73">
        <v>2</v>
      </c>
      <c r="G73">
        <v>668.3</v>
      </c>
      <c r="H73">
        <v>7.0000000000000007E-2</v>
      </c>
      <c r="I73" t="s">
        <v>1824</v>
      </c>
      <c r="J73">
        <v>1243.038</v>
      </c>
    </row>
    <row r="74" spans="1:10" x14ac:dyDescent="0.25">
      <c r="A74" t="s">
        <v>1898</v>
      </c>
      <c r="B74" s="2">
        <v>45533</v>
      </c>
      <c r="C74" t="s">
        <v>1272</v>
      </c>
      <c r="D74" t="s">
        <v>1624</v>
      </c>
      <c r="E74" t="s">
        <v>1773</v>
      </c>
      <c r="F74">
        <v>1</v>
      </c>
      <c r="G74">
        <v>553.82000000000005</v>
      </c>
      <c r="H74">
        <v>0.09</v>
      </c>
      <c r="I74" t="s">
        <v>1824</v>
      </c>
      <c r="J74">
        <v>503.97620000000012</v>
      </c>
    </row>
    <row r="75" spans="1:10" x14ac:dyDescent="0.25">
      <c r="A75" t="s">
        <v>1899</v>
      </c>
      <c r="B75" s="2">
        <v>45626</v>
      </c>
      <c r="C75" t="s">
        <v>147</v>
      </c>
      <c r="D75" t="s">
        <v>1638</v>
      </c>
      <c r="E75" t="s">
        <v>1792</v>
      </c>
      <c r="F75">
        <v>2</v>
      </c>
      <c r="G75">
        <v>556.42999999999995</v>
      </c>
      <c r="H75">
        <v>0.13</v>
      </c>
      <c r="I75" t="s">
        <v>1824</v>
      </c>
      <c r="J75">
        <v>968.18819999999994</v>
      </c>
    </row>
    <row r="76" spans="1:10" x14ac:dyDescent="0.25">
      <c r="A76" t="s">
        <v>1900</v>
      </c>
      <c r="B76" s="2">
        <v>45942</v>
      </c>
      <c r="C76" t="s">
        <v>869</v>
      </c>
      <c r="D76" t="s">
        <v>1588</v>
      </c>
      <c r="E76" t="s">
        <v>1782</v>
      </c>
      <c r="F76">
        <v>1</v>
      </c>
      <c r="G76">
        <v>184.98</v>
      </c>
      <c r="H76">
        <v>0.1</v>
      </c>
      <c r="I76" t="s">
        <v>1829</v>
      </c>
      <c r="J76">
        <v>166.482</v>
      </c>
    </row>
    <row r="77" spans="1:10" x14ac:dyDescent="0.25">
      <c r="A77" t="s">
        <v>1901</v>
      </c>
      <c r="B77" s="2">
        <v>45500</v>
      </c>
      <c r="C77" t="s">
        <v>141</v>
      </c>
      <c r="D77" t="s">
        <v>1742</v>
      </c>
      <c r="E77" t="s">
        <v>1794</v>
      </c>
      <c r="F77">
        <v>4</v>
      </c>
      <c r="G77">
        <v>700.18</v>
      </c>
      <c r="H77">
        <v>0.23</v>
      </c>
      <c r="I77" t="s">
        <v>1824</v>
      </c>
      <c r="J77">
        <v>2156.5544</v>
      </c>
    </row>
    <row r="78" spans="1:10" x14ac:dyDescent="0.25">
      <c r="A78" t="s">
        <v>1902</v>
      </c>
      <c r="B78" s="2">
        <v>45285</v>
      </c>
      <c r="C78" t="s">
        <v>85</v>
      </c>
      <c r="D78" t="s">
        <v>1700</v>
      </c>
      <c r="E78" t="s">
        <v>1789</v>
      </c>
      <c r="F78">
        <v>2</v>
      </c>
      <c r="G78">
        <v>686.31</v>
      </c>
      <c r="H78">
        <v>0.25</v>
      </c>
      <c r="I78" t="s">
        <v>1824</v>
      </c>
      <c r="J78">
        <v>1029.4649999999999</v>
      </c>
    </row>
    <row r="79" spans="1:10" x14ac:dyDescent="0.25">
      <c r="A79" t="s">
        <v>1903</v>
      </c>
      <c r="B79" s="2">
        <v>45800</v>
      </c>
      <c r="C79" t="s">
        <v>40</v>
      </c>
      <c r="D79" t="s">
        <v>1682</v>
      </c>
      <c r="E79" t="s">
        <v>1801</v>
      </c>
      <c r="F79">
        <v>1</v>
      </c>
      <c r="G79">
        <v>687.82</v>
      </c>
      <c r="H79">
        <v>0.27</v>
      </c>
      <c r="I79" t="s">
        <v>1829</v>
      </c>
      <c r="J79">
        <v>502.10860000000002</v>
      </c>
    </row>
    <row r="80" spans="1:10" x14ac:dyDescent="0.25">
      <c r="A80" t="s">
        <v>1904</v>
      </c>
      <c r="B80" s="2">
        <v>45609</v>
      </c>
      <c r="C80" t="s">
        <v>716</v>
      </c>
      <c r="D80" t="s">
        <v>1714</v>
      </c>
      <c r="E80" t="s">
        <v>1782</v>
      </c>
      <c r="F80">
        <v>2</v>
      </c>
      <c r="G80">
        <v>900.55</v>
      </c>
      <c r="H80">
        <v>0.16</v>
      </c>
      <c r="I80" t="s">
        <v>1824</v>
      </c>
      <c r="J80">
        <v>1512.924</v>
      </c>
    </row>
    <row r="81" spans="1:10" x14ac:dyDescent="0.25">
      <c r="A81" t="s">
        <v>1905</v>
      </c>
      <c r="B81" s="2">
        <v>45268</v>
      </c>
      <c r="C81" t="s">
        <v>402</v>
      </c>
      <c r="D81" t="s">
        <v>1590</v>
      </c>
      <c r="E81" t="s">
        <v>1761</v>
      </c>
      <c r="F81">
        <v>1</v>
      </c>
      <c r="G81">
        <v>341.17</v>
      </c>
      <c r="H81">
        <v>0.15</v>
      </c>
      <c r="I81" t="s">
        <v>1824</v>
      </c>
      <c r="J81">
        <v>289.99450000000002</v>
      </c>
    </row>
    <row r="82" spans="1:10" x14ac:dyDescent="0.25">
      <c r="A82" t="s">
        <v>1906</v>
      </c>
      <c r="B82" s="2">
        <v>45885</v>
      </c>
      <c r="C82" t="s">
        <v>582</v>
      </c>
      <c r="D82" t="s">
        <v>1652</v>
      </c>
      <c r="E82" t="s">
        <v>1782</v>
      </c>
      <c r="F82">
        <v>1</v>
      </c>
      <c r="G82">
        <v>442.27</v>
      </c>
      <c r="H82">
        <v>0.06</v>
      </c>
      <c r="I82" t="s">
        <v>1829</v>
      </c>
      <c r="J82">
        <v>415.73379999999997</v>
      </c>
    </row>
    <row r="83" spans="1:10" x14ac:dyDescent="0.25">
      <c r="A83" t="s">
        <v>1907</v>
      </c>
      <c r="B83" s="2">
        <v>45616</v>
      </c>
      <c r="C83" t="s">
        <v>809</v>
      </c>
      <c r="D83" t="s">
        <v>1690</v>
      </c>
      <c r="E83" t="s">
        <v>1786</v>
      </c>
      <c r="F83">
        <v>1</v>
      </c>
      <c r="G83">
        <v>363.73</v>
      </c>
      <c r="H83">
        <v>0.25</v>
      </c>
      <c r="I83" t="s">
        <v>1826</v>
      </c>
      <c r="J83">
        <v>272.79750000000001</v>
      </c>
    </row>
    <row r="84" spans="1:10" x14ac:dyDescent="0.25">
      <c r="A84" t="s">
        <v>1908</v>
      </c>
      <c r="B84" s="2">
        <v>45518</v>
      </c>
      <c r="C84" t="s">
        <v>1181</v>
      </c>
      <c r="D84" t="s">
        <v>1730</v>
      </c>
      <c r="E84" t="s">
        <v>1807</v>
      </c>
      <c r="F84">
        <v>2</v>
      </c>
      <c r="G84">
        <v>601.33000000000004</v>
      </c>
      <c r="H84">
        <v>0.16</v>
      </c>
      <c r="I84" t="s">
        <v>1826</v>
      </c>
      <c r="J84">
        <v>1010.2344000000001</v>
      </c>
    </row>
    <row r="85" spans="1:10" x14ac:dyDescent="0.25">
      <c r="A85" t="s">
        <v>1909</v>
      </c>
      <c r="B85" s="2">
        <v>45427</v>
      </c>
      <c r="C85" t="s">
        <v>1254</v>
      </c>
      <c r="D85" t="s">
        <v>1582</v>
      </c>
      <c r="E85" t="s">
        <v>1810</v>
      </c>
      <c r="F85">
        <v>4</v>
      </c>
      <c r="G85">
        <v>34.39</v>
      </c>
      <c r="H85">
        <v>0.03</v>
      </c>
      <c r="I85" t="s">
        <v>1826</v>
      </c>
      <c r="J85">
        <v>133.4332</v>
      </c>
    </row>
    <row r="86" spans="1:10" x14ac:dyDescent="0.25">
      <c r="A86" t="s">
        <v>1910</v>
      </c>
      <c r="B86" s="2">
        <v>45268</v>
      </c>
      <c r="C86" t="s">
        <v>1313</v>
      </c>
      <c r="D86" t="s">
        <v>1640</v>
      </c>
      <c r="E86" t="s">
        <v>1807</v>
      </c>
      <c r="F86">
        <v>1</v>
      </c>
      <c r="G86">
        <v>773.57</v>
      </c>
      <c r="H86">
        <v>0.05</v>
      </c>
      <c r="I86" t="s">
        <v>1829</v>
      </c>
    </row>
    <row r="87" spans="1:10" x14ac:dyDescent="0.25">
      <c r="A87" t="s">
        <v>1911</v>
      </c>
      <c r="B87" s="2">
        <v>45282</v>
      </c>
      <c r="C87" t="s">
        <v>205</v>
      </c>
      <c r="D87" t="s">
        <v>1724</v>
      </c>
      <c r="E87" t="s">
        <v>1779</v>
      </c>
      <c r="F87">
        <v>4</v>
      </c>
      <c r="G87">
        <v>127.1</v>
      </c>
      <c r="H87">
        <v>0.24</v>
      </c>
      <c r="I87" t="s">
        <v>1829</v>
      </c>
      <c r="J87">
        <v>386.38400000000001</v>
      </c>
    </row>
    <row r="88" spans="1:10" x14ac:dyDescent="0.25">
      <c r="A88" t="s">
        <v>1912</v>
      </c>
      <c r="B88" s="2">
        <v>45545</v>
      </c>
      <c r="C88" t="s">
        <v>957</v>
      </c>
      <c r="D88" t="s">
        <v>1588</v>
      </c>
      <c r="E88" t="s">
        <v>1766</v>
      </c>
      <c r="F88">
        <v>3</v>
      </c>
      <c r="G88">
        <v>899.58</v>
      </c>
      <c r="H88">
        <v>0.28000000000000003</v>
      </c>
      <c r="I88" t="s">
        <v>1826</v>
      </c>
      <c r="J88">
        <v>1943.0927999999999</v>
      </c>
    </row>
    <row r="89" spans="1:10" x14ac:dyDescent="0.25">
      <c r="A89" t="s">
        <v>1913</v>
      </c>
      <c r="B89" s="2">
        <v>45755</v>
      </c>
      <c r="C89" t="s">
        <v>1029</v>
      </c>
      <c r="D89" t="s">
        <v>1546</v>
      </c>
      <c r="E89" t="s">
        <v>1789</v>
      </c>
      <c r="F89">
        <v>3</v>
      </c>
      <c r="G89">
        <v>964.39</v>
      </c>
      <c r="H89">
        <v>0.04</v>
      </c>
      <c r="I89" t="s">
        <v>1824</v>
      </c>
      <c r="J89">
        <v>2777.4432000000002</v>
      </c>
    </row>
    <row r="90" spans="1:10" x14ac:dyDescent="0.25">
      <c r="A90" t="s">
        <v>1914</v>
      </c>
      <c r="B90" s="2">
        <v>45588</v>
      </c>
      <c r="C90" t="s">
        <v>604</v>
      </c>
      <c r="D90" t="s">
        <v>1624</v>
      </c>
      <c r="E90" t="s">
        <v>1752</v>
      </c>
      <c r="F90">
        <v>2</v>
      </c>
      <c r="G90">
        <v>217.83</v>
      </c>
      <c r="H90">
        <v>0.14000000000000001</v>
      </c>
      <c r="I90" t="s">
        <v>1826</v>
      </c>
      <c r="J90">
        <v>374.66759999999999</v>
      </c>
    </row>
    <row r="91" spans="1:10" x14ac:dyDescent="0.25">
      <c r="A91" t="s">
        <v>1915</v>
      </c>
      <c r="B91" s="2">
        <v>45848</v>
      </c>
      <c r="C91" t="s">
        <v>484</v>
      </c>
      <c r="D91" t="s">
        <v>1582</v>
      </c>
      <c r="E91" t="s">
        <v>1757</v>
      </c>
      <c r="F91">
        <v>4</v>
      </c>
      <c r="G91">
        <v>187.71</v>
      </c>
      <c r="H91">
        <v>0.06</v>
      </c>
      <c r="I91" t="s">
        <v>1829</v>
      </c>
      <c r="J91">
        <v>705.78959999999995</v>
      </c>
    </row>
    <row r="92" spans="1:10" x14ac:dyDescent="0.25">
      <c r="A92" t="s">
        <v>1916</v>
      </c>
      <c r="B92" s="2">
        <v>45577</v>
      </c>
      <c r="C92" t="s">
        <v>52</v>
      </c>
      <c r="D92" t="s">
        <v>1614</v>
      </c>
      <c r="E92" t="s">
        <v>1810</v>
      </c>
      <c r="F92">
        <v>2</v>
      </c>
      <c r="G92">
        <v>350.12</v>
      </c>
      <c r="H92">
        <v>0.12</v>
      </c>
      <c r="I92" t="s">
        <v>1829</v>
      </c>
      <c r="J92">
        <v>616.21119999999996</v>
      </c>
    </row>
    <row r="93" spans="1:10" x14ac:dyDescent="0.25">
      <c r="A93" t="s">
        <v>1917</v>
      </c>
      <c r="B93" s="2">
        <v>45312</v>
      </c>
      <c r="C93" t="s">
        <v>1263</v>
      </c>
      <c r="D93" t="s">
        <v>1580</v>
      </c>
      <c r="E93" t="s">
        <v>1757</v>
      </c>
      <c r="F93">
        <v>4</v>
      </c>
      <c r="G93">
        <v>102.19</v>
      </c>
      <c r="H93">
        <v>0.17</v>
      </c>
      <c r="I93" t="s">
        <v>1826</v>
      </c>
      <c r="J93">
        <v>339.27080000000001</v>
      </c>
    </row>
    <row r="94" spans="1:10" x14ac:dyDescent="0.25">
      <c r="A94" t="s">
        <v>1918</v>
      </c>
      <c r="B94" s="2">
        <v>45350</v>
      </c>
      <c r="C94" t="s">
        <v>40</v>
      </c>
      <c r="D94" t="s">
        <v>1720</v>
      </c>
      <c r="E94" t="s">
        <v>1769</v>
      </c>
      <c r="F94">
        <v>1</v>
      </c>
      <c r="G94">
        <v>696.53</v>
      </c>
      <c r="H94">
        <v>0.17</v>
      </c>
      <c r="I94" t="s">
        <v>1824</v>
      </c>
      <c r="J94">
        <v>578.11989999999992</v>
      </c>
    </row>
    <row r="95" spans="1:10" x14ac:dyDescent="0.25">
      <c r="A95" t="s">
        <v>1919</v>
      </c>
      <c r="B95" s="2">
        <v>45657</v>
      </c>
      <c r="C95" t="s">
        <v>241</v>
      </c>
      <c r="D95" t="s">
        <v>1586</v>
      </c>
      <c r="E95" t="s">
        <v>1769</v>
      </c>
      <c r="F95">
        <v>2</v>
      </c>
      <c r="G95">
        <v>327.52</v>
      </c>
      <c r="H95">
        <v>0.15</v>
      </c>
      <c r="I95" t="s">
        <v>1826</v>
      </c>
      <c r="J95">
        <v>556.78399999999999</v>
      </c>
    </row>
    <row r="96" spans="1:10" x14ac:dyDescent="0.25">
      <c r="A96" t="s">
        <v>1920</v>
      </c>
      <c r="B96" s="2">
        <v>45530</v>
      </c>
      <c r="C96" t="s">
        <v>942</v>
      </c>
      <c r="D96" t="s">
        <v>1742</v>
      </c>
      <c r="E96" t="s">
        <v>1813</v>
      </c>
      <c r="F96">
        <v>2</v>
      </c>
      <c r="G96">
        <v>569.36</v>
      </c>
      <c r="H96">
        <v>0.01</v>
      </c>
      <c r="I96" t="s">
        <v>1826</v>
      </c>
    </row>
    <row r="97" spans="1:10" x14ac:dyDescent="0.25">
      <c r="A97" t="s">
        <v>1921</v>
      </c>
      <c r="B97" s="2">
        <v>45556</v>
      </c>
      <c r="C97" t="s">
        <v>1011</v>
      </c>
      <c r="D97" t="s">
        <v>1746</v>
      </c>
      <c r="E97" t="s">
        <v>1776</v>
      </c>
      <c r="F97">
        <v>2</v>
      </c>
      <c r="G97">
        <v>68.290000000000006</v>
      </c>
      <c r="H97">
        <v>0.14000000000000001</v>
      </c>
      <c r="I97" t="s">
        <v>1829</v>
      </c>
      <c r="J97">
        <v>117.4588</v>
      </c>
    </row>
    <row r="98" spans="1:10" x14ac:dyDescent="0.25">
      <c r="A98" t="s">
        <v>1922</v>
      </c>
      <c r="B98" s="2">
        <v>45523</v>
      </c>
      <c r="C98" t="s">
        <v>782</v>
      </c>
      <c r="D98" t="s">
        <v>1648</v>
      </c>
      <c r="E98" t="s">
        <v>1789</v>
      </c>
      <c r="F98">
        <v>1</v>
      </c>
      <c r="G98">
        <v>842.9</v>
      </c>
      <c r="H98">
        <v>0.06</v>
      </c>
      <c r="I98" t="s">
        <v>1829</v>
      </c>
      <c r="J98">
        <v>792.32599999999991</v>
      </c>
    </row>
    <row r="99" spans="1:10" x14ac:dyDescent="0.25">
      <c r="A99" t="s">
        <v>1923</v>
      </c>
      <c r="B99" s="2">
        <v>45587</v>
      </c>
      <c r="C99" t="s">
        <v>911</v>
      </c>
      <c r="D99" t="s">
        <v>1551</v>
      </c>
      <c r="E99" t="s">
        <v>1766</v>
      </c>
      <c r="F99">
        <v>3</v>
      </c>
      <c r="G99">
        <v>751.94</v>
      </c>
      <c r="H99">
        <v>0.26</v>
      </c>
      <c r="I99" t="s">
        <v>1826</v>
      </c>
      <c r="J99">
        <v>1669.3068000000001</v>
      </c>
    </row>
    <row r="100" spans="1:10" x14ac:dyDescent="0.25">
      <c r="A100" t="s">
        <v>1924</v>
      </c>
      <c r="B100" s="2">
        <v>45580</v>
      </c>
      <c r="C100" t="s">
        <v>449</v>
      </c>
      <c r="D100" t="s">
        <v>1660</v>
      </c>
      <c r="E100" t="s">
        <v>1779</v>
      </c>
      <c r="F100">
        <v>4</v>
      </c>
      <c r="G100">
        <v>476.28</v>
      </c>
      <c r="H100">
        <v>0.17</v>
      </c>
      <c r="I100" t="s">
        <v>1824</v>
      </c>
      <c r="J100">
        <v>1581.2496000000001</v>
      </c>
    </row>
    <row r="101" spans="1:10" x14ac:dyDescent="0.25">
      <c r="A101" t="s">
        <v>1925</v>
      </c>
      <c r="B101" s="2">
        <v>45479</v>
      </c>
      <c r="C101" t="s">
        <v>1023</v>
      </c>
      <c r="D101" t="s">
        <v>1656</v>
      </c>
      <c r="E101" t="s">
        <v>1766</v>
      </c>
      <c r="F101">
        <v>3</v>
      </c>
      <c r="G101">
        <v>541.99</v>
      </c>
      <c r="H101">
        <v>0.24</v>
      </c>
      <c r="I101" t="s">
        <v>1829</v>
      </c>
      <c r="J101">
        <v>1235.7372</v>
      </c>
    </row>
    <row r="102" spans="1:10" x14ac:dyDescent="0.25">
      <c r="A102" t="s">
        <v>1926</v>
      </c>
      <c r="B102" s="2">
        <v>45677</v>
      </c>
      <c r="C102" t="s">
        <v>1154</v>
      </c>
      <c r="D102" t="s">
        <v>1614</v>
      </c>
      <c r="E102" t="s">
        <v>1773</v>
      </c>
      <c r="F102">
        <v>2</v>
      </c>
      <c r="G102">
        <v>401.5</v>
      </c>
      <c r="H102">
        <v>0.18</v>
      </c>
      <c r="I102" t="s">
        <v>1824</v>
      </c>
      <c r="J102">
        <v>658.46</v>
      </c>
    </row>
    <row r="103" spans="1:10" x14ac:dyDescent="0.25">
      <c r="A103" t="s">
        <v>1927</v>
      </c>
      <c r="B103" s="2">
        <v>45453</v>
      </c>
      <c r="C103" t="s">
        <v>304</v>
      </c>
      <c r="D103" t="s">
        <v>1598</v>
      </c>
      <c r="E103" t="s">
        <v>1797</v>
      </c>
      <c r="F103">
        <v>3</v>
      </c>
      <c r="G103">
        <v>359.56</v>
      </c>
      <c r="H103">
        <v>0.17</v>
      </c>
      <c r="I103" t="s">
        <v>1826</v>
      </c>
      <c r="J103">
        <v>895.30439999999999</v>
      </c>
    </row>
    <row r="104" spans="1:10" x14ac:dyDescent="0.25">
      <c r="A104" t="s">
        <v>1928</v>
      </c>
      <c r="B104" s="2">
        <v>45552</v>
      </c>
      <c r="C104" t="s">
        <v>347</v>
      </c>
      <c r="D104" t="s">
        <v>1708</v>
      </c>
      <c r="E104" t="s">
        <v>1794</v>
      </c>
      <c r="F104">
        <v>2</v>
      </c>
      <c r="G104">
        <v>471.88</v>
      </c>
      <c r="H104">
        <v>0.24</v>
      </c>
      <c r="I104" t="s">
        <v>1826</v>
      </c>
      <c r="J104">
        <v>717.25760000000002</v>
      </c>
    </row>
    <row r="105" spans="1:10" x14ac:dyDescent="0.25">
      <c r="A105" t="s">
        <v>1929</v>
      </c>
      <c r="B105" s="2">
        <v>45907</v>
      </c>
      <c r="C105" t="s">
        <v>601</v>
      </c>
      <c r="D105" t="s">
        <v>1616</v>
      </c>
      <c r="E105" t="s">
        <v>1769</v>
      </c>
      <c r="F105">
        <v>4</v>
      </c>
      <c r="G105">
        <v>925.19</v>
      </c>
      <c r="H105">
        <v>0.19</v>
      </c>
      <c r="I105" t="s">
        <v>1826</v>
      </c>
      <c r="J105">
        <v>2997.615600000001</v>
      </c>
    </row>
    <row r="106" spans="1:10" x14ac:dyDescent="0.25">
      <c r="A106" t="s">
        <v>1930</v>
      </c>
      <c r="B106" s="2">
        <v>45330</v>
      </c>
      <c r="C106" t="s">
        <v>121</v>
      </c>
      <c r="D106" t="s">
        <v>1720</v>
      </c>
      <c r="E106" t="s">
        <v>1792</v>
      </c>
      <c r="F106">
        <v>2</v>
      </c>
      <c r="G106">
        <v>879.63</v>
      </c>
      <c r="H106">
        <v>7.0000000000000007E-2</v>
      </c>
      <c r="I106" t="s">
        <v>1829</v>
      </c>
      <c r="J106">
        <v>1636.1117999999999</v>
      </c>
    </row>
    <row r="107" spans="1:10" x14ac:dyDescent="0.25">
      <c r="A107" t="s">
        <v>1931</v>
      </c>
      <c r="B107" s="2">
        <v>45214</v>
      </c>
      <c r="C107" t="s">
        <v>20</v>
      </c>
      <c r="D107" t="s">
        <v>1706</v>
      </c>
      <c r="E107" t="s">
        <v>1807</v>
      </c>
      <c r="F107">
        <v>2</v>
      </c>
      <c r="G107">
        <v>418.23</v>
      </c>
      <c r="H107">
        <v>0.28000000000000003</v>
      </c>
      <c r="I107" t="s">
        <v>1824</v>
      </c>
      <c r="J107">
        <v>602.25120000000004</v>
      </c>
    </row>
    <row r="108" spans="1:10" x14ac:dyDescent="0.25">
      <c r="A108" t="s">
        <v>1932</v>
      </c>
      <c r="B108" s="2">
        <v>45891</v>
      </c>
      <c r="C108" t="s">
        <v>857</v>
      </c>
      <c r="D108" t="s">
        <v>1586</v>
      </c>
      <c r="E108" t="s">
        <v>1810</v>
      </c>
      <c r="F108">
        <v>3</v>
      </c>
      <c r="G108">
        <v>551.72</v>
      </c>
      <c r="H108">
        <v>0.03</v>
      </c>
      <c r="I108" t="s">
        <v>1829</v>
      </c>
      <c r="J108">
        <v>1605.5052000000001</v>
      </c>
    </row>
    <row r="109" spans="1:10" x14ac:dyDescent="0.25">
      <c r="A109" t="s">
        <v>1933</v>
      </c>
      <c r="B109" s="2">
        <v>45323</v>
      </c>
      <c r="C109" t="s">
        <v>1062</v>
      </c>
      <c r="D109" t="s">
        <v>1720</v>
      </c>
      <c r="E109" t="s">
        <v>1779</v>
      </c>
      <c r="F109">
        <v>4</v>
      </c>
      <c r="G109">
        <v>525.61</v>
      </c>
      <c r="H109">
        <v>0.02</v>
      </c>
      <c r="I109" t="s">
        <v>1826</v>
      </c>
      <c r="J109">
        <v>2060.3912</v>
      </c>
    </row>
    <row r="110" spans="1:10" x14ac:dyDescent="0.25">
      <c r="A110" t="s">
        <v>1934</v>
      </c>
      <c r="B110" s="2">
        <v>45785</v>
      </c>
      <c r="C110" t="s">
        <v>160</v>
      </c>
      <c r="D110" t="s">
        <v>1592</v>
      </c>
      <c r="E110" t="s">
        <v>1797</v>
      </c>
      <c r="F110">
        <v>3</v>
      </c>
      <c r="G110">
        <v>815.3</v>
      </c>
      <c r="H110">
        <v>0.03</v>
      </c>
      <c r="I110" t="s">
        <v>1824</v>
      </c>
      <c r="J110">
        <v>2372.5230000000001</v>
      </c>
    </row>
    <row r="111" spans="1:10" x14ac:dyDescent="0.25">
      <c r="A111" t="s">
        <v>1935</v>
      </c>
      <c r="B111" s="2">
        <v>45738</v>
      </c>
      <c r="C111" t="s">
        <v>696</v>
      </c>
      <c r="D111" t="s">
        <v>1730</v>
      </c>
      <c r="E111" t="s">
        <v>1752</v>
      </c>
      <c r="F111">
        <v>3</v>
      </c>
      <c r="G111">
        <v>376.46</v>
      </c>
      <c r="H111">
        <v>0.09</v>
      </c>
      <c r="I111" t="s">
        <v>1829</v>
      </c>
      <c r="J111">
        <v>1027.7357999999999</v>
      </c>
    </row>
    <row r="112" spans="1:10" x14ac:dyDescent="0.25">
      <c r="A112" t="s">
        <v>1936</v>
      </c>
      <c r="B112" s="2">
        <v>45851</v>
      </c>
      <c r="C112" t="s">
        <v>40</v>
      </c>
      <c r="D112" t="s">
        <v>1632</v>
      </c>
      <c r="E112" t="s">
        <v>1782</v>
      </c>
      <c r="F112">
        <v>4</v>
      </c>
      <c r="G112">
        <v>239.83</v>
      </c>
      <c r="H112">
        <v>0.08</v>
      </c>
      <c r="I112" t="s">
        <v>1824</v>
      </c>
      <c r="J112">
        <v>882.57440000000008</v>
      </c>
    </row>
    <row r="113" spans="1:10" x14ac:dyDescent="0.25">
      <c r="A113" t="s">
        <v>1937</v>
      </c>
      <c r="B113" s="2">
        <v>45798</v>
      </c>
      <c r="C113" t="s">
        <v>414</v>
      </c>
      <c r="D113" t="s">
        <v>1728</v>
      </c>
      <c r="E113" t="s">
        <v>1766</v>
      </c>
      <c r="F113">
        <v>2</v>
      </c>
      <c r="G113">
        <v>845.71</v>
      </c>
      <c r="H113">
        <v>0.01</v>
      </c>
      <c r="I113" t="s">
        <v>1826</v>
      </c>
      <c r="J113">
        <v>1674.5057999999999</v>
      </c>
    </row>
    <row r="114" spans="1:10" x14ac:dyDescent="0.25">
      <c r="A114" t="s">
        <v>1938</v>
      </c>
      <c r="B114" s="2">
        <v>45705</v>
      </c>
      <c r="C114" t="s">
        <v>314</v>
      </c>
      <c r="D114" t="s">
        <v>1700</v>
      </c>
      <c r="E114" t="s">
        <v>1797</v>
      </c>
      <c r="F114">
        <v>3</v>
      </c>
      <c r="G114">
        <v>948.69</v>
      </c>
      <c r="H114">
        <v>0.28999999999999998</v>
      </c>
      <c r="I114" t="s">
        <v>1824</v>
      </c>
      <c r="J114">
        <v>2020.7097000000001</v>
      </c>
    </row>
    <row r="115" spans="1:10" x14ac:dyDescent="0.25">
      <c r="A115" t="s">
        <v>1939</v>
      </c>
      <c r="B115" s="2">
        <v>45413</v>
      </c>
      <c r="C115" t="s">
        <v>1440</v>
      </c>
      <c r="D115" t="s">
        <v>1602</v>
      </c>
      <c r="E115" t="s">
        <v>1789</v>
      </c>
      <c r="F115">
        <v>1</v>
      </c>
      <c r="G115">
        <v>281.97000000000003</v>
      </c>
      <c r="H115">
        <v>0.2</v>
      </c>
      <c r="I115" t="s">
        <v>1826</v>
      </c>
      <c r="J115">
        <v>225.57599999999999</v>
      </c>
    </row>
    <row r="116" spans="1:10" x14ac:dyDescent="0.25">
      <c r="A116" t="s">
        <v>1940</v>
      </c>
      <c r="B116" s="2">
        <v>45482</v>
      </c>
      <c r="C116" t="s">
        <v>511</v>
      </c>
      <c r="D116" t="s">
        <v>1730</v>
      </c>
      <c r="E116" t="s">
        <v>1769</v>
      </c>
      <c r="F116">
        <v>2</v>
      </c>
      <c r="G116">
        <v>731.01</v>
      </c>
      <c r="H116">
        <v>0.05</v>
      </c>
      <c r="I116" t="s">
        <v>1826</v>
      </c>
      <c r="J116">
        <v>1388.9190000000001</v>
      </c>
    </row>
    <row r="117" spans="1:10" x14ac:dyDescent="0.25">
      <c r="A117" t="s">
        <v>1941</v>
      </c>
      <c r="B117" s="2">
        <v>45925</v>
      </c>
      <c r="C117" t="s">
        <v>821</v>
      </c>
      <c r="D117" t="s">
        <v>1718</v>
      </c>
      <c r="E117" t="s">
        <v>1779</v>
      </c>
      <c r="F117">
        <v>4</v>
      </c>
      <c r="G117">
        <v>930.85</v>
      </c>
      <c r="H117">
        <v>0.13</v>
      </c>
      <c r="I117" t="s">
        <v>1826</v>
      </c>
      <c r="J117">
        <v>3239.3580000000002</v>
      </c>
    </row>
    <row r="118" spans="1:10" x14ac:dyDescent="0.25">
      <c r="A118" t="s">
        <v>1942</v>
      </c>
      <c r="B118" s="2">
        <v>45420</v>
      </c>
      <c r="C118" t="s">
        <v>1301</v>
      </c>
      <c r="D118" t="s">
        <v>1551</v>
      </c>
      <c r="E118" t="s">
        <v>1782</v>
      </c>
      <c r="F118">
        <v>4</v>
      </c>
      <c r="G118">
        <v>770.77</v>
      </c>
      <c r="H118">
        <v>0.22</v>
      </c>
      <c r="I118" t="s">
        <v>1824</v>
      </c>
      <c r="J118">
        <v>2404.8024</v>
      </c>
    </row>
    <row r="119" spans="1:10" x14ac:dyDescent="0.25">
      <c r="A119" t="s">
        <v>1943</v>
      </c>
      <c r="B119" s="2">
        <v>45554</v>
      </c>
      <c r="C119" t="s">
        <v>247</v>
      </c>
      <c r="D119" t="s">
        <v>1640</v>
      </c>
      <c r="E119" t="s">
        <v>1769</v>
      </c>
      <c r="F119">
        <v>3</v>
      </c>
      <c r="G119">
        <v>479.63</v>
      </c>
      <c r="H119">
        <v>0.3</v>
      </c>
      <c r="I119" t="s">
        <v>1826</v>
      </c>
      <c r="J119">
        <v>1007.223</v>
      </c>
    </row>
    <row r="120" spans="1:10" x14ac:dyDescent="0.25">
      <c r="A120" t="s">
        <v>1944</v>
      </c>
      <c r="B120" s="2">
        <v>45405</v>
      </c>
      <c r="C120" t="s">
        <v>372</v>
      </c>
      <c r="D120" t="s">
        <v>1626</v>
      </c>
      <c r="E120" t="s">
        <v>1792</v>
      </c>
      <c r="F120">
        <v>1</v>
      </c>
      <c r="G120">
        <v>165</v>
      </c>
      <c r="H120">
        <v>0.3</v>
      </c>
      <c r="I120" t="s">
        <v>1829</v>
      </c>
      <c r="J120">
        <v>115.5</v>
      </c>
    </row>
    <row r="121" spans="1:10" x14ac:dyDescent="0.25">
      <c r="A121" t="s">
        <v>1945</v>
      </c>
      <c r="B121" s="2">
        <v>45503</v>
      </c>
      <c r="C121" t="s">
        <v>529</v>
      </c>
      <c r="D121" t="s">
        <v>1586</v>
      </c>
      <c r="E121" t="s">
        <v>1782</v>
      </c>
      <c r="F121">
        <v>2</v>
      </c>
      <c r="G121">
        <v>151.51</v>
      </c>
      <c r="H121">
        <v>0.28999999999999998</v>
      </c>
      <c r="I121" t="s">
        <v>1829</v>
      </c>
      <c r="J121">
        <v>215.14420000000001</v>
      </c>
    </row>
    <row r="122" spans="1:10" x14ac:dyDescent="0.25">
      <c r="A122" t="s">
        <v>1946</v>
      </c>
      <c r="B122" s="2">
        <v>45274</v>
      </c>
      <c r="C122" t="s">
        <v>743</v>
      </c>
      <c r="D122" t="s">
        <v>1610</v>
      </c>
      <c r="E122" t="s">
        <v>1807</v>
      </c>
      <c r="F122">
        <v>2</v>
      </c>
      <c r="G122">
        <v>872.93</v>
      </c>
      <c r="H122">
        <v>0.28999999999999998</v>
      </c>
      <c r="I122" t="s">
        <v>1829</v>
      </c>
      <c r="J122">
        <v>1239.5606</v>
      </c>
    </row>
    <row r="123" spans="1:10" x14ac:dyDescent="0.25">
      <c r="A123" t="s">
        <v>1947</v>
      </c>
      <c r="B123" s="2">
        <v>45558</v>
      </c>
      <c r="C123" t="s">
        <v>842</v>
      </c>
      <c r="D123" t="s">
        <v>1592</v>
      </c>
      <c r="E123" t="s">
        <v>1789</v>
      </c>
      <c r="F123">
        <v>3</v>
      </c>
      <c r="G123">
        <v>432.4</v>
      </c>
      <c r="H123">
        <v>0.04</v>
      </c>
      <c r="I123" t="s">
        <v>1824</v>
      </c>
      <c r="J123">
        <v>1245.3119999999999</v>
      </c>
    </row>
    <row r="124" spans="1:10" x14ac:dyDescent="0.25">
      <c r="A124" t="s">
        <v>1948</v>
      </c>
      <c r="B124" s="2">
        <v>45886</v>
      </c>
      <c r="C124" t="s">
        <v>1062</v>
      </c>
      <c r="D124" t="s">
        <v>1648</v>
      </c>
      <c r="E124" t="s">
        <v>1779</v>
      </c>
      <c r="F124">
        <v>2</v>
      </c>
      <c r="G124">
        <v>197.76</v>
      </c>
      <c r="H124">
        <v>0.04</v>
      </c>
      <c r="I124" t="s">
        <v>1824</v>
      </c>
      <c r="J124">
        <v>379.69920000000002</v>
      </c>
    </row>
    <row r="125" spans="1:10" x14ac:dyDescent="0.25">
      <c r="A125" t="s">
        <v>1949</v>
      </c>
      <c r="B125" s="2">
        <v>45674</v>
      </c>
      <c r="C125" t="s">
        <v>1466</v>
      </c>
      <c r="D125" t="s">
        <v>1628</v>
      </c>
      <c r="E125" t="s">
        <v>1761</v>
      </c>
      <c r="F125">
        <v>3</v>
      </c>
      <c r="G125">
        <v>334.6</v>
      </c>
      <c r="H125">
        <v>0.11</v>
      </c>
      <c r="I125" t="s">
        <v>1826</v>
      </c>
      <c r="J125">
        <v>893.38200000000006</v>
      </c>
    </row>
    <row r="126" spans="1:10" x14ac:dyDescent="0.25">
      <c r="A126" t="s">
        <v>1950</v>
      </c>
      <c r="B126" s="2">
        <v>45777</v>
      </c>
      <c r="C126" t="s">
        <v>314</v>
      </c>
      <c r="D126" t="s">
        <v>1576</v>
      </c>
      <c r="E126" t="s">
        <v>1766</v>
      </c>
      <c r="F126">
        <v>2</v>
      </c>
      <c r="G126">
        <v>44.35</v>
      </c>
      <c r="H126">
        <v>0.2</v>
      </c>
      <c r="I126" t="s">
        <v>1829</v>
      </c>
      <c r="J126">
        <v>70.960000000000008</v>
      </c>
    </row>
    <row r="127" spans="1:10" x14ac:dyDescent="0.25">
      <c r="A127" t="s">
        <v>1951</v>
      </c>
      <c r="B127" s="2">
        <v>45598</v>
      </c>
      <c r="C127" t="s">
        <v>1530</v>
      </c>
      <c r="D127" t="s">
        <v>1562</v>
      </c>
      <c r="E127" t="s">
        <v>1776</v>
      </c>
      <c r="F127">
        <v>1</v>
      </c>
      <c r="G127">
        <v>846.31</v>
      </c>
      <c r="H127">
        <v>0.05</v>
      </c>
      <c r="I127" t="s">
        <v>1826</v>
      </c>
      <c r="J127">
        <v>803.9944999999999</v>
      </c>
    </row>
    <row r="128" spans="1:10" x14ac:dyDescent="0.25">
      <c r="A128" t="s">
        <v>1952</v>
      </c>
      <c r="B128" s="2">
        <v>45884</v>
      </c>
      <c r="C128" t="s">
        <v>449</v>
      </c>
      <c r="D128" t="s">
        <v>1618</v>
      </c>
      <c r="E128" t="s">
        <v>1794</v>
      </c>
      <c r="F128">
        <v>1</v>
      </c>
      <c r="G128">
        <v>996.48</v>
      </c>
      <c r="H128">
        <v>7.0000000000000007E-2</v>
      </c>
      <c r="I128" t="s">
        <v>1829</v>
      </c>
      <c r="J128">
        <v>926.7263999999999</v>
      </c>
    </row>
    <row r="129" spans="1:10" x14ac:dyDescent="0.25">
      <c r="A129" t="s">
        <v>1953</v>
      </c>
      <c r="B129" s="2">
        <v>45916</v>
      </c>
      <c r="C129" t="s">
        <v>881</v>
      </c>
      <c r="D129" t="s">
        <v>1734</v>
      </c>
      <c r="E129" t="s">
        <v>1776</v>
      </c>
      <c r="F129">
        <v>3</v>
      </c>
      <c r="G129">
        <v>949.19</v>
      </c>
      <c r="H129">
        <v>0.03</v>
      </c>
      <c r="I129" t="s">
        <v>1829</v>
      </c>
      <c r="J129">
        <v>2762.1428999999998</v>
      </c>
    </row>
    <row r="130" spans="1:10" x14ac:dyDescent="0.25">
      <c r="A130" t="s">
        <v>1954</v>
      </c>
      <c r="B130" s="2">
        <v>45347</v>
      </c>
      <c r="C130" t="s">
        <v>1238</v>
      </c>
      <c r="D130" t="s">
        <v>1736</v>
      </c>
      <c r="E130" t="s">
        <v>1786</v>
      </c>
      <c r="F130">
        <v>2</v>
      </c>
      <c r="G130">
        <v>724.97</v>
      </c>
      <c r="H130">
        <v>0.1</v>
      </c>
      <c r="I130" t="s">
        <v>1824</v>
      </c>
      <c r="J130">
        <v>1304.9459999999999</v>
      </c>
    </row>
    <row r="131" spans="1:10" x14ac:dyDescent="0.25">
      <c r="A131" t="s">
        <v>1955</v>
      </c>
      <c r="B131" s="2">
        <v>45723</v>
      </c>
      <c r="C131" t="s">
        <v>993</v>
      </c>
      <c r="D131" t="s">
        <v>1546</v>
      </c>
      <c r="E131" t="s">
        <v>1804</v>
      </c>
      <c r="F131">
        <v>1</v>
      </c>
      <c r="G131">
        <v>783.25</v>
      </c>
      <c r="H131">
        <v>0.3</v>
      </c>
      <c r="I131" t="s">
        <v>1824</v>
      </c>
      <c r="J131">
        <v>548.27499999999998</v>
      </c>
    </row>
    <row r="132" spans="1:10" x14ac:dyDescent="0.25">
      <c r="A132" t="s">
        <v>1956</v>
      </c>
      <c r="B132" s="2">
        <v>45495</v>
      </c>
      <c r="C132" t="s">
        <v>1077</v>
      </c>
      <c r="D132" t="s">
        <v>1582</v>
      </c>
      <c r="E132" t="s">
        <v>1766</v>
      </c>
      <c r="F132">
        <v>1</v>
      </c>
      <c r="G132">
        <v>942.38</v>
      </c>
      <c r="H132">
        <v>0.17</v>
      </c>
      <c r="I132" t="s">
        <v>1824</v>
      </c>
      <c r="J132">
        <v>782.17539999999997</v>
      </c>
    </row>
    <row r="133" spans="1:10" x14ac:dyDescent="0.25">
      <c r="A133" t="s">
        <v>1957</v>
      </c>
      <c r="B133" s="2">
        <v>45444</v>
      </c>
      <c r="C133" t="s">
        <v>1524</v>
      </c>
      <c r="D133" t="s">
        <v>1650</v>
      </c>
      <c r="E133" t="s">
        <v>1792</v>
      </c>
      <c r="F133">
        <v>3</v>
      </c>
      <c r="G133">
        <v>298.35000000000002</v>
      </c>
      <c r="H133">
        <v>0.05</v>
      </c>
      <c r="I133" t="s">
        <v>1829</v>
      </c>
      <c r="J133">
        <v>850.29750000000001</v>
      </c>
    </row>
    <row r="134" spans="1:10" x14ac:dyDescent="0.25">
      <c r="A134" t="s">
        <v>1958</v>
      </c>
      <c r="B134" s="2">
        <v>45662</v>
      </c>
      <c r="C134" t="s">
        <v>547</v>
      </c>
      <c r="D134" t="s">
        <v>1644</v>
      </c>
      <c r="E134" t="s">
        <v>1794</v>
      </c>
      <c r="F134">
        <v>4</v>
      </c>
      <c r="G134">
        <v>950.04</v>
      </c>
      <c r="H134">
        <v>0.13</v>
      </c>
      <c r="I134" t="s">
        <v>1826</v>
      </c>
      <c r="J134">
        <v>3306.1392000000001</v>
      </c>
    </row>
    <row r="135" spans="1:10" x14ac:dyDescent="0.25">
      <c r="A135" t="s">
        <v>1959</v>
      </c>
      <c r="B135" s="2">
        <v>45910</v>
      </c>
      <c r="C135" t="s">
        <v>1035</v>
      </c>
      <c r="D135" t="s">
        <v>1662</v>
      </c>
      <c r="E135" t="s">
        <v>1769</v>
      </c>
      <c r="F135">
        <v>2</v>
      </c>
      <c r="G135">
        <v>267.19</v>
      </c>
      <c r="H135">
        <v>7.0000000000000007E-2</v>
      </c>
      <c r="I135" t="s">
        <v>1824</v>
      </c>
      <c r="J135">
        <v>496.97340000000003</v>
      </c>
    </row>
    <row r="136" spans="1:10" x14ac:dyDescent="0.25">
      <c r="A136" t="s">
        <v>1960</v>
      </c>
      <c r="B136" s="2">
        <v>45827</v>
      </c>
      <c r="C136" t="s">
        <v>657</v>
      </c>
      <c r="D136" t="s">
        <v>1722</v>
      </c>
      <c r="E136" t="s">
        <v>1801</v>
      </c>
      <c r="F136">
        <v>4</v>
      </c>
      <c r="G136">
        <v>72.63</v>
      </c>
      <c r="H136">
        <v>0.06</v>
      </c>
      <c r="I136" t="s">
        <v>1826</v>
      </c>
      <c r="J136">
        <v>273.08879999999999</v>
      </c>
    </row>
    <row r="137" spans="1:10" x14ac:dyDescent="0.25">
      <c r="A137" t="s">
        <v>1961</v>
      </c>
      <c r="B137" s="2">
        <v>45544</v>
      </c>
      <c r="C137" t="s">
        <v>1325</v>
      </c>
      <c r="D137" t="s">
        <v>1654</v>
      </c>
      <c r="E137" t="s">
        <v>1773</v>
      </c>
      <c r="F137">
        <v>3</v>
      </c>
      <c r="G137">
        <v>576.52</v>
      </c>
      <c r="H137">
        <v>0.22</v>
      </c>
      <c r="I137" t="s">
        <v>1829</v>
      </c>
      <c r="J137">
        <v>1349.0568000000001</v>
      </c>
    </row>
    <row r="138" spans="1:10" x14ac:dyDescent="0.25">
      <c r="A138" t="s">
        <v>1962</v>
      </c>
      <c r="B138" s="2">
        <v>45751</v>
      </c>
      <c r="C138" t="s">
        <v>1095</v>
      </c>
      <c r="D138" t="s">
        <v>1690</v>
      </c>
      <c r="E138" t="s">
        <v>1786</v>
      </c>
      <c r="F138">
        <v>3</v>
      </c>
      <c r="G138">
        <v>849.36</v>
      </c>
      <c r="H138">
        <v>0.03</v>
      </c>
      <c r="I138" t="s">
        <v>1824</v>
      </c>
      <c r="J138">
        <v>2471.6376</v>
      </c>
    </row>
    <row r="139" spans="1:10" x14ac:dyDescent="0.25">
      <c r="A139" t="s">
        <v>1963</v>
      </c>
      <c r="B139" s="2">
        <v>45392</v>
      </c>
      <c r="C139" t="s">
        <v>1458</v>
      </c>
      <c r="D139" t="s">
        <v>1648</v>
      </c>
      <c r="E139" t="s">
        <v>1776</v>
      </c>
      <c r="F139">
        <v>1</v>
      </c>
      <c r="G139">
        <v>245.85</v>
      </c>
      <c r="H139">
        <v>0.18</v>
      </c>
      <c r="I139" t="s">
        <v>1829</v>
      </c>
      <c r="J139">
        <v>201.59700000000001</v>
      </c>
    </row>
    <row r="140" spans="1:10" x14ac:dyDescent="0.25">
      <c r="A140" t="s">
        <v>1964</v>
      </c>
      <c r="B140" s="2">
        <v>45589</v>
      </c>
      <c r="C140" t="s">
        <v>589</v>
      </c>
      <c r="D140" t="s">
        <v>1742</v>
      </c>
      <c r="E140" t="s">
        <v>1789</v>
      </c>
      <c r="F140">
        <v>3</v>
      </c>
      <c r="G140">
        <v>237.68</v>
      </c>
      <c r="H140">
        <v>0.1</v>
      </c>
      <c r="I140" t="s">
        <v>1829</v>
      </c>
      <c r="J140">
        <v>641.73599999999999</v>
      </c>
    </row>
    <row r="141" spans="1:10" x14ac:dyDescent="0.25">
      <c r="A141" t="s">
        <v>1965</v>
      </c>
      <c r="B141" s="2">
        <v>45756</v>
      </c>
      <c r="C141" t="s">
        <v>1059</v>
      </c>
      <c r="D141" t="s">
        <v>1690</v>
      </c>
      <c r="E141" t="s">
        <v>1799</v>
      </c>
      <c r="F141">
        <v>4</v>
      </c>
      <c r="G141">
        <v>715.85</v>
      </c>
      <c r="H141">
        <v>0.25</v>
      </c>
      <c r="I141" t="s">
        <v>1826</v>
      </c>
      <c r="J141">
        <v>2147.5500000000002</v>
      </c>
    </row>
    <row r="142" spans="1:10" x14ac:dyDescent="0.25">
      <c r="A142" t="s">
        <v>1966</v>
      </c>
      <c r="B142" s="2">
        <v>45255</v>
      </c>
      <c r="C142" t="s">
        <v>568</v>
      </c>
      <c r="D142" t="s">
        <v>1728</v>
      </c>
      <c r="E142" t="s">
        <v>1773</v>
      </c>
      <c r="F142">
        <v>2</v>
      </c>
      <c r="G142">
        <v>478.85</v>
      </c>
      <c r="H142">
        <v>0.01</v>
      </c>
      <c r="I142" t="s">
        <v>1829</v>
      </c>
      <c r="J142">
        <v>948.12300000000005</v>
      </c>
    </row>
    <row r="143" spans="1:10" x14ac:dyDescent="0.25">
      <c r="A143" t="s">
        <v>1967</v>
      </c>
      <c r="B143" s="2">
        <v>45718</v>
      </c>
      <c r="C143" t="s">
        <v>396</v>
      </c>
      <c r="D143" t="s">
        <v>1642</v>
      </c>
      <c r="E143" t="s">
        <v>1752</v>
      </c>
      <c r="F143">
        <v>1</v>
      </c>
      <c r="G143">
        <v>503.95</v>
      </c>
      <c r="H143">
        <v>0.26</v>
      </c>
      <c r="I143" t="s">
        <v>1829</v>
      </c>
      <c r="J143">
        <v>372.923</v>
      </c>
    </row>
    <row r="144" spans="1:10" x14ac:dyDescent="0.25">
      <c r="A144" t="s">
        <v>1968</v>
      </c>
      <c r="B144" s="2">
        <v>45573</v>
      </c>
      <c r="C144" t="s">
        <v>1243</v>
      </c>
      <c r="D144" t="s">
        <v>1680</v>
      </c>
      <c r="E144" t="s">
        <v>1794</v>
      </c>
      <c r="F144">
        <v>2</v>
      </c>
      <c r="G144">
        <v>975.48</v>
      </c>
      <c r="H144">
        <v>0.26</v>
      </c>
      <c r="I144" t="s">
        <v>1829</v>
      </c>
      <c r="J144">
        <v>1443.7103999999999</v>
      </c>
    </row>
    <row r="145" spans="1:10" x14ac:dyDescent="0.25">
      <c r="A145" t="s">
        <v>1969</v>
      </c>
      <c r="B145" s="2">
        <v>45884</v>
      </c>
      <c r="C145" t="s">
        <v>1249</v>
      </c>
      <c r="D145" t="s">
        <v>1616</v>
      </c>
      <c r="E145" t="s">
        <v>1804</v>
      </c>
      <c r="F145">
        <v>4</v>
      </c>
      <c r="G145">
        <v>450.12</v>
      </c>
      <c r="H145">
        <v>0.28999999999999998</v>
      </c>
      <c r="I145" t="s">
        <v>1829</v>
      </c>
      <c r="J145">
        <v>1278.3407999999999</v>
      </c>
    </row>
    <row r="146" spans="1:10" x14ac:dyDescent="0.25">
      <c r="A146" t="s">
        <v>1970</v>
      </c>
      <c r="B146" s="2">
        <v>45448</v>
      </c>
      <c r="C146" t="s">
        <v>1349</v>
      </c>
      <c r="D146" t="s">
        <v>1620</v>
      </c>
      <c r="E146" t="s">
        <v>1782</v>
      </c>
      <c r="F146">
        <v>3</v>
      </c>
      <c r="G146">
        <v>237.24</v>
      </c>
      <c r="H146">
        <v>0.24</v>
      </c>
      <c r="I146" t="s">
        <v>1826</v>
      </c>
      <c r="J146">
        <v>540.90719999999999</v>
      </c>
    </row>
    <row r="147" spans="1:10" x14ac:dyDescent="0.25">
      <c r="A147" t="s">
        <v>1971</v>
      </c>
      <c r="B147" s="2">
        <v>45522</v>
      </c>
      <c r="C147" t="s">
        <v>1417</v>
      </c>
      <c r="D147" t="s">
        <v>1656</v>
      </c>
      <c r="E147" t="s">
        <v>1801</v>
      </c>
      <c r="F147">
        <v>2</v>
      </c>
      <c r="G147">
        <v>536.84</v>
      </c>
      <c r="H147">
        <v>0.09</v>
      </c>
      <c r="I147" t="s">
        <v>1829</v>
      </c>
      <c r="J147">
        <v>977.04880000000014</v>
      </c>
    </row>
    <row r="148" spans="1:10" x14ac:dyDescent="0.25">
      <c r="A148" t="s">
        <v>1972</v>
      </c>
      <c r="B148" s="2">
        <v>45626</v>
      </c>
      <c r="C148" t="s">
        <v>1371</v>
      </c>
      <c r="D148" t="s">
        <v>1620</v>
      </c>
      <c r="E148" t="s">
        <v>1813</v>
      </c>
      <c r="F148">
        <v>3</v>
      </c>
      <c r="G148">
        <v>584.41</v>
      </c>
      <c r="H148">
        <v>0</v>
      </c>
      <c r="I148" t="s">
        <v>1829</v>
      </c>
      <c r="J148">
        <v>1753.23</v>
      </c>
    </row>
    <row r="149" spans="1:10" x14ac:dyDescent="0.25">
      <c r="A149" t="s">
        <v>1973</v>
      </c>
      <c r="B149" s="2">
        <v>45617</v>
      </c>
      <c r="C149" t="s">
        <v>932</v>
      </c>
      <c r="D149" t="s">
        <v>1712</v>
      </c>
      <c r="E149" t="s">
        <v>1813</v>
      </c>
      <c r="F149">
        <v>1</v>
      </c>
      <c r="G149">
        <v>653.87</v>
      </c>
      <c r="H149">
        <v>0.14000000000000001</v>
      </c>
      <c r="I149" t="s">
        <v>1826</v>
      </c>
      <c r="J149">
        <v>562.32820000000004</v>
      </c>
    </row>
    <row r="150" spans="1:10" x14ac:dyDescent="0.25">
      <c r="A150" t="s">
        <v>1974</v>
      </c>
      <c r="B150" s="2">
        <v>45878</v>
      </c>
      <c r="C150" t="s">
        <v>1516</v>
      </c>
      <c r="D150" t="s">
        <v>1722</v>
      </c>
      <c r="E150" t="s">
        <v>1752</v>
      </c>
      <c r="F150">
        <v>1</v>
      </c>
      <c r="G150">
        <v>652.03</v>
      </c>
      <c r="H150">
        <v>0.27</v>
      </c>
      <c r="I150" t="s">
        <v>1824</v>
      </c>
      <c r="J150">
        <v>475.9819</v>
      </c>
    </row>
    <row r="151" spans="1:10" x14ac:dyDescent="0.25">
      <c r="A151" t="s">
        <v>1975</v>
      </c>
      <c r="B151" s="2">
        <v>45502</v>
      </c>
      <c r="C151" t="s">
        <v>335</v>
      </c>
      <c r="D151" t="s">
        <v>1555</v>
      </c>
      <c r="E151" t="s">
        <v>1794</v>
      </c>
      <c r="F151">
        <v>3</v>
      </c>
      <c r="G151">
        <v>513.36</v>
      </c>
      <c r="H151">
        <v>7.0000000000000007E-2</v>
      </c>
      <c r="I151" t="s">
        <v>1829</v>
      </c>
      <c r="J151">
        <v>1432.2744</v>
      </c>
    </row>
    <row r="152" spans="1:10" x14ac:dyDescent="0.25">
      <c r="A152" t="s">
        <v>1976</v>
      </c>
      <c r="B152" s="2">
        <v>45433</v>
      </c>
      <c r="C152" t="s">
        <v>251</v>
      </c>
      <c r="D152" t="s">
        <v>1652</v>
      </c>
      <c r="E152" t="s">
        <v>1773</v>
      </c>
      <c r="F152">
        <v>4</v>
      </c>
      <c r="G152">
        <v>355.64</v>
      </c>
      <c r="H152">
        <v>0.16</v>
      </c>
      <c r="I152" t="s">
        <v>1829</v>
      </c>
      <c r="J152">
        <v>1194.9503999999999</v>
      </c>
    </row>
    <row r="153" spans="1:10" x14ac:dyDescent="0.25">
      <c r="A153" t="s">
        <v>1977</v>
      </c>
      <c r="B153" s="2">
        <v>45594</v>
      </c>
      <c r="C153" t="s">
        <v>97</v>
      </c>
      <c r="D153" t="s">
        <v>1574</v>
      </c>
      <c r="E153" t="s">
        <v>1782</v>
      </c>
      <c r="F153">
        <v>4</v>
      </c>
      <c r="G153">
        <v>535.4</v>
      </c>
      <c r="H153">
        <v>0.26</v>
      </c>
      <c r="I153" t="s">
        <v>1826</v>
      </c>
      <c r="J153">
        <v>1584.7840000000001</v>
      </c>
    </row>
    <row r="154" spans="1:10" x14ac:dyDescent="0.25">
      <c r="A154" t="s">
        <v>1978</v>
      </c>
      <c r="B154" s="2">
        <v>45798</v>
      </c>
      <c r="C154" t="s">
        <v>779</v>
      </c>
      <c r="D154" t="s">
        <v>1686</v>
      </c>
      <c r="E154" t="s">
        <v>1813</v>
      </c>
      <c r="F154">
        <v>2</v>
      </c>
      <c r="G154">
        <v>108.74</v>
      </c>
      <c r="H154">
        <v>0.11</v>
      </c>
      <c r="I154" t="s">
        <v>1826</v>
      </c>
      <c r="J154">
        <v>193.55719999999999</v>
      </c>
    </row>
    <row r="155" spans="1:10" x14ac:dyDescent="0.25">
      <c r="A155" t="s">
        <v>1979</v>
      </c>
      <c r="B155" s="2">
        <v>45579</v>
      </c>
      <c r="C155" t="s">
        <v>990</v>
      </c>
      <c r="D155" t="s">
        <v>1570</v>
      </c>
      <c r="E155" t="s">
        <v>1813</v>
      </c>
      <c r="F155">
        <v>3</v>
      </c>
      <c r="G155">
        <v>591.98</v>
      </c>
      <c r="H155">
        <v>0.16</v>
      </c>
      <c r="I155" t="s">
        <v>1824</v>
      </c>
      <c r="J155">
        <v>1491.7896000000001</v>
      </c>
    </row>
    <row r="156" spans="1:10" x14ac:dyDescent="0.25">
      <c r="A156" t="s">
        <v>1980</v>
      </c>
      <c r="B156" s="2">
        <v>45613</v>
      </c>
      <c r="C156" t="s">
        <v>1260</v>
      </c>
      <c r="D156" t="s">
        <v>1644</v>
      </c>
      <c r="E156" t="s">
        <v>1761</v>
      </c>
      <c r="F156">
        <v>1</v>
      </c>
      <c r="G156">
        <v>345.06</v>
      </c>
      <c r="H156">
        <v>0.13</v>
      </c>
      <c r="I156" t="s">
        <v>1829</v>
      </c>
      <c r="J156">
        <v>300.2022</v>
      </c>
    </row>
    <row r="157" spans="1:10" x14ac:dyDescent="0.25">
      <c r="A157" t="s">
        <v>1981</v>
      </c>
      <c r="B157" s="2">
        <v>45745</v>
      </c>
      <c r="C157" t="s">
        <v>969</v>
      </c>
      <c r="D157" t="s">
        <v>1734</v>
      </c>
      <c r="E157" t="s">
        <v>1794</v>
      </c>
      <c r="F157">
        <v>4</v>
      </c>
      <c r="G157">
        <v>986.41</v>
      </c>
      <c r="H157">
        <v>0.22</v>
      </c>
      <c r="I157" t="s">
        <v>1824</v>
      </c>
      <c r="J157">
        <v>3077.5992000000001</v>
      </c>
    </row>
    <row r="158" spans="1:10" x14ac:dyDescent="0.25">
      <c r="A158" t="s">
        <v>1982</v>
      </c>
      <c r="B158" s="2">
        <v>45494</v>
      </c>
      <c r="C158" t="s">
        <v>1005</v>
      </c>
      <c r="D158" t="s">
        <v>1646</v>
      </c>
      <c r="E158" t="s">
        <v>1752</v>
      </c>
      <c r="F158">
        <v>2</v>
      </c>
      <c r="G158">
        <v>921.52</v>
      </c>
      <c r="H158">
        <v>0</v>
      </c>
      <c r="I158" t="s">
        <v>1826</v>
      </c>
      <c r="J158">
        <v>1843.04</v>
      </c>
    </row>
    <row r="159" spans="1:10" x14ac:dyDescent="0.25">
      <c r="A159" t="s">
        <v>1983</v>
      </c>
      <c r="B159" s="2">
        <v>45883</v>
      </c>
      <c r="C159" t="s">
        <v>347</v>
      </c>
      <c r="D159" t="s">
        <v>1658</v>
      </c>
      <c r="E159" t="s">
        <v>1773</v>
      </c>
      <c r="F159">
        <v>1</v>
      </c>
      <c r="G159">
        <v>83.1</v>
      </c>
      <c r="H159">
        <v>0.04</v>
      </c>
      <c r="I159" t="s">
        <v>1826</v>
      </c>
      <c r="J159">
        <v>79.775999999999996</v>
      </c>
    </row>
    <row r="160" spans="1:10" x14ac:dyDescent="0.25">
      <c r="A160" t="s">
        <v>1984</v>
      </c>
      <c r="B160" s="2">
        <v>45601</v>
      </c>
      <c r="C160" t="s">
        <v>1154</v>
      </c>
      <c r="D160" t="s">
        <v>1604</v>
      </c>
      <c r="E160" t="s">
        <v>1792</v>
      </c>
      <c r="F160">
        <v>2</v>
      </c>
      <c r="G160">
        <v>60.98</v>
      </c>
      <c r="H160">
        <v>0.23</v>
      </c>
      <c r="I160" t="s">
        <v>1826</v>
      </c>
      <c r="J160">
        <v>93.909199999999998</v>
      </c>
    </row>
    <row r="161" spans="1:10" x14ac:dyDescent="0.25">
      <c r="A161" t="s">
        <v>1985</v>
      </c>
      <c r="B161" s="2">
        <v>45454</v>
      </c>
      <c r="C161" t="s">
        <v>1229</v>
      </c>
      <c r="D161" t="s">
        <v>1726</v>
      </c>
      <c r="E161" t="s">
        <v>1804</v>
      </c>
      <c r="F161">
        <v>2</v>
      </c>
      <c r="G161">
        <v>122.23</v>
      </c>
      <c r="H161">
        <v>0.21</v>
      </c>
      <c r="I161" t="s">
        <v>1829</v>
      </c>
      <c r="J161">
        <v>193.1234</v>
      </c>
    </row>
    <row r="162" spans="1:10" x14ac:dyDescent="0.25">
      <c r="A162" t="s">
        <v>1986</v>
      </c>
      <c r="B162" s="2">
        <v>45918</v>
      </c>
      <c r="C162" t="s">
        <v>89</v>
      </c>
      <c r="D162" t="s">
        <v>1688</v>
      </c>
      <c r="E162" t="s">
        <v>1810</v>
      </c>
      <c r="F162">
        <v>2</v>
      </c>
      <c r="G162">
        <v>623.38</v>
      </c>
      <c r="H162">
        <v>0.13</v>
      </c>
      <c r="I162" t="s">
        <v>1824</v>
      </c>
      <c r="J162">
        <v>1084.6812</v>
      </c>
    </row>
    <row r="163" spans="1:10" x14ac:dyDescent="0.25">
      <c r="A163" t="s">
        <v>1987</v>
      </c>
      <c r="B163" s="2">
        <v>45729</v>
      </c>
      <c r="C163" t="s">
        <v>218</v>
      </c>
      <c r="D163" t="s">
        <v>1688</v>
      </c>
      <c r="E163" t="s">
        <v>1752</v>
      </c>
      <c r="F163">
        <v>1</v>
      </c>
      <c r="G163">
        <v>479.58</v>
      </c>
      <c r="H163">
        <v>0.05</v>
      </c>
      <c r="I163" t="s">
        <v>1826</v>
      </c>
      <c r="J163">
        <v>455.60099999999989</v>
      </c>
    </row>
    <row r="164" spans="1:10" x14ac:dyDescent="0.25">
      <c r="A164" t="s">
        <v>1988</v>
      </c>
      <c r="B164" s="2">
        <v>45276</v>
      </c>
      <c r="C164" t="s">
        <v>942</v>
      </c>
      <c r="D164" t="s">
        <v>1694</v>
      </c>
      <c r="E164" t="s">
        <v>1776</v>
      </c>
      <c r="F164">
        <v>3</v>
      </c>
      <c r="G164">
        <v>369.32</v>
      </c>
      <c r="H164">
        <v>0.14000000000000001</v>
      </c>
      <c r="I164" t="s">
        <v>1826</v>
      </c>
      <c r="J164">
        <v>952.84559999999999</v>
      </c>
    </row>
    <row r="165" spans="1:10" x14ac:dyDescent="0.25">
      <c r="A165" t="s">
        <v>1989</v>
      </c>
      <c r="B165" s="2">
        <v>45851</v>
      </c>
      <c r="C165" t="s">
        <v>278</v>
      </c>
      <c r="D165" t="s">
        <v>1612</v>
      </c>
      <c r="E165" t="s">
        <v>1757</v>
      </c>
      <c r="F165">
        <v>1</v>
      </c>
      <c r="G165">
        <v>488.31</v>
      </c>
      <c r="H165">
        <v>0.03</v>
      </c>
      <c r="I165" t="s">
        <v>1826</v>
      </c>
      <c r="J165">
        <v>473.66070000000002</v>
      </c>
    </row>
    <row r="166" spans="1:10" x14ac:dyDescent="0.25">
      <c r="A166" t="s">
        <v>1990</v>
      </c>
      <c r="B166" s="2">
        <v>45418</v>
      </c>
      <c r="C166" t="s">
        <v>878</v>
      </c>
      <c r="D166" t="s">
        <v>1656</v>
      </c>
      <c r="E166" t="s">
        <v>1794</v>
      </c>
      <c r="F166">
        <v>4</v>
      </c>
      <c r="G166">
        <v>164.04</v>
      </c>
      <c r="H166">
        <v>0.26</v>
      </c>
      <c r="I166" t="s">
        <v>1824</v>
      </c>
      <c r="J166">
        <v>485.55839999999989</v>
      </c>
    </row>
    <row r="167" spans="1:10" x14ac:dyDescent="0.25">
      <c r="A167" t="s">
        <v>1991</v>
      </c>
      <c r="B167" s="2">
        <v>45508</v>
      </c>
      <c r="C167" t="s">
        <v>268</v>
      </c>
      <c r="D167" t="s">
        <v>1568</v>
      </c>
      <c r="E167" t="s">
        <v>1807</v>
      </c>
      <c r="F167">
        <v>3</v>
      </c>
      <c r="G167">
        <v>707.95</v>
      </c>
      <c r="H167">
        <v>0.18</v>
      </c>
      <c r="I167" t="s">
        <v>1826</v>
      </c>
      <c r="J167">
        <v>1741.557</v>
      </c>
    </row>
    <row r="168" spans="1:10" x14ac:dyDescent="0.25">
      <c r="A168" t="s">
        <v>1992</v>
      </c>
      <c r="B168" s="2">
        <v>45269</v>
      </c>
      <c r="C168" t="s">
        <v>934</v>
      </c>
      <c r="D168" t="s">
        <v>1686</v>
      </c>
      <c r="E168" t="s">
        <v>1782</v>
      </c>
      <c r="F168">
        <v>4</v>
      </c>
      <c r="G168">
        <v>714.47</v>
      </c>
      <c r="H168">
        <v>0.18</v>
      </c>
      <c r="I168" t="s">
        <v>1829</v>
      </c>
      <c r="J168">
        <v>2343.4616000000001</v>
      </c>
    </row>
    <row r="169" spans="1:10" x14ac:dyDescent="0.25">
      <c r="A169" t="s">
        <v>1993</v>
      </c>
      <c r="B169" s="2">
        <v>45866</v>
      </c>
      <c r="C169" t="s">
        <v>1289</v>
      </c>
      <c r="D169" t="s">
        <v>1706</v>
      </c>
      <c r="E169" t="s">
        <v>1779</v>
      </c>
      <c r="F169">
        <v>4</v>
      </c>
      <c r="G169">
        <v>422.09</v>
      </c>
      <c r="H169">
        <v>0.04</v>
      </c>
      <c r="I169" t="s">
        <v>1824</v>
      </c>
      <c r="J169">
        <v>1620.8255999999999</v>
      </c>
    </row>
    <row r="170" spans="1:10" x14ac:dyDescent="0.25">
      <c r="A170" t="s">
        <v>1994</v>
      </c>
      <c r="B170" s="2">
        <v>45462</v>
      </c>
      <c r="C170" t="s">
        <v>381</v>
      </c>
      <c r="D170" t="s">
        <v>1608</v>
      </c>
      <c r="E170" t="s">
        <v>1786</v>
      </c>
      <c r="F170">
        <v>1</v>
      </c>
      <c r="G170">
        <v>998.19</v>
      </c>
      <c r="H170">
        <v>0.2</v>
      </c>
      <c r="I170" t="s">
        <v>1824</v>
      </c>
      <c r="J170">
        <v>798.55200000000013</v>
      </c>
    </row>
    <row r="171" spans="1:10" x14ac:dyDescent="0.25">
      <c r="A171" t="s">
        <v>1995</v>
      </c>
      <c r="B171" s="2">
        <v>45313</v>
      </c>
      <c r="C171" t="s">
        <v>1166</v>
      </c>
      <c r="D171" t="s">
        <v>1692</v>
      </c>
      <c r="E171" t="s">
        <v>1779</v>
      </c>
      <c r="F171">
        <v>2</v>
      </c>
      <c r="G171">
        <v>343.42</v>
      </c>
      <c r="H171">
        <v>0.12</v>
      </c>
      <c r="I171" t="s">
        <v>1829</v>
      </c>
      <c r="J171">
        <v>604.41920000000005</v>
      </c>
    </row>
    <row r="172" spans="1:10" x14ac:dyDescent="0.25">
      <c r="A172" t="s">
        <v>1996</v>
      </c>
      <c r="B172" s="2">
        <v>45390</v>
      </c>
      <c r="C172" t="s">
        <v>818</v>
      </c>
      <c r="D172" t="s">
        <v>1616</v>
      </c>
      <c r="E172" t="s">
        <v>1776</v>
      </c>
      <c r="F172">
        <v>1</v>
      </c>
      <c r="G172">
        <v>152.16999999999999</v>
      </c>
      <c r="H172">
        <v>0.28000000000000003</v>
      </c>
      <c r="I172" t="s">
        <v>1829</v>
      </c>
      <c r="J172">
        <v>109.5624</v>
      </c>
    </row>
    <row r="173" spans="1:10" x14ac:dyDescent="0.25">
      <c r="A173" t="s">
        <v>1997</v>
      </c>
      <c r="B173" s="2">
        <v>45795</v>
      </c>
      <c r="C173" t="s">
        <v>579</v>
      </c>
      <c r="D173" t="s">
        <v>1646</v>
      </c>
      <c r="E173" t="s">
        <v>1792</v>
      </c>
      <c r="F173">
        <v>1</v>
      </c>
      <c r="G173">
        <v>325.08</v>
      </c>
      <c r="H173">
        <v>0.26</v>
      </c>
      <c r="I173" t="s">
        <v>1826</v>
      </c>
      <c r="J173">
        <v>240.5592</v>
      </c>
    </row>
    <row r="174" spans="1:10" x14ac:dyDescent="0.25">
      <c r="A174" t="s">
        <v>1998</v>
      </c>
      <c r="B174" s="2">
        <v>45267</v>
      </c>
      <c r="C174" t="s">
        <v>1080</v>
      </c>
      <c r="D174" t="s">
        <v>1726</v>
      </c>
      <c r="E174" t="s">
        <v>1789</v>
      </c>
      <c r="F174">
        <v>2</v>
      </c>
      <c r="G174">
        <v>827.92</v>
      </c>
      <c r="H174">
        <v>0.25</v>
      </c>
      <c r="I174" t="s">
        <v>1829</v>
      </c>
      <c r="J174">
        <v>1241.8800000000001</v>
      </c>
    </row>
    <row r="175" spans="1:10" x14ac:dyDescent="0.25">
      <c r="A175" t="s">
        <v>1999</v>
      </c>
      <c r="B175" s="2">
        <v>45314</v>
      </c>
      <c r="C175" t="s">
        <v>1492</v>
      </c>
      <c r="D175" t="s">
        <v>1600</v>
      </c>
      <c r="E175" t="s">
        <v>1761</v>
      </c>
      <c r="F175">
        <v>2</v>
      </c>
      <c r="G175">
        <v>593.47</v>
      </c>
      <c r="H175">
        <v>0.1</v>
      </c>
      <c r="I175" t="s">
        <v>1829</v>
      </c>
      <c r="J175">
        <v>1068.2460000000001</v>
      </c>
    </row>
    <row r="176" spans="1:10" x14ac:dyDescent="0.25">
      <c r="A176" t="s">
        <v>2000</v>
      </c>
      <c r="B176" s="2">
        <v>45267</v>
      </c>
      <c r="C176" t="s">
        <v>929</v>
      </c>
      <c r="D176" t="s">
        <v>1588</v>
      </c>
      <c r="E176" t="s">
        <v>1779</v>
      </c>
      <c r="F176">
        <v>4</v>
      </c>
      <c r="G176">
        <v>756.28</v>
      </c>
      <c r="H176">
        <v>0.05</v>
      </c>
      <c r="I176" t="s">
        <v>1829</v>
      </c>
      <c r="J176">
        <v>2873.864</v>
      </c>
    </row>
    <row r="177" spans="1:10" x14ac:dyDescent="0.25">
      <c r="A177" t="s">
        <v>2001</v>
      </c>
      <c r="B177" s="2">
        <v>45641</v>
      </c>
      <c r="C177" t="s">
        <v>1178</v>
      </c>
      <c r="D177" t="s">
        <v>1732</v>
      </c>
      <c r="E177" t="s">
        <v>1757</v>
      </c>
      <c r="F177">
        <v>2</v>
      </c>
      <c r="G177">
        <v>707.65</v>
      </c>
      <c r="H177">
        <v>0.14000000000000001</v>
      </c>
      <c r="I177" t="s">
        <v>1824</v>
      </c>
      <c r="J177">
        <v>1217.1579999999999</v>
      </c>
    </row>
    <row r="178" spans="1:10" x14ac:dyDescent="0.25">
      <c r="A178" t="s">
        <v>2002</v>
      </c>
      <c r="B178" s="2">
        <v>45371</v>
      </c>
      <c r="C178" t="s">
        <v>441</v>
      </c>
      <c r="D178" t="s">
        <v>1598</v>
      </c>
      <c r="E178" t="s">
        <v>1801</v>
      </c>
      <c r="F178">
        <v>1</v>
      </c>
      <c r="G178">
        <v>857.35</v>
      </c>
      <c r="H178">
        <v>0.28000000000000003</v>
      </c>
      <c r="I178" t="s">
        <v>1826</v>
      </c>
      <c r="J178">
        <v>617.29200000000003</v>
      </c>
    </row>
    <row r="179" spans="1:10" x14ac:dyDescent="0.25">
      <c r="A179" t="s">
        <v>2003</v>
      </c>
      <c r="B179" s="2">
        <v>45670</v>
      </c>
      <c r="C179" t="s">
        <v>1533</v>
      </c>
      <c r="D179" t="s">
        <v>1658</v>
      </c>
      <c r="E179" t="s">
        <v>1782</v>
      </c>
      <c r="F179">
        <v>1</v>
      </c>
      <c r="G179">
        <v>79</v>
      </c>
      <c r="H179">
        <v>0.04</v>
      </c>
      <c r="I179" t="s">
        <v>1826</v>
      </c>
      <c r="J179">
        <v>75.84</v>
      </c>
    </row>
    <row r="180" spans="1:10" x14ac:dyDescent="0.25">
      <c r="A180" t="s">
        <v>2004</v>
      </c>
      <c r="B180" s="2">
        <v>45885</v>
      </c>
      <c r="C180" t="s">
        <v>244</v>
      </c>
      <c r="D180" t="s">
        <v>1736</v>
      </c>
      <c r="E180" t="s">
        <v>1773</v>
      </c>
      <c r="F180">
        <v>4</v>
      </c>
      <c r="G180">
        <v>638.91</v>
      </c>
      <c r="H180">
        <v>0</v>
      </c>
      <c r="I180" t="s">
        <v>1829</v>
      </c>
      <c r="J180">
        <v>2555.64</v>
      </c>
    </row>
    <row r="181" spans="1:10" x14ac:dyDescent="0.25">
      <c r="A181" t="s">
        <v>2005</v>
      </c>
      <c r="B181" s="2">
        <v>45812</v>
      </c>
      <c r="C181" t="s">
        <v>295</v>
      </c>
      <c r="D181" t="s">
        <v>1638</v>
      </c>
      <c r="E181" t="s">
        <v>1752</v>
      </c>
      <c r="F181">
        <v>2</v>
      </c>
      <c r="G181">
        <v>522.16999999999996</v>
      </c>
      <c r="H181">
        <v>0.27</v>
      </c>
      <c r="I181" t="s">
        <v>1824</v>
      </c>
      <c r="J181">
        <v>762.36819999999989</v>
      </c>
    </row>
    <row r="182" spans="1:10" x14ac:dyDescent="0.25">
      <c r="A182" t="s">
        <v>2006</v>
      </c>
      <c r="B182" s="2">
        <v>45235</v>
      </c>
      <c r="C182" t="s">
        <v>1472</v>
      </c>
      <c r="D182" t="s">
        <v>1626</v>
      </c>
      <c r="E182" t="s">
        <v>1794</v>
      </c>
      <c r="F182">
        <v>3</v>
      </c>
      <c r="G182">
        <v>954.29</v>
      </c>
      <c r="H182">
        <v>0.27</v>
      </c>
      <c r="I182" t="s">
        <v>1824</v>
      </c>
      <c r="J182">
        <v>2089.8951000000002</v>
      </c>
    </row>
    <row r="183" spans="1:10" x14ac:dyDescent="0.25">
      <c r="A183" t="s">
        <v>2007</v>
      </c>
      <c r="B183" s="2">
        <v>45710</v>
      </c>
      <c r="C183" t="s">
        <v>1425</v>
      </c>
      <c r="D183" t="s">
        <v>1614</v>
      </c>
      <c r="E183" t="s">
        <v>1797</v>
      </c>
      <c r="F183">
        <v>3</v>
      </c>
      <c r="G183">
        <v>53.92</v>
      </c>
      <c r="H183">
        <v>0.15</v>
      </c>
      <c r="I183" t="s">
        <v>1826</v>
      </c>
      <c r="J183">
        <v>137.49600000000001</v>
      </c>
    </row>
    <row r="184" spans="1:10" x14ac:dyDescent="0.25">
      <c r="A184" t="s">
        <v>2008</v>
      </c>
      <c r="B184" s="2">
        <v>45753</v>
      </c>
      <c r="C184" t="s">
        <v>1235</v>
      </c>
      <c r="D184" t="s">
        <v>1616</v>
      </c>
      <c r="E184" t="s">
        <v>1752</v>
      </c>
      <c r="F184">
        <v>4</v>
      </c>
      <c r="G184">
        <v>741.88</v>
      </c>
      <c r="H184">
        <v>0.02</v>
      </c>
      <c r="I184" t="s">
        <v>1829</v>
      </c>
      <c r="J184">
        <v>2908.1696000000002</v>
      </c>
    </row>
    <row r="185" spans="1:10" x14ac:dyDescent="0.25">
      <c r="A185" t="s">
        <v>2009</v>
      </c>
      <c r="B185" s="2">
        <v>45594</v>
      </c>
      <c r="C185" t="s">
        <v>134</v>
      </c>
      <c r="D185" t="s">
        <v>1640</v>
      </c>
      <c r="E185" t="s">
        <v>1766</v>
      </c>
      <c r="F185">
        <v>1</v>
      </c>
      <c r="G185">
        <v>547.09</v>
      </c>
      <c r="H185">
        <v>0.01</v>
      </c>
      <c r="I185" t="s">
        <v>1826</v>
      </c>
      <c r="J185">
        <v>541.6191</v>
      </c>
    </row>
    <row r="186" spans="1:10" x14ac:dyDescent="0.25">
      <c r="A186" t="s">
        <v>2010</v>
      </c>
      <c r="B186" s="2">
        <v>45686</v>
      </c>
      <c r="C186" t="s">
        <v>1504</v>
      </c>
      <c r="D186" t="s">
        <v>1726</v>
      </c>
      <c r="E186" t="s">
        <v>1766</v>
      </c>
      <c r="F186">
        <v>1</v>
      </c>
      <c r="G186">
        <v>789.35</v>
      </c>
      <c r="H186">
        <v>0.14000000000000001</v>
      </c>
      <c r="I186" t="s">
        <v>1826</v>
      </c>
      <c r="J186">
        <v>678.84100000000001</v>
      </c>
    </row>
    <row r="187" spans="1:10" x14ac:dyDescent="0.25">
      <c r="A187" t="s">
        <v>2011</v>
      </c>
      <c r="B187" s="2">
        <v>45354</v>
      </c>
      <c r="C187" t="s">
        <v>1328</v>
      </c>
      <c r="D187" t="s">
        <v>1674</v>
      </c>
      <c r="E187" t="s">
        <v>1766</v>
      </c>
      <c r="F187">
        <v>3</v>
      </c>
      <c r="G187">
        <v>476.78</v>
      </c>
      <c r="H187">
        <v>0.09</v>
      </c>
      <c r="I187" t="s">
        <v>1829</v>
      </c>
      <c r="J187">
        <v>1301.6094000000001</v>
      </c>
    </row>
    <row r="188" spans="1:10" x14ac:dyDescent="0.25">
      <c r="A188" t="s">
        <v>2012</v>
      </c>
      <c r="B188" s="2">
        <v>45600</v>
      </c>
      <c r="C188" t="s">
        <v>1400</v>
      </c>
      <c r="D188" t="s">
        <v>1706</v>
      </c>
      <c r="E188" t="s">
        <v>1810</v>
      </c>
      <c r="F188">
        <v>2</v>
      </c>
      <c r="G188">
        <v>504.26</v>
      </c>
      <c r="H188">
        <v>0.04</v>
      </c>
      <c r="I188" t="s">
        <v>1826</v>
      </c>
      <c r="J188">
        <v>968.17919999999992</v>
      </c>
    </row>
    <row r="189" spans="1:10" x14ac:dyDescent="0.25">
      <c r="A189" t="s">
        <v>2013</v>
      </c>
      <c r="B189" s="2">
        <v>45538</v>
      </c>
      <c r="C189" t="s">
        <v>866</v>
      </c>
      <c r="D189" t="s">
        <v>1710</v>
      </c>
      <c r="E189" t="s">
        <v>1776</v>
      </c>
      <c r="F189">
        <v>2</v>
      </c>
      <c r="G189">
        <v>549.33000000000004</v>
      </c>
      <c r="H189">
        <v>0.01</v>
      </c>
      <c r="I189" t="s">
        <v>1829</v>
      </c>
      <c r="J189">
        <v>1087.6733999999999</v>
      </c>
    </row>
    <row r="190" spans="1:10" x14ac:dyDescent="0.25">
      <c r="A190" t="s">
        <v>2014</v>
      </c>
      <c r="B190" s="2">
        <v>45411</v>
      </c>
      <c r="C190" t="s">
        <v>1193</v>
      </c>
      <c r="D190" t="s">
        <v>1553</v>
      </c>
      <c r="E190" t="s">
        <v>1766</v>
      </c>
      <c r="F190">
        <v>3</v>
      </c>
      <c r="G190">
        <v>620.22</v>
      </c>
      <c r="H190">
        <v>0.04</v>
      </c>
      <c r="I190" t="s">
        <v>1824</v>
      </c>
      <c r="J190">
        <v>1786.2336</v>
      </c>
    </row>
    <row r="191" spans="1:10" x14ac:dyDescent="0.25">
      <c r="A191" t="s">
        <v>2015</v>
      </c>
      <c r="B191" s="2">
        <v>45411</v>
      </c>
      <c r="C191" t="s">
        <v>329</v>
      </c>
      <c r="D191" t="s">
        <v>1640</v>
      </c>
      <c r="E191" t="s">
        <v>1766</v>
      </c>
      <c r="F191">
        <v>1</v>
      </c>
      <c r="G191">
        <v>580.76</v>
      </c>
      <c r="H191">
        <v>0.1</v>
      </c>
      <c r="I191" t="s">
        <v>1829</v>
      </c>
      <c r="J191">
        <v>522.68399999999997</v>
      </c>
    </row>
    <row r="192" spans="1:10" x14ac:dyDescent="0.25">
      <c r="A192" t="s">
        <v>2016</v>
      </c>
      <c r="B192" s="2">
        <v>45775</v>
      </c>
      <c r="C192" t="s">
        <v>1050</v>
      </c>
      <c r="D192" t="s">
        <v>1690</v>
      </c>
      <c r="E192" t="s">
        <v>1786</v>
      </c>
      <c r="F192">
        <v>3</v>
      </c>
      <c r="G192">
        <v>444.55</v>
      </c>
      <c r="H192">
        <v>0.14000000000000001</v>
      </c>
      <c r="I192" t="s">
        <v>1826</v>
      </c>
      <c r="J192">
        <v>1146.9390000000001</v>
      </c>
    </row>
    <row r="193" spans="1:10" x14ac:dyDescent="0.25">
      <c r="A193" t="s">
        <v>2017</v>
      </c>
      <c r="B193" s="2">
        <v>45459</v>
      </c>
      <c r="C193" t="s">
        <v>470</v>
      </c>
      <c r="D193" t="s">
        <v>1640</v>
      </c>
      <c r="E193" t="s">
        <v>1810</v>
      </c>
      <c r="F193">
        <v>1</v>
      </c>
      <c r="G193">
        <v>804.9</v>
      </c>
      <c r="H193">
        <v>0.03</v>
      </c>
      <c r="I193" t="s">
        <v>1826</v>
      </c>
      <c r="J193">
        <v>780.75299999999993</v>
      </c>
    </row>
    <row r="194" spans="1:10" x14ac:dyDescent="0.25">
      <c r="A194" t="s">
        <v>2018</v>
      </c>
      <c r="B194" s="2">
        <v>45617</v>
      </c>
      <c r="C194" t="s">
        <v>1316</v>
      </c>
      <c r="D194" t="s">
        <v>1732</v>
      </c>
      <c r="E194" t="s">
        <v>1799</v>
      </c>
      <c r="F194">
        <v>3</v>
      </c>
      <c r="G194">
        <v>361.65</v>
      </c>
      <c r="H194">
        <v>0.15</v>
      </c>
      <c r="I194" t="s">
        <v>1829</v>
      </c>
      <c r="J194">
        <v>922.20749999999987</v>
      </c>
    </row>
    <row r="195" spans="1:10" x14ac:dyDescent="0.25">
      <c r="A195" t="s">
        <v>2019</v>
      </c>
      <c r="B195" s="2">
        <v>45763</v>
      </c>
      <c r="C195" t="s">
        <v>541</v>
      </c>
      <c r="D195" t="s">
        <v>1560</v>
      </c>
      <c r="E195" t="s">
        <v>1769</v>
      </c>
      <c r="F195">
        <v>1</v>
      </c>
      <c r="G195">
        <v>271.76</v>
      </c>
      <c r="H195">
        <v>0.03</v>
      </c>
      <c r="I195" t="s">
        <v>1824</v>
      </c>
      <c r="J195">
        <v>263.60719999999998</v>
      </c>
    </row>
    <row r="196" spans="1:10" x14ac:dyDescent="0.25">
      <c r="A196" t="s">
        <v>2020</v>
      </c>
      <c r="B196" s="2">
        <v>45618</v>
      </c>
      <c r="C196" t="s">
        <v>1017</v>
      </c>
      <c r="D196" t="s">
        <v>1646</v>
      </c>
      <c r="E196" t="s">
        <v>1789</v>
      </c>
      <c r="F196">
        <v>3</v>
      </c>
      <c r="G196">
        <v>958.15</v>
      </c>
      <c r="H196">
        <v>0.24</v>
      </c>
      <c r="I196" t="s">
        <v>1829</v>
      </c>
      <c r="J196">
        <v>2184.5819999999999</v>
      </c>
    </row>
    <row r="197" spans="1:10" x14ac:dyDescent="0.25">
      <c r="A197" t="s">
        <v>2021</v>
      </c>
      <c r="B197" s="2">
        <v>45290</v>
      </c>
      <c r="C197" t="s">
        <v>1325</v>
      </c>
      <c r="D197" t="s">
        <v>1668</v>
      </c>
      <c r="E197" t="s">
        <v>1807</v>
      </c>
      <c r="F197">
        <v>1</v>
      </c>
      <c r="G197">
        <v>889.19</v>
      </c>
      <c r="H197">
        <v>0.03</v>
      </c>
      <c r="I197" t="s">
        <v>1824</v>
      </c>
      <c r="J197">
        <v>862.51430000000005</v>
      </c>
    </row>
    <row r="198" spans="1:10" x14ac:dyDescent="0.25">
      <c r="A198" t="s">
        <v>2022</v>
      </c>
      <c r="B198" s="2">
        <v>45904</v>
      </c>
      <c r="C198" t="s">
        <v>1431</v>
      </c>
      <c r="D198" t="s">
        <v>1662</v>
      </c>
      <c r="E198" t="s">
        <v>1804</v>
      </c>
      <c r="F198">
        <v>4</v>
      </c>
      <c r="G198">
        <v>689.67</v>
      </c>
      <c r="H198">
        <v>0.05</v>
      </c>
      <c r="I198" t="s">
        <v>1829</v>
      </c>
      <c r="J198">
        <v>2620.7460000000001</v>
      </c>
    </row>
    <row r="199" spans="1:10" x14ac:dyDescent="0.25">
      <c r="A199" t="s">
        <v>2023</v>
      </c>
      <c r="B199" s="2">
        <v>45227</v>
      </c>
      <c r="C199" t="s">
        <v>461</v>
      </c>
      <c r="D199" t="s">
        <v>1636</v>
      </c>
      <c r="E199" t="s">
        <v>1792</v>
      </c>
      <c r="F199">
        <v>1</v>
      </c>
      <c r="G199">
        <v>541.24</v>
      </c>
      <c r="H199">
        <v>0.03</v>
      </c>
      <c r="I199" t="s">
        <v>1826</v>
      </c>
      <c r="J199">
        <v>525.00279999999998</v>
      </c>
    </row>
    <row r="200" spans="1:10" x14ac:dyDescent="0.25">
      <c r="A200" t="s">
        <v>2024</v>
      </c>
      <c r="B200" s="2">
        <v>45600</v>
      </c>
      <c r="C200" t="s">
        <v>1386</v>
      </c>
      <c r="D200" t="s">
        <v>1710</v>
      </c>
      <c r="E200" t="s">
        <v>1776</v>
      </c>
      <c r="F200">
        <v>1</v>
      </c>
      <c r="G200">
        <v>454.71</v>
      </c>
      <c r="H200">
        <v>0.16</v>
      </c>
      <c r="I200" t="s">
        <v>1826</v>
      </c>
      <c r="J200">
        <v>381.95639999999997</v>
      </c>
    </row>
    <row r="201" spans="1:10" x14ac:dyDescent="0.25">
      <c r="A201" t="s">
        <v>2025</v>
      </c>
      <c r="B201" s="2">
        <v>45646</v>
      </c>
      <c r="C201" t="s">
        <v>150</v>
      </c>
      <c r="D201" t="s">
        <v>1680</v>
      </c>
      <c r="E201" t="s">
        <v>1773</v>
      </c>
      <c r="F201">
        <v>2</v>
      </c>
      <c r="G201">
        <v>397.63</v>
      </c>
      <c r="H201">
        <v>0.26</v>
      </c>
      <c r="I201" t="s">
        <v>1824</v>
      </c>
      <c r="J201">
        <v>588.49239999999998</v>
      </c>
    </row>
    <row r="202" spans="1:10" x14ac:dyDescent="0.25">
      <c r="A202" t="s">
        <v>2026</v>
      </c>
      <c r="B202" s="2">
        <v>45725</v>
      </c>
      <c r="C202" t="s">
        <v>565</v>
      </c>
      <c r="D202" t="s">
        <v>1714</v>
      </c>
      <c r="E202" t="s">
        <v>1776</v>
      </c>
      <c r="F202">
        <v>3</v>
      </c>
      <c r="G202">
        <v>748.56</v>
      </c>
      <c r="H202">
        <v>0.26</v>
      </c>
      <c r="I202" t="s">
        <v>1826</v>
      </c>
      <c r="J202">
        <v>1661.8032000000001</v>
      </c>
    </row>
    <row r="203" spans="1:10" x14ac:dyDescent="0.25">
      <c r="A203" t="s">
        <v>2027</v>
      </c>
      <c r="B203" s="2">
        <v>45742</v>
      </c>
      <c r="C203" t="s">
        <v>487</v>
      </c>
      <c r="D203" t="s">
        <v>1614</v>
      </c>
      <c r="E203" t="s">
        <v>1769</v>
      </c>
      <c r="F203">
        <v>1</v>
      </c>
      <c r="G203">
        <v>885.72</v>
      </c>
      <c r="H203">
        <v>0.15</v>
      </c>
      <c r="I203" t="s">
        <v>1824</v>
      </c>
      <c r="J203">
        <v>752.86199999999997</v>
      </c>
    </row>
    <row r="204" spans="1:10" x14ac:dyDescent="0.25">
      <c r="A204" t="s">
        <v>2028</v>
      </c>
      <c r="B204" s="2">
        <v>45750</v>
      </c>
      <c r="C204" t="s">
        <v>381</v>
      </c>
      <c r="D204" t="s">
        <v>1672</v>
      </c>
      <c r="E204" t="s">
        <v>1757</v>
      </c>
      <c r="F204">
        <v>4</v>
      </c>
      <c r="G204">
        <v>408.07</v>
      </c>
      <c r="H204">
        <v>0.28000000000000003</v>
      </c>
      <c r="I204" t="s">
        <v>1829</v>
      </c>
      <c r="J204">
        <v>1175.2416000000001</v>
      </c>
    </row>
    <row r="205" spans="1:10" x14ac:dyDescent="0.25">
      <c r="A205" t="s">
        <v>2029</v>
      </c>
      <c r="B205" s="2">
        <v>45327</v>
      </c>
      <c r="C205" t="s">
        <v>1455</v>
      </c>
      <c r="D205" t="s">
        <v>1616</v>
      </c>
      <c r="E205" t="s">
        <v>1786</v>
      </c>
      <c r="F205">
        <v>2</v>
      </c>
      <c r="G205">
        <v>597.07000000000005</v>
      </c>
      <c r="H205">
        <v>0.28000000000000003</v>
      </c>
      <c r="I205" t="s">
        <v>1826</v>
      </c>
      <c r="J205">
        <v>859.7808</v>
      </c>
    </row>
    <row r="206" spans="1:10" x14ac:dyDescent="0.25">
      <c r="A206" t="s">
        <v>2030</v>
      </c>
      <c r="B206" s="2">
        <v>45465</v>
      </c>
      <c r="C206" t="s">
        <v>97</v>
      </c>
      <c r="D206" t="s">
        <v>1682</v>
      </c>
      <c r="E206" t="s">
        <v>1786</v>
      </c>
      <c r="F206">
        <v>3</v>
      </c>
      <c r="G206">
        <v>723.47</v>
      </c>
      <c r="H206">
        <v>0.12</v>
      </c>
      <c r="I206" t="s">
        <v>1829</v>
      </c>
      <c r="J206">
        <v>1909.9608000000001</v>
      </c>
    </row>
    <row r="207" spans="1:10" x14ac:dyDescent="0.25">
      <c r="A207" t="s">
        <v>2031</v>
      </c>
      <c r="B207" s="2">
        <v>45883</v>
      </c>
      <c r="C207" t="s">
        <v>1355</v>
      </c>
      <c r="D207" t="s">
        <v>1724</v>
      </c>
      <c r="E207" t="s">
        <v>1773</v>
      </c>
      <c r="F207">
        <v>1</v>
      </c>
      <c r="G207">
        <v>479.93</v>
      </c>
      <c r="H207">
        <v>0.22</v>
      </c>
      <c r="I207" t="s">
        <v>1824</v>
      </c>
      <c r="J207">
        <v>374.34539999999998</v>
      </c>
    </row>
    <row r="208" spans="1:10" x14ac:dyDescent="0.25">
      <c r="A208" t="s">
        <v>2032</v>
      </c>
      <c r="B208" s="2">
        <v>45445</v>
      </c>
      <c r="C208" t="s">
        <v>779</v>
      </c>
      <c r="D208" t="s">
        <v>1616</v>
      </c>
      <c r="E208" t="s">
        <v>1804</v>
      </c>
      <c r="F208">
        <v>4</v>
      </c>
      <c r="G208">
        <v>362.81</v>
      </c>
      <c r="H208">
        <v>0.21</v>
      </c>
      <c r="I208" t="s">
        <v>1829</v>
      </c>
      <c r="J208">
        <v>1146.4795999999999</v>
      </c>
    </row>
    <row r="209" spans="1:10" x14ac:dyDescent="0.25">
      <c r="A209" t="s">
        <v>2033</v>
      </c>
      <c r="B209" s="2">
        <v>45640</v>
      </c>
      <c r="C209" t="s">
        <v>610</v>
      </c>
      <c r="D209" t="s">
        <v>1706</v>
      </c>
      <c r="E209" t="s">
        <v>1766</v>
      </c>
      <c r="F209">
        <v>1</v>
      </c>
      <c r="G209">
        <v>127.11</v>
      </c>
      <c r="H209">
        <v>0.01</v>
      </c>
      <c r="I209" t="s">
        <v>1826</v>
      </c>
      <c r="J209">
        <v>125.8389</v>
      </c>
    </row>
    <row r="210" spans="1:10" x14ac:dyDescent="0.25">
      <c r="A210" t="s">
        <v>2034</v>
      </c>
      <c r="B210" s="2">
        <v>45411</v>
      </c>
      <c r="C210" t="s">
        <v>607</v>
      </c>
      <c r="D210" t="s">
        <v>1616</v>
      </c>
      <c r="E210" t="s">
        <v>1807</v>
      </c>
      <c r="F210">
        <v>4</v>
      </c>
      <c r="G210">
        <v>931.26</v>
      </c>
      <c r="H210">
        <v>0.04</v>
      </c>
      <c r="I210" t="s">
        <v>1824</v>
      </c>
      <c r="J210">
        <v>3576.0383999999999</v>
      </c>
    </row>
    <row r="211" spans="1:10" x14ac:dyDescent="0.25">
      <c r="A211" t="s">
        <v>2035</v>
      </c>
      <c r="B211" s="2">
        <v>45224</v>
      </c>
      <c r="C211" t="s">
        <v>1160</v>
      </c>
      <c r="D211" t="s">
        <v>1682</v>
      </c>
      <c r="E211" t="s">
        <v>1782</v>
      </c>
      <c r="F211">
        <v>1</v>
      </c>
      <c r="G211">
        <v>620.80999999999995</v>
      </c>
      <c r="H211">
        <v>0.04</v>
      </c>
      <c r="I211" t="s">
        <v>1826</v>
      </c>
      <c r="J211">
        <v>595.97759999999994</v>
      </c>
    </row>
    <row r="212" spans="1:10" x14ac:dyDescent="0.25">
      <c r="A212" t="s">
        <v>2036</v>
      </c>
      <c r="B212" s="2">
        <v>45497</v>
      </c>
      <c r="C212" t="s">
        <v>338</v>
      </c>
      <c r="D212" t="s">
        <v>1648</v>
      </c>
      <c r="E212" t="s">
        <v>1761</v>
      </c>
      <c r="F212">
        <v>1</v>
      </c>
      <c r="G212">
        <v>823.26</v>
      </c>
      <c r="H212">
        <v>0.27</v>
      </c>
      <c r="I212" t="s">
        <v>1829</v>
      </c>
      <c r="J212">
        <v>600.97979999999995</v>
      </c>
    </row>
    <row r="213" spans="1:10" x14ac:dyDescent="0.25">
      <c r="A213" t="s">
        <v>2037</v>
      </c>
      <c r="B213" s="2">
        <v>45807</v>
      </c>
      <c r="C213" t="s">
        <v>59</v>
      </c>
      <c r="D213" t="s">
        <v>1602</v>
      </c>
      <c r="E213" t="s">
        <v>1782</v>
      </c>
      <c r="F213">
        <v>3</v>
      </c>
      <c r="G213">
        <v>681.01</v>
      </c>
      <c r="H213">
        <v>0.27</v>
      </c>
      <c r="I213" t="s">
        <v>1829</v>
      </c>
      <c r="J213">
        <v>1491.4119000000001</v>
      </c>
    </row>
    <row r="214" spans="1:10" x14ac:dyDescent="0.25">
      <c r="A214" t="s">
        <v>2038</v>
      </c>
      <c r="B214" s="2">
        <v>45942</v>
      </c>
      <c r="C214" t="s">
        <v>1368</v>
      </c>
      <c r="D214" t="s">
        <v>1660</v>
      </c>
      <c r="E214" t="s">
        <v>1813</v>
      </c>
      <c r="F214">
        <v>4</v>
      </c>
      <c r="G214">
        <v>119.83</v>
      </c>
      <c r="H214">
        <v>0.13</v>
      </c>
      <c r="I214" t="s">
        <v>1824</v>
      </c>
      <c r="J214">
        <v>417.00839999999999</v>
      </c>
    </row>
    <row r="215" spans="1:10" x14ac:dyDescent="0.25">
      <c r="A215" t="s">
        <v>2039</v>
      </c>
      <c r="B215" s="2">
        <v>45314</v>
      </c>
      <c r="C215" t="s">
        <v>969</v>
      </c>
      <c r="D215" t="s">
        <v>1704</v>
      </c>
      <c r="E215" t="s">
        <v>1761</v>
      </c>
      <c r="F215">
        <v>1</v>
      </c>
      <c r="G215">
        <v>575.66</v>
      </c>
      <c r="H215">
        <v>0.03</v>
      </c>
      <c r="I215" t="s">
        <v>1826</v>
      </c>
      <c r="J215">
        <v>558.39019999999994</v>
      </c>
    </row>
    <row r="216" spans="1:10" x14ac:dyDescent="0.25">
      <c r="A216" t="s">
        <v>2040</v>
      </c>
      <c r="B216" s="2">
        <v>45943</v>
      </c>
      <c r="C216" t="s">
        <v>651</v>
      </c>
      <c r="D216" t="s">
        <v>1644</v>
      </c>
      <c r="E216" t="s">
        <v>1804</v>
      </c>
      <c r="F216">
        <v>1</v>
      </c>
      <c r="G216">
        <v>775.84</v>
      </c>
      <c r="H216">
        <v>0.26</v>
      </c>
      <c r="I216" t="s">
        <v>1824</v>
      </c>
      <c r="J216">
        <v>574.12160000000006</v>
      </c>
    </row>
    <row r="217" spans="1:10" x14ac:dyDescent="0.25">
      <c r="A217" t="s">
        <v>2041</v>
      </c>
      <c r="B217" s="2">
        <v>45356</v>
      </c>
      <c r="C217" t="s">
        <v>1371</v>
      </c>
      <c r="D217" t="s">
        <v>1576</v>
      </c>
      <c r="E217" t="s">
        <v>1786</v>
      </c>
      <c r="F217">
        <v>3</v>
      </c>
      <c r="G217">
        <v>318.43</v>
      </c>
      <c r="H217">
        <v>0.05</v>
      </c>
      <c r="I217" t="s">
        <v>1824</v>
      </c>
      <c r="J217">
        <v>907.52549999999997</v>
      </c>
    </row>
    <row r="218" spans="1:10" x14ac:dyDescent="0.25">
      <c r="A218" t="s">
        <v>2042</v>
      </c>
      <c r="B218" s="2">
        <v>45854</v>
      </c>
      <c r="C218" t="s">
        <v>514</v>
      </c>
      <c r="D218" t="s">
        <v>1692</v>
      </c>
      <c r="E218" t="s">
        <v>1782</v>
      </c>
      <c r="F218">
        <v>3</v>
      </c>
      <c r="G218">
        <v>141.6</v>
      </c>
      <c r="H218">
        <v>0.08</v>
      </c>
      <c r="I218" t="s">
        <v>1829</v>
      </c>
      <c r="J218">
        <v>390.81599999999997</v>
      </c>
    </row>
    <row r="219" spans="1:10" x14ac:dyDescent="0.25">
      <c r="A219" t="s">
        <v>2043</v>
      </c>
      <c r="B219" s="2">
        <v>45219</v>
      </c>
      <c r="C219" t="s">
        <v>849</v>
      </c>
      <c r="D219" t="s">
        <v>1578</v>
      </c>
      <c r="E219" t="s">
        <v>1813</v>
      </c>
      <c r="F219">
        <v>1</v>
      </c>
      <c r="G219">
        <v>332.82</v>
      </c>
      <c r="H219">
        <v>0.14000000000000001</v>
      </c>
      <c r="I219" t="s">
        <v>1826</v>
      </c>
      <c r="J219">
        <v>286.22519999999997</v>
      </c>
    </row>
    <row r="220" spans="1:10" x14ac:dyDescent="0.25">
      <c r="A220" t="s">
        <v>2044</v>
      </c>
      <c r="B220" s="2">
        <v>45447</v>
      </c>
      <c r="C220" t="s">
        <v>788</v>
      </c>
      <c r="D220" t="s">
        <v>1692</v>
      </c>
      <c r="E220" t="s">
        <v>1757</v>
      </c>
      <c r="F220">
        <v>4</v>
      </c>
      <c r="G220">
        <v>640.97</v>
      </c>
      <c r="H220">
        <v>0.11</v>
      </c>
      <c r="I220" t="s">
        <v>1829</v>
      </c>
      <c r="J220">
        <v>2281.8532</v>
      </c>
    </row>
    <row r="221" spans="1:10" x14ac:dyDescent="0.25">
      <c r="A221" t="s">
        <v>2045</v>
      </c>
      <c r="B221" s="2">
        <v>45225</v>
      </c>
      <c r="C221" t="s">
        <v>663</v>
      </c>
      <c r="D221" t="s">
        <v>1728</v>
      </c>
      <c r="E221" t="s">
        <v>1801</v>
      </c>
      <c r="F221">
        <v>4</v>
      </c>
      <c r="G221">
        <v>75.37</v>
      </c>
      <c r="H221">
        <v>0.02</v>
      </c>
      <c r="I221" t="s">
        <v>1829</v>
      </c>
      <c r="J221">
        <v>295.4504</v>
      </c>
    </row>
    <row r="222" spans="1:10" x14ac:dyDescent="0.25">
      <c r="A222" t="s">
        <v>2046</v>
      </c>
      <c r="B222" s="2">
        <v>45754</v>
      </c>
      <c r="C222" t="s">
        <v>275</v>
      </c>
      <c r="D222" t="s">
        <v>1580</v>
      </c>
      <c r="E222" t="s">
        <v>1810</v>
      </c>
      <c r="F222">
        <v>3</v>
      </c>
      <c r="G222">
        <v>434.55</v>
      </c>
      <c r="H222">
        <v>0.08</v>
      </c>
      <c r="I222" t="s">
        <v>1829</v>
      </c>
      <c r="J222">
        <v>1199.3579999999999</v>
      </c>
    </row>
    <row r="223" spans="1:10" x14ac:dyDescent="0.25">
      <c r="A223" t="s">
        <v>2047</v>
      </c>
      <c r="B223" s="2">
        <v>45729</v>
      </c>
      <c r="C223" t="s">
        <v>353</v>
      </c>
      <c r="D223" t="s">
        <v>1600</v>
      </c>
      <c r="E223" t="s">
        <v>1799</v>
      </c>
      <c r="F223">
        <v>4</v>
      </c>
      <c r="G223">
        <v>652.28</v>
      </c>
      <c r="H223">
        <v>0.15</v>
      </c>
      <c r="I223" t="s">
        <v>1824</v>
      </c>
      <c r="J223">
        <v>2217.752</v>
      </c>
    </row>
    <row r="224" spans="1:10" x14ac:dyDescent="0.25">
      <c r="A224" t="s">
        <v>2048</v>
      </c>
      <c r="B224" s="2">
        <v>45480</v>
      </c>
      <c r="C224" t="s">
        <v>857</v>
      </c>
      <c r="D224" t="s">
        <v>1700</v>
      </c>
      <c r="E224" t="s">
        <v>1807</v>
      </c>
      <c r="F224">
        <v>3</v>
      </c>
      <c r="G224">
        <v>207.8</v>
      </c>
      <c r="H224">
        <v>0.15</v>
      </c>
      <c r="I224" t="s">
        <v>1824</v>
      </c>
      <c r="J224">
        <v>529.8900000000001</v>
      </c>
    </row>
    <row r="225" spans="1:10" x14ac:dyDescent="0.25">
      <c r="A225" t="s">
        <v>2049</v>
      </c>
      <c r="B225" s="2">
        <v>45361</v>
      </c>
      <c r="C225" t="s">
        <v>1521</v>
      </c>
      <c r="D225" t="s">
        <v>1670</v>
      </c>
      <c r="E225" t="s">
        <v>1801</v>
      </c>
      <c r="F225">
        <v>4</v>
      </c>
      <c r="G225">
        <v>385.5</v>
      </c>
      <c r="H225">
        <v>0.03</v>
      </c>
      <c r="I225" t="s">
        <v>1826</v>
      </c>
      <c r="J225">
        <v>1495.74</v>
      </c>
    </row>
    <row r="226" spans="1:10" x14ac:dyDescent="0.25">
      <c r="A226" t="s">
        <v>2050</v>
      </c>
      <c r="B226" s="2">
        <v>45915</v>
      </c>
      <c r="C226" t="s">
        <v>344</v>
      </c>
      <c r="D226" t="s">
        <v>1678</v>
      </c>
      <c r="E226" t="s">
        <v>1776</v>
      </c>
      <c r="F226">
        <v>3</v>
      </c>
      <c r="G226">
        <v>548.19000000000005</v>
      </c>
      <c r="H226">
        <v>0.12</v>
      </c>
      <c r="I226" t="s">
        <v>1824</v>
      </c>
      <c r="J226">
        <v>1447.2216000000001</v>
      </c>
    </row>
    <row r="227" spans="1:10" x14ac:dyDescent="0.25">
      <c r="A227" t="s">
        <v>2051</v>
      </c>
      <c r="B227" s="2">
        <v>45607</v>
      </c>
      <c r="C227" t="s">
        <v>255</v>
      </c>
      <c r="D227" t="s">
        <v>1694</v>
      </c>
      <c r="E227" t="s">
        <v>1786</v>
      </c>
      <c r="F227">
        <v>3</v>
      </c>
      <c r="G227">
        <v>927.6</v>
      </c>
      <c r="H227">
        <v>0.09</v>
      </c>
      <c r="I227" t="s">
        <v>1824</v>
      </c>
      <c r="J227">
        <v>2532.348</v>
      </c>
    </row>
    <row r="228" spans="1:10" x14ac:dyDescent="0.25">
      <c r="A228" t="s">
        <v>2052</v>
      </c>
      <c r="B228" s="2">
        <v>45666</v>
      </c>
      <c r="C228" t="s">
        <v>849</v>
      </c>
      <c r="D228" t="s">
        <v>1670</v>
      </c>
      <c r="E228" t="s">
        <v>1766</v>
      </c>
      <c r="F228">
        <v>4</v>
      </c>
      <c r="G228">
        <v>585.04</v>
      </c>
      <c r="H228">
        <v>0.22</v>
      </c>
      <c r="I228" t="s">
        <v>1826</v>
      </c>
      <c r="J228">
        <v>1825.3248000000001</v>
      </c>
    </row>
    <row r="229" spans="1:10" x14ac:dyDescent="0.25">
      <c r="A229" t="s">
        <v>2053</v>
      </c>
      <c r="B229" s="2">
        <v>45406</v>
      </c>
      <c r="C229" t="s">
        <v>1533</v>
      </c>
      <c r="D229" t="s">
        <v>1626</v>
      </c>
      <c r="E229" t="s">
        <v>1761</v>
      </c>
      <c r="F229">
        <v>2</v>
      </c>
      <c r="G229">
        <v>999.89</v>
      </c>
      <c r="H229">
        <v>0.09</v>
      </c>
      <c r="I229" t="s">
        <v>1824</v>
      </c>
      <c r="J229">
        <v>1819.7998</v>
      </c>
    </row>
    <row r="230" spans="1:10" x14ac:dyDescent="0.25">
      <c r="A230" t="s">
        <v>2054</v>
      </c>
      <c r="B230" s="2">
        <v>45284</v>
      </c>
      <c r="C230" t="s">
        <v>378</v>
      </c>
      <c r="D230" t="s">
        <v>1698</v>
      </c>
      <c r="E230" t="s">
        <v>1766</v>
      </c>
      <c r="F230">
        <v>2</v>
      </c>
      <c r="G230">
        <v>848.98</v>
      </c>
      <c r="H230">
        <v>0.04</v>
      </c>
      <c r="I230" t="s">
        <v>1826</v>
      </c>
      <c r="J230">
        <v>1630.0416</v>
      </c>
    </row>
    <row r="231" spans="1:10" x14ac:dyDescent="0.25">
      <c r="A231" t="s">
        <v>2055</v>
      </c>
      <c r="B231" s="2">
        <v>45348</v>
      </c>
      <c r="C231" t="s">
        <v>481</v>
      </c>
      <c r="D231" t="s">
        <v>1668</v>
      </c>
      <c r="E231" t="s">
        <v>1799</v>
      </c>
      <c r="F231">
        <v>3</v>
      </c>
      <c r="G231">
        <v>769.56</v>
      </c>
      <c r="H231">
        <v>0.08</v>
      </c>
      <c r="I231" t="s">
        <v>1824</v>
      </c>
      <c r="J231">
        <v>2123.9856</v>
      </c>
    </row>
    <row r="232" spans="1:10" x14ac:dyDescent="0.25">
      <c r="A232" t="s">
        <v>2056</v>
      </c>
      <c r="B232" s="2">
        <v>45676</v>
      </c>
      <c r="C232" t="s">
        <v>188</v>
      </c>
      <c r="D232" t="s">
        <v>1644</v>
      </c>
      <c r="E232" t="s">
        <v>1797</v>
      </c>
      <c r="F232">
        <v>3</v>
      </c>
      <c r="G232">
        <v>449.88</v>
      </c>
      <c r="H232">
        <v>0.1</v>
      </c>
      <c r="I232" t="s">
        <v>1826</v>
      </c>
      <c r="J232">
        <v>1214.6759999999999</v>
      </c>
    </row>
    <row r="233" spans="1:10" x14ac:dyDescent="0.25">
      <c r="A233" t="s">
        <v>2057</v>
      </c>
      <c r="B233" s="2">
        <v>45863</v>
      </c>
      <c r="C233" t="s">
        <v>875</v>
      </c>
      <c r="D233" t="s">
        <v>1686</v>
      </c>
      <c r="E233" t="s">
        <v>1794</v>
      </c>
      <c r="F233">
        <v>4</v>
      </c>
      <c r="G233">
        <v>383.74</v>
      </c>
      <c r="H233">
        <v>0.01</v>
      </c>
      <c r="I233" t="s">
        <v>1824</v>
      </c>
      <c r="J233">
        <v>1519.6104</v>
      </c>
    </row>
    <row r="234" spans="1:10" x14ac:dyDescent="0.25">
      <c r="A234" t="s">
        <v>2058</v>
      </c>
      <c r="B234" s="2">
        <v>45409</v>
      </c>
      <c r="C234" t="s">
        <v>499</v>
      </c>
      <c r="D234" t="s">
        <v>1664</v>
      </c>
      <c r="E234" t="s">
        <v>1789</v>
      </c>
      <c r="F234">
        <v>4</v>
      </c>
      <c r="G234">
        <v>794.97</v>
      </c>
      <c r="H234">
        <v>0.24</v>
      </c>
      <c r="I234" t="s">
        <v>1826</v>
      </c>
      <c r="J234">
        <v>2416.7087999999999</v>
      </c>
    </row>
    <row r="235" spans="1:10" x14ac:dyDescent="0.25">
      <c r="A235" t="s">
        <v>2059</v>
      </c>
      <c r="B235" s="2">
        <v>45880</v>
      </c>
      <c r="C235" t="s">
        <v>52</v>
      </c>
      <c r="D235" t="s">
        <v>1706</v>
      </c>
      <c r="E235" t="s">
        <v>1773</v>
      </c>
      <c r="F235">
        <v>1</v>
      </c>
      <c r="G235">
        <v>989.63</v>
      </c>
      <c r="H235">
        <v>0.05</v>
      </c>
      <c r="I235" t="s">
        <v>1826</v>
      </c>
      <c r="J235">
        <v>940.1484999999999</v>
      </c>
    </row>
    <row r="236" spans="1:10" x14ac:dyDescent="0.25">
      <c r="A236" t="s">
        <v>2060</v>
      </c>
      <c r="B236" s="2">
        <v>45731</v>
      </c>
      <c r="C236" t="s">
        <v>1053</v>
      </c>
      <c r="D236" t="s">
        <v>1656</v>
      </c>
      <c r="E236" t="s">
        <v>1752</v>
      </c>
      <c r="F236">
        <v>1</v>
      </c>
      <c r="G236">
        <v>447.16</v>
      </c>
      <c r="H236">
        <v>0.22</v>
      </c>
      <c r="I236" t="s">
        <v>1829</v>
      </c>
      <c r="J236">
        <v>348.78480000000002</v>
      </c>
    </row>
    <row r="237" spans="1:10" x14ac:dyDescent="0.25">
      <c r="A237" t="s">
        <v>2061</v>
      </c>
      <c r="B237" s="2">
        <v>45671</v>
      </c>
      <c r="C237" t="s">
        <v>44</v>
      </c>
      <c r="D237" t="s">
        <v>1736</v>
      </c>
      <c r="E237" t="s">
        <v>1776</v>
      </c>
      <c r="F237">
        <v>1</v>
      </c>
      <c r="G237">
        <v>946.9</v>
      </c>
      <c r="H237">
        <v>0.28999999999999998</v>
      </c>
      <c r="I237" t="s">
        <v>1829</v>
      </c>
      <c r="J237">
        <v>672.29899999999998</v>
      </c>
    </row>
    <row r="238" spans="1:10" x14ac:dyDescent="0.25">
      <c r="A238" t="s">
        <v>2062</v>
      </c>
      <c r="B238" s="2">
        <v>45809</v>
      </c>
      <c r="C238" t="s">
        <v>562</v>
      </c>
      <c r="D238" t="s">
        <v>1582</v>
      </c>
      <c r="E238" t="s">
        <v>1752</v>
      </c>
      <c r="F238">
        <v>4</v>
      </c>
      <c r="G238">
        <v>469.68</v>
      </c>
      <c r="H238">
        <v>0.19</v>
      </c>
      <c r="I238" t="s">
        <v>1824</v>
      </c>
      <c r="J238">
        <v>1521.7632000000001</v>
      </c>
    </row>
    <row r="239" spans="1:10" x14ac:dyDescent="0.25">
      <c r="A239" t="s">
        <v>2063</v>
      </c>
      <c r="B239" s="2">
        <v>45559</v>
      </c>
      <c r="C239" t="s">
        <v>1518</v>
      </c>
      <c r="D239" t="s">
        <v>1604</v>
      </c>
      <c r="E239" t="s">
        <v>1807</v>
      </c>
      <c r="F239">
        <v>4</v>
      </c>
      <c r="G239">
        <v>320.64</v>
      </c>
      <c r="H239">
        <v>0.2</v>
      </c>
      <c r="I239" t="s">
        <v>1829</v>
      </c>
      <c r="J239">
        <v>1026.048</v>
      </c>
    </row>
    <row r="240" spans="1:10" x14ac:dyDescent="0.25">
      <c r="A240" t="s">
        <v>2064</v>
      </c>
      <c r="B240" s="2">
        <v>45253</v>
      </c>
      <c r="C240" t="s">
        <v>461</v>
      </c>
      <c r="D240" t="s">
        <v>1578</v>
      </c>
      <c r="E240" t="s">
        <v>1773</v>
      </c>
      <c r="F240">
        <v>1</v>
      </c>
      <c r="G240">
        <v>594.44000000000005</v>
      </c>
      <c r="H240">
        <v>0.21</v>
      </c>
      <c r="I240" t="s">
        <v>1824</v>
      </c>
      <c r="J240">
        <v>469.60759999999999</v>
      </c>
    </row>
    <row r="241" spans="1:10" x14ac:dyDescent="0.25">
      <c r="A241" t="s">
        <v>2065</v>
      </c>
      <c r="B241" s="2">
        <v>45861</v>
      </c>
      <c r="C241" t="s">
        <v>702</v>
      </c>
      <c r="D241" t="s">
        <v>1720</v>
      </c>
      <c r="E241" t="s">
        <v>1782</v>
      </c>
      <c r="F241">
        <v>3</v>
      </c>
      <c r="G241">
        <v>91.7</v>
      </c>
      <c r="H241">
        <v>0.08</v>
      </c>
      <c r="I241" t="s">
        <v>1829</v>
      </c>
      <c r="J241">
        <v>253.09200000000001</v>
      </c>
    </row>
    <row r="242" spans="1:10" x14ac:dyDescent="0.25">
      <c r="A242" t="s">
        <v>2066</v>
      </c>
      <c r="B242" s="2">
        <v>45917</v>
      </c>
      <c r="C242" t="s">
        <v>127</v>
      </c>
      <c r="D242" t="s">
        <v>1672</v>
      </c>
      <c r="E242" t="s">
        <v>1794</v>
      </c>
      <c r="F242">
        <v>3</v>
      </c>
      <c r="G242">
        <v>741.33</v>
      </c>
      <c r="H242">
        <v>0.03</v>
      </c>
      <c r="I242" t="s">
        <v>1824</v>
      </c>
      <c r="J242">
        <v>2157.2703000000001</v>
      </c>
    </row>
    <row r="243" spans="1:10" x14ac:dyDescent="0.25">
      <c r="A243" t="s">
        <v>2067</v>
      </c>
      <c r="B243" s="2">
        <v>45754</v>
      </c>
      <c r="C243" t="s">
        <v>1466</v>
      </c>
      <c r="D243" t="s">
        <v>1580</v>
      </c>
      <c r="E243" t="s">
        <v>1813</v>
      </c>
      <c r="F243">
        <v>1</v>
      </c>
      <c r="G243">
        <v>922.78</v>
      </c>
      <c r="H243">
        <v>0.28999999999999998</v>
      </c>
      <c r="I243" t="s">
        <v>1829</v>
      </c>
      <c r="J243">
        <v>655.17379999999991</v>
      </c>
    </row>
    <row r="244" spans="1:10" x14ac:dyDescent="0.25">
      <c r="A244" t="s">
        <v>2068</v>
      </c>
      <c r="B244" s="2">
        <v>45312</v>
      </c>
      <c r="C244" t="s">
        <v>1023</v>
      </c>
      <c r="D244" t="s">
        <v>1562</v>
      </c>
      <c r="E244" t="s">
        <v>1804</v>
      </c>
      <c r="F244">
        <v>1</v>
      </c>
      <c r="G244">
        <v>394.35</v>
      </c>
      <c r="H244">
        <v>0.09</v>
      </c>
      <c r="I244" t="s">
        <v>1826</v>
      </c>
      <c r="J244">
        <v>358.85849999999999</v>
      </c>
    </row>
    <row r="245" spans="1:10" x14ac:dyDescent="0.25">
      <c r="A245" t="s">
        <v>2069</v>
      </c>
      <c r="B245" s="2">
        <v>45480</v>
      </c>
      <c r="C245" t="s">
        <v>1139</v>
      </c>
      <c r="D245" t="s">
        <v>1678</v>
      </c>
      <c r="E245" t="s">
        <v>1792</v>
      </c>
      <c r="F245">
        <v>2</v>
      </c>
      <c r="G245">
        <v>703.95</v>
      </c>
      <c r="H245">
        <v>0.03</v>
      </c>
      <c r="I245" t="s">
        <v>1824</v>
      </c>
      <c r="J245">
        <v>1365.663</v>
      </c>
    </row>
    <row r="246" spans="1:10" x14ac:dyDescent="0.25">
      <c r="A246" t="s">
        <v>2070</v>
      </c>
      <c r="B246" s="2">
        <v>45780</v>
      </c>
      <c r="C246" t="s">
        <v>654</v>
      </c>
      <c r="D246" t="s">
        <v>1576</v>
      </c>
      <c r="E246" t="s">
        <v>1752</v>
      </c>
      <c r="F246">
        <v>4</v>
      </c>
      <c r="G246">
        <v>452.67</v>
      </c>
      <c r="H246">
        <v>0.28000000000000003</v>
      </c>
      <c r="I246" t="s">
        <v>1826</v>
      </c>
      <c r="J246">
        <v>1303.6895999999999</v>
      </c>
    </row>
    <row r="247" spans="1:10" x14ac:dyDescent="0.25">
      <c r="A247" t="s">
        <v>2071</v>
      </c>
      <c r="B247" s="2">
        <v>45349</v>
      </c>
      <c r="C247" t="s">
        <v>1428</v>
      </c>
      <c r="D247" t="s">
        <v>1562</v>
      </c>
      <c r="E247" t="s">
        <v>1779</v>
      </c>
      <c r="F247">
        <v>2</v>
      </c>
      <c r="G247">
        <v>377.3</v>
      </c>
      <c r="H247">
        <v>0.15</v>
      </c>
      <c r="I247" t="s">
        <v>1826</v>
      </c>
      <c r="J247">
        <v>641.41</v>
      </c>
    </row>
    <row r="248" spans="1:10" x14ac:dyDescent="0.25">
      <c r="A248" t="s">
        <v>2072</v>
      </c>
      <c r="B248" s="2">
        <v>45846</v>
      </c>
      <c r="C248" t="s">
        <v>1080</v>
      </c>
      <c r="D248" t="s">
        <v>1696</v>
      </c>
      <c r="E248" t="s">
        <v>1779</v>
      </c>
      <c r="F248">
        <v>2</v>
      </c>
      <c r="G248">
        <v>130.47999999999999</v>
      </c>
      <c r="H248">
        <v>0.23</v>
      </c>
      <c r="I248" t="s">
        <v>1826</v>
      </c>
      <c r="J248">
        <v>200.9392</v>
      </c>
    </row>
    <row r="249" spans="1:10" x14ac:dyDescent="0.25">
      <c r="A249" t="s">
        <v>2073</v>
      </c>
      <c r="B249" s="2">
        <v>45729</v>
      </c>
      <c r="C249" t="s">
        <v>1349</v>
      </c>
      <c r="D249" t="s">
        <v>1736</v>
      </c>
      <c r="E249" t="s">
        <v>1794</v>
      </c>
      <c r="F249">
        <v>1</v>
      </c>
      <c r="G249">
        <v>809.45</v>
      </c>
      <c r="H249">
        <v>0.09</v>
      </c>
      <c r="I249" t="s">
        <v>1829</v>
      </c>
      <c r="J249">
        <v>736.59950000000003</v>
      </c>
    </row>
    <row r="250" spans="1:10" x14ac:dyDescent="0.25">
      <c r="A250" t="s">
        <v>2074</v>
      </c>
      <c r="B250" s="2">
        <v>45768</v>
      </c>
      <c r="C250" t="s">
        <v>301</v>
      </c>
      <c r="D250" t="s">
        <v>1638</v>
      </c>
      <c r="E250" t="s">
        <v>1786</v>
      </c>
      <c r="F250">
        <v>3</v>
      </c>
      <c r="G250">
        <v>499.12</v>
      </c>
      <c r="H250">
        <v>0.05</v>
      </c>
      <c r="I250" t="s">
        <v>1826</v>
      </c>
      <c r="J250">
        <v>1422.492</v>
      </c>
    </row>
    <row r="251" spans="1:10" x14ac:dyDescent="0.25">
      <c r="A251" t="s">
        <v>2075</v>
      </c>
      <c r="B251" s="2">
        <v>45606</v>
      </c>
      <c r="C251" t="s">
        <v>100</v>
      </c>
      <c r="D251" t="s">
        <v>1684</v>
      </c>
      <c r="E251" t="s">
        <v>1766</v>
      </c>
      <c r="F251">
        <v>2</v>
      </c>
      <c r="G251">
        <v>894.58</v>
      </c>
      <c r="H251">
        <v>0.25</v>
      </c>
      <c r="I251" t="s">
        <v>1824</v>
      </c>
      <c r="J251">
        <v>1341.87</v>
      </c>
    </row>
    <row r="252" spans="1:10" x14ac:dyDescent="0.25">
      <c r="A252" t="s">
        <v>2076</v>
      </c>
      <c r="B252" s="2">
        <v>45513</v>
      </c>
      <c r="C252" t="s">
        <v>449</v>
      </c>
      <c r="D252" t="s">
        <v>1698</v>
      </c>
      <c r="E252" t="s">
        <v>1786</v>
      </c>
      <c r="F252">
        <v>4</v>
      </c>
      <c r="G252">
        <v>578.39</v>
      </c>
      <c r="H252">
        <v>0.01</v>
      </c>
      <c r="I252" t="s">
        <v>1824</v>
      </c>
      <c r="J252">
        <v>2290.4243999999999</v>
      </c>
    </row>
    <row r="253" spans="1:10" x14ac:dyDescent="0.25">
      <c r="A253" t="s">
        <v>2077</v>
      </c>
      <c r="B253" s="2">
        <v>45356</v>
      </c>
      <c r="C253" t="s">
        <v>1492</v>
      </c>
      <c r="D253" t="s">
        <v>1630</v>
      </c>
      <c r="E253" t="s">
        <v>1807</v>
      </c>
      <c r="F253">
        <v>4</v>
      </c>
      <c r="G253">
        <v>982.45</v>
      </c>
      <c r="H253">
        <v>0.2</v>
      </c>
      <c r="I253" t="s">
        <v>1826</v>
      </c>
      <c r="J253">
        <v>3143.84</v>
      </c>
    </row>
    <row r="254" spans="1:10" x14ac:dyDescent="0.25">
      <c r="A254" t="s">
        <v>2078</v>
      </c>
      <c r="B254" s="2">
        <v>45925</v>
      </c>
      <c r="C254" t="s">
        <v>1389</v>
      </c>
      <c r="D254" t="s">
        <v>1744</v>
      </c>
      <c r="E254" t="s">
        <v>1813</v>
      </c>
      <c r="F254">
        <v>1</v>
      </c>
      <c r="G254">
        <v>549.52</v>
      </c>
      <c r="H254">
        <v>0.1</v>
      </c>
      <c r="I254" t="s">
        <v>1826</v>
      </c>
      <c r="J254">
        <v>494.56799999999998</v>
      </c>
    </row>
    <row r="255" spans="1:10" x14ac:dyDescent="0.25">
      <c r="A255" t="s">
        <v>2079</v>
      </c>
      <c r="B255" s="2">
        <v>45876</v>
      </c>
      <c r="C255" t="s">
        <v>770</v>
      </c>
      <c r="D255" t="s">
        <v>1732</v>
      </c>
      <c r="E255" t="s">
        <v>1810</v>
      </c>
      <c r="F255">
        <v>2</v>
      </c>
      <c r="G255">
        <v>239.92</v>
      </c>
      <c r="H255">
        <v>0.16</v>
      </c>
      <c r="I255" t="s">
        <v>1824</v>
      </c>
      <c r="J255">
        <v>403.06560000000002</v>
      </c>
    </row>
    <row r="256" spans="1:10" x14ac:dyDescent="0.25">
      <c r="A256" t="s">
        <v>2080</v>
      </c>
      <c r="B256" s="2">
        <v>45338</v>
      </c>
      <c r="C256" t="s">
        <v>298</v>
      </c>
      <c r="D256" t="s">
        <v>1732</v>
      </c>
      <c r="E256" t="s">
        <v>1776</v>
      </c>
      <c r="F256">
        <v>2</v>
      </c>
      <c r="G256">
        <v>878.05</v>
      </c>
      <c r="H256">
        <v>0.11</v>
      </c>
      <c r="I256" t="s">
        <v>1826</v>
      </c>
      <c r="J256">
        <v>1562.9290000000001</v>
      </c>
    </row>
    <row r="257" spans="1:10" x14ac:dyDescent="0.25">
      <c r="A257" t="s">
        <v>2081</v>
      </c>
      <c r="B257" s="2">
        <v>45746</v>
      </c>
      <c r="C257" t="s">
        <v>172</v>
      </c>
      <c r="D257" t="s">
        <v>1546</v>
      </c>
      <c r="E257" t="s">
        <v>1786</v>
      </c>
      <c r="F257">
        <v>3</v>
      </c>
      <c r="G257">
        <v>546.96</v>
      </c>
      <c r="H257">
        <v>0.19</v>
      </c>
      <c r="I257" t="s">
        <v>1824</v>
      </c>
      <c r="J257">
        <v>1329.1128000000001</v>
      </c>
    </row>
    <row r="258" spans="1:10" x14ac:dyDescent="0.25">
      <c r="A258" t="s">
        <v>2082</v>
      </c>
      <c r="B258" s="2">
        <v>45706</v>
      </c>
      <c r="C258" t="s">
        <v>1452</v>
      </c>
      <c r="D258" t="s">
        <v>1582</v>
      </c>
      <c r="E258" t="s">
        <v>1789</v>
      </c>
      <c r="F258">
        <v>2</v>
      </c>
      <c r="G258">
        <v>71.77</v>
      </c>
      <c r="H258">
        <v>0.22</v>
      </c>
      <c r="I258" t="s">
        <v>1824</v>
      </c>
      <c r="J258">
        <v>111.96120000000001</v>
      </c>
    </row>
    <row r="259" spans="1:10" x14ac:dyDescent="0.25">
      <c r="A259" t="s">
        <v>2083</v>
      </c>
      <c r="B259" s="2">
        <v>45717</v>
      </c>
      <c r="C259" t="s">
        <v>63</v>
      </c>
      <c r="D259" t="s">
        <v>1596</v>
      </c>
      <c r="E259" t="s">
        <v>1757</v>
      </c>
      <c r="F259">
        <v>2</v>
      </c>
      <c r="G259">
        <v>679.86</v>
      </c>
      <c r="H259">
        <v>0.22</v>
      </c>
      <c r="I259" t="s">
        <v>1829</v>
      </c>
      <c r="J259">
        <v>1060.5816</v>
      </c>
    </row>
    <row r="260" spans="1:10" x14ac:dyDescent="0.25">
      <c r="A260" t="s">
        <v>2084</v>
      </c>
      <c r="B260" s="2">
        <v>45300</v>
      </c>
      <c r="C260" t="s">
        <v>464</v>
      </c>
      <c r="D260" t="s">
        <v>1618</v>
      </c>
      <c r="E260" t="s">
        <v>1807</v>
      </c>
      <c r="F260">
        <v>1</v>
      </c>
      <c r="G260">
        <v>222.94</v>
      </c>
      <c r="H260">
        <v>0.19</v>
      </c>
      <c r="I260" t="s">
        <v>1824</v>
      </c>
      <c r="J260">
        <v>180.5814</v>
      </c>
    </row>
    <row r="261" spans="1:10" x14ac:dyDescent="0.25">
      <c r="A261" t="s">
        <v>2085</v>
      </c>
      <c r="B261" s="2">
        <v>45773</v>
      </c>
      <c r="C261" t="s">
        <v>794</v>
      </c>
      <c r="D261" t="s">
        <v>1618</v>
      </c>
      <c r="E261" t="s">
        <v>1761</v>
      </c>
      <c r="F261">
        <v>2</v>
      </c>
      <c r="G261">
        <v>355.3</v>
      </c>
      <c r="I261" t="s">
        <v>1826</v>
      </c>
      <c r="J261">
        <v>589.798</v>
      </c>
    </row>
    <row r="262" spans="1:10" x14ac:dyDescent="0.25">
      <c r="A262" t="s">
        <v>2086</v>
      </c>
      <c r="B262" s="2">
        <v>45497</v>
      </c>
      <c r="C262" t="s">
        <v>366</v>
      </c>
      <c r="D262" t="s">
        <v>1726</v>
      </c>
      <c r="E262" t="s">
        <v>1813</v>
      </c>
      <c r="F262">
        <v>4</v>
      </c>
      <c r="G262">
        <v>611.29999999999995</v>
      </c>
      <c r="H262">
        <v>0.11</v>
      </c>
      <c r="I262" t="s">
        <v>1826</v>
      </c>
      <c r="J262">
        <v>2176.2280000000001</v>
      </c>
    </row>
    <row r="263" spans="1:10" x14ac:dyDescent="0.25">
      <c r="A263" t="s">
        <v>2087</v>
      </c>
      <c r="B263" s="2">
        <v>45742</v>
      </c>
      <c r="C263" t="s">
        <v>1047</v>
      </c>
      <c r="D263" t="s">
        <v>1543</v>
      </c>
      <c r="E263" t="s">
        <v>1782</v>
      </c>
      <c r="F263">
        <v>4</v>
      </c>
      <c r="G263">
        <v>849.21</v>
      </c>
      <c r="H263">
        <v>7.0000000000000007E-2</v>
      </c>
      <c r="I263" t="s">
        <v>1824</v>
      </c>
      <c r="J263">
        <v>3159.0612000000001</v>
      </c>
    </row>
    <row r="264" spans="1:10" x14ac:dyDescent="0.25">
      <c r="A264" t="s">
        <v>2088</v>
      </c>
      <c r="B264" s="2">
        <v>45713</v>
      </c>
      <c r="C264" t="s">
        <v>681</v>
      </c>
      <c r="D264" t="s">
        <v>1632</v>
      </c>
      <c r="E264" t="s">
        <v>1779</v>
      </c>
      <c r="F264">
        <v>3</v>
      </c>
      <c r="G264">
        <v>553.12</v>
      </c>
      <c r="H264">
        <v>0.28000000000000003</v>
      </c>
      <c r="I264" t="s">
        <v>1829</v>
      </c>
      <c r="J264">
        <v>1194.7392</v>
      </c>
    </row>
    <row r="265" spans="1:10" x14ac:dyDescent="0.25">
      <c r="A265" t="s">
        <v>2089</v>
      </c>
      <c r="B265" s="2">
        <v>45826</v>
      </c>
      <c r="C265" t="s">
        <v>896</v>
      </c>
      <c r="D265" t="s">
        <v>1730</v>
      </c>
      <c r="E265" t="s">
        <v>1786</v>
      </c>
      <c r="F265">
        <v>2</v>
      </c>
      <c r="G265">
        <v>903.08</v>
      </c>
      <c r="H265">
        <v>0.18</v>
      </c>
      <c r="I265" t="s">
        <v>1829</v>
      </c>
      <c r="J265">
        <v>1481.0512000000001</v>
      </c>
    </row>
    <row r="266" spans="1:10" x14ac:dyDescent="0.25">
      <c r="A266" t="s">
        <v>2090</v>
      </c>
      <c r="B266" s="2">
        <v>45648</v>
      </c>
      <c r="C266" t="s">
        <v>1472</v>
      </c>
      <c r="D266" t="s">
        <v>1580</v>
      </c>
      <c r="E266" t="s">
        <v>1792</v>
      </c>
      <c r="F266">
        <v>4</v>
      </c>
      <c r="G266">
        <v>640.23</v>
      </c>
      <c r="H266">
        <v>0.06</v>
      </c>
      <c r="I266" t="s">
        <v>1829</v>
      </c>
      <c r="J266">
        <v>2407.2647999999999</v>
      </c>
    </row>
    <row r="267" spans="1:10" x14ac:dyDescent="0.25">
      <c r="A267" t="s">
        <v>2091</v>
      </c>
      <c r="B267" s="2">
        <v>45836</v>
      </c>
      <c r="C267" t="s">
        <v>478</v>
      </c>
      <c r="D267" t="s">
        <v>1590</v>
      </c>
      <c r="E267" t="s">
        <v>1776</v>
      </c>
      <c r="F267">
        <v>1</v>
      </c>
      <c r="G267">
        <v>518</v>
      </c>
      <c r="H267">
        <v>0.25</v>
      </c>
      <c r="I267" t="s">
        <v>1824</v>
      </c>
      <c r="J267">
        <v>388.5</v>
      </c>
    </row>
    <row r="268" spans="1:10" x14ac:dyDescent="0.25">
      <c r="A268" t="s">
        <v>2092</v>
      </c>
      <c r="B268" s="2">
        <v>45437</v>
      </c>
      <c r="C268" t="s">
        <v>1343</v>
      </c>
      <c r="D268" t="s">
        <v>1676</v>
      </c>
      <c r="E268" t="s">
        <v>1769</v>
      </c>
      <c r="F268">
        <v>4</v>
      </c>
      <c r="G268">
        <v>779.25</v>
      </c>
      <c r="H268">
        <v>0.25</v>
      </c>
      <c r="I268" t="s">
        <v>1824</v>
      </c>
      <c r="J268">
        <v>2337.75</v>
      </c>
    </row>
    <row r="269" spans="1:10" x14ac:dyDescent="0.25">
      <c r="A269" t="s">
        <v>2093</v>
      </c>
      <c r="B269" s="2">
        <v>45807</v>
      </c>
      <c r="C269" t="s">
        <v>411</v>
      </c>
      <c r="D269" t="s">
        <v>1714</v>
      </c>
      <c r="E269" t="s">
        <v>1779</v>
      </c>
      <c r="F269">
        <v>2</v>
      </c>
      <c r="G269">
        <v>467.75</v>
      </c>
      <c r="H269">
        <v>0.26</v>
      </c>
      <c r="I269" t="s">
        <v>1824</v>
      </c>
      <c r="J269">
        <v>692.27</v>
      </c>
    </row>
    <row r="270" spans="1:10" x14ac:dyDescent="0.25">
      <c r="A270" t="s">
        <v>2094</v>
      </c>
      <c r="B270" s="2">
        <v>45555</v>
      </c>
      <c r="C270" t="s">
        <v>1263</v>
      </c>
      <c r="D270" t="s">
        <v>1728</v>
      </c>
      <c r="E270" t="s">
        <v>1810</v>
      </c>
      <c r="F270">
        <v>3</v>
      </c>
      <c r="H270">
        <v>0.06</v>
      </c>
      <c r="I270" t="s">
        <v>1824</v>
      </c>
      <c r="J270">
        <v>315.24779999999998</v>
      </c>
    </row>
    <row r="271" spans="1:10" x14ac:dyDescent="0.25">
      <c r="A271" t="s">
        <v>2095</v>
      </c>
      <c r="B271" s="2">
        <v>45803</v>
      </c>
      <c r="C271" t="s">
        <v>711</v>
      </c>
      <c r="D271" t="s">
        <v>1622</v>
      </c>
      <c r="E271" t="s">
        <v>1752</v>
      </c>
      <c r="F271">
        <v>4</v>
      </c>
      <c r="G271">
        <v>747.01</v>
      </c>
      <c r="H271">
        <v>0.13</v>
      </c>
      <c r="I271" t="s">
        <v>1826</v>
      </c>
      <c r="J271">
        <v>2599.5947999999999</v>
      </c>
    </row>
    <row r="272" spans="1:10" x14ac:dyDescent="0.25">
      <c r="A272" t="s">
        <v>2096</v>
      </c>
      <c r="B272" s="2">
        <v>45735</v>
      </c>
      <c r="C272" t="s">
        <v>360</v>
      </c>
      <c r="D272" t="s">
        <v>1726</v>
      </c>
      <c r="E272" t="s">
        <v>1794</v>
      </c>
      <c r="F272">
        <v>4</v>
      </c>
      <c r="G272">
        <v>461.83</v>
      </c>
      <c r="H272">
        <v>0.28000000000000003</v>
      </c>
      <c r="I272" t="s">
        <v>1826</v>
      </c>
      <c r="J272">
        <v>1330.0704000000001</v>
      </c>
    </row>
    <row r="273" spans="1:10" x14ac:dyDescent="0.25">
      <c r="A273" t="s">
        <v>2097</v>
      </c>
      <c r="B273" s="2">
        <v>45750</v>
      </c>
      <c r="C273" t="s">
        <v>458</v>
      </c>
      <c r="D273" t="s">
        <v>1688</v>
      </c>
      <c r="E273" t="s">
        <v>1782</v>
      </c>
      <c r="F273">
        <v>2</v>
      </c>
      <c r="G273">
        <v>105.15</v>
      </c>
      <c r="H273">
        <v>0.06</v>
      </c>
      <c r="I273" t="s">
        <v>1824</v>
      </c>
      <c r="J273">
        <v>197.68199999999999</v>
      </c>
    </row>
    <row r="274" spans="1:10" x14ac:dyDescent="0.25">
      <c r="A274" t="s">
        <v>2098</v>
      </c>
      <c r="B274" s="2">
        <v>45693</v>
      </c>
      <c r="C274" t="s">
        <v>134</v>
      </c>
      <c r="D274" t="s">
        <v>1594</v>
      </c>
      <c r="E274" t="s">
        <v>1766</v>
      </c>
      <c r="F274">
        <v>3</v>
      </c>
      <c r="G274">
        <v>610.24</v>
      </c>
      <c r="H274">
        <v>0.17</v>
      </c>
      <c r="I274" t="s">
        <v>1829</v>
      </c>
      <c r="J274">
        <v>1519.4975999999999</v>
      </c>
    </row>
    <row r="275" spans="1:10" x14ac:dyDescent="0.25">
      <c r="A275" t="s">
        <v>2099</v>
      </c>
      <c r="B275" s="2">
        <v>45667</v>
      </c>
      <c r="C275" t="s">
        <v>984</v>
      </c>
      <c r="D275" t="s">
        <v>1696</v>
      </c>
      <c r="E275" t="s">
        <v>1782</v>
      </c>
      <c r="F275">
        <v>1</v>
      </c>
      <c r="G275">
        <v>872.12</v>
      </c>
      <c r="H275">
        <v>7.0000000000000007E-2</v>
      </c>
      <c r="I275" t="s">
        <v>1826</v>
      </c>
      <c r="J275">
        <v>811.07159999999999</v>
      </c>
    </row>
    <row r="276" spans="1:10" x14ac:dyDescent="0.25">
      <c r="A276" t="s">
        <v>2100</v>
      </c>
      <c r="B276" s="2">
        <v>45316</v>
      </c>
      <c r="C276" t="s">
        <v>1343</v>
      </c>
      <c r="D276" t="s">
        <v>1568</v>
      </c>
      <c r="E276" t="s">
        <v>1757</v>
      </c>
      <c r="F276">
        <v>1</v>
      </c>
      <c r="G276">
        <v>406.79</v>
      </c>
      <c r="H276">
        <v>0.03</v>
      </c>
      <c r="I276" t="s">
        <v>1829</v>
      </c>
      <c r="J276">
        <v>394.58629999999999</v>
      </c>
    </row>
    <row r="277" spans="1:10" x14ac:dyDescent="0.25">
      <c r="A277" t="s">
        <v>2101</v>
      </c>
      <c r="B277" s="2">
        <v>45932</v>
      </c>
      <c r="C277" t="s">
        <v>1163</v>
      </c>
      <c r="D277" t="s">
        <v>1656</v>
      </c>
      <c r="E277" t="s">
        <v>1799</v>
      </c>
      <c r="F277">
        <v>1</v>
      </c>
      <c r="G277">
        <v>606.01</v>
      </c>
      <c r="H277">
        <v>0.04</v>
      </c>
      <c r="I277" t="s">
        <v>1826</v>
      </c>
      <c r="J277">
        <v>581.76959999999997</v>
      </c>
    </row>
    <row r="278" spans="1:10" x14ac:dyDescent="0.25">
      <c r="A278" t="s">
        <v>2102</v>
      </c>
      <c r="B278" s="2">
        <v>45483</v>
      </c>
      <c r="C278" t="s">
        <v>1095</v>
      </c>
      <c r="D278" t="s">
        <v>1582</v>
      </c>
      <c r="E278" t="s">
        <v>1773</v>
      </c>
      <c r="F278">
        <v>4</v>
      </c>
      <c r="G278">
        <v>322.58</v>
      </c>
      <c r="H278">
        <v>0.06</v>
      </c>
      <c r="I278" t="s">
        <v>1824</v>
      </c>
      <c r="J278">
        <v>1212.9007999999999</v>
      </c>
    </row>
    <row r="279" spans="1:10" x14ac:dyDescent="0.25">
      <c r="A279" t="s">
        <v>2103</v>
      </c>
      <c r="B279" s="2">
        <v>45661</v>
      </c>
      <c r="C279" t="s">
        <v>1489</v>
      </c>
      <c r="D279" t="s">
        <v>1702</v>
      </c>
      <c r="E279" t="s">
        <v>1810</v>
      </c>
      <c r="F279">
        <v>4</v>
      </c>
      <c r="G279">
        <v>463.17</v>
      </c>
      <c r="H279">
        <v>0.06</v>
      </c>
      <c r="I279" t="s">
        <v>1826</v>
      </c>
      <c r="J279">
        <v>1741.5192</v>
      </c>
    </row>
    <row r="280" spans="1:10" x14ac:dyDescent="0.25">
      <c r="A280" t="s">
        <v>2104</v>
      </c>
      <c r="B280" s="2">
        <v>45798</v>
      </c>
      <c r="C280" t="s">
        <v>996</v>
      </c>
      <c r="D280" t="s">
        <v>1598</v>
      </c>
      <c r="E280" t="s">
        <v>1779</v>
      </c>
      <c r="F280">
        <v>4</v>
      </c>
      <c r="G280">
        <v>285.82</v>
      </c>
      <c r="H280">
        <v>0.18</v>
      </c>
      <c r="I280" t="s">
        <v>1826</v>
      </c>
      <c r="J280">
        <v>937.4896</v>
      </c>
    </row>
    <row r="281" spans="1:10" x14ac:dyDescent="0.25">
      <c r="A281" t="s">
        <v>2105</v>
      </c>
      <c r="B281" s="2">
        <v>45868</v>
      </c>
      <c r="C281" t="s">
        <v>1026</v>
      </c>
      <c r="D281" t="s">
        <v>1622</v>
      </c>
      <c r="E281" t="s">
        <v>1792</v>
      </c>
      <c r="F281">
        <v>3</v>
      </c>
      <c r="G281">
        <v>995.38</v>
      </c>
      <c r="H281">
        <v>0.1</v>
      </c>
      <c r="I281" t="s">
        <v>1826</v>
      </c>
      <c r="J281">
        <v>2687.5259999999998</v>
      </c>
    </row>
    <row r="282" spans="1:10" x14ac:dyDescent="0.25">
      <c r="A282" t="s">
        <v>2106</v>
      </c>
      <c r="B282" s="2">
        <v>45757</v>
      </c>
      <c r="C282" t="s">
        <v>414</v>
      </c>
      <c r="D282" t="s">
        <v>1672</v>
      </c>
      <c r="E282" t="s">
        <v>1782</v>
      </c>
      <c r="F282">
        <v>1</v>
      </c>
      <c r="G282">
        <v>329.31</v>
      </c>
      <c r="H282">
        <v>0.09</v>
      </c>
      <c r="I282" t="s">
        <v>1824</v>
      </c>
      <c r="J282">
        <v>299.6721</v>
      </c>
    </row>
    <row r="283" spans="1:10" x14ac:dyDescent="0.25">
      <c r="A283" t="s">
        <v>2107</v>
      </c>
      <c r="B283" s="2">
        <v>45475</v>
      </c>
      <c r="C283" t="s">
        <v>1507</v>
      </c>
      <c r="D283" t="s">
        <v>1642</v>
      </c>
      <c r="E283" t="s">
        <v>1804</v>
      </c>
      <c r="F283">
        <v>3</v>
      </c>
      <c r="G283">
        <v>64.2</v>
      </c>
      <c r="H283">
        <v>0.08</v>
      </c>
      <c r="I283" t="s">
        <v>1829</v>
      </c>
      <c r="J283">
        <v>177.19200000000001</v>
      </c>
    </row>
    <row r="284" spans="1:10" x14ac:dyDescent="0.25">
      <c r="A284" t="s">
        <v>2108</v>
      </c>
      <c r="B284" s="2">
        <v>45829</v>
      </c>
      <c r="C284" t="s">
        <v>836</v>
      </c>
      <c r="D284" t="s">
        <v>1570</v>
      </c>
      <c r="E284" t="s">
        <v>1797</v>
      </c>
      <c r="F284">
        <v>3</v>
      </c>
      <c r="G284">
        <v>697.13</v>
      </c>
      <c r="H284">
        <v>0.25</v>
      </c>
      <c r="I284" t="s">
        <v>1829</v>
      </c>
      <c r="J284">
        <v>1568.5425</v>
      </c>
    </row>
    <row r="285" spans="1:10" x14ac:dyDescent="0.25">
      <c r="A285" t="s">
        <v>2109</v>
      </c>
      <c r="B285" s="2">
        <v>45639</v>
      </c>
      <c r="C285" t="s">
        <v>97</v>
      </c>
      <c r="D285" t="s">
        <v>1565</v>
      </c>
      <c r="E285" t="s">
        <v>1773</v>
      </c>
      <c r="F285">
        <v>3</v>
      </c>
      <c r="G285">
        <v>134.30000000000001</v>
      </c>
      <c r="H285">
        <v>0.14000000000000001</v>
      </c>
      <c r="I285" t="s">
        <v>1824</v>
      </c>
      <c r="J285">
        <v>346.49400000000003</v>
      </c>
    </row>
    <row r="286" spans="1:10" x14ac:dyDescent="0.25">
      <c r="A286" t="s">
        <v>2110</v>
      </c>
      <c r="B286" s="2">
        <v>45518</v>
      </c>
      <c r="C286" t="s">
        <v>830</v>
      </c>
      <c r="D286" t="s">
        <v>1716</v>
      </c>
      <c r="E286" t="s">
        <v>1797</v>
      </c>
      <c r="F286">
        <v>1</v>
      </c>
      <c r="G286">
        <v>520.92999999999995</v>
      </c>
      <c r="H286">
        <v>0.15</v>
      </c>
      <c r="I286" t="s">
        <v>1824</v>
      </c>
      <c r="J286">
        <v>442.79050000000001</v>
      </c>
    </row>
    <row r="287" spans="1:10" x14ac:dyDescent="0.25">
      <c r="A287" t="s">
        <v>2111</v>
      </c>
      <c r="B287" s="2">
        <v>45721</v>
      </c>
      <c r="C287" t="s">
        <v>727</v>
      </c>
      <c r="D287" t="s">
        <v>1586</v>
      </c>
      <c r="E287" t="s">
        <v>1779</v>
      </c>
      <c r="F287">
        <v>2</v>
      </c>
      <c r="G287">
        <v>350.12</v>
      </c>
      <c r="H287">
        <v>0.21</v>
      </c>
      <c r="I287" t="s">
        <v>1829</v>
      </c>
      <c r="J287">
        <v>553.18960000000004</v>
      </c>
    </row>
    <row r="288" spans="1:10" x14ac:dyDescent="0.25">
      <c r="A288" t="s">
        <v>2112</v>
      </c>
      <c r="B288" s="2">
        <v>45308</v>
      </c>
      <c r="C288" t="s">
        <v>1437</v>
      </c>
      <c r="D288" t="s">
        <v>1644</v>
      </c>
      <c r="E288" t="s">
        <v>1813</v>
      </c>
      <c r="F288">
        <v>3</v>
      </c>
      <c r="G288">
        <v>807.95</v>
      </c>
      <c r="H288">
        <v>0.1</v>
      </c>
      <c r="I288" t="s">
        <v>1826</v>
      </c>
      <c r="J288">
        <v>2181.4650000000011</v>
      </c>
    </row>
    <row r="289" spans="1:10" x14ac:dyDescent="0.25">
      <c r="A289" t="s">
        <v>2113</v>
      </c>
      <c r="B289" s="2">
        <v>45889</v>
      </c>
      <c r="C289" t="s">
        <v>1053</v>
      </c>
      <c r="D289" t="s">
        <v>1624</v>
      </c>
      <c r="E289" t="s">
        <v>1776</v>
      </c>
      <c r="F289">
        <v>4</v>
      </c>
      <c r="G289">
        <v>766.03</v>
      </c>
      <c r="H289">
        <v>0.28999999999999998</v>
      </c>
      <c r="I289" t="s">
        <v>1826</v>
      </c>
      <c r="J289">
        <v>2175.5252</v>
      </c>
    </row>
    <row r="290" spans="1:10" x14ac:dyDescent="0.25">
      <c r="A290" t="s">
        <v>2114</v>
      </c>
      <c r="B290" s="2">
        <v>45386</v>
      </c>
      <c r="C290" t="s">
        <v>601</v>
      </c>
      <c r="D290" t="s">
        <v>1662</v>
      </c>
      <c r="E290" t="s">
        <v>1782</v>
      </c>
      <c r="F290">
        <v>3</v>
      </c>
      <c r="G290">
        <v>545.1</v>
      </c>
      <c r="H290">
        <v>0.08</v>
      </c>
      <c r="I290" t="s">
        <v>1829</v>
      </c>
      <c r="J290">
        <v>1504.4760000000001</v>
      </c>
    </row>
    <row r="291" spans="1:10" x14ac:dyDescent="0.25">
      <c r="A291" t="s">
        <v>2115</v>
      </c>
      <c r="B291" s="2">
        <v>45438</v>
      </c>
      <c r="C291" t="s">
        <v>839</v>
      </c>
      <c r="D291" t="s">
        <v>1678</v>
      </c>
      <c r="E291" t="s">
        <v>1779</v>
      </c>
      <c r="F291">
        <v>1</v>
      </c>
      <c r="G291">
        <v>203.61</v>
      </c>
      <c r="H291">
        <v>0.24</v>
      </c>
      <c r="I291" t="s">
        <v>1829</v>
      </c>
      <c r="J291">
        <v>154.74359999999999</v>
      </c>
    </row>
    <row r="292" spans="1:10" x14ac:dyDescent="0.25">
      <c r="A292" t="s">
        <v>2116</v>
      </c>
      <c r="B292" s="2">
        <v>45856</v>
      </c>
      <c r="C292" t="s">
        <v>1295</v>
      </c>
      <c r="D292" t="s">
        <v>1742</v>
      </c>
      <c r="E292" t="s">
        <v>1801</v>
      </c>
      <c r="F292">
        <v>4</v>
      </c>
      <c r="G292">
        <v>493.8</v>
      </c>
      <c r="H292">
        <v>0.24</v>
      </c>
      <c r="I292" t="s">
        <v>1829</v>
      </c>
      <c r="J292">
        <v>1501.152</v>
      </c>
    </row>
    <row r="293" spans="1:10" x14ac:dyDescent="0.25">
      <c r="A293" t="s">
        <v>2117</v>
      </c>
      <c r="B293" s="2">
        <v>45485</v>
      </c>
      <c r="C293" t="s">
        <v>78</v>
      </c>
      <c r="D293" t="s">
        <v>1630</v>
      </c>
      <c r="E293" t="s">
        <v>1807</v>
      </c>
      <c r="F293">
        <v>1</v>
      </c>
      <c r="G293">
        <v>640.54999999999995</v>
      </c>
      <c r="H293">
        <v>0.25</v>
      </c>
      <c r="I293" t="s">
        <v>1824</v>
      </c>
      <c r="J293">
        <v>480.41250000000002</v>
      </c>
    </row>
    <row r="294" spans="1:10" x14ac:dyDescent="0.25">
      <c r="A294" t="s">
        <v>2118</v>
      </c>
      <c r="B294" s="2">
        <v>45545</v>
      </c>
      <c r="C294" t="s">
        <v>414</v>
      </c>
      <c r="D294" t="s">
        <v>1696</v>
      </c>
      <c r="E294" t="s">
        <v>1769</v>
      </c>
      <c r="F294">
        <v>1</v>
      </c>
      <c r="G294">
        <v>702.53</v>
      </c>
      <c r="H294">
        <v>0.3</v>
      </c>
      <c r="I294" t="s">
        <v>1824</v>
      </c>
      <c r="J294">
        <v>491.77100000000002</v>
      </c>
    </row>
    <row r="295" spans="1:10" x14ac:dyDescent="0.25">
      <c r="A295" t="s">
        <v>2119</v>
      </c>
      <c r="B295" s="2">
        <v>45826</v>
      </c>
      <c r="C295" t="s">
        <v>724</v>
      </c>
      <c r="D295" t="s">
        <v>1626</v>
      </c>
      <c r="E295" t="s">
        <v>1782</v>
      </c>
      <c r="F295">
        <v>4</v>
      </c>
      <c r="G295">
        <v>139.94</v>
      </c>
      <c r="H295">
        <v>0.24</v>
      </c>
      <c r="I295" t="s">
        <v>1824</v>
      </c>
      <c r="J295">
        <v>425.41759999999999</v>
      </c>
    </row>
    <row r="296" spans="1:10" x14ac:dyDescent="0.25">
      <c r="A296" t="s">
        <v>2120</v>
      </c>
      <c r="B296" s="2">
        <v>45654</v>
      </c>
      <c r="C296" t="s">
        <v>881</v>
      </c>
      <c r="D296" t="s">
        <v>1586</v>
      </c>
      <c r="E296" t="s">
        <v>1782</v>
      </c>
      <c r="F296">
        <v>2</v>
      </c>
      <c r="G296">
        <v>230.85</v>
      </c>
      <c r="H296">
        <v>0.18</v>
      </c>
      <c r="I296" t="s">
        <v>1824</v>
      </c>
      <c r="J296">
        <v>378.59399999999999</v>
      </c>
    </row>
    <row r="297" spans="1:10" x14ac:dyDescent="0.25">
      <c r="A297" t="s">
        <v>2121</v>
      </c>
      <c r="B297" s="2">
        <v>45556</v>
      </c>
      <c r="C297" t="s">
        <v>687</v>
      </c>
      <c r="D297" t="s">
        <v>1718</v>
      </c>
      <c r="E297" t="s">
        <v>1807</v>
      </c>
      <c r="F297">
        <v>4</v>
      </c>
      <c r="G297">
        <v>626.35</v>
      </c>
      <c r="H297">
        <v>0.25</v>
      </c>
      <c r="I297" t="s">
        <v>1829</v>
      </c>
      <c r="J297">
        <v>1879.05</v>
      </c>
    </row>
    <row r="298" spans="1:10" x14ac:dyDescent="0.25">
      <c r="A298" t="s">
        <v>2122</v>
      </c>
      <c r="B298" s="2">
        <v>45434</v>
      </c>
      <c r="C298" t="s">
        <v>298</v>
      </c>
      <c r="D298" t="s">
        <v>1630</v>
      </c>
      <c r="E298" t="s">
        <v>1799</v>
      </c>
      <c r="F298">
        <v>4</v>
      </c>
      <c r="G298">
        <v>108.55</v>
      </c>
      <c r="H298">
        <v>0.18</v>
      </c>
      <c r="I298" t="s">
        <v>1826</v>
      </c>
      <c r="J298">
        <v>356.04399999999998</v>
      </c>
    </row>
    <row r="299" spans="1:10" x14ac:dyDescent="0.25">
      <c r="A299" t="s">
        <v>2123</v>
      </c>
      <c r="B299" s="2">
        <v>45871</v>
      </c>
      <c r="C299" t="s">
        <v>628</v>
      </c>
      <c r="D299" t="s">
        <v>1582</v>
      </c>
      <c r="E299" t="s">
        <v>1757</v>
      </c>
      <c r="F299">
        <v>4</v>
      </c>
      <c r="G299">
        <v>353.67</v>
      </c>
      <c r="H299">
        <v>0.03</v>
      </c>
      <c r="I299" t="s">
        <v>1829</v>
      </c>
      <c r="J299">
        <v>1372.2396000000001</v>
      </c>
    </row>
    <row r="300" spans="1:10" x14ac:dyDescent="0.25">
      <c r="A300" t="s">
        <v>2124</v>
      </c>
      <c r="B300" s="2">
        <v>45583</v>
      </c>
      <c r="C300" t="s">
        <v>241</v>
      </c>
      <c r="D300" t="s">
        <v>1728</v>
      </c>
      <c r="E300" t="s">
        <v>1757</v>
      </c>
      <c r="F300">
        <v>4</v>
      </c>
      <c r="G300">
        <v>61.98</v>
      </c>
      <c r="H300">
        <v>0.16</v>
      </c>
      <c r="I300" t="s">
        <v>1824</v>
      </c>
      <c r="J300">
        <v>208.25280000000001</v>
      </c>
    </row>
    <row r="301" spans="1:10" x14ac:dyDescent="0.25">
      <c r="A301" t="s">
        <v>2125</v>
      </c>
      <c r="B301" s="2">
        <v>45348</v>
      </c>
      <c r="C301" t="s">
        <v>702</v>
      </c>
      <c r="D301" t="s">
        <v>1592</v>
      </c>
      <c r="E301" t="s">
        <v>1813</v>
      </c>
      <c r="F301">
        <v>2</v>
      </c>
      <c r="G301">
        <v>873.1</v>
      </c>
      <c r="H301">
        <v>0.12</v>
      </c>
      <c r="I301" t="s">
        <v>1826</v>
      </c>
      <c r="J301">
        <v>1536.6559999999999</v>
      </c>
    </row>
    <row r="302" spans="1:10" x14ac:dyDescent="0.25">
      <c r="A302" t="s">
        <v>2126</v>
      </c>
      <c r="B302" s="2">
        <v>45268</v>
      </c>
      <c r="C302" t="s">
        <v>648</v>
      </c>
      <c r="D302" t="s">
        <v>1572</v>
      </c>
      <c r="E302" t="s">
        <v>1801</v>
      </c>
      <c r="F302">
        <v>4</v>
      </c>
      <c r="G302">
        <v>889.47</v>
      </c>
      <c r="H302">
        <v>0.24</v>
      </c>
      <c r="I302" t="s">
        <v>1824</v>
      </c>
      <c r="J302">
        <v>2703.9888000000001</v>
      </c>
    </row>
    <row r="303" spans="1:10" x14ac:dyDescent="0.25">
      <c r="A303" t="s">
        <v>2127</v>
      </c>
      <c r="B303" s="2">
        <v>45596</v>
      </c>
      <c r="C303" t="s">
        <v>118</v>
      </c>
      <c r="D303" t="s">
        <v>1696</v>
      </c>
      <c r="E303" t="s">
        <v>1792</v>
      </c>
      <c r="F303">
        <v>3</v>
      </c>
      <c r="G303">
        <v>803.76</v>
      </c>
      <c r="H303">
        <v>0.19</v>
      </c>
      <c r="I303" t="s">
        <v>1829</v>
      </c>
      <c r="J303">
        <v>1953.1368</v>
      </c>
    </row>
    <row r="304" spans="1:10" x14ac:dyDescent="0.25">
      <c r="A304" t="s">
        <v>2128</v>
      </c>
      <c r="B304" s="2">
        <v>45624</v>
      </c>
      <c r="C304" t="s">
        <v>1443</v>
      </c>
      <c r="D304" t="s">
        <v>1698</v>
      </c>
      <c r="E304" t="s">
        <v>1773</v>
      </c>
      <c r="F304">
        <v>2</v>
      </c>
      <c r="G304">
        <v>865.14</v>
      </c>
      <c r="H304">
        <v>0.2</v>
      </c>
      <c r="I304" t="s">
        <v>1826</v>
      </c>
      <c r="J304">
        <v>1384.2239999999999</v>
      </c>
    </row>
    <row r="305" spans="1:10" x14ac:dyDescent="0.25">
      <c r="A305" t="s">
        <v>2129</v>
      </c>
      <c r="B305" s="2">
        <v>45813</v>
      </c>
      <c r="C305" t="s">
        <v>347</v>
      </c>
      <c r="D305" t="s">
        <v>1610</v>
      </c>
      <c r="E305" t="s">
        <v>1786</v>
      </c>
      <c r="F305">
        <v>2</v>
      </c>
      <c r="G305">
        <v>916.49</v>
      </c>
      <c r="H305">
        <v>0.3</v>
      </c>
      <c r="I305" t="s">
        <v>1829</v>
      </c>
      <c r="J305">
        <v>1283.086</v>
      </c>
    </row>
    <row r="306" spans="1:10" x14ac:dyDescent="0.25">
      <c r="A306" t="s">
        <v>2130</v>
      </c>
      <c r="B306" s="2">
        <v>45615</v>
      </c>
      <c r="C306" t="s">
        <v>164</v>
      </c>
      <c r="D306" t="s">
        <v>1650</v>
      </c>
      <c r="E306" t="s">
        <v>1794</v>
      </c>
      <c r="F306">
        <v>3</v>
      </c>
      <c r="G306">
        <v>781.39</v>
      </c>
      <c r="H306">
        <v>0.12</v>
      </c>
      <c r="I306" t="s">
        <v>1824</v>
      </c>
      <c r="J306">
        <v>2062.8696</v>
      </c>
    </row>
    <row r="307" spans="1:10" x14ac:dyDescent="0.25">
      <c r="A307" t="s">
        <v>2131</v>
      </c>
      <c r="B307" s="2">
        <v>45431</v>
      </c>
      <c r="C307" t="s">
        <v>687</v>
      </c>
      <c r="D307" t="s">
        <v>1624</v>
      </c>
      <c r="E307" t="s">
        <v>1794</v>
      </c>
      <c r="F307">
        <v>4</v>
      </c>
      <c r="G307">
        <v>619.74</v>
      </c>
      <c r="H307">
        <v>0.13</v>
      </c>
      <c r="I307" t="s">
        <v>1829</v>
      </c>
      <c r="J307">
        <v>2156.6952000000001</v>
      </c>
    </row>
    <row r="308" spans="1:10" x14ac:dyDescent="0.25">
      <c r="A308" t="s">
        <v>2132</v>
      </c>
      <c r="B308" s="2">
        <v>45679</v>
      </c>
      <c r="C308" t="s">
        <v>1481</v>
      </c>
      <c r="D308" t="s">
        <v>1672</v>
      </c>
      <c r="E308" t="s">
        <v>1799</v>
      </c>
      <c r="F308">
        <v>2</v>
      </c>
      <c r="G308">
        <v>837.76</v>
      </c>
      <c r="H308">
        <v>0.03</v>
      </c>
      <c r="I308" t="s">
        <v>1829</v>
      </c>
      <c r="J308">
        <v>1625.2544</v>
      </c>
    </row>
    <row r="309" spans="1:10" x14ac:dyDescent="0.25">
      <c r="A309" t="s">
        <v>2133</v>
      </c>
      <c r="B309" s="2">
        <v>45842</v>
      </c>
      <c r="C309" t="s">
        <v>1395</v>
      </c>
      <c r="D309" t="s">
        <v>1728</v>
      </c>
      <c r="E309" t="s">
        <v>1757</v>
      </c>
      <c r="F309">
        <v>3</v>
      </c>
      <c r="G309">
        <v>135.94</v>
      </c>
      <c r="H309">
        <v>0.2</v>
      </c>
      <c r="I309" t="s">
        <v>1824</v>
      </c>
      <c r="J309">
        <v>326.25599999999997</v>
      </c>
    </row>
    <row r="310" spans="1:10" x14ac:dyDescent="0.25">
      <c r="A310" t="s">
        <v>2134</v>
      </c>
      <c r="B310" s="2">
        <v>45796</v>
      </c>
      <c r="C310" t="s">
        <v>1475</v>
      </c>
      <c r="D310" t="s">
        <v>1696</v>
      </c>
      <c r="E310" t="s">
        <v>1757</v>
      </c>
      <c r="F310">
        <v>4</v>
      </c>
      <c r="G310">
        <v>396.53</v>
      </c>
      <c r="H310">
        <v>7.0000000000000007E-2</v>
      </c>
      <c r="I310" t="s">
        <v>1826</v>
      </c>
      <c r="J310">
        <v>1475.0916</v>
      </c>
    </row>
    <row r="311" spans="1:10" x14ac:dyDescent="0.25">
      <c r="A311" t="s">
        <v>2135</v>
      </c>
      <c r="B311" s="2">
        <v>45264</v>
      </c>
      <c r="C311" t="s">
        <v>713</v>
      </c>
      <c r="D311" t="s">
        <v>1606</v>
      </c>
      <c r="E311" t="s">
        <v>1799</v>
      </c>
      <c r="F311">
        <v>2</v>
      </c>
      <c r="G311">
        <v>722.45</v>
      </c>
      <c r="H311">
        <v>0.22</v>
      </c>
      <c r="I311" t="s">
        <v>1826</v>
      </c>
      <c r="J311">
        <v>1127.0219999999999</v>
      </c>
    </row>
    <row r="312" spans="1:10" x14ac:dyDescent="0.25">
      <c r="A312" t="s">
        <v>2136</v>
      </c>
      <c r="B312" s="2">
        <v>45504</v>
      </c>
      <c r="C312" t="s">
        <v>181</v>
      </c>
      <c r="D312" t="s">
        <v>1676</v>
      </c>
      <c r="E312" t="s">
        <v>1761</v>
      </c>
      <c r="F312">
        <v>2</v>
      </c>
      <c r="G312">
        <v>138.41</v>
      </c>
      <c r="H312">
        <v>0.02</v>
      </c>
      <c r="I312" t="s">
        <v>1824</v>
      </c>
      <c r="J312">
        <v>271.28359999999998</v>
      </c>
    </row>
    <row r="313" spans="1:10" x14ac:dyDescent="0.25">
      <c r="A313" t="s">
        <v>2137</v>
      </c>
      <c r="B313" s="2">
        <v>45679</v>
      </c>
      <c r="C313" t="s">
        <v>435</v>
      </c>
      <c r="D313" t="s">
        <v>1708</v>
      </c>
      <c r="E313" t="s">
        <v>1761</v>
      </c>
      <c r="F313">
        <v>4</v>
      </c>
      <c r="G313">
        <v>741.51</v>
      </c>
      <c r="H313">
        <v>0.09</v>
      </c>
      <c r="I313" t="s">
        <v>1829</v>
      </c>
      <c r="J313">
        <v>2699.0963999999999</v>
      </c>
    </row>
    <row r="314" spans="1:10" x14ac:dyDescent="0.25">
      <c r="A314" t="s">
        <v>2138</v>
      </c>
      <c r="B314" s="2">
        <v>45611</v>
      </c>
      <c r="C314" t="s">
        <v>100</v>
      </c>
      <c r="D314" t="s">
        <v>1708</v>
      </c>
      <c r="E314" t="s">
        <v>1807</v>
      </c>
      <c r="F314">
        <v>2</v>
      </c>
      <c r="G314">
        <v>588.9</v>
      </c>
      <c r="H314">
        <v>0.19</v>
      </c>
      <c r="I314" t="s">
        <v>1826</v>
      </c>
      <c r="J314">
        <v>954.01800000000003</v>
      </c>
    </row>
    <row r="315" spans="1:10" x14ac:dyDescent="0.25">
      <c r="A315" t="s">
        <v>2139</v>
      </c>
      <c r="B315" s="2">
        <v>45389</v>
      </c>
      <c r="C315" t="s">
        <v>960</v>
      </c>
      <c r="D315" t="s">
        <v>1648</v>
      </c>
      <c r="E315" t="s">
        <v>1761</v>
      </c>
      <c r="F315">
        <v>1</v>
      </c>
      <c r="G315">
        <v>88.92</v>
      </c>
      <c r="H315">
        <v>0.19</v>
      </c>
      <c r="I315" t="s">
        <v>1826</v>
      </c>
      <c r="J315">
        <v>72.025200000000012</v>
      </c>
    </row>
    <row r="316" spans="1:10" x14ac:dyDescent="0.25">
      <c r="A316" t="s">
        <v>2140</v>
      </c>
      <c r="B316" s="2">
        <v>45339</v>
      </c>
      <c r="C316" t="s">
        <v>411</v>
      </c>
      <c r="D316" t="s">
        <v>1670</v>
      </c>
      <c r="E316" t="s">
        <v>1804</v>
      </c>
      <c r="F316">
        <v>1</v>
      </c>
      <c r="G316">
        <v>299.13</v>
      </c>
      <c r="H316">
        <v>0.1</v>
      </c>
      <c r="I316" t="s">
        <v>1829</v>
      </c>
      <c r="J316">
        <v>269.21699999999998</v>
      </c>
    </row>
    <row r="317" spans="1:10" x14ac:dyDescent="0.25">
      <c r="A317" t="s">
        <v>2141</v>
      </c>
      <c r="B317" s="2">
        <v>45433</v>
      </c>
      <c r="C317" t="s">
        <v>405</v>
      </c>
      <c r="D317" t="s">
        <v>1702</v>
      </c>
      <c r="E317" t="s">
        <v>1766</v>
      </c>
      <c r="F317">
        <v>2</v>
      </c>
      <c r="G317">
        <v>548.29999999999995</v>
      </c>
      <c r="H317">
        <v>0.23</v>
      </c>
      <c r="I317" t="s">
        <v>1824</v>
      </c>
      <c r="J317">
        <v>844.38199999999995</v>
      </c>
    </row>
    <row r="318" spans="1:10" x14ac:dyDescent="0.25">
      <c r="A318" t="s">
        <v>2142</v>
      </c>
      <c r="B318" s="2">
        <v>45435</v>
      </c>
      <c r="C318" t="s">
        <v>836</v>
      </c>
      <c r="D318" t="s">
        <v>1656</v>
      </c>
      <c r="E318" t="s">
        <v>1789</v>
      </c>
      <c r="F318">
        <v>3</v>
      </c>
      <c r="G318">
        <v>977.55</v>
      </c>
      <c r="H318">
        <v>0.02</v>
      </c>
      <c r="I318" t="s">
        <v>1826</v>
      </c>
      <c r="J318">
        <v>2873.9969999999989</v>
      </c>
    </row>
    <row r="319" spans="1:10" x14ac:dyDescent="0.25">
      <c r="A319" t="s">
        <v>2143</v>
      </c>
      <c r="B319" s="2">
        <v>45823</v>
      </c>
      <c r="C319" t="s">
        <v>1086</v>
      </c>
      <c r="D319" t="s">
        <v>1636</v>
      </c>
      <c r="E319" t="s">
        <v>1810</v>
      </c>
      <c r="F319">
        <v>1</v>
      </c>
      <c r="G319">
        <v>459.42</v>
      </c>
      <c r="H319">
        <v>0.28000000000000003</v>
      </c>
      <c r="I319" t="s">
        <v>1829</v>
      </c>
      <c r="J319">
        <v>330.7824</v>
      </c>
    </row>
    <row r="320" spans="1:10" x14ac:dyDescent="0.25">
      <c r="A320" t="s">
        <v>2144</v>
      </c>
      <c r="B320" s="2">
        <v>45663</v>
      </c>
      <c r="C320" t="s">
        <v>318</v>
      </c>
      <c r="D320" t="s">
        <v>1549</v>
      </c>
      <c r="E320" t="s">
        <v>1769</v>
      </c>
      <c r="F320">
        <v>2</v>
      </c>
      <c r="G320">
        <v>123.19</v>
      </c>
      <c r="H320">
        <v>0.19</v>
      </c>
      <c r="I320" t="s">
        <v>1824</v>
      </c>
      <c r="J320">
        <v>199.56780000000001</v>
      </c>
    </row>
    <row r="321" spans="1:10" x14ac:dyDescent="0.25">
      <c r="A321" t="s">
        <v>2145</v>
      </c>
      <c r="B321" s="2">
        <v>45879</v>
      </c>
      <c r="C321" t="s">
        <v>1121</v>
      </c>
      <c r="D321" t="s">
        <v>1658</v>
      </c>
      <c r="E321" t="s">
        <v>1813</v>
      </c>
      <c r="F321">
        <v>1</v>
      </c>
      <c r="G321">
        <v>222.95</v>
      </c>
      <c r="H321">
        <v>0.02</v>
      </c>
      <c r="I321" t="s">
        <v>1826</v>
      </c>
      <c r="J321">
        <v>218.49100000000001</v>
      </c>
    </row>
    <row r="322" spans="1:10" x14ac:dyDescent="0.25">
      <c r="A322" t="s">
        <v>2146</v>
      </c>
      <c r="B322" s="2">
        <v>45840</v>
      </c>
      <c r="C322" t="s">
        <v>1044</v>
      </c>
      <c r="D322" t="s">
        <v>1612</v>
      </c>
      <c r="E322" t="s">
        <v>1769</v>
      </c>
      <c r="F322">
        <v>3</v>
      </c>
      <c r="G322">
        <v>601.92999999999995</v>
      </c>
      <c r="H322">
        <v>0.14000000000000001</v>
      </c>
      <c r="I322" t="s">
        <v>1824</v>
      </c>
      <c r="J322">
        <v>1552.9793999999999</v>
      </c>
    </row>
    <row r="323" spans="1:10" x14ac:dyDescent="0.25">
      <c r="A323" t="s">
        <v>2147</v>
      </c>
      <c r="B323" s="2">
        <v>45380</v>
      </c>
      <c r="C323" t="s">
        <v>939</v>
      </c>
      <c r="D323" t="s">
        <v>1686</v>
      </c>
      <c r="E323" t="s">
        <v>1761</v>
      </c>
      <c r="F323">
        <v>1</v>
      </c>
      <c r="G323">
        <v>564.1</v>
      </c>
      <c r="H323">
        <v>0.03</v>
      </c>
      <c r="I323" t="s">
        <v>1824</v>
      </c>
      <c r="J323">
        <v>547.17700000000002</v>
      </c>
    </row>
    <row r="324" spans="1:10" x14ac:dyDescent="0.25">
      <c r="A324" t="s">
        <v>2148</v>
      </c>
      <c r="B324" s="2">
        <v>45672</v>
      </c>
      <c r="C324" t="s">
        <v>341</v>
      </c>
      <c r="D324" t="s">
        <v>1708</v>
      </c>
      <c r="E324" t="s">
        <v>1773</v>
      </c>
      <c r="F324">
        <v>1</v>
      </c>
      <c r="G324">
        <v>516.62</v>
      </c>
      <c r="H324">
        <v>0.18</v>
      </c>
      <c r="I324" t="s">
        <v>1824</v>
      </c>
      <c r="J324">
        <v>423.62840000000011</v>
      </c>
    </row>
    <row r="325" spans="1:10" x14ac:dyDescent="0.25">
      <c r="A325" t="s">
        <v>2149</v>
      </c>
      <c r="B325" s="2">
        <v>45497</v>
      </c>
      <c r="C325" t="s">
        <v>1357</v>
      </c>
      <c r="D325" t="s">
        <v>1674</v>
      </c>
      <c r="E325" t="s">
        <v>1794</v>
      </c>
      <c r="F325">
        <v>1</v>
      </c>
      <c r="G325">
        <v>934.75</v>
      </c>
      <c r="H325">
        <v>0.11</v>
      </c>
      <c r="I325" t="s">
        <v>1826</v>
      </c>
      <c r="J325">
        <v>831.92750000000001</v>
      </c>
    </row>
    <row r="326" spans="1:10" x14ac:dyDescent="0.25">
      <c r="A326" t="s">
        <v>2150</v>
      </c>
      <c r="B326" s="2">
        <v>45407</v>
      </c>
      <c r="C326" t="s">
        <v>752</v>
      </c>
      <c r="D326" t="s">
        <v>1744</v>
      </c>
      <c r="E326" t="s">
        <v>1779</v>
      </c>
      <c r="F326">
        <v>4</v>
      </c>
      <c r="G326">
        <v>548.44000000000005</v>
      </c>
      <c r="H326">
        <v>0.05</v>
      </c>
      <c r="I326" t="s">
        <v>1826</v>
      </c>
      <c r="J326">
        <v>2084.0720000000001</v>
      </c>
    </row>
    <row r="327" spans="1:10" x14ac:dyDescent="0.25">
      <c r="A327" t="s">
        <v>2151</v>
      </c>
      <c r="B327" s="2">
        <v>45764</v>
      </c>
      <c r="C327" t="s">
        <v>63</v>
      </c>
      <c r="D327" t="s">
        <v>1622</v>
      </c>
      <c r="E327" t="s">
        <v>1766</v>
      </c>
      <c r="F327">
        <v>3</v>
      </c>
      <c r="G327">
        <v>361.11</v>
      </c>
      <c r="H327">
        <v>0.06</v>
      </c>
      <c r="I327" t="s">
        <v>1824</v>
      </c>
      <c r="J327">
        <v>1018.3302</v>
      </c>
    </row>
    <row r="328" spans="1:10" x14ac:dyDescent="0.25">
      <c r="A328" t="s">
        <v>2152</v>
      </c>
      <c r="B328" s="2">
        <v>45924</v>
      </c>
      <c r="C328" t="s">
        <v>616</v>
      </c>
      <c r="D328" t="s">
        <v>1574</v>
      </c>
      <c r="E328" t="s">
        <v>1757</v>
      </c>
      <c r="F328">
        <v>2</v>
      </c>
      <c r="G328">
        <v>610.37</v>
      </c>
      <c r="H328">
        <v>0.1</v>
      </c>
      <c r="I328" t="s">
        <v>1826</v>
      </c>
      <c r="J328">
        <v>1098.6659999999999</v>
      </c>
    </row>
    <row r="329" spans="1:10" x14ac:dyDescent="0.25">
      <c r="A329" t="s">
        <v>2153</v>
      </c>
      <c r="B329" s="2">
        <v>45240</v>
      </c>
      <c r="C329" t="s">
        <v>1050</v>
      </c>
      <c r="D329" t="s">
        <v>1650</v>
      </c>
      <c r="E329" t="s">
        <v>1804</v>
      </c>
      <c r="F329">
        <v>1</v>
      </c>
      <c r="G329">
        <v>272.2</v>
      </c>
      <c r="H329">
        <v>0.3</v>
      </c>
      <c r="I329" t="s">
        <v>1824</v>
      </c>
      <c r="J329">
        <v>190.54</v>
      </c>
    </row>
    <row r="330" spans="1:10" x14ac:dyDescent="0.25">
      <c r="A330" t="s">
        <v>2154</v>
      </c>
      <c r="B330" s="2">
        <v>45349</v>
      </c>
      <c r="C330" t="s">
        <v>1357</v>
      </c>
      <c r="D330" t="s">
        <v>1702</v>
      </c>
      <c r="E330" t="s">
        <v>1776</v>
      </c>
      <c r="F330">
        <v>3</v>
      </c>
      <c r="G330">
        <v>573.1</v>
      </c>
      <c r="H330">
        <v>0.16</v>
      </c>
      <c r="I330" t="s">
        <v>1829</v>
      </c>
      <c r="J330">
        <v>1444.212</v>
      </c>
    </row>
    <row r="331" spans="1:10" x14ac:dyDescent="0.25">
      <c r="A331" t="s">
        <v>2155</v>
      </c>
      <c r="B331" s="2">
        <v>45756</v>
      </c>
      <c r="C331" t="s">
        <v>1014</v>
      </c>
      <c r="D331" t="s">
        <v>1557</v>
      </c>
      <c r="E331" t="s">
        <v>1752</v>
      </c>
      <c r="F331">
        <v>4</v>
      </c>
      <c r="G331">
        <v>24.72</v>
      </c>
      <c r="H331">
        <v>0.28000000000000003</v>
      </c>
      <c r="I331" t="s">
        <v>1824</v>
      </c>
      <c r="J331">
        <v>71.193599999999989</v>
      </c>
    </row>
    <row r="332" spans="1:10" x14ac:dyDescent="0.25">
      <c r="A332" t="s">
        <v>2156</v>
      </c>
      <c r="B332" s="2">
        <v>45478</v>
      </c>
      <c r="C332" t="s">
        <v>803</v>
      </c>
      <c r="D332" t="s">
        <v>1565</v>
      </c>
      <c r="E332" t="s">
        <v>1786</v>
      </c>
      <c r="F332">
        <v>3</v>
      </c>
      <c r="G332">
        <v>268.89</v>
      </c>
      <c r="H332">
        <v>7.0000000000000007E-2</v>
      </c>
      <c r="I332" t="s">
        <v>1829</v>
      </c>
      <c r="J332">
        <v>750.20309999999995</v>
      </c>
    </row>
    <row r="333" spans="1:10" x14ac:dyDescent="0.25">
      <c r="A333" t="s">
        <v>2157</v>
      </c>
      <c r="B333" s="2">
        <v>45890</v>
      </c>
      <c r="C333" t="s">
        <v>821</v>
      </c>
      <c r="D333" t="s">
        <v>1684</v>
      </c>
      <c r="E333" t="s">
        <v>1786</v>
      </c>
      <c r="F333">
        <v>1</v>
      </c>
      <c r="G333">
        <v>78.5</v>
      </c>
      <c r="H333">
        <v>0.17</v>
      </c>
      <c r="I333" t="s">
        <v>1829</v>
      </c>
      <c r="J333">
        <v>65.155000000000001</v>
      </c>
    </row>
    <row r="334" spans="1:10" x14ac:dyDescent="0.25">
      <c r="A334" t="s">
        <v>2158</v>
      </c>
      <c r="B334" s="2">
        <v>45815</v>
      </c>
      <c r="C334" t="s">
        <v>455</v>
      </c>
      <c r="D334" t="s">
        <v>1620</v>
      </c>
      <c r="E334" t="s">
        <v>1769</v>
      </c>
      <c r="F334">
        <v>3</v>
      </c>
      <c r="G334">
        <v>399.42</v>
      </c>
      <c r="H334">
        <v>0.02</v>
      </c>
      <c r="I334" t="s">
        <v>1824</v>
      </c>
      <c r="J334">
        <v>1174.2947999999999</v>
      </c>
    </row>
    <row r="335" spans="1:10" x14ac:dyDescent="0.25">
      <c r="A335" t="s">
        <v>2159</v>
      </c>
      <c r="B335" s="2">
        <v>45891</v>
      </c>
      <c r="C335" t="s">
        <v>307</v>
      </c>
      <c r="D335" t="s">
        <v>1610</v>
      </c>
      <c r="E335" t="s">
        <v>1813</v>
      </c>
      <c r="F335">
        <v>3</v>
      </c>
      <c r="G335">
        <v>455.82</v>
      </c>
      <c r="H335">
        <v>0.01</v>
      </c>
      <c r="I335" t="s">
        <v>1826</v>
      </c>
      <c r="J335">
        <v>1353.7854</v>
      </c>
    </row>
    <row r="336" spans="1:10" x14ac:dyDescent="0.25">
      <c r="A336" t="s">
        <v>2160</v>
      </c>
      <c r="B336" s="2">
        <v>45609</v>
      </c>
      <c r="C336" t="s">
        <v>1095</v>
      </c>
      <c r="D336" t="s">
        <v>1648</v>
      </c>
      <c r="E336" t="s">
        <v>1773</v>
      </c>
      <c r="F336">
        <v>2</v>
      </c>
      <c r="G336">
        <v>613.23</v>
      </c>
      <c r="H336">
        <v>0.15</v>
      </c>
      <c r="I336" t="s">
        <v>1826</v>
      </c>
      <c r="J336">
        <v>1042.491</v>
      </c>
    </row>
    <row r="337" spans="1:10" x14ac:dyDescent="0.25">
      <c r="A337" t="s">
        <v>2161</v>
      </c>
      <c r="B337" s="2">
        <v>45309</v>
      </c>
      <c r="C337" t="s">
        <v>1414</v>
      </c>
      <c r="D337" t="s">
        <v>1549</v>
      </c>
      <c r="E337" t="s">
        <v>1799</v>
      </c>
      <c r="F337">
        <v>4</v>
      </c>
      <c r="G337">
        <v>971.9</v>
      </c>
      <c r="H337">
        <v>0.28000000000000003</v>
      </c>
      <c r="I337" t="s">
        <v>1826</v>
      </c>
      <c r="J337">
        <v>2799.0720000000001</v>
      </c>
    </row>
    <row r="338" spans="1:10" x14ac:dyDescent="0.25">
      <c r="A338" t="s">
        <v>2162</v>
      </c>
      <c r="B338" s="2">
        <v>45519</v>
      </c>
      <c r="C338" t="s">
        <v>137</v>
      </c>
      <c r="D338" t="s">
        <v>1604</v>
      </c>
      <c r="E338" t="s">
        <v>1779</v>
      </c>
      <c r="F338">
        <v>3</v>
      </c>
      <c r="G338">
        <v>884.92</v>
      </c>
      <c r="H338">
        <v>0.06</v>
      </c>
      <c r="I338" t="s">
        <v>1826</v>
      </c>
      <c r="J338">
        <v>2495.4744000000001</v>
      </c>
    </row>
    <row r="339" spans="1:10" x14ac:dyDescent="0.25">
      <c r="A339" t="s">
        <v>2163</v>
      </c>
      <c r="B339" s="2">
        <v>45921</v>
      </c>
      <c r="C339" t="s">
        <v>314</v>
      </c>
      <c r="D339" t="s">
        <v>1562</v>
      </c>
      <c r="E339" t="s">
        <v>1786</v>
      </c>
      <c r="F339">
        <v>1</v>
      </c>
      <c r="G339">
        <v>125</v>
      </c>
      <c r="H339">
        <v>0.23</v>
      </c>
      <c r="I339" t="s">
        <v>1824</v>
      </c>
      <c r="J339">
        <v>96.25</v>
      </c>
    </row>
    <row r="340" spans="1:10" x14ac:dyDescent="0.25">
      <c r="A340" t="s">
        <v>2164</v>
      </c>
      <c r="B340" s="2">
        <v>45465</v>
      </c>
      <c r="C340" t="s">
        <v>441</v>
      </c>
      <c r="D340" t="s">
        <v>1568</v>
      </c>
      <c r="E340" t="s">
        <v>1801</v>
      </c>
      <c r="F340">
        <v>2</v>
      </c>
      <c r="G340">
        <v>188.25</v>
      </c>
      <c r="H340">
        <v>0.08</v>
      </c>
      <c r="I340" t="s">
        <v>1826</v>
      </c>
      <c r="J340">
        <v>346.38</v>
      </c>
    </row>
    <row r="341" spans="1:10" x14ac:dyDescent="0.25">
      <c r="A341" t="s">
        <v>2165</v>
      </c>
      <c r="B341" s="2">
        <v>45303</v>
      </c>
      <c r="C341" t="s">
        <v>719</v>
      </c>
      <c r="D341" t="s">
        <v>1640</v>
      </c>
      <c r="E341" t="s">
        <v>1776</v>
      </c>
      <c r="F341">
        <v>4</v>
      </c>
      <c r="G341">
        <v>344.12</v>
      </c>
      <c r="H341">
        <v>0.25</v>
      </c>
      <c r="I341" t="s">
        <v>1826</v>
      </c>
      <c r="J341">
        <v>1032.3599999999999</v>
      </c>
    </row>
    <row r="342" spans="1:10" x14ac:dyDescent="0.25">
      <c r="A342" t="s">
        <v>2166</v>
      </c>
      <c r="B342" s="2">
        <v>45218</v>
      </c>
      <c r="C342" t="s">
        <v>181</v>
      </c>
      <c r="D342" t="s">
        <v>1582</v>
      </c>
      <c r="E342" t="s">
        <v>1813</v>
      </c>
      <c r="F342">
        <v>3</v>
      </c>
      <c r="G342">
        <v>997.95</v>
      </c>
      <c r="H342">
        <v>0.09</v>
      </c>
      <c r="I342" t="s">
        <v>1829</v>
      </c>
      <c r="J342">
        <v>2724.4034999999999</v>
      </c>
    </row>
    <row r="343" spans="1:10" x14ac:dyDescent="0.25">
      <c r="A343" t="s">
        <v>2167</v>
      </c>
      <c r="B343" s="2">
        <v>45727</v>
      </c>
      <c r="C343" t="s">
        <v>505</v>
      </c>
      <c r="D343" t="s">
        <v>1570</v>
      </c>
      <c r="E343" t="s">
        <v>1801</v>
      </c>
      <c r="F343">
        <v>3</v>
      </c>
      <c r="G343">
        <v>121.64</v>
      </c>
      <c r="H343">
        <v>7.0000000000000007E-2</v>
      </c>
      <c r="I343" t="s">
        <v>1826</v>
      </c>
      <c r="J343">
        <v>339.37560000000002</v>
      </c>
    </row>
    <row r="344" spans="1:10" x14ac:dyDescent="0.25">
      <c r="A344" t="s">
        <v>2168</v>
      </c>
      <c r="B344" s="2">
        <v>45557</v>
      </c>
      <c r="C344" t="s">
        <v>716</v>
      </c>
      <c r="D344" t="s">
        <v>1684</v>
      </c>
      <c r="E344" t="s">
        <v>1789</v>
      </c>
      <c r="F344">
        <v>2</v>
      </c>
      <c r="G344">
        <v>692.72</v>
      </c>
      <c r="H344">
        <v>0.13</v>
      </c>
      <c r="I344" t="s">
        <v>1826</v>
      </c>
      <c r="J344">
        <v>1205.3327999999999</v>
      </c>
    </row>
    <row r="345" spans="1:10" x14ac:dyDescent="0.25">
      <c r="A345" t="s">
        <v>2169</v>
      </c>
      <c r="B345" s="2">
        <v>45623</v>
      </c>
      <c r="C345" t="s">
        <v>114</v>
      </c>
      <c r="D345" t="s">
        <v>1596</v>
      </c>
      <c r="E345" t="s">
        <v>1813</v>
      </c>
      <c r="F345">
        <v>3</v>
      </c>
      <c r="G345">
        <v>794.59</v>
      </c>
      <c r="H345">
        <v>0.03</v>
      </c>
      <c r="I345" t="s">
        <v>1826</v>
      </c>
      <c r="J345">
        <v>2312.2568999999999</v>
      </c>
    </row>
    <row r="346" spans="1:10" x14ac:dyDescent="0.25">
      <c r="A346" t="s">
        <v>2170</v>
      </c>
      <c r="B346" s="2">
        <v>45224</v>
      </c>
      <c r="C346" t="s">
        <v>67</v>
      </c>
      <c r="D346" t="s">
        <v>1600</v>
      </c>
      <c r="E346" t="s">
        <v>1786</v>
      </c>
      <c r="F346">
        <v>1</v>
      </c>
      <c r="G346">
        <v>907.95</v>
      </c>
      <c r="H346">
        <v>0.1</v>
      </c>
      <c r="I346" t="s">
        <v>1826</v>
      </c>
      <c r="J346">
        <v>817.15500000000009</v>
      </c>
    </row>
    <row r="347" spans="1:10" x14ac:dyDescent="0.25">
      <c r="A347" t="s">
        <v>2171</v>
      </c>
      <c r="B347" s="2">
        <v>45940</v>
      </c>
      <c r="C347" t="s">
        <v>911</v>
      </c>
      <c r="D347" t="s">
        <v>1648</v>
      </c>
      <c r="E347" t="s">
        <v>1752</v>
      </c>
      <c r="F347">
        <v>2</v>
      </c>
      <c r="G347">
        <v>660.81</v>
      </c>
      <c r="H347">
        <v>0.18</v>
      </c>
      <c r="I347" t="s">
        <v>1824</v>
      </c>
      <c r="J347">
        <v>1083.7284</v>
      </c>
    </row>
    <row r="348" spans="1:10" x14ac:dyDescent="0.25">
      <c r="A348" t="s">
        <v>2172</v>
      </c>
      <c r="B348" s="2">
        <v>45915</v>
      </c>
      <c r="C348" t="s">
        <v>227</v>
      </c>
      <c r="D348" t="s">
        <v>1650</v>
      </c>
      <c r="E348" t="s">
        <v>1782</v>
      </c>
      <c r="F348">
        <v>3</v>
      </c>
      <c r="G348">
        <v>564.94000000000005</v>
      </c>
      <c r="H348">
        <v>0.22</v>
      </c>
      <c r="I348" t="s">
        <v>1829</v>
      </c>
      <c r="J348">
        <v>1321.9595999999999</v>
      </c>
    </row>
    <row r="349" spans="1:10" x14ac:dyDescent="0.25">
      <c r="A349" t="s">
        <v>2173</v>
      </c>
      <c r="B349" s="2">
        <v>45541</v>
      </c>
      <c r="C349" t="s">
        <v>205</v>
      </c>
      <c r="D349" t="s">
        <v>1578</v>
      </c>
      <c r="E349" t="s">
        <v>1801</v>
      </c>
      <c r="F349">
        <v>2</v>
      </c>
      <c r="G349">
        <v>280.37</v>
      </c>
      <c r="H349">
        <v>0.22</v>
      </c>
      <c r="I349" t="s">
        <v>1829</v>
      </c>
      <c r="J349">
        <v>437.37720000000002</v>
      </c>
    </row>
    <row r="350" spans="1:10" x14ac:dyDescent="0.25">
      <c r="A350" t="s">
        <v>2174</v>
      </c>
      <c r="B350" s="2">
        <v>45489</v>
      </c>
      <c r="C350" t="s">
        <v>1163</v>
      </c>
      <c r="D350" t="s">
        <v>1648</v>
      </c>
      <c r="E350" t="s">
        <v>1766</v>
      </c>
      <c r="F350">
        <v>2</v>
      </c>
      <c r="G350">
        <v>85.23</v>
      </c>
      <c r="H350">
        <v>0.13</v>
      </c>
      <c r="I350" t="s">
        <v>1824</v>
      </c>
      <c r="J350">
        <v>148.30019999999999</v>
      </c>
    </row>
    <row r="351" spans="1:10" x14ac:dyDescent="0.25">
      <c r="A351" t="s">
        <v>2175</v>
      </c>
      <c r="B351" s="2">
        <v>45748</v>
      </c>
      <c r="C351" t="s">
        <v>984</v>
      </c>
      <c r="D351" t="s">
        <v>1602</v>
      </c>
      <c r="E351" t="s">
        <v>1797</v>
      </c>
      <c r="F351">
        <v>2</v>
      </c>
      <c r="G351">
        <v>563.29999999999995</v>
      </c>
      <c r="H351">
        <v>0.26</v>
      </c>
      <c r="I351" t="s">
        <v>1824</v>
      </c>
      <c r="J351">
        <v>833.68399999999997</v>
      </c>
    </row>
    <row r="352" spans="1:10" x14ac:dyDescent="0.25">
      <c r="A352" t="s">
        <v>2176</v>
      </c>
      <c r="B352" s="2">
        <v>45309</v>
      </c>
      <c r="C352" t="s">
        <v>134</v>
      </c>
      <c r="D352" t="s">
        <v>1708</v>
      </c>
      <c r="E352" t="s">
        <v>1810</v>
      </c>
      <c r="F352">
        <v>2</v>
      </c>
      <c r="G352">
        <v>827.81</v>
      </c>
      <c r="H352">
        <v>0.04</v>
      </c>
      <c r="I352" t="s">
        <v>1826</v>
      </c>
      <c r="J352">
        <v>1589.3951999999999</v>
      </c>
    </row>
    <row r="353" spans="1:10" x14ac:dyDescent="0.25">
      <c r="A353" t="s">
        <v>2177</v>
      </c>
      <c r="B353" s="2">
        <v>45621</v>
      </c>
      <c r="C353" t="s">
        <v>696</v>
      </c>
      <c r="D353" t="s">
        <v>1572</v>
      </c>
      <c r="E353" t="s">
        <v>1810</v>
      </c>
      <c r="F353">
        <v>3</v>
      </c>
      <c r="G353">
        <v>877.71</v>
      </c>
      <c r="H353">
        <v>0.12</v>
      </c>
      <c r="I353" t="s">
        <v>1826</v>
      </c>
      <c r="J353">
        <v>2317.1543999999999</v>
      </c>
    </row>
    <row r="354" spans="1:10" x14ac:dyDescent="0.25">
      <c r="A354" t="s">
        <v>2178</v>
      </c>
      <c r="B354" s="2">
        <v>45603</v>
      </c>
      <c r="C354" t="s">
        <v>821</v>
      </c>
      <c r="D354" t="s">
        <v>1662</v>
      </c>
      <c r="E354" t="s">
        <v>1786</v>
      </c>
      <c r="F354">
        <v>4</v>
      </c>
      <c r="G354">
        <v>488.56</v>
      </c>
      <c r="H354">
        <v>0.26</v>
      </c>
      <c r="I354" t="s">
        <v>1829</v>
      </c>
      <c r="J354">
        <v>1446.1376</v>
      </c>
    </row>
    <row r="355" spans="1:10" x14ac:dyDescent="0.25">
      <c r="A355" t="s">
        <v>2179</v>
      </c>
      <c r="B355" s="2">
        <v>45501</v>
      </c>
      <c r="C355" t="s">
        <v>369</v>
      </c>
      <c r="D355" t="s">
        <v>1598</v>
      </c>
      <c r="E355" t="s">
        <v>1794</v>
      </c>
      <c r="F355">
        <v>4</v>
      </c>
      <c r="G355">
        <v>175.91</v>
      </c>
      <c r="H355">
        <v>0.13</v>
      </c>
      <c r="I355" t="s">
        <v>1826</v>
      </c>
      <c r="J355">
        <v>612.16679999999997</v>
      </c>
    </row>
    <row r="356" spans="1:10" x14ac:dyDescent="0.25">
      <c r="A356" t="s">
        <v>2180</v>
      </c>
      <c r="B356" s="2">
        <v>45398</v>
      </c>
      <c r="C356" t="s">
        <v>794</v>
      </c>
      <c r="D356" t="s">
        <v>1722</v>
      </c>
      <c r="E356" t="s">
        <v>1782</v>
      </c>
      <c r="F356">
        <v>4</v>
      </c>
      <c r="G356">
        <v>289.66000000000003</v>
      </c>
      <c r="H356">
        <v>0.25</v>
      </c>
      <c r="I356" t="s">
        <v>1829</v>
      </c>
      <c r="J356">
        <v>868.98</v>
      </c>
    </row>
    <row r="357" spans="1:10" x14ac:dyDescent="0.25">
      <c r="A357" t="s">
        <v>2181</v>
      </c>
      <c r="B357" s="2">
        <v>45304</v>
      </c>
      <c r="C357" t="s">
        <v>773</v>
      </c>
      <c r="D357" t="s">
        <v>1578</v>
      </c>
      <c r="E357" t="s">
        <v>1801</v>
      </c>
      <c r="F357">
        <v>2</v>
      </c>
      <c r="G357">
        <v>899.27</v>
      </c>
      <c r="H357">
        <v>0.17</v>
      </c>
      <c r="I357" t="s">
        <v>1824</v>
      </c>
      <c r="J357">
        <v>1492.7882</v>
      </c>
    </row>
    <row r="358" spans="1:10" x14ac:dyDescent="0.25">
      <c r="A358" t="s">
        <v>2182</v>
      </c>
      <c r="B358" s="2">
        <v>45299</v>
      </c>
      <c r="C358" t="s">
        <v>241</v>
      </c>
      <c r="D358" t="s">
        <v>1584</v>
      </c>
      <c r="E358" t="s">
        <v>1757</v>
      </c>
      <c r="F358">
        <v>1</v>
      </c>
      <c r="G358">
        <v>691.38</v>
      </c>
      <c r="H358">
        <v>0.11</v>
      </c>
      <c r="I358" t="s">
        <v>1829</v>
      </c>
      <c r="J358">
        <v>615.32820000000004</v>
      </c>
    </row>
    <row r="359" spans="1:10" x14ac:dyDescent="0.25">
      <c r="A359" t="s">
        <v>2183</v>
      </c>
      <c r="B359" s="2">
        <v>45564</v>
      </c>
      <c r="C359" t="s">
        <v>550</v>
      </c>
      <c r="D359" t="s">
        <v>1602</v>
      </c>
      <c r="E359" t="s">
        <v>1752</v>
      </c>
      <c r="F359">
        <v>3</v>
      </c>
      <c r="G359">
        <v>158.72</v>
      </c>
      <c r="H359">
        <v>0.13</v>
      </c>
      <c r="I359" t="s">
        <v>1824</v>
      </c>
      <c r="J359">
        <v>414.25920000000002</v>
      </c>
    </row>
    <row r="360" spans="1:10" x14ac:dyDescent="0.25">
      <c r="A360" t="s">
        <v>2184</v>
      </c>
      <c r="B360" s="2">
        <v>45413</v>
      </c>
      <c r="C360" t="s">
        <v>684</v>
      </c>
      <c r="D360" t="s">
        <v>1668</v>
      </c>
      <c r="E360" t="s">
        <v>1804</v>
      </c>
      <c r="F360">
        <v>4</v>
      </c>
      <c r="G360">
        <v>537.15</v>
      </c>
      <c r="H360">
        <v>0.06</v>
      </c>
      <c r="I360" t="s">
        <v>1829</v>
      </c>
      <c r="J360">
        <v>2019.684</v>
      </c>
    </row>
    <row r="361" spans="1:10" x14ac:dyDescent="0.25">
      <c r="A361" t="s">
        <v>2185</v>
      </c>
      <c r="B361" s="2">
        <v>45480</v>
      </c>
      <c r="C361" t="s">
        <v>1295</v>
      </c>
      <c r="D361" t="s">
        <v>1630</v>
      </c>
      <c r="E361" t="s">
        <v>1786</v>
      </c>
      <c r="F361">
        <v>3</v>
      </c>
      <c r="G361">
        <v>771.7</v>
      </c>
      <c r="H361">
        <v>0.05</v>
      </c>
      <c r="I361" t="s">
        <v>1829</v>
      </c>
      <c r="J361">
        <v>2199.3449999999998</v>
      </c>
    </row>
    <row r="362" spans="1:10" x14ac:dyDescent="0.25">
      <c r="A362" t="s">
        <v>2186</v>
      </c>
      <c r="B362" s="2">
        <v>45610</v>
      </c>
      <c r="C362" t="s">
        <v>381</v>
      </c>
      <c r="D362" t="s">
        <v>1724</v>
      </c>
      <c r="E362" t="s">
        <v>1757</v>
      </c>
      <c r="F362">
        <v>4</v>
      </c>
      <c r="G362">
        <v>677.25</v>
      </c>
      <c r="H362">
        <v>0.14000000000000001</v>
      </c>
      <c r="I362" t="s">
        <v>1826</v>
      </c>
      <c r="J362">
        <v>2329.7399999999998</v>
      </c>
    </row>
    <row r="363" spans="1:10" x14ac:dyDescent="0.25">
      <c r="A363" t="s">
        <v>2187</v>
      </c>
      <c r="B363" s="2">
        <v>45763</v>
      </c>
      <c r="C363" t="s">
        <v>363</v>
      </c>
      <c r="D363" t="s">
        <v>1744</v>
      </c>
      <c r="E363" t="s">
        <v>1792</v>
      </c>
      <c r="F363">
        <v>1</v>
      </c>
      <c r="G363">
        <v>645.48</v>
      </c>
      <c r="H363">
        <v>0.26</v>
      </c>
      <c r="I363" t="s">
        <v>1829</v>
      </c>
      <c r="J363">
        <v>477.65519999999998</v>
      </c>
    </row>
    <row r="364" spans="1:10" x14ac:dyDescent="0.25">
      <c r="A364" t="s">
        <v>2188</v>
      </c>
      <c r="B364" s="2">
        <v>45856</v>
      </c>
      <c r="C364" t="s">
        <v>1127</v>
      </c>
      <c r="D364" t="s">
        <v>1694</v>
      </c>
      <c r="E364" t="s">
        <v>1761</v>
      </c>
      <c r="F364">
        <v>2</v>
      </c>
      <c r="G364">
        <v>934</v>
      </c>
      <c r="H364">
        <v>0.3</v>
      </c>
      <c r="I364" t="s">
        <v>1829</v>
      </c>
      <c r="J364">
        <v>1307.5999999999999</v>
      </c>
    </row>
    <row r="365" spans="1:10" x14ac:dyDescent="0.25">
      <c r="A365" t="s">
        <v>2189</v>
      </c>
      <c r="B365" s="2">
        <v>45712</v>
      </c>
      <c r="C365" t="s">
        <v>1050</v>
      </c>
      <c r="D365" t="s">
        <v>1640</v>
      </c>
      <c r="E365" t="s">
        <v>1761</v>
      </c>
      <c r="F365">
        <v>1</v>
      </c>
      <c r="G365">
        <v>669.53</v>
      </c>
      <c r="H365">
        <v>0.2</v>
      </c>
      <c r="I365" t="s">
        <v>1824</v>
      </c>
      <c r="J365">
        <v>535.62400000000002</v>
      </c>
    </row>
    <row r="366" spans="1:10" x14ac:dyDescent="0.25">
      <c r="A366" t="s">
        <v>2190</v>
      </c>
      <c r="B366" s="2">
        <v>45723</v>
      </c>
      <c r="C366" t="s">
        <v>702</v>
      </c>
      <c r="D366" t="s">
        <v>1618</v>
      </c>
      <c r="E366" t="s">
        <v>1810</v>
      </c>
      <c r="F366">
        <v>1</v>
      </c>
      <c r="G366">
        <v>213.69</v>
      </c>
      <c r="H366">
        <v>0.28000000000000003</v>
      </c>
      <c r="I366" t="s">
        <v>1829</v>
      </c>
      <c r="J366">
        <v>153.85679999999999</v>
      </c>
    </row>
    <row r="367" spans="1:10" x14ac:dyDescent="0.25">
      <c r="A367" t="s">
        <v>2191</v>
      </c>
      <c r="B367" s="2">
        <v>45706</v>
      </c>
      <c r="C367" t="s">
        <v>281</v>
      </c>
      <c r="D367" t="s">
        <v>1590</v>
      </c>
      <c r="E367" t="s">
        <v>1813</v>
      </c>
      <c r="F367">
        <v>2</v>
      </c>
      <c r="G367">
        <v>99.1</v>
      </c>
      <c r="H367">
        <v>0.2</v>
      </c>
      <c r="I367" t="s">
        <v>1826</v>
      </c>
      <c r="J367">
        <v>158.56</v>
      </c>
    </row>
    <row r="368" spans="1:10" x14ac:dyDescent="0.25">
      <c r="A368" t="s">
        <v>2192</v>
      </c>
      <c r="B368" s="2">
        <v>45469</v>
      </c>
      <c r="C368" t="s">
        <v>1157</v>
      </c>
      <c r="D368" t="s">
        <v>1622</v>
      </c>
      <c r="E368" t="s">
        <v>1804</v>
      </c>
      <c r="F368">
        <v>1</v>
      </c>
      <c r="G368">
        <v>628.98</v>
      </c>
      <c r="H368">
        <v>0.03</v>
      </c>
      <c r="I368" t="s">
        <v>1829</v>
      </c>
      <c r="J368">
        <v>610.11059999999998</v>
      </c>
    </row>
    <row r="369" spans="1:10" x14ac:dyDescent="0.25">
      <c r="A369" t="s">
        <v>2193</v>
      </c>
      <c r="B369" s="2">
        <v>45711</v>
      </c>
      <c r="C369" t="s">
        <v>307</v>
      </c>
      <c r="D369" t="s">
        <v>1716</v>
      </c>
      <c r="E369" t="s">
        <v>1769</v>
      </c>
      <c r="F369">
        <v>3</v>
      </c>
      <c r="G369">
        <v>944.64</v>
      </c>
      <c r="H369">
        <v>0.26</v>
      </c>
      <c r="I369" t="s">
        <v>1824</v>
      </c>
      <c r="J369">
        <v>2097.1008000000002</v>
      </c>
    </row>
    <row r="370" spans="1:10" x14ac:dyDescent="0.25">
      <c r="A370" t="s">
        <v>2194</v>
      </c>
      <c r="B370" s="2">
        <v>45823</v>
      </c>
      <c r="C370" t="s">
        <v>1452</v>
      </c>
      <c r="D370" t="s">
        <v>1734</v>
      </c>
      <c r="E370" t="s">
        <v>1794</v>
      </c>
      <c r="F370">
        <v>2</v>
      </c>
      <c r="G370">
        <v>121.7</v>
      </c>
      <c r="H370">
        <v>0.06</v>
      </c>
      <c r="I370" t="s">
        <v>1829</v>
      </c>
      <c r="J370">
        <v>228.79599999999999</v>
      </c>
    </row>
    <row r="371" spans="1:10" x14ac:dyDescent="0.25">
      <c r="A371" t="s">
        <v>2195</v>
      </c>
      <c r="B371" s="2">
        <v>45217</v>
      </c>
      <c r="C371" t="s">
        <v>1386</v>
      </c>
      <c r="D371" t="s">
        <v>1678</v>
      </c>
      <c r="E371" t="s">
        <v>1766</v>
      </c>
      <c r="F371">
        <v>4</v>
      </c>
      <c r="G371">
        <v>269.49</v>
      </c>
      <c r="H371">
        <v>7.0000000000000007E-2</v>
      </c>
      <c r="I371" t="s">
        <v>1826</v>
      </c>
      <c r="J371">
        <v>1002.5028</v>
      </c>
    </row>
    <row r="372" spans="1:10" x14ac:dyDescent="0.25">
      <c r="A372" t="s">
        <v>2196</v>
      </c>
      <c r="B372" s="2">
        <v>45733</v>
      </c>
      <c r="C372" t="s">
        <v>353</v>
      </c>
      <c r="D372" t="s">
        <v>1592</v>
      </c>
      <c r="E372" t="s">
        <v>1810</v>
      </c>
      <c r="F372">
        <v>1</v>
      </c>
      <c r="G372">
        <v>678.2</v>
      </c>
      <c r="H372">
        <v>0.14000000000000001</v>
      </c>
      <c r="I372" t="s">
        <v>1824</v>
      </c>
      <c r="J372">
        <v>583.25200000000007</v>
      </c>
    </row>
    <row r="373" spans="1:10" x14ac:dyDescent="0.25">
      <c r="A373" t="s">
        <v>2197</v>
      </c>
      <c r="B373" s="2">
        <v>45520</v>
      </c>
      <c r="C373" t="s">
        <v>743</v>
      </c>
      <c r="D373" t="s">
        <v>1728</v>
      </c>
      <c r="E373" t="s">
        <v>1797</v>
      </c>
      <c r="F373">
        <v>1</v>
      </c>
      <c r="G373">
        <v>752.45</v>
      </c>
      <c r="H373">
        <v>0.21</v>
      </c>
      <c r="I373" t="s">
        <v>1829</v>
      </c>
      <c r="J373">
        <v>594.43550000000005</v>
      </c>
    </row>
    <row r="374" spans="1:10" x14ac:dyDescent="0.25">
      <c r="A374" t="s">
        <v>2198</v>
      </c>
      <c r="B374" s="2">
        <v>45373</v>
      </c>
      <c r="C374" t="s">
        <v>147</v>
      </c>
      <c r="D374" t="s">
        <v>1736</v>
      </c>
      <c r="E374" t="s">
        <v>1797</v>
      </c>
      <c r="F374">
        <v>2</v>
      </c>
      <c r="G374">
        <v>209.66</v>
      </c>
      <c r="H374">
        <v>0.21</v>
      </c>
      <c r="I374" t="s">
        <v>1824</v>
      </c>
      <c r="J374">
        <v>331.26280000000003</v>
      </c>
    </row>
    <row r="375" spans="1:10" x14ac:dyDescent="0.25">
      <c r="A375" t="s">
        <v>2199</v>
      </c>
      <c r="B375" s="2">
        <v>45688</v>
      </c>
      <c r="C375" t="s">
        <v>538</v>
      </c>
      <c r="D375" t="s">
        <v>1742</v>
      </c>
      <c r="E375" t="s">
        <v>1813</v>
      </c>
      <c r="F375">
        <v>2</v>
      </c>
      <c r="G375">
        <v>739.95</v>
      </c>
      <c r="H375">
        <v>0.1</v>
      </c>
      <c r="I375" t="s">
        <v>1829</v>
      </c>
      <c r="J375">
        <v>1331.91</v>
      </c>
    </row>
    <row r="376" spans="1:10" x14ac:dyDescent="0.25">
      <c r="A376" t="s">
        <v>2200</v>
      </c>
      <c r="B376" s="2">
        <v>45276</v>
      </c>
      <c r="C376" t="s">
        <v>1446</v>
      </c>
      <c r="D376" t="s">
        <v>1638</v>
      </c>
      <c r="E376" t="s">
        <v>1801</v>
      </c>
      <c r="F376">
        <v>1</v>
      </c>
      <c r="G376">
        <v>496.19</v>
      </c>
      <c r="H376">
        <v>0.08</v>
      </c>
      <c r="I376" t="s">
        <v>1829</v>
      </c>
      <c r="J376">
        <v>456.4948</v>
      </c>
    </row>
    <row r="377" spans="1:10" x14ac:dyDescent="0.25">
      <c r="A377" t="s">
        <v>2201</v>
      </c>
      <c r="B377" s="2">
        <v>45756</v>
      </c>
      <c r="C377" t="s">
        <v>172</v>
      </c>
      <c r="D377" t="s">
        <v>1565</v>
      </c>
      <c r="E377" t="s">
        <v>1794</v>
      </c>
      <c r="F377">
        <v>1</v>
      </c>
      <c r="G377">
        <v>306.36</v>
      </c>
      <c r="H377">
        <v>0.01</v>
      </c>
      <c r="I377" t="s">
        <v>1826</v>
      </c>
      <c r="J377">
        <v>303.29640000000001</v>
      </c>
    </row>
    <row r="378" spans="1:10" x14ac:dyDescent="0.25">
      <c r="A378" t="s">
        <v>2202</v>
      </c>
      <c r="B378" s="2">
        <v>45309</v>
      </c>
      <c r="C378" t="s">
        <v>417</v>
      </c>
      <c r="D378" t="s">
        <v>1694</v>
      </c>
      <c r="E378" t="s">
        <v>1769</v>
      </c>
      <c r="F378">
        <v>4</v>
      </c>
      <c r="G378">
        <v>693.16</v>
      </c>
      <c r="H378">
        <v>0.05</v>
      </c>
      <c r="I378" t="s">
        <v>1826</v>
      </c>
      <c r="J378">
        <v>2634.0079999999998</v>
      </c>
    </row>
    <row r="379" spans="1:10" x14ac:dyDescent="0.25">
      <c r="A379" t="s">
        <v>2203</v>
      </c>
      <c r="B379" s="2">
        <v>45744</v>
      </c>
      <c r="C379" t="s">
        <v>1405</v>
      </c>
      <c r="D379" t="s">
        <v>1714</v>
      </c>
      <c r="E379" t="s">
        <v>1789</v>
      </c>
      <c r="F379">
        <v>1</v>
      </c>
      <c r="G379">
        <v>995.52</v>
      </c>
      <c r="H379">
        <v>0.22</v>
      </c>
      <c r="I379" t="s">
        <v>1826</v>
      </c>
      <c r="J379">
        <v>776.50559999999996</v>
      </c>
    </row>
    <row r="380" spans="1:10" x14ac:dyDescent="0.25">
      <c r="A380" t="s">
        <v>2204</v>
      </c>
      <c r="B380" s="2">
        <v>45535</v>
      </c>
      <c r="C380" t="s">
        <v>431</v>
      </c>
      <c r="D380" t="s">
        <v>1560</v>
      </c>
      <c r="E380" t="s">
        <v>1810</v>
      </c>
      <c r="F380">
        <v>4</v>
      </c>
      <c r="G380">
        <v>241.32</v>
      </c>
      <c r="H380">
        <v>0.28999999999999998</v>
      </c>
      <c r="I380" t="s">
        <v>1829</v>
      </c>
      <c r="J380">
        <v>685.34879999999998</v>
      </c>
    </row>
    <row r="381" spans="1:10" x14ac:dyDescent="0.25">
      <c r="A381" t="s">
        <v>2205</v>
      </c>
      <c r="B381" s="2">
        <v>45240</v>
      </c>
      <c r="C381" t="s">
        <v>767</v>
      </c>
      <c r="D381" t="s">
        <v>1704</v>
      </c>
      <c r="E381" t="s">
        <v>1757</v>
      </c>
      <c r="F381">
        <v>3</v>
      </c>
      <c r="G381">
        <v>636.03</v>
      </c>
      <c r="H381">
        <v>0.06</v>
      </c>
      <c r="I381" t="s">
        <v>1829</v>
      </c>
      <c r="J381">
        <v>1793.6045999999999</v>
      </c>
    </row>
    <row r="382" spans="1:10" x14ac:dyDescent="0.25">
      <c r="A382" t="s">
        <v>2206</v>
      </c>
      <c r="B382" s="2">
        <v>45275</v>
      </c>
      <c r="C382" t="s">
        <v>344</v>
      </c>
      <c r="D382" t="s">
        <v>1553</v>
      </c>
      <c r="E382" t="s">
        <v>1813</v>
      </c>
      <c r="F382">
        <v>4</v>
      </c>
      <c r="G382">
        <v>603.30999999999995</v>
      </c>
      <c r="H382">
        <v>0.15</v>
      </c>
      <c r="I382" t="s">
        <v>1824</v>
      </c>
      <c r="J382">
        <v>2051.2539999999999</v>
      </c>
    </row>
    <row r="383" spans="1:10" x14ac:dyDescent="0.25">
      <c r="A383" t="s">
        <v>2207</v>
      </c>
      <c r="B383" s="2">
        <v>45427</v>
      </c>
      <c r="C383" t="s">
        <v>275</v>
      </c>
      <c r="D383" t="s">
        <v>1726</v>
      </c>
      <c r="E383" t="s">
        <v>1789</v>
      </c>
      <c r="F383">
        <v>3</v>
      </c>
      <c r="G383">
        <v>437.96</v>
      </c>
      <c r="H383">
        <v>0.27</v>
      </c>
      <c r="I383" t="s">
        <v>1829</v>
      </c>
      <c r="J383">
        <v>959.13239999999985</v>
      </c>
    </row>
    <row r="384" spans="1:10" x14ac:dyDescent="0.25">
      <c r="A384" t="s">
        <v>2208</v>
      </c>
      <c r="B384" s="2">
        <v>45322</v>
      </c>
      <c r="C384" t="s">
        <v>678</v>
      </c>
      <c r="D384" t="s">
        <v>1616</v>
      </c>
      <c r="E384" t="s">
        <v>1769</v>
      </c>
      <c r="F384">
        <v>2</v>
      </c>
      <c r="G384">
        <v>56.91</v>
      </c>
      <c r="H384">
        <v>0.08</v>
      </c>
      <c r="I384" t="s">
        <v>1829</v>
      </c>
      <c r="J384">
        <v>104.7144</v>
      </c>
    </row>
    <row r="385" spans="1:10" x14ac:dyDescent="0.25">
      <c r="A385" t="s">
        <v>2209</v>
      </c>
      <c r="B385" s="2">
        <v>45266</v>
      </c>
      <c r="C385" t="s">
        <v>1050</v>
      </c>
      <c r="D385" t="s">
        <v>1700</v>
      </c>
      <c r="E385" t="s">
        <v>1776</v>
      </c>
      <c r="F385">
        <v>1</v>
      </c>
      <c r="G385">
        <v>141.79</v>
      </c>
      <c r="H385">
        <v>0.1</v>
      </c>
      <c r="I385" t="s">
        <v>1824</v>
      </c>
      <c r="J385">
        <v>127.611</v>
      </c>
    </row>
    <row r="386" spans="1:10" x14ac:dyDescent="0.25">
      <c r="A386" t="s">
        <v>2210</v>
      </c>
      <c r="B386" s="2">
        <v>45302</v>
      </c>
      <c r="C386" t="s">
        <v>1487</v>
      </c>
      <c r="D386" t="s">
        <v>1565</v>
      </c>
      <c r="E386" t="s">
        <v>1801</v>
      </c>
      <c r="F386">
        <v>4</v>
      </c>
      <c r="G386">
        <v>355.14</v>
      </c>
      <c r="H386">
        <v>0.16</v>
      </c>
      <c r="I386" t="s">
        <v>1829</v>
      </c>
      <c r="J386">
        <v>1193.2704000000001</v>
      </c>
    </row>
    <row r="387" spans="1:10" x14ac:dyDescent="0.25">
      <c r="A387" t="s">
        <v>2211</v>
      </c>
      <c r="B387" s="2">
        <v>45907</v>
      </c>
      <c r="C387" t="s">
        <v>687</v>
      </c>
      <c r="D387" t="s">
        <v>1624</v>
      </c>
      <c r="E387" t="s">
        <v>1776</v>
      </c>
      <c r="F387">
        <v>4</v>
      </c>
      <c r="G387">
        <v>960.38</v>
      </c>
      <c r="H387">
        <v>0.15</v>
      </c>
      <c r="I387" t="s">
        <v>1829</v>
      </c>
      <c r="J387">
        <v>3265.2919999999999</v>
      </c>
    </row>
    <row r="388" spans="1:10" x14ac:dyDescent="0.25">
      <c r="A388" t="s">
        <v>2212</v>
      </c>
      <c r="B388" s="2">
        <v>45433</v>
      </c>
      <c r="C388" t="s">
        <v>1304</v>
      </c>
      <c r="D388" t="s">
        <v>1686</v>
      </c>
      <c r="E388" t="s">
        <v>1804</v>
      </c>
      <c r="F388">
        <v>3</v>
      </c>
      <c r="G388">
        <v>847.21</v>
      </c>
      <c r="H388">
        <v>0.06</v>
      </c>
      <c r="I388" t="s">
        <v>1826</v>
      </c>
      <c r="J388">
        <v>2389.1322</v>
      </c>
    </row>
    <row r="389" spans="1:10" x14ac:dyDescent="0.25">
      <c r="A389" t="s">
        <v>2213</v>
      </c>
      <c r="B389" s="2">
        <v>45892</v>
      </c>
      <c r="C389" t="s">
        <v>244</v>
      </c>
      <c r="D389" t="s">
        <v>1708</v>
      </c>
      <c r="E389" t="s">
        <v>1789</v>
      </c>
      <c r="F389">
        <v>4</v>
      </c>
      <c r="G389">
        <v>773.81</v>
      </c>
      <c r="H389">
        <v>0.08</v>
      </c>
      <c r="I389" t="s">
        <v>1829</v>
      </c>
      <c r="J389">
        <v>2847.6208000000001</v>
      </c>
    </row>
    <row r="390" spans="1:10" x14ac:dyDescent="0.25">
      <c r="A390" t="s">
        <v>2214</v>
      </c>
      <c r="B390" s="2">
        <v>45780</v>
      </c>
      <c r="C390" t="s">
        <v>8</v>
      </c>
      <c r="D390" t="s">
        <v>1674</v>
      </c>
      <c r="E390" t="s">
        <v>1804</v>
      </c>
      <c r="F390">
        <v>1</v>
      </c>
      <c r="G390">
        <v>664.71</v>
      </c>
      <c r="H390">
        <v>0.1</v>
      </c>
      <c r="I390" t="s">
        <v>1826</v>
      </c>
      <c r="J390">
        <v>598.23900000000003</v>
      </c>
    </row>
    <row r="391" spans="1:10" x14ac:dyDescent="0.25">
      <c r="A391" t="s">
        <v>2215</v>
      </c>
      <c r="B391" s="2">
        <v>45233</v>
      </c>
      <c r="C391" t="s">
        <v>1089</v>
      </c>
      <c r="D391" t="s">
        <v>1622</v>
      </c>
      <c r="E391" t="s">
        <v>1779</v>
      </c>
      <c r="F391">
        <v>4</v>
      </c>
      <c r="G391">
        <v>482.06</v>
      </c>
      <c r="H391">
        <v>7.0000000000000007E-2</v>
      </c>
      <c r="I391" t="s">
        <v>1826</v>
      </c>
      <c r="J391">
        <v>1793.2632000000001</v>
      </c>
    </row>
    <row r="392" spans="1:10" x14ac:dyDescent="0.25">
      <c r="A392" t="s">
        <v>2216</v>
      </c>
      <c r="B392" s="2">
        <v>45742</v>
      </c>
      <c r="C392" t="s">
        <v>321</v>
      </c>
      <c r="D392" t="s">
        <v>1662</v>
      </c>
      <c r="E392" t="s">
        <v>1766</v>
      </c>
      <c r="F392">
        <v>4</v>
      </c>
      <c r="G392">
        <v>995.55</v>
      </c>
      <c r="H392">
        <v>0.19</v>
      </c>
      <c r="I392" t="s">
        <v>1826</v>
      </c>
      <c r="J392">
        <v>3225.5819999999999</v>
      </c>
    </row>
    <row r="393" spans="1:10" x14ac:dyDescent="0.25">
      <c r="A393" t="s">
        <v>2217</v>
      </c>
      <c r="B393" s="2">
        <v>45478</v>
      </c>
      <c r="C393" t="s">
        <v>478</v>
      </c>
      <c r="D393" t="s">
        <v>1734</v>
      </c>
      <c r="E393" t="s">
        <v>1797</v>
      </c>
      <c r="F393">
        <v>2</v>
      </c>
      <c r="G393">
        <v>153.84</v>
      </c>
      <c r="H393">
        <v>0.27</v>
      </c>
      <c r="I393" t="s">
        <v>1826</v>
      </c>
      <c r="J393">
        <v>224.60640000000001</v>
      </c>
    </row>
    <row r="394" spans="1:10" x14ac:dyDescent="0.25">
      <c r="A394" t="s">
        <v>2218</v>
      </c>
      <c r="B394" s="2">
        <v>45789</v>
      </c>
      <c r="C394" t="s">
        <v>514</v>
      </c>
      <c r="D394" t="s">
        <v>1704</v>
      </c>
      <c r="E394" t="s">
        <v>1776</v>
      </c>
      <c r="F394">
        <v>3</v>
      </c>
      <c r="G394">
        <v>362.11</v>
      </c>
      <c r="H394">
        <v>0.23</v>
      </c>
      <c r="I394" t="s">
        <v>1829</v>
      </c>
      <c r="J394">
        <v>836.47409999999991</v>
      </c>
    </row>
    <row r="395" spans="1:10" x14ac:dyDescent="0.25">
      <c r="A395" t="s">
        <v>2219</v>
      </c>
      <c r="B395" s="2">
        <v>45561</v>
      </c>
      <c r="C395" t="s">
        <v>1455</v>
      </c>
      <c r="D395" t="s">
        <v>1634</v>
      </c>
      <c r="E395" t="s">
        <v>1782</v>
      </c>
      <c r="F395">
        <v>3</v>
      </c>
      <c r="G395">
        <v>112.26</v>
      </c>
      <c r="H395">
        <v>0.11</v>
      </c>
      <c r="I395" t="s">
        <v>1824</v>
      </c>
      <c r="J395">
        <v>299.73419999999999</v>
      </c>
    </row>
    <row r="396" spans="1:10" x14ac:dyDescent="0.25">
      <c r="A396" t="s">
        <v>2220</v>
      </c>
      <c r="B396" s="2">
        <v>45378</v>
      </c>
      <c r="C396" t="s">
        <v>663</v>
      </c>
      <c r="D396" t="s">
        <v>1736</v>
      </c>
      <c r="E396" t="s">
        <v>1813</v>
      </c>
      <c r="F396">
        <v>2</v>
      </c>
      <c r="G396">
        <v>962.81</v>
      </c>
      <c r="H396">
        <v>0.06</v>
      </c>
      <c r="I396" t="s">
        <v>1829</v>
      </c>
      <c r="J396">
        <v>1810.0827999999999</v>
      </c>
    </row>
    <row r="397" spans="1:10" x14ac:dyDescent="0.25">
      <c r="A397" t="s">
        <v>2221</v>
      </c>
      <c r="B397" s="2">
        <v>45308</v>
      </c>
      <c r="C397" t="s">
        <v>693</v>
      </c>
      <c r="D397" t="s">
        <v>1590</v>
      </c>
      <c r="E397" t="s">
        <v>1752</v>
      </c>
      <c r="F397">
        <v>4</v>
      </c>
      <c r="G397">
        <v>276.23</v>
      </c>
      <c r="H397">
        <v>0.12</v>
      </c>
      <c r="I397" t="s">
        <v>1824</v>
      </c>
      <c r="J397">
        <v>972.32960000000003</v>
      </c>
    </row>
    <row r="398" spans="1:10" x14ac:dyDescent="0.25">
      <c r="A398" t="s">
        <v>2222</v>
      </c>
      <c r="B398" s="2">
        <v>45407</v>
      </c>
      <c r="C398" t="s">
        <v>71</v>
      </c>
      <c r="D398" t="s">
        <v>1584</v>
      </c>
      <c r="E398" t="s">
        <v>1799</v>
      </c>
      <c r="F398">
        <v>3</v>
      </c>
      <c r="G398">
        <v>991.37</v>
      </c>
      <c r="H398">
        <v>0.1</v>
      </c>
      <c r="I398" t="s">
        <v>1826</v>
      </c>
      <c r="J398">
        <v>2676.6990000000001</v>
      </c>
    </row>
    <row r="399" spans="1:10" x14ac:dyDescent="0.25">
      <c r="A399" t="s">
        <v>2223</v>
      </c>
      <c r="B399" s="2">
        <v>45929</v>
      </c>
      <c r="C399" t="s">
        <v>559</v>
      </c>
      <c r="D399" t="s">
        <v>1590</v>
      </c>
      <c r="E399" t="s">
        <v>1797</v>
      </c>
      <c r="F399">
        <v>3</v>
      </c>
      <c r="G399">
        <v>977.47</v>
      </c>
      <c r="H399">
        <v>0.05</v>
      </c>
      <c r="I399" t="s">
        <v>1824</v>
      </c>
      <c r="J399">
        <v>2785.7894999999999</v>
      </c>
    </row>
    <row r="400" spans="1:10" x14ac:dyDescent="0.25">
      <c r="A400" t="s">
        <v>2224</v>
      </c>
      <c r="B400" s="2">
        <v>45844</v>
      </c>
      <c r="C400" t="s">
        <v>672</v>
      </c>
      <c r="D400" t="s">
        <v>1736</v>
      </c>
      <c r="E400" t="s">
        <v>1794</v>
      </c>
      <c r="F400">
        <v>2</v>
      </c>
      <c r="G400">
        <v>308.7</v>
      </c>
      <c r="H400">
        <v>0.2</v>
      </c>
      <c r="I400" t="s">
        <v>1826</v>
      </c>
      <c r="J400">
        <v>493.92</v>
      </c>
    </row>
    <row r="401" spans="1:10" x14ac:dyDescent="0.25">
      <c r="A401" t="s">
        <v>2225</v>
      </c>
      <c r="B401" s="2">
        <v>45579</v>
      </c>
      <c r="C401" t="s">
        <v>147</v>
      </c>
      <c r="D401" t="s">
        <v>1557</v>
      </c>
      <c r="E401" t="s">
        <v>1804</v>
      </c>
      <c r="F401">
        <v>2</v>
      </c>
      <c r="G401">
        <v>733.87</v>
      </c>
      <c r="H401">
        <v>0.1</v>
      </c>
      <c r="I401" t="s">
        <v>1826</v>
      </c>
      <c r="J401">
        <v>1320.9659999999999</v>
      </c>
    </row>
    <row r="402" spans="1:10" x14ac:dyDescent="0.25">
      <c r="A402" t="s">
        <v>2226</v>
      </c>
      <c r="B402" s="2">
        <v>45227</v>
      </c>
      <c r="C402" t="s">
        <v>341</v>
      </c>
      <c r="D402" t="s">
        <v>1586</v>
      </c>
      <c r="E402" t="s">
        <v>1804</v>
      </c>
      <c r="F402">
        <v>2</v>
      </c>
      <c r="G402">
        <v>22.47</v>
      </c>
      <c r="H402">
        <v>0.22</v>
      </c>
      <c r="I402" t="s">
        <v>1826</v>
      </c>
      <c r="J402">
        <v>35.053199999999997</v>
      </c>
    </row>
    <row r="403" spans="1:10" x14ac:dyDescent="0.25">
      <c r="A403" t="s">
        <v>2227</v>
      </c>
      <c r="B403" s="2">
        <v>45380</v>
      </c>
      <c r="C403" t="s">
        <v>1092</v>
      </c>
      <c r="D403" t="s">
        <v>1662</v>
      </c>
      <c r="E403" t="s">
        <v>1797</v>
      </c>
      <c r="F403">
        <v>4</v>
      </c>
      <c r="G403">
        <v>651.36</v>
      </c>
      <c r="H403">
        <v>0.13</v>
      </c>
      <c r="I403" t="s">
        <v>1824</v>
      </c>
      <c r="J403">
        <v>2266.7328000000002</v>
      </c>
    </row>
    <row r="404" spans="1:10" x14ac:dyDescent="0.25">
      <c r="A404" t="s">
        <v>2228</v>
      </c>
      <c r="B404" s="2">
        <v>45817</v>
      </c>
      <c r="C404" t="s">
        <v>937</v>
      </c>
      <c r="D404" t="s">
        <v>1576</v>
      </c>
      <c r="E404" t="s">
        <v>1789</v>
      </c>
      <c r="F404">
        <v>1</v>
      </c>
      <c r="G404">
        <v>753.39</v>
      </c>
      <c r="H404">
        <v>0.04</v>
      </c>
      <c r="I404" t="s">
        <v>1829</v>
      </c>
      <c r="J404">
        <v>723.25439999999992</v>
      </c>
    </row>
    <row r="405" spans="1:10" x14ac:dyDescent="0.25">
      <c r="A405" t="s">
        <v>2229</v>
      </c>
      <c r="B405" s="2">
        <v>45576</v>
      </c>
      <c r="C405" t="s">
        <v>657</v>
      </c>
      <c r="D405" t="s">
        <v>1690</v>
      </c>
      <c r="E405" t="s">
        <v>1794</v>
      </c>
      <c r="F405">
        <v>4</v>
      </c>
      <c r="G405">
        <v>849.17</v>
      </c>
      <c r="H405">
        <v>0.12</v>
      </c>
      <c r="I405" t="s">
        <v>1829</v>
      </c>
      <c r="J405">
        <v>2989.0783999999999</v>
      </c>
    </row>
    <row r="406" spans="1:10" x14ac:dyDescent="0.25">
      <c r="A406" t="s">
        <v>2230</v>
      </c>
      <c r="B406" s="2">
        <v>45495</v>
      </c>
      <c r="C406" t="s">
        <v>1184</v>
      </c>
      <c r="D406" t="s">
        <v>1588</v>
      </c>
      <c r="E406" t="s">
        <v>1752</v>
      </c>
      <c r="F406">
        <v>4</v>
      </c>
      <c r="G406">
        <v>585.45000000000005</v>
      </c>
      <c r="H406">
        <v>0.25</v>
      </c>
      <c r="I406" t="s">
        <v>1829</v>
      </c>
      <c r="J406">
        <v>1756.35</v>
      </c>
    </row>
    <row r="407" spans="1:10" x14ac:dyDescent="0.25">
      <c r="A407" t="s">
        <v>2231</v>
      </c>
      <c r="B407" s="2">
        <v>45628</v>
      </c>
      <c r="C407" t="s">
        <v>1466</v>
      </c>
      <c r="D407" t="s">
        <v>1698</v>
      </c>
      <c r="E407" t="s">
        <v>1804</v>
      </c>
      <c r="F407">
        <v>1</v>
      </c>
      <c r="G407">
        <v>745.15</v>
      </c>
      <c r="H407">
        <v>0.25</v>
      </c>
      <c r="I407" t="s">
        <v>1829</v>
      </c>
      <c r="J407">
        <v>558.86249999999995</v>
      </c>
    </row>
    <row r="408" spans="1:10" x14ac:dyDescent="0.25">
      <c r="A408" t="s">
        <v>2232</v>
      </c>
      <c r="B408" s="2">
        <v>45244</v>
      </c>
      <c r="C408" t="s">
        <v>191</v>
      </c>
      <c r="D408" t="s">
        <v>1746</v>
      </c>
      <c r="E408" t="s">
        <v>1761</v>
      </c>
      <c r="F408">
        <v>1</v>
      </c>
      <c r="G408">
        <v>848.69</v>
      </c>
      <c r="H408">
        <v>0.04</v>
      </c>
      <c r="I408" t="s">
        <v>1829</v>
      </c>
      <c r="J408">
        <v>814.74239999999998</v>
      </c>
    </row>
    <row r="409" spans="1:10" x14ac:dyDescent="0.25">
      <c r="A409" t="s">
        <v>2233</v>
      </c>
      <c r="B409" s="2">
        <v>45336</v>
      </c>
      <c r="C409" t="s">
        <v>1283</v>
      </c>
      <c r="D409" t="s">
        <v>1688</v>
      </c>
      <c r="E409" t="s">
        <v>1799</v>
      </c>
      <c r="F409">
        <v>2</v>
      </c>
      <c r="G409">
        <v>247.67</v>
      </c>
      <c r="H409">
        <v>0.1</v>
      </c>
      <c r="I409" t="s">
        <v>1826</v>
      </c>
      <c r="J409">
        <v>445.80599999999998</v>
      </c>
    </row>
    <row r="410" spans="1:10" x14ac:dyDescent="0.25">
      <c r="A410" t="s">
        <v>2234</v>
      </c>
      <c r="B410" s="2">
        <v>45465</v>
      </c>
      <c r="C410" t="s">
        <v>153</v>
      </c>
      <c r="D410" t="s">
        <v>1696</v>
      </c>
      <c r="E410" t="s">
        <v>1766</v>
      </c>
      <c r="F410">
        <v>3</v>
      </c>
      <c r="G410">
        <v>220.51</v>
      </c>
      <c r="H410">
        <v>0.02</v>
      </c>
      <c r="I410" t="s">
        <v>1826</v>
      </c>
      <c r="J410">
        <v>648.29939999999999</v>
      </c>
    </row>
    <row r="411" spans="1:10" x14ac:dyDescent="0.25">
      <c r="A411" t="s">
        <v>2235</v>
      </c>
      <c r="B411" s="2">
        <v>45837</v>
      </c>
      <c r="C411" t="s">
        <v>1029</v>
      </c>
      <c r="D411" t="s">
        <v>1578</v>
      </c>
      <c r="E411" t="s">
        <v>1804</v>
      </c>
      <c r="F411">
        <v>4</v>
      </c>
      <c r="G411">
        <v>370.63</v>
      </c>
      <c r="H411">
        <v>0.08</v>
      </c>
      <c r="I411" t="s">
        <v>1824</v>
      </c>
      <c r="J411">
        <v>1363.9184</v>
      </c>
    </row>
    <row r="412" spans="1:10" x14ac:dyDescent="0.25">
      <c r="A412" t="s">
        <v>2236</v>
      </c>
      <c r="B412" s="2">
        <v>45706</v>
      </c>
      <c r="C412" t="s">
        <v>1220</v>
      </c>
      <c r="D412" t="s">
        <v>1606</v>
      </c>
      <c r="E412" t="s">
        <v>1813</v>
      </c>
      <c r="F412">
        <v>4</v>
      </c>
      <c r="G412">
        <v>349.84</v>
      </c>
      <c r="H412">
        <v>0.11</v>
      </c>
      <c r="I412" t="s">
        <v>1824</v>
      </c>
      <c r="J412">
        <v>1245.4304</v>
      </c>
    </row>
    <row r="413" spans="1:10" x14ac:dyDescent="0.25">
      <c r="A413" t="s">
        <v>2237</v>
      </c>
      <c r="B413" s="2">
        <v>45823</v>
      </c>
      <c r="C413" t="s">
        <v>168</v>
      </c>
      <c r="D413" t="s">
        <v>1626</v>
      </c>
      <c r="E413" t="s">
        <v>1794</v>
      </c>
      <c r="F413">
        <v>1</v>
      </c>
      <c r="G413">
        <v>770.87</v>
      </c>
      <c r="H413">
        <v>0.1</v>
      </c>
      <c r="I413" t="s">
        <v>1829</v>
      </c>
      <c r="J413">
        <v>693.78300000000002</v>
      </c>
    </row>
    <row r="414" spans="1:10" x14ac:dyDescent="0.25">
      <c r="A414" t="s">
        <v>2238</v>
      </c>
      <c r="B414" s="2">
        <v>45518</v>
      </c>
      <c r="C414" t="s">
        <v>1475</v>
      </c>
      <c r="D414" t="s">
        <v>1746</v>
      </c>
      <c r="E414" t="s">
        <v>1807</v>
      </c>
      <c r="F414">
        <v>3</v>
      </c>
      <c r="G414">
        <v>507.33</v>
      </c>
      <c r="H414">
        <v>0.06</v>
      </c>
      <c r="I414" t="s">
        <v>1826</v>
      </c>
      <c r="J414">
        <v>1430.6705999999999</v>
      </c>
    </row>
    <row r="415" spans="1:10" x14ac:dyDescent="0.25">
      <c r="A415" t="s">
        <v>2239</v>
      </c>
      <c r="B415" s="2">
        <v>45863</v>
      </c>
      <c r="C415" t="s">
        <v>610</v>
      </c>
      <c r="D415" t="s">
        <v>1680</v>
      </c>
      <c r="E415" t="s">
        <v>1786</v>
      </c>
      <c r="F415">
        <v>1</v>
      </c>
      <c r="G415">
        <v>87.78</v>
      </c>
      <c r="H415">
        <v>0.06</v>
      </c>
      <c r="I415" t="s">
        <v>1824</v>
      </c>
      <c r="J415">
        <v>82.513199999999998</v>
      </c>
    </row>
    <row r="416" spans="1:10" x14ac:dyDescent="0.25">
      <c r="A416" t="s">
        <v>2240</v>
      </c>
      <c r="B416" s="2">
        <v>45666</v>
      </c>
      <c r="C416" t="s">
        <v>36</v>
      </c>
      <c r="D416" t="s">
        <v>1734</v>
      </c>
      <c r="E416" t="s">
        <v>1769</v>
      </c>
      <c r="F416">
        <v>2</v>
      </c>
      <c r="G416">
        <v>772.24</v>
      </c>
      <c r="H416">
        <v>0.22</v>
      </c>
      <c r="I416" t="s">
        <v>1824</v>
      </c>
      <c r="J416">
        <v>1204.6944000000001</v>
      </c>
    </row>
    <row r="417" spans="1:10" x14ac:dyDescent="0.25">
      <c r="A417" t="s">
        <v>2241</v>
      </c>
      <c r="B417" s="2">
        <v>45813</v>
      </c>
      <c r="C417" t="s">
        <v>181</v>
      </c>
      <c r="D417" t="s">
        <v>1688</v>
      </c>
      <c r="E417" t="s">
        <v>1799</v>
      </c>
      <c r="F417">
        <v>1</v>
      </c>
      <c r="G417">
        <v>108.27</v>
      </c>
      <c r="H417">
        <v>0.1</v>
      </c>
      <c r="I417" t="s">
        <v>1829</v>
      </c>
      <c r="J417">
        <v>97.442999999999998</v>
      </c>
    </row>
    <row r="418" spans="1:10" x14ac:dyDescent="0.25">
      <c r="A418" t="s">
        <v>2242</v>
      </c>
      <c r="B418" s="2">
        <v>45633</v>
      </c>
      <c r="C418" t="s">
        <v>1089</v>
      </c>
      <c r="D418" t="s">
        <v>1624</v>
      </c>
      <c r="E418" t="s">
        <v>1807</v>
      </c>
      <c r="F418">
        <v>2</v>
      </c>
      <c r="G418">
        <v>839.24</v>
      </c>
      <c r="H418">
        <v>0.21</v>
      </c>
      <c r="I418" t="s">
        <v>1826</v>
      </c>
      <c r="J418">
        <v>1325.9992</v>
      </c>
    </row>
    <row r="419" spans="1:10" x14ac:dyDescent="0.25">
      <c r="A419" t="s">
        <v>2243</v>
      </c>
      <c r="B419" s="2">
        <v>45331</v>
      </c>
      <c r="C419" t="s">
        <v>1196</v>
      </c>
      <c r="D419" t="s">
        <v>1664</v>
      </c>
      <c r="E419" t="s">
        <v>1789</v>
      </c>
      <c r="F419">
        <v>2</v>
      </c>
      <c r="G419">
        <v>466.27</v>
      </c>
      <c r="H419">
        <v>0.11</v>
      </c>
      <c r="I419" t="s">
        <v>1826</v>
      </c>
      <c r="J419">
        <v>829.9606</v>
      </c>
    </row>
    <row r="420" spans="1:10" x14ac:dyDescent="0.25">
      <c r="A420" t="s">
        <v>2244</v>
      </c>
      <c r="B420" s="2">
        <v>45942</v>
      </c>
      <c r="C420" t="s">
        <v>1240</v>
      </c>
      <c r="D420" t="s">
        <v>1672</v>
      </c>
      <c r="E420" t="s">
        <v>1799</v>
      </c>
      <c r="F420">
        <v>3</v>
      </c>
      <c r="G420">
        <v>969.83</v>
      </c>
      <c r="H420">
        <v>0.02</v>
      </c>
      <c r="I420" t="s">
        <v>1824</v>
      </c>
      <c r="J420">
        <v>2851.3002000000001</v>
      </c>
    </row>
    <row r="421" spans="1:10" x14ac:dyDescent="0.25">
      <c r="A421" t="s">
        <v>2245</v>
      </c>
      <c r="B421" s="2">
        <v>45824</v>
      </c>
      <c r="C421" t="s">
        <v>1295</v>
      </c>
      <c r="D421" t="s">
        <v>1730</v>
      </c>
      <c r="E421" t="s">
        <v>1813</v>
      </c>
      <c r="F421">
        <v>2</v>
      </c>
      <c r="G421">
        <v>782.11</v>
      </c>
      <c r="H421">
        <v>0.17</v>
      </c>
      <c r="I421" t="s">
        <v>1826</v>
      </c>
      <c r="J421">
        <v>1298.3026</v>
      </c>
    </row>
    <row r="422" spans="1:10" x14ac:dyDescent="0.25">
      <c r="A422" t="s">
        <v>2246</v>
      </c>
      <c r="B422" s="2">
        <v>45921</v>
      </c>
      <c r="C422" t="s">
        <v>1395</v>
      </c>
      <c r="D422" t="s">
        <v>1628</v>
      </c>
      <c r="E422" t="s">
        <v>1792</v>
      </c>
      <c r="F422">
        <v>2</v>
      </c>
      <c r="G422">
        <v>74.63</v>
      </c>
      <c r="H422">
        <v>0.01</v>
      </c>
      <c r="I422" t="s">
        <v>1826</v>
      </c>
      <c r="J422">
        <v>147.76740000000001</v>
      </c>
    </row>
    <row r="423" spans="1:10" x14ac:dyDescent="0.25">
      <c r="A423" t="s">
        <v>2247</v>
      </c>
      <c r="B423" s="2">
        <v>45909</v>
      </c>
      <c r="C423" t="s">
        <v>160</v>
      </c>
      <c r="D423" t="s">
        <v>1718</v>
      </c>
      <c r="E423" t="s">
        <v>1776</v>
      </c>
      <c r="F423">
        <v>3</v>
      </c>
      <c r="G423">
        <v>522.78</v>
      </c>
      <c r="H423">
        <v>0.25</v>
      </c>
      <c r="I423" t="s">
        <v>1826</v>
      </c>
      <c r="J423">
        <v>1176.2550000000001</v>
      </c>
    </row>
    <row r="424" spans="1:10" x14ac:dyDescent="0.25">
      <c r="A424" t="s">
        <v>2248</v>
      </c>
      <c r="B424" s="2">
        <v>45853</v>
      </c>
      <c r="C424" t="s">
        <v>1062</v>
      </c>
      <c r="D424" t="s">
        <v>1574</v>
      </c>
      <c r="E424" t="s">
        <v>1801</v>
      </c>
      <c r="F424">
        <v>1</v>
      </c>
      <c r="G424">
        <v>206.45</v>
      </c>
      <c r="H424">
        <v>0.15</v>
      </c>
      <c r="I424" t="s">
        <v>1826</v>
      </c>
      <c r="J424">
        <v>175.48249999999999</v>
      </c>
    </row>
    <row r="425" spans="1:10" x14ac:dyDescent="0.25">
      <c r="A425" t="s">
        <v>2249</v>
      </c>
      <c r="B425" s="2">
        <v>45580</v>
      </c>
      <c r="C425" t="s">
        <v>490</v>
      </c>
      <c r="D425" t="s">
        <v>1686</v>
      </c>
      <c r="E425" t="s">
        <v>1773</v>
      </c>
      <c r="F425">
        <v>1</v>
      </c>
      <c r="G425">
        <v>815.53</v>
      </c>
      <c r="H425">
        <v>0.3</v>
      </c>
      <c r="I425" t="s">
        <v>1826</v>
      </c>
      <c r="J425">
        <v>570.87099999999998</v>
      </c>
    </row>
    <row r="426" spans="1:10" x14ac:dyDescent="0.25">
      <c r="A426" t="s">
        <v>2250</v>
      </c>
      <c r="B426" s="2">
        <v>45220</v>
      </c>
      <c r="C426" t="s">
        <v>147</v>
      </c>
      <c r="D426" t="s">
        <v>1706</v>
      </c>
      <c r="E426" t="s">
        <v>1797</v>
      </c>
      <c r="F426">
        <v>1</v>
      </c>
      <c r="G426">
        <v>823.61</v>
      </c>
      <c r="H426">
        <v>0.28000000000000003</v>
      </c>
      <c r="I426" t="s">
        <v>1829</v>
      </c>
      <c r="J426">
        <v>592.99919999999997</v>
      </c>
    </row>
    <row r="427" spans="1:10" x14ac:dyDescent="0.25">
      <c r="A427" t="s">
        <v>2251</v>
      </c>
      <c r="B427" s="2">
        <v>45807</v>
      </c>
      <c r="C427" t="s">
        <v>1472</v>
      </c>
      <c r="D427" t="s">
        <v>1722</v>
      </c>
      <c r="E427" t="s">
        <v>1786</v>
      </c>
      <c r="F427">
        <v>2</v>
      </c>
      <c r="G427">
        <v>209.96</v>
      </c>
      <c r="H427">
        <v>0</v>
      </c>
      <c r="I427" t="s">
        <v>1824</v>
      </c>
      <c r="J427">
        <v>419.92</v>
      </c>
    </row>
    <row r="428" spans="1:10" x14ac:dyDescent="0.25">
      <c r="A428" t="s">
        <v>2252</v>
      </c>
      <c r="B428" s="2">
        <v>45462</v>
      </c>
      <c r="C428" t="s">
        <v>579</v>
      </c>
      <c r="D428" t="s">
        <v>1543</v>
      </c>
      <c r="E428" t="s">
        <v>1804</v>
      </c>
      <c r="F428">
        <v>4</v>
      </c>
      <c r="G428">
        <v>897.93</v>
      </c>
      <c r="H428">
        <v>0.05</v>
      </c>
      <c r="I428" t="s">
        <v>1829</v>
      </c>
      <c r="J428">
        <v>3412.134</v>
      </c>
    </row>
    <row r="429" spans="1:10" x14ac:dyDescent="0.25">
      <c r="A429" t="s">
        <v>2253</v>
      </c>
      <c r="B429" s="2">
        <v>45646</v>
      </c>
      <c r="C429" t="s">
        <v>598</v>
      </c>
      <c r="D429" t="s">
        <v>1674</v>
      </c>
      <c r="E429" t="s">
        <v>1752</v>
      </c>
      <c r="F429">
        <v>4</v>
      </c>
      <c r="G429">
        <v>925.95</v>
      </c>
      <c r="H429">
        <v>0.16</v>
      </c>
      <c r="I429" t="s">
        <v>1829</v>
      </c>
      <c r="J429">
        <v>3111.192</v>
      </c>
    </row>
    <row r="430" spans="1:10" x14ac:dyDescent="0.25">
      <c r="A430" t="s">
        <v>2254</v>
      </c>
      <c r="B430" s="2">
        <v>45520</v>
      </c>
      <c r="C430" t="s">
        <v>304</v>
      </c>
      <c r="D430" t="s">
        <v>1650</v>
      </c>
      <c r="E430" t="s">
        <v>1776</v>
      </c>
      <c r="F430">
        <v>2</v>
      </c>
      <c r="G430">
        <v>573.09</v>
      </c>
      <c r="H430">
        <v>0.03</v>
      </c>
      <c r="I430" t="s">
        <v>1829</v>
      </c>
      <c r="J430">
        <v>1111.7945999999999</v>
      </c>
    </row>
    <row r="431" spans="1:10" x14ac:dyDescent="0.25">
      <c r="A431" t="s">
        <v>2255</v>
      </c>
      <c r="B431" s="2">
        <v>45731</v>
      </c>
      <c r="C431" t="s">
        <v>604</v>
      </c>
      <c r="D431" t="s">
        <v>1560</v>
      </c>
      <c r="E431" t="s">
        <v>1769</v>
      </c>
      <c r="F431">
        <v>4</v>
      </c>
      <c r="G431">
        <v>149.83000000000001</v>
      </c>
      <c r="H431">
        <v>0.02</v>
      </c>
      <c r="I431" t="s">
        <v>1824</v>
      </c>
      <c r="J431">
        <v>587.33360000000005</v>
      </c>
    </row>
    <row r="432" spans="1:10" x14ac:dyDescent="0.25">
      <c r="A432" t="s">
        <v>2256</v>
      </c>
      <c r="B432" s="2">
        <v>45445</v>
      </c>
      <c r="C432" t="s">
        <v>14</v>
      </c>
      <c r="D432" t="s">
        <v>1650</v>
      </c>
      <c r="E432" t="s">
        <v>1799</v>
      </c>
      <c r="F432">
        <v>3</v>
      </c>
      <c r="G432">
        <v>287.70999999999998</v>
      </c>
      <c r="H432">
        <v>0.03</v>
      </c>
      <c r="I432" t="s">
        <v>1829</v>
      </c>
      <c r="J432">
        <v>837.23609999999985</v>
      </c>
    </row>
    <row r="433" spans="1:10" x14ac:dyDescent="0.25">
      <c r="A433" t="s">
        <v>2257</v>
      </c>
      <c r="B433" s="2">
        <v>45860</v>
      </c>
      <c r="C433" t="s">
        <v>338</v>
      </c>
      <c r="D433" t="s">
        <v>1682</v>
      </c>
      <c r="E433" t="s">
        <v>1776</v>
      </c>
      <c r="F433">
        <v>2</v>
      </c>
      <c r="G433">
        <v>849.8</v>
      </c>
      <c r="H433">
        <v>0.06</v>
      </c>
      <c r="I433" t="s">
        <v>1829</v>
      </c>
      <c r="J433">
        <v>1597.624</v>
      </c>
    </row>
    <row r="434" spans="1:10" x14ac:dyDescent="0.25">
      <c r="A434" t="s">
        <v>2258</v>
      </c>
      <c r="B434" s="2">
        <v>45725</v>
      </c>
      <c r="C434" t="s">
        <v>75</v>
      </c>
      <c r="D434" t="s">
        <v>1630</v>
      </c>
      <c r="E434" t="s">
        <v>1766</v>
      </c>
      <c r="F434">
        <v>3</v>
      </c>
      <c r="G434">
        <v>482.58</v>
      </c>
      <c r="H434">
        <v>0.28000000000000003</v>
      </c>
      <c r="I434" t="s">
        <v>1826</v>
      </c>
      <c r="J434">
        <v>1042.3728000000001</v>
      </c>
    </row>
    <row r="435" spans="1:10" x14ac:dyDescent="0.25">
      <c r="A435" t="s">
        <v>2259</v>
      </c>
      <c r="B435" s="2">
        <v>45699</v>
      </c>
      <c r="C435" t="s">
        <v>399</v>
      </c>
      <c r="D435" t="s">
        <v>1666</v>
      </c>
      <c r="E435" t="s">
        <v>1761</v>
      </c>
      <c r="F435">
        <v>2</v>
      </c>
      <c r="G435">
        <v>64.7</v>
      </c>
      <c r="H435">
        <v>0</v>
      </c>
      <c r="I435" t="s">
        <v>1824</v>
      </c>
      <c r="J435">
        <v>129.4</v>
      </c>
    </row>
    <row r="436" spans="1:10" x14ac:dyDescent="0.25">
      <c r="A436" t="s">
        <v>2260</v>
      </c>
      <c r="B436" s="2">
        <v>45266</v>
      </c>
      <c r="C436" t="s">
        <v>499</v>
      </c>
      <c r="D436" t="s">
        <v>1555</v>
      </c>
      <c r="E436" t="s">
        <v>1773</v>
      </c>
      <c r="F436">
        <v>3</v>
      </c>
      <c r="G436">
        <v>589.83000000000004</v>
      </c>
      <c r="H436">
        <v>0.26</v>
      </c>
      <c r="I436" t="s">
        <v>1824</v>
      </c>
      <c r="J436">
        <v>1309.4226000000001</v>
      </c>
    </row>
    <row r="437" spans="1:10" x14ac:dyDescent="0.25">
      <c r="A437" t="s">
        <v>2261</v>
      </c>
      <c r="B437" s="2">
        <v>45889</v>
      </c>
      <c r="C437" t="s">
        <v>914</v>
      </c>
      <c r="D437" t="s">
        <v>1551</v>
      </c>
      <c r="E437" t="s">
        <v>1786</v>
      </c>
      <c r="F437">
        <v>4</v>
      </c>
      <c r="G437">
        <v>758.49</v>
      </c>
      <c r="H437">
        <v>0.16</v>
      </c>
      <c r="I437" t="s">
        <v>1829</v>
      </c>
      <c r="J437">
        <v>2548.5264000000002</v>
      </c>
    </row>
    <row r="438" spans="1:10" x14ac:dyDescent="0.25">
      <c r="A438" t="s">
        <v>2262</v>
      </c>
      <c r="B438" s="2">
        <v>45555</v>
      </c>
      <c r="C438" t="s">
        <v>202</v>
      </c>
      <c r="D438" t="s">
        <v>1622</v>
      </c>
      <c r="E438" t="s">
        <v>1794</v>
      </c>
      <c r="F438">
        <v>4</v>
      </c>
      <c r="G438">
        <v>747.56</v>
      </c>
      <c r="H438">
        <v>0.09</v>
      </c>
      <c r="I438" t="s">
        <v>1829</v>
      </c>
      <c r="J438">
        <v>2721.1183999999998</v>
      </c>
    </row>
    <row r="439" spans="1:10" x14ac:dyDescent="0.25">
      <c r="A439" t="s">
        <v>2263</v>
      </c>
      <c r="B439" s="2">
        <v>45813</v>
      </c>
      <c r="C439" t="s">
        <v>809</v>
      </c>
      <c r="D439" t="s">
        <v>1628</v>
      </c>
      <c r="E439" t="s">
        <v>1807</v>
      </c>
      <c r="F439">
        <v>3</v>
      </c>
      <c r="G439">
        <v>551.22</v>
      </c>
      <c r="H439">
        <v>0.12</v>
      </c>
      <c r="I439" t="s">
        <v>1826</v>
      </c>
      <c r="J439">
        <v>1455.2208000000001</v>
      </c>
    </row>
    <row r="440" spans="1:10" x14ac:dyDescent="0.25">
      <c r="A440" t="s">
        <v>2264</v>
      </c>
      <c r="B440" s="2">
        <v>45811</v>
      </c>
      <c r="C440" t="s">
        <v>532</v>
      </c>
      <c r="D440" t="s">
        <v>1686</v>
      </c>
      <c r="E440" t="s">
        <v>1799</v>
      </c>
      <c r="F440">
        <v>2</v>
      </c>
      <c r="G440">
        <v>527.05999999999995</v>
      </c>
      <c r="H440">
        <v>0.17</v>
      </c>
      <c r="I440" t="s">
        <v>1826</v>
      </c>
      <c r="J440">
        <v>874.91959999999983</v>
      </c>
    </row>
    <row r="441" spans="1:10" x14ac:dyDescent="0.25">
      <c r="A441" t="s">
        <v>2265</v>
      </c>
      <c r="B441" s="2">
        <v>45670</v>
      </c>
      <c r="C441" t="s">
        <v>350</v>
      </c>
      <c r="D441" t="s">
        <v>1672</v>
      </c>
      <c r="E441" t="s">
        <v>1773</v>
      </c>
      <c r="F441">
        <v>4</v>
      </c>
      <c r="G441">
        <v>875.41</v>
      </c>
      <c r="H441">
        <v>0.27</v>
      </c>
      <c r="I441" t="s">
        <v>1824</v>
      </c>
      <c r="J441">
        <v>2556.1972000000001</v>
      </c>
    </row>
    <row r="442" spans="1:10" x14ac:dyDescent="0.25">
      <c r="A442" t="s">
        <v>2266</v>
      </c>
      <c r="B442" s="2">
        <v>45736</v>
      </c>
      <c r="C442" t="s">
        <v>40</v>
      </c>
      <c r="D442" t="s">
        <v>1718</v>
      </c>
      <c r="E442" t="s">
        <v>1752</v>
      </c>
      <c r="F442">
        <v>2</v>
      </c>
      <c r="G442">
        <v>226.43</v>
      </c>
      <c r="H442">
        <v>0.03</v>
      </c>
      <c r="I442" t="s">
        <v>1824</v>
      </c>
      <c r="J442">
        <v>439.27420000000001</v>
      </c>
    </row>
    <row r="443" spans="1:10" x14ac:dyDescent="0.25">
      <c r="A443" t="s">
        <v>2267</v>
      </c>
      <c r="B443" s="2">
        <v>45480</v>
      </c>
      <c r="C443" t="s">
        <v>141</v>
      </c>
      <c r="D443" t="s">
        <v>1706</v>
      </c>
      <c r="E443" t="s">
        <v>1773</v>
      </c>
      <c r="F443">
        <v>2</v>
      </c>
      <c r="G443">
        <v>285.39</v>
      </c>
      <c r="H443">
        <v>0.1</v>
      </c>
      <c r="I443" t="s">
        <v>1824</v>
      </c>
      <c r="J443">
        <v>513.702</v>
      </c>
    </row>
    <row r="444" spans="1:10" x14ac:dyDescent="0.25">
      <c r="A444" t="s">
        <v>2268</v>
      </c>
      <c r="B444" s="2">
        <v>45929</v>
      </c>
      <c r="C444" t="s">
        <v>1050</v>
      </c>
      <c r="D444" t="s">
        <v>1570</v>
      </c>
      <c r="E444" t="s">
        <v>1801</v>
      </c>
      <c r="F444">
        <v>2</v>
      </c>
      <c r="G444">
        <v>298.01</v>
      </c>
      <c r="H444">
        <v>0.05</v>
      </c>
      <c r="I444" t="s">
        <v>1824</v>
      </c>
      <c r="J444">
        <v>566.21899999999994</v>
      </c>
    </row>
    <row r="445" spans="1:10" x14ac:dyDescent="0.25">
      <c r="A445" t="s">
        <v>2269</v>
      </c>
      <c r="B445" s="2">
        <v>45626</v>
      </c>
      <c r="C445" t="s">
        <v>532</v>
      </c>
      <c r="D445" t="s">
        <v>1628</v>
      </c>
      <c r="E445" t="s">
        <v>1769</v>
      </c>
      <c r="F445">
        <v>4</v>
      </c>
      <c r="G445">
        <v>753.49</v>
      </c>
      <c r="H445">
        <v>0.26</v>
      </c>
      <c r="I445" t="s">
        <v>1829</v>
      </c>
      <c r="J445">
        <v>2230.3303999999998</v>
      </c>
    </row>
    <row r="446" spans="1:10" x14ac:dyDescent="0.25">
      <c r="A446" t="s">
        <v>2270</v>
      </c>
      <c r="B446" s="2">
        <v>45460</v>
      </c>
      <c r="C446" t="s">
        <v>1501</v>
      </c>
      <c r="D446" t="s">
        <v>1704</v>
      </c>
      <c r="E446" t="s">
        <v>1794</v>
      </c>
      <c r="F446">
        <v>2</v>
      </c>
      <c r="G446">
        <v>130.38999999999999</v>
      </c>
      <c r="H446">
        <v>0.17</v>
      </c>
      <c r="I446" t="s">
        <v>1826</v>
      </c>
      <c r="J446">
        <v>216.44739999999999</v>
      </c>
    </row>
    <row r="447" spans="1:10" x14ac:dyDescent="0.25">
      <c r="A447" t="s">
        <v>2271</v>
      </c>
      <c r="B447" s="2">
        <v>45709</v>
      </c>
      <c r="C447" t="s">
        <v>1083</v>
      </c>
      <c r="D447" t="s">
        <v>1592</v>
      </c>
      <c r="E447" t="s">
        <v>1786</v>
      </c>
      <c r="F447">
        <v>4</v>
      </c>
      <c r="G447">
        <v>164.02</v>
      </c>
      <c r="H447">
        <v>0.01</v>
      </c>
      <c r="I447" t="s">
        <v>1826</v>
      </c>
      <c r="J447">
        <v>649.51920000000007</v>
      </c>
    </row>
    <row r="448" spans="1:10" x14ac:dyDescent="0.25">
      <c r="A448" t="s">
        <v>2272</v>
      </c>
      <c r="B448" s="2">
        <v>45551</v>
      </c>
      <c r="C448" t="s">
        <v>547</v>
      </c>
      <c r="D448" t="s">
        <v>1606</v>
      </c>
      <c r="E448" t="s">
        <v>1769</v>
      </c>
      <c r="F448">
        <v>2</v>
      </c>
      <c r="G448">
        <v>527.51</v>
      </c>
      <c r="H448">
        <v>0.18</v>
      </c>
      <c r="I448" t="s">
        <v>1826</v>
      </c>
      <c r="J448">
        <v>865.1164</v>
      </c>
    </row>
    <row r="449" spans="1:10" x14ac:dyDescent="0.25">
      <c r="A449" t="s">
        <v>2273</v>
      </c>
      <c r="B449" s="2">
        <v>45939</v>
      </c>
      <c r="C449" t="s">
        <v>809</v>
      </c>
      <c r="D449" t="s">
        <v>1662</v>
      </c>
      <c r="E449" t="s">
        <v>1797</v>
      </c>
      <c r="F449">
        <v>3</v>
      </c>
      <c r="G449">
        <v>628.17999999999995</v>
      </c>
      <c r="H449">
        <v>0.26</v>
      </c>
      <c r="I449" t="s">
        <v>1824</v>
      </c>
      <c r="J449">
        <v>1394.5596</v>
      </c>
    </row>
    <row r="450" spans="1:10" x14ac:dyDescent="0.25">
      <c r="A450" t="s">
        <v>2274</v>
      </c>
      <c r="B450" s="2">
        <v>45553</v>
      </c>
      <c r="C450" t="s">
        <v>857</v>
      </c>
      <c r="D450" t="s">
        <v>1660</v>
      </c>
      <c r="E450" t="s">
        <v>1766</v>
      </c>
      <c r="F450">
        <v>1</v>
      </c>
      <c r="G450">
        <v>862.31</v>
      </c>
      <c r="H450">
        <v>0.06</v>
      </c>
      <c r="I450" t="s">
        <v>1824</v>
      </c>
      <c r="J450">
        <v>810.57139999999993</v>
      </c>
    </row>
    <row r="451" spans="1:10" x14ac:dyDescent="0.25">
      <c r="A451" t="s">
        <v>2275</v>
      </c>
      <c r="B451" s="2">
        <v>45806</v>
      </c>
      <c r="C451" t="s">
        <v>261</v>
      </c>
      <c r="D451" t="s">
        <v>1714</v>
      </c>
      <c r="E451" t="s">
        <v>1799</v>
      </c>
      <c r="F451">
        <v>2</v>
      </c>
      <c r="G451">
        <v>541.39</v>
      </c>
      <c r="H451">
        <v>0.03</v>
      </c>
      <c r="I451" t="s">
        <v>1829</v>
      </c>
      <c r="J451">
        <v>1050.2965999999999</v>
      </c>
    </row>
    <row r="452" spans="1:10" x14ac:dyDescent="0.25">
      <c r="A452" t="s">
        <v>2276</v>
      </c>
      <c r="B452" s="2">
        <v>45811</v>
      </c>
      <c r="C452" t="s">
        <v>1469</v>
      </c>
      <c r="D452" t="s">
        <v>1700</v>
      </c>
      <c r="E452" t="s">
        <v>1804</v>
      </c>
      <c r="F452">
        <v>3</v>
      </c>
      <c r="G452">
        <v>761.8</v>
      </c>
      <c r="H452">
        <v>0.06</v>
      </c>
      <c r="I452" t="s">
        <v>1829</v>
      </c>
      <c r="J452">
        <v>2148.2759999999989</v>
      </c>
    </row>
    <row r="453" spans="1:10" x14ac:dyDescent="0.25">
      <c r="A453" t="s">
        <v>2277</v>
      </c>
      <c r="B453" s="2">
        <v>45508</v>
      </c>
      <c r="C453" t="s">
        <v>1310</v>
      </c>
      <c r="D453" t="s">
        <v>1646</v>
      </c>
      <c r="E453" t="s">
        <v>1761</v>
      </c>
      <c r="F453">
        <v>4</v>
      </c>
      <c r="G453">
        <v>829.36</v>
      </c>
      <c r="H453">
        <v>0.11</v>
      </c>
      <c r="I453" t="s">
        <v>1826</v>
      </c>
      <c r="J453">
        <v>2952.5216</v>
      </c>
    </row>
    <row r="454" spans="1:10" x14ac:dyDescent="0.25">
      <c r="A454" t="s">
        <v>2278</v>
      </c>
      <c r="B454" s="2">
        <v>45460</v>
      </c>
      <c r="C454" t="s">
        <v>1257</v>
      </c>
      <c r="D454" t="s">
        <v>1594</v>
      </c>
      <c r="E454" t="s">
        <v>1804</v>
      </c>
      <c r="F454">
        <v>2</v>
      </c>
      <c r="G454">
        <v>425.06</v>
      </c>
      <c r="H454">
        <v>0.09</v>
      </c>
      <c r="I454" t="s">
        <v>1826</v>
      </c>
      <c r="J454">
        <v>773.60919999999999</v>
      </c>
    </row>
    <row r="455" spans="1:10" x14ac:dyDescent="0.25">
      <c r="A455" t="s">
        <v>2279</v>
      </c>
      <c r="B455" s="2">
        <v>45311</v>
      </c>
      <c r="C455" t="s">
        <v>438</v>
      </c>
      <c r="D455" t="s">
        <v>1658</v>
      </c>
      <c r="E455" t="s">
        <v>1752</v>
      </c>
      <c r="F455">
        <v>2</v>
      </c>
      <c r="G455">
        <v>911.14</v>
      </c>
      <c r="H455">
        <v>0.1</v>
      </c>
      <c r="I455" t="s">
        <v>1824</v>
      </c>
      <c r="J455">
        <v>1640.0519999999999</v>
      </c>
    </row>
    <row r="456" spans="1:10" x14ac:dyDescent="0.25">
      <c r="A456" t="s">
        <v>2280</v>
      </c>
      <c r="B456" s="2">
        <v>45906</v>
      </c>
      <c r="C456" t="s">
        <v>304</v>
      </c>
      <c r="D456" t="s">
        <v>1684</v>
      </c>
      <c r="E456" t="s">
        <v>1782</v>
      </c>
      <c r="F456">
        <v>3</v>
      </c>
      <c r="G456">
        <v>811.96</v>
      </c>
      <c r="H456">
        <v>0.28999999999999998</v>
      </c>
      <c r="I456" t="s">
        <v>1824</v>
      </c>
      <c r="J456">
        <v>1729.4748</v>
      </c>
    </row>
    <row r="457" spans="1:10" x14ac:dyDescent="0.25">
      <c r="A457" t="s">
        <v>2281</v>
      </c>
      <c r="B457" s="2">
        <v>45380</v>
      </c>
      <c r="C457" t="s">
        <v>869</v>
      </c>
      <c r="D457" t="s">
        <v>1610</v>
      </c>
      <c r="E457" t="s">
        <v>1789</v>
      </c>
      <c r="F457">
        <v>2</v>
      </c>
      <c r="G457">
        <v>780.05</v>
      </c>
      <c r="H457">
        <v>0.12</v>
      </c>
      <c r="I457" t="s">
        <v>1829</v>
      </c>
      <c r="J457">
        <v>1372.8879999999999</v>
      </c>
    </row>
    <row r="458" spans="1:10" x14ac:dyDescent="0.25">
      <c r="A458" t="s">
        <v>2282</v>
      </c>
      <c r="B458" s="2">
        <v>45527</v>
      </c>
      <c r="C458" t="s">
        <v>699</v>
      </c>
      <c r="D458" t="s">
        <v>1612</v>
      </c>
      <c r="E458" t="s">
        <v>1786</v>
      </c>
      <c r="F458">
        <v>4</v>
      </c>
      <c r="G458">
        <v>315.95</v>
      </c>
      <c r="H458">
        <v>0.19</v>
      </c>
      <c r="I458" t="s">
        <v>1829</v>
      </c>
      <c r="J458">
        <v>1023.678</v>
      </c>
    </row>
    <row r="459" spans="1:10" x14ac:dyDescent="0.25">
      <c r="A459" t="s">
        <v>2283</v>
      </c>
      <c r="B459" s="2">
        <v>45796</v>
      </c>
      <c r="C459" t="s">
        <v>737</v>
      </c>
      <c r="D459" t="s">
        <v>1652</v>
      </c>
      <c r="E459" t="s">
        <v>1786</v>
      </c>
      <c r="F459">
        <v>2</v>
      </c>
      <c r="G459">
        <v>810.17</v>
      </c>
      <c r="H459">
        <v>0.27</v>
      </c>
      <c r="I459" t="s">
        <v>1824</v>
      </c>
      <c r="J459">
        <v>1182.8481999999999</v>
      </c>
    </row>
    <row r="460" spans="1:10" x14ac:dyDescent="0.25">
      <c r="A460" t="s">
        <v>2284</v>
      </c>
      <c r="B460" s="2">
        <v>45389</v>
      </c>
      <c r="C460" t="s">
        <v>669</v>
      </c>
      <c r="D460" t="s">
        <v>1716</v>
      </c>
      <c r="E460" t="s">
        <v>1769</v>
      </c>
      <c r="F460">
        <v>3</v>
      </c>
      <c r="G460">
        <v>505.01</v>
      </c>
      <c r="H460">
        <v>0.02</v>
      </c>
      <c r="I460" t="s">
        <v>1826</v>
      </c>
      <c r="J460">
        <v>1484.7293999999999</v>
      </c>
    </row>
    <row r="461" spans="1:10" x14ac:dyDescent="0.25">
      <c r="A461" t="s">
        <v>2285</v>
      </c>
      <c r="B461" s="2">
        <v>45315</v>
      </c>
      <c r="C461" t="s">
        <v>1440</v>
      </c>
      <c r="D461" t="s">
        <v>1692</v>
      </c>
      <c r="E461" t="s">
        <v>1807</v>
      </c>
      <c r="F461">
        <v>2</v>
      </c>
      <c r="G461">
        <v>736.75</v>
      </c>
      <c r="H461">
        <v>0.18</v>
      </c>
      <c r="I461" t="s">
        <v>1824</v>
      </c>
      <c r="J461">
        <v>1208.27</v>
      </c>
    </row>
    <row r="462" spans="1:10" x14ac:dyDescent="0.25">
      <c r="A462" t="s">
        <v>2286</v>
      </c>
      <c r="B462" s="2">
        <v>45311</v>
      </c>
      <c r="C462" t="s">
        <v>114</v>
      </c>
      <c r="D462" t="s">
        <v>1702</v>
      </c>
      <c r="E462" t="s">
        <v>1786</v>
      </c>
      <c r="F462">
        <v>4</v>
      </c>
      <c r="G462">
        <v>700.31</v>
      </c>
      <c r="H462">
        <v>0.2</v>
      </c>
      <c r="I462" t="s">
        <v>1826</v>
      </c>
      <c r="J462">
        <v>2240.9920000000002</v>
      </c>
    </row>
    <row r="463" spans="1:10" x14ac:dyDescent="0.25">
      <c r="A463" t="s">
        <v>2287</v>
      </c>
      <c r="B463" s="2">
        <v>45270</v>
      </c>
      <c r="C463" t="s">
        <v>444</v>
      </c>
      <c r="D463" t="s">
        <v>1730</v>
      </c>
      <c r="E463" t="s">
        <v>1792</v>
      </c>
      <c r="F463">
        <v>4</v>
      </c>
      <c r="G463">
        <v>202.46</v>
      </c>
      <c r="H463">
        <v>0.24</v>
      </c>
      <c r="I463" t="s">
        <v>1824</v>
      </c>
      <c r="J463">
        <v>615.47840000000008</v>
      </c>
    </row>
    <row r="464" spans="1:10" x14ac:dyDescent="0.25">
      <c r="A464" t="s">
        <v>2288</v>
      </c>
      <c r="B464" s="2">
        <v>45279</v>
      </c>
      <c r="C464" t="s">
        <v>846</v>
      </c>
      <c r="D464" t="s">
        <v>1722</v>
      </c>
      <c r="E464" t="s">
        <v>1757</v>
      </c>
      <c r="F464">
        <v>2</v>
      </c>
      <c r="G464">
        <v>291.83999999999997</v>
      </c>
      <c r="H464">
        <v>0.25</v>
      </c>
      <c r="I464" t="s">
        <v>1826</v>
      </c>
      <c r="J464">
        <v>437.76</v>
      </c>
    </row>
    <row r="465" spans="1:10" x14ac:dyDescent="0.25">
      <c r="A465" t="s">
        <v>2289</v>
      </c>
      <c r="B465" s="2">
        <v>45252</v>
      </c>
      <c r="C465" t="s">
        <v>544</v>
      </c>
      <c r="D465" t="s">
        <v>1742</v>
      </c>
      <c r="E465" t="s">
        <v>1773</v>
      </c>
      <c r="F465">
        <v>2</v>
      </c>
      <c r="G465">
        <v>261.48</v>
      </c>
      <c r="H465">
        <v>0.17</v>
      </c>
      <c r="I465" t="s">
        <v>1824</v>
      </c>
      <c r="J465">
        <v>434.05680000000001</v>
      </c>
    </row>
    <row r="466" spans="1:10" x14ac:dyDescent="0.25">
      <c r="A466" t="s">
        <v>2290</v>
      </c>
      <c r="B466" s="2">
        <v>45938</v>
      </c>
      <c r="C466" t="s">
        <v>948</v>
      </c>
      <c r="D466" t="s">
        <v>1620</v>
      </c>
      <c r="E466" t="s">
        <v>1799</v>
      </c>
      <c r="F466">
        <v>1</v>
      </c>
      <c r="G466">
        <v>850.83</v>
      </c>
      <c r="H466">
        <v>0.28000000000000003</v>
      </c>
      <c r="I466" t="s">
        <v>1826</v>
      </c>
      <c r="J466">
        <v>612.59760000000006</v>
      </c>
    </row>
    <row r="467" spans="1:10" x14ac:dyDescent="0.25">
      <c r="A467" t="s">
        <v>2291</v>
      </c>
      <c r="B467" s="2">
        <v>45711</v>
      </c>
      <c r="C467" t="s">
        <v>1260</v>
      </c>
      <c r="D467" t="s">
        <v>1640</v>
      </c>
      <c r="E467" t="s">
        <v>1786</v>
      </c>
      <c r="F467">
        <v>1</v>
      </c>
      <c r="G467">
        <v>83.83</v>
      </c>
      <c r="H467">
        <v>0.05</v>
      </c>
      <c r="I467" t="s">
        <v>1824</v>
      </c>
      <c r="J467">
        <v>79.638499999999993</v>
      </c>
    </row>
    <row r="468" spans="1:10" x14ac:dyDescent="0.25">
      <c r="A468" t="s">
        <v>2292</v>
      </c>
      <c r="B468" s="2">
        <v>45713</v>
      </c>
      <c r="C468" t="s">
        <v>36</v>
      </c>
      <c r="D468" t="s">
        <v>1724</v>
      </c>
      <c r="E468" t="s">
        <v>1804</v>
      </c>
      <c r="F468">
        <v>3</v>
      </c>
      <c r="G468">
        <v>649.95000000000005</v>
      </c>
      <c r="H468">
        <v>0.28000000000000003</v>
      </c>
      <c r="I468" t="s">
        <v>1829</v>
      </c>
      <c r="J468">
        <v>1403.8920000000001</v>
      </c>
    </row>
    <row r="469" spans="1:10" x14ac:dyDescent="0.25">
      <c r="A469" t="s">
        <v>2293</v>
      </c>
      <c r="B469" s="2">
        <v>45565</v>
      </c>
      <c r="C469" t="s">
        <v>1145</v>
      </c>
      <c r="D469" t="s">
        <v>1694</v>
      </c>
      <c r="E469" t="s">
        <v>1776</v>
      </c>
      <c r="F469">
        <v>4</v>
      </c>
      <c r="G469">
        <v>934.96</v>
      </c>
      <c r="H469">
        <v>0.18</v>
      </c>
      <c r="I469" t="s">
        <v>1826</v>
      </c>
      <c r="J469">
        <v>3066.6687999999999</v>
      </c>
    </row>
    <row r="470" spans="1:10" x14ac:dyDescent="0.25">
      <c r="A470" t="s">
        <v>2294</v>
      </c>
      <c r="B470" s="2">
        <v>45279</v>
      </c>
      <c r="C470" t="s">
        <v>672</v>
      </c>
      <c r="D470" t="s">
        <v>1582</v>
      </c>
      <c r="E470" t="s">
        <v>1799</v>
      </c>
      <c r="F470">
        <v>1</v>
      </c>
      <c r="G470">
        <v>880.89</v>
      </c>
      <c r="H470">
        <v>0.13</v>
      </c>
      <c r="I470" t="s">
        <v>1829</v>
      </c>
      <c r="J470">
        <v>766.37429999999995</v>
      </c>
    </row>
    <row r="471" spans="1:10" x14ac:dyDescent="0.25">
      <c r="A471" t="s">
        <v>2295</v>
      </c>
      <c r="B471" s="2">
        <v>45614</v>
      </c>
      <c r="C471" t="s">
        <v>1469</v>
      </c>
      <c r="D471" t="s">
        <v>1744</v>
      </c>
      <c r="E471" t="s">
        <v>1782</v>
      </c>
      <c r="F471">
        <v>4</v>
      </c>
      <c r="G471">
        <v>610.6</v>
      </c>
      <c r="H471">
        <v>0.1</v>
      </c>
      <c r="I471" t="s">
        <v>1826</v>
      </c>
      <c r="J471">
        <v>2198.16</v>
      </c>
    </row>
    <row r="472" spans="1:10" x14ac:dyDescent="0.25">
      <c r="A472" t="s">
        <v>2296</v>
      </c>
      <c r="B472" s="2">
        <v>45912</v>
      </c>
      <c r="C472" t="s">
        <v>275</v>
      </c>
      <c r="D472" t="s">
        <v>1604</v>
      </c>
      <c r="E472" t="s">
        <v>1810</v>
      </c>
      <c r="F472">
        <v>1</v>
      </c>
      <c r="G472">
        <v>514.19000000000005</v>
      </c>
      <c r="H472">
        <v>0.2</v>
      </c>
      <c r="I472" t="s">
        <v>1824</v>
      </c>
      <c r="J472">
        <v>411.35200000000009</v>
      </c>
    </row>
    <row r="473" spans="1:10" x14ac:dyDescent="0.25">
      <c r="A473" t="s">
        <v>2297</v>
      </c>
      <c r="B473" s="2">
        <v>45688</v>
      </c>
      <c r="C473" t="s">
        <v>1243</v>
      </c>
      <c r="D473" t="s">
        <v>1622</v>
      </c>
      <c r="E473" t="s">
        <v>1797</v>
      </c>
      <c r="F473">
        <v>1</v>
      </c>
      <c r="G473">
        <v>546.20000000000005</v>
      </c>
      <c r="H473">
        <v>0.22</v>
      </c>
      <c r="I473" t="s">
        <v>1826</v>
      </c>
      <c r="J473">
        <v>426.03600000000012</v>
      </c>
    </row>
    <row r="474" spans="1:10" x14ac:dyDescent="0.25">
      <c r="A474" t="s">
        <v>2298</v>
      </c>
      <c r="B474" s="2">
        <v>45591</v>
      </c>
      <c r="C474" t="s">
        <v>646</v>
      </c>
      <c r="D474" t="s">
        <v>1622</v>
      </c>
      <c r="E474" t="s">
        <v>1752</v>
      </c>
      <c r="F474">
        <v>3</v>
      </c>
      <c r="G474">
        <v>416.01</v>
      </c>
      <c r="H474">
        <v>0.02</v>
      </c>
      <c r="I474" t="s">
        <v>1824</v>
      </c>
      <c r="J474">
        <v>1223.0694000000001</v>
      </c>
    </row>
    <row r="475" spans="1:10" x14ac:dyDescent="0.25">
      <c r="A475" t="s">
        <v>2299</v>
      </c>
      <c r="B475" s="2">
        <v>45864</v>
      </c>
      <c r="C475" t="s">
        <v>1199</v>
      </c>
      <c r="D475" t="s">
        <v>1696</v>
      </c>
      <c r="E475" t="s">
        <v>1789</v>
      </c>
      <c r="F475">
        <v>1</v>
      </c>
      <c r="G475">
        <v>30.94</v>
      </c>
      <c r="H475">
        <v>0.21</v>
      </c>
      <c r="I475" t="s">
        <v>1829</v>
      </c>
      <c r="J475">
        <v>24.442599999999999</v>
      </c>
    </row>
    <row r="476" spans="1:10" x14ac:dyDescent="0.25">
      <c r="A476" t="s">
        <v>2300</v>
      </c>
      <c r="B476" s="2">
        <v>45875</v>
      </c>
      <c r="C476" t="s">
        <v>654</v>
      </c>
      <c r="D476" t="s">
        <v>1664</v>
      </c>
      <c r="E476" t="s">
        <v>1804</v>
      </c>
      <c r="F476">
        <v>3</v>
      </c>
      <c r="G476">
        <v>666.39</v>
      </c>
      <c r="H476">
        <v>0.21</v>
      </c>
      <c r="I476" t="s">
        <v>1829</v>
      </c>
      <c r="J476">
        <v>1579.3443</v>
      </c>
    </row>
    <row r="477" spans="1:10" x14ac:dyDescent="0.25">
      <c r="A477" t="s">
        <v>2301</v>
      </c>
      <c r="B477" s="2">
        <v>45797</v>
      </c>
      <c r="C477" t="s">
        <v>553</v>
      </c>
      <c r="D477" t="s">
        <v>1710</v>
      </c>
      <c r="E477" t="s">
        <v>1789</v>
      </c>
      <c r="F477">
        <v>2</v>
      </c>
      <c r="G477">
        <v>145.26</v>
      </c>
      <c r="H477">
        <v>0.19</v>
      </c>
      <c r="I477" t="s">
        <v>1826</v>
      </c>
      <c r="J477">
        <v>235.3212</v>
      </c>
    </row>
    <row r="478" spans="1:10" x14ac:dyDescent="0.25">
      <c r="A478" t="s">
        <v>2302</v>
      </c>
      <c r="B478" s="2">
        <v>45364</v>
      </c>
      <c r="C478" t="s">
        <v>411</v>
      </c>
      <c r="D478" t="s">
        <v>1730</v>
      </c>
      <c r="E478" t="s">
        <v>1773</v>
      </c>
      <c r="F478">
        <v>4</v>
      </c>
      <c r="G478">
        <v>940.77</v>
      </c>
      <c r="H478">
        <v>0.24</v>
      </c>
      <c r="I478" t="s">
        <v>1829</v>
      </c>
      <c r="J478">
        <v>2859.9407999999999</v>
      </c>
    </row>
    <row r="479" spans="1:10" x14ac:dyDescent="0.25">
      <c r="A479" t="s">
        <v>2303</v>
      </c>
      <c r="B479" s="2">
        <v>45700</v>
      </c>
      <c r="C479" t="s">
        <v>1446</v>
      </c>
      <c r="D479" t="s">
        <v>1640</v>
      </c>
      <c r="E479" t="s">
        <v>1807</v>
      </c>
      <c r="F479">
        <v>1</v>
      </c>
      <c r="G479">
        <v>708.88</v>
      </c>
      <c r="H479">
        <v>0.09</v>
      </c>
      <c r="I479" t="s">
        <v>1824</v>
      </c>
      <c r="J479">
        <v>645.08080000000007</v>
      </c>
    </row>
    <row r="480" spans="1:10" x14ac:dyDescent="0.25">
      <c r="A480" t="s">
        <v>2304</v>
      </c>
      <c r="B480" s="2">
        <v>45924</v>
      </c>
      <c r="C480" t="s">
        <v>969</v>
      </c>
      <c r="D480" t="s">
        <v>1608</v>
      </c>
      <c r="E480" t="s">
        <v>1761</v>
      </c>
      <c r="F480">
        <v>1</v>
      </c>
      <c r="G480">
        <v>790.73</v>
      </c>
      <c r="H480">
        <v>0.24</v>
      </c>
      <c r="I480" t="s">
        <v>1826</v>
      </c>
      <c r="J480">
        <v>600.95479999999998</v>
      </c>
    </row>
    <row r="481" spans="1:10" x14ac:dyDescent="0.25">
      <c r="A481" t="s">
        <v>2305</v>
      </c>
      <c r="B481" s="2">
        <v>45574</v>
      </c>
      <c r="C481" t="s">
        <v>1389</v>
      </c>
      <c r="D481" t="s">
        <v>1578</v>
      </c>
      <c r="E481" t="s">
        <v>1786</v>
      </c>
      <c r="F481">
        <v>3</v>
      </c>
      <c r="G481">
        <v>635.13</v>
      </c>
      <c r="H481">
        <v>0.09</v>
      </c>
      <c r="I481" t="s">
        <v>1826</v>
      </c>
      <c r="J481">
        <v>1733.9049</v>
      </c>
    </row>
    <row r="482" spans="1:10" x14ac:dyDescent="0.25">
      <c r="A482" t="s">
        <v>2306</v>
      </c>
      <c r="B482" s="2">
        <v>45233</v>
      </c>
      <c r="C482" t="s">
        <v>849</v>
      </c>
      <c r="D482" t="s">
        <v>1734</v>
      </c>
      <c r="E482" t="s">
        <v>1799</v>
      </c>
      <c r="F482">
        <v>1</v>
      </c>
      <c r="G482">
        <v>744.88</v>
      </c>
      <c r="H482">
        <v>0.15</v>
      </c>
      <c r="I482" t="s">
        <v>1829</v>
      </c>
      <c r="J482">
        <v>633.14800000000002</v>
      </c>
    </row>
    <row r="483" spans="1:10" x14ac:dyDescent="0.25">
      <c r="A483" t="s">
        <v>2307</v>
      </c>
      <c r="B483" s="2">
        <v>45745</v>
      </c>
      <c r="C483" t="s">
        <v>604</v>
      </c>
      <c r="D483" t="s">
        <v>1604</v>
      </c>
      <c r="E483" t="s">
        <v>1757</v>
      </c>
      <c r="F483">
        <v>3</v>
      </c>
      <c r="G483">
        <v>205.34</v>
      </c>
      <c r="H483">
        <v>0.25</v>
      </c>
      <c r="I483" t="s">
        <v>1824</v>
      </c>
      <c r="J483">
        <v>462.01499999999999</v>
      </c>
    </row>
    <row r="484" spans="1:10" x14ac:dyDescent="0.25">
      <c r="A484" t="s">
        <v>2308</v>
      </c>
      <c r="B484" s="2">
        <v>45851</v>
      </c>
      <c r="C484" t="s">
        <v>1301</v>
      </c>
      <c r="D484" t="s">
        <v>1606</v>
      </c>
      <c r="E484" t="s">
        <v>1782</v>
      </c>
      <c r="F484">
        <v>2</v>
      </c>
      <c r="G484">
        <v>756.8</v>
      </c>
      <c r="H484">
        <v>0.15</v>
      </c>
      <c r="I484" t="s">
        <v>1824</v>
      </c>
      <c r="J484">
        <v>1286.56</v>
      </c>
    </row>
    <row r="485" spans="1:10" x14ac:dyDescent="0.25">
      <c r="A485" t="s">
        <v>2309</v>
      </c>
      <c r="B485" s="2">
        <v>45308</v>
      </c>
      <c r="C485" t="s">
        <v>172</v>
      </c>
      <c r="D485" t="s">
        <v>1590</v>
      </c>
      <c r="E485" t="s">
        <v>1789</v>
      </c>
      <c r="F485">
        <v>1</v>
      </c>
      <c r="G485">
        <v>771.73</v>
      </c>
      <c r="H485">
        <v>0.2</v>
      </c>
      <c r="I485" t="s">
        <v>1824</v>
      </c>
      <c r="J485">
        <v>617.38400000000001</v>
      </c>
    </row>
    <row r="486" spans="1:10" x14ac:dyDescent="0.25">
      <c r="A486" t="s">
        <v>2310</v>
      </c>
      <c r="B486" s="2">
        <v>45639</v>
      </c>
      <c r="C486" t="s">
        <v>1475</v>
      </c>
      <c r="D486" t="s">
        <v>1680</v>
      </c>
      <c r="E486" t="s">
        <v>1807</v>
      </c>
      <c r="F486">
        <v>1</v>
      </c>
      <c r="G486">
        <v>440.19</v>
      </c>
      <c r="H486">
        <v>0.03</v>
      </c>
      <c r="I486" t="s">
        <v>1826</v>
      </c>
      <c r="J486">
        <v>426.98430000000002</v>
      </c>
    </row>
    <row r="487" spans="1:10" x14ac:dyDescent="0.25">
      <c r="A487" t="s">
        <v>2311</v>
      </c>
      <c r="B487" s="2">
        <v>45919</v>
      </c>
      <c r="C487" t="s">
        <v>181</v>
      </c>
      <c r="D487" t="s">
        <v>1553</v>
      </c>
      <c r="E487" t="s">
        <v>1761</v>
      </c>
      <c r="F487">
        <v>2</v>
      </c>
      <c r="G487">
        <v>409</v>
      </c>
      <c r="H487">
        <v>0.17</v>
      </c>
      <c r="I487" t="s">
        <v>1824</v>
      </c>
      <c r="J487">
        <v>678.93999999999994</v>
      </c>
    </row>
    <row r="488" spans="1:10" x14ac:dyDescent="0.25">
      <c r="A488" t="s">
        <v>2312</v>
      </c>
      <c r="B488" s="2">
        <v>45333</v>
      </c>
      <c r="C488" t="s">
        <v>1077</v>
      </c>
      <c r="D488" t="s">
        <v>1624</v>
      </c>
      <c r="E488" t="s">
        <v>1813</v>
      </c>
      <c r="F488">
        <v>3</v>
      </c>
      <c r="G488">
        <v>134.58000000000001</v>
      </c>
      <c r="H488">
        <v>0.04</v>
      </c>
      <c r="I488" t="s">
        <v>1829</v>
      </c>
      <c r="J488">
        <v>387.59039999999999</v>
      </c>
    </row>
    <row r="489" spans="1:10" x14ac:dyDescent="0.25">
      <c r="A489" t="s">
        <v>2313</v>
      </c>
      <c r="B489" s="2">
        <v>45811</v>
      </c>
      <c r="C489" t="s">
        <v>1092</v>
      </c>
      <c r="D489" t="s">
        <v>1626</v>
      </c>
      <c r="E489" t="s">
        <v>1779</v>
      </c>
      <c r="F489">
        <v>4</v>
      </c>
      <c r="G489">
        <v>284.44</v>
      </c>
      <c r="H489">
        <v>0.02</v>
      </c>
      <c r="I489" t="s">
        <v>1824</v>
      </c>
      <c r="J489">
        <v>1115.0047999999999</v>
      </c>
    </row>
    <row r="490" spans="1:10" x14ac:dyDescent="0.25">
      <c r="A490" t="s">
        <v>2314</v>
      </c>
      <c r="B490" s="2">
        <v>45726</v>
      </c>
      <c r="C490" t="s">
        <v>1260</v>
      </c>
      <c r="D490" t="s">
        <v>1694</v>
      </c>
      <c r="E490" t="s">
        <v>1797</v>
      </c>
      <c r="F490">
        <v>4</v>
      </c>
      <c r="G490">
        <v>922.69</v>
      </c>
      <c r="H490">
        <v>0.16</v>
      </c>
      <c r="I490" t="s">
        <v>1824</v>
      </c>
      <c r="J490">
        <v>3100.2384000000002</v>
      </c>
    </row>
    <row r="491" spans="1:10" x14ac:dyDescent="0.25">
      <c r="A491" t="s">
        <v>2315</v>
      </c>
      <c r="B491" s="2">
        <v>45644</v>
      </c>
      <c r="C491" t="s">
        <v>875</v>
      </c>
      <c r="D491" t="s">
        <v>1620</v>
      </c>
      <c r="E491" t="s">
        <v>1776</v>
      </c>
      <c r="F491">
        <v>2</v>
      </c>
      <c r="G491">
        <v>992.55</v>
      </c>
      <c r="H491">
        <v>0.28000000000000003</v>
      </c>
      <c r="I491" t="s">
        <v>1824</v>
      </c>
      <c r="J491">
        <v>1429.2719999999999</v>
      </c>
    </row>
    <row r="492" spans="1:10" x14ac:dyDescent="0.25">
      <c r="A492" t="s">
        <v>2316</v>
      </c>
      <c r="B492" s="2">
        <v>45371</v>
      </c>
      <c r="C492" t="s">
        <v>1298</v>
      </c>
      <c r="D492" t="s">
        <v>1726</v>
      </c>
      <c r="E492" t="s">
        <v>1810</v>
      </c>
      <c r="F492">
        <v>1</v>
      </c>
      <c r="G492">
        <v>170.43</v>
      </c>
      <c r="H492">
        <v>0.03</v>
      </c>
      <c r="I492" t="s">
        <v>1824</v>
      </c>
      <c r="J492">
        <v>165.31710000000001</v>
      </c>
    </row>
    <row r="493" spans="1:10" x14ac:dyDescent="0.25">
      <c r="A493" t="s">
        <v>2317</v>
      </c>
      <c r="B493" s="2">
        <v>45462</v>
      </c>
      <c r="C493" t="s">
        <v>722</v>
      </c>
      <c r="D493" t="s">
        <v>1692</v>
      </c>
      <c r="E493" t="s">
        <v>1761</v>
      </c>
      <c r="F493">
        <v>3</v>
      </c>
      <c r="G493">
        <v>480.51</v>
      </c>
      <c r="H493">
        <v>0.03</v>
      </c>
      <c r="I493" t="s">
        <v>1824</v>
      </c>
      <c r="J493">
        <v>1398.2841000000001</v>
      </c>
    </row>
    <row r="494" spans="1:10" x14ac:dyDescent="0.25">
      <c r="A494" t="s">
        <v>2318</v>
      </c>
      <c r="B494" s="2">
        <v>45632</v>
      </c>
      <c r="C494" t="s">
        <v>523</v>
      </c>
      <c r="D494" t="s">
        <v>1646</v>
      </c>
      <c r="E494" t="s">
        <v>1779</v>
      </c>
      <c r="F494">
        <v>2</v>
      </c>
      <c r="G494">
        <v>955.66</v>
      </c>
      <c r="H494">
        <v>0.28999999999999998</v>
      </c>
      <c r="I494" t="s">
        <v>1829</v>
      </c>
      <c r="J494">
        <v>1357.0372</v>
      </c>
    </row>
    <row r="495" spans="1:10" x14ac:dyDescent="0.25">
      <c r="A495" t="s">
        <v>2319</v>
      </c>
      <c r="B495" s="2">
        <v>45863</v>
      </c>
      <c r="C495" t="s">
        <v>1395</v>
      </c>
      <c r="D495" t="s">
        <v>1692</v>
      </c>
      <c r="E495" t="s">
        <v>1752</v>
      </c>
      <c r="F495">
        <v>2</v>
      </c>
      <c r="G495">
        <v>488.02</v>
      </c>
      <c r="H495">
        <v>0.27</v>
      </c>
      <c r="I495" t="s">
        <v>1826</v>
      </c>
      <c r="J495">
        <v>712.50919999999996</v>
      </c>
    </row>
    <row r="496" spans="1:10" x14ac:dyDescent="0.25">
      <c r="A496" t="s">
        <v>2320</v>
      </c>
      <c r="B496" s="2">
        <v>45501</v>
      </c>
      <c r="C496" t="s">
        <v>770</v>
      </c>
      <c r="D496" t="s">
        <v>1584</v>
      </c>
      <c r="E496" t="s">
        <v>1752</v>
      </c>
      <c r="F496">
        <v>1</v>
      </c>
      <c r="G496">
        <v>917.17</v>
      </c>
      <c r="H496">
        <v>0.13</v>
      </c>
      <c r="I496" t="s">
        <v>1829</v>
      </c>
      <c r="J496">
        <v>797.93790000000001</v>
      </c>
    </row>
    <row r="497" spans="1:10" x14ac:dyDescent="0.25">
      <c r="A497" t="s">
        <v>2321</v>
      </c>
      <c r="B497" s="2">
        <v>45568</v>
      </c>
      <c r="C497" t="s">
        <v>1020</v>
      </c>
      <c r="D497" t="s">
        <v>1562</v>
      </c>
      <c r="E497" t="s">
        <v>1773</v>
      </c>
      <c r="F497">
        <v>2</v>
      </c>
      <c r="G497">
        <v>406.46</v>
      </c>
      <c r="H497">
        <v>0.3</v>
      </c>
      <c r="I497" t="s">
        <v>1826</v>
      </c>
      <c r="J497">
        <v>569.04399999999998</v>
      </c>
    </row>
    <row r="498" spans="1:10" x14ac:dyDescent="0.25">
      <c r="A498" t="s">
        <v>2322</v>
      </c>
      <c r="B498" s="2">
        <v>45238</v>
      </c>
      <c r="C498" t="s">
        <v>746</v>
      </c>
      <c r="D498" t="s">
        <v>1738</v>
      </c>
      <c r="E498" t="s">
        <v>1752</v>
      </c>
      <c r="F498">
        <v>2</v>
      </c>
      <c r="G498">
        <v>264.39</v>
      </c>
      <c r="H498">
        <v>0.11</v>
      </c>
      <c r="I498" t="s">
        <v>1829</v>
      </c>
      <c r="J498">
        <v>470.61419999999998</v>
      </c>
    </row>
    <row r="499" spans="1:10" x14ac:dyDescent="0.25">
      <c r="A499" t="s">
        <v>2323</v>
      </c>
      <c r="B499" s="2">
        <v>45754</v>
      </c>
      <c r="C499" t="s">
        <v>628</v>
      </c>
      <c r="D499" t="s">
        <v>1684</v>
      </c>
      <c r="E499" t="s">
        <v>1804</v>
      </c>
      <c r="F499">
        <v>1</v>
      </c>
      <c r="G499">
        <v>414.97</v>
      </c>
      <c r="H499">
        <v>0.22</v>
      </c>
      <c r="I499" t="s">
        <v>1826</v>
      </c>
      <c r="J499">
        <v>323.67660000000001</v>
      </c>
    </row>
    <row r="500" spans="1:10" x14ac:dyDescent="0.25">
      <c r="A500" t="s">
        <v>2324</v>
      </c>
      <c r="B500" s="2">
        <v>45280</v>
      </c>
      <c r="C500" t="s">
        <v>493</v>
      </c>
      <c r="D500" t="s">
        <v>1598</v>
      </c>
      <c r="E500" t="s">
        <v>1794</v>
      </c>
      <c r="F500">
        <v>2</v>
      </c>
      <c r="G500">
        <v>583.51</v>
      </c>
      <c r="H500">
        <v>0.2</v>
      </c>
      <c r="I500" t="s">
        <v>1829</v>
      </c>
      <c r="J500">
        <v>933.61599999999999</v>
      </c>
    </row>
    <row r="501" spans="1:10" x14ac:dyDescent="0.25">
      <c r="A501" t="s">
        <v>2325</v>
      </c>
      <c r="B501" s="2">
        <v>45911</v>
      </c>
      <c r="C501" t="s">
        <v>55</v>
      </c>
      <c r="D501" t="s">
        <v>1610</v>
      </c>
      <c r="E501" t="s">
        <v>1807</v>
      </c>
      <c r="F501">
        <v>1</v>
      </c>
      <c r="G501">
        <v>659.27</v>
      </c>
      <c r="H501">
        <v>0.15</v>
      </c>
      <c r="I501" t="s">
        <v>1826</v>
      </c>
      <c r="J501">
        <v>560.37950000000001</v>
      </c>
    </row>
    <row r="502" spans="1:10" x14ac:dyDescent="0.25">
      <c r="A502" t="s">
        <v>2326</v>
      </c>
      <c r="B502" s="2">
        <v>45627</v>
      </c>
      <c r="C502" t="s">
        <v>1377</v>
      </c>
      <c r="D502" t="s">
        <v>1549</v>
      </c>
      <c r="E502" t="s">
        <v>1769</v>
      </c>
      <c r="F502">
        <v>4</v>
      </c>
      <c r="G502">
        <v>106.66</v>
      </c>
      <c r="H502">
        <v>0.2</v>
      </c>
      <c r="I502" t="s">
        <v>1829</v>
      </c>
      <c r="J502">
        <v>341.31200000000001</v>
      </c>
    </row>
    <row r="503" spans="1:10" x14ac:dyDescent="0.25">
      <c r="A503" t="s">
        <v>2327</v>
      </c>
      <c r="B503" s="2">
        <v>45617</v>
      </c>
      <c r="C503" t="s">
        <v>544</v>
      </c>
      <c r="D503" t="s">
        <v>1568</v>
      </c>
      <c r="E503" t="s">
        <v>1773</v>
      </c>
      <c r="F503">
        <v>4</v>
      </c>
      <c r="G503">
        <v>168.55</v>
      </c>
      <c r="H503">
        <v>0.15</v>
      </c>
      <c r="I503" t="s">
        <v>1826</v>
      </c>
      <c r="J503">
        <v>573.07000000000005</v>
      </c>
    </row>
    <row r="504" spans="1:10" x14ac:dyDescent="0.25">
      <c r="A504" t="s">
        <v>2328</v>
      </c>
      <c r="B504" s="2">
        <v>45899</v>
      </c>
      <c r="C504" t="s">
        <v>1501</v>
      </c>
      <c r="D504" t="s">
        <v>1636</v>
      </c>
      <c r="E504" t="s">
        <v>1761</v>
      </c>
      <c r="F504">
        <v>1</v>
      </c>
      <c r="G504">
        <v>230.53</v>
      </c>
      <c r="H504">
        <v>0.06</v>
      </c>
      <c r="I504" t="s">
        <v>1829</v>
      </c>
      <c r="J504">
        <v>216.69820000000001</v>
      </c>
    </row>
    <row r="505" spans="1:10" x14ac:dyDescent="0.25">
      <c r="A505" t="s">
        <v>2329</v>
      </c>
      <c r="B505" s="2">
        <v>45889</v>
      </c>
      <c r="C505" t="s">
        <v>40</v>
      </c>
      <c r="D505" t="s">
        <v>1656</v>
      </c>
      <c r="E505" t="s">
        <v>1757</v>
      </c>
      <c r="F505">
        <v>2</v>
      </c>
      <c r="G505">
        <v>355.41</v>
      </c>
      <c r="H505">
        <v>0.13</v>
      </c>
      <c r="I505" t="s">
        <v>1829</v>
      </c>
      <c r="J505">
        <v>618.41340000000002</v>
      </c>
    </row>
    <row r="506" spans="1:10" x14ac:dyDescent="0.25">
      <c r="A506" t="s">
        <v>2330</v>
      </c>
      <c r="B506" s="2">
        <v>45943</v>
      </c>
      <c r="C506" t="s">
        <v>556</v>
      </c>
      <c r="D506" t="s">
        <v>1642</v>
      </c>
      <c r="E506" t="s">
        <v>1761</v>
      </c>
      <c r="F506">
        <v>3</v>
      </c>
      <c r="G506">
        <v>843.44</v>
      </c>
      <c r="H506">
        <v>0.22</v>
      </c>
      <c r="I506" t="s">
        <v>1824</v>
      </c>
      <c r="J506">
        <v>1973.6496</v>
      </c>
    </row>
    <row r="507" spans="1:10" x14ac:dyDescent="0.25">
      <c r="A507" t="s">
        <v>2331</v>
      </c>
      <c r="B507" s="2">
        <v>45306</v>
      </c>
      <c r="C507" t="s">
        <v>544</v>
      </c>
      <c r="D507" t="s">
        <v>1738</v>
      </c>
      <c r="E507" t="s">
        <v>1757</v>
      </c>
      <c r="F507">
        <v>1</v>
      </c>
      <c r="G507">
        <v>301.60000000000002</v>
      </c>
      <c r="H507">
        <v>0.27</v>
      </c>
      <c r="I507" t="s">
        <v>1824</v>
      </c>
      <c r="J507">
        <v>220.16800000000001</v>
      </c>
    </row>
    <row r="508" spans="1:10" x14ac:dyDescent="0.25">
      <c r="A508" t="s">
        <v>2332</v>
      </c>
      <c r="B508" s="2">
        <v>45772</v>
      </c>
      <c r="C508" t="s">
        <v>164</v>
      </c>
      <c r="D508" t="s">
        <v>1726</v>
      </c>
      <c r="E508" t="s">
        <v>1761</v>
      </c>
      <c r="F508">
        <v>3</v>
      </c>
      <c r="G508">
        <v>21.59</v>
      </c>
      <c r="H508">
        <v>0.16</v>
      </c>
      <c r="I508" t="s">
        <v>1829</v>
      </c>
      <c r="J508">
        <v>54.406799999999997</v>
      </c>
    </row>
    <row r="509" spans="1:10" x14ac:dyDescent="0.25">
      <c r="A509" t="s">
        <v>2333</v>
      </c>
      <c r="B509" s="2">
        <v>45346</v>
      </c>
      <c r="C509" t="s">
        <v>690</v>
      </c>
      <c r="D509" t="s">
        <v>1574</v>
      </c>
      <c r="E509" t="s">
        <v>1761</v>
      </c>
      <c r="F509">
        <v>4</v>
      </c>
      <c r="G509">
        <v>284.24</v>
      </c>
      <c r="H509">
        <v>0.09</v>
      </c>
      <c r="I509" t="s">
        <v>1824</v>
      </c>
      <c r="J509">
        <v>1034.6335999999999</v>
      </c>
    </row>
    <row r="510" spans="1:10" x14ac:dyDescent="0.25">
      <c r="A510" t="s">
        <v>2334</v>
      </c>
      <c r="B510" s="2">
        <v>45656</v>
      </c>
      <c r="C510" t="s">
        <v>1151</v>
      </c>
      <c r="D510" t="s">
        <v>1555</v>
      </c>
      <c r="E510" t="s">
        <v>1786</v>
      </c>
      <c r="F510">
        <v>1</v>
      </c>
      <c r="G510">
        <v>191.6</v>
      </c>
      <c r="H510">
        <v>0.27</v>
      </c>
      <c r="I510" t="s">
        <v>1826</v>
      </c>
      <c r="J510">
        <v>139.86799999999999</v>
      </c>
    </row>
    <row r="511" spans="1:10" x14ac:dyDescent="0.25">
      <c r="A511" t="s">
        <v>2335</v>
      </c>
      <c r="B511" s="2">
        <v>45762</v>
      </c>
      <c r="C511" t="s">
        <v>981</v>
      </c>
      <c r="D511" t="s">
        <v>1704</v>
      </c>
      <c r="E511" t="s">
        <v>1794</v>
      </c>
      <c r="F511">
        <v>2</v>
      </c>
      <c r="G511">
        <v>616.97</v>
      </c>
      <c r="H511">
        <v>0.22</v>
      </c>
      <c r="I511" t="s">
        <v>1824</v>
      </c>
      <c r="J511">
        <v>962.47320000000002</v>
      </c>
    </row>
    <row r="512" spans="1:10" x14ac:dyDescent="0.25">
      <c r="A512" t="s">
        <v>2336</v>
      </c>
      <c r="B512" s="2">
        <v>45580</v>
      </c>
      <c r="C512" t="s">
        <v>559</v>
      </c>
      <c r="D512" t="s">
        <v>1604</v>
      </c>
      <c r="E512" t="s">
        <v>1789</v>
      </c>
      <c r="F512">
        <v>3</v>
      </c>
      <c r="G512">
        <v>125.68</v>
      </c>
      <c r="H512">
        <v>0.26</v>
      </c>
      <c r="I512" t="s">
        <v>1829</v>
      </c>
      <c r="J512">
        <v>279.00959999999998</v>
      </c>
    </row>
    <row r="513" spans="1:10" x14ac:dyDescent="0.25">
      <c r="A513" t="s">
        <v>2337</v>
      </c>
      <c r="B513" s="2">
        <v>45676</v>
      </c>
      <c r="C513" t="s">
        <v>1104</v>
      </c>
      <c r="D513" t="s">
        <v>1634</v>
      </c>
      <c r="E513" t="s">
        <v>1769</v>
      </c>
      <c r="F513">
        <v>3</v>
      </c>
      <c r="G513">
        <v>307.48</v>
      </c>
      <c r="H513">
        <v>0.24</v>
      </c>
      <c r="I513" t="s">
        <v>1824</v>
      </c>
      <c r="J513">
        <v>701.0544000000001</v>
      </c>
    </row>
    <row r="514" spans="1:10" x14ac:dyDescent="0.25">
      <c r="A514" t="s">
        <v>2338</v>
      </c>
      <c r="B514" s="2">
        <v>45495</v>
      </c>
      <c r="C514" t="s">
        <v>942</v>
      </c>
      <c r="D514" t="s">
        <v>1549</v>
      </c>
      <c r="E514" t="s">
        <v>1813</v>
      </c>
      <c r="F514">
        <v>1</v>
      </c>
      <c r="G514">
        <v>505.23</v>
      </c>
      <c r="H514">
        <v>0.11</v>
      </c>
      <c r="I514" t="s">
        <v>1824</v>
      </c>
      <c r="J514">
        <v>449.65469999999999</v>
      </c>
    </row>
    <row r="515" spans="1:10" x14ac:dyDescent="0.25">
      <c r="A515" t="s">
        <v>2339</v>
      </c>
      <c r="B515" s="2">
        <v>45735</v>
      </c>
      <c r="C515" t="s">
        <v>1142</v>
      </c>
      <c r="D515" t="s">
        <v>1638</v>
      </c>
      <c r="E515" t="s">
        <v>1804</v>
      </c>
      <c r="F515">
        <v>1</v>
      </c>
      <c r="G515">
        <v>853.12</v>
      </c>
      <c r="H515">
        <v>0.19</v>
      </c>
      <c r="I515" t="s">
        <v>1829</v>
      </c>
      <c r="J515">
        <v>691.02719999999999</v>
      </c>
    </row>
    <row r="516" spans="1:10" x14ac:dyDescent="0.25">
      <c r="A516" t="s">
        <v>2340</v>
      </c>
      <c r="B516" s="2">
        <v>45312</v>
      </c>
      <c r="C516" t="s">
        <v>444</v>
      </c>
      <c r="D516" t="s">
        <v>1543</v>
      </c>
      <c r="E516" t="s">
        <v>1779</v>
      </c>
      <c r="F516">
        <v>4</v>
      </c>
      <c r="G516">
        <v>191.65</v>
      </c>
      <c r="H516">
        <v>0.19</v>
      </c>
      <c r="I516" t="s">
        <v>1826</v>
      </c>
      <c r="J516">
        <v>620.94600000000003</v>
      </c>
    </row>
    <row r="517" spans="1:10" x14ac:dyDescent="0.25">
      <c r="A517" t="s">
        <v>2341</v>
      </c>
      <c r="B517" s="2">
        <v>45286</v>
      </c>
      <c r="C517" t="s">
        <v>535</v>
      </c>
      <c r="D517" t="s">
        <v>1642</v>
      </c>
      <c r="E517" t="s">
        <v>1766</v>
      </c>
      <c r="F517">
        <v>1</v>
      </c>
      <c r="G517">
        <v>169.69</v>
      </c>
      <c r="H517">
        <v>0.22</v>
      </c>
      <c r="I517" t="s">
        <v>1824</v>
      </c>
      <c r="J517">
        <v>132.35820000000001</v>
      </c>
    </row>
    <row r="518" spans="1:10" x14ac:dyDescent="0.25">
      <c r="A518" t="s">
        <v>2342</v>
      </c>
      <c r="B518" s="2">
        <v>45372</v>
      </c>
      <c r="C518" t="s">
        <v>579</v>
      </c>
      <c r="D518" t="s">
        <v>1672</v>
      </c>
      <c r="E518" t="s">
        <v>1799</v>
      </c>
      <c r="F518">
        <v>1</v>
      </c>
      <c r="G518">
        <v>145.43</v>
      </c>
      <c r="H518">
        <v>0.08</v>
      </c>
      <c r="I518" t="s">
        <v>1824</v>
      </c>
      <c r="J518">
        <v>133.79560000000001</v>
      </c>
    </row>
    <row r="519" spans="1:10" x14ac:dyDescent="0.25">
      <c r="A519" t="s">
        <v>2343</v>
      </c>
      <c r="B519" s="2">
        <v>45633</v>
      </c>
      <c r="C519" t="s">
        <v>304</v>
      </c>
      <c r="D519" t="s">
        <v>1734</v>
      </c>
      <c r="E519" t="s">
        <v>1794</v>
      </c>
      <c r="F519">
        <v>4</v>
      </c>
      <c r="G519">
        <v>828.35</v>
      </c>
      <c r="H519">
        <v>0.17</v>
      </c>
      <c r="I519" t="s">
        <v>1824</v>
      </c>
      <c r="J519">
        <v>2750.1219999999998</v>
      </c>
    </row>
    <row r="520" spans="1:10" x14ac:dyDescent="0.25">
      <c r="A520" t="s">
        <v>2344</v>
      </c>
      <c r="B520" s="2">
        <v>45598</v>
      </c>
      <c r="C520" t="s">
        <v>1133</v>
      </c>
      <c r="D520" t="s">
        <v>1738</v>
      </c>
      <c r="E520" t="s">
        <v>1779</v>
      </c>
      <c r="F520">
        <v>3</v>
      </c>
      <c r="G520">
        <v>268.76</v>
      </c>
      <c r="H520">
        <v>0.01</v>
      </c>
      <c r="I520" t="s">
        <v>1826</v>
      </c>
      <c r="J520">
        <v>798.21719999999993</v>
      </c>
    </row>
    <row r="521" spans="1:10" x14ac:dyDescent="0.25">
      <c r="A521" t="s">
        <v>2345</v>
      </c>
      <c r="B521" s="2">
        <v>45495</v>
      </c>
      <c r="C521" t="s">
        <v>749</v>
      </c>
      <c r="D521" t="s">
        <v>1724</v>
      </c>
      <c r="E521" t="s">
        <v>1752</v>
      </c>
      <c r="F521">
        <v>4</v>
      </c>
      <c r="G521">
        <v>370.09</v>
      </c>
      <c r="H521">
        <v>0.22</v>
      </c>
      <c r="I521" t="s">
        <v>1829</v>
      </c>
      <c r="J521">
        <v>1154.6808000000001</v>
      </c>
    </row>
    <row r="522" spans="1:10" x14ac:dyDescent="0.25">
      <c r="A522" t="s">
        <v>2346</v>
      </c>
      <c r="B522" s="2">
        <v>45229</v>
      </c>
      <c r="C522" t="s">
        <v>809</v>
      </c>
      <c r="D522" t="s">
        <v>1704</v>
      </c>
      <c r="E522" t="s">
        <v>1776</v>
      </c>
      <c r="F522">
        <v>3</v>
      </c>
      <c r="G522">
        <v>679.22</v>
      </c>
      <c r="H522">
        <v>0.11</v>
      </c>
      <c r="I522" t="s">
        <v>1826</v>
      </c>
      <c r="J522">
        <v>1813.5174</v>
      </c>
    </row>
    <row r="523" spans="1:10" x14ac:dyDescent="0.25">
      <c r="A523" t="s">
        <v>2347</v>
      </c>
      <c r="B523" s="2">
        <v>45433</v>
      </c>
      <c r="C523" t="s">
        <v>1166</v>
      </c>
      <c r="D523" t="s">
        <v>1694</v>
      </c>
      <c r="E523" t="s">
        <v>1752</v>
      </c>
      <c r="F523">
        <v>3</v>
      </c>
      <c r="G523">
        <v>780.69</v>
      </c>
      <c r="H523">
        <v>0.1</v>
      </c>
      <c r="I523" t="s">
        <v>1829</v>
      </c>
      <c r="J523">
        <v>2107.8629999999998</v>
      </c>
    </row>
    <row r="524" spans="1:10" x14ac:dyDescent="0.25">
      <c r="A524" t="s">
        <v>2348</v>
      </c>
      <c r="B524" s="2">
        <v>45766</v>
      </c>
      <c r="C524" t="s">
        <v>833</v>
      </c>
      <c r="D524" t="s">
        <v>1632</v>
      </c>
      <c r="E524" t="s">
        <v>1761</v>
      </c>
      <c r="F524">
        <v>2</v>
      </c>
      <c r="G524">
        <v>42.97</v>
      </c>
      <c r="H524">
        <v>0.18</v>
      </c>
      <c r="I524" t="s">
        <v>1826</v>
      </c>
      <c r="J524">
        <v>70.470799999999997</v>
      </c>
    </row>
    <row r="525" spans="1:10" x14ac:dyDescent="0.25">
      <c r="A525" t="s">
        <v>2349</v>
      </c>
      <c r="B525" s="2">
        <v>45639</v>
      </c>
      <c r="C525" t="s">
        <v>908</v>
      </c>
      <c r="D525" t="s">
        <v>1712</v>
      </c>
      <c r="E525" t="s">
        <v>1752</v>
      </c>
      <c r="F525">
        <v>4</v>
      </c>
      <c r="G525">
        <v>854.37</v>
      </c>
      <c r="H525">
        <v>7.0000000000000007E-2</v>
      </c>
      <c r="I525" t="s">
        <v>1826</v>
      </c>
      <c r="J525">
        <v>3178.2564000000002</v>
      </c>
    </row>
    <row r="526" spans="1:10" x14ac:dyDescent="0.25">
      <c r="A526" t="s">
        <v>2350</v>
      </c>
      <c r="B526" s="2">
        <v>45774</v>
      </c>
      <c r="C526" t="s">
        <v>356</v>
      </c>
      <c r="D526" t="s">
        <v>1596</v>
      </c>
      <c r="E526" t="s">
        <v>1804</v>
      </c>
      <c r="F526">
        <v>2</v>
      </c>
      <c r="G526">
        <v>409.52</v>
      </c>
      <c r="H526">
        <v>0.06</v>
      </c>
      <c r="I526" t="s">
        <v>1829</v>
      </c>
      <c r="J526">
        <v>769.8975999999999</v>
      </c>
    </row>
    <row r="527" spans="1:10" x14ac:dyDescent="0.25">
      <c r="A527" t="s">
        <v>2351</v>
      </c>
      <c r="B527" s="2">
        <v>45569</v>
      </c>
      <c r="C527" t="s">
        <v>547</v>
      </c>
      <c r="D527" t="s">
        <v>1696</v>
      </c>
      <c r="E527" t="s">
        <v>1789</v>
      </c>
      <c r="F527">
        <v>2</v>
      </c>
      <c r="G527">
        <v>407.46</v>
      </c>
      <c r="H527">
        <v>0.21</v>
      </c>
      <c r="I527" t="s">
        <v>1824</v>
      </c>
      <c r="J527">
        <v>643.78679999999997</v>
      </c>
    </row>
    <row r="528" spans="1:10" x14ac:dyDescent="0.25">
      <c r="A528" t="s">
        <v>2352</v>
      </c>
      <c r="B528" s="2">
        <v>45856</v>
      </c>
      <c r="C528" t="s">
        <v>735</v>
      </c>
      <c r="D528" t="s">
        <v>1553</v>
      </c>
      <c r="E528" t="s">
        <v>1782</v>
      </c>
      <c r="F528">
        <v>1</v>
      </c>
      <c r="G528">
        <v>728.84</v>
      </c>
      <c r="H528">
        <v>0.28000000000000003</v>
      </c>
      <c r="I528" t="s">
        <v>1826</v>
      </c>
      <c r="J528">
        <v>524.76480000000004</v>
      </c>
    </row>
    <row r="529" spans="1:10" x14ac:dyDescent="0.25">
      <c r="A529" t="s">
        <v>2353</v>
      </c>
      <c r="B529" s="2">
        <v>45362</v>
      </c>
      <c r="C529" t="s">
        <v>1400</v>
      </c>
      <c r="D529" t="s">
        <v>1704</v>
      </c>
      <c r="E529" t="s">
        <v>1776</v>
      </c>
      <c r="F529">
        <v>4</v>
      </c>
      <c r="G529">
        <v>467.24</v>
      </c>
      <c r="H529">
        <v>0.08</v>
      </c>
      <c r="I529" t="s">
        <v>1826</v>
      </c>
      <c r="J529">
        <v>1719.4431999999999</v>
      </c>
    </row>
    <row r="530" spans="1:10" x14ac:dyDescent="0.25">
      <c r="A530" t="s">
        <v>2354</v>
      </c>
      <c r="B530" s="2">
        <v>45457</v>
      </c>
      <c r="C530" t="s">
        <v>332</v>
      </c>
      <c r="D530" t="s">
        <v>1568</v>
      </c>
      <c r="E530" t="s">
        <v>1792</v>
      </c>
      <c r="F530">
        <v>1</v>
      </c>
      <c r="G530">
        <v>57.94</v>
      </c>
      <c r="H530">
        <v>0.13</v>
      </c>
      <c r="I530" t="s">
        <v>1826</v>
      </c>
      <c r="J530">
        <v>50.407799999999988</v>
      </c>
    </row>
    <row r="531" spans="1:10" x14ac:dyDescent="0.25">
      <c r="A531" t="s">
        <v>2355</v>
      </c>
      <c r="B531" s="2">
        <v>45338</v>
      </c>
      <c r="C531" t="s">
        <v>1080</v>
      </c>
      <c r="D531" t="s">
        <v>1646</v>
      </c>
      <c r="E531" t="s">
        <v>1807</v>
      </c>
      <c r="F531">
        <v>1</v>
      </c>
      <c r="G531">
        <v>540.1</v>
      </c>
      <c r="H531">
        <v>0.22</v>
      </c>
      <c r="I531" t="s">
        <v>1824</v>
      </c>
      <c r="J531">
        <v>421.27800000000002</v>
      </c>
    </row>
    <row r="532" spans="1:10" x14ac:dyDescent="0.25">
      <c r="A532" t="s">
        <v>2356</v>
      </c>
      <c r="B532" s="2">
        <v>45552</v>
      </c>
      <c r="C532" t="s">
        <v>281</v>
      </c>
      <c r="D532" t="s">
        <v>1562</v>
      </c>
      <c r="E532" t="s">
        <v>1813</v>
      </c>
      <c r="F532">
        <v>4</v>
      </c>
      <c r="G532">
        <v>816.28</v>
      </c>
      <c r="H532">
        <v>0.15</v>
      </c>
      <c r="I532" t="s">
        <v>1829</v>
      </c>
      <c r="J532">
        <v>2775.3519999999999</v>
      </c>
    </row>
    <row r="533" spans="1:10" x14ac:dyDescent="0.25">
      <c r="A533" t="s">
        <v>2357</v>
      </c>
      <c r="B533" s="2">
        <v>45895</v>
      </c>
      <c r="C533" t="s">
        <v>589</v>
      </c>
      <c r="D533" t="s">
        <v>1632</v>
      </c>
      <c r="E533" t="s">
        <v>1782</v>
      </c>
      <c r="F533">
        <v>4</v>
      </c>
      <c r="G533">
        <v>727.49</v>
      </c>
      <c r="H533">
        <v>0.11</v>
      </c>
      <c r="I533" t="s">
        <v>1824</v>
      </c>
      <c r="J533">
        <v>2589.8643999999999</v>
      </c>
    </row>
    <row r="534" spans="1:10" x14ac:dyDescent="0.25">
      <c r="A534" t="s">
        <v>2358</v>
      </c>
      <c r="B534" s="2">
        <v>45447</v>
      </c>
      <c r="C534" t="s">
        <v>568</v>
      </c>
      <c r="D534" t="s">
        <v>1720</v>
      </c>
      <c r="E534" t="s">
        <v>1797</v>
      </c>
      <c r="F534">
        <v>4</v>
      </c>
      <c r="G534">
        <v>817.92</v>
      </c>
      <c r="H534">
        <v>0.21</v>
      </c>
      <c r="I534" t="s">
        <v>1824</v>
      </c>
      <c r="J534">
        <v>2584.6271999999999</v>
      </c>
    </row>
    <row r="535" spans="1:10" x14ac:dyDescent="0.25">
      <c r="A535" t="s">
        <v>2359</v>
      </c>
      <c r="B535" s="2">
        <v>45578</v>
      </c>
      <c r="C535" t="s">
        <v>1023</v>
      </c>
      <c r="D535" t="s">
        <v>1624</v>
      </c>
      <c r="E535" t="s">
        <v>1779</v>
      </c>
      <c r="F535">
        <v>2</v>
      </c>
      <c r="G535">
        <v>358.45</v>
      </c>
      <c r="H535">
        <v>7.0000000000000007E-2</v>
      </c>
      <c r="I535" t="s">
        <v>1829</v>
      </c>
      <c r="J535">
        <v>666.71699999999998</v>
      </c>
    </row>
    <row r="536" spans="1:10" x14ac:dyDescent="0.25">
      <c r="A536" t="s">
        <v>2360</v>
      </c>
      <c r="B536" s="2">
        <v>45697</v>
      </c>
      <c r="C536" t="s">
        <v>657</v>
      </c>
      <c r="D536" t="s">
        <v>1722</v>
      </c>
      <c r="E536" t="s">
        <v>1786</v>
      </c>
      <c r="F536">
        <v>1</v>
      </c>
      <c r="G536">
        <v>972.06</v>
      </c>
      <c r="H536">
        <v>0.3</v>
      </c>
      <c r="I536" t="s">
        <v>1829</v>
      </c>
      <c r="J536">
        <v>680.44199999999989</v>
      </c>
    </row>
    <row r="537" spans="1:10" x14ac:dyDescent="0.25">
      <c r="A537" t="s">
        <v>2361</v>
      </c>
      <c r="B537" s="2">
        <v>45281</v>
      </c>
      <c r="C537" t="s">
        <v>130</v>
      </c>
      <c r="D537" t="s">
        <v>1580</v>
      </c>
      <c r="E537" t="s">
        <v>1752</v>
      </c>
      <c r="F537">
        <v>1</v>
      </c>
      <c r="G537">
        <v>791.36</v>
      </c>
      <c r="H537">
        <v>0.06</v>
      </c>
      <c r="I537" t="s">
        <v>1826</v>
      </c>
      <c r="J537">
        <v>743.87839999999994</v>
      </c>
    </row>
    <row r="538" spans="1:10" x14ac:dyDescent="0.25">
      <c r="A538" t="s">
        <v>2362</v>
      </c>
      <c r="B538" s="2">
        <v>45855</v>
      </c>
      <c r="C538" t="s">
        <v>990</v>
      </c>
      <c r="D538" t="s">
        <v>1676</v>
      </c>
      <c r="E538" t="s">
        <v>1773</v>
      </c>
      <c r="F538">
        <v>4</v>
      </c>
      <c r="G538">
        <v>839.65</v>
      </c>
      <c r="H538">
        <v>0.26</v>
      </c>
      <c r="I538" t="s">
        <v>1829</v>
      </c>
      <c r="J538">
        <v>2485.364</v>
      </c>
    </row>
    <row r="539" spans="1:10" x14ac:dyDescent="0.25">
      <c r="A539" t="s">
        <v>2363</v>
      </c>
      <c r="B539" s="2">
        <v>45793</v>
      </c>
      <c r="C539" t="s">
        <v>815</v>
      </c>
      <c r="D539" t="s">
        <v>1692</v>
      </c>
      <c r="E539" t="s">
        <v>1761</v>
      </c>
      <c r="F539">
        <v>2</v>
      </c>
      <c r="G539">
        <v>245.52</v>
      </c>
      <c r="H539">
        <v>0.11</v>
      </c>
      <c r="I539" t="s">
        <v>1829</v>
      </c>
      <c r="J539">
        <v>437.0256</v>
      </c>
    </row>
    <row r="540" spans="1:10" x14ac:dyDescent="0.25">
      <c r="A540" t="s">
        <v>2364</v>
      </c>
      <c r="B540" s="2">
        <v>45881</v>
      </c>
      <c r="C540" t="s">
        <v>1211</v>
      </c>
      <c r="D540" t="s">
        <v>1712</v>
      </c>
      <c r="E540" t="s">
        <v>1782</v>
      </c>
      <c r="F540">
        <v>3</v>
      </c>
      <c r="G540">
        <v>787.91</v>
      </c>
      <c r="H540">
        <v>0.06</v>
      </c>
      <c r="I540" t="s">
        <v>1826</v>
      </c>
      <c r="J540">
        <v>2221.9061999999999</v>
      </c>
    </row>
    <row r="541" spans="1:10" x14ac:dyDescent="0.25">
      <c r="A541" t="s">
        <v>2365</v>
      </c>
      <c r="B541" s="2">
        <v>45890</v>
      </c>
      <c r="C541" t="s">
        <v>202</v>
      </c>
      <c r="D541" t="s">
        <v>1698</v>
      </c>
      <c r="E541" t="s">
        <v>1769</v>
      </c>
      <c r="F541">
        <v>2</v>
      </c>
      <c r="G541">
        <v>709.17</v>
      </c>
      <c r="H541">
        <v>0.22</v>
      </c>
      <c r="I541" t="s">
        <v>1824</v>
      </c>
      <c r="J541">
        <v>1106.3052</v>
      </c>
    </row>
    <row r="542" spans="1:10" x14ac:dyDescent="0.25">
      <c r="A542" t="s">
        <v>2366</v>
      </c>
      <c r="B542" s="2">
        <v>45251</v>
      </c>
      <c r="C542" t="s">
        <v>755</v>
      </c>
      <c r="D542" t="s">
        <v>1730</v>
      </c>
      <c r="E542" t="s">
        <v>1779</v>
      </c>
      <c r="F542">
        <v>2</v>
      </c>
      <c r="G542">
        <v>533.91999999999996</v>
      </c>
      <c r="H542">
        <v>0.13</v>
      </c>
      <c r="I542" t="s">
        <v>1824</v>
      </c>
      <c r="J542">
        <v>929.02079999999989</v>
      </c>
    </row>
    <row r="543" spans="1:10" x14ac:dyDescent="0.25">
      <c r="A543" t="s">
        <v>2367</v>
      </c>
      <c r="B543" s="2">
        <v>45695</v>
      </c>
      <c r="C543" t="s">
        <v>1513</v>
      </c>
      <c r="D543" t="s">
        <v>1632</v>
      </c>
      <c r="E543" t="s">
        <v>1752</v>
      </c>
      <c r="F543">
        <v>1</v>
      </c>
      <c r="G543">
        <v>878.84</v>
      </c>
      <c r="H543">
        <v>0.28000000000000003</v>
      </c>
      <c r="I543" t="s">
        <v>1829</v>
      </c>
      <c r="J543">
        <v>632.76480000000004</v>
      </c>
    </row>
    <row r="544" spans="1:10" x14ac:dyDescent="0.25">
      <c r="A544" t="s">
        <v>2368</v>
      </c>
      <c r="B544" s="2">
        <v>45287</v>
      </c>
      <c r="C544" t="s">
        <v>666</v>
      </c>
      <c r="D544" t="s">
        <v>1636</v>
      </c>
      <c r="E544" t="s">
        <v>1804</v>
      </c>
      <c r="F544">
        <v>1</v>
      </c>
      <c r="G544">
        <v>442.36</v>
      </c>
      <c r="H544">
        <v>0.14000000000000001</v>
      </c>
      <c r="I544" t="s">
        <v>1824</v>
      </c>
      <c r="J544">
        <v>380.42959999999999</v>
      </c>
    </row>
    <row r="545" spans="1:10" x14ac:dyDescent="0.25">
      <c r="A545" t="s">
        <v>2369</v>
      </c>
      <c r="B545" s="2">
        <v>45711</v>
      </c>
      <c r="C545" t="s">
        <v>1047</v>
      </c>
      <c r="D545" t="s">
        <v>1618</v>
      </c>
      <c r="E545" t="s">
        <v>1776</v>
      </c>
      <c r="F545">
        <v>1</v>
      </c>
      <c r="G545">
        <v>763.34</v>
      </c>
      <c r="H545">
        <v>0.11</v>
      </c>
      <c r="I545" t="s">
        <v>1829</v>
      </c>
      <c r="J545">
        <v>679.37260000000003</v>
      </c>
    </row>
    <row r="546" spans="1:10" x14ac:dyDescent="0.25">
      <c r="A546" t="s">
        <v>2370</v>
      </c>
      <c r="B546" s="2">
        <v>45842</v>
      </c>
      <c r="C546" t="s">
        <v>553</v>
      </c>
      <c r="D546" t="s">
        <v>1666</v>
      </c>
      <c r="E546" t="s">
        <v>1810</v>
      </c>
      <c r="F546">
        <v>3</v>
      </c>
      <c r="G546">
        <v>178.22</v>
      </c>
      <c r="H546">
        <v>0.15</v>
      </c>
      <c r="I546" t="s">
        <v>1829</v>
      </c>
      <c r="J546">
        <v>454.46100000000001</v>
      </c>
    </row>
    <row r="547" spans="1:10" x14ac:dyDescent="0.25">
      <c r="A547" t="s">
        <v>2371</v>
      </c>
      <c r="B547" s="2">
        <v>45255</v>
      </c>
      <c r="C547" t="s">
        <v>366</v>
      </c>
      <c r="D547" t="s">
        <v>1600</v>
      </c>
      <c r="E547" t="s">
        <v>1757</v>
      </c>
      <c r="F547">
        <v>4</v>
      </c>
      <c r="G547">
        <v>90.32</v>
      </c>
      <c r="H547">
        <v>0.08</v>
      </c>
      <c r="I547" t="s">
        <v>1826</v>
      </c>
      <c r="J547">
        <v>332.37759999999997</v>
      </c>
    </row>
    <row r="548" spans="1:10" x14ac:dyDescent="0.25">
      <c r="A548" t="s">
        <v>2372</v>
      </c>
      <c r="B548" s="2">
        <v>45695</v>
      </c>
      <c r="C548" t="s">
        <v>1181</v>
      </c>
      <c r="D548" t="s">
        <v>1568</v>
      </c>
      <c r="E548" t="s">
        <v>1776</v>
      </c>
      <c r="F548">
        <v>3</v>
      </c>
      <c r="G548">
        <v>370.93</v>
      </c>
      <c r="H548">
        <v>0</v>
      </c>
      <c r="I548" t="s">
        <v>1824</v>
      </c>
      <c r="J548">
        <v>1112.79</v>
      </c>
    </row>
    <row r="549" spans="1:10" x14ac:dyDescent="0.25">
      <c r="A549" t="s">
        <v>2373</v>
      </c>
      <c r="B549" s="2">
        <v>45281</v>
      </c>
      <c r="C549" t="s">
        <v>178</v>
      </c>
      <c r="D549" t="s">
        <v>1594</v>
      </c>
      <c r="E549" t="s">
        <v>1801</v>
      </c>
      <c r="F549">
        <v>1</v>
      </c>
      <c r="G549">
        <v>352.43</v>
      </c>
      <c r="H549">
        <v>0.14000000000000001</v>
      </c>
      <c r="I549" t="s">
        <v>1826</v>
      </c>
      <c r="J549">
        <v>303.08980000000003</v>
      </c>
    </row>
    <row r="550" spans="1:10" x14ac:dyDescent="0.25">
      <c r="A550" t="s">
        <v>2374</v>
      </c>
      <c r="B550" s="2">
        <v>45295</v>
      </c>
      <c r="C550" t="s">
        <v>425</v>
      </c>
      <c r="D550" t="s">
        <v>1572</v>
      </c>
      <c r="E550" t="s">
        <v>1801</v>
      </c>
      <c r="F550">
        <v>2</v>
      </c>
      <c r="G550">
        <v>562.97</v>
      </c>
      <c r="H550">
        <v>0.2</v>
      </c>
      <c r="I550" t="s">
        <v>1824</v>
      </c>
      <c r="J550">
        <v>900.75200000000007</v>
      </c>
    </row>
    <row r="551" spans="1:10" x14ac:dyDescent="0.25">
      <c r="A551" t="s">
        <v>2375</v>
      </c>
      <c r="B551" s="2">
        <v>45260</v>
      </c>
      <c r="C551" t="s">
        <v>526</v>
      </c>
      <c r="D551" t="s">
        <v>1658</v>
      </c>
      <c r="E551" t="s">
        <v>1779</v>
      </c>
      <c r="F551">
        <v>1</v>
      </c>
      <c r="G551">
        <v>522.85</v>
      </c>
      <c r="H551">
        <v>0.12</v>
      </c>
      <c r="I551" t="s">
        <v>1826</v>
      </c>
      <c r="J551">
        <v>460.108</v>
      </c>
    </row>
    <row r="552" spans="1:10" x14ac:dyDescent="0.25">
      <c r="A552" t="s">
        <v>2376</v>
      </c>
      <c r="B552" s="2">
        <v>45851</v>
      </c>
      <c r="C552" t="s">
        <v>1095</v>
      </c>
      <c r="D552" t="s">
        <v>1590</v>
      </c>
      <c r="E552" t="s">
        <v>1804</v>
      </c>
      <c r="F552">
        <v>4</v>
      </c>
      <c r="G552">
        <v>714.89</v>
      </c>
      <c r="H552">
        <v>0.15</v>
      </c>
      <c r="I552" t="s">
        <v>1824</v>
      </c>
      <c r="J552">
        <v>2430.6260000000002</v>
      </c>
    </row>
    <row r="553" spans="1:10" x14ac:dyDescent="0.25">
      <c r="A553" t="s">
        <v>2377</v>
      </c>
      <c r="B553" s="2">
        <v>45222</v>
      </c>
      <c r="C553" t="s">
        <v>616</v>
      </c>
      <c r="D553" t="s">
        <v>1634</v>
      </c>
      <c r="E553" t="s">
        <v>1761</v>
      </c>
      <c r="F553">
        <v>3</v>
      </c>
      <c r="G553">
        <v>137.77000000000001</v>
      </c>
      <c r="H553">
        <v>0.26</v>
      </c>
      <c r="I553" t="s">
        <v>1826</v>
      </c>
      <c r="J553">
        <v>305.84940000000012</v>
      </c>
    </row>
    <row r="554" spans="1:10" x14ac:dyDescent="0.25">
      <c r="A554" t="s">
        <v>2378</v>
      </c>
      <c r="B554" s="2">
        <v>45940</v>
      </c>
      <c r="C554" t="s">
        <v>114</v>
      </c>
      <c r="D554" t="s">
        <v>1732</v>
      </c>
      <c r="E554" t="s">
        <v>1792</v>
      </c>
      <c r="F554">
        <v>3</v>
      </c>
      <c r="G554">
        <v>862.18</v>
      </c>
      <c r="H554">
        <v>0.22</v>
      </c>
      <c r="I554" t="s">
        <v>1826</v>
      </c>
      <c r="J554">
        <v>2017.5011999999999</v>
      </c>
    </row>
    <row r="555" spans="1:10" x14ac:dyDescent="0.25">
      <c r="A555" t="s">
        <v>2379</v>
      </c>
      <c r="B555" s="2">
        <v>45822</v>
      </c>
      <c r="C555" t="s">
        <v>214</v>
      </c>
      <c r="D555" t="s">
        <v>1624</v>
      </c>
      <c r="E555" t="s">
        <v>1799</v>
      </c>
      <c r="F555">
        <v>2</v>
      </c>
      <c r="G555">
        <v>833.64</v>
      </c>
      <c r="H555">
        <v>0.24</v>
      </c>
      <c r="I555" t="s">
        <v>1826</v>
      </c>
      <c r="J555">
        <v>1267.1328000000001</v>
      </c>
    </row>
    <row r="556" spans="1:10" x14ac:dyDescent="0.25">
      <c r="A556" t="s">
        <v>2380</v>
      </c>
      <c r="B556" s="2">
        <v>45752</v>
      </c>
      <c r="C556" t="s">
        <v>860</v>
      </c>
      <c r="D556" t="s">
        <v>1586</v>
      </c>
      <c r="E556" t="s">
        <v>1801</v>
      </c>
      <c r="F556">
        <v>3</v>
      </c>
      <c r="G556">
        <v>543.22</v>
      </c>
      <c r="H556">
        <v>0.05</v>
      </c>
      <c r="I556" t="s">
        <v>1829</v>
      </c>
      <c r="J556">
        <v>1548.1769999999999</v>
      </c>
    </row>
    <row r="557" spans="1:10" x14ac:dyDescent="0.25">
      <c r="A557" t="s">
        <v>2381</v>
      </c>
      <c r="B557" s="2">
        <v>45677</v>
      </c>
      <c r="C557" t="s">
        <v>884</v>
      </c>
      <c r="D557" t="s">
        <v>1724</v>
      </c>
      <c r="E557" t="s">
        <v>1761</v>
      </c>
      <c r="F557">
        <v>3</v>
      </c>
      <c r="G557">
        <v>691.02</v>
      </c>
      <c r="H557">
        <v>0.12</v>
      </c>
      <c r="I557" t="s">
        <v>1829</v>
      </c>
      <c r="J557">
        <v>1824.2927999999999</v>
      </c>
    </row>
    <row r="558" spans="1:10" x14ac:dyDescent="0.25">
      <c r="A558" t="s">
        <v>2382</v>
      </c>
      <c r="B558" s="2">
        <v>45253</v>
      </c>
      <c r="C558" t="s">
        <v>314</v>
      </c>
      <c r="D558" t="s">
        <v>1720</v>
      </c>
      <c r="E558" t="s">
        <v>1807</v>
      </c>
      <c r="F558">
        <v>4</v>
      </c>
      <c r="G558">
        <v>338.73</v>
      </c>
      <c r="H558">
        <v>0.18</v>
      </c>
      <c r="I558" t="s">
        <v>1824</v>
      </c>
      <c r="J558">
        <v>1111.0344</v>
      </c>
    </row>
    <row r="559" spans="1:10" x14ac:dyDescent="0.25">
      <c r="A559" t="s">
        <v>2383</v>
      </c>
      <c r="B559" s="2">
        <v>45389</v>
      </c>
      <c r="C559" t="s">
        <v>230</v>
      </c>
      <c r="D559" t="s">
        <v>1716</v>
      </c>
      <c r="E559" t="s">
        <v>1804</v>
      </c>
      <c r="F559">
        <v>3</v>
      </c>
      <c r="G559">
        <v>366.08</v>
      </c>
      <c r="H559">
        <v>0.05</v>
      </c>
      <c r="I559" t="s">
        <v>1824</v>
      </c>
      <c r="J559">
        <v>1043.328</v>
      </c>
    </row>
    <row r="560" spans="1:10" x14ac:dyDescent="0.25">
      <c r="A560" t="s">
        <v>2384</v>
      </c>
      <c r="B560" s="2">
        <v>45840</v>
      </c>
      <c r="C560" t="s">
        <v>372</v>
      </c>
      <c r="D560" t="s">
        <v>1574</v>
      </c>
      <c r="E560" t="s">
        <v>1797</v>
      </c>
      <c r="F560">
        <v>4</v>
      </c>
      <c r="G560">
        <v>539.48</v>
      </c>
      <c r="H560">
        <v>0.28000000000000003</v>
      </c>
      <c r="I560" t="s">
        <v>1829</v>
      </c>
      <c r="J560">
        <v>1553.7023999999999</v>
      </c>
    </row>
    <row r="561" spans="1:10" x14ac:dyDescent="0.25">
      <c r="A561" t="s">
        <v>2385</v>
      </c>
      <c r="B561" s="2">
        <v>45256</v>
      </c>
      <c r="C561" t="s">
        <v>1214</v>
      </c>
      <c r="D561" t="s">
        <v>1730</v>
      </c>
      <c r="E561" t="s">
        <v>1804</v>
      </c>
      <c r="F561">
        <v>1</v>
      </c>
      <c r="G561">
        <v>499.59</v>
      </c>
      <c r="H561">
        <v>0.03</v>
      </c>
      <c r="I561" t="s">
        <v>1829</v>
      </c>
      <c r="J561">
        <v>484.60230000000001</v>
      </c>
    </row>
    <row r="562" spans="1:10" x14ac:dyDescent="0.25">
      <c r="A562" t="s">
        <v>2386</v>
      </c>
      <c r="B562" s="2">
        <v>45326</v>
      </c>
      <c r="C562" t="s">
        <v>619</v>
      </c>
      <c r="D562" t="s">
        <v>1608</v>
      </c>
      <c r="E562" t="s">
        <v>1782</v>
      </c>
      <c r="F562">
        <v>3</v>
      </c>
      <c r="G562">
        <v>330.04</v>
      </c>
      <c r="H562">
        <v>0.2</v>
      </c>
      <c r="I562" t="s">
        <v>1824</v>
      </c>
      <c r="J562">
        <v>792.09600000000012</v>
      </c>
    </row>
    <row r="563" spans="1:10" x14ac:dyDescent="0.25">
      <c r="A563" t="s">
        <v>2387</v>
      </c>
      <c r="B563" s="2">
        <v>45459</v>
      </c>
      <c r="C563" t="s">
        <v>601</v>
      </c>
      <c r="D563" t="s">
        <v>1570</v>
      </c>
      <c r="E563" t="s">
        <v>1807</v>
      </c>
      <c r="F563">
        <v>2</v>
      </c>
      <c r="G563">
        <v>813.01</v>
      </c>
      <c r="H563">
        <v>0.06</v>
      </c>
      <c r="I563" t="s">
        <v>1826</v>
      </c>
      <c r="J563">
        <v>1528.4588000000001</v>
      </c>
    </row>
    <row r="564" spans="1:10" x14ac:dyDescent="0.25">
      <c r="A564" t="s">
        <v>2388</v>
      </c>
      <c r="B564" s="2">
        <v>45715</v>
      </c>
      <c r="C564" t="s">
        <v>110</v>
      </c>
      <c r="D564" t="s">
        <v>1546</v>
      </c>
      <c r="E564" t="s">
        <v>1761</v>
      </c>
      <c r="F564">
        <v>4</v>
      </c>
      <c r="G564">
        <v>204.8</v>
      </c>
      <c r="H564">
        <v>0.03</v>
      </c>
      <c r="I564" t="s">
        <v>1826</v>
      </c>
      <c r="J564">
        <v>794.62400000000002</v>
      </c>
    </row>
    <row r="565" spans="1:10" x14ac:dyDescent="0.25">
      <c r="A565" t="s">
        <v>2389</v>
      </c>
      <c r="B565" s="2">
        <v>45223</v>
      </c>
      <c r="C565" t="s">
        <v>55</v>
      </c>
      <c r="D565" t="s">
        <v>1551</v>
      </c>
      <c r="E565" t="s">
        <v>1766</v>
      </c>
      <c r="F565">
        <v>3</v>
      </c>
      <c r="G565">
        <v>728.32</v>
      </c>
      <c r="H565">
        <v>0.01</v>
      </c>
      <c r="I565" t="s">
        <v>1824</v>
      </c>
      <c r="J565">
        <v>2163.1104</v>
      </c>
    </row>
    <row r="566" spans="1:10" x14ac:dyDescent="0.25">
      <c r="A566" t="s">
        <v>2390</v>
      </c>
      <c r="B566" s="2">
        <v>45507</v>
      </c>
      <c r="C566" t="s">
        <v>1397</v>
      </c>
      <c r="D566" t="s">
        <v>1666</v>
      </c>
      <c r="E566" t="s">
        <v>1779</v>
      </c>
      <c r="F566">
        <v>3</v>
      </c>
      <c r="G566">
        <v>836.4</v>
      </c>
      <c r="H566">
        <v>0</v>
      </c>
      <c r="I566" t="s">
        <v>1824</v>
      </c>
      <c r="J566">
        <v>2509.1999999999998</v>
      </c>
    </row>
    <row r="567" spans="1:10" x14ac:dyDescent="0.25">
      <c r="A567" t="s">
        <v>2391</v>
      </c>
      <c r="B567" s="2">
        <v>45843</v>
      </c>
      <c r="C567" t="s">
        <v>502</v>
      </c>
      <c r="D567" t="s">
        <v>1728</v>
      </c>
      <c r="E567" t="s">
        <v>1794</v>
      </c>
      <c r="F567">
        <v>1</v>
      </c>
      <c r="G567">
        <v>780.16</v>
      </c>
      <c r="H567">
        <v>0.02</v>
      </c>
      <c r="I567" t="s">
        <v>1829</v>
      </c>
      <c r="J567">
        <v>764.55679999999995</v>
      </c>
    </row>
    <row r="568" spans="1:10" x14ac:dyDescent="0.25">
      <c r="A568" t="s">
        <v>2392</v>
      </c>
      <c r="B568" s="2">
        <v>45804</v>
      </c>
      <c r="C568" t="s">
        <v>1449</v>
      </c>
      <c r="D568" t="s">
        <v>1640</v>
      </c>
      <c r="E568" t="s">
        <v>1797</v>
      </c>
      <c r="F568">
        <v>4</v>
      </c>
      <c r="G568">
        <v>354.12</v>
      </c>
      <c r="H568">
        <v>0.06</v>
      </c>
      <c r="I568" t="s">
        <v>1826</v>
      </c>
      <c r="J568">
        <v>1331.4911999999999</v>
      </c>
    </row>
    <row r="569" spans="1:10" x14ac:dyDescent="0.25">
      <c r="A569" t="s">
        <v>2393</v>
      </c>
      <c r="B569" s="2">
        <v>45602</v>
      </c>
      <c r="C569" t="s">
        <v>1397</v>
      </c>
      <c r="D569" t="s">
        <v>1674</v>
      </c>
      <c r="E569" t="s">
        <v>1761</v>
      </c>
      <c r="F569">
        <v>4</v>
      </c>
      <c r="G569">
        <v>282.48</v>
      </c>
      <c r="H569">
        <v>0.11</v>
      </c>
      <c r="I569" t="s">
        <v>1826</v>
      </c>
      <c r="J569">
        <v>1005.6288</v>
      </c>
    </row>
    <row r="570" spans="1:10" x14ac:dyDescent="0.25">
      <c r="A570" t="s">
        <v>2394</v>
      </c>
      <c r="B570" s="2">
        <v>45446</v>
      </c>
      <c r="C570" t="s">
        <v>1032</v>
      </c>
      <c r="D570" t="s">
        <v>1588</v>
      </c>
      <c r="E570" t="s">
        <v>1776</v>
      </c>
      <c r="F570">
        <v>2</v>
      </c>
      <c r="G570">
        <v>740.68</v>
      </c>
      <c r="H570">
        <v>0.02</v>
      </c>
      <c r="I570" t="s">
        <v>1826</v>
      </c>
      <c r="J570">
        <v>1451.7328</v>
      </c>
    </row>
    <row r="571" spans="1:10" x14ac:dyDescent="0.25">
      <c r="A571" t="s">
        <v>2395</v>
      </c>
      <c r="B571" s="2">
        <v>45384</v>
      </c>
      <c r="C571" t="s">
        <v>372</v>
      </c>
      <c r="D571" t="s">
        <v>1660</v>
      </c>
      <c r="E571" t="s">
        <v>1786</v>
      </c>
      <c r="F571">
        <v>3</v>
      </c>
      <c r="G571">
        <v>600.58000000000004</v>
      </c>
      <c r="H571">
        <v>0.28999999999999998</v>
      </c>
      <c r="I571" t="s">
        <v>1829</v>
      </c>
      <c r="J571">
        <v>1279.2354</v>
      </c>
    </row>
    <row r="572" spans="1:10" x14ac:dyDescent="0.25">
      <c r="A572" t="s">
        <v>2396</v>
      </c>
      <c r="B572" s="2">
        <v>45348</v>
      </c>
      <c r="C572" t="s">
        <v>1422</v>
      </c>
      <c r="D572" t="s">
        <v>1678</v>
      </c>
      <c r="E572" t="s">
        <v>1766</v>
      </c>
      <c r="F572">
        <v>3</v>
      </c>
      <c r="G572">
        <v>345.58</v>
      </c>
      <c r="H572">
        <v>0.22</v>
      </c>
      <c r="I572" t="s">
        <v>1824</v>
      </c>
      <c r="J572">
        <v>808.65719999999999</v>
      </c>
    </row>
    <row r="573" spans="1:10" x14ac:dyDescent="0.25">
      <c r="A573" t="s">
        <v>2397</v>
      </c>
      <c r="B573" s="2">
        <v>45688</v>
      </c>
      <c r="C573" t="s">
        <v>902</v>
      </c>
      <c r="D573" t="s">
        <v>1584</v>
      </c>
      <c r="E573" t="s">
        <v>1792</v>
      </c>
      <c r="F573">
        <v>1</v>
      </c>
      <c r="G573">
        <v>974.52</v>
      </c>
      <c r="H573">
        <v>0.01</v>
      </c>
      <c r="I573" t="s">
        <v>1826</v>
      </c>
      <c r="J573">
        <v>964.77480000000003</v>
      </c>
    </row>
    <row r="574" spans="1:10" x14ac:dyDescent="0.25">
      <c r="A574" t="s">
        <v>2398</v>
      </c>
      <c r="B574" s="2">
        <v>45249</v>
      </c>
      <c r="C574" t="s">
        <v>157</v>
      </c>
      <c r="D574" t="s">
        <v>1582</v>
      </c>
      <c r="E574" t="s">
        <v>1757</v>
      </c>
      <c r="F574">
        <v>3</v>
      </c>
      <c r="G574">
        <v>282.33</v>
      </c>
      <c r="H574">
        <v>7.0000000000000007E-2</v>
      </c>
      <c r="I574" t="s">
        <v>1824</v>
      </c>
      <c r="J574">
        <v>787.70069999999998</v>
      </c>
    </row>
    <row r="575" spans="1:10" x14ac:dyDescent="0.25">
      <c r="A575" t="s">
        <v>2399</v>
      </c>
      <c r="B575" s="2">
        <v>45726</v>
      </c>
      <c r="C575" t="s">
        <v>1193</v>
      </c>
      <c r="D575" t="s">
        <v>1700</v>
      </c>
      <c r="E575" t="s">
        <v>1813</v>
      </c>
      <c r="F575">
        <v>4</v>
      </c>
      <c r="G575">
        <v>158.46</v>
      </c>
      <c r="H575">
        <v>0.09</v>
      </c>
      <c r="I575" t="s">
        <v>1826</v>
      </c>
      <c r="J575">
        <v>576.7944</v>
      </c>
    </row>
    <row r="576" spans="1:10" x14ac:dyDescent="0.25">
      <c r="A576" t="s">
        <v>2400</v>
      </c>
      <c r="B576" s="2">
        <v>45283</v>
      </c>
      <c r="C576" t="s">
        <v>1077</v>
      </c>
      <c r="D576" t="s">
        <v>1658</v>
      </c>
      <c r="E576" t="s">
        <v>1779</v>
      </c>
      <c r="F576">
        <v>2</v>
      </c>
      <c r="G576">
        <v>778.56</v>
      </c>
      <c r="H576">
        <v>0.11</v>
      </c>
      <c r="I576" t="s">
        <v>1829</v>
      </c>
      <c r="J576">
        <v>1385.8368</v>
      </c>
    </row>
    <row r="577" spans="1:10" x14ac:dyDescent="0.25">
      <c r="A577" t="s">
        <v>2401</v>
      </c>
      <c r="B577" s="2">
        <v>45353</v>
      </c>
      <c r="C577" t="s">
        <v>761</v>
      </c>
      <c r="D577" t="s">
        <v>1648</v>
      </c>
      <c r="E577" t="s">
        <v>1813</v>
      </c>
      <c r="F577">
        <v>4</v>
      </c>
      <c r="G577">
        <v>280.16000000000003</v>
      </c>
      <c r="H577">
        <v>0.18</v>
      </c>
      <c r="I577" t="s">
        <v>1829</v>
      </c>
      <c r="J577">
        <v>918.92480000000012</v>
      </c>
    </row>
    <row r="578" spans="1:10" x14ac:dyDescent="0.25">
      <c r="A578" t="s">
        <v>2402</v>
      </c>
      <c r="B578" s="2">
        <v>45592</v>
      </c>
      <c r="C578" t="s">
        <v>911</v>
      </c>
      <c r="D578" t="s">
        <v>1690</v>
      </c>
      <c r="E578" t="s">
        <v>1797</v>
      </c>
      <c r="F578">
        <v>2</v>
      </c>
      <c r="G578">
        <v>649.54999999999995</v>
      </c>
      <c r="H578">
        <v>0.28999999999999998</v>
      </c>
      <c r="I578" t="s">
        <v>1826</v>
      </c>
      <c r="J578">
        <v>922.36099999999988</v>
      </c>
    </row>
    <row r="579" spans="1:10" x14ac:dyDescent="0.25">
      <c r="A579" t="s">
        <v>2403</v>
      </c>
      <c r="B579" s="2">
        <v>45360</v>
      </c>
      <c r="C579" t="s">
        <v>40</v>
      </c>
      <c r="D579" t="s">
        <v>1724</v>
      </c>
      <c r="E579" t="s">
        <v>1761</v>
      </c>
      <c r="F579">
        <v>2</v>
      </c>
      <c r="G579">
        <v>994.32</v>
      </c>
      <c r="H579">
        <v>0.27</v>
      </c>
      <c r="I579" t="s">
        <v>1826</v>
      </c>
      <c r="J579">
        <v>1451.7072000000001</v>
      </c>
    </row>
    <row r="580" spans="1:10" x14ac:dyDescent="0.25">
      <c r="A580" t="s">
        <v>2404</v>
      </c>
      <c r="B580" s="2">
        <v>45649</v>
      </c>
      <c r="C580" t="s">
        <v>722</v>
      </c>
      <c r="D580" t="s">
        <v>1710</v>
      </c>
      <c r="E580" t="s">
        <v>1794</v>
      </c>
      <c r="F580">
        <v>1</v>
      </c>
      <c r="G580">
        <v>64.94</v>
      </c>
      <c r="H580">
        <v>0.21</v>
      </c>
      <c r="I580" t="s">
        <v>1826</v>
      </c>
      <c r="J580">
        <v>51.302599999999998</v>
      </c>
    </row>
    <row r="581" spans="1:10" x14ac:dyDescent="0.25">
      <c r="A581" t="s">
        <v>2405</v>
      </c>
      <c r="B581" s="2">
        <v>45709</v>
      </c>
      <c r="C581" t="s">
        <v>464</v>
      </c>
      <c r="D581" t="s">
        <v>1626</v>
      </c>
      <c r="E581" t="s">
        <v>1779</v>
      </c>
      <c r="F581">
        <v>2</v>
      </c>
      <c r="G581">
        <v>507.66</v>
      </c>
      <c r="H581">
        <v>0</v>
      </c>
      <c r="I581" t="s">
        <v>1829</v>
      </c>
      <c r="J581">
        <v>1015.32</v>
      </c>
    </row>
    <row r="582" spans="1:10" x14ac:dyDescent="0.25">
      <c r="A582" t="s">
        <v>2406</v>
      </c>
      <c r="B582" s="2">
        <v>45273</v>
      </c>
      <c r="C582" t="s">
        <v>776</v>
      </c>
      <c r="D582" t="s">
        <v>1710</v>
      </c>
      <c r="E582" t="s">
        <v>1769</v>
      </c>
      <c r="F582">
        <v>4</v>
      </c>
      <c r="G582">
        <v>968.27</v>
      </c>
      <c r="H582">
        <v>0.03</v>
      </c>
      <c r="I582" t="s">
        <v>1826</v>
      </c>
      <c r="J582">
        <v>3756.8876</v>
      </c>
    </row>
    <row r="583" spans="1:10" x14ac:dyDescent="0.25">
      <c r="A583" t="s">
        <v>2407</v>
      </c>
      <c r="B583" s="2">
        <v>45250</v>
      </c>
      <c r="C583" t="s">
        <v>78</v>
      </c>
      <c r="D583" t="s">
        <v>1724</v>
      </c>
      <c r="E583" t="s">
        <v>1773</v>
      </c>
      <c r="F583">
        <v>4</v>
      </c>
      <c r="G583">
        <v>510.33</v>
      </c>
      <c r="H583">
        <v>0.2</v>
      </c>
      <c r="I583" t="s">
        <v>1826</v>
      </c>
      <c r="J583">
        <v>1633.056</v>
      </c>
    </row>
    <row r="584" spans="1:10" x14ac:dyDescent="0.25">
      <c r="A584" t="s">
        <v>2408</v>
      </c>
      <c r="B584" s="2">
        <v>45539</v>
      </c>
      <c r="C584" t="s">
        <v>55</v>
      </c>
      <c r="D584" t="s">
        <v>1636</v>
      </c>
      <c r="E584" t="s">
        <v>1813</v>
      </c>
      <c r="F584">
        <v>2</v>
      </c>
      <c r="G584">
        <v>156.72999999999999</v>
      </c>
      <c r="H584">
        <v>0.18</v>
      </c>
      <c r="I584" t="s">
        <v>1829</v>
      </c>
      <c r="J584">
        <v>257.03719999999998</v>
      </c>
    </row>
    <row r="585" spans="1:10" x14ac:dyDescent="0.25">
      <c r="A585" t="s">
        <v>2409</v>
      </c>
      <c r="B585" s="2">
        <v>45810</v>
      </c>
      <c r="C585" t="s">
        <v>481</v>
      </c>
      <c r="D585" t="s">
        <v>1746</v>
      </c>
      <c r="E585" t="s">
        <v>1789</v>
      </c>
      <c r="F585">
        <v>3</v>
      </c>
      <c r="G585">
        <v>53.83</v>
      </c>
      <c r="H585">
        <v>0.24</v>
      </c>
      <c r="I585" t="s">
        <v>1824</v>
      </c>
      <c r="J585">
        <v>122.7324</v>
      </c>
    </row>
    <row r="586" spans="1:10" x14ac:dyDescent="0.25">
      <c r="A586" t="s">
        <v>2410</v>
      </c>
      <c r="B586" s="2">
        <v>45350</v>
      </c>
      <c r="C586" t="s">
        <v>1178</v>
      </c>
      <c r="D586" t="s">
        <v>1704</v>
      </c>
      <c r="E586" t="s">
        <v>1769</v>
      </c>
      <c r="F586">
        <v>1</v>
      </c>
      <c r="G586">
        <v>34.71</v>
      </c>
      <c r="H586">
        <v>0.1</v>
      </c>
      <c r="I586" t="s">
        <v>1829</v>
      </c>
      <c r="J586">
        <v>31.239000000000001</v>
      </c>
    </row>
    <row r="587" spans="1:10" x14ac:dyDescent="0.25">
      <c r="A587" t="s">
        <v>2411</v>
      </c>
      <c r="B587" s="2">
        <v>45633</v>
      </c>
      <c r="C587" t="s">
        <v>737</v>
      </c>
      <c r="D587" t="s">
        <v>1702</v>
      </c>
      <c r="E587" t="s">
        <v>1757</v>
      </c>
      <c r="F587">
        <v>2</v>
      </c>
      <c r="G587">
        <v>829.15</v>
      </c>
      <c r="H587">
        <v>0.11</v>
      </c>
      <c r="I587" t="s">
        <v>1826</v>
      </c>
      <c r="J587">
        <v>1475.8869999999999</v>
      </c>
    </row>
    <row r="588" spans="1:10" x14ac:dyDescent="0.25">
      <c r="A588" t="s">
        <v>2412</v>
      </c>
      <c r="B588" s="2">
        <v>45798</v>
      </c>
      <c r="C588" t="s">
        <v>842</v>
      </c>
      <c r="D588" t="s">
        <v>1744</v>
      </c>
      <c r="E588" t="s">
        <v>1766</v>
      </c>
      <c r="F588">
        <v>2</v>
      </c>
      <c r="G588">
        <v>481.86</v>
      </c>
      <c r="H588">
        <v>0.1</v>
      </c>
      <c r="I588" t="s">
        <v>1829</v>
      </c>
      <c r="J588">
        <v>867.34800000000007</v>
      </c>
    </row>
    <row r="589" spans="1:10" x14ac:dyDescent="0.25">
      <c r="A589" t="s">
        <v>2413</v>
      </c>
      <c r="B589" s="2">
        <v>45354</v>
      </c>
      <c r="C589" t="s">
        <v>496</v>
      </c>
      <c r="D589" t="s">
        <v>1652</v>
      </c>
      <c r="E589" t="s">
        <v>1779</v>
      </c>
      <c r="F589">
        <v>4</v>
      </c>
      <c r="G589">
        <v>915.17</v>
      </c>
      <c r="H589">
        <v>0.19</v>
      </c>
      <c r="I589" t="s">
        <v>1829</v>
      </c>
      <c r="J589">
        <v>2965.1507999999999</v>
      </c>
    </row>
    <row r="590" spans="1:10" x14ac:dyDescent="0.25">
      <c r="A590" t="s">
        <v>2414</v>
      </c>
      <c r="B590" s="2">
        <v>45357</v>
      </c>
      <c r="C590" t="s">
        <v>696</v>
      </c>
      <c r="D590" t="s">
        <v>1690</v>
      </c>
      <c r="E590" t="s">
        <v>1810</v>
      </c>
      <c r="F590">
        <v>1</v>
      </c>
      <c r="G590">
        <v>250.95</v>
      </c>
      <c r="H590">
        <v>0.03</v>
      </c>
      <c r="I590" t="s">
        <v>1826</v>
      </c>
      <c r="J590">
        <v>243.42150000000001</v>
      </c>
    </row>
    <row r="591" spans="1:10" x14ac:dyDescent="0.25">
      <c r="A591" t="s">
        <v>2415</v>
      </c>
      <c r="B591" s="2">
        <v>45257</v>
      </c>
      <c r="C591" t="s">
        <v>1023</v>
      </c>
      <c r="D591" t="s">
        <v>1740</v>
      </c>
      <c r="E591" t="s">
        <v>1773</v>
      </c>
      <c r="F591">
        <v>3</v>
      </c>
      <c r="G591">
        <v>882.84</v>
      </c>
      <c r="H591">
        <v>0.1</v>
      </c>
      <c r="I591" t="s">
        <v>1824</v>
      </c>
      <c r="J591">
        <v>2383.6680000000001</v>
      </c>
    </row>
    <row r="592" spans="1:10" x14ac:dyDescent="0.25">
      <c r="A592" t="s">
        <v>2416</v>
      </c>
      <c r="B592" s="2">
        <v>45702</v>
      </c>
      <c r="C592" t="s">
        <v>470</v>
      </c>
      <c r="D592" t="s">
        <v>1586</v>
      </c>
      <c r="E592" t="s">
        <v>1810</v>
      </c>
      <c r="F592">
        <v>4</v>
      </c>
      <c r="G592">
        <v>573.37</v>
      </c>
      <c r="H592">
        <v>0.04</v>
      </c>
      <c r="I592" t="s">
        <v>1829</v>
      </c>
      <c r="J592">
        <v>2201.7408</v>
      </c>
    </row>
    <row r="593" spans="1:10" x14ac:dyDescent="0.25">
      <c r="A593" t="s">
        <v>2417</v>
      </c>
      <c r="B593" s="2">
        <v>45318</v>
      </c>
      <c r="C593" t="s">
        <v>218</v>
      </c>
      <c r="D593" t="s">
        <v>1612</v>
      </c>
      <c r="E593" t="s">
        <v>1794</v>
      </c>
      <c r="F593">
        <v>3</v>
      </c>
      <c r="G593">
        <v>622.72</v>
      </c>
      <c r="H593">
        <v>0.04</v>
      </c>
      <c r="I593" t="s">
        <v>1824</v>
      </c>
      <c r="J593">
        <v>1793.4336000000001</v>
      </c>
    </row>
    <row r="594" spans="1:10" x14ac:dyDescent="0.25">
      <c r="A594" t="s">
        <v>2418</v>
      </c>
      <c r="B594" s="2">
        <v>45943</v>
      </c>
      <c r="C594" t="s">
        <v>1211</v>
      </c>
      <c r="D594" t="s">
        <v>1732</v>
      </c>
      <c r="E594" t="s">
        <v>1807</v>
      </c>
      <c r="F594">
        <v>3</v>
      </c>
      <c r="G594">
        <v>259.74</v>
      </c>
      <c r="H594">
        <v>0.24</v>
      </c>
      <c r="I594" t="s">
        <v>1824</v>
      </c>
      <c r="J594">
        <v>592.20720000000006</v>
      </c>
    </row>
    <row r="595" spans="1:10" x14ac:dyDescent="0.25">
      <c r="A595" t="s">
        <v>2419</v>
      </c>
      <c r="B595" s="2">
        <v>45769</v>
      </c>
      <c r="C595" t="s">
        <v>205</v>
      </c>
      <c r="D595" t="s">
        <v>1604</v>
      </c>
      <c r="E595" t="s">
        <v>1797</v>
      </c>
      <c r="F595">
        <v>4</v>
      </c>
      <c r="G595">
        <v>951.09</v>
      </c>
      <c r="H595">
        <v>0.14000000000000001</v>
      </c>
      <c r="I595" t="s">
        <v>1829</v>
      </c>
      <c r="J595">
        <v>3271.7496000000001</v>
      </c>
    </row>
    <row r="596" spans="1:10" x14ac:dyDescent="0.25">
      <c r="A596" t="s">
        <v>2420</v>
      </c>
      <c r="B596" s="2">
        <v>45765</v>
      </c>
      <c r="C596" t="s">
        <v>651</v>
      </c>
      <c r="D596" t="s">
        <v>1746</v>
      </c>
      <c r="E596" t="s">
        <v>1761</v>
      </c>
      <c r="F596">
        <v>1</v>
      </c>
      <c r="G596">
        <v>71.709999999999994</v>
      </c>
      <c r="H596">
        <v>0.23</v>
      </c>
      <c r="I596" t="s">
        <v>1829</v>
      </c>
      <c r="J596">
        <v>55.216700000000003</v>
      </c>
    </row>
    <row r="597" spans="1:10" x14ac:dyDescent="0.25">
      <c r="A597" t="s">
        <v>2421</v>
      </c>
      <c r="B597" s="2">
        <v>45891</v>
      </c>
      <c r="C597" t="s">
        <v>574</v>
      </c>
      <c r="D597" t="s">
        <v>1588</v>
      </c>
      <c r="E597" t="s">
        <v>1779</v>
      </c>
      <c r="F597">
        <v>4</v>
      </c>
      <c r="G597">
        <v>894.93</v>
      </c>
      <c r="H597">
        <v>0.05</v>
      </c>
      <c r="I597" t="s">
        <v>1829</v>
      </c>
      <c r="J597">
        <v>3400.733999999999</v>
      </c>
    </row>
    <row r="598" spans="1:10" x14ac:dyDescent="0.25">
      <c r="A598" t="s">
        <v>2422</v>
      </c>
      <c r="B598" s="2">
        <v>45842</v>
      </c>
      <c r="C598" t="s">
        <v>660</v>
      </c>
      <c r="D598" t="s">
        <v>1704</v>
      </c>
      <c r="E598" t="s">
        <v>1782</v>
      </c>
      <c r="F598">
        <v>4</v>
      </c>
      <c r="G598">
        <v>870.18</v>
      </c>
      <c r="H598">
        <v>0.13</v>
      </c>
      <c r="I598" t="s">
        <v>1829</v>
      </c>
      <c r="J598">
        <v>3028.2264</v>
      </c>
    </row>
    <row r="599" spans="1:10" x14ac:dyDescent="0.25">
      <c r="A599" t="s">
        <v>2423</v>
      </c>
      <c r="B599" s="2">
        <v>45382</v>
      </c>
      <c r="C599" t="s">
        <v>884</v>
      </c>
      <c r="D599" t="s">
        <v>1676</v>
      </c>
      <c r="E599" t="s">
        <v>1761</v>
      </c>
      <c r="F599">
        <v>2</v>
      </c>
      <c r="G599">
        <v>552.72</v>
      </c>
      <c r="H599">
        <v>0.06</v>
      </c>
      <c r="I599" t="s">
        <v>1826</v>
      </c>
      <c r="J599">
        <v>1039.1135999999999</v>
      </c>
    </row>
    <row r="600" spans="1:10" x14ac:dyDescent="0.25">
      <c r="A600" t="s">
        <v>2424</v>
      </c>
      <c r="B600" s="2">
        <v>45236</v>
      </c>
      <c r="C600" t="s">
        <v>788</v>
      </c>
      <c r="D600" t="s">
        <v>1626</v>
      </c>
      <c r="E600" t="s">
        <v>1782</v>
      </c>
      <c r="F600">
        <v>3</v>
      </c>
      <c r="G600">
        <v>700.43</v>
      </c>
      <c r="H600">
        <v>0.01</v>
      </c>
      <c r="I600" t="s">
        <v>1829</v>
      </c>
      <c r="J600">
        <v>2080.2770999999998</v>
      </c>
    </row>
    <row r="601" spans="1:10" x14ac:dyDescent="0.25">
      <c r="A601" t="s">
        <v>2425</v>
      </c>
      <c r="B601" s="2">
        <v>45806</v>
      </c>
      <c r="C601" t="s">
        <v>1065</v>
      </c>
      <c r="D601" t="s">
        <v>1565</v>
      </c>
      <c r="E601" t="s">
        <v>1761</v>
      </c>
      <c r="F601">
        <v>2</v>
      </c>
      <c r="G601">
        <v>823.03</v>
      </c>
      <c r="H601">
        <v>0.18</v>
      </c>
      <c r="I601" t="s">
        <v>1826</v>
      </c>
      <c r="J601">
        <v>1349.7692</v>
      </c>
    </row>
    <row r="602" spans="1:10" x14ac:dyDescent="0.25">
      <c r="A602" t="s">
        <v>2426</v>
      </c>
      <c r="B602" s="2">
        <v>45401</v>
      </c>
      <c r="C602" t="s">
        <v>815</v>
      </c>
      <c r="D602" t="s">
        <v>1732</v>
      </c>
      <c r="E602" t="s">
        <v>1776</v>
      </c>
      <c r="F602">
        <v>1</v>
      </c>
      <c r="G602">
        <v>117.37</v>
      </c>
      <c r="H602">
        <v>0.21</v>
      </c>
      <c r="I602" t="s">
        <v>1824</v>
      </c>
      <c r="J602">
        <v>92.722300000000004</v>
      </c>
    </row>
    <row r="603" spans="1:10" x14ac:dyDescent="0.25">
      <c r="A603" t="s">
        <v>2427</v>
      </c>
      <c r="B603" s="2">
        <v>45716</v>
      </c>
      <c r="C603" t="s">
        <v>369</v>
      </c>
      <c r="D603" t="s">
        <v>1660</v>
      </c>
      <c r="E603" t="s">
        <v>1757</v>
      </c>
      <c r="F603">
        <v>4</v>
      </c>
      <c r="G603">
        <v>165.37</v>
      </c>
      <c r="H603">
        <v>0.28999999999999998</v>
      </c>
      <c r="I603" t="s">
        <v>1824</v>
      </c>
      <c r="J603">
        <v>469.6508</v>
      </c>
    </row>
    <row r="604" spans="1:10" x14ac:dyDescent="0.25">
      <c r="A604" t="s">
        <v>2428</v>
      </c>
      <c r="B604" s="2">
        <v>45718</v>
      </c>
      <c r="C604" t="s">
        <v>1181</v>
      </c>
      <c r="D604" t="s">
        <v>1557</v>
      </c>
      <c r="E604" t="s">
        <v>1789</v>
      </c>
      <c r="F604">
        <v>3</v>
      </c>
      <c r="G604">
        <v>483.06</v>
      </c>
      <c r="H604">
        <v>0.05</v>
      </c>
      <c r="I604" t="s">
        <v>1824</v>
      </c>
      <c r="J604">
        <v>1376.721</v>
      </c>
    </row>
    <row r="605" spans="1:10" x14ac:dyDescent="0.25">
      <c r="A605" t="s">
        <v>2429</v>
      </c>
      <c r="B605" s="2">
        <v>45379</v>
      </c>
      <c r="C605" t="s">
        <v>929</v>
      </c>
      <c r="D605" t="s">
        <v>1710</v>
      </c>
      <c r="E605" t="s">
        <v>1779</v>
      </c>
      <c r="F605">
        <v>4</v>
      </c>
      <c r="G605">
        <v>262.05</v>
      </c>
      <c r="H605">
        <v>0.24</v>
      </c>
      <c r="I605" t="s">
        <v>1826</v>
      </c>
      <c r="J605">
        <v>796.63200000000006</v>
      </c>
    </row>
    <row r="606" spans="1:10" x14ac:dyDescent="0.25">
      <c r="A606" t="s">
        <v>2430</v>
      </c>
      <c r="B606" s="2">
        <v>45635</v>
      </c>
      <c r="C606" t="s">
        <v>1428</v>
      </c>
      <c r="D606" t="s">
        <v>1576</v>
      </c>
      <c r="E606" t="s">
        <v>1799</v>
      </c>
      <c r="F606">
        <v>3</v>
      </c>
      <c r="G606">
        <v>970.89</v>
      </c>
      <c r="H606">
        <v>0.11</v>
      </c>
      <c r="I606" t="s">
        <v>1829</v>
      </c>
      <c r="J606">
        <v>2592.2763</v>
      </c>
    </row>
    <row r="607" spans="1:10" x14ac:dyDescent="0.25">
      <c r="A607" t="s">
        <v>2431</v>
      </c>
      <c r="B607" s="2">
        <v>45222</v>
      </c>
      <c r="C607" t="s">
        <v>702</v>
      </c>
      <c r="D607" t="s">
        <v>1692</v>
      </c>
      <c r="E607" t="s">
        <v>1752</v>
      </c>
      <c r="F607">
        <v>1</v>
      </c>
      <c r="G607">
        <v>61.11</v>
      </c>
      <c r="H607">
        <v>0.1</v>
      </c>
      <c r="I607" t="s">
        <v>1826</v>
      </c>
      <c r="J607">
        <v>54.999000000000002</v>
      </c>
    </row>
    <row r="608" spans="1:10" x14ac:dyDescent="0.25">
      <c r="A608" t="s">
        <v>2432</v>
      </c>
      <c r="B608" s="2">
        <v>45555</v>
      </c>
      <c r="C608" t="s">
        <v>121</v>
      </c>
      <c r="D608" t="s">
        <v>1602</v>
      </c>
      <c r="E608" t="s">
        <v>1782</v>
      </c>
      <c r="F608">
        <v>3</v>
      </c>
      <c r="G608">
        <v>827.88</v>
      </c>
      <c r="H608">
        <v>0.19</v>
      </c>
      <c r="I608" t="s">
        <v>1826</v>
      </c>
      <c r="J608">
        <v>2011.7483999999999</v>
      </c>
    </row>
    <row r="609" spans="1:10" x14ac:dyDescent="0.25">
      <c r="A609" t="s">
        <v>2433</v>
      </c>
      <c r="B609" s="2">
        <v>45583</v>
      </c>
      <c r="C609" t="s">
        <v>1334</v>
      </c>
      <c r="D609" t="s">
        <v>1722</v>
      </c>
      <c r="E609" t="s">
        <v>1797</v>
      </c>
      <c r="F609">
        <v>3</v>
      </c>
      <c r="G609">
        <v>926.85</v>
      </c>
      <c r="H609">
        <v>0.18</v>
      </c>
      <c r="I609" t="s">
        <v>1829</v>
      </c>
      <c r="J609">
        <v>2280.0509999999999</v>
      </c>
    </row>
    <row r="610" spans="1:10" x14ac:dyDescent="0.25">
      <c r="A610" t="s">
        <v>2434</v>
      </c>
      <c r="B610" s="2">
        <v>45662</v>
      </c>
      <c r="C610" t="s">
        <v>999</v>
      </c>
      <c r="D610" t="s">
        <v>1568</v>
      </c>
      <c r="E610" t="s">
        <v>1799</v>
      </c>
      <c r="F610">
        <v>1</v>
      </c>
      <c r="G610">
        <v>874.59</v>
      </c>
      <c r="H610">
        <v>0.28999999999999998</v>
      </c>
      <c r="I610" t="s">
        <v>1826</v>
      </c>
      <c r="J610">
        <v>620.95889999999997</v>
      </c>
    </row>
    <row r="611" spans="1:10" x14ac:dyDescent="0.25">
      <c r="A611" t="s">
        <v>2435</v>
      </c>
      <c r="B611" s="2">
        <v>45921</v>
      </c>
      <c r="C611" t="s">
        <v>1449</v>
      </c>
      <c r="D611" t="s">
        <v>1578</v>
      </c>
      <c r="E611" t="s">
        <v>1757</v>
      </c>
      <c r="F611">
        <v>4</v>
      </c>
      <c r="G611">
        <v>479.11</v>
      </c>
      <c r="H611">
        <v>0.24</v>
      </c>
      <c r="I611" t="s">
        <v>1826</v>
      </c>
      <c r="J611">
        <v>1456.4944</v>
      </c>
    </row>
    <row r="612" spans="1:10" x14ac:dyDescent="0.25">
      <c r="A612" t="s">
        <v>2436</v>
      </c>
      <c r="B612" s="2">
        <v>45490</v>
      </c>
      <c r="C612" t="s">
        <v>693</v>
      </c>
      <c r="D612" t="s">
        <v>1612</v>
      </c>
      <c r="E612" t="s">
        <v>1807</v>
      </c>
      <c r="F612">
        <v>3</v>
      </c>
      <c r="G612">
        <v>182.91</v>
      </c>
      <c r="H612">
        <v>0.28999999999999998</v>
      </c>
      <c r="I612" t="s">
        <v>1824</v>
      </c>
      <c r="J612">
        <v>389.59829999999999</v>
      </c>
    </row>
    <row r="613" spans="1:10" x14ac:dyDescent="0.25">
      <c r="A613" t="s">
        <v>2437</v>
      </c>
      <c r="B613" s="2">
        <v>45652</v>
      </c>
      <c r="C613" t="s">
        <v>866</v>
      </c>
      <c r="D613" t="s">
        <v>1616</v>
      </c>
      <c r="E613" t="s">
        <v>1773</v>
      </c>
      <c r="F613">
        <v>4</v>
      </c>
      <c r="G613">
        <v>745.51</v>
      </c>
      <c r="H613">
        <v>0.05</v>
      </c>
      <c r="I613" t="s">
        <v>1824</v>
      </c>
      <c r="J613">
        <v>2832.9380000000001</v>
      </c>
    </row>
    <row r="614" spans="1:10" x14ac:dyDescent="0.25">
      <c r="A614" t="s">
        <v>2438</v>
      </c>
      <c r="B614" s="2">
        <v>45598</v>
      </c>
      <c r="C614" t="s">
        <v>1481</v>
      </c>
      <c r="D614" t="s">
        <v>1724</v>
      </c>
      <c r="E614" t="s">
        <v>1801</v>
      </c>
      <c r="F614">
        <v>3</v>
      </c>
      <c r="G614">
        <v>920.61</v>
      </c>
      <c r="H614">
        <v>0.04</v>
      </c>
      <c r="I614" t="s">
        <v>1824</v>
      </c>
      <c r="J614">
        <v>2651.3568</v>
      </c>
    </row>
    <row r="615" spans="1:10" x14ac:dyDescent="0.25">
      <c r="A615" t="s">
        <v>2439</v>
      </c>
      <c r="B615" s="2">
        <v>45772</v>
      </c>
      <c r="C615" t="s">
        <v>1319</v>
      </c>
      <c r="D615" t="s">
        <v>1698</v>
      </c>
      <c r="E615" t="s">
        <v>1789</v>
      </c>
      <c r="F615">
        <v>4</v>
      </c>
      <c r="G615">
        <v>659.03</v>
      </c>
      <c r="H615">
        <v>0.15</v>
      </c>
      <c r="I615" t="s">
        <v>1824</v>
      </c>
      <c r="J615">
        <v>2240.7020000000002</v>
      </c>
    </row>
    <row r="616" spans="1:10" x14ac:dyDescent="0.25">
      <c r="A616" t="s">
        <v>2440</v>
      </c>
      <c r="B616" s="2">
        <v>45338</v>
      </c>
      <c r="C616" t="s">
        <v>1510</v>
      </c>
      <c r="D616" t="s">
        <v>1565</v>
      </c>
      <c r="E616" t="s">
        <v>1761</v>
      </c>
      <c r="F616">
        <v>1</v>
      </c>
      <c r="G616">
        <v>312.91000000000003</v>
      </c>
      <c r="H616">
        <v>0.12</v>
      </c>
      <c r="I616" t="s">
        <v>1826</v>
      </c>
      <c r="J616">
        <v>275.36079999999998</v>
      </c>
    </row>
    <row r="617" spans="1:10" x14ac:dyDescent="0.25">
      <c r="A617" t="s">
        <v>2441</v>
      </c>
      <c r="B617" s="2">
        <v>45524</v>
      </c>
      <c r="C617" t="s">
        <v>735</v>
      </c>
      <c r="D617" t="s">
        <v>1572</v>
      </c>
      <c r="E617" t="s">
        <v>1810</v>
      </c>
      <c r="F617">
        <v>4</v>
      </c>
      <c r="G617">
        <v>705.64</v>
      </c>
      <c r="H617">
        <v>0.11</v>
      </c>
      <c r="I617" t="s">
        <v>1826</v>
      </c>
      <c r="J617">
        <v>2512.0783999999999</v>
      </c>
    </row>
    <row r="618" spans="1:10" x14ac:dyDescent="0.25">
      <c r="A618" t="s">
        <v>2442</v>
      </c>
      <c r="B618" s="2">
        <v>45497</v>
      </c>
      <c r="C618" t="s">
        <v>487</v>
      </c>
      <c r="D618" t="s">
        <v>1565</v>
      </c>
      <c r="E618" t="s">
        <v>1789</v>
      </c>
      <c r="F618">
        <v>4</v>
      </c>
      <c r="G618">
        <v>386.41</v>
      </c>
      <c r="H618">
        <v>0.13</v>
      </c>
      <c r="I618" t="s">
        <v>1829</v>
      </c>
      <c r="J618">
        <v>1344.7067999999999</v>
      </c>
    </row>
    <row r="619" spans="1:10" x14ac:dyDescent="0.25">
      <c r="A619" t="s">
        <v>2443</v>
      </c>
      <c r="B619" s="2">
        <v>45534</v>
      </c>
      <c r="C619" t="s">
        <v>121</v>
      </c>
      <c r="D619" t="s">
        <v>1736</v>
      </c>
      <c r="E619" t="s">
        <v>1792</v>
      </c>
      <c r="F619">
        <v>3</v>
      </c>
      <c r="G619">
        <v>265.89</v>
      </c>
      <c r="H619">
        <v>0.08</v>
      </c>
      <c r="I619" t="s">
        <v>1829</v>
      </c>
      <c r="J619">
        <v>733.85640000000001</v>
      </c>
    </row>
    <row r="620" spans="1:10" x14ac:dyDescent="0.25">
      <c r="A620" t="s">
        <v>2444</v>
      </c>
      <c r="B620" s="2">
        <v>45925</v>
      </c>
      <c r="C620" t="s">
        <v>275</v>
      </c>
      <c r="D620" t="s">
        <v>1608</v>
      </c>
      <c r="E620" t="s">
        <v>1804</v>
      </c>
      <c r="F620">
        <v>1</v>
      </c>
      <c r="G620">
        <v>703.16</v>
      </c>
      <c r="H620">
        <v>0.28999999999999998</v>
      </c>
      <c r="I620" t="s">
        <v>1824</v>
      </c>
      <c r="J620">
        <v>499.24360000000001</v>
      </c>
    </row>
    <row r="621" spans="1:10" x14ac:dyDescent="0.25">
      <c r="A621" t="s">
        <v>2445</v>
      </c>
      <c r="B621" s="2">
        <v>45765</v>
      </c>
      <c r="C621" t="s">
        <v>1452</v>
      </c>
      <c r="D621" t="s">
        <v>1742</v>
      </c>
      <c r="E621" t="s">
        <v>1797</v>
      </c>
      <c r="F621">
        <v>2</v>
      </c>
      <c r="G621">
        <v>394.5</v>
      </c>
      <c r="H621">
        <v>0.28999999999999998</v>
      </c>
      <c r="I621" t="s">
        <v>1829</v>
      </c>
      <c r="J621">
        <v>560.18999999999994</v>
      </c>
    </row>
    <row r="622" spans="1:10" x14ac:dyDescent="0.25">
      <c r="A622" t="s">
        <v>2446</v>
      </c>
      <c r="B622" s="2">
        <v>45882</v>
      </c>
      <c r="C622" t="s">
        <v>408</v>
      </c>
      <c r="D622" t="s">
        <v>1742</v>
      </c>
      <c r="E622" t="s">
        <v>1779</v>
      </c>
      <c r="F622">
        <v>3</v>
      </c>
      <c r="G622">
        <v>411.25</v>
      </c>
      <c r="H622">
        <v>0.05</v>
      </c>
      <c r="I622" t="s">
        <v>1824</v>
      </c>
      <c r="J622">
        <v>1172.0625</v>
      </c>
    </row>
    <row r="623" spans="1:10" x14ac:dyDescent="0.25">
      <c r="A623" t="s">
        <v>2447</v>
      </c>
      <c r="B623" s="2">
        <v>45923</v>
      </c>
      <c r="C623" t="s">
        <v>1107</v>
      </c>
      <c r="D623" t="s">
        <v>1644</v>
      </c>
      <c r="E623" t="s">
        <v>1761</v>
      </c>
      <c r="F623">
        <v>4</v>
      </c>
      <c r="G623">
        <v>395.45</v>
      </c>
      <c r="H623">
        <v>0.01</v>
      </c>
      <c r="I623" t="s">
        <v>1824</v>
      </c>
      <c r="J623">
        <v>1565.982</v>
      </c>
    </row>
    <row r="624" spans="1:10" x14ac:dyDescent="0.25">
      <c r="A624" t="s">
        <v>2448</v>
      </c>
      <c r="B624" s="2">
        <v>45421</v>
      </c>
      <c r="C624" t="s">
        <v>144</v>
      </c>
      <c r="D624" t="s">
        <v>1728</v>
      </c>
      <c r="E624" t="s">
        <v>1773</v>
      </c>
      <c r="F624">
        <v>2</v>
      </c>
      <c r="G624">
        <v>678.98</v>
      </c>
      <c r="H624">
        <v>0.23</v>
      </c>
      <c r="I624" t="s">
        <v>1824</v>
      </c>
      <c r="J624">
        <v>1045.6292000000001</v>
      </c>
    </row>
    <row r="625" spans="1:10" x14ac:dyDescent="0.25">
      <c r="A625" t="s">
        <v>2449</v>
      </c>
      <c r="B625" s="2">
        <v>45608</v>
      </c>
      <c r="C625" t="s">
        <v>264</v>
      </c>
      <c r="D625" t="s">
        <v>1602</v>
      </c>
      <c r="E625" t="s">
        <v>1799</v>
      </c>
      <c r="F625">
        <v>4</v>
      </c>
      <c r="G625">
        <v>757.71</v>
      </c>
      <c r="H625">
        <v>0.26</v>
      </c>
      <c r="I625" t="s">
        <v>1829</v>
      </c>
      <c r="J625">
        <v>2242.8216000000002</v>
      </c>
    </row>
    <row r="626" spans="1:10" x14ac:dyDescent="0.25">
      <c r="A626" t="s">
        <v>2450</v>
      </c>
      <c r="B626" s="2">
        <v>45644</v>
      </c>
      <c r="C626" t="s">
        <v>221</v>
      </c>
      <c r="D626" t="s">
        <v>1736</v>
      </c>
      <c r="E626" t="s">
        <v>1769</v>
      </c>
      <c r="F626">
        <v>1</v>
      </c>
      <c r="G626">
        <v>647.86</v>
      </c>
      <c r="H626">
        <v>0.05</v>
      </c>
      <c r="I626" t="s">
        <v>1829</v>
      </c>
      <c r="J626">
        <v>615.46699999999998</v>
      </c>
    </row>
    <row r="627" spans="1:10" x14ac:dyDescent="0.25">
      <c r="A627" t="s">
        <v>2451</v>
      </c>
      <c r="B627" s="2">
        <v>45517</v>
      </c>
      <c r="C627" t="s">
        <v>461</v>
      </c>
      <c r="D627" t="s">
        <v>1572</v>
      </c>
      <c r="E627" t="s">
        <v>1776</v>
      </c>
      <c r="F627">
        <v>2</v>
      </c>
      <c r="G627">
        <v>179.64</v>
      </c>
      <c r="H627">
        <v>0.1</v>
      </c>
      <c r="I627" t="s">
        <v>1826</v>
      </c>
      <c r="J627">
        <v>323.35199999999998</v>
      </c>
    </row>
    <row r="628" spans="1:10" x14ac:dyDescent="0.25">
      <c r="A628" t="s">
        <v>2452</v>
      </c>
      <c r="B628" s="2">
        <v>45545</v>
      </c>
      <c r="C628" t="s">
        <v>1235</v>
      </c>
      <c r="D628" t="s">
        <v>1672</v>
      </c>
      <c r="E628" t="s">
        <v>1769</v>
      </c>
      <c r="F628">
        <v>3</v>
      </c>
      <c r="G628">
        <v>392.65</v>
      </c>
      <c r="H628">
        <v>0.17</v>
      </c>
      <c r="I628" t="s">
        <v>1826</v>
      </c>
      <c r="J628">
        <v>977.69849999999985</v>
      </c>
    </row>
    <row r="629" spans="1:10" x14ac:dyDescent="0.25">
      <c r="A629" t="s">
        <v>2453</v>
      </c>
      <c r="B629" s="2">
        <v>45547</v>
      </c>
      <c r="C629" t="s">
        <v>582</v>
      </c>
      <c r="D629" t="s">
        <v>1730</v>
      </c>
      <c r="E629" t="s">
        <v>1804</v>
      </c>
      <c r="F629">
        <v>4</v>
      </c>
      <c r="G629">
        <v>969.55</v>
      </c>
      <c r="H629">
        <v>0.09</v>
      </c>
      <c r="I629" t="s">
        <v>1829</v>
      </c>
      <c r="J629">
        <v>3529.1619999999998</v>
      </c>
    </row>
    <row r="630" spans="1:10" x14ac:dyDescent="0.25">
      <c r="A630" t="s">
        <v>2454</v>
      </c>
      <c r="B630" s="2">
        <v>45433</v>
      </c>
      <c r="C630" t="s">
        <v>1425</v>
      </c>
      <c r="D630" t="s">
        <v>1696</v>
      </c>
      <c r="E630" t="s">
        <v>1794</v>
      </c>
      <c r="F630">
        <v>3</v>
      </c>
      <c r="G630">
        <v>322.94</v>
      </c>
      <c r="H630">
        <v>0.01</v>
      </c>
      <c r="I630" t="s">
        <v>1824</v>
      </c>
      <c r="J630">
        <v>959.13179999999988</v>
      </c>
    </row>
    <row r="631" spans="1:10" x14ac:dyDescent="0.25">
      <c r="A631" t="s">
        <v>2455</v>
      </c>
      <c r="B631" s="2">
        <v>45792</v>
      </c>
      <c r="C631" t="s">
        <v>1133</v>
      </c>
      <c r="D631" t="s">
        <v>1714</v>
      </c>
      <c r="E631" t="s">
        <v>1752</v>
      </c>
      <c r="F631">
        <v>1</v>
      </c>
      <c r="G631">
        <v>92.83</v>
      </c>
      <c r="H631">
        <v>0.26</v>
      </c>
      <c r="I631" t="s">
        <v>1826</v>
      </c>
      <c r="J631">
        <v>68.694199999999995</v>
      </c>
    </row>
    <row r="632" spans="1:10" x14ac:dyDescent="0.25">
      <c r="A632" t="s">
        <v>2456</v>
      </c>
      <c r="B632" s="2">
        <v>45804</v>
      </c>
      <c r="C632" t="s">
        <v>1304</v>
      </c>
      <c r="D632" t="s">
        <v>1562</v>
      </c>
      <c r="E632" t="s">
        <v>1766</v>
      </c>
      <c r="F632">
        <v>4</v>
      </c>
      <c r="G632">
        <v>432.29</v>
      </c>
      <c r="H632">
        <v>0.16</v>
      </c>
      <c r="I632" t="s">
        <v>1829</v>
      </c>
      <c r="J632">
        <v>1452.4944</v>
      </c>
    </row>
    <row r="633" spans="1:10" x14ac:dyDescent="0.25">
      <c r="A633" t="s">
        <v>2457</v>
      </c>
      <c r="B633" s="2">
        <v>45311</v>
      </c>
      <c r="C633" t="s">
        <v>292</v>
      </c>
      <c r="D633" t="s">
        <v>1626</v>
      </c>
      <c r="E633" t="s">
        <v>1797</v>
      </c>
      <c r="F633">
        <v>2</v>
      </c>
      <c r="G633">
        <v>925.78</v>
      </c>
      <c r="H633">
        <v>0.14000000000000001</v>
      </c>
      <c r="I633" t="s">
        <v>1829</v>
      </c>
      <c r="J633">
        <v>1592.3416</v>
      </c>
    </row>
    <row r="634" spans="1:10" x14ac:dyDescent="0.25">
      <c r="A634" t="s">
        <v>2458</v>
      </c>
      <c r="B634" s="2">
        <v>45605</v>
      </c>
      <c r="C634" t="s">
        <v>1469</v>
      </c>
      <c r="D634" t="s">
        <v>1598</v>
      </c>
      <c r="E634" t="s">
        <v>1792</v>
      </c>
      <c r="F634">
        <v>2</v>
      </c>
      <c r="G634">
        <v>151.47</v>
      </c>
      <c r="H634">
        <v>0.21</v>
      </c>
      <c r="I634" t="s">
        <v>1826</v>
      </c>
      <c r="J634">
        <v>239.32259999999999</v>
      </c>
    </row>
    <row r="635" spans="1:10" x14ac:dyDescent="0.25">
      <c r="A635" t="s">
        <v>2459</v>
      </c>
      <c r="B635" s="2">
        <v>45338</v>
      </c>
      <c r="C635" t="s">
        <v>1389</v>
      </c>
      <c r="D635" t="s">
        <v>1714</v>
      </c>
      <c r="E635" t="s">
        <v>1789</v>
      </c>
      <c r="F635">
        <v>1</v>
      </c>
      <c r="G635">
        <v>343.05</v>
      </c>
      <c r="H635">
        <v>0.28000000000000003</v>
      </c>
      <c r="I635" t="s">
        <v>1826</v>
      </c>
      <c r="J635">
        <v>246.99600000000001</v>
      </c>
    </row>
    <row r="636" spans="1:10" x14ac:dyDescent="0.25">
      <c r="A636" t="s">
        <v>2460</v>
      </c>
      <c r="B636" s="2">
        <v>45642</v>
      </c>
      <c r="C636" t="s">
        <v>244</v>
      </c>
      <c r="D636" t="s">
        <v>1582</v>
      </c>
      <c r="E636" t="s">
        <v>1769</v>
      </c>
      <c r="F636">
        <v>1</v>
      </c>
      <c r="G636">
        <v>373.06</v>
      </c>
      <c r="H636">
        <v>0.11</v>
      </c>
      <c r="I636" t="s">
        <v>1826</v>
      </c>
      <c r="J636">
        <v>332.02339999999998</v>
      </c>
    </row>
    <row r="637" spans="1:10" x14ac:dyDescent="0.25">
      <c r="A637" t="s">
        <v>2461</v>
      </c>
      <c r="B637" s="2">
        <v>45693</v>
      </c>
      <c r="C637" t="s">
        <v>1278</v>
      </c>
      <c r="D637" t="s">
        <v>1584</v>
      </c>
      <c r="E637" t="s">
        <v>1801</v>
      </c>
      <c r="F637">
        <v>1</v>
      </c>
      <c r="G637">
        <v>124.98</v>
      </c>
      <c r="H637">
        <v>7.0000000000000007E-2</v>
      </c>
      <c r="I637" t="s">
        <v>1829</v>
      </c>
      <c r="J637">
        <v>116.23139999999999</v>
      </c>
    </row>
    <row r="638" spans="1:10" x14ac:dyDescent="0.25">
      <c r="A638" t="s">
        <v>2462</v>
      </c>
      <c r="B638" s="2">
        <v>45763</v>
      </c>
      <c r="C638" t="s">
        <v>866</v>
      </c>
      <c r="D638" t="s">
        <v>1694</v>
      </c>
      <c r="E638" t="s">
        <v>1813</v>
      </c>
      <c r="F638">
        <v>4</v>
      </c>
      <c r="G638">
        <v>221.49</v>
      </c>
      <c r="H638">
        <v>0.26</v>
      </c>
      <c r="I638" t="s">
        <v>1826</v>
      </c>
      <c r="J638">
        <v>655.61040000000003</v>
      </c>
    </row>
    <row r="639" spans="1:10" x14ac:dyDescent="0.25">
      <c r="A639" t="s">
        <v>2463</v>
      </c>
      <c r="B639" s="2">
        <v>45572</v>
      </c>
      <c r="C639" t="s">
        <v>565</v>
      </c>
      <c r="D639" t="s">
        <v>1594</v>
      </c>
      <c r="E639" t="s">
        <v>1801</v>
      </c>
      <c r="F639">
        <v>1</v>
      </c>
      <c r="G639">
        <v>563.32000000000005</v>
      </c>
      <c r="H639">
        <v>0.01</v>
      </c>
      <c r="I639" t="s">
        <v>1826</v>
      </c>
      <c r="J639">
        <v>557.68680000000006</v>
      </c>
    </row>
    <row r="640" spans="1:10" x14ac:dyDescent="0.25">
      <c r="A640" t="s">
        <v>2464</v>
      </c>
      <c r="B640" s="2">
        <v>45338</v>
      </c>
      <c r="C640" t="s">
        <v>1217</v>
      </c>
      <c r="D640" t="s">
        <v>1570</v>
      </c>
      <c r="E640" t="s">
        <v>1752</v>
      </c>
      <c r="F640">
        <v>1</v>
      </c>
      <c r="G640">
        <v>362.93</v>
      </c>
      <c r="H640">
        <v>0.27</v>
      </c>
      <c r="I640" t="s">
        <v>1824</v>
      </c>
      <c r="J640">
        <v>264.93889999999999</v>
      </c>
    </row>
    <row r="641" spans="1:10" x14ac:dyDescent="0.25">
      <c r="A641" t="s">
        <v>2465</v>
      </c>
      <c r="B641" s="2">
        <v>45373</v>
      </c>
      <c r="C641" t="s">
        <v>1056</v>
      </c>
      <c r="D641" t="s">
        <v>1570</v>
      </c>
      <c r="E641" t="s">
        <v>1801</v>
      </c>
      <c r="F641">
        <v>4</v>
      </c>
      <c r="G641">
        <v>369.22</v>
      </c>
      <c r="H641">
        <v>0.18</v>
      </c>
      <c r="I641" t="s">
        <v>1829</v>
      </c>
      <c r="J641">
        <v>1211.0416</v>
      </c>
    </row>
    <row r="642" spans="1:10" x14ac:dyDescent="0.25">
      <c r="A642" t="s">
        <v>2466</v>
      </c>
      <c r="B642" s="2">
        <v>45590</v>
      </c>
      <c r="C642" t="s">
        <v>1275</v>
      </c>
      <c r="D642" t="s">
        <v>1740</v>
      </c>
      <c r="E642" t="s">
        <v>1799</v>
      </c>
      <c r="F642">
        <v>3</v>
      </c>
      <c r="G642">
        <v>950.83</v>
      </c>
      <c r="H642">
        <v>0.06</v>
      </c>
      <c r="I642" t="s">
        <v>1826</v>
      </c>
      <c r="J642">
        <v>2681.3406</v>
      </c>
    </row>
    <row r="643" spans="1:10" x14ac:dyDescent="0.25">
      <c r="A643" t="s">
        <v>2467</v>
      </c>
      <c r="B643" s="2">
        <v>45365</v>
      </c>
      <c r="C643" t="s">
        <v>484</v>
      </c>
      <c r="D643" t="s">
        <v>1622</v>
      </c>
      <c r="E643" t="s">
        <v>1797</v>
      </c>
      <c r="F643">
        <v>3</v>
      </c>
      <c r="G643">
        <v>338.79</v>
      </c>
      <c r="H643">
        <v>0.01</v>
      </c>
      <c r="I643" t="s">
        <v>1824</v>
      </c>
      <c r="J643">
        <v>1006.2063000000001</v>
      </c>
    </row>
    <row r="644" spans="1:10" x14ac:dyDescent="0.25">
      <c r="A644" t="s">
        <v>2468</v>
      </c>
      <c r="B644" s="2">
        <v>45711</v>
      </c>
      <c r="C644" t="s">
        <v>493</v>
      </c>
      <c r="D644" t="s">
        <v>1728</v>
      </c>
      <c r="E644" t="s">
        <v>1757</v>
      </c>
      <c r="F644">
        <v>3</v>
      </c>
      <c r="G644">
        <v>853.32</v>
      </c>
      <c r="H644">
        <v>7.0000000000000007E-2</v>
      </c>
      <c r="I644" t="s">
        <v>1829</v>
      </c>
      <c r="J644">
        <v>2380.7628</v>
      </c>
    </row>
    <row r="645" spans="1:10" x14ac:dyDescent="0.25">
      <c r="A645" t="s">
        <v>2469</v>
      </c>
      <c r="B645" s="2">
        <v>45586</v>
      </c>
      <c r="C645" t="s">
        <v>502</v>
      </c>
      <c r="D645" t="s">
        <v>1700</v>
      </c>
      <c r="E645" t="s">
        <v>1776</v>
      </c>
      <c r="F645">
        <v>3</v>
      </c>
      <c r="G645">
        <v>89.78</v>
      </c>
      <c r="H645">
        <v>0.2</v>
      </c>
      <c r="I645" t="s">
        <v>1829</v>
      </c>
      <c r="J645">
        <v>215.47200000000001</v>
      </c>
    </row>
    <row r="646" spans="1:10" x14ac:dyDescent="0.25">
      <c r="A646" t="s">
        <v>2470</v>
      </c>
      <c r="B646" s="2">
        <v>45334</v>
      </c>
      <c r="C646" t="s">
        <v>628</v>
      </c>
      <c r="D646" t="s">
        <v>1658</v>
      </c>
      <c r="E646" t="s">
        <v>1757</v>
      </c>
      <c r="F646">
        <v>1</v>
      </c>
      <c r="G646">
        <v>172.04</v>
      </c>
      <c r="H646">
        <v>0.04</v>
      </c>
      <c r="I646" t="s">
        <v>1826</v>
      </c>
      <c r="J646">
        <v>165.1584</v>
      </c>
    </row>
    <row r="647" spans="1:10" x14ac:dyDescent="0.25">
      <c r="A647" t="s">
        <v>2471</v>
      </c>
      <c r="B647" s="2">
        <v>45333</v>
      </c>
      <c r="C647" t="s">
        <v>1440</v>
      </c>
      <c r="D647" t="s">
        <v>1656</v>
      </c>
      <c r="E647" t="s">
        <v>1757</v>
      </c>
      <c r="F647">
        <v>1</v>
      </c>
      <c r="G647">
        <v>389.2</v>
      </c>
      <c r="H647">
        <v>0.05</v>
      </c>
      <c r="I647" t="s">
        <v>1824</v>
      </c>
      <c r="J647">
        <v>369.74</v>
      </c>
    </row>
    <row r="648" spans="1:10" x14ac:dyDescent="0.25">
      <c r="A648" t="s">
        <v>2472</v>
      </c>
      <c r="B648" s="2">
        <v>45778</v>
      </c>
      <c r="C648" t="s">
        <v>1422</v>
      </c>
      <c r="D648" t="s">
        <v>1702</v>
      </c>
      <c r="E648" t="s">
        <v>1797</v>
      </c>
      <c r="F648">
        <v>3</v>
      </c>
      <c r="G648">
        <v>865.96</v>
      </c>
      <c r="H648">
        <v>0.12</v>
      </c>
      <c r="I648" t="s">
        <v>1826</v>
      </c>
      <c r="J648">
        <v>2286.1343999999999</v>
      </c>
    </row>
    <row r="649" spans="1:10" x14ac:dyDescent="0.25">
      <c r="A649" t="s">
        <v>2473</v>
      </c>
      <c r="B649" s="2">
        <v>45592</v>
      </c>
      <c r="C649" t="s">
        <v>562</v>
      </c>
      <c r="D649" t="s">
        <v>1586</v>
      </c>
      <c r="E649" t="s">
        <v>1757</v>
      </c>
      <c r="F649">
        <v>3</v>
      </c>
      <c r="G649">
        <v>79.95</v>
      </c>
      <c r="H649">
        <v>0.2</v>
      </c>
      <c r="I649" t="s">
        <v>1829</v>
      </c>
      <c r="J649">
        <v>191.88</v>
      </c>
    </row>
    <row r="650" spans="1:10" x14ac:dyDescent="0.25">
      <c r="A650" t="s">
        <v>2474</v>
      </c>
      <c r="B650" s="2">
        <v>45259</v>
      </c>
      <c r="C650" t="s">
        <v>1190</v>
      </c>
      <c r="D650" t="s">
        <v>1600</v>
      </c>
      <c r="E650" t="s">
        <v>1779</v>
      </c>
      <c r="F650">
        <v>1</v>
      </c>
      <c r="G650">
        <v>566.5</v>
      </c>
      <c r="H650">
        <v>0.25</v>
      </c>
      <c r="I650" t="s">
        <v>1829</v>
      </c>
      <c r="J650">
        <v>424.875</v>
      </c>
    </row>
    <row r="651" spans="1:10" x14ac:dyDescent="0.25">
      <c r="A651" t="s">
        <v>2475</v>
      </c>
      <c r="B651" s="2">
        <v>45801</v>
      </c>
      <c r="C651" t="s">
        <v>1252</v>
      </c>
      <c r="D651" t="s">
        <v>1590</v>
      </c>
      <c r="E651" t="s">
        <v>1752</v>
      </c>
      <c r="F651">
        <v>2</v>
      </c>
      <c r="G651">
        <v>347.95</v>
      </c>
      <c r="H651">
        <v>0.13</v>
      </c>
      <c r="I651" t="s">
        <v>1829</v>
      </c>
      <c r="J651">
        <v>605.43299999999999</v>
      </c>
    </row>
    <row r="652" spans="1:10" x14ac:dyDescent="0.25">
      <c r="A652" t="s">
        <v>2476</v>
      </c>
      <c r="B652" s="2">
        <v>45347</v>
      </c>
      <c r="C652" t="s">
        <v>681</v>
      </c>
      <c r="D652" t="s">
        <v>1664</v>
      </c>
      <c r="E652" t="s">
        <v>1766</v>
      </c>
      <c r="F652">
        <v>2</v>
      </c>
      <c r="G652">
        <v>250.83</v>
      </c>
      <c r="H652">
        <v>0.15</v>
      </c>
      <c r="I652" t="s">
        <v>1826</v>
      </c>
      <c r="J652">
        <v>426.411</v>
      </c>
    </row>
    <row r="653" spans="1:10" x14ac:dyDescent="0.25">
      <c r="A653" t="s">
        <v>2477</v>
      </c>
      <c r="B653" s="2">
        <v>45721</v>
      </c>
      <c r="C653" t="s">
        <v>502</v>
      </c>
      <c r="D653" t="s">
        <v>1690</v>
      </c>
      <c r="E653" t="s">
        <v>1757</v>
      </c>
      <c r="F653">
        <v>1</v>
      </c>
      <c r="G653">
        <v>888.05</v>
      </c>
      <c r="H653">
        <v>0.2</v>
      </c>
      <c r="I653" t="s">
        <v>1826</v>
      </c>
      <c r="J653">
        <v>710.44</v>
      </c>
    </row>
    <row r="654" spans="1:10" x14ac:dyDescent="0.25">
      <c r="A654" t="s">
        <v>2478</v>
      </c>
      <c r="B654" s="2">
        <v>45531</v>
      </c>
      <c r="C654" t="s">
        <v>36</v>
      </c>
      <c r="D654" t="s">
        <v>1626</v>
      </c>
      <c r="E654" t="s">
        <v>1810</v>
      </c>
      <c r="F654">
        <v>2</v>
      </c>
      <c r="G654">
        <v>673.02</v>
      </c>
      <c r="H654">
        <v>0.11</v>
      </c>
      <c r="I654" t="s">
        <v>1826</v>
      </c>
      <c r="J654">
        <v>1197.9756</v>
      </c>
    </row>
    <row r="655" spans="1:10" x14ac:dyDescent="0.25">
      <c r="A655" t="s">
        <v>2479</v>
      </c>
      <c r="B655" s="2">
        <v>45332</v>
      </c>
      <c r="C655" t="s">
        <v>1362</v>
      </c>
      <c r="D655" t="s">
        <v>1676</v>
      </c>
      <c r="E655" t="s">
        <v>1766</v>
      </c>
      <c r="F655">
        <v>2</v>
      </c>
      <c r="G655">
        <v>492.62</v>
      </c>
      <c r="H655">
        <v>0.26</v>
      </c>
      <c r="I655" t="s">
        <v>1829</v>
      </c>
      <c r="J655">
        <v>729.07759999999996</v>
      </c>
    </row>
    <row r="656" spans="1:10" x14ac:dyDescent="0.25">
      <c r="A656" t="s">
        <v>2480</v>
      </c>
      <c r="B656" s="2">
        <v>45344</v>
      </c>
      <c r="C656" t="s">
        <v>1175</v>
      </c>
      <c r="D656" t="s">
        <v>1718</v>
      </c>
      <c r="E656" t="s">
        <v>1766</v>
      </c>
      <c r="F656">
        <v>4</v>
      </c>
      <c r="G656">
        <v>986.93</v>
      </c>
      <c r="H656">
        <v>0.01</v>
      </c>
      <c r="I656" t="s">
        <v>1824</v>
      </c>
      <c r="J656">
        <v>3908.2428</v>
      </c>
    </row>
    <row r="657" spans="1:10" x14ac:dyDescent="0.25">
      <c r="A657" t="s">
        <v>2481</v>
      </c>
      <c r="B657" s="2">
        <v>45388</v>
      </c>
      <c r="C657" t="s">
        <v>1475</v>
      </c>
      <c r="D657" t="s">
        <v>1592</v>
      </c>
      <c r="E657" t="s">
        <v>1794</v>
      </c>
      <c r="F657">
        <v>4</v>
      </c>
      <c r="G657">
        <v>411.68</v>
      </c>
      <c r="H657">
        <v>0.06</v>
      </c>
      <c r="I657" t="s">
        <v>1826</v>
      </c>
      <c r="J657">
        <v>1547.9168</v>
      </c>
    </row>
    <row r="658" spans="1:10" x14ac:dyDescent="0.25">
      <c r="A658" t="s">
        <v>2482</v>
      </c>
      <c r="B658" s="2">
        <v>45397</v>
      </c>
      <c r="C658" t="s">
        <v>711</v>
      </c>
      <c r="D658" t="s">
        <v>1620</v>
      </c>
      <c r="E658" t="s">
        <v>1807</v>
      </c>
      <c r="F658">
        <v>2</v>
      </c>
      <c r="G658">
        <v>637.55999999999995</v>
      </c>
      <c r="H658">
        <v>0.05</v>
      </c>
      <c r="I658" t="s">
        <v>1829</v>
      </c>
      <c r="J658">
        <v>1211.364</v>
      </c>
    </row>
    <row r="659" spans="1:10" x14ac:dyDescent="0.25">
      <c r="A659" t="s">
        <v>2483</v>
      </c>
      <c r="B659" s="2">
        <v>45633</v>
      </c>
      <c r="C659" t="s">
        <v>67</v>
      </c>
      <c r="D659" t="s">
        <v>1574</v>
      </c>
      <c r="E659" t="s">
        <v>1766</v>
      </c>
      <c r="F659">
        <v>3</v>
      </c>
      <c r="G659">
        <v>706.87</v>
      </c>
      <c r="H659">
        <v>0.27</v>
      </c>
      <c r="I659" t="s">
        <v>1824</v>
      </c>
      <c r="J659">
        <v>1548.0453</v>
      </c>
    </row>
    <row r="660" spans="1:10" x14ac:dyDescent="0.25">
      <c r="A660" t="s">
        <v>2484</v>
      </c>
      <c r="B660" s="2">
        <v>45629</v>
      </c>
      <c r="C660" t="s">
        <v>208</v>
      </c>
      <c r="D660" t="s">
        <v>1578</v>
      </c>
      <c r="E660" t="s">
        <v>1776</v>
      </c>
      <c r="F660">
        <v>2</v>
      </c>
      <c r="G660">
        <v>884.48</v>
      </c>
      <c r="H660">
        <v>0</v>
      </c>
      <c r="I660" t="s">
        <v>1829</v>
      </c>
      <c r="J660">
        <v>1768.96</v>
      </c>
    </row>
    <row r="661" spans="1:10" x14ac:dyDescent="0.25">
      <c r="A661" t="s">
        <v>2485</v>
      </c>
      <c r="B661" s="2">
        <v>45291</v>
      </c>
      <c r="C661" t="s">
        <v>181</v>
      </c>
      <c r="D661" t="s">
        <v>1732</v>
      </c>
      <c r="E661" t="s">
        <v>1769</v>
      </c>
      <c r="F661">
        <v>3</v>
      </c>
      <c r="G661">
        <v>718.23</v>
      </c>
      <c r="H661">
        <v>0.19</v>
      </c>
      <c r="I661" t="s">
        <v>1826</v>
      </c>
      <c r="J661">
        <v>1745.2989</v>
      </c>
    </row>
    <row r="662" spans="1:10" x14ac:dyDescent="0.25">
      <c r="A662" t="s">
        <v>2486</v>
      </c>
      <c r="B662" s="2">
        <v>45914</v>
      </c>
      <c r="C662" t="s">
        <v>595</v>
      </c>
      <c r="D662" t="s">
        <v>1728</v>
      </c>
      <c r="E662" t="s">
        <v>1810</v>
      </c>
      <c r="F662">
        <v>3</v>
      </c>
      <c r="G662">
        <v>107.44</v>
      </c>
      <c r="H662">
        <v>0.27</v>
      </c>
      <c r="I662" t="s">
        <v>1826</v>
      </c>
      <c r="J662">
        <v>235.2936</v>
      </c>
    </row>
    <row r="663" spans="1:10" x14ac:dyDescent="0.25">
      <c r="A663" t="s">
        <v>2487</v>
      </c>
      <c r="B663" s="2">
        <v>45673</v>
      </c>
      <c r="C663" t="s">
        <v>211</v>
      </c>
      <c r="D663" t="s">
        <v>1640</v>
      </c>
      <c r="E663" t="s">
        <v>1766</v>
      </c>
      <c r="F663">
        <v>4</v>
      </c>
      <c r="G663">
        <v>608.97</v>
      </c>
      <c r="H663">
        <v>0.14000000000000001</v>
      </c>
      <c r="I663" t="s">
        <v>1829</v>
      </c>
      <c r="J663">
        <v>2094.8568</v>
      </c>
    </row>
    <row r="664" spans="1:10" x14ac:dyDescent="0.25">
      <c r="A664" t="s">
        <v>2488</v>
      </c>
      <c r="B664" s="2">
        <v>45689</v>
      </c>
      <c r="C664" t="s">
        <v>1109</v>
      </c>
      <c r="D664" t="s">
        <v>1670</v>
      </c>
      <c r="E664" t="s">
        <v>1776</v>
      </c>
      <c r="F664">
        <v>3</v>
      </c>
      <c r="G664">
        <v>260.45999999999998</v>
      </c>
      <c r="H664">
        <v>0.09</v>
      </c>
      <c r="I664" t="s">
        <v>1824</v>
      </c>
      <c r="J664">
        <v>711.05579999999986</v>
      </c>
    </row>
    <row r="665" spans="1:10" x14ac:dyDescent="0.25">
      <c r="A665" t="s">
        <v>2489</v>
      </c>
      <c r="B665" s="2">
        <v>45646</v>
      </c>
      <c r="C665" t="s">
        <v>425</v>
      </c>
      <c r="D665" t="s">
        <v>1592</v>
      </c>
      <c r="E665" t="s">
        <v>1776</v>
      </c>
      <c r="F665">
        <v>1</v>
      </c>
      <c r="G665">
        <v>747.03</v>
      </c>
      <c r="H665">
        <v>0.01</v>
      </c>
      <c r="I665" t="s">
        <v>1824</v>
      </c>
      <c r="J665">
        <v>739.55970000000002</v>
      </c>
    </row>
    <row r="666" spans="1:10" x14ac:dyDescent="0.25">
      <c r="A666" t="s">
        <v>2490</v>
      </c>
      <c r="B666" s="2">
        <v>45475</v>
      </c>
      <c r="C666" t="s">
        <v>1257</v>
      </c>
      <c r="D666" t="s">
        <v>1580</v>
      </c>
      <c r="E666" t="s">
        <v>1782</v>
      </c>
      <c r="F666">
        <v>4</v>
      </c>
      <c r="G666">
        <v>700.88</v>
      </c>
      <c r="H666">
        <v>0.23</v>
      </c>
      <c r="I666" t="s">
        <v>1826</v>
      </c>
      <c r="J666">
        <v>2158.7103999999999</v>
      </c>
    </row>
    <row r="667" spans="1:10" x14ac:dyDescent="0.25">
      <c r="A667" t="s">
        <v>2491</v>
      </c>
      <c r="B667" s="2">
        <v>45781</v>
      </c>
      <c r="C667" t="s">
        <v>185</v>
      </c>
      <c r="D667" t="s">
        <v>1738</v>
      </c>
      <c r="E667" t="s">
        <v>1799</v>
      </c>
      <c r="F667">
        <v>4</v>
      </c>
      <c r="G667">
        <v>20.09</v>
      </c>
      <c r="H667">
        <v>0.16</v>
      </c>
      <c r="I667" t="s">
        <v>1826</v>
      </c>
      <c r="J667">
        <v>67.502399999999994</v>
      </c>
    </row>
    <row r="668" spans="1:10" x14ac:dyDescent="0.25">
      <c r="A668" t="s">
        <v>2492</v>
      </c>
      <c r="B668" s="2">
        <v>45654</v>
      </c>
      <c r="C668" t="s">
        <v>230</v>
      </c>
      <c r="D668" t="s">
        <v>1622</v>
      </c>
      <c r="E668" t="s">
        <v>1792</v>
      </c>
      <c r="F668">
        <v>3</v>
      </c>
      <c r="G668">
        <v>917.64</v>
      </c>
      <c r="H668">
        <v>0.24</v>
      </c>
      <c r="I668" t="s">
        <v>1826</v>
      </c>
      <c r="J668">
        <v>2092.2192</v>
      </c>
    </row>
    <row r="669" spans="1:10" x14ac:dyDescent="0.25">
      <c r="A669" t="s">
        <v>2493</v>
      </c>
      <c r="B669" s="2">
        <v>45594</v>
      </c>
      <c r="C669" t="s">
        <v>195</v>
      </c>
      <c r="D669" t="s">
        <v>1590</v>
      </c>
      <c r="E669" t="s">
        <v>1752</v>
      </c>
      <c r="F669">
        <v>1</v>
      </c>
      <c r="G669">
        <v>242.08</v>
      </c>
      <c r="H669">
        <v>0.18</v>
      </c>
      <c r="I669" t="s">
        <v>1826</v>
      </c>
      <c r="J669">
        <v>198.50559999999999</v>
      </c>
    </row>
    <row r="670" spans="1:10" x14ac:dyDescent="0.25">
      <c r="A670" t="s">
        <v>2494</v>
      </c>
      <c r="B670" s="2">
        <v>45581</v>
      </c>
      <c r="C670" t="s">
        <v>214</v>
      </c>
      <c r="D670" t="s">
        <v>1674</v>
      </c>
      <c r="E670" t="s">
        <v>1779</v>
      </c>
      <c r="F670">
        <v>1</v>
      </c>
      <c r="G670">
        <v>536.67999999999995</v>
      </c>
      <c r="H670">
        <v>0.27</v>
      </c>
      <c r="I670" t="s">
        <v>1824</v>
      </c>
      <c r="J670">
        <v>391.77640000000002</v>
      </c>
    </row>
    <row r="671" spans="1:10" x14ac:dyDescent="0.25">
      <c r="A671" t="s">
        <v>2495</v>
      </c>
      <c r="B671" s="2">
        <v>45748</v>
      </c>
      <c r="C671" t="s">
        <v>338</v>
      </c>
      <c r="D671" t="s">
        <v>1606</v>
      </c>
      <c r="E671" t="s">
        <v>1769</v>
      </c>
      <c r="F671">
        <v>2</v>
      </c>
      <c r="G671">
        <v>145.18</v>
      </c>
      <c r="H671">
        <v>0.26</v>
      </c>
      <c r="I671" t="s">
        <v>1826</v>
      </c>
      <c r="J671">
        <v>214.8664</v>
      </c>
    </row>
    <row r="672" spans="1:10" x14ac:dyDescent="0.25">
      <c r="A672" t="s">
        <v>2496</v>
      </c>
      <c r="B672" s="2">
        <v>45369</v>
      </c>
      <c r="C672" t="s">
        <v>716</v>
      </c>
      <c r="D672" t="s">
        <v>1682</v>
      </c>
      <c r="E672" t="s">
        <v>1769</v>
      </c>
      <c r="F672">
        <v>2</v>
      </c>
      <c r="G672">
        <v>132.77000000000001</v>
      </c>
      <c r="H672">
        <v>0.13</v>
      </c>
      <c r="I672" t="s">
        <v>1829</v>
      </c>
      <c r="J672">
        <v>231.0198</v>
      </c>
    </row>
    <row r="673" spans="1:10" x14ac:dyDescent="0.25">
      <c r="A673" t="s">
        <v>2497</v>
      </c>
      <c r="B673" s="2">
        <v>45701</v>
      </c>
      <c r="C673" t="s">
        <v>63</v>
      </c>
      <c r="D673" t="s">
        <v>1630</v>
      </c>
      <c r="E673" t="s">
        <v>1786</v>
      </c>
      <c r="F673">
        <v>4</v>
      </c>
      <c r="G673">
        <v>682.11</v>
      </c>
      <c r="H673">
        <v>0.14000000000000001</v>
      </c>
      <c r="I673" t="s">
        <v>1824</v>
      </c>
      <c r="J673">
        <v>2346.4584</v>
      </c>
    </row>
    <row r="674" spans="1:10" x14ac:dyDescent="0.25">
      <c r="A674" t="s">
        <v>2498</v>
      </c>
      <c r="B674" s="2">
        <v>45510</v>
      </c>
      <c r="C674" t="s">
        <v>1495</v>
      </c>
      <c r="D674" t="s">
        <v>1628</v>
      </c>
      <c r="E674" t="s">
        <v>1807</v>
      </c>
      <c r="F674">
        <v>4</v>
      </c>
      <c r="G674">
        <v>502.95</v>
      </c>
      <c r="H674">
        <v>0.14000000000000001</v>
      </c>
      <c r="I674" t="s">
        <v>1829</v>
      </c>
      <c r="J674">
        <v>1730.1479999999999</v>
      </c>
    </row>
    <row r="675" spans="1:10" x14ac:dyDescent="0.25">
      <c r="A675" t="s">
        <v>2499</v>
      </c>
      <c r="B675" s="2">
        <v>45538</v>
      </c>
      <c r="C675" t="s">
        <v>752</v>
      </c>
      <c r="D675" t="s">
        <v>1622</v>
      </c>
      <c r="E675" t="s">
        <v>1804</v>
      </c>
      <c r="F675">
        <v>2</v>
      </c>
      <c r="G675">
        <v>472.08</v>
      </c>
      <c r="H675">
        <v>7.0000000000000007E-2</v>
      </c>
      <c r="I675" t="s">
        <v>1824</v>
      </c>
      <c r="J675">
        <v>878.0687999999999</v>
      </c>
    </row>
    <row r="676" spans="1:10" x14ac:dyDescent="0.25">
      <c r="A676" t="s">
        <v>2500</v>
      </c>
      <c r="B676" s="2">
        <v>45665</v>
      </c>
      <c r="C676" t="s">
        <v>1458</v>
      </c>
      <c r="D676" t="s">
        <v>1662</v>
      </c>
      <c r="E676" t="s">
        <v>1807</v>
      </c>
      <c r="F676">
        <v>2</v>
      </c>
      <c r="G676">
        <v>218.11</v>
      </c>
      <c r="H676">
        <v>0.02</v>
      </c>
      <c r="I676" t="s">
        <v>1829</v>
      </c>
      <c r="J676">
        <v>427.49560000000002</v>
      </c>
    </row>
    <row r="677" spans="1:10" x14ac:dyDescent="0.25">
      <c r="A677" t="s">
        <v>2501</v>
      </c>
      <c r="B677" s="2">
        <v>45859</v>
      </c>
      <c r="C677" t="s">
        <v>214</v>
      </c>
      <c r="D677" t="s">
        <v>1546</v>
      </c>
      <c r="E677" t="s">
        <v>1776</v>
      </c>
      <c r="F677">
        <v>4</v>
      </c>
      <c r="G677">
        <v>845.58</v>
      </c>
      <c r="H677">
        <v>0.06</v>
      </c>
      <c r="I677" t="s">
        <v>1826</v>
      </c>
      <c r="J677">
        <v>3179.3807999999999</v>
      </c>
    </row>
    <row r="678" spans="1:10" x14ac:dyDescent="0.25">
      <c r="A678" t="s">
        <v>2502</v>
      </c>
      <c r="B678" s="2">
        <v>45255</v>
      </c>
      <c r="C678" t="s">
        <v>441</v>
      </c>
      <c r="D678" t="s">
        <v>1708</v>
      </c>
      <c r="E678" t="s">
        <v>1761</v>
      </c>
      <c r="F678">
        <v>2</v>
      </c>
      <c r="G678">
        <v>111.28</v>
      </c>
      <c r="H678">
        <v>0.14000000000000001</v>
      </c>
      <c r="I678" t="s">
        <v>1824</v>
      </c>
      <c r="J678">
        <v>191.4016</v>
      </c>
    </row>
    <row r="679" spans="1:10" x14ac:dyDescent="0.25">
      <c r="A679" t="s">
        <v>2503</v>
      </c>
      <c r="B679" s="2">
        <v>45842</v>
      </c>
      <c r="C679" t="s">
        <v>585</v>
      </c>
      <c r="D679" t="s">
        <v>1666</v>
      </c>
      <c r="E679" t="s">
        <v>1799</v>
      </c>
      <c r="F679">
        <v>2</v>
      </c>
      <c r="G679">
        <v>37.21</v>
      </c>
      <c r="H679">
        <v>0.19</v>
      </c>
      <c r="I679" t="s">
        <v>1824</v>
      </c>
      <c r="J679">
        <v>60.280200000000008</v>
      </c>
    </row>
    <row r="680" spans="1:10" x14ac:dyDescent="0.25">
      <c r="A680" t="s">
        <v>2504</v>
      </c>
      <c r="B680" s="2">
        <v>45220</v>
      </c>
      <c r="C680" t="s">
        <v>1295</v>
      </c>
      <c r="D680" t="s">
        <v>1672</v>
      </c>
      <c r="E680" t="s">
        <v>1797</v>
      </c>
      <c r="F680">
        <v>1</v>
      </c>
      <c r="G680">
        <v>331.73</v>
      </c>
      <c r="H680">
        <v>0.04</v>
      </c>
      <c r="I680" t="s">
        <v>1824</v>
      </c>
      <c r="J680">
        <v>318.46080000000001</v>
      </c>
    </row>
    <row r="681" spans="1:10" x14ac:dyDescent="0.25">
      <c r="A681" t="s">
        <v>2505</v>
      </c>
      <c r="B681" s="2">
        <v>45273</v>
      </c>
      <c r="C681" t="s">
        <v>1139</v>
      </c>
      <c r="D681" t="s">
        <v>1688</v>
      </c>
      <c r="E681" t="s">
        <v>1794</v>
      </c>
      <c r="F681">
        <v>3</v>
      </c>
      <c r="G681">
        <v>306.70999999999998</v>
      </c>
      <c r="H681">
        <v>0.09</v>
      </c>
      <c r="I681" t="s">
        <v>1826</v>
      </c>
      <c r="J681">
        <v>837.31829999999991</v>
      </c>
    </row>
    <row r="682" spans="1:10" x14ac:dyDescent="0.25">
      <c r="A682" t="s">
        <v>2506</v>
      </c>
      <c r="B682" s="2">
        <v>45456</v>
      </c>
      <c r="C682" t="s">
        <v>860</v>
      </c>
      <c r="D682" t="s">
        <v>1598</v>
      </c>
      <c r="E682" t="s">
        <v>1776</v>
      </c>
      <c r="F682">
        <v>4</v>
      </c>
      <c r="G682">
        <v>484.92</v>
      </c>
      <c r="H682">
        <v>0.28000000000000003</v>
      </c>
      <c r="I682" t="s">
        <v>1826</v>
      </c>
      <c r="J682">
        <v>1396.5696</v>
      </c>
    </row>
    <row r="683" spans="1:10" x14ac:dyDescent="0.25">
      <c r="A683" t="s">
        <v>2507</v>
      </c>
      <c r="B683" s="2">
        <v>45292</v>
      </c>
      <c r="C683" t="s">
        <v>168</v>
      </c>
      <c r="D683" t="s">
        <v>1648</v>
      </c>
      <c r="E683" t="s">
        <v>1773</v>
      </c>
      <c r="F683">
        <v>2</v>
      </c>
      <c r="G683">
        <v>42.04</v>
      </c>
      <c r="H683">
        <v>7.0000000000000007E-2</v>
      </c>
      <c r="I683" t="s">
        <v>1824</v>
      </c>
      <c r="J683">
        <v>78.194399999999987</v>
      </c>
    </row>
    <row r="684" spans="1:10" x14ac:dyDescent="0.25">
      <c r="A684" t="s">
        <v>2508</v>
      </c>
      <c r="B684" s="2">
        <v>45278</v>
      </c>
      <c r="C684" t="s">
        <v>893</v>
      </c>
      <c r="D684" t="s">
        <v>1658</v>
      </c>
      <c r="E684" t="s">
        <v>1776</v>
      </c>
      <c r="F684">
        <v>3</v>
      </c>
      <c r="G684">
        <v>599.48</v>
      </c>
      <c r="H684">
        <v>0.22</v>
      </c>
      <c r="I684" t="s">
        <v>1826</v>
      </c>
      <c r="J684">
        <v>1402.7832000000001</v>
      </c>
    </row>
    <row r="685" spans="1:10" x14ac:dyDescent="0.25">
      <c r="A685" t="s">
        <v>2509</v>
      </c>
      <c r="B685" s="2">
        <v>45232</v>
      </c>
      <c r="C685" t="s">
        <v>1118</v>
      </c>
      <c r="D685" t="s">
        <v>1582</v>
      </c>
      <c r="E685" t="s">
        <v>1757</v>
      </c>
      <c r="F685">
        <v>3</v>
      </c>
      <c r="G685">
        <v>401.42</v>
      </c>
      <c r="H685">
        <v>0.01</v>
      </c>
      <c r="I685" t="s">
        <v>1829</v>
      </c>
      <c r="J685">
        <v>1192.2174</v>
      </c>
    </row>
    <row r="686" spans="1:10" x14ac:dyDescent="0.25">
      <c r="A686" t="s">
        <v>2510</v>
      </c>
      <c r="B686" s="2">
        <v>45907</v>
      </c>
      <c r="C686" t="s">
        <v>631</v>
      </c>
      <c r="D686" t="s">
        <v>1640</v>
      </c>
      <c r="E686" t="s">
        <v>1782</v>
      </c>
      <c r="F686">
        <v>4</v>
      </c>
      <c r="G686">
        <v>442.54</v>
      </c>
      <c r="H686">
        <v>0.06</v>
      </c>
      <c r="I686" t="s">
        <v>1824</v>
      </c>
      <c r="J686">
        <v>1663.9503999999999</v>
      </c>
    </row>
    <row r="687" spans="1:10" x14ac:dyDescent="0.25">
      <c r="A687" t="s">
        <v>2511</v>
      </c>
      <c r="B687" s="2">
        <v>45270</v>
      </c>
      <c r="C687" t="s">
        <v>1408</v>
      </c>
      <c r="D687" t="s">
        <v>1724</v>
      </c>
      <c r="E687" t="s">
        <v>1797</v>
      </c>
      <c r="F687">
        <v>4</v>
      </c>
      <c r="G687">
        <v>451.41</v>
      </c>
      <c r="H687">
        <v>0.06</v>
      </c>
      <c r="I687" t="s">
        <v>1826</v>
      </c>
      <c r="J687">
        <v>1697.3016</v>
      </c>
    </row>
    <row r="688" spans="1:10" x14ac:dyDescent="0.25">
      <c r="A688" t="s">
        <v>2512</v>
      </c>
      <c r="B688" s="2">
        <v>45942</v>
      </c>
      <c r="C688" t="s">
        <v>846</v>
      </c>
      <c r="D688" t="s">
        <v>1730</v>
      </c>
      <c r="E688" t="s">
        <v>1786</v>
      </c>
      <c r="F688">
        <v>4</v>
      </c>
      <c r="G688">
        <v>547.21</v>
      </c>
      <c r="H688">
        <v>0.25</v>
      </c>
      <c r="I688" t="s">
        <v>1824</v>
      </c>
      <c r="J688">
        <v>1641.63</v>
      </c>
    </row>
    <row r="689" spans="1:10" x14ac:dyDescent="0.25">
      <c r="A689" t="s">
        <v>2513</v>
      </c>
      <c r="B689" s="2">
        <v>45750</v>
      </c>
      <c r="C689" t="s">
        <v>663</v>
      </c>
      <c r="D689" t="s">
        <v>1722</v>
      </c>
      <c r="E689" t="s">
        <v>1769</v>
      </c>
      <c r="F689">
        <v>1</v>
      </c>
      <c r="G689">
        <v>979.28</v>
      </c>
      <c r="H689">
        <v>0.2</v>
      </c>
      <c r="I689" t="s">
        <v>1826</v>
      </c>
      <c r="J689">
        <v>783.42399999999998</v>
      </c>
    </row>
    <row r="690" spans="1:10" x14ac:dyDescent="0.25">
      <c r="A690" t="s">
        <v>2514</v>
      </c>
      <c r="B690" s="2">
        <v>45300</v>
      </c>
      <c r="C690" t="s">
        <v>1431</v>
      </c>
      <c r="D690" t="s">
        <v>1660</v>
      </c>
      <c r="E690" t="s">
        <v>1779</v>
      </c>
      <c r="F690">
        <v>4</v>
      </c>
      <c r="G690">
        <v>263.58999999999997</v>
      </c>
      <c r="H690">
        <v>0.04</v>
      </c>
      <c r="I690" t="s">
        <v>1824</v>
      </c>
      <c r="J690">
        <v>1012.1856</v>
      </c>
    </row>
    <row r="691" spans="1:10" x14ac:dyDescent="0.25">
      <c r="A691" t="s">
        <v>2515</v>
      </c>
      <c r="B691" s="2">
        <v>45876</v>
      </c>
      <c r="C691" t="s">
        <v>20</v>
      </c>
      <c r="D691" t="s">
        <v>1656</v>
      </c>
      <c r="E691" t="s">
        <v>1773</v>
      </c>
      <c r="F691">
        <v>1</v>
      </c>
      <c r="G691">
        <v>692.75</v>
      </c>
      <c r="H691">
        <v>0.11</v>
      </c>
      <c r="I691" t="s">
        <v>1829</v>
      </c>
      <c r="J691">
        <v>616.54750000000001</v>
      </c>
    </row>
    <row r="692" spans="1:10" x14ac:dyDescent="0.25">
      <c r="A692" t="s">
        <v>2516</v>
      </c>
      <c r="B692" s="2">
        <v>45301</v>
      </c>
      <c r="C692" t="s">
        <v>544</v>
      </c>
      <c r="D692" t="s">
        <v>1674</v>
      </c>
      <c r="E692" t="s">
        <v>1766</v>
      </c>
      <c r="F692">
        <v>3</v>
      </c>
      <c r="G692">
        <v>142.83000000000001</v>
      </c>
      <c r="H692">
        <v>0.01</v>
      </c>
      <c r="I692" t="s">
        <v>1824</v>
      </c>
      <c r="J692">
        <v>424.20510000000002</v>
      </c>
    </row>
    <row r="693" spans="1:10" x14ac:dyDescent="0.25">
      <c r="A693" t="s">
        <v>2517</v>
      </c>
      <c r="B693" s="2">
        <v>45857</v>
      </c>
      <c r="C693" t="s">
        <v>428</v>
      </c>
      <c r="D693" t="s">
        <v>1592</v>
      </c>
      <c r="E693" t="s">
        <v>1761</v>
      </c>
      <c r="F693">
        <v>2</v>
      </c>
      <c r="G693">
        <v>419.25</v>
      </c>
      <c r="H693">
        <v>0.17</v>
      </c>
      <c r="I693" t="s">
        <v>1826</v>
      </c>
      <c r="J693">
        <v>695.95499999999993</v>
      </c>
    </row>
    <row r="694" spans="1:10" x14ac:dyDescent="0.25">
      <c r="A694" t="s">
        <v>2518</v>
      </c>
      <c r="B694" s="2">
        <v>45650</v>
      </c>
      <c r="C694" t="s">
        <v>770</v>
      </c>
      <c r="D694" t="s">
        <v>1600</v>
      </c>
      <c r="E694" t="s">
        <v>1813</v>
      </c>
      <c r="F694">
        <v>2</v>
      </c>
      <c r="G694">
        <v>800.84</v>
      </c>
      <c r="H694">
        <v>0.27</v>
      </c>
      <c r="I694" t="s">
        <v>1829</v>
      </c>
      <c r="J694">
        <v>1169.2264</v>
      </c>
    </row>
    <row r="695" spans="1:10" x14ac:dyDescent="0.25">
      <c r="A695" t="s">
        <v>2519</v>
      </c>
      <c r="B695" s="2">
        <v>45520</v>
      </c>
      <c r="C695" t="s">
        <v>14</v>
      </c>
      <c r="D695" t="s">
        <v>1644</v>
      </c>
      <c r="E695" t="s">
        <v>1761</v>
      </c>
      <c r="F695">
        <v>1</v>
      </c>
      <c r="G695">
        <v>301.24</v>
      </c>
      <c r="H695">
        <v>0.11</v>
      </c>
      <c r="I695" t="s">
        <v>1826</v>
      </c>
      <c r="J695">
        <v>268.10359999999997</v>
      </c>
    </row>
    <row r="696" spans="1:10" x14ac:dyDescent="0.25">
      <c r="A696" t="s">
        <v>2520</v>
      </c>
      <c r="B696" s="2">
        <v>45497</v>
      </c>
      <c r="C696" t="s">
        <v>914</v>
      </c>
      <c r="D696" t="s">
        <v>1718</v>
      </c>
      <c r="E696" t="s">
        <v>1773</v>
      </c>
      <c r="F696">
        <v>2</v>
      </c>
      <c r="G696">
        <v>701.49</v>
      </c>
      <c r="H696">
        <v>0.09</v>
      </c>
      <c r="I696" t="s">
        <v>1826</v>
      </c>
      <c r="J696">
        <v>1276.7118</v>
      </c>
    </row>
    <row r="697" spans="1:10" x14ac:dyDescent="0.25">
      <c r="A697" t="s">
        <v>2521</v>
      </c>
      <c r="B697" s="2">
        <v>45615</v>
      </c>
      <c r="C697" t="s">
        <v>1101</v>
      </c>
      <c r="D697" t="s">
        <v>1600</v>
      </c>
      <c r="E697" t="s">
        <v>1789</v>
      </c>
      <c r="F697">
        <v>4</v>
      </c>
      <c r="G697">
        <v>413.48</v>
      </c>
      <c r="H697">
        <v>0.02</v>
      </c>
      <c r="I697" t="s">
        <v>1826</v>
      </c>
      <c r="J697">
        <v>1620.8416</v>
      </c>
    </row>
    <row r="698" spans="1:10" x14ac:dyDescent="0.25">
      <c r="A698" t="s">
        <v>2522</v>
      </c>
      <c r="B698" s="2">
        <v>45365</v>
      </c>
      <c r="C698" t="s">
        <v>646</v>
      </c>
      <c r="D698" t="s">
        <v>1562</v>
      </c>
      <c r="E698" t="s">
        <v>1757</v>
      </c>
      <c r="F698">
        <v>4</v>
      </c>
      <c r="G698">
        <v>167.83</v>
      </c>
      <c r="H698">
        <v>0.15</v>
      </c>
      <c r="I698" t="s">
        <v>1824</v>
      </c>
      <c r="J698">
        <v>570.62200000000007</v>
      </c>
    </row>
    <row r="699" spans="1:10" x14ac:dyDescent="0.25">
      <c r="A699" t="s">
        <v>2523</v>
      </c>
      <c r="B699" s="2">
        <v>45832</v>
      </c>
      <c r="C699" t="s">
        <v>472</v>
      </c>
      <c r="D699" t="s">
        <v>1578</v>
      </c>
      <c r="E699" t="s">
        <v>1810</v>
      </c>
      <c r="F699">
        <v>2</v>
      </c>
      <c r="G699">
        <v>669.12</v>
      </c>
      <c r="H699">
        <v>0.22</v>
      </c>
      <c r="I699" t="s">
        <v>1824</v>
      </c>
      <c r="J699">
        <v>1043.8271999999999</v>
      </c>
    </row>
    <row r="700" spans="1:10" x14ac:dyDescent="0.25">
      <c r="A700" t="s">
        <v>2524</v>
      </c>
      <c r="B700" s="2">
        <v>45530</v>
      </c>
      <c r="C700" t="s">
        <v>153</v>
      </c>
      <c r="D700" t="s">
        <v>1622</v>
      </c>
      <c r="E700" t="s">
        <v>1779</v>
      </c>
      <c r="F700">
        <v>3</v>
      </c>
      <c r="G700">
        <v>346.77</v>
      </c>
      <c r="H700">
        <v>0.18</v>
      </c>
      <c r="I700" t="s">
        <v>1826</v>
      </c>
      <c r="J700">
        <v>853.05420000000004</v>
      </c>
    </row>
    <row r="701" spans="1:10" x14ac:dyDescent="0.25">
      <c r="A701" t="s">
        <v>2525</v>
      </c>
      <c r="B701" s="2">
        <v>45939</v>
      </c>
      <c r="C701" t="s">
        <v>221</v>
      </c>
      <c r="D701" t="s">
        <v>1594</v>
      </c>
      <c r="E701" t="s">
        <v>1813</v>
      </c>
      <c r="F701">
        <v>3</v>
      </c>
      <c r="G701">
        <v>648.33000000000004</v>
      </c>
      <c r="H701">
        <v>0.2</v>
      </c>
      <c r="I701" t="s">
        <v>1829</v>
      </c>
      <c r="J701">
        <v>1555.992</v>
      </c>
    </row>
    <row r="702" spans="1:10" x14ac:dyDescent="0.25">
      <c r="A702" t="s">
        <v>2526</v>
      </c>
      <c r="B702" s="2">
        <v>45401</v>
      </c>
      <c r="C702" t="s">
        <v>905</v>
      </c>
      <c r="D702" t="s">
        <v>1557</v>
      </c>
      <c r="E702" t="s">
        <v>1761</v>
      </c>
      <c r="F702">
        <v>4</v>
      </c>
      <c r="G702">
        <v>254.94</v>
      </c>
      <c r="H702">
        <v>0.06</v>
      </c>
      <c r="I702" t="s">
        <v>1826</v>
      </c>
      <c r="J702">
        <v>958.57439999999997</v>
      </c>
    </row>
    <row r="703" spans="1:10" x14ac:dyDescent="0.25">
      <c r="A703" t="s">
        <v>2527</v>
      </c>
      <c r="B703" s="2">
        <v>45420</v>
      </c>
      <c r="C703" t="s">
        <v>1062</v>
      </c>
      <c r="D703" t="s">
        <v>1710</v>
      </c>
      <c r="E703" t="s">
        <v>1769</v>
      </c>
      <c r="F703">
        <v>1</v>
      </c>
      <c r="G703">
        <v>445.5</v>
      </c>
      <c r="H703">
        <v>0.28000000000000003</v>
      </c>
      <c r="I703" t="s">
        <v>1824</v>
      </c>
      <c r="J703">
        <v>320.76</v>
      </c>
    </row>
    <row r="704" spans="1:10" x14ac:dyDescent="0.25">
      <c r="A704" t="s">
        <v>2528</v>
      </c>
      <c r="B704" s="2">
        <v>45459</v>
      </c>
      <c r="C704" t="s">
        <v>716</v>
      </c>
      <c r="D704" t="s">
        <v>1728</v>
      </c>
      <c r="E704" t="s">
        <v>1769</v>
      </c>
      <c r="F704">
        <v>1</v>
      </c>
      <c r="G704">
        <v>900.94</v>
      </c>
      <c r="H704">
        <v>0.1</v>
      </c>
      <c r="I704" t="s">
        <v>1824</v>
      </c>
      <c r="J704">
        <v>810.84600000000012</v>
      </c>
    </row>
    <row r="705" spans="1:10" x14ac:dyDescent="0.25">
      <c r="A705" t="s">
        <v>2529</v>
      </c>
      <c r="B705" s="2">
        <v>45429</v>
      </c>
      <c r="C705" t="s">
        <v>643</v>
      </c>
      <c r="D705" t="s">
        <v>1578</v>
      </c>
      <c r="E705" t="s">
        <v>1804</v>
      </c>
      <c r="F705">
        <v>3</v>
      </c>
      <c r="G705">
        <v>262.69</v>
      </c>
      <c r="H705">
        <v>0.04</v>
      </c>
      <c r="I705" t="s">
        <v>1826</v>
      </c>
      <c r="J705">
        <v>756.54719999999986</v>
      </c>
    </row>
    <row r="706" spans="1:10" x14ac:dyDescent="0.25">
      <c r="A706" t="s">
        <v>2530</v>
      </c>
      <c r="B706" s="2">
        <v>45386</v>
      </c>
      <c r="C706" t="s">
        <v>1484</v>
      </c>
      <c r="D706" t="s">
        <v>1684</v>
      </c>
      <c r="E706" t="s">
        <v>1761</v>
      </c>
      <c r="F706">
        <v>3</v>
      </c>
      <c r="G706">
        <v>212.72</v>
      </c>
      <c r="H706">
        <v>0.22</v>
      </c>
      <c r="I706" t="s">
        <v>1826</v>
      </c>
      <c r="J706">
        <v>497.76479999999998</v>
      </c>
    </row>
    <row r="707" spans="1:10" x14ac:dyDescent="0.25">
      <c r="A707" t="s">
        <v>2531</v>
      </c>
      <c r="B707" s="2">
        <v>45803</v>
      </c>
      <c r="C707" t="s">
        <v>508</v>
      </c>
      <c r="D707" t="s">
        <v>1596</v>
      </c>
      <c r="E707" t="s">
        <v>1810</v>
      </c>
      <c r="F707">
        <v>4</v>
      </c>
      <c r="G707">
        <v>757.9</v>
      </c>
      <c r="H707">
        <v>0.22</v>
      </c>
      <c r="I707" t="s">
        <v>1826</v>
      </c>
      <c r="J707">
        <v>2364.6480000000001</v>
      </c>
    </row>
    <row r="708" spans="1:10" x14ac:dyDescent="0.25">
      <c r="A708" t="s">
        <v>2532</v>
      </c>
      <c r="B708" s="2">
        <v>45346</v>
      </c>
      <c r="C708" t="s">
        <v>78</v>
      </c>
      <c r="D708" t="s">
        <v>1708</v>
      </c>
      <c r="E708" t="s">
        <v>1807</v>
      </c>
      <c r="F708">
        <v>1</v>
      </c>
      <c r="G708">
        <v>846.04</v>
      </c>
      <c r="H708">
        <v>0.08</v>
      </c>
      <c r="I708" t="s">
        <v>1826</v>
      </c>
      <c r="J708">
        <v>778.35680000000002</v>
      </c>
    </row>
    <row r="709" spans="1:10" x14ac:dyDescent="0.25">
      <c r="A709" t="s">
        <v>2533</v>
      </c>
      <c r="B709" s="2">
        <v>45267</v>
      </c>
      <c r="C709" t="s">
        <v>532</v>
      </c>
      <c r="D709" t="s">
        <v>1624</v>
      </c>
      <c r="E709" t="s">
        <v>1779</v>
      </c>
      <c r="F709">
        <v>3</v>
      </c>
      <c r="G709">
        <v>179.7</v>
      </c>
      <c r="H709">
        <v>0.17</v>
      </c>
      <c r="I709" t="s">
        <v>1829</v>
      </c>
      <c r="J709">
        <v>447.45299999999992</v>
      </c>
    </row>
    <row r="710" spans="1:10" x14ac:dyDescent="0.25">
      <c r="A710" t="s">
        <v>2534</v>
      </c>
      <c r="B710" s="2">
        <v>45572</v>
      </c>
      <c r="C710" t="s">
        <v>1380</v>
      </c>
      <c r="D710" t="s">
        <v>1610</v>
      </c>
      <c r="E710" t="s">
        <v>1769</v>
      </c>
      <c r="F710">
        <v>4</v>
      </c>
      <c r="G710">
        <v>681.08</v>
      </c>
      <c r="H710">
        <v>0</v>
      </c>
      <c r="I710" t="s">
        <v>1826</v>
      </c>
      <c r="J710">
        <v>2724.32</v>
      </c>
    </row>
    <row r="711" spans="1:10" x14ac:dyDescent="0.25">
      <c r="A711" t="s">
        <v>2535</v>
      </c>
      <c r="B711" s="2">
        <v>45252</v>
      </c>
      <c r="C711" t="s">
        <v>1254</v>
      </c>
      <c r="D711" t="s">
        <v>1553</v>
      </c>
      <c r="E711" t="s">
        <v>1779</v>
      </c>
      <c r="F711">
        <v>4</v>
      </c>
      <c r="G711">
        <v>723.44</v>
      </c>
      <c r="H711">
        <v>0.14000000000000001</v>
      </c>
      <c r="I711" t="s">
        <v>1826</v>
      </c>
      <c r="J711">
        <v>2488.6336000000001</v>
      </c>
    </row>
    <row r="712" spans="1:10" x14ac:dyDescent="0.25">
      <c r="A712" t="s">
        <v>2536</v>
      </c>
      <c r="B712" s="2">
        <v>45939</v>
      </c>
      <c r="C712" t="s">
        <v>435</v>
      </c>
      <c r="D712" t="s">
        <v>1610</v>
      </c>
      <c r="E712" t="s">
        <v>1799</v>
      </c>
      <c r="F712">
        <v>4</v>
      </c>
      <c r="G712">
        <v>471.89</v>
      </c>
      <c r="H712">
        <v>0.12</v>
      </c>
      <c r="I712" t="s">
        <v>1829</v>
      </c>
      <c r="J712">
        <v>1661.0527999999999</v>
      </c>
    </row>
    <row r="713" spans="1:10" x14ac:dyDescent="0.25">
      <c r="A713" t="s">
        <v>2537</v>
      </c>
      <c r="B713" s="2">
        <v>45559</v>
      </c>
      <c r="C713" t="s">
        <v>1145</v>
      </c>
      <c r="D713" t="s">
        <v>1690</v>
      </c>
      <c r="E713" t="s">
        <v>1807</v>
      </c>
      <c r="F713">
        <v>1</v>
      </c>
      <c r="G713">
        <v>613.17999999999995</v>
      </c>
      <c r="H713">
        <v>0.14000000000000001</v>
      </c>
      <c r="I713" t="s">
        <v>1829</v>
      </c>
      <c r="J713">
        <v>527.33479999999997</v>
      </c>
    </row>
    <row r="714" spans="1:10" x14ac:dyDescent="0.25">
      <c r="A714" t="s">
        <v>2538</v>
      </c>
      <c r="B714" s="2">
        <v>45229</v>
      </c>
      <c r="C714" t="s">
        <v>195</v>
      </c>
      <c r="D714" t="s">
        <v>1634</v>
      </c>
      <c r="E714" t="s">
        <v>1769</v>
      </c>
      <c r="F714">
        <v>1</v>
      </c>
      <c r="G714">
        <v>651.30999999999995</v>
      </c>
      <c r="H714">
        <v>0.24</v>
      </c>
      <c r="I714" t="s">
        <v>1826</v>
      </c>
      <c r="J714">
        <v>494.99560000000002</v>
      </c>
    </row>
    <row r="715" spans="1:10" x14ac:dyDescent="0.25">
      <c r="A715" t="s">
        <v>2539</v>
      </c>
      <c r="B715" s="2">
        <v>45333</v>
      </c>
      <c r="C715" t="s">
        <v>103</v>
      </c>
      <c r="D715" t="s">
        <v>1551</v>
      </c>
      <c r="E715" t="s">
        <v>1776</v>
      </c>
      <c r="F715">
        <v>2</v>
      </c>
      <c r="G715">
        <v>635.14</v>
      </c>
      <c r="H715">
        <v>0.1</v>
      </c>
      <c r="I715" t="s">
        <v>1829</v>
      </c>
      <c r="J715">
        <v>1143.252</v>
      </c>
    </row>
    <row r="716" spans="1:10" x14ac:dyDescent="0.25">
      <c r="A716" t="s">
        <v>2540</v>
      </c>
      <c r="B716" s="2">
        <v>45752</v>
      </c>
      <c r="C716" t="s">
        <v>1187</v>
      </c>
      <c r="D716" t="s">
        <v>1744</v>
      </c>
      <c r="E716" t="s">
        <v>1799</v>
      </c>
      <c r="F716">
        <v>4</v>
      </c>
      <c r="G716">
        <v>912.61</v>
      </c>
      <c r="H716">
        <v>0.14000000000000001</v>
      </c>
      <c r="I716" t="s">
        <v>1824</v>
      </c>
      <c r="J716">
        <v>3139.3784000000001</v>
      </c>
    </row>
    <row r="717" spans="1:10" x14ac:dyDescent="0.25">
      <c r="A717" t="s">
        <v>2541</v>
      </c>
      <c r="B717" s="2">
        <v>45795</v>
      </c>
      <c r="C717" t="s">
        <v>872</v>
      </c>
      <c r="D717" t="s">
        <v>1642</v>
      </c>
      <c r="E717" t="s">
        <v>1779</v>
      </c>
      <c r="F717">
        <v>3</v>
      </c>
      <c r="G717">
        <v>79.77</v>
      </c>
      <c r="H717">
        <v>0.09</v>
      </c>
      <c r="I717" t="s">
        <v>1824</v>
      </c>
      <c r="J717">
        <v>217.77209999999999</v>
      </c>
    </row>
    <row r="718" spans="1:10" x14ac:dyDescent="0.25">
      <c r="A718" t="s">
        <v>2542</v>
      </c>
      <c r="B718" s="2">
        <v>45755</v>
      </c>
      <c r="C718" t="s">
        <v>881</v>
      </c>
      <c r="D718" t="s">
        <v>1736</v>
      </c>
      <c r="E718" t="s">
        <v>1801</v>
      </c>
      <c r="F718">
        <v>4</v>
      </c>
      <c r="G718">
        <v>603.52</v>
      </c>
      <c r="H718">
        <v>0.25</v>
      </c>
      <c r="I718" t="s">
        <v>1824</v>
      </c>
      <c r="J718">
        <v>1810.56</v>
      </c>
    </row>
    <row r="719" spans="1:10" x14ac:dyDescent="0.25">
      <c r="A719" t="s">
        <v>2543</v>
      </c>
      <c r="B719" s="2">
        <v>45625</v>
      </c>
      <c r="C719" t="s">
        <v>281</v>
      </c>
      <c r="D719" t="s">
        <v>1702</v>
      </c>
      <c r="E719" t="s">
        <v>1794</v>
      </c>
      <c r="F719">
        <v>4</v>
      </c>
      <c r="G719">
        <v>453.12</v>
      </c>
      <c r="H719">
        <v>0.23</v>
      </c>
      <c r="I719" t="s">
        <v>1829</v>
      </c>
      <c r="J719">
        <v>1395.6096</v>
      </c>
    </row>
    <row r="720" spans="1:10" x14ac:dyDescent="0.25">
      <c r="A720" t="s">
        <v>2544</v>
      </c>
      <c r="B720" s="2">
        <v>45656</v>
      </c>
      <c r="C720" t="s">
        <v>1527</v>
      </c>
      <c r="D720" t="s">
        <v>1614</v>
      </c>
      <c r="E720" t="s">
        <v>1786</v>
      </c>
      <c r="F720">
        <v>2</v>
      </c>
      <c r="G720">
        <v>974.35</v>
      </c>
      <c r="H720">
        <v>0.15</v>
      </c>
      <c r="I720" t="s">
        <v>1824</v>
      </c>
      <c r="J720">
        <v>1656.395</v>
      </c>
    </row>
    <row r="721" spans="1:10" x14ac:dyDescent="0.25">
      <c r="A721" t="s">
        <v>2545</v>
      </c>
      <c r="B721" s="2">
        <v>45824</v>
      </c>
      <c r="C721" t="s">
        <v>1466</v>
      </c>
      <c r="D721" t="s">
        <v>1738</v>
      </c>
      <c r="E721" t="s">
        <v>1807</v>
      </c>
      <c r="F721">
        <v>4</v>
      </c>
      <c r="G721">
        <v>52.35</v>
      </c>
      <c r="H721">
        <v>0.23</v>
      </c>
      <c r="I721" t="s">
        <v>1829</v>
      </c>
      <c r="J721">
        <v>161.238</v>
      </c>
    </row>
    <row r="722" spans="1:10" x14ac:dyDescent="0.25">
      <c r="A722" t="s">
        <v>2546</v>
      </c>
      <c r="B722" s="2">
        <v>45824</v>
      </c>
      <c r="C722" t="s">
        <v>1157</v>
      </c>
      <c r="D722" t="s">
        <v>1678</v>
      </c>
      <c r="E722" t="s">
        <v>1807</v>
      </c>
      <c r="F722">
        <v>3</v>
      </c>
      <c r="G722">
        <v>681.58</v>
      </c>
      <c r="H722">
        <v>0.23</v>
      </c>
      <c r="I722" t="s">
        <v>1824</v>
      </c>
      <c r="J722">
        <v>1574.4498000000001</v>
      </c>
    </row>
    <row r="723" spans="1:10" x14ac:dyDescent="0.25">
      <c r="A723" t="s">
        <v>2547</v>
      </c>
      <c r="B723" s="2">
        <v>45384</v>
      </c>
      <c r="C723" t="s">
        <v>585</v>
      </c>
      <c r="D723" t="s">
        <v>1714</v>
      </c>
      <c r="E723" t="s">
        <v>1801</v>
      </c>
      <c r="F723">
        <v>3</v>
      </c>
      <c r="G723">
        <v>71.23</v>
      </c>
      <c r="H723">
        <v>0.03</v>
      </c>
      <c r="I723" t="s">
        <v>1824</v>
      </c>
      <c r="J723">
        <v>207.27930000000001</v>
      </c>
    </row>
    <row r="724" spans="1:10" x14ac:dyDescent="0.25">
      <c r="A724" t="s">
        <v>2548</v>
      </c>
      <c r="B724" s="2">
        <v>45379</v>
      </c>
      <c r="C724" t="s">
        <v>773</v>
      </c>
      <c r="D724" t="s">
        <v>1578</v>
      </c>
      <c r="E724" t="s">
        <v>1799</v>
      </c>
      <c r="F724">
        <v>1</v>
      </c>
      <c r="G724">
        <v>31.36</v>
      </c>
      <c r="H724">
        <v>0.21</v>
      </c>
      <c r="I724" t="s">
        <v>1829</v>
      </c>
      <c r="J724">
        <v>24.7744</v>
      </c>
    </row>
    <row r="725" spans="1:10" x14ac:dyDescent="0.25">
      <c r="A725" t="s">
        <v>2549</v>
      </c>
      <c r="B725" s="2">
        <v>45674</v>
      </c>
      <c r="C725" t="s">
        <v>1071</v>
      </c>
      <c r="D725" t="s">
        <v>1630</v>
      </c>
      <c r="E725" t="s">
        <v>1797</v>
      </c>
      <c r="F725">
        <v>2</v>
      </c>
      <c r="G725">
        <v>555.54999999999995</v>
      </c>
      <c r="H725">
        <v>0.14000000000000001</v>
      </c>
      <c r="I725" t="s">
        <v>1824</v>
      </c>
      <c r="J725">
        <v>955.54599999999994</v>
      </c>
    </row>
    <row r="726" spans="1:10" x14ac:dyDescent="0.25">
      <c r="A726" t="s">
        <v>2550</v>
      </c>
      <c r="B726" s="2">
        <v>45760</v>
      </c>
      <c r="C726" t="s">
        <v>803</v>
      </c>
      <c r="D726" t="s">
        <v>1680</v>
      </c>
      <c r="E726" t="s">
        <v>1804</v>
      </c>
      <c r="F726">
        <v>4</v>
      </c>
      <c r="G726">
        <v>805.99</v>
      </c>
      <c r="H726">
        <v>0.06</v>
      </c>
      <c r="I726" t="s">
        <v>1824</v>
      </c>
      <c r="J726">
        <v>3030.5223999999998</v>
      </c>
    </row>
    <row r="727" spans="1:10" x14ac:dyDescent="0.25">
      <c r="A727" t="s">
        <v>2551</v>
      </c>
      <c r="B727" s="2">
        <v>45474</v>
      </c>
      <c r="C727" t="s">
        <v>1211</v>
      </c>
      <c r="D727" t="s">
        <v>1690</v>
      </c>
      <c r="E727" t="s">
        <v>1757</v>
      </c>
      <c r="F727">
        <v>1</v>
      </c>
      <c r="G727">
        <v>506.55</v>
      </c>
      <c r="H727">
        <v>0.28000000000000003</v>
      </c>
      <c r="I727" t="s">
        <v>1824</v>
      </c>
      <c r="J727">
        <v>364.71600000000001</v>
      </c>
    </row>
    <row r="728" spans="1:10" x14ac:dyDescent="0.25">
      <c r="A728" t="s">
        <v>2552</v>
      </c>
      <c r="B728" s="2">
        <v>45640</v>
      </c>
      <c r="C728" t="s">
        <v>447</v>
      </c>
      <c r="D728" t="s">
        <v>1630</v>
      </c>
      <c r="E728" t="s">
        <v>1792</v>
      </c>
      <c r="F728">
        <v>3</v>
      </c>
      <c r="G728">
        <v>28.69</v>
      </c>
      <c r="H728">
        <v>0.02</v>
      </c>
      <c r="I728" t="s">
        <v>1824</v>
      </c>
      <c r="J728">
        <v>84.348600000000005</v>
      </c>
    </row>
    <row r="729" spans="1:10" x14ac:dyDescent="0.25">
      <c r="A729" t="s">
        <v>2553</v>
      </c>
      <c r="B729" s="2">
        <v>45253</v>
      </c>
      <c r="C729" t="s">
        <v>1208</v>
      </c>
      <c r="D729" t="s">
        <v>1700</v>
      </c>
      <c r="E729" t="s">
        <v>1769</v>
      </c>
      <c r="F729">
        <v>1</v>
      </c>
      <c r="G729">
        <v>106.07</v>
      </c>
      <c r="H729">
        <v>0.23</v>
      </c>
      <c r="I729" t="s">
        <v>1829</v>
      </c>
      <c r="J729">
        <v>81.673900000000003</v>
      </c>
    </row>
    <row r="730" spans="1:10" x14ac:dyDescent="0.25">
      <c r="A730" t="s">
        <v>2554</v>
      </c>
      <c r="B730" s="2">
        <v>45225</v>
      </c>
      <c r="C730" t="s">
        <v>830</v>
      </c>
      <c r="D730" t="s">
        <v>1730</v>
      </c>
      <c r="E730" t="s">
        <v>1752</v>
      </c>
      <c r="F730">
        <v>4</v>
      </c>
      <c r="G730">
        <v>289.77</v>
      </c>
      <c r="H730">
        <v>0.06</v>
      </c>
      <c r="I730" t="s">
        <v>1826</v>
      </c>
      <c r="J730">
        <v>1089.5352</v>
      </c>
    </row>
    <row r="731" spans="1:10" x14ac:dyDescent="0.25">
      <c r="A731" t="s">
        <v>2555</v>
      </c>
      <c r="B731" s="2">
        <v>45263</v>
      </c>
      <c r="C731" t="s">
        <v>523</v>
      </c>
      <c r="D731" t="s">
        <v>1714</v>
      </c>
      <c r="E731" t="s">
        <v>1810</v>
      </c>
      <c r="F731">
        <v>2</v>
      </c>
      <c r="G731">
        <v>354.26</v>
      </c>
      <c r="H731">
        <v>0.01</v>
      </c>
      <c r="I731" t="s">
        <v>1829</v>
      </c>
      <c r="J731">
        <v>701.4348</v>
      </c>
    </row>
    <row r="732" spans="1:10" x14ac:dyDescent="0.25">
      <c r="A732" t="s">
        <v>2556</v>
      </c>
      <c r="B732" s="2">
        <v>45554</v>
      </c>
      <c r="C732" t="s">
        <v>1202</v>
      </c>
      <c r="D732" t="s">
        <v>1684</v>
      </c>
      <c r="E732" t="s">
        <v>1799</v>
      </c>
      <c r="F732">
        <v>1</v>
      </c>
      <c r="G732">
        <v>522.72</v>
      </c>
      <c r="H732">
        <v>0.25</v>
      </c>
      <c r="I732" t="s">
        <v>1826</v>
      </c>
      <c r="J732">
        <v>392.04</v>
      </c>
    </row>
    <row r="733" spans="1:10" x14ac:dyDescent="0.25">
      <c r="A733" t="s">
        <v>2557</v>
      </c>
      <c r="B733" s="2">
        <v>45569</v>
      </c>
      <c r="C733" t="s">
        <v>214</v>
      </c>
      <c r="D733" t="s">
        <v>1555</v>
      </c>
      <c r="E733" t="s">
        <v>1786</v>
      </c>
      <c r="F733">
        <v>3</v>
      </c>
      <c r="G733">
        <v>966.02</v>
      </c>
      <c r="H733">
        <v>0.03</v>
      </c>
      <c r="I733" t="s">
        <v>1829</v>
      </c>
      <c r="J733">
        <v>2811.1181999999999</v>
      </c>
    </row>
    <row r="734" spans="1:10" x14ac:dyDescent="0.25">
      <c r="A734" t="s">
        <v>2558</v>
      </c>
      <c r="B734" s="2">
        <v>45217</v>
      </c>
      <c r="C734" t="s">
        <v>724</v>
      </c>
      <c r="D734" t="s">
        <v>1648</v>
      </c>
      <c r="E734" t="s">
        <v>1807</v>
      </c>
      <c r="F734">
        <v>1</v>
      </c>
      <c r="G734">
        <v>498.61</v>
      </c>
      <c r="H734">
        <v>0.04</v>
      </c>
      <c r="I734" t="s">
        <v>1826</v>
      </c>
      <c r="J734">
        <v>478.66559999999998</v>
      </c>
    </row>
    <row r="735" spans="1:10" x14ac:dyDescent="0.25">
      <c r="A735" t="s">
        <v>2559</v>
      </c>
      <c r="B735" s="2">
        <v>45783</v>
      </c>
      <c r="C735" t="s">
        <v>1038</v>
      </c>
      <c r="D735" t="s">
        <v>1632</v>
      </c>
      <c r="E735" t="s">
        <v>1776</v>
      </c>
      <c r="F735">
        <v>4</v>
      </c>
      <c r="G735">
        <v>758.27</v>
      </c>
      <c r="H735">
        <v>0.05</v>
      </c>
      <c r="I735" t="s">
        <v>1826</v>
      </c>
      <c r="J735">
        <v>2881.4259999999999</v>
      </c>
    </row>
    <row r="736" spans="1:10" x14ac:dyDescent="0.25">
      <c r="A736" t="s">
        <v>2560</v>
      </c>
      <c r="B736" s="2">
        <v>45371</v>
      </c>
      <c r="C736" t="s">
        <v>648</v>
      </c>
      <c r="D736" t="s">
        <v>1551</v>
      </c>
      <c r="E736" t="s">
        <v>1761</v>
      </c>
      <c r="F736">
        <v>2</v>
      </c>
      <c r="G736">
        <v>371.03</v>
      </c>
      <c r="H736">
        <v>0.23</v>
      </c>
      <c r="I736" t="s">
        <v>1826</v>
      </c>
      <c r="J736">
        <v>571.38619999999992</v>
      </c>
    </row>
    <row r="737" spans="1:10" x14ac:dyDescent="0.25">
      <c r="A737" t="s">
        <v>2561</v>
      </c>
      <c r="B737" s="2">
        <v>45453</v>
      </c>
      <c r="C737" t="s">
        <v>1112</v>
      </c>
      <c r="D737" t="s">
        <v>1730</v>
      </c>
      <c r="E737" t="s">
        <v>1807</v>
      </c>
      <c r="F737">
        <v>1</v>
      </c>
      <c r="G737">
        <v>230.32</v>
      </c>
      <c r="H737">
        <v>0.05</v>
      </c>
      <c r="I737" t="s">
        <v>1829</v>
      </c>
      <c r="J737">
        <v>218.804</v>
      </c>
    </row>
    <row r="738" spans="1:10" x14ac:dyDescent="0.25">
      <c r="A738" t="s">
        <v>2562</v>
      </c>
      <c r="B738" s="2">
        <v>45526</v>
      </c>
      <c r="C738" t="s">
        <v>1074</v>
      </c>
      <c r="D738" t="s">
        <v>1670</v>
      </c>
      <c r="E738" t="s">
        <v>1776</v>
      </c>
      <c r="F738">
        <v>2</v>
      </c>
      <c r="G738">
        <v>985.43</v>
      </c>
      <c r="H738">
        <v>0.28000000000000003</v>
      </c>
      <c r="I738" t="s">
        <v>1829</v>
      </c>
      <c r="J738">
        <v>1419.0192</v>
      </c>
    </row>
    <row r="739" spans="1:10" x14ac:dyDescent="0.25">
      <c r="A739" t="s">
        <v>2563</v>
      </c>
      <c r="B739" s="2">
        <v>45756</v>
      </c>
      <c r="C739" t="s">
        <v>1310</v>
      </c>
      <c r="D739" t="s">
        <v>1565</v>
      </c>
      <c r="E739" t="s">
        <v>1769</v>
      </c>
      <c r="F739">
        <v>2</v>
      </c>
      <c r="G739">
        <v>492.5</v>
      </c>
      <c r="H739">
        <v>0.3</v>
      </c>
      <c r="I739" t="s">
        <v>1826</v>
      </c>
      <c r="J739">
        <v>689.5</v>
      </c>
    </row>
    <row r="740" spans="1:10" x14ac:dyDescent="0.25">
      <c r="A740" t="s">
        <v>2564</v>
      </c>
      <c r="B740" s="2">
        <v>45657</v>
      </c>
      <c r="C740" t="s">
        <v>1139</v>
      </c>
      <c r="D740" t="s">
        <v>1640</v>
      </c>
      <c r="E740" t="s">
        <v>1792</v>
      </c>
      <c r="F740">
        <v>2</v>
      </c>
      <c r="G740">
        <v>213.69</v>
      </c>
      <c r="H740">
        <v>0.28000000000000003</v>
      </c>
      <c r="I740" t="s">
        <v>1826</v>
      </c>
      <c r="J740">
        <v>307.71359999999999</v>
      </c>
    </row>
    <row r="741" spans="1:10" x14ac:dyDescent="0.25">
      <c r="A741" t="s">
        <v>2565</v>
      </c>
      <c r="B741" s="2">
        <v>45716</v>
      </c>
      <c r="C741" t="s">
        <v>241</v>
      </c>
      <c r="D741" t="s">
        <v>1588</v>
      </c>
      <c r="E741" t="s">
        <v>1782</v>
      </c>
      <c r="F741">
        <v>4</v>
      </c>
      <c r="G741">
        <v>618.83000000000004</v>
      </c>
      <c r="H741">
        <v>0.08</v>
      </c>
      <c r="I741" t="s">
        <v>1826</v>
      </c>
      <c r="J741">
        <v>2277.2944000000002</v>
      </c>
    </row>
    <row r="742" spans="1:10" x14ac:dyDescent="0.25">
      <c r="A742" t="s">
        <v>2566</v>
      </c>
      <c r="B742" s="2">
        <v>45313</v>
      </c>
      <c r="C742" t="s">
        <v>335</v>
      </c>
      <c r="D742" t="s">
        <v>1666</v>
      </c>
      <c r="E742" t="s">
        <v>1792</v>
      </c>
      <c r="F742">
        <v>2</v>
      </c>
      <c r="G742">
        <v>81.16</v>
      </c>
      <c r="H742">
        <v>0.16</v>
      </c>
      <c r="I742" t="s">
        <v>1826</v>
      </c>
      <c r="J742">
        <v>136.34880000000001</v>
      </c>
    </row>
    <row r="743" spans="1:10" x14ac:dyDescent="0.25">
      <c r="A743" t="s">
        <v>2567</v>
      </c>
      <c r="B743" s="2">
        <v>45372</v>
      </c>
      <c r="C743" t="s">
        <v>20</v>
      </c>
      <c r="D743" t="s">
        <v>1720</v>
      </c>
      <c r="E743" t="s">
        <v>1786</v>
      </c>
      <c r="F743">
        <v>1</v>
      </c>
      <c r="G743">
        <v>431.69</v>
      </c>
      <c r="H743">
        <v>0.09</v>
      </c>
      <c r="I743" t="s">
        <v>1824</v>
      </c>
      <c r="J743">
        <v>392.83789999999999</v>
      </c>
    </row>
    <row r="744" spans="1:10" x14ac:dyDescent="0.25">
      <c r="A744" t="s">
        <v>2568</v>
      </c>
      <c r="B744" s="2">
        <v>45648</v>
      </c>
      <c r="C744" t="s">
        <v>1260</v>
      </c>
      <c r="D744" t="s">
        <v>1584</v>
      </c>
      <c r="E744" t="s">
        <v>1773</v>
      </c>
      <c r="F744">
        <v>3</v>
      </c>
      <c r="G744">
        <v>438.65</v>
      </c>
      <c r="H744">
        <v>0.28999999999999998</v>
      </c>
      <c r="I744" t="s">
        <v>1826</v>
      </c>
      <c r="J744">
        <v>934.32449999999983</v>
      </c>
    </row>
    <row r="745" spans="1:10" x14ac:dyDescent="0.25">
      <c r="A745" t="s">
        <v>2569</v>
      </c>
      <c r="B745" s="2">
        <v>45384</v>
      </c>
      <c r="C745" t="s">
        <v>571</v>
      </c>
      <c r="D745" t="s">
        <v>1706</v>
      </c>
      <c r="E745" t="s">
        <v>1766</v>
      </c>
      <c r="F745">
        <v>3</v>
      </c>
      <c r="G745">
        <v>339.41</v>
      </c>
      <c r="H745">
        <v>0.26</v>
      </c>
      <c r="I745" t="s">
        <v>1824</v>
      </c>
      <c r="J745">
        <v>753.49019999999996</v>
      </c>
    </row>
    <row r="746" spans="1:10" x14ac:dyDescent="0.25">
      <c r="A746" t="s">
        <v>2570</v>
      </c>
      <c r="B746" s="2">
        <v>45687</v>
      </c>
      <c r="C746" t="s">
        <v>1449</v>
      </c>
      <c r="D746" t="s">
        <v>1706</v>
      </c>
      <c r="E746" t="s">
        <v>1786</v>
      </c>
      <c r="F746">
        <v>4</v>
      </c>
      <c r="G746">
        <v>848.47</v>
      </c>
      <c r="H746">
        <v>0.21</v>
      </c>
      <c r="I746" t="s">
        <v>1829</v>
      </c>
      <c r="J746">
        <v>2681.1651999999999</v>
      </c>
    </row>
    <row r="747" spans="1:10" x14ac:dyDescent="0.25">
      <c r="A747" t="s">
        <v>2571</v>
      </c>
      <c r="B747" s="2">
        <v>45747</v>
      </c>
      <c r="C747" t="s">
        <v>631</v>
      </c>
      <c r="D747" t="s">
        <v>1682</v>
      </c>
      <c r="E747" t="s">
        <v>1782</v>
      </c>
      <c r="F747">
        <v>1</v>
      </c>
      <c r="G747">
        <v>664.87</v>
      </c>
      <c r="H747">
        <v>0.08</v>
      </c>
      <c r="I747" t="s">
        <v>1826</v>
      </c>
      <c r="J747">
        <v>611.68040000000008</v>
      </c>
    </row>
    <row r="748" spans="1:10" x14ac:dyDescent="0.25">
      <c r="A748" t="s">
        <v>2572</v>
      </c>
      <c r="B748" s="2">
        <v>45687</v>
      </c>
      <c r="C748" t="s">
        <v>353</v>
      </c>
      <c r="D748" t="s">
        <v>1596</v>
      </c>
      <c r="E748" t="s">
        <v>1779</v>
      </c>
      <c r="F748">
        <v>1</v>
      </c>
      <c r="G748">
        <v>412.11</v>
      </c>
      <c r="H748">
        <v>0.23</v>
      </c>
      <c r="I748" t="s">
        <v>1826</v>
      </c>
      <c r="J748">
        <v>317.32470000000001</v>
      </c>
    </row>
    <row r="749" spans="1:10" x14ac:dyDescent="0.25">
      <c r="A749" t="s">
        <v>2573</v>
      </c>
      <c r="B749" s="2">
        <v>45916</v>
      </c>
      <c r="C749" t="s">
        <v>422</v>
      </c>
      <c r="D749" t="s">
        <v>1736</v>
      </c>
      <c r="E749" t="s">
        <v>1757</v>
      </c>
      <c r="F749">
        <v>1</v>
      </c>
      <c r="G749">
        <v>126.09</v>
      </c>
      <c r="H749">
        <v>0.05</v>
      </c>
      <c r="I749" t="s">
        <v>1829</v>
      </c>
      <c r="J749">
        <v>119.7855</v>
      </c>
    </row>
    <row r="750" spans="1:10" x14ac:dyDescent="0.25">
      <c r="A750" t="s">
        <v>2574</v>
      </c>
      <c r="B750" s="2">
        <v>45917</v>
      </c>
      <c r="C750" t="s">
        <v>648</v>
      </c>
      <c r="D750" t="s">
        <v>1682</v>
      </c>
      <c r="E750" t="s">
        <v>1789</v>
      </c>
      <c r="F750">
        <v>4</v>
      </c>
      <c r="G750">
        <v>602.39</v>
      </c>
      <c r="H750">
        <v>0.19</v>
      </c>
      <c r="I750" t="s">
        <v>1829</v>
      </c>
      <c r="J750">
        <v>1951.7436</v>
      </c>
    </row>
    <row r="751" spans="1:10" x14ac:dyDescent="0.25">
      <c r="A751" t="s">
        <v>2575</v>
      </c>
      <c r="B751" s="2">
        <v>45941</v>
      </c>
      <c r="C751" t="s">
        <v>1023</v>
      </c>
      <c r="D751" t="s">
        <v>1712</v>
      </c>
      <c r="E751" t="s">
        <v>1766</v>
      </c>
      <c r="F751">
        <v>3</v>
      </c>
      <c r="G751">
        <v>447.69</v>
      </c>
      <c r="H751">
        <v>0.02</v>
      </c>
      <c r="I751" t="s">
        <v>1829</v>
      </c>
      <c r="J751">
        <v>1316.2085999999999</v>
      </c>
    </row>
    <row r="752" spans="1:10" x14ac:dyDescent="0.25">
      <c r="A752" t="s">
        <v>2576</v>
      </c>
      <c r="B752" s="2">
        <v>45778</v>
      </c>
      <c r="C752" t="s">
        <v>794</v>
      </c>
      <c r="D752" t="s">
        <v>1616</v>
      </c>
      <c r="E752" t="s">
        <v>1766</v>
      </c>
      <c r="F752">
        <v>3</v>
      </c>
      <c r="G752">
        <v>35.159999999999997</v>
      </c>
      <c r="H752">
        <v>0.04</v>
      </c>
      <c r="I752" t="s">
        <v>1829</v>
      </c>
      <c r="J752">
        <v>101.2608</v>
      </c>
    </row>
    <row r="753" spans="1:10" x14ac:dyDescent="0.25">
      <c r="A753" t="s">
        <v>2577</v>
      </c>
      <c r="B753" s="2">
        <v>45740</v>
      </c>
      <c r="C753" t="s">
        <v>1038</v>
      </c>
      <c r="D753" t="s">
        <v>1692</v>
      </c>
      <c r="E753" t="s">
        <v>1792</v>
      </c>
      <c r="F753">
        <v>2</v>
      </c>
      <c r="G753">
        <v>838.59</v>
      </c>
      <c r="H753">
        <v>0.18</v>
      </c>
      <c r="I753" t="s">
        <v>1829</v>
      </c>
      <c r="J753">
        <v>1375.2876000000001</v>
      </c>
    </row>
    <row r="754" spans="1:10" x14ac:dyDescent="0.25">
      <c r="A754" t="s">
        <v>2578</v>
      </c>
      <c r="B754" s="2">
        <v>45598</v>
      </c>
      <c r="C754" t="s">
        <v>321</v>
      </c>
      <c r="D754" t="s">
        <v>1666</v>
      </c>
      <c r="E754" t="s">
        <v>1776</v>
      </c>
      <c r="F754">
        <v>4</v>
      </c>
      <c r="G754">
        <v>867.94</v>
      </c>
      <c r="H754">
        <v>0.26</v>
      </c>
      <c r="I754" t="s">
        <v>1826</v>
      </c>
      <c r="J754">
        <v>2569.1024000000002</v>
      </c>
    </row>
    <row r="755" spans="1:10" x14ac:dyDescent="0.25">
      <c r="A755" t="s">
        <v>2579</v>
      </c>
      <c r="B755" s="2">
        <v>45591</v>
      </c>
      <c r="C755" t="s">
        <v>643</v>
      </c>
      <c r="D755" t="s">
        <v>1626</v>
      </c>
      <c r="E755" t="s">
        <v>1807</v>
      </c>
      <c r="F755">
        <v>1</v>
      </c>
      <c r="G755">
        <v>623.88</v>
      </c>
      <c r="H755">
        <v>0.25</v>
      </c>
      <c r="I755" t="s">
        <v>1824</v>
      </c>
      <c r="J755">
        <v>467.91</v>
      </c>
    </row>
    <row r="756" spans="1:10" x14ac:dyDescent="0.25">
      <c r="A756" t="s">
        <v>2580</v>
      </c>
      <c r="B756" s="2">
        <v>45546</v>
      </c>
      <c r="C756" t="s">
        <v>585</v>
      </c>
      <c r="D756" t="s">
        <v>1632</v>
      </c>
      <c r="E756" t="s">
        <v>1799</v>
      </c>
      <c r="F756">
        <v>2</v>
      </c>
      <c r="G756">
        <v>567.95000000000005</v>
      </c>
      <c r="H756">
        <v>0.12</v>
      </c>
      <c r="I756" t="s">
        <v>1826</v>
      </c>
      <c r="J756">
        <v>999.5920000000001</v>
      </c>
    </row>
    <row r="757" spans="1:10" x14ac:dyDescent="0.25">
      <c r="A757" t="s">
        <v>2581</v>
      </c>
      <c r="B757" s="2">
        <v>45483</v>
      </c>
      <c r="C757" t="s">
        <v>1017</v>
      </c>
      <c r="D757" t="s">
        <v>1610</v>
      </c>
      <c r="E757" t="s">
        <v>1810</v>
      </c>
      <c r="F757">
        <v>2</v>
      </c>
      <c r="G757">
        <v>671.69</v>
      </c>
      <c r="H757">
        <v>0.19</v>
      </c>
      <c r="I757" t="s">
        <v>1824</v>
      </c>
      <c r="J757">
        <v>1088.1378</v>
      </c>
    </row>
    <row r="758" spans="1:10" x14ac:dyDescent="0.25">
      <c r="A758" t="s">
        <v>2582</v>
      </c>
      <c r="B758" s="2">
        <v>45786</v>
      </c>
      <c r="C758" t="s">
        <v>672</v>
      </c>
      <c r="D758" t="s">
        <v>1557</v>
      </c>
      <c r="E758" t="s">
        <v>1779</v>
      </c>
      <c r="F758">
        <v>2</v>
      </c>
      <c r="G758">
        <v>257.95999999999998</v>
      </c>
      <c r="H758">
        <v>0.21</v>
      </c>
      <c r="I758" t="s">
        <v>1826</v>
      </c>
      <c r="J758">
        <v>407.57679999999999</v>
      </c>
    </row>
    <row r="759" spans="1:10" x14ac:dyDescent="0.25">
      <c r="A759" t="s">
        <v>2583</v>
      </c>
      <c r="B759" s="2">
        <v>45475</v>
      </c>
      <c r="C759" t="s">
        <v>666</v>
      </c>
      <c r="D759" t="s">
        <v>1744</v>
      </c>
      <c r="E759" t="s">
        <v>1813</v>
      </c>
      <c r="F759">
        <v>4</v>
      </c>
      <c r="G759">
        <v>281.48</v>
      </c>
      <c r="H759">
        <v>0.27</v>
      </c>
      <c r="I759" t="s">
        <v>1826</v>
      </c>
      <c r="J759">
        <v>821.92160000000001</v>
      </c>
    </row>
    <row r="760" spans="1:10" x14ac:dyDescent="0.25">
      <c r="A760" t="s">
        <v>2584</v>
      </c>
      <c r="B760" s="2">
        <v>45470</v>
      </c>
      <c r="C760" t="s">
        <v>996</v>
      </c>
      <c r="D760" t="s">
        <v>1588</v>
      </c>
      <c r="E760" t="s">
        <v>1792</v>
      </c>
      <c r="F760">
        <v>1</v>
      </c>
      <c r="G760">
        <v>202.13</v>
      </c>
      <c r="H760">
        <v>0.13</v>
      </c>
      <c r="I760" t="s">
        <v>1829</v>
      </c>
      <c r="J760">
        <v>175.85310000000001</v>
      </c>
    </row>
    <row r="761" spans="1:10" x14ac:dyDescent="0.25">
      <c r="A761" t="s">
        <v>2585</v>
      </c>
      <c r="B761" s="2">
        <v>45243</v>
      </c>
      <c r="C761" t="s">
        <v>863</v>
      </c>
      <c r="D761" t="s">
        <v>1696</v>
      </c>
      <c r="E761" t="s">
        <v>1773</v>
      </c>
      <c r="F761">
        <v>1</v>
      </c>
      <c r="G761">
        <v>370.66</v>
      </c>
      <c r="H761">
        <v>0.01</v>
      </c>
      <c r="I761" t="s">
        <v>1826</v>
      </c>
      <c r="J761">
        <v>366.95339999999999</v>
      </c>
    </row>
    <row r="762" spans="1:10" x14ac:dyDescent="0.25">
      <c r="A762" t="s">
        <v>2586</v>
      </c>
      <c r="B762" s="2">
        <v>45341</v>
      </c>
      <c r="C762" t="s">
        <v>32</v>
      </c>
      <c r="D762" t="s">
        <v>1670</v>
      </c>
      <c r="E762" t="s">
        <v>1794</v>
      </c>
      <c r="F762">
        <v>4</v>
      </c>
      <c r="G762">
        <v>731.53</v>
      </c>
      <c r="H762">
        <v>0.12</v>
      </c>
      <c r="I762" t="s">
        <v>1824</v>
      </c>
      <c r="J762">
        <v>2574.9856</v>
      </c>
    </row>
    <row r="763" spans="1:10" x14ac:dyDescent="0.25">
      <c r="A763" t="s">
        <v>2587</v>
      </c>
      <c r="B763" s="2">
        <v>45371</v>
      </c>
      <c r="C763" t="s">
        <v>550</v>
      </c>
      <c r="D763" t="s">
        <v>1704</v>
      </c>
      <c r="E763" t="s">
        <v>1757</v>
      </c>
      <c r="F763">
        <v>3</v>
      </c>
      <c r="G763">
        <v>468.25</v>
      </c>
      <c r="H763">
        <v>7.0000000000000007E-2</v>
      </c>
      <c r="I763" t="s">
        <v>1826</v>
      </c>
      <c r="J763">
        <v>1306.4175</v>
      </c>
    </row>
    <row r="764" spans="1:10" x14ac:dyDescent="0.25">
      <c r="A764" t="s">
        <v>2588</v>
      </c>
      <c r="B764" s="2">
        <v>45360</v>
      </c>
      <c r="C764" t="s">
        <v>14</v>
      </c>
      <c r="D764" t="s">
        <v>1682</v>
      </c>
      <c r="E764" t="s">
        <v>1752</v>
      </c>
      <c r="F764">
        <v>1</v>
      </c>
      <c r="G764">
        <v>928.72</v>
      </c>
      <c r="H764">
        <v>0.1</v>
      </c>
      <c r="I764" t="s">
        <v>1829</v>
      </c>
      <c r="J764">
        <v>835.84800000000007</v>
      </c>
    </row>
    <row r="765" spans="1:10" x14ac:dyDescent="0.25">
      <c r="A765" t="s">
        <v>2589</v>
      </c>
      <c r="B765" s="2">
        <v>45499</v>
      </c>
      <c r="C765" t="s">
        <v>360</v>
      </c>
      <c r="D765" t="s">
        <v>1553</v>
      </c>
      <c r="E765" t="s">
        <v>1810</v>
      </c>
      <c r="F765">
        <v>3</v>
      </c>
      <c r="G765">
        <v>217.22</v>
      </c>
      <c r="H765">
        <v>0.06</v>
      </c>
      <c r="I765" t="s">
        <v>1826</v>
      </c>
      <c r="J765">
        <v>612.56039999999996</v>
      </c>
    </row>
    <row r="766" spans="1:10" x14ac:dyDescent="0.25">
      <c r="A766" t="s">
        <v>2590</v>
      </c>
      <c r="B766" s="2">
        <v>45745</v>
      </c>
      <c r="C766" t="s">
        <v>1260</v>
      </c>
      <c r="D766" t="s">
        <v>1596</v>
      </c>
      <c r="E766" t="s">
        <v>1766</v>
      </c>
      <c r="F766">
        <v>1</v>
      </c>
      <c r="G766">
        <v>387.99</v>
      </c>
      <c r="H766">
        <v>0.3</v>
      </c>
      <c r="I766" t="s">
        <v>1824</v>
      </c>
      <c r="J766">
        <v>271.59300000000002</v>
      </c>
    </row>
    <row r="767" spans="1:10" x14ac:dyDescent="0.25">
      <c r="A767" t="s">
        <v>2591</v>
      </c>
      <c r="B767" s="2">
        <v>45718</v>
      </c>
      <c r="C767" t="s">
        <v>1466</v>
      </c>
      <c r="D767" t="s">
        <v>1584</v>
      </c>
      <c r="E767" t="s">
        <v>1776</v>
      </c>
      <c r="F767">
        <v>4</v>
      </c>
      <c r="G767">
        <v>186.24</v>
      </c>
      <c r="H767">
        <v>0.23</v>
      </c>
      <c r="I767" t="s">
        <v>1824</v>
      </c>
      <c r="J767">
        <v>573.61920000000009</v>
      </c>
    </row>
    <row r="768" spans="1:10" x14ac:dyDescent="0.25">
      <c r="A768" t="s">
        <v>2592</v>
      </c>
      <c r="B768" s="2">
        <v>45454</v>
      </c>
      <c r="C768" t="s">
        <v>937</v>
      </c>
      <c r="D768" t="s">
        <v>1628</v>
      </c>
      <c r="E768" t="s">
        <v>1782</v>
      </c>
      <c r="F768">
        <v>4</v>
      </c>
      <c r="G768">
        <v>609.05999999999995</v>
      </c>
      <c r="H768">
        <v>0.22</v>
      </c>
      <c r="I768" t="s">
        <v>1829</v>
      </c>
      <c r="J768">
        <v>1900.2672</v>
      </c>
    </row>
    <row r="769" spans="1:10" x14ac:dyDescent="0.25">
      <c r="A769" t="s">
        <v>2593</v>
      </c>
      <c r="B769" s="2">
        <v>45434</v>
      </c>
      <c r="C769" t="s">
        <v>1355</v>
      </c>
      <c r="D769" t="s">
        <v>1614</v>
      </c>
      <c r="E769" t="s">
        <v>1792</v>
      </c>
      <c r="F769">
        <v>1</v>
      </c>
      <c r="G769">
        <v>827.91</v>
      </c>
      <c r="H769">
        <v>0.21</v>
      </c>
      <c r="I769" t="s">
        <v>1826</v>
      </c>
      <c r="J769">
        <v>654.0489</v>
      </c>
    </row>
    <row r="770" spans="1:10" x14ac:dyDescent="0.25">
      <c r="A770" t="s">
        <v>2594</v>
      </c>
      <c r="B770" s="2">
        <v>45486</v>
      </c>
      <c r="C770" t="s">
        <v>582</v>
      </c>
      <c r="D770" t="s">
        <v>1714</v>
      </c>
      <c r="E770" t="s">
        <v>1752</v>
      </c>
      <c r="F770">
        <v>1</v>
      </c>
      <c r="G770">
        <v>303.79000000000002</v>
      </c>
      <c r="H770">
        <v>0.24</v>
      </c>
      <c r="I770" t="s">
        <v>1826</v>
      </c>
      <c r="J770">
        <v>230.88040000000001</v>
      </c>
    </row>
    <row r="771" spans="1:10" x14ac:dyDescent="0.25">
      <c r="A771" t="s">
        <v>2595</v>
      </c>
      <c r="B771" s="2">
        <v>45902</v>
      </c>
      <c r="C771" t="s">
        <v>369</v>
      </c>
      <c r="D771" t="s">
        <v>1622</v>
      </c>
      <c r="E771" t="s">
        <v>1776</v>
      </c>
      <c r="F771">
        <v>2</v>
      </c>
      <c r="G771">
        <v>365.91</v>
      </c>
      <c r="H771">
        <v>0.14000000000000001</v>
      </c>
      <c r="I771" t="s">
        <v>1829</v>
      </c>
      <c r="J771">
        <v>629.36520000000007</v>
      </c>
    </row>
    <row r="772" spans="1:10" x14ac:dyDescent="0.25">
      <c r="A772" t="s">
        <v>2596</v>
      </c>
      <c r="B772" s="2">
        <v>45762</v>
      </c>
      <c r="C772" t="s">
        <v>255</v>
      </c>
      <c r="D772" t="s">
        <v>1598</v>
      </c>
      <c r="E772" t="s">
        <v>1807</v>
      </c>
      <c r="F772">
        <v>3</v>
      </c>
      <c r="G772">
        <v>852.72</v>
      </c>
      <c r="H772">
        <v>0.16</v>
      </c>
      <c r="I772" t="s">
        <v>1824</v>
      </c>
      <c r="J772">
        <v>2148.8544000000002</v>
      </c>
    </row>
    <row r="773" spans="1:10" x14ac:dyDescent="0.25">
      <c r="A773" t="s">
        <v>2597</v>
      </c>
      <c r="B773" s="2">
        <v>45752</v>
      </c>
      <c r="C773" t="s">
        <v>791</v>
      </c>
      <c r="D773" t="s">
        <v>1568</v>
      </c>
      <c r="E773" t="s">
        <v>1769</v>
      </c>
      <c r="F773">
        <v>1</v>
      </c>
      <c r="G773">
        <v>768.25</v>
      </c>
      <c r="H773">
        <v>0.18</v>
      </c>
      <c r="I773" t="s">
        <v>1824</v>
      </c>
      <c r="J773">
        <v>629.96500000000003</v>
      </c>
    </row>
    <row r="774" spans="1:10" x14ac:dyDescent="0.25">
      <c r="A774" t="s">
        <v>2598</v>
      </c>
      <c r="B774" s="2">
        <v>45254</v>
      </c>
      <c r="C774" t="s">
        <v>1098</v>
      </c>
      <c r="D774" t="s">
        <v>1732</v>
      </c>
      <c r="E774" t="s">
        <v>1813</v>
      </c>
      <c r="F774">
        <v>2</v>
      </c>
      <c r="G774">
        <v>318.62</v>
      </c>
      <c r="H774">
        <v>0.02</v>
      </c>
      <c r="I774" t="s">
        <v>1829</v>
      </c>
      <c r="J774">
        <v>624.49519999999995</v>
      </c>
    </row>
    <row r="775" spans="1:10" x14ac:dyDescent="0.25">
      <c r="A775" t="s">
        <v>2599</v>
      </c>
      <c r="B775" s="2">
        <v>45683</v>
      </c>
      <c r="C775" t="s">
        <v>188</v>
      </c>
      <c r="D775" t="s">
        <v>1700</v>
      </c>
      <c r="E775" t="s">
        <v>1761</v>
      </c>
      <c r="F775">
        <v>4</v>
      </c>
      <c r="G775">
        <v>402.11</v>
      </c>
      <c r="H775">
        <v>0.14000000000000001</v>
      </c>
      <c r="I775" t="s">
        <v>1826</v>
      </c>
      <c r="J775">
        <v>1383.2583999999999</v>
      </c>
    </row>
    <row r="776" spans="1:10" x14ac:dyDescent="0.25">
      <c r="A776" t="s">
        <v>2600</v>
      </c>
      <c r="B776" s="2">
        <v>45804</v>
      </c>
      <c r="C776" t="s">
        <v>1269</v>
      </c>
      <c r="D776" t="s">
        <v>1716</v>
      </c>
      <c r="E776" t="s">
        <v>1807</v>
      </c>
      <c r="F776">
        <v>3</v>
      </c>
      <c r="G776">
        <v>846.31</v>
      </c>
      <c r="H776">
        <v>0.18</v>
      </c>
      <c r="I776" t="s">
        <v>1829</v>
      </c>
      <c r="J776">
        <v>2081.9225999999999</v>
      </c>
    </row>
    <row r="777" spans="1:10" x14ac:dyDescent="0.25">
      <c r="A777" t="s">
        <v>2601</v>
      </c>
      <c r="B777" s="2">
        <v>45821</v>
      </c>
      <c r="C777" t="s">
        <v>559</v>
      </c>
      <c r="D777" t="s">
        <v>1736</v>
      </c>
      <c r="E777" t="s">
        <v>1799</v>
      </c>
      <c r="F777">
        <v>1</v>
      </c>
      <c r="G777">
        <v>269.94</v>
      </c>
      <c r="H777">
        <v>7.0000000000000007E-2</v>
      </c>
      <c r="I777" t="s">
        <v>1829</v>
      </c>
      <c r="J777">
        <v>251.04419999999999</v>
      </c>
    </row>
    <row r="778" spans="1:10" x14ac:dyDescent="0.25">
      <c r="A778" t="s">
        <v>2602</v>
      </c>
      <c r="B778" s="2">
        <v>45472</v>
      </c>
      <c r="C778" t="s">
        <v>773</v>
      </c>
      <c r="D778" t="s">
        <v>1588</v>
      </c>
      <c r="E778" t="s">
        <v>1769</v>
      </c>
      <c r="F778">
        <v>3</v>
      </c>
      <c r="G778">
        <v>909.25</v>
      </c>
      <c r="H778">
        <v>0.28999999999999998</v>
      </c>
      <c r="I778" t="s">
        <v>1829</v>
      </c>
      <c r="J778">
        <v>1936.7025000000001</v>
      </c>
    </row>
    <row r="779" spans="1:10" x14ac:dyDescent="0.25">
      <c r="A779" t="s">
        <v>2603</v>
      </c>
      <c r="B779" s="2">
        <v>45331</v>
      </c>
      <c r="C779" t="s">
        <v>1136</v>
      </c>
      <c r="D779" t="s">
        <v>1730</v>
      </c>
      <c r="E779" t="s">
        <v>1794</v>
      </c>
      <c r="F779">
        <v>2</v>
      </c>
      <c r="G779">
        <v>229.81</v>
      </c>
      <c r="H779">
        <v>0.21</v>
      </c>
      <c r="I779" t="s">
        <v>1829</v>
      </c>
      <c r="J779">
        <v>363.09980000000002</v>
      </c>
    </row>
    <row r="780" spans="1:10" x14ac:dyDescent="0.25">
      <c r="A780" t="s">
        <v>2604</v>
      </c>
      <c r="B780" s="2">
        <v>45451</v>
      </c>
      <c r="C780" t="s">
        <v>147</v>
      </c>
      <c r="D780" t="s">
        <v>1704</v>
      </c>
      <c r="E780" t="s">
        <v>1801</v>
      </c>
      <c r="F780">
        <v>3</v>
      </c>
      <c r="G780">
        <v>442.36</v>
      </c>
      <c r="H780">
        <v>0.06</v>
      </c>
      <c r="I780" t="s">
        <v>1826</v>
      </c>
      <c r="J780">
        <v>1247.4552000000001</v>
      </c>
    </row>
    <row r="781" spans="1:10" x14ac:dyDescent="0.25">
      <c r="A781" t="s">
        <v>2605</v>
      </c>
      <c r="B781" s="2">
        <v>45386</v>
      </c>
      <c r="C781" t="s">
        <v>767</v>
      </c>
      <c r="D781" t="s">
        <v>1720</v>
      </c>
      <c r="E781" t="s">
        <v>1766</v>
      </c>
      <c r="F781">
        <v>3</v>
      </c>
      <c r="G781">
        <v>413.74</v>
      </c>
      <c r="H781">
        <v>0.01</v>
      </c>
      <c r="I781" t="s">
        <v>1824</v>
      </c>
      <c r="J781">
        <v>1228.8078</v>
      </c>
    </row>
    <row r="782" spans="1:10" x14ac:dyDescent="0.25">
      <c r="A782" t="s">
        <v>2606</v>
      </c>
      <c r="B782" s="2">
        <v>45477</v>
      </c>
      <c r="C782" t="s">
        <v>1524</v>
      </c>
      <c r="D782" t="s">
        <v>1726</v>
      </c>
      <c r="E782" t="s">
        <v>1799</v>
      </c>
      <c r="F782">
        <v>4</v>
      </c>
      <c r="G782">
        <v>79.75</v>
      </c>
      <c r="H782">
        <v>0.18</v>
      </c>
      <c r="I782" t="s">
        <v>1826</v>
      </c>
      <c r="J782">
        <v>261.58</v>
      </c>
    </row>
    <row r="783" spans="1:10" x14ac:dyDescent="0.25">
      <c r="A783" t="s">
        <v>2607</v>
      </c>
      <c r="B783" s="2">
        <v>45433</v>
      </c>
      <c r="C783" t="s">
        <v>1521</v>
      </c>
      <c r="D783" t="s">
        <v>1628</v>
      </c>
      <c r="E783" t="s">
        <v>1794</v>
      </c>
      <c r="F783">
        <v>4</v>
      </c>
      <c r="G783">
        <v>95.06</v>
      </c>
      <c r="H783">
        <v>0.03</v>
      </c>
      <c r="I783" t="s">
        <v>1824</v>
      </c>
      <c r="J783">
        <v>368.83280000000002</v>
      </c>
    </row>
    <row r="784" spans="1:10" x14ac:dyDescent="0.25">
      <c r="A784" t="s">
        <v>2608</v>
      </c>
      <c r="B784" s="2">
        <v>45759</v>
      </c>
      <c r="C784" t="s">
        <v>1292</v>
      </c>
      <c r="D784" t="s">
        <v>1744</v>
      </c>
      <c r="E784" t="s">
        <v>1779</v>
      </c>
      <c r="F784">
        <v>4</v>
      </c>
      <c r="G784">
        <v>107.08</v>
      </c>
      <c r="H784">
        <v>0.27</v>
      </c>
      <c r="I784" t="s">
        <v>1829</v>
      </c>
      <c r="J784">
        <v>312.67360000000002</v>
      </c>
    </row>
    <row r="785" spans="1:10" x14ac:dyDescent="0.25">
      <c r="A785" t="s">
        <v>2609</v>
      </c>
      <c r="B785" s="2">
        <v>45794</v>
      </c>
      <c r="C785" t="s">
        <v>1461</v>
      </c>
      <c r="D785" t="s">
        <v>1746</v>
      </c>
      <c r="E785" t="s">
        <v>1810</v>
      </c>
      <c r="F785">
        <v>1</v>
      </c>
      <c r="G785">
        <v>873.18</v>
      </c>
      <c r="H785">
        <v>0.03</v>
      </c>
      <c r="I785" t="s">
        <v>1829</v>
      </c>
      <c r="J785">
        <v>846.98459999999989</v>
      </c>
    </row>
    <row r="786" spans="1:10" x14ac:dyDescent="0.25">
      <c r="A786" t="s">
        <v>2610</v>
      </c>
      <c r="B786" s="2">
        <v>45764</v>
      </c>
      <c r="C786" t="s">
        <v>1178</v>
      </c>
      <c r="D786" t="s">
        <v>1688</v>
      </c>
      <c r="E786" t="s">
        <v>1810</v>
      </c>
      <c r="F786">
        <v>1</v>
      </c>
      <c r="G786">
        <v>914.75</v>
      </c>
      <c r="H786">
        <v>0.1</v>
      </c>
      <c r="I786" t="s">
        <v>1829</v>
      </c>
      <c r="J786">
        <v>823.27499999999998</v>
      </c>
    </row>
    <row r="787" spans="1:10" x14ac:dyDescent="0.25">
      <c r="A787" t="s">
        <v>2611</v>
      </c>
      <c r="B787" s="2">
        <v>45279</v>
      </c>
      <c r="C787" t="s">
        <v>188</v>
      </c>
      <c r="D787" t="s">
        <v>1694</v>
      </c>
      <c r="E787" t="s">
        <v>1797</v>
      </c>
      <c r="F787">
        <v>4</v>
      </c>
      <c r="G787">
        <v>457.33</v>
      </c>
      <c r="H787">
        <v>0.1</v>
      </c>
      <c r="I787" t="s">
        <v>1824</v>
      </c>
      <c r="J787">
        <v>1646.3879999999999</v>
      </c>
    </row>
    <row r="788" spans="1:10" x14ac:dyDescent="0.25">
      <c r="A788" t="s">
        <v>2612</v>
      </c>
      <c r="B788" s="2">
        <v>45602</v>
      </c>
      <c r="C788" t="s">
        <v>926</v>
      </c>
      <c r="D788" t="s">
        <v>1746</v>
      </c>
      <c r="E788" t="s">
        <v>1766</v>
      </c>
      <c r="F788">
        <v>3</v>
      </c>
      <c r="G788">
        <v>761.88</v>
      </c>
      <c r="H788">
        <v>0.23</v>
      </c>
      <c r="I788" t="s">
        <v>1826</v>
      </c>
      <c r="J788">
        <v>1759.9428</v>
      </c>
    </row>
    <row r="789" spans="1:10" x14ac:dyDescent="0.25">
      <c r="A789" t="s">
        <v>2613</v>
      </c>
      <c r="B789" s="2">
        <v>45793</v>
      </c>
      <c r="C789" t="s">
        <v>585</v>
      </c>
      <c r="D789" t="s">
        <v>1622</v>
      </c>
      <c r="E789" t="s">
        <v>1813</v>
      </c>
      <c r="F789">
        <v>4</v>
      </c>
      <c r="G789">
        <v>122.87</v>
      </c>
      <c r="H789">
        <v>0.13</v>
      </c>
      <c r="I789" t="s">
        <v>1824</v>
      </c>
      <c r="J789">
        <v>427.58760000000001</v>
      </c>
    </row>
    <row r="790" spans="1:10" x14ac:dyDescent="0.25">
      <c r="A790" t="s">
        <v>2614</v>
      </c>
      <c r="B790" s="2">
        <v>45778</v>
      </c>
      <c r="C790" t="s">
        <v>1464</v>
      </c>
      <c r="D790" t="s">
        <v>1694</v>
      </c>
      <c r="E790" t="s">
        <v>1769</v>
      </c>
      <c r="F790">
        <v>4</v>
      </c>
      <c r="G790">
        <v>753</v>
      </c>
      <c r="H790">
        <v>0.28000000000000003</v>
      </c>
      <c r="I790" t="s">
        <v>1829</v>
      </c>
      <c r="J790">
        <v>2168.64</v>
      </c>
    </row>
    <row r="791" spans="1:10" x14ac:dyDescent="0.25">
      <c r="A791" t="s">
        <v>2615</v>
      </c>
      <c r="B791" s="2">
        <v>45325</v>
      </c>
      <c r="C791" t="s">
        <v>1157</v>
      </c>
      <c r="D791" t="s">
        <v>1555</v>
      </c>
      <c r="E791" t="s">
        <v>1773</v>
      </c>
      <c r="F791">
        <v>2</v>
      </c>
      <c r="G791">
        <v>788.05</v>
      </c>
      <c r="H791">
        <v>0.21</v>
      </c>
      <c r="I791" t="s">
        <v>1824</v>
      </c>
      <c r="J791">
        <v>1245.1189999999999</v>
      </c>
    </row>
    <row r="792" spans="1:10" x14ac:dyDescent="0.25">
      <c r="A792" t="s">
        <v>2616</v>
      </c>
      <c r="B792" s="2">
        <v>45875</v>
      </c>
      <c r="C792" t="s">
        <v>1425</v>
      </c>
      <c r="D792" t="s">
        <v>1712</v>
      </c>
      <c r="E792" t="s">
        <v>1789</v>
      </c>
      <c r="F792">
        <v>2</v>
      </c>
      <c r="G792">
        <v>807.1</v>
      </c>
      <c r="H792">
        <v>0.28999999999999998</v>
      </c>
      <c r="I792" t="s">
        <v>1824</v>
      </c>
      <c r="J792">
        <v>1146.0820000000001</v>
      </c>
    </row>
    <row r="793" spans="1:10" x14ac:dyDescent="0.25">
      <c r="A793" t="s">
        <v>2617</v>
      </c>
      <c r="B793" s="2">
        <v>45320</v>
      </c>
      <c r="C793" t="s">
        <v>458</v>
      </c>
      <c r="D793" t="s">
        <v>1562</v>
      </c>
      <c r="E793" t="s">
        <v>1757</v>
      </c>
      <c r="F793">
        <v>2</v>
      </c>
      <c r="G793">
        <v>443.09</v>
      </c>
      <c r="H793">
        <v>0.02</v>
      </c>
      <c r="I793" t="s">
        <v>1826</v>
      </c>
      <c r="J793">
        <v>868.45639999999992</v>
      </c>
    </row>
    <row r="794" spans="1:10" x14ac:dyDescent="0.25">
      <c r="A794" t="s">
        <v>2618</v>
      </c>
      <c r="B794" s="2">
        <v>45870</v>
      </c>
      <c r="C794" t="s">
        <v>1443</v>
      </c>
      <c r="D794" t="s">
        <v>1586</v>
      </c>
      <c r="E794" t="s">
        <v>1801</v>
      </c>
      <c r="F794">
        <v>1</v>
      </c>
      <c r="G794">
        <v>512.16</v>
      </c>
      <c r="H794">
        <v>0.02</v>
      </c>
      <c r="I794" t="s">
        <v>1829</v>
      </c>
      <c r="J794">
        <v>501.91680000000002</v>
      </c>
    </row>
    <row r="795" spans="1:10" x14ac:dyDescent="0.25">
      <c r="A795" t="s">
        <v>2619</v>
      </c>
      <c r="B795" s="2">
        <v>45577</v>
      </c>
      <c r="C795" t="s">
        <v>678</v>
      </c>
      <c r="D795" t="s">
        <v>1630</v>
      </c>
      <c r="E795" t="s">
        <v>1810</v>
      </c>
      <c r="F795">
        <v>2</v>
      </c>
      <c r="G795">
        <v>602.54999999999995</v>
      </c>
      <c r="H795">
        <v>0.23</v>
      </c>
      <c r="I795" t="s">
        <v>1829</v>
      </c>
      <c r="J795">
        <v>927.92699999999991</v>
      </c>
    </row>
    <row r="796" spans="1:10" x14ac:dyDescent="0.25">
      <c r="A796" t="s">
        <v>2620</v>
      </c>
      <c r="B796" s="2">
        <v>45745</v>
      </c>
      <c r="C796" t="s">
        <v>547</v>
      </c>
      <c r="D796" t="s">
        <v>1632</v>
      </c>
      <c r="E796" t="s">
        <v>1752</v>
      </c>
      <c r="F796">
        <v>3</v>
      </c>
      <c r="G796">
        <v>846.19</v>
      </c>
      <c r="H796">
        <v>0.09</v>
      </c>
      <c r="I796" t="s">
        <v>1829</v>
      </c>
      <c r="J796">
        <v>2310.0987</v>
      </c>
    </row>
    <row r="797" spans="1:10" x14ac:dyDescent="0.25">
      <c r="A797" t="s">
        <v>2621</v>
      </c>
      <c r="B797" s="2">
        <v>45772</v>
      </c>
      <c r="C797" t="s">
        <v>1026</v>
      </c>
      <c r="D797" t="s">
        <v>1686</v>
      </c>
      <c r="E797" t="s">
        <v>1782</v>
      </c>
      <c r="F797">
        <v>1</v>
      </c>
      <c r="G797">
        <v>506.73</v>
      </c>
      <c r="H797">
        <v>0.28999999999999998</v>
      </c>
      <c r="I797" t="s">
        <v>1824</v>
      </c>
      <c r="J797">
        <v>359.7783</v>
      </c>
    </row>
    <row r="798" spans="1:10" x14ac:dyDescent="0.25">
      <c r="A798" t="s">
        <v>2622</v>
      </c>
      <c r="B798" s="2">
        <v>45299</v>
      </c>
      <c r="C798" t="s">
        <v>198</v>
      </c>
      <c r="D798" t="s">
        <v>1650</v>
      </c>
      <c r="E798" t="s">
        <v>1804</v>
      </c>
      <c r="F798">
        <v>1</v>
      </c>
      <c r="G798">
        <v>408.66</v>
      </c>
      <c r="H798">
        <v>0.13</v>
      </c>
      <c r="I798" t="s">
        <v>1829</v>
      </c>
      <c r="J798">
        <v>355.5342</v>
      </c>
    </row>
    <row r="799" spans="1:10" x14ac:dyDescent="0.25">
      <c r="A799" t="s">
        <v>2623</v>
      </c>
      <c r="B799" s="2">
        <v>45447</v>
      </c>
      <c r="C799" t="s">
        <v>387</v>
      </c>
      <c r="D799" t="s">
        <v>1562</v>
      </c>
      <c r="E799" t="s">
        <v>1807</v>
      </c>
      <c r="F799">
        <v>3</v>
      </c>
      <c r="G799">
        <v>170.48</v>
      </c>
      <c r="H799">
        <v>0.06</v>
      </c>
      <c r="I799" t="s">
        <v>1829</v>
      </c>
      <c r="J799">
        <v>480.75359999999989</v>
      </c>
    </row>
    <row r="800" spans="1:10" x14ac:dyDescent="0.25">
      <c r="A800" t="s">
        <v>2624</v>
      </c>
      <c r="B800" s="2">
        <v>45717</v>
      </c>
      <c r="C800" t="s">
        <v>347</v>
      </c>
      <c r="D800" t="s">
        <v>1584</v>
      </c>
      <c r="E800" t="s">
        <v>1786</v>
      </c>
      <c r="F800">
        <v>1</v>
      </c>
      <c r="G800">
        <v>423.48</v>
      </c>
      <c r="H800">
        <v>0.18</v>
      </c>
      <c r="I800" t="s">
        <v>1826</v>
      </c>
      <c r="J800">
        <v>347.25360000000012</v>
      </c>
    </row>
    <row r="801" spans="1:10" x14ac:dyDescent="0.25">
      <c r="A801" t="s">
        <v>2625</v>
      </c>
      <c r="B801" s="2">
        <v>45213</v>
      </c>
      <c r="C801" t="s">
        <v>755</v>
      </c>
      <c r="D801" t="s">
        <v>1732</v>
      </c>
      <c r="E801" t="s">
        <v>1792</v>
      </c>
      <c r="F801">
        <v>4</v>
      </c>
      <c r="G801">
        <v>23.57</v>
      </c>
      <c r="H801">
        <v>0.1</v>
      </c>
      <c r="I801" t="s">
        <v>1824</v>
      </c>
      <c r="J801">
        <v>84.852000000000004</v>
      </c>
    </row>
    <row r="802" spans="1:10" x14ac:dyDescent="0.25">
      <c r="A802" t="s">
        <v>2626</v>
      </c>
      <c r="B802" s="2">
        <v>45837</v>
      </c>
      <c r="C802" t="s">
        <v>1190</v>
      </c>
      <c r="D802" t="s">
        <v>1632</v>
      </c>
      <c r="E802" t="s">
        <v>1810</v>
      </c>
      <c r="F802">
        <v>2</v>
      </c>
      <c r="G802">
        <v>953.26</v>
      </c>
      <c r="H802">
        <v>0.1</v>
      </c>
      <c r="I802" t="s">
        <v>1829</v>
      </c>
      <c r="J802">
        <v>1715.8679999999999</v>
      </c>
    </row>
    <row r="803" spans="1:10" x14ac:dyDescent="0.25">
      <c r="A803" t="s">
        <v>2627</v>
      </c>
      <c r="B803" s="2">
        <v>45277</v>
      </c>
      <c r="C803" t="s">
        <v>1089</v>
      </c>
      <c r="D803" t="s">
        <v>1694</v>
      </c>
      <c r="E803" t="s">
        <v>1779</v>
      </c>
      <c r="F803">
        <v>3</v>
      </c>
      <c r="G803">
        <v>405.13</v>
      </c>
      <c r="H803">
        <v>0.14000000000000001</v>
      </c>
      <c r="I803" t="s">
        <v>1829</v>
      </c>
      <c r="J803">
        <v>1045.2354</v>
      </c>
    </row>
    <row r="804" spans="1:10" x14ac:dyDescent="0.25">
      <c r="A804" t="s">
        <v>2628</v>
      </c>
      <c r="B804" s="2">
        <v>45248</v>
      </c>
      <c r="C804" t="s">
        <v>1065</v>
      </c>
      <c r="D804" t="s">
        <v>1549</v>
      </c>
      <c r="E804" t="s">
        <v>1769</v>
      </c>
      <c r="F804">
        <v>2</v>
      </c>
      <c r="G804">
        <v>333.83</v>
      </c>
      <c r="H804">
        <v>0.26</v>
      </c>
      <c r="I804" t="s">
        <v>1826</v>
      </c>
      <c r="J804">
        <v>494.0684</v>
      </c>
    </row>
    <row r="805" spans="1:10" x14ac:dyDescent="0.25">
      <c r="A805" t="s">
        <v>2629</v>
      </c>
      <c r="B805" s="2">
        <v>45741</v>
      </c>
      <c r="C805" t="s">
        <v>1047</v>
      </c>
      <c r="D805" t="s">
        <v>1730</v>
      </c>
      <c r="E805" t="s">
        <v>1766</v>
      </c>
      <c r="F805">
        <v>2</v>
      </c>
      <c r="G805">
        <v>727.18</v>
      </c>
      <c r="H805">
        <v>0.22</v>
      </c>
      <c r="I805" t="s">
        <v>1826</v>
      </c>
      <c r="J805">
        <v>1134.4007999999999</v>
      </c>
    </row>
    <row r="806" spans="1:10" x14ac:dyDescent="0.25">
      <c r="A806" t="s">
        <v>2630</v>
      </c>
      <c r="B806" s="2">
        <v>45778</v>
      </c>
      <c r="C806" t="s">
        <v>966</v>
      </c>
      <c r="D806" t="s">
        <v>1555</v>
      </c>
      <c r="E806" t="s">
        <v>1789</v>
      </c>
      <c r="F806">
        <v>2</v>
      </c>
      <c r="G806">
        <v>516.02</v>
      </c>
      <c r="H806">
        <v>0.19</v>
      </c>
      <c r="I806" t="s">
        <v>1829</v>
      </c>
      <c r="J806">
        <v>835.95240000000001</v>
      </c>
    </row>
    <row r="807" spans="1:10" x14ac:dyDescent="0.25">
      <c r="A807" t="s">
        <v>2631</v>
      </c>
      <c r="B807" s="2">
        <v>45361</v>
      </c>
      <c r="C807" t="s">
        <v>932</v>
      </c>
      <c r="D807" t="s">
        <v>1632</v>
      </c>
      <c r="E807" t="s">
        <v>1792</v>
      </c>
      <c r="F807">
        <v>2</v>
      </c>
      <c r="G807">
        <v>705.61</v>
      </c>
      <c r="H807">
        <v>0.28000000000000003</v>
      </c>
      <c r="I807" t="s">
        <v>1824</v>
      </c>
      <c r="J807">
        <v>1016.0784</v>
      </c>
    </row>
    <row r="808" spans="1:10" x14ac:dyDescent="0.25">
      <c r="A808" t="s">
        <v>2632</v>
      </c>
      <c r="B808" s="2">
        <v>45414</v>
      </c>
      <c r="C808" t="s">
        <v>875</v>
      </c>
      <c r="D808" t="s">
        <v>1716</v>
      </c>
      <c r="E808" t="s">
        <v>1782</v>
      </c>
      <c r="F808">
        <v>3</v>
      </c>
      <c r="G808">
        <v>654.47</v>
      </c>
      <c r="H808">
        <v>0.18</v>
      </c>
      <c r="I808" t="s">
        <v>1829</v>
      </c>
      <c r="J808">
        <v>1609.9962</v>
      </c>
    </row>
    <row r="809" spans="1:10" x14ac:dyDescent="0.25">
      <c r="A809" t="s">
        <v>2633</v>
      </c>
      <c r="B809" s="2">
        <v>45734</v>
      </c>
      <c r="C809" t="s">
        <v>568</v>
      </c>
      <c r="D809" t="s">
        <v>1724</v>
      </c>
      <c r="E809" t="s">
        <v>1801</v>
      </c>
      <c r="F809">
        <v>2</v>
      </c>
      <c r="G809">
        <v>315.27</v>
      </c>
      <c r="H809">
        <v>0.23</v>
      </c>
      <c r="I809" t="s">
        <v>1824</v>
      </c>
      <c r="J809">
        <v>485.51580000000001</v>
      </c>
    </row>
    <row r="810" spans="1:10" x14ac:dyDescent="0.25">
      <c r="A810" t="s">
        <v>2634</v>
      </c>
      <c r="B810" s="2">
        <v>45623</v>
      </c>
      <c r="C810" t="s">
        <v>719</v>
      </c>
      <c r="D810" t="s">
        <v>1604</v>
      </c>
      <c r="E810" t="s">
        <v>1761</v>
      </c>
      <c r="F810">
        <v>1</v>
      </c>
      <c r="G810">
        <v>974.47</v>
      </c>
      <c r="H810">
        <v>0.05</v>
      </c>
      <c r="I810" t="s">
        <v>1824</v>
      </c>
      <c r="J810">
        <v>925.74649999999997</v>
      </c>
    </row>
    <row r="811" spans="1:10" x14ac:dyDescent="0.25">
      <c r="A811" t="s">
        <v>2635</v>
      </c>
      <c r="B811" s="2">
        <v>45340</v>
      </c>
      <c r="C811" t="s">
        <v>247</v>
      </c>
      <c r="D811" t="s">
        <v>1549</v>
      </c>
      <c r="E811" t="s">
        <v>1769</v>
      </c>
      <c r="F811">
        <v>2</v>
      </c>
      <c r="G811">
        <v>803.3</v>
      </c>
      <c r="H811">
        <v>0.17</v>
      </c>
      <c r="I811" t="s">
        <v>1824</v>
      </c>
      <c r="J811">
        <v>1333.4780000000001</v>
      </c>
    </row>
    <row r="812" spans="1:10" x14ac:dyDescent="0.25">
      <c r="A812" t="s">
        <v>2636</v>
      </c>
      <c r="B812" s="2">
        <v>45447</v>
      </c>
      <c r="C812" t="s">
        <v>63</v>
      </c>
      <c r="D812" t="s">
        <v>1549</v>
      </c>
      <c r="E812" t="s">
        <v>1789</v>
      </c>
      <c r="F812">
        <v>4</v>
      </c>
      <c r="G812">
        <v>863.87</v>
      </c>
      <c r="H812">
        <v>0.21</v>
      </c>
      <c r="I812" t="s">
        <v>1829</v>
      </c>
      <c r="J812">
        <v>2729.8292000000001</v>
      </c>
    </row>
    <row r="813" spans="1:10" x14ac:dyDescent="0.25">
      <c r="A813" t="s">
        <v>2637</v>
      </c>
      <c r="B813" s="2">
        <v>45513</v>
      </c>
      <c r="C813" t="s">
        <v>1446</v>
      </c>
      <c r="D813" t="s">
        <v>1708</v>
      </c>
      <c r="E813" t="s">
        <v>1810</v>
      </c>
      <c r="F813">
        <v>1</v>
      </c>
      <c r="G813">
        <v>450.11</v>
      </c>
      <c r="H813">
        <v>0.17</v>
      </c>
      <c r="I813" t="s">
        <v>1824</v>
      </c>
      <c r="J813">
        <v>373.59129999999999</v>
      </c>
    </row>
    <row r="814" spans="1:10" x14ac:dyDescent="0.25">
      <c r="A814" t="s">
        <v>2638</v>
      </c>
      <c r="B814" s="2">
        <v>45486</v>
      </c>
      <c r="C814" t="s">
        <v>740</v>
      </c>
      <c r="D814" t="s">
        <v>1684</v>
      </c>
      <c r="E814" t="s">
        <v>1797</v>
      </c>
      <c r="F814">
        <v>1</v>
      </c>
      <c r="G814">
        <v>289.82</v>
      </c>
      <c r="H814">
        <v>0.18</v>
      </c>
      <c r="I814" t="s">
        <v>1829</v>
      </c>
      <c r="J814">
        <v>237.6524</v>
      </c>
    </row>
    <row r="815" spans="1:10" x14ac:dyDescent="0.25">
      <c r="A815" t="s">
        <v>2639</v>
      </c>
      <c r="B815" s="2">
        <v>45890</v>
      </c>
      <c r="C815" t="s">
        <v>1050</v>
      </c>
      <c r="D815" t="s">
        <v>1656</v>
      </c>
      <c r="E815" t="s">
        <v>1789</v>
      </c>
      <c r="F815">
        <v>4</v>
      </c>
      <c r="G815">
        <v>250.64</v>
      </c>
      <c r="H815">
        <v>0.1</v>
      </c>
      <c r="I815" t="s">
        <v>1826</v>
      </c>
      <c r="J815">
        <v>902.30399999999997</v>
      </c>
    </row>
    <row r="816" spans="1:10" x14ac:dyDescent="0.25">
      <c r="A816" t="s">
        <v>2640</v>
      </c>
      <c r="B816" s="2">
        <v>45876</v>
      </c>
      <c r="C816" t="s">
        <v>911</v>
      </c>
      <c r="D816" t="s">
        <v>1686</v>
      </c>
      <c r="E816" t="s">
        <v>1813</v>
      </c>
      <c r="F816">
        <v>4</v>
      </c>
      <c r="G816">
        <v>373.49</v>
      </c>
      <c r="H816">
        <v>0.16</v>
      </c>
      <c r="I816" t="s">
        <v>1829</v>
      </c>
      <c r="J816">
        <v>1254.9264000000001</v>
      </c>
    </row>
    <row r="817" spans="1:10" x14ac:dyDescent="0.25">
      <c r="A817" t="s">
        <v>2641</v>
      </c>
      <c r="B817" s="2">
        <v>45398</v>
      </c>
      <c r="C817" t="s">
        <v>244</v>
      </c>
      <c r="D817" t="s">
        <v>1551</v>
      </c>
      <c r="E817" t="s">
        <v>1786</v>
      </c>
      <c r="F817">
        <v>4</v>
      </c>
      <c r="G817">
        <v>348.91</v>
      </c>
      <c r="H817">
        <v>0.18</v>
      </c>
      <c r="I817" t="s">
        <v>1826</v>
      </c>
      <c r="J817">
        <v>1144.4248</v>
      </c>
    </row>
    <row r="818" spans="1:10" x14ac:dyDescent="0.25">
      <c r="A818" t="s">
        <v>2642</v>
      </c>
      <c r="B818" s="2">
        <v>45390</v>
      </c>
      <c r="C818" t="s">
        <v>387</v>
      </c>
      <c r="D818" t="s">
        <v>1736</v>
      </c>
      <c r="E818" t="s">
        <v>1807</v>
      </c>
      <c r="F818">
        <v>4</v>
      </c>
      <c r="G818">
        <v>212.96</v>
      </c>
      <c r="H818">
        <v>0.17</v>
      </c>
      <c r="I818" t="s">
        <v>1824</v>
      </c>
      <c r="J818">
        <v>707.02719999999999</v>
      </c>
    </row>
    <row r="819" spans="1:10" x14ac:dyDescent="0.25">
      <c r="A819" t="s">
        <v>2643</v>
      </c>
      <c r="B819" s="2">
        <v>45406</v>
      </c>
      <c r="C819" t="s">
        <v>625</v>
      </c>
      <c r="D819" t="s">
        <v>1602</v>
      </c>
      <c r="E819" t="s">
        <v>1813</v>
      </c>
      <c r="F819">
        <v>3</v>
      </c>
      <c r="G819">
        <v>871.34</v>
      </c>
      <c r="H819">
        <v>0.11</v>
      </c>
      <c r="I819" t="s">
        <v>1829</v>
      </c>
      <c r="J819">
        <v>2326.4778000000001</v>
      </c>
    </row>
    <row r="820" spans="1:10" x14ac:dyDescent="0.25">
      <c r="A820" t="s">
        <v>2644</v>
      </c>
      <c r="B820" s="2">
        <v>45844</v>
      </c>
      <c r="C820" t="s">
        <v>356</v>
      </c>
      <c r="D820" t="s">
        <v>1736</v>
      </c>
      <c r="E820" t="s">
        <v>1752</v>
      </c>
      <c r="F820">
        <v>2</v>
      </c>
      <c r="G820">
        <v>698.94</v>
      </c>
      <c r="H820">
        <v>0.06</v>
      </c>
      <c r="I820" t="s">
        <v>1824</v>
      </c>
      <c r="J820">
        <v>1314.0072</v>
      </c>
    </row>
    <row r="821" spans="1:10" x14ac:dyDescent="0.25">
      <c r="A821" t="s">
        <v>2645</v>
      </c>
      <c r="B821" s="2">
        <v>45697</v>
      </c>
      <c r="C821" t="s">
        <v>996</v>
      </c>
      <c r="D821" t="s">
        <v>1696</v>
      </c>
      <c r="E821" t="s">
        <v>1752</v>
      </c>
      <c r="F821">
        <v>1</v>
      </c>
      <c r="G821">
        <v>719.94</v>
      </c>
      <c r="H821">
        <v>0.23</v>
      </c>
      <c r="I821" t="s">
        <v>1829</v>
      </c>
      <c r="J821">
        <v>554.35380000000009</v>
      </c>
    </row>
    <row r="822" spans="1:10" x14ac:dyDescent="0.25">
      <c r="A822" t="s">
        <v>2646</v>
      </c>
      <c r="B822" s="2">
        <v>45607</v>
      </c>
      <c r="C822" t="s">
        <v>36</v>
      </c>
      <c r="D822" t="s">
        <v>1604</v>
      </c>
      <c r="E822" t="s">
        <v>1769</v>
      </c>
      <c r="F822">
        <v>2</v>
      </c>
      <c r="G822">
        <v>278.16000000000003</v>
      </c>
      <c r="H822">
        <v>0.22</v>
      </c>
      <c r="I822" t="s">
        <v>1826</v>
      </c>
      <c r="J822">
        <v>433.92960000000011</v>
      </c>
    </row>
    <row r="823" spans="1:10" x14ac:dyDescent="0.25">
      <c r="A823" t="s">
        <v>2647</v>
      </c>
      <c r="B823" s="2">
        <v>45307</v>
      </c>
      <c r="C823" t="s">
        <v>202</v>
      </c>
      <c r="D823" t="s">
        <v>1646</v>
      </c>
      <c r="E823" t="s">
        <v>1773</v>
      </c>
      <c r="F823">
        <v>1</v>
      </c>
      <c r="G823">
        <v>678.9</v>
      </c>
      <c r="H823">
        <v>0.17</v>
      </c>
      <c r="I823" t="s">
        <v>1824</v>
      </c>
      <c r="J823">
        <v>563.48699999999997</v>
      </c>
    </row>
    <row r="824" spans="1:10" x14ac:dyDescent="0.25">
      <c r="A824" t="s">
        <v>2648</v>
      </c>
      <c r="B824" s="2">
        <v>45520</v>
      </c>
      <c r="C824" t="s">
        <v>71</v>
      </c>
      <c r="D824" t="s">
        <v>1598</v>
      </c>
      <c r="E824" t="s">
        <v>1801</v>
      </c>
      <c r="F824">
        <v>4</v>
      </c>
      <c r="G824">
        <v>94.13</v>
      </c>
      <c r="H824">
        <v>0.15</v>
      </c>
      <c r="I824" t="s">
        <v>1824</v>
      </c>
      <c r="J824">
        <v>320.04199999999997</v>
      </c>
    </row>
    <row r="825" spans="1:10" x14ac:dyDescent="0.25">
      <c r="A825" t="s">
        <v>2649</v>
      </c>
      <c r="B825" s="2">
        <v>45933</v>
      </c>
      <c r="C825" t="s">
        <v>1365</v>
      </c>
      <c r="D825" t="s">
        <v>1636</v>
      </c>
      <c r="E825" t="s">
        <v>1757</v>
      </c>
      <c r="F825">
        <v>4</v>
      </c>
      <c r="G825">
        <v>415.02</v>
      </c>
      <c r="H825">
        <v>0.01</v>
      </c>
      <c r="I825" t="s">
        <v>1826</v>
      </c>
      <c r="J825">
        <v>1643.4792</v>
      </c>
    </row>
    <row r="826" spans="1:10" x14ac:dyDescent="0.25">
      <c r="A826" t="s">
        <v>2650</v>
      </c>
      <c r="B826" s="2">
        <v>45841</v>
      </c>
      <c r="C826" t="s">
        <v>195</v>
      </c>
      <c r="D826" t="s">
        <v>1570</v>
      </c>
      <c r="E826" t="s">
        <v>1769</v>
      </c>
      <c r="F826">
        <v>4</v>
      </c>
      <c r="G826">
        <v>780.07</v>
      </c>
      <c r="H826">
        <v>0.03</v>
      </c>
      <c r="I826" t="s">
        <v>1824</v>
      </c>
      <c r="J826">
        <v>3026.6716000000001</v>
      </c>
    </row>
    <row r="827" spans="1:10" x14ac:dyDescent="0.25">
      <c r="A827" t="s">
        <v>2651</v>
      </c>
      <c r="B827" s="2">
        <v>45877</v>
      </c>
      <c r="C827" t="s">
        <v>1328</v>
      </c>
      <c r="D827" t="s">
        <v>1622</v>
      </c>
      <c r="E827" t="s">
        <v>1801</v>
      </c>
      <c r="F827">
        <v>4</v>
      </c>
      <c r="G827">
        <v>184.57</v>
      </c>
      <c r="H827">
        <v>0.28000000000000003</v>
      </c>
      <c r="I827" t="s">
        <v>1824</v>
      </c>
      <c r="J827">
        <v>531.5616</v>
      </c>
    </row>
    <row r="828" spans="1:10" x14ac:dyDescent="0.25">
      <c r="A828" t="s">
        <v>2652</v>
      </c>
      <c r="B828" s="2">
        <v>45532</v>
      </c>
      <c r="C828" t="s">
        <v>911</v>
      </c>
      <c r="D828" t="s">
        <v>1678</v>
      </c>
      <c r="E828" t="s">
        <v>1769</v>
      </c>
      <c r="F828">
        <v>4</v>
      </c>
      <c r="G828">
        <v>277.58</v>
      </c>
      <c r="H828">
        <v>0.22</v>
      </c>
      <c r="I828" t="s">
        <v>1826</v>
      </c>
      <c r="J828">
        <v>866.04959999999994</v>
      </c>
    </row>
    <row r="829" spans="1:10" x14ac:dyDescent="0.25">
      <c r="A829" t="s">
        <v>2653</v>
      </c>
      <c r="B829" s="2">
        <v>45734</v>
      </c>
      <c r="C829" t="s">
        <v>369</v>
      </c>
      <c r="D829" t="s">
        <v>1610</v>
      </c>
      <c r="E829" t="s">
        <v>1766</v>
      </c>
      <c r="F829">
        <v>1</v>
      </c>
      <c r="G829">
        <v>36.799999999999997</v>
      </c>
      <c r="H829">
        <v>0.18</v>
      </c>
      <c r="I829" t="s">
        <v>1824</v>
      </c>
      <c r="J829">
        <v>30.175999999999998</v>
      </c>
    </row>
    <row r="830" spans="1:10" x14ac:dyDescent="0.25">
      <c r="A830" t="s">
        <v>2654</v>
      </c>
      <c r="B830" s="2">
        <v>45809</v>
      </c>
      <c r="C830" t="s">
        <v>1115</v>
      </c>
      <c r="D830" t="s">
        <v>1724</v>
      </c>
      <c r="E830" t="s">
        <v>1776</v>
      </c>
      <c r="F830">
        <v>1</v>
      </c>
      <c r="G830">
        <v>539.37</v>
      </c>
      <c r="H830">
        <v>0.14000000000000001</v>
      </c>
      <c r="I830" t="s">
        <v>1824</v>
      </c>
      <c r="J830">
        <v>463.85820000000001</v>
      </c>
    </row>
    <row r="831" spans="1:10" x14ac:dyDescent="0.25">
      <c r="A831" t="s">
        <v>2655</v>
      </c>
      <c r="B831" s="2">
        <v>45760</v>
      </c>
      <c r="C831" t="s">
        <v>321</v>
      </c>
      <c r="D831" t="s">
        <v>1588</v>
      </c>
      <c r="E831" t="s">
        <v>1810</v>
      </c>
      <c r="F831">
        <v>1</v>
      </c>
      <c r="G831">
        <v>27.83</v>
      </c>
      <c r="H831">
        <v>0.3</v>
      </c>
      <c r="I831" t="s">
        <v>1826</v>
      </c>
      <c r="J831">
        <v>19.481000000000002</v>
      </c>
    </row>
    <row r="832" spans="1:10" x14ac:dyDescent="0.25">
      <c r="A832" t="s">
        <v>2656</v>
      </c>
      <c r="B832" s="2">
        <v>45456</v>
      </c>
      <c r="C832" t="s">
        <v>899</v>
      </c>
      <c r="D832" t="s">
        <v>1688</v>
      </c>
      <c r="E832" t="s">
        <v>1769</v>
      </c>
      <c r="F832">
        <v>3</v>
      </c>
      <c r="G832">
        <v>698.72</v>
      </c>
      <c r="H832">
        <v>0.28000000000000003</v>
      </c>
      <c r="I832" t="s">
        <v>1829</v>
      </c>
      <c r="J832">
        <v>1509.2352000000001</v>
      </c>
    </row>
    <row r="833" spans="1:10" x14ac:dyDescent="0.25">
      <c r="A833" t="s">
        <v>2657</v>
      </c>
      <c r="B833" s="2">
        <v>45698</v>
      </c>
      <c r="C833" t="s">
        <v>59</v>
      </c>
      <c r="D833" t="s">
        <v>1700</v>
      </c>
      <c r="E833" t="s">
        <v>1797</v>
      </c>
      <c r="F833">
        <v>4</v>
      </c>
      <c r="G833">
        <v>528.23</v>
      </c>
      <c r="H833">
        <v>0.15</v>
      </c>
      <c r="I833" t="s">
        <v>1829</v>
      </c>
      <c r="J833">
        <v>1795.982</v>
      </c>
    </row>
    <row r="834" spans="1:10" x14ac:dyDescent="0.25">
      <c r="A834" t="s">
        <v>2658</v>
      </c>
      <c r="B834" s="2">
        <v>45548</v>
      </c>
      <c r="C834" t="s">
        <v>1513</v>
      </c>
      <c r="D834" t="s">
        <v>1640</v>
      </c>
      <c r="E834" t="s">
        <v>1804</v>
      </c>
      <c r="F834">
        <v>2</v>
      </c>
      <c r="G834">
        <v>780.9</v>
      </c>
      <c r="H834">
        <v>0.24</v>
      </c>
      <c r="I834" t="s">
        <v>1826</v>
      </c>
      <c r="J834">
        <v>1186.9680000000001</v>
      </c>
    </row>
    <row r="835" spans="1:10" x14ac:dyDescent="0.25">
      <c r="A835" t="s">
        <v>2659</v>
      </c>
      <c r="B835" s="2">
        <v>45236</v>
      </c>
      <c r="C835" t="s">
        <v>595</v>
      </c>
      <c r="D835" t="s">
        <v>1590</v>
      </c>
      <c r="E835" t="s">
        <v>1799</v>
      </c>
      <c r="F835">
        <v>1</v>
      </c>
      <c r="G835">
        <v>977.97</v>
      </c>
      <c r="H835">
        <v>0.06</v>
      </c>
      <c r="I835" t="s">
        <v>1829</v>
      </c>
      <c r="J835">
        <v>919.29179999999997</v>
      </c>
    </row>
    <row r="836" spans="1:10" x14ac:dyDescent="0.25">
      <c r="A836" t="s">
        <v>2660</v>
      </c>
      <c r="B836" s="2">
        <v>45310</v>
      </c>
      <c r="C836" t="s">
        <v>1154</v>
      </c>
      <c r="D836" t="s">
        <v>1714</v>
      </c>
      <c r="E836" t="s">
        <v>1794</v>
      </c>
      <c r="F836">
        <v>4</v>
      </c>
      <c r="G836">
        <v>354.65</v>
      </c>
      <c r="H836">
        <v>0.19</v>
      </c>
      <c r="I836" t="s">
        <v>1824</v>
      </c>
      <c r="J836">
        <v>1149.066</v>
      </c>
    </row>
    <row r="837" spans="1:10" x14ac:dyDescent="0.25">
      <c r="A837" t="s">
        <v>2661</v>
      </c>
      <c r="B837" s="2">
        <v>45376</v>
      </c>
      <c r="C837" t="s">
        <v>899</v>
      </c>
      <c r="D837" t="s">
        <v>1684</v>
      </c>
      <c r="E837" t="s">
        <v>1813</v>
      </c>
      <c r="F837">
        <v>1</v>
      </c>
      <c r="G837">
        <v>671.62</v>
      </c>
      <c r="H837">
        <v>0.09</v>
      </c>
      <c r="I837" t="s">
        <v>1829</v>
      </c>
      <c r="J837">
        <v>611.17420000000004</v>
      </c>
    </row>
    <row r="838" spans="1:10" x14ac:dyDescent="0.25">
      <c r="A838" t="s">
        <v>2662</v>
      </c>
      <c r="B838" s="2">
        <v>45914</v>
      </c>
      <c r="C838" t="s">
        <v>999</v>
      </c>
      <c r="D838" t="s">
        <v>1712</v>
      </c>
      <c r="E838" t="s">
        <v>1766</v>
      </c>
      <c r="F838">
        <v>1</v>
      </c>
      <c r="G838">
        <v>867.32</v>
      </c>
      <c r="H838">
        <v>0.28999999999999998</v>
      </c>
      <c r="I838" t="s">
        <v>1826</v>
      </c>
      <c r="J838">
        <v>615.79719999999998</v>
      </c>
    </row>
    <row r="839" spans="1:10" x14ac:dyDescent="0.25">
      <c r="A839" t="s">
        <v>2663</v>
      </c>
      <c r="B839" s="2">
        <v>45336</v>
      </c>
      <c r="C839" t="s">
        <v>295</v>
      </c>
      <c r="D839" t="s">
        <v>1568</v>
      </c>
      <c r="E839" t="s">
        <v>1794</v>
      </c>
      <c r="F839">
        <v>3</v>
      </c>
      <c r="G839">
        <v>240.27</v>
      </c>
      <c r="H839">
        <v>0.15</v>
      </c>
      <c r="I839" t="s">
        <v>1826</v>
      </c>
      <c r="J839">
        <v>612.68850000000009</v>
      </c>
    </row>
    <row r="840" spans="1:10" x14ac:dyDescent="0.25">
      <c r="A840" t="s">
        <v>2664</v>
      </c>
      <c r="B840" s="2">
        <v>45728</v>
      </c>
      <c r="C840" t="s">
        <v>275</v>
      </c>
      <c r="D840" t="s">
        <v>1604</v>
      </c>
      <c r="E840" t="s">
        <v>1804</v>
      </c>
      <c r="F840">
        <v>2</v>
      </c>
      <c r="G840">
        <v>619.12</v>
      </c>
      <c r="H840">
        <v>0.28000000000000003</v>
      </c>
      <c r="I840" t="s">
        <v>1829</v>
      </c>
      <c r="J840">
        <v>891.53279999999995</v>
      </c>
    </row>
    <row r="841" spans="1:10" x14ac:dyDescent="0.25">
      <c r="A841" t="s">
        <v>2665</v>
      </c>
      <c r="B841" s="2">
        <v>45755</v>
      </c>
      <c r="C841" t="s">
        <v>693</v>
      </c>
      <c r="D841" t="s">
        <v>1722</v>
      </c>
      <c r="E841" t="s">
        <v>1752</v>
      </c>
      <c r="F841">
        <v>3</v>
      </c>
      <c r="G841">
        <v>693.42</v>
      </c>
      <c r="H841">
        <v>0.08</v>
      </c>
      <c r="I841" t="s">
        <v>1826</v>
      </c>
      <c r="J841">
        <v>1913.8391999999999</v>
      </c>
    </row>
    <row r="842" spans="1:10" x14ac:dyDescent="0.25">
      <c r="A842" t="s">
        <v>2666</v>
      </c>
      <c r="B842" s="2">
        <v>45695</v>
      </c>
      <c r="C842" t="s">
        <v>381</v>
      </c>
      <c r="D842" t="s">
        <v>1644</v>
      </c>
      <c r="E842" t="s">
        <v>1789</v>
      </c>
      <c r="F842">
        <v>4</v>
      </c>
      <c r="G842">
        <v>751.63</v>
      </c>
      <c r="H842">
        <v>0.28000000000000003</v>
      </c>
      <c r="I842" t="s">
        <v>1829</v>
      </c>
      <c r="J842">
        <v>2164.6943999999999</v>
      </c>
    </row>
    <row r="843" spans="1:10" x14ac:dyDescent="0.25">
      <c r="A843" t="s">
        <v>2667</v>
      </c>
      <c r="B843" s="2">
        <v>45380</v>
      </c>
      <c r="C843" t="s">
        <v>387</v>
      </c>
      <c r="D843" t="s">
        <v>1610</v>
      </c>
      <c r="E843" t="s">
        <v>1801</v>
      </c>
      <c r="F843">
        <v>3</v>
      </c>
      <c r="G843">
        <v>108.14</v>
      </c>
      <c r="H843">
        <v>0.19</v>
      </c>
      <c r="I843" t="s">
        <v>1829</v>
      </c>
      <c r="J843">
        <v>262.78019999999998</v>
      </c>
    </row>
    <row r="844" spans="1:10" x14ac:dyDescent="0.25">
      <c r="A844" t="s">
        <v>2668</v>
      </c>
      <c r="B844" s="2">
        <v>45446</v>
      </c>
      <c r="C844" t="s">
        <v>818</v>
      </c>
      <c r="D844" t="s">
        <v>1602</v>
      </c>
      <c r="E844" t="s">
        <v>1769</v>
      </c>
      <c r="F844">
        <v>1</v>
      </c>
      <c r="G844">
        <v>964.11</v>
      </c>
      <c r="H844">
        <v>0.17</v>
      </c>
      <c r="I844" t="s">
        <v>1829</v>
      </c>
      <c r="J844">
        <v>800.21129999999994</v>
      </c>
    </row>
    <row r="845" spans="1:10" x14ac:dyDescent="0.25">
      <c r="A845" t="s">
        <v>2669</v>
      </c>
      <c r="B845" s="2">
        <v>45525</v>
      </c>
      <c r="C845" t="s">
        <v>449</v>
      </c>
      <c r="D845" t="s">
        <v>1586</v>
      </c>
      <c r="E845" t="s">
        <v>1752</v>
      </c>
      <c r="F845">
        <v>1</v>
      </c>
      <c r="G845">
        <v>346.2</v>
      </c>
      <c r="H845">
        <v>0.28999999999999998</v>
      </c>
      <c r="I845" t="s">
        <v>1824</v>
      </c>
      <c r="J845">
        <v>245.80199999999999</v>
      </c>
    </row>
    <row r="846" spans="1:10" x14ac:dyDescent="0.25">
      <c r="A846" t="s">
        <v>2670</v>
      </c>
      <c r="B846" s="2">
        <v>45527</v>
      </c>
      <c r="C846" t="s">
        <v>1411</v>
      </c>
      <c r="D846" t="s">
        <v>1634</v>
      </c>
      <c r="E846" t="s">
        <v>1801</v>
      </c>
      <c r="F846">
        <v>3</v>
      </c>
      <c r="G846">
        <v>791.75</v>
      </c>
      <c r="H846">
        <v>0.28999999999999998</v>
      </c>
      <c r="I846" t="s">
        <v>1824</v>
      </c>
      <c r="J846">
        <v>1686.4275</v>
      </c>
    </row>
    <row r="847" spans="1:10" x14ac:dyDescent="0.25">
      <c r="A847" t="s">
        <v>2671</v>
      </c>
      <c r="B847" s="2">
        <v>45265</v>
      </c>
      <c r="C847" t="s">
        <v>1005</v>
      </c>
      <c r="D847" t="s">
        <v>1626</v>
      </c>
      <c r="E847" t="s">
        <v>1797</v>
      </c>
      <c r="F847">
        <v>1</v>
      </c>
      <c r="G847">
        <v>529.84</v>
      </c>
      <c r="H847">
        <v>0.13</v>
      </c>
      <c r="I847" t="s">
        <v>1826</v>
      </c>
      <c r="J847">
        <v>460.96080000000001</v>
      </c>
    </row>
    <row r="848" spans="1:10" x14ac:dyDescent="0.25">
      <c r="A848" t="s">
        <v>2672</v>
      </c>
      <c r="B848" s="2">
        <v>45936</v>
      </c>
      <c r="C848" t="s">
        <v>1452</v>
      </c>
      <c r="D848" t="s">
        <v>1656</v>
      </c>
      <c r="E848" t="s">
        <v>1766</v>
      </c>
      <c r="F848">
        <v>3</v>
      </c>
      <c r="G848">
        <v>582.57000000000005</v>
      </c>
      <c r="H848">
        <v>0.11</v>
      </c>
      <c r="I848" t="s">
        <v>1826</v>
      </c>
      <c r="J848">
        <v>1555.4619</v>
      </c>
    </row>
    <row r="849" spans="1:10" x14ac:dyDescent="0.25">
      <c r="A849" t="s">
        <v>2673</v>
      </c>
      <c r="B849" s="2">
        <v>45242</v>
      </c>
      <c r="C849" t="s">
        <v>687</v>
      </c>
      <c r="D849" t="s">
        <v>1738</v>
      </c>
      <c r="E849" t="s">
        <v>1807</v>
      </c>
      <c r="F849">
        <v>1</v>
      </c>
      <c r="G849">
        <v>219.81</v>
      </c>
      <c r="H849">
        <v>0.22</v>
      </c>
      <c r="I849" t="s">
        <v>1829</v>
      </c>
      <c r="J849">
        <v>171.45179999999999</v>
      </c>
    </row>
    <row r="850" spans="1:10" x14ac:dyDescent="0.25">
      <c r="A850" t="s">
        <v>2674</v>
      </c>
      <c r="B850" s="2">
        <v>45437</v>
      </c>
      <c r="C850" t="s">
        <v>1527</v>
      </c>
      <c r="D850" t="s">
        <v>1688</v>
      </c>
      <c r="E850" t="s">
        <v>1810</v>
      </c>
      <c r="F850">
        <v>4</v>
      </c>
      <c r="G850">
        <v>883.31</v>
      </c>
      <c r="H850">
        <v>0.27</v>
      </c>
      <c r="I850" t="s">
        <v>1824</v>
      </c>
      <c r="J850">
        <v>2579.2651999999998</v>
      </c>
    </row>
    <row r="851" spans="1:10" x14ac:dyDescent="0.25">
      <c r="A851" t="s">
        <v>2675</v>
      </c>
      <c r="B851" s="2">
        <v>45627</v>
      </c>
      <c r="C851" t="s">
        <v>752</v>
      </c>
      <c r="D851" t="s">
        <v>1582</v>
      </c>
      <c r="E851" t="s">
        <v>1799</v>
      </c>
      <c r="F851">
        <v>4</v>
      </c>
      <c r="G851">
        <v>329.06</v>
      </c>
      <c r="H851">
        <v>0.04</v>
      </c>
      <c r="I851" t="s">
        <v>1829</v>
      </c>
      <c r="J851">
        <v>1263.5904</v>
      </c>
    </row>
    <row r="852" spans="1:10" x14ac:dyDescent="0.25">
      <c r="A852" t="s">
        <v>2676</v>
      </c>
      <c r="B852" s="2">
        <v>45678</v>
      </c>
      <c r="C852" t="s">
        <v>372</v>
      </c>
      <c r="D852" t="s">
        <v>1684</v>
      </c>
      <c r="E852" t="s">
        <v>1792</v>
      </c>
      <c r="F852">
        <v>1</v>
      </c>
      <c r="G852">
        <v>935.78</v>
      </c>
      <c r="H852">
        <v>0.03</v>
      </c>
      <c r="I852" t="s">
        <v>1826</v>
      </c>
      <c r="J852">
        <v>907.70659999999998</v>
      </c>
    </row>
    <row r="853" spans="1:10" x14ac:dyDescent="0.25">
      <c r="A853" t="s">
        <v>2677</v>
      </c>
      <c r="B853" s="2">
        <v>45484</v>
      </c>
      <c r="C853" t="s">
        <v>1008</v>
      </c>
      <c r="D853" t="s">
        <v>1668</v>
      </c>
      <c r="E853" t="s">
        <v>1789</v>
      </c>
      <c r="F853">
        <v>4</v>
      </c>
      <c r="G853">
        <v>597.79999999999995</v>
      </c>
      <c r="H853">
        <v>0.2</v>
      </c>
      <c r="I853" t="s">
        <v>1824</v>
      </c>
      <c r="J853">
        <v>1912.96</v>
      </c>
    </row>
    <row r="854" spans="1:10" x14ac:dyDescent="0.25">
      <c r="A854" t="s">
        <v>2678</v>
      </c>
      <c r="B854" s="2">
        <v>45700</v>
      </c>
      <c r="C854" t="s">
        <v>827</v>
      </c>
      <c r="D854" t="s">
        <v>1574</v>
      </c>
      <c r="E854" t="s">
        <v>1810</v>
      </c>
      <c r="F854">
        <v>4</v>
      </c>
      <c r="G854">
        <v>266.98</v>
      </c>
      <c r="H854">
        <v>0.16</v>
      </c>
      <c r="I854" t="s">
        <v>1824</v>
      </c>
      <c r="J854">
        <v>897.05280000000005</v>
      </c>
    </row>
    <row r="855" spans="1:10" x14ac:dyDescent="0.25">
      <c r="A855" t="s">
        <v>2679</v>
      </c>
      <c r="B855" s="2">
        <v>45873</v>
      </c>
      <c r="C855" t="s">
        <v>1266</v>
      </c>
      <c r="D855" t="s">
        <v>1688</v>
      </c>
      <c r="E855" t="s">
        <v>1801</v>
      </c>
      <c r="F855">
        <v>3</v>
      </c>
      <c r="G855">
        <v>360.18</v>
      </c>
      <c r="H855">
        <v>0.03</v>
      </c>
      <c r="I855" t="s">
        <v>1824</v>
      </c>
      <c r="J855">
        <v>1048.1238000000001</v>
      </c>
    </row>
    <row r="856" spans="1:10" x14ac:dyDescent="0.25">
      <c r="A856" t="s">
        <v>2680</v>
      </c>
      <c r="B856" s="2">
        <v>45860</v>
      </c>
      <c r="C856" t="s">
        <v>1136</v>
      </c>
      <c r="D856" t="s">
        <v>1660</v>
      </c>
      <c r="E856" t="s">
        <v>1752</v>
      </c>
      <c r="F856">
        <v>3</v>
      </c>
      <c r="G856">
        <v>247.41</v>
      </c>
      <c r="H856">
        <v>0.05</v>
      </c>
      <c r="I856" t="s">
        <v>1829</v>
      </c>
      <c r="J856">
        <v>705.11850000000004</v>
      </c>
    </row>
    <row r="857" spans="1:10" x14ac:dyDescent="0.25">
      <c r="A857" t="s">
        <v>2681</v>
      </c>
      <c r="B857" s="2">
        <v>45235</v>
      </c>
      <c r="C857" t="s">
        <v>284</v>
      </c>
      <c r="D857" t="s">
        <v>1638</v>
      </c>
      <c r="E857" t="s">
        <v>1801</v>
      </c>
      <c r="F857">
        <v>3</v>
      </c>
      <c r="G857">
        <v>674.66</v>
      </c>
      <c r="H857">
        <v>0.23</v>
      </c>
      <c r="I857" t="s">
        <v>1824</v>
      </c>
      <c r="J857">
        <v>1558.4646</v>
      </c>
    </row>
    <row r="858" spans="1:10" x14ac:dyDescent="0.25">
      <c r="A858" t="s">
        <v>2682</v>
      </c>
      <c r="B858" s="2">
        <v>45874</v>
      </c>
      <c r="C858" t="s">
        <v>1289</v>
      </c>
      <c r="D858" t="s">
        <v>1632</v>
      </c>
      <c r="E858" t="s">
        <v>1769</v>
      </c>
      <c r="F858">
        <v>1</v>
      </c>
      <c r="G858">
        <v>913.98</v>
      </c>
      <c r="H858">
        <v>0.27</v>
      </c>
      <c r="I858" t="s">
        <v>1826</v>
      </c>
      <c r="J858">
        <v>667.20539999999994</v>
      </c>
    </row>
    <row r="859" spans="1:10" x14ac:dyDescent="0.25">
      <c r="A859" t="s">
        <v>2683</v>
      </c>
      <c r="B859" s="2">
        <v>45769</v>
      </c>
      <c r="C859" t="s">
        <v>990</v>
      </c>
      <c r="D859" t="s">
        <v>1734</v>
      </c>
      <c r="E859" t="s">
        <v>1789</v>
      </c>
      <c r="F859">
        <v>4</v>
      </c>
      <c r="G859">
        <v>370.5</v>
      </c>
      <c r="H859">
        <v>0.13</v>
      </c>
      <c r="I859" t="s">
        <v>1826</v>
      </c>
      <c r="J859">
        <v>1289.3399999999999</v>
      </c>
    </row>
    <row r="860" spans="1:10" x14ac:dyDescent="0.25">
      <c r="A860" t="s">
        <v>2684</v>
      </c>
      <c r="B860" s="2">
        <v>45619</v>
      </c>
      <c r="C860" t="s">
        <v>1121</v>
      </c>
      <c r="D860" t="s">
        <v>1692</v>
      </c>
      <c r="E860" t="s">
        <v>1797</v>
      </c>
      <c r="F860">
        <v>1</v>
      </c>
      <c r="G860">
        <v>735.1</v>
      </c>
      <c r="H860">
        <v>0.1</v>
      </c>
      <c r="I860" t="s">
        <v>1826</v>
      </c>
      <c r="J860">
        <v>661.59</v>
      </c>
    </row>
    <row r="861" spans="1:10" x14ac:dyDescent="0.25">
      <c r="A861" t="s">
        <v>2685</v>
      </c>
      <c r="B861" s="2">
        <v>45614</v>
      </c>
      <c r="C861" t="s">
        <v>461</v>
      </c>
      <c r="D861" t="s">
        <v>1706</v>
      </c>
      <c r="E861" t="s">
        <v>1761</v>
      </c>
      <c r="F861">
        <v>3</v>
      </c>
      <c r="G861">
        <v>448.55</v>
      </c>
      <c r="H861">
        <v>0.05</v>
      </c>
      <c r="I861" t="s">
        <v>1824</v>
      </c>
      <c r="J861">
        <v>1278.3675000000001</v>
      </c>
    </row>
    <row r="862" spans="1:10" x14ac:dyDescent="0.25">
      <c r="A862" t="s">
        <v>2686</v>
      </c>
      <c r="B862" s="2">
        <v>45691</v>
      </c>
      <c r="C862" t="s">
        <v>221</v>
      </c>
      <c r="D862" t="s">
        <v>1716</v>
      </c>
      <c r="E862" t="s">
        <v>1797</v>
      </c>
      <c r="F862">
        <v>3</v>
      </c>
      <c r="G862">
        <v>904.96</v>
      </c>
      <c r="H862">
        <v>7.0000000000000007E-2</v>
      </c>
      <c r="I862" t="s">
        <v>1829</v>
      </c>
      <c r="J862">
        <v>2524.8384000000001</v>
      </c>
    </row>
    <row r="863" spans="1:10" x14ac:dyDescent="0.25">
      <c r="A863" t="s">
        <v>2687</v>
      </c>
      <c r="B863" s="2">
        <v>45608</v>
      </c>
      <c r="C863" t="s">
        <v>1187</v>
      </c>
      <c r="D863" t="s">
        <v>1684</v>
      </c>
      <c r="E863" t="s">
        <v>1797</v>
      </c>
      <c r="F863">
        <v>4</v>
      </c>
      <c r="G863">
        <v>408.72</v>
      </c>
      <c r="H863">
        <v>0.16</v>
      </c>
      <c r="I863" t="s">
        <v>1829</v>
      </c>
      <c r="J863">
        <v>1373.2991999999999</v>
      </c>
    </row>
    <row r="864" spans="1:10" x14ac:dyDescent="0.25">
      <c r="A864" t="s">
        <v>2688</v>
      </c>
      <c r="B864" s="2">
        <v>45412</v>
      </c>
      <c r="C864" t="s">
        <v>896</v>
      </c>
      <c r="D864" t="s">
        <v>1690</v>
      </c>
      <c r="E864" t="s">
        <v>1766</v>
      </c>
      <c r="F864">
        <v>4</v>
      </c>
      <c r="G864">
        <v>770.65</v>
      </c>
      <c r="H864">
        <v>0.27</v>
      </c>
      <c r="I864" t="s">
        <v>1824</v>
      </c>
      <c r="J864">
        <v>2250.2979999999998</v>
      </c>
    </row>
    <row r="865" spans="1:10" x14ac:dyDescent="0.25">
      <c r="A865" t="s">
        <v>2689</v>
      </c>
      <c r="B865" s="2">
        <v>45767</v>
      </c>
      <c r="C865" t="s">
        <v>663</v>
      </c>
      <c r="D865" t="s">
        <v>1608</v>
      </c>
      <c r="E865" t="s">
        <v>1776</v>
      </c>
      <c r="F865">
        <v>1</v>
      </c>
      <c r="G865">
        <v>649.22</v>
      </c>
      <c r="H865">
        <v>0.03</v>
      </c>
      <c r="I865" t="s">
        <v>1829</v>
      </c>
      <c r="J865">
        <v>629.74340000000007</v>
      </c>
    </row>
    <row r="866" spans="1:10" x14ac:dyDescent="0.25">
      <c r="A866" t="s">
        <v>2690</v>
      </c>
      <c r="B866" s="2">
        <v>45428</v>
      </c>
      <c r="C866" t="s">
        <v>1092</v>
      </c>
      <c r="D866" t="s">
        <v>1614</v>
      </c>
      <c r="E866" t="s">
        <v>1789</v>
      </c>
      <c r="F866">
        <v>2</v>
      </c>
      <c r="G866">
        <v>379.78</v>
      </c>
      <c r="H866">
        <v>0.2</v>
      </c>
      <c r="I866" t="s">
        <v>1824</v>
      </c>
      <c r="J866">
        <v>607.64800000000002</v>
      </c>
    </row>
    <row r="867" spans="1:10" x14ac:dyDescent="0.25">
      <c r="A867" t="s">
        <v>2691</v>
      </c>
      <c r="B867" s="2">
        <v>45770</v>
      </c>
      <c r="C867" t="s">
        <v>794</v>
      </c>
      <c r="D867" t="s">
        <v>1634</v>
      </c>
      <c r="E867" t="s">
        <v>1782</v>
      </c>
      <c r="F867">
        <v>3</v>
      </c>
      <c r="G867">
        <v>924.15</v>
      </c>
      <c r="H867">
        <v>0.1</v>
      </c>
      <c r="I867" t="s">
        <v>1826</v>
      </c>
      <c r="J867">
        <v>2495.2049999999999</v>
      </c>
    </row>
    <row r="868" spans="1:10" x14ac:dyDescent="0.25">
      <c r="A868" t="s">
        <v>2692</v>
      </c>
      <c r="B868" s="2">
        <v>45571</v>
      </c>
      <c r="C868" t="s">
        <v>1446</v>
      </c>
      <c r="D868" t="s">
        <v>1638</v>
      </c>
      <c r="E868" t="s">
        <v>1807</v>
      </c>
      <c r="F868">
        <v>3</v>
      </c>
      <c r="G868">
        <v>144.66999999999999</v>
      </c>
      <c r="H868">
        <v>0.28999999999999998</v>
      </c>
      <c r="I868" t="s">
        <v>1829</v>
      </c>
      <c r="J868">
        <v>308.14710000000002</v>
      </c>
    </row>
    <row r="869" spans="1:10" x14ac:dyDescent="0.25">
      <c r="A869" t="s">
        <v>2693</v>
      </c>
      <c r="B869" s="2">
        <v>45700</v>
      </c>
      <c r="C869" t="s">
        <v>419</v>
      </c>
      <c r="D869" t="s">
        <v>1614</v>
      </c>
      <c r="E869" t="s">
        <v>1801</v>
      </c>
      <c r="F869">
        <v>2</v>
      </c>
      <c r="G869">
        <v>667.17</v>
      </c>
      <c r="H869">
        <v>0.1</v>
      </c>
      <c r="I869" t="s">
        <v>1826</v>
      </c>
      <c r="J869">
        <v>1200.9059999999999</v>
      </c>
    </row>
    <row r="870" spans="1:10" x14ac:dyDescent="0.25">
      <c r="A870" t="s">
        <v>2694</v>
      </c>
      <c r="B870" s="2">
        <v>45382</v>
      </c>
      <c r="C870" t="s">
        <v>1252</v>
      </c>
      <c r="D870" t="s">
        <v>1680</v>
      </c>
      <c r="E870" t="s">
        <v>1766</v>
      </c>
      <c r="F870">
        <v>1</v>
      </c>
      <c r="G870">
        <v>984.6</v>
      </c>
      <c r="H870">
        <v>0.22</v>
      </c>
      <c r="I870" t="s">
        <v>1824</v>
      </c>
      <c r="J870">
        <v>767.98800000000006</v>
      </c>
    </row>
    <row r="871" spans="1:10" x14ac:dyDescent="0.25">
      <c r="A871" t="s">
        <v>2695</v>
      </c>
      <c r="B871" s="2">
        <v>45260</v>
      </c>
      <c r="C871" t="s">
        <v>887</v>
      </c>
      <c r="D871" t="s">
        <v>1574</v>
      </c>
      <c r="E871" t="s">
        <v>1782</v>
      </c>
      <c r="F871">
        <v>1</v>
      </c>
      <c r="G871">
        <v>139.29</v>
      </c>
      <c r="H871">
        <v>0</v>
      </c>
      <c r="I871" t="s">
        <v>1824</v>
      </c>
      <c r="J871">
        <v>139.29</v>
      </c>
    </row>
    <row r="872" spans="1:10" x14ac:dyDescent="0.25">
      <c r="A872" t="s">
        <v>2696</v>
      </c>
      <c r="B872" s="2">
        <v>45702</v>
      </c>
      <c r="C872" t="s">
        <v>134</v>
      </c>
      <c r="D872" t="s">
        <v>1580</v>
      </c>
      <c r="E872" t="s">
        <v>1782</v>
      </c>
      <c r="F872">
        <v>3</v>
      </c>
      <c r="G872">
        <v>459.57</v>
      </c>
      <c r="H872">
        <v>0.1</v>
      </c>
      <c r="I872" t="s">
        <v>1829</v>
      </c>
      <c r="J872">
        <v>1240.8389999999999</v>
      </c>
    </row>
    <row r="873" spans="1:10" x14ac:dyDescent="0.25">
      <c r="A873" t="s">
        <v>2697</v>
      </c>
      <c r="B873" s="2">
        <v>45302</v>
      </c>
      <c r="C873" t="s">
        <v>244</v>
      </c>
      <c r="D873" t="s">
        <v>1628</v>
      </c>
      <c r="E873" t="s">
        <v>1801</v>
      </c>
      <c r="F873">
        <v>1</v>
      </c>
      <c r="G873">
        <v>517.82000000000005</v>
      </c>
      <c r="H873">
        <v>0.28999999999999998</v>
      </c>
      <c r="I873" t="s">
        <v>1824</v>
      </c>
      <c r="J873">
        <v>367.65219999999999</v>
      </c>
    </row>
    <row r="874" spans="1:10" x14ac:dyDescent="0.25">
      <c r="A874" t="s">
        <v>2698</v>
      </c>
      <c r="B874" s="2">
        <v>45653</v>
      </c>
      <c r="C874" t="s">
        <v>1184</v>
      </c>
      <c r="D874" t="s">
        <v>1700</v>
      </c>
      <c r="E874" t="s">
        <v>1776</v>
      </c>
      <c r="F874">
        <v>4</v>
      </c>
      <c r="G874">
        <v>282.45</v>
      </c>
      <c r="H874">
        <v>0.28999999999999998</v>
      </c>
      <c r="I874" t="s">
        <v>1829</v>
      </c>
      <c r="J874">
        <v>802.1579999999999</v>
      </c>
    </row>
    <row r="875" spans="1:10" x14ac:dyDescent="0.25">
      <c r="A875" t="s">
        <v>2699</v>
      </c>
      <c r="B875" s="2">
        <v>45250</v>
      </c>
      <c r="C875" t="s">
        <v>1405</v>
      </c>
      <c r="D875" t="s">
        <v>1722</v>
      </c>
      <c r="E875" t="s">
        <v>1779</v>
      </c>
      <c r="F875">
        <v>2</v>
      </c>
      <c r="G875">
        <v>386.46</v>
      </c>
      <c r="H875">
        <v>0.23</v>
      </c>
      <c r="I875" t="s">
        <v>1829</v>
      </c>
      <c r="J875">
        <v>595.14840000000004</v>
      </c>
    </row>
    <row r="876" spans="1:10" x14ac:dyDescent="0.25">
      <c r="A876" t="s">
        <v>2700</v>
      </c>
      <c r="B876" s="2">
        <v>45661</v>
      </c>
      <c r="C876" t="s">
        <v>640</v>
      </c>
      <c r="D876" t="s">
        <v>1586</v>
      </c>
      <c r="E876" t="s">
        <v>1766</v>
      </c>
      <c r="F876">
        <v>1</v>
      </c>
      <c r="G876">
        <v>270.45</v>
      </c>
      <c r="H876">
        <v>0.15</v>
      </c>
      <c r="I876" t="s">
        <v>1829</v>
      </c>
      <c r="J876">
        <v>229.88249999999999</v>
      </c>
    </row>
    <row r="877" spans="1:10" x14ac:dyDescent="0.25">
      <c r="A877" t="s">
        <v>2701</v>
      </c>
      <c r="B877" s="2">
        <v>45493</v>
      </c>
      <c r="C877" t="s">
        <v>160</v>
      </c>
      <c r="D877" t="s">
        <v>1700</v>
      </c>
      <c r="E877" t="s">
        <v>1789</v>
      </c>
      <c r="F877">
        <v>4</v>
      </c>
      <c r="G877">
        <v>762.94</v>
      </c>
      <c r="H877">
        <v>0.09</v>
      </c>
      <c r="I877" t="s">
        <v>1829</v>
      </c>
      <c r="J877">
        <v>2777.1016</v>
      </c>
    </row>
    <row r="878" spans="1:10" x14ac:dyDescent="0.25">
      <c r="A878" t="s">
        <v>2702</v>
      </c>
      <c r="B878" s="2">
        <v>45242</v>
      </c>
      <c r="C878" t="s">
        <v>1518</v>
      </c>
      <c r="D878" t="s">
        <v>1630</v>
      </c>
      <c r="E878" t="s">
        <v>1797</v>
      </c>
      <c r="F878">
        <v>1</v>
      </c>
      <c r="G878">
        <v>409.03</v>
      </c>
      <c r="H878">
        <v>0.25</v>
      </c>
      <c r="I878" t="s">
        <v>1829</v>
      </c>
      <c r="J878">
        <v>306.77249999999998</v>
      </c>
    </row>
    <row r="879" spans="1:10" x14ac:dyDescent="0.25">
      <c r="A879" t="s">
        <v>2703</v>
      </c>
      <c r="B879" s="2">
        <v>45411</v>
      </c>
      <c r="C879" t="s">
        <v>711</v>
      </c>
      <c r="D879" t="s">
        <v>1740</v>
      </c>
      <c r="E879" t="s">
        <v>1810</v>
      </c>
      <c r="F879">
        <v>2</v>
      </c>
      <c r="G879">
        <v>891.13</v>
      </c>
      <c r="H879">
        <v>0.13</v>
      </c>
      <c r="I879" t="s">
        <v>1824</v>
      </c>
      <c r="J879">
        <v>1550.5662</v>
      </c>
    </row>
    <row r="880" spans="1:10" x14ac:dyDescent="0.25">
      <c r="A880" t="s">
        <v>2704</v>
      </c>
      <c r="B880" s="2">
        <v>45593</v>
      </c>
      <c r="C880" t="s">
        <v>130</v>
      </c>
      <c r="D880" t="s">
        <v>1732</v>
      </c>
      <c r="E880" t="s">
        <v>1804</v>
      </c>
      <c r="F880">
        <v>1</v>
      </c>
      <c r="G880">
        <v>553.38</v>
      </c>
      <c r="H880">
        <v>0.21</v>
      </c>
      <c r="I880" t="s">
        <v>1826</v>
      </c>
      <c r="J880">
        <v>437.17020000000002</v>
      </c>
    </row>
    <row r="881" spans="1:10" x14ac:dyDescent="0.25">
      <c r="A881" t="s">
        <v>2705</v>
      </c>
      <c r="B881" s="2">
        <v>45281</v>
      </c>
      <c r="C881" t="s">
        <v>535</v>
      </c>
      <c r="D881" t="s">
        <v>1718</v>
      </c>
      <c r="E881" t="s">
        <v>1797</v>
      </c>
      <c r="F881">
        <v>2</v>
      </c>
      <c r="G881">
        <v>652.29999999999995</v>
      </c>
      <c r="H881">
        <v>0.16</v>
      </c>
      <c r="I881" t="s">
        <v>1829</v>
      </c>
      <c r="J881">
        <v>1095.864</v>
      </c>
    </row>
    <row r="882" spans="1:10" x14ac:dyDescent="0.25">
      <c r="A882" t="s">
        <v>2706</v>
      </c>
      <c r="B882" s="2">
        <v>45575</v>
      </c>
      <c r="C882" t="s">
        <v>422</v>
      </c>
      <c r="D882" t="s">
        <v>1632</v>
      </c>
      <c r="E882" t="s">
        <v>1786</v>
      </c>
      <c r="F882">
        <v>4</v>
      </c>
      <c r="G882">
        <v>194.36</v>
      </c>
      <c r="H882">
        <v>0.18</v>
      </c>
      <c r="I882" t="s">
        <v>1829</v>
      </c>
      <c r="J882">
        <v>637.50080000000014</v>
      </c>
    </row>
    <row r="883" spans="1:10" x14ac:dyDescent="0.25">
      <c r="A883" t="s">
        <v>2707</v>
      </c>
      <c r="B883" s="2">
        <v>45660</v>
      </c>
      <c r="C883" t="s">
        <v>514</v>
      </c>
      <c r="D883" t="s">
        <v>1732</v>
      </c>
      <c r="E883" t="s">
        <v>1757</v>
      </c>
      <c r="F883">
        <v>3</v>
      </c>
      <c r="G883">
        <v>476.37</v>
      </c>
      <c r="H883">
        <v>0.21</v>
      </c>
      <c r="I883" t="s">
        <v>1829</v>
      </c>
      <c r="J883">
        <v>1128.9969000000001</v>
      </c>
    </row>
    <row r="884" spans="1:10" x14ac:dyDescent="0.25">
      <c r="A884" t="s">
        <v>2708</v>
      </c>
      <c r="B884" s="2">
        <v>45360</v>
      </c>
      <c r="C884" t="s">
        <v>1142</v>
      </c>
      <c r="D884" t="s">
        <v>1628</v>
      </c>
      <c r="E884" t="s">
        <v>1773</v>
      </c>
      <c r="F884">
        <v>3</v>
      </c>
      <c r="G884">
        <v>174.57</v>
      </c>
      <c r="H884">
        <v>0</v>
      </c>
      <c r="I884" t="s">
        <v>1826</v>
      </c>
      <c r="J884">
        <v>523.71</v>
      </c>
    </row>
    <row r="885" spans="1:10" x14ac:dyDescent="0.25">
      <c r="A885" t="s">
        <v>2709</v>
      </c>
      <c r="B885" s="2">
        <v>45526</v>
      </c>
      <c r="C885" t="s">
        <v>414</v>
      </c>
      <c r="D885" t="s">
        <v>1718</v>
      </c>
      <c r="E885" t="s">
        <v>1752</v>
      </c>
      <c r="F885">
        <v>3</v>
      </c>
      <c r="G885">
        <v>762</v>
      </c>
      <c r="H885">
        <v>0.02</v>
      </c>
      <c r="I885" t="s">
        <v>1826</v>
      </c>
      <c r="J885">
        <v>2240.2800000000002</v>
      </c>
    </row>
    <row r="886" spans="1:10" x14ac:dyDescent="0.25">
      <c r="A886" t="s">
        <v>2710</v>
      </c>
      <c r="B886" s="2">
        <v>45395</v>
      </c>
      <c r="C886" t="s">
        <v>1319</v>
      </c>
      <c r="D886" t="s">
        <v>1692</v>
      </c>
      <c r="E886" t="s">
        <v>1813</v>
      </c>
      <c r="F886">
        <v>1</v>
      </c>
      <c r="G886">
        <v>44.08</v>
      </c>
      <c r="H886">
        <v>0.05</v>
      </c>
      <c r="I886" t="s">
        <v>1824</v>
      </c>
      <c r="J886">
        <v>41.875999999999998</v>
      </c>
    </row>
    <row r="887" spans="1:10" x14ac:dyDescent="0.25">
      <c r="A887" t="s">
        <v>2711</v>
      </c>
      <c r="B887" s="2">
        <v>45466</v>
      </c>
      <c r="C887" t="s">
        <v>1521</v>
      </c>
      <c r="D887" t="s">
        <v>1666</v>
      </c>
      <c r="E887" t="s">
        <v>1797</v>
      </c>
      <c r="F887">
        <v>1</v>
      </c>
      <c r="G887">
        <v>992.37</v>
      </c>
      <c r="H887">
        <v>0.24</v>
      </c>
      <c r="I887" t="s">
        <v>1829</v>
      </c>
      <c r="J887">
        <v>754.20119999999997</v>
      </c>
    </row>
    <row r="888" spans="1:10" x14ac:dyDescent="0.25">
      <c r="A888" t="s">
        <v>2712</v>
      </c>
      <c r="B888" s="2">
        <v>45876</v>
      </c>
      <c r="C888" t="s">
        <v>657</v>
      </c>
      <c r="D888" t="s">
        <v>1610</v>
      </c>
      <c r="E888" t="s">
        <v>1789</v>
      </c>
      <c r="F888">
        <v>3</v>
      </c>
      <c r="G888">
        <v>465.4</v>
      </c>
      <c r="H888">
        <v>0.28999999999999998</v>
      </c>
      <c r="I888" t="s">
        <v>1829</v>
      </c>
      <c r="J888">
        <v>991.30199999999979</v>
      </c>
    </row>
    <row r="889" spans="1:10" x14ac:dyDescent="0.25">
      <c r="A889" t="s">
        <v>2713</v>
      </c>
      <c r="B889" s="2">
        <v>45724</v>
      </c>
      <c r="C889" t="s">
        <v>1059</v>
      </c>
      <c r="D889" t="s">
        <v>1580</v>
      </c>
      <c r="E889" t="s">
        <v>1789</v>
      </c>
      <c r="F889">
        <v>2</v>
      </c>
      <c r="G889">
        <v>693.61</v>
      </c>
      <c r="H889">
        <v>0.15</v>
      </c>
      <c r="I889" t="s">
        <v>1826</v>
      </c>
      <c r="J889">
        <v>1179.1369999999999</v>
      </c>
    </row>
    <row r="890" spans="1:10" x14ac:dyDescent="0.25">
      <c r="A890" t="s">
        <v>2714</v>
      </c>
      <c r="B890" s="2">
        <v>45801</v>
      </c>
      <c r="C890" t="s">
        <v>1434</v>
      </c>
      <c r="D890" t="s">
        <v>1682</v>
      </c>
      <c r="E890" t="s">
        <v>1782</v>
      </c>
      <c r="F890">
        <v>2</v>
      </c>
      <c r="G890">
        <v>995.11</v>
      </c>
      <c r="H890">
        <v>0.13</v>
      </c>
      <c r="I890" t="s">
        <v>1826</v>
      </c>
      <c r="J890">
        <v>1731.4914000000001</v>
      </c>
    </row>
    <row r="891" spans="1:10" x14ac:dyDescent="0.25">
      <c r="A891" t="s">
        <v>2715</v>
      </c>
      <c r="B891" s="2">
        <v>45749</v>
      </c>
      <c r="C891" t="s">
        <v>1190</v>
      </c>
      <c r="D891" t="s">
        <v>1594</v>
      </c>
      <c r="E891" t="s">
        <v>1769</v>
      </c>
      <c r="F891">
        <v>3</v>
      </c>
      <c r="G891">
        <v>70.97</v>
      </c>
      <c r="H891">
        <v>0.06</v>
      </c>
      <c r="I891" t="s">
        <v>1829</v>
      </c>
      <c r="J891">
        <v>200.1354</v>
      </c>
    </row>
    <row r="892" spans="1:10" x14ac:dyDescent="0.25">
      <c r="A892" t="s">
        <v>2716</v>
      </c>
      <c r="B892" s="2">
        <v>45325</v>
      </c>
      <c r="C892" t="s">
        <v>396</v>
      </c>
      <c r="D892" t="s">
        <v>1714</v>
      </c>
      <c r="E892" t="s">
        <v>1786</v>
      </c>
      <c r="F892">
        <v>3</v>
      </c>
      <c r="G892">
        <v>470.42</v>
      </c>
      <c r="H892">
        <v>0.16</v>
      </c>
      <c r="I892" t="s">
        <v>1824</v>
      </c>
      <c r="J892">
        <v>1185.4584</v>
      </c>
    </row>
    <row r="893" spans="1:10" x14ac:dyDescent="0.25">
      <c r="A893" t="s">
        <v>2717</v>
      </c>
      <c r="B893" s="2">
        <v>45932</v>
      </c>
      <c r="C893" t="s">
        <v>990</v>
      </c>
      <c r="D893" t="s">
        <v>1720</v>
      </c>
      <c r="E893" t="s">
        <v>1804</v>
      </c>
      <c r="F893">
        <v>2</v>
      </c>
      <c r="G893">
        <v>215.59</v>
      </c>
      <c r="H893">
        <v>0.18</v>
      </c>
      <c r="I893" t="s">
        <v>1824</v>
      </c>
      <c r="J893">
        <v>353.56760000000003</v>
      </c>
    </row>
    <row r="894" spans="1:10" x14ac:dyDescent="0.25">
      <c r="A894" t="s">
        <v>2718</v>
      </c>
      <c r="B894" s="2">
        <v>45895</v>
      </c>
      <c r="C894" t="s">
        <v>767</v>
      </c>
      <c r="D894" t="s">
        <v>1732</v>
      </c>
      <c r="E894" t="s">
        <v>1752</v>
      </c>
      <c r="F894">
        <v>1</v>
      </c>
      <c r="G894">
        <v>533.79999999999995</v>
      </c>
      <c r="H894">
        <v>0.27</v>
      </c>
      <c r="I894" t="s">
        <v>1829</v>
      </c>
      <c r="J894">
        <v>389.67399999999998</v>
      </c>
    </row>
    <row r="895" spans="1:10" x14ac:dyDescent="0.25">
      <c r="A895" t="s">
        <v>2719</v>
      </c>
      <c r="B895" s="2">
        <v>45614</v>
      </c>
      <c r="C895" t="s">
        <v>335</v>
      </c>
      <c r="D895" t="s">
        <v>1612</v>
      </c>
      <c r="E895" t="s">
        <v>1766</v>
      </c>
      <c r="F895">
        <v>2</v>
      </c>
      <c r="G895">
        <v>732.67</v>
      </c>
      <c r="H895">
        <v>0.24</v>
      </c>
      <c r="I895" t="s">
        <v>1826</v>
      </c>
      <c r="J895">
        <v>1113.6584</v>
      </c>
    </row>
    <row r="896" spans="1:10" x14ac:dyDescent="0.25">
      <c r="A896" t="s">
        <v>2720</v>
      </c>
      <c r="B896" s="2">
        <v>45247</v>
      </c>
      <c r="C896" t="s">
        <v>1504</v>
      </c>
      <c r="D896" t="s">
        <v>1668</v>
      </c>
      <c r="E896" t="s">
        <v>1797</v>
      </c>
      <c r="F896">
        <v>4</v>
      </c>
      <c r="G896">
        <v>106.48</v>
      </c>
      <c r="H896">
        <v>0.1</v>
      </c>
      <c r="I896" t="s">
        <v>1829</v>
      </c>
      <c r="J896">
        <v>383.32799999999997</v>
      </c>
    </row>
    <row r="897" spans="1:10" x14ac:dyDescent="0.25">
      <c r="A897" t="s">
        <v>2721</v>
      </c>
      <c r="B897" s="2">
        <v>45696</v>
      </c>
      <c r="C897" t="s">
        <v>372</v>
      </c>
      <c r="D897" t="s">
        <v>1662</v>
      </c>
      <c r="E897" t="s">
        <v>1766</v>
      </c>
      <c r="F897">
        <v>1</v>
      </c>
      <c r="G897">
        <v>38.950000000000003</v>
      </c>
      <c r="H897">
        <v>0.28000000000000003</v>
      </c>
      <c r="I897" t="s">
        <v>1824</v>
      </c>
      <c r="J897">
        <v>28.044</v>
      </c>
    </row>
    <row r="898" spans="1:10" x14ac:dyDescent="0.25">
      <c r="A898" t="s">
        <v>2722</v>
      </c>
      <c r="B898" s="2">
        <v>45294</v>
      </c>
      <c r="C898" t="s">
        <v>1337</v>
      </c>
      <c r="D898" t="s">
        <v>1740</v>
      </c>
      <c r="E898" t="s">
        <v>1804</v>
      </c>
      <c r="F898">
        <v>1</v>
      </c>
      <c r="G898">
        <v>835.17</v>
      </c>
      <c r="H898">
        <v>0.02</v>
      </c>
      <c r="I898" t="s">
        <v>1829</v>
      </c>
      <c r="J898">
        <v>818.46659999999997</v>
      </c>
    </row>
    <row r="899" spans="1:10" x14ac:dyDescent="0.25">
      <c r="A899" t="s">
        <v>2723</v>
      </c>
      <c r="B899" s="2">
        <v>45389</v>
      </c>
      <c r="C899" t="s">
        <v>458</v>
      </c>
      <c r="D899" t="s">
        <v>1714</v>
      </c>
      <c r="E899" t="s">
        <v>1766</v>
      </c>
      <c r="F899">
        <v>1</v>
      </c>
      <c r="G899">
        <v>113.07</v>
      </c>
      <c r="H899">
        <v>0.24</v>
      </c>
      <c r="I899" t="s">
        <v>1824</v>
      </c>
      <c r="J899">
        <v>85.933199999999999</v>
      </c>
    </row>
    <row r="900" spans="1:10" x14ac:dyDescent="0.25">
      <c r="A900" t="s">
        <v>2724</v>
      </c>
      <c r="B900" s="2">
        <v>45930</v>
      </c>
      <c r="C900" t="s">
        <v>1437</v>
      </c>
      <c r="D900" t="s">
        <v>1736</v>
      </c>
      <c r="E900" t="s">
        <v>1794</v>
      </c>
      <c r="F900">
        <v>2</v>
      </c>
      <c r="G900">
        <v>451.33</v>
      </c>
      <c r="H900">
        <v>0.23</v>
      </c>
      <c r="I900" t="s">
        <v>1829</v>
      </c>
      <c r="J900">
        <v>695.04819999999995</v>
      </c>
    </row>
    <row r="901" spans="1:10" x14ac:dyDescent="0.25">
      <c r="A901" t="s">
        <v>2725</v>
      </c>
      <c r="B901" s="2">
        <v>45456</v>
      </c>
      <c r="C901" t="s">
        <v>1163</v>
      </c>
      <c r="D901" t="s">
        <v>1720</v>
      </c>
      <c r="E901" t="s">
        <v>1776</v>
      </c>
      <c r="F901">
        <v>3</v>
      </c>
      <c r="G901">
        <v>619.80999999999995</v>
      </c>
      <c r="H901">
        <v>0.16</v>
      </c>
      <c r="I901" t="s">
        <v>1829</v>
      </c>
      <c r="J901">
        <v>1561.9212</v>
      </c>
    </row>
    <row r="902" spans="1:10" x14ac:dyDescent="0.25">
      <c r="A902" t="s">
        <v>2726</v>
      </c>
      <c r="B902" s="2">
        <v>45713</v>
      </c>
      <c r="C902" t="s">
        <v>381</v>
      </c>
      <c r="D902" t="s">
        <v>1672</v>
      </c>
      <c r="E902" t="s">
        <v>1779</v>
      </c>
      <c r="F902">
        <v>4</v>
      </c>
      <c r="G902">
        <v>46.97</v>
      </c>
      <c r="H902">
        <v>0.26</v>
      </c>
      <c r="I902" t="s">
        <v>1826</v>
      </c>
      <c r="J902">
        <v>139.03120000000001</v>
      </c>
    </row>
    <row r="903" spans="1:10" x14ac:dyDescent="0.25">
      <c r="A903" t="s">
        <v>2727</v>
      </c>
      <c r="B903" s="2">
        <v>45784</v>
      </c>
      <c r="C903" t="s">
        <v>607</v>
      </c>
      <c r="D903" t="s">
        <v>1640</v>
      </c>
      <c r="E903" t="s">
        <v>1761</v>
      </c>
      <c r="F903">
        <v>2</v>
      </c>
      <c r="G903">
        <v>71.48</v>
      </c>
      <c r="H903">
        <v>0.14000000000000001</v>
      </c>
      <c r="I903" t="s">
        <v>1829</v>
      </c>
      <c r="J903">
        <v>122.9456</v>
      </c>
    </row>
    <row r="904" spans="1:10" x14ac:dyDescent="0.25">
      <c r="A904" t="s">
        <v>2728</v>
      </c>
      <c r="B904" s="2">
        <v>45812</v>
      </c>
      <c r="C904" t="s">
        <v>8</v>
      </c>
      <c r="D904" t="s">
        <v>1660</v>
      </c>
      <c r="E904" t="s">
        <v>1813</v>
      </c>
      <c r="F904">
        <v>2</v>
      </c>
      <c r="G904">
        <v>404.08</v>
      </c>
      <c r="H904">
        <v>7.0000000000000007E-2</v>
      </c>
      <c r="I904" t="s">
        <v>1824</v>
      </c>
      <c r="J904">
        <v>751.58879999999988</v>
      </c>
    </row>
    <row r="905" spans="1:10" x14ac:dyDescent="0.25">
      <c r="A905" t="s">
        <v>2729</v>
      </c>
      <c r="B905" s="2">
        <v>45653</v>
      </c>
      <c r="C905" t="s">
        <v>842</v>
      </c>
      <c r="D905" t="s">
        <v>1582</v>
      </c>
      <c r="E905" t="s">
        <v>1804</v>
      </c>
      <c r="F905">
        <v>1</v>
      </c>
      <c r="G905">
        <v>519.91</v>
      </c>
      <c r="H905">
        <v>0.05</v>
      </c>
      <c r="I905" t="s">
        <v>1829</v>
      </c>
      <c r="J905">
        <v>493.91449999999992</v>
      </c>
    </row>
    <row r="906" spans="1:10" x14ac:dyDescent="0.25">
      <c r="A906" t="s">
        <v>2730</v>
      </c>
      <c r="B906" s="2">
        <v>45672</v>
      </c>
      <c r="C906" t="s">
        <v>490</v>
      </c>
      <c r="D906" t="s">
        <v>1644</v>
      </c>
      <c r="E906" t="s">
        <v>1797</v>
      </c>
      <c r="F906">
        <v>3</v>
      </c>
      <c r="G906">
        <v>566.16</v>
      </c>
      <c r="H906">
        <v>0.05</v>
      </c>
      <c r="I906" t="s">
        <v>1826</v>
      </c>
      <c r="J906">
        <v>1613.556</v>
      </c>
    </row>
    <row r="907" spans="1:10" x14ac:dyDescent="0.25">
      <c r="A907" t="s">
        <v>2731</v>
      </c>
      <c r="B907" s="2">
        <v>45799</v>
      </c>
      <c r="C907" t="s">
        <v>1223</v>
      </c>
      <c r="D907" t="s">
        <v>1652</v>
      </c>
      <c r="E907" t="s">
        <v>1789</v>
      </c>
      <c r="F907">
        <v>2</v>
      </c>
      <c r="G907">
        <v>295.12</v>
      </c>
      <c r="H907">
        <v>0.09</v>
      </c>
      <c r="I907" t="s">
        <v>1829</v>
      </c>
      <c r="J907">
        <v>537.11840000000007</v>
      </c>
    </row>
    <row r="908" spans="1:10" x14ac:dyDescent="0.25">
      <c r="A908" t="s">
        <v>2732</v>
      </c>
      <c r="B908" s="2">
        <v>45848</v>
      </c>
      <c r="C908" t="s">
        <v>384</v>
      </c>
      <c r="D908" t="s">
        <v>1616</v>
      </c>
      <c r="E908" t="s">
        <v>1792</v>
      </c>
      <c r="F908">
        <v>2</v>
      </c>
      <c r="G908">
        <v>414.18</v>
      </c>
      <c r="H908">
        <v>0.25</v>
      </c>
      <c r="I908" t="s">
        <v>1826</v>
      </c>
      <c r="J908">
        <v>621.27</v>
      </c>
    </row>
    <row r="909" spans="1:10" x14ac:dyDescent="0.25">
      <c r="A909" t="s">
        <v>2733</v>
      </c>
      <c r="B909" s="2">
        <v>45918</v>
      </c>
      <c r="C909" t="s">
        <v>854</v>
      </c>
      <c r="D909" t="s">
        <v>1664</v>
      </c>
      <c r="E909" t="s">
        <v>1782</v>
      </c>
      <c r="F909">
        <v>2</v>
      </c>
      <c r="G909">
        <v>433.75</v>
      </c>
      <c r="H909">
        <v>0</v>
      </c>
      <c r="I909" t="s">
        <v>1824</v>
      </c>
      <c r="J909">
        <v>867.5</v>
      </c>
    </row>
    <row r="910" spans="1:10" x14ac:dyDescent="0.25">
      <c r="A910" t="s">
        <v>2734</v>
      </c>
      <c r="B910" s="2">
        <v>45288</v>
      </c>
      <c r="C910" t="s">
        <v>893</v>
      </c>
      <c r="D910" t="s">
        <v>1718</v>
      </c>
      <c r="E910" t="s">
        <v>1813</v>
      </c>
      <c r="F910">
        <v>3</v>
      </c>
      <c r="G910">
        <v>104.33</v>
      </c>
      <c r="H910">
        <v>0.13</v>
      </c>
      <c r="I910" t="s">
        <v>1829</v>
      </c>
      <c r="J910">
        <v>272.30130000000003</v>
      </c>
    </row>
    <row r="911" spans="1:10" x14ac:dyDescent="0.25">
      <c r="A911" t="s">
        <v>2735</v>
      </c>
      <c r="B911" s="2">
        <v>45477</v>
      </c>
      <c r="C911" t="s">
        <v>1431</v>
      </c>
      <c r="D911" t="s">
        <v>1553</v>
      </c>
      <c r="E911" t="s">
        <v>1794</v>
      </c>
      <c r="F911">
        <v>1</v>
      </c>
      <c r="G911">
        <v>221.7</v>
      </c>
      <c r="H911">
        <v>0.04</v>
      </c>
      <c r="I911" t="s">
        <v>1824</v>
      </c>
      <c r="J911">
        <v>212.83199999999999</v>
      </c>
    </row>
    <row r="912" spans="1:10" x14ac:dyDescent="0.25">
      <c r="A912" t="s">
        <v>2736</v>
      </c>
      <c r="B912" s="2">
        <v>45796</v>
      </c>
      <c r="C912" t="s">
        <v>687</v>
      </c>
      <c r="D912" t="s">
        <v>1682</v>
      </c>
      <c r="E912" t="s">
        <v>1773</v>
      </c>
      <c r="F912">
        <v>2</v>
      </c>
      <c r="G912">
        <v>491.26</v>
      </c>
      <c r="H912">
        <v>0.14000000000000001</v>
      </c>
      <c r="I912" t="s">
        <v>1829</v>
      </c>
      <c r="J912">
        <v>844.96719999999993</v>
      </c>
    </row>
    <row r="913" spans="1:10" x14ac:dyDescent="0.25">
      <c r="A913" t="s">
        <v>2737</v>
      </c>
      <c r="B913" s="2">
        <v>45630</v>
      </c>
      <c r="C913" t="s">
        <v>598</v>
      </c>
      <c r="D913" t="s">
        <v>1622</v>
      </c>
      <c r="E913" t="s">
        <v>1782</v>
      </c>
      <c r="F913">
        <v>4</v>
      </c>
      <c r="G913">
        <v>923.14</v>
      </c>
      <c r="H913">
        <v>0.15</v>
      </c>
      <c r="I913" t="s">
        <v>1824</v>
      </c>
      <c r="J913">
        <v>3138.6759999999999</v>
      </c>
    </row>
    <row r="914" spans="1:10" x14ac:dyDescent="0.25">
      <c r="A914" t="s">
        <v>2738</v>
      </c>
      <c r="B914" s="2">
        <v>45625</v>
      </c>
      <c r="C914" t="s">
        <v>634</v>
      </c>
      <c r="D914" t="s">
        <v>1676</v>
      </c>
      <c r="E914" t="s">
        <v>1779</v>
      </c>
      <c r="F914">
        <v>2</v>
      </c>
      <c r="G914">
        <v>747.65</v>
      </c>
      <c r="H914">
        <v>0.08</v>
      </c>
      <c r="I914" t="s">
        <v>1824</v>
      </c>
      <c r="J914">
        <v>1375.6759999999999</v>
      </c>
    </row>
    <row r="915" spans="1:10" x14ac:dyDescent="0.25">
      <c r="A915" t="s">
        <v>2739</v>
      </c>
      <c r="B915" s="2">
        <v>45773</v>
      </c>
      <c r="C915" t="s">
        <v>384</v>
      </c>
      <c r="D915" t="s">
        <v>1632</v>
      </c>
      <c r="E915" t="s">
        <v>1779</v>
      </c>
      <c r="F915">
        <v>3</v>
      </c>
      <c r="G915">
        <v>94.55</v>
      </c>
      <c r="H915">
        <v>0.13</v>
      </c>
      <c r="I915" t="s">
        <v>1829</v>
      </c>
      <c r="J915">
        <v>246.77549999999999</v>
      </c>
    </row>
    <row r="916" spans="1:10" x14ac:dyDescent="0.25">
      <c r="A916" t="s">
        <v>2740</v>
      </c>
      <c r="B916" s="2">
        <v>45308</v>
      </c>
      <c r="C916" t="s">
        <v>153</v>
      </c>
      <c r="D916" t="s">
        <v>1578</v>
      </c>
      <c r="E916" t="s">
        <v>1813</v>
      </c>
      <c r="F916">
        <v>3</v>
      </c>
      <c r="G916">
        <v>620.12</v>
      </c>
      <c r="H916">
        <v>0.06</v>
      </c>
      <c r="I916" t="s">
        <v>1824</v>
      </c>
      <c r="J916">
        <v>1748.7384</v>
      </c>
    </row>
    <row r="917" spans="1:10" x14ac:dyDescent="0.25">
      <c r="A917" t="s">
        <v>2741</v>
      </c>
      <c r="B917" s="2">
        <v>45869</v>
      </c>
      <c r="C917" t="s">
        <v>1495</v>
      </c>
      <c r="D917" t="s">
        <v>1686</v>
      </c>
      <c r="E917" t="s">
        <v>1776</v>
      </c>
      <c r="F917">
        <v>2</v>
      </c>
      <c r="G917">
        <v>354.09</v>
      </c>
      <c r="H917">
        <v>0.12</v>
      </c>
      <c r="I917" t="s">
        <v>1829</v>
      </c>
      <c r="J917">
        <v>623.19839999999999</v>
      </c>
    </row>
    <row r="918" spans="1:10" x14ac:dyDescent="0.25">
      <c r="A918" t="s">
        <v>2742</v>
      </c>
      <c r="B918" s="2">
        <v>45621</v>
      </c>
      <c r="C918" t="s">
        <v>447</v>
      </c>
      <c r="D918" t="s">
        <v>1654</v>
      </c>
      <c r="E918" t="s">
        <v>1773</v>
      </c>
      <c r="F918">
        <v>3</v>
      </c>
      <c r="G918">
        <v>214.94</v>
      </c>
      <c r="H918">
        <v>0.22</v>
      </c>
      <c r="I918" t="s">
        <v>1829</v>
      </c>
      <c r="J918">
        <v>502.95960000000002</v>
      </c>
    </row>
    <row r="919" spans="1:10" x14ac:dyDescent="0.25">
      <c r="A919" t="s">
        <v>2743</v>
      </c>
      <c r="B919" s="2">
        <v>45428</v>
      </c>
      <c r="C919" t="s">
        <v>651</v>
      </c>
      <c r="D919" t="s">
        <v>1565</v>
      </c>
      <c r="E919" t="s">
        <v>1794</v>
      </c>
      <c r="F919">
        <v>2</v>
      </c>
      <c r="G919">
        <v>309.77999999999997</v>
      </c>
      <c r="H919">
        <v>0.16</v>
      </c>
      <c r="I919" t="s">
        <v>1824</v>
      </c>
      <c r="J919">
        <v>520.43039999999996</v>
      </c>
    </row>
    <row r="920" spans="1:10" x14ac:dyDescent="0.25">
      <c r="A920" t="s">
        <v>2744</v>
      </c>
      <c r="B920" s="2">
        <v>45807</v>
      </c>
      <c r="C920" t="s">
        <v>255</v>
      </c>
      <c r="D920" t="s">
        <v>1574</v>
      </c>
      <c r="E920" t="s">
        <v>1766</v>
      </c>
      <c r="F920">
        <v>2</v>
      </c>
      <c r="G920">
        <v>183.85</v>
      </c>
      <c r="H920">
        <v>0.14000000000000001</v>
      </c>
      <c r="I920" t="s">
        <v>1826</v>
      </c>
      <c r="J920">
        <v>316.22199999999998</v>
      </c>
    </row>
    <row r="921" spans="1:10" x14ac:dyDescent="0.25">
      <c r="A921" t="s">
        <v>2745</v>
      </c>
      <c r="B921" s="2">
        <v>45238</v>
      </c>
      <c r="C921" t="s">
        <v>1272</v>
      </c>
      <c r="D921" t="s">
        <v>1688</v>
      </c>
      <c r="E921" t="s">
        <v>1752</v>
      </c>
      <c r="F921">
        <v>1</v>
      </c>
      <c r="G921">
        <v>550.05999999999995</v>
      </c>
      <c r="H921">
        <v>0.01</v>
      </c>
      <c r="I921" t="s">
        <v>1824</v>
      </c>
      <c r="J921">
        <v>544.55939999999998</v>
      </c>
    </row>
    <row r="922" spans="1:10" x14ac:dyDescent="0.25">
      <c r="A922" t="s">
        <v>2746</v>
      </c>
      <c r="B922" s="2">
        <v>45253</v>
      </c>
      <c r="C922" t="s">
        <v>121</v>
      </c>
      <c r="D922" t="s">
        <v>1706</v>
      </c>
      <c r="E922" t="s">
        <v>1769</v>
      </c>
      <c r="F922">
        <v>2</v>
      </c>
      <c r="G922">
        <v>32.19</v>
      </c>
      <c r="H922">
        <v>0.13</v>
      </c>
      <c r="I922" t="s">
        <v>1829</v>
      </c>
      <c r="J922">
        <v>56.010599999999997</v>
      </c>
    </row>
    <row r="923" spans="1:10" x14ac:dyDescent="0.25">
      <c r="A923" t="s">
        <v>2747</v>
      </c>
      <c r="B923" s="2">
        <v>45460</v>
      </c>
      <c r="C923" t="s">
        <v>470</v>
      </c>
      <c r="D923" t="s">
        <v>1614</v>
      </c>
      <c r="E923" t="s">
        <v>1813</v>
      </c>
      <c r="F923">
        <v>2</v>
      </c>
      <c r="G923">
        <v>892.06</v>
      </c>
      <c r="H923">
        <v>0.08</v>
      </c>
      <c r="I923" t="s">
        <v>1824</v>
      </c>
      <c r="J923">
        <v>1641.3904</v>
      </c>
    </row>
    <row r="924" spans="1:10" x14ac:dyDescent="0.25">
      <c r="A924" t="s">
        <v>2748</v>
      </c>
      <c r="B924" s="2">
        <v>45628</v>
      </c>
      <c r="C924" t="s">
        <v>1455</v>
      </c>
      <c r="D924" t="s">
        <v>1664</v>
      </c>
      <c r="E924" t="s">
        <v>1776</v>
      </c>
      <c r="F924">
        <v>1</v>
      </c>
      <c r="G924">
        <v>127.47</v>
      </c>
      <c r="H924">
        <v>0.16</v>
      </c>
      <c r="I924" t="s">
        <v>1829</v>
      </c>
      <c r="J924">
        <v>107.0748</v>
      </c>
    </row>
    <row r="925" spans="1:10" x14ac:dyDescent="0.25">
      <c r="A925" t="s">
        <v>2749</v>
      </c>
      <c r="B925" s="2">
        <v>45778</v>
      </c>
      <c r="C925" t="s">
        <v>1211</v>
      </c>
      <c r="D925" t="s">
        <v>1702</v>
      </c>
      <c r="E925" t="s">
        <v>1799</v>
      </c>
      <c r="F925">
        <v>3</v>
      </c>
      <c r="G925">
        <v>212.87</v>
      </c>
      <c r="H925">
        <v>0.18</v>
      </c>
      <c r="I925" t="s">
        <v>1824</v>
      </c>
      <c r="J925">
        <v>523.66020000000003</v>
      </c>
    </row>
    <row r="926" spans="1:10" x14ac:dyDescent="0.25">
      <c r="A926" t="s">
        <v>2750</v>
      </c>
      <c r="B926" s="2">
        <v>45471</v>
      </c>
      <c r="C926" t="s">
        <v>598</v>
      </c>
      <c r="D926" t="s">
        <v>1710</v>
      </c>
      <c r="E926" t="s">
        <v>1779</v>
      </c>
      <c r="F926">
        <v>1</v>
      </c>
      <c r="G926">
        <v>26.37</v>
      </c>
      <c r="H926">
        <v>0.3</v>
      </c>
      <c r="I926" t="s">
        <v>1829</v>
      </c>
      <c r="J926">
        <v>18.459</v>
      </c>
    </row>
    <row r="927" spans="1:10" x14ac:dyDescent="0.25">
      <c r="A927" t="s">
        <v>2751</v>
      </c>
      <c r="B927" s="2">
        <v>45770</v>
      </c>
      <c r="C927" t="s">
        <v>1437</v>
      </c>
      <c r="D927" t="s">
        <v>1616</v>
      </c>
      <c r="E927" t="s">
        <v>1810</v>
      </c>
      <c r="F927">
        <v>4</v>
      </c>
      <c r="G927">
        <v>953.98</v>
      </c>
      <c r="H927">
        <v>0.16</v>
      </c>
      <c r="I927" t="s">
        <v>1824</v>
      </c>
      <c r="J927">
        <v>3205.3728000000001</v>
      </c>
    </row>
    <row r="928" spans="1:10" x14ac:dyDescent="0.25">
      <c r="A928" t="s">
        <v>2752</v>
      </c>
      <c r="B928" s="2">
        <v>45369</v>
      </c>
      <c r="C928" t="s">
        <v>699</v>
      </c>
      <c r="D928" t="s">
        <v>1682</v>
      </c>
      <c r="E928" t="s">
        <v>1813</v>
      </c>
      <c r="F928">
        <v>3</v>
      </c>
      <c r="G928">
        <v>968.88</v>
      </c>
      <c r="H928">
        <v>0.15</v>
      </c>
      <c r="I928" t="s">
        <v>1824</v>
      </c>
      <c r="J928">
        <v>2470.6439999999998</v>
      </c>
    </row>
    <row r="929" spans="1:10" x14ac:dyDescent="0.25">
      <c r="A929" t="s">
        <v>2753</v>
      </c>
      <c r="B929" s="2">
        <v>45910</v>
      </c>
      <c r="C929" t="s">
        <v>616</v>
      </c>
      <c r="D929" t="s">
        <v>1700</v>
      </c>
      <c r="E929" t="s">
        <v>1810</v>
      </c>
      <c r="F929">
        <v>1</v>
      </c>
      <c r="G929">
        <v>533.04999999999995</v>
      </c>
      <c r="H929">
        <v>0.11</v>
      </c>
      <c r="I929" t="s">
        <v>1826</v>
      </c>
      <c r="J929">
        <v>474.41449999999998</v>
      </c>
    </row>
    <row r="930" spans="1:10" x14ac:dyDescent="0.25">
      <c r="A930" t="s">
        <v>2754</v>
      </c>
      <c r="B930" s="2">
        <v>45637</v>
      </c>
      <c r="C930" t="s">
        <v>1190</v>
      </c>
      <c r="D930" t="s">
        <v>1710</v>
      </c>
      <c r="E930" t="s">
        <v>1757</v>
      </c>
      <c r="F930">
        <v>3</v>
      </c>
      <c r="G930">
        <v>138.86000000000001</v>
      </c>
      <c r="H930">
        <v>0.11</v>
      </c>
      <c r="I930" t="s">
        <v>1826</v>
      </c>
      <c r="J930">
        <v>370.75619999999998</v>
      </c>
    </row>
    <row r="931" spans="1:10" x14ac:dyDescent="0.25">
      <c r="A931" t="s">
        <v>2755</v>
      </c>
      <c r="B931" s="2">
        <v>45706</v>
      </c>
      <c r="C931" t="s">
        <v>532</v>
      </c>
      <c r="D931" t="s">
        <v>1592</v>
      </c>
      <c r="E931" t="s">
        <v>1752</v>
      </c>
      <c r="F931">
        <v>1</v>
      </c>
      <c r="G931">
        <v>588.92999999999995</v>
      </c>
      <c r="H931">
        <v>0.03</v>
      </c>
      <c r="I931" t="s">
        <v>1829</v>
      </c>
      <c r="J931">
        <v>571.26209999999992</v>
      </c>
    </row>
    <row r="932" spans="1:10" x14ac:dyDescent="0.25">
      <c r="A932" t="s">
        <v>2756</v>
      </c>
      <c r="B932" s="2">
        <v>45557</v>
      </c>
      <c r="C932" t="s">
        <v>1254</v>
      </c>
      <c r="D932" t="s">
        <v>1652</v>
      </c>
      <c r="E932" t="s">
        <v>1773</v>
      </c>
      <c r="F932">
        <v>2</v>
      </c>
      <c r="G932">
        <v>576.83000000000004</v>
      </c>
      <c r="H932">
        <v>0.19</v>
      </c>
      <c r="I932" t="s">
        <v>1826</v>
      </c>
      <c r="J932">
        <v>934.46460000000013</v>
      </c>
    </row>
    <row r="933" spans="1:10" x14ac:dyDescent="0.25">
      <c r="A933" t="s">
        <v>2757</v>
      </c>
      <c r="B933" s="2">
        <v>45338</v>
      </c>
      <c r="C933" t="s">
        <v>1017</v>
      </c>
      <c r="D933" t="s">
        <v>1678</v>
      </c>
      <c r="E933" t="s">
        <v>1794</v>
      </c>
      <c r="F933">
        <v>1</v>
      </c>
      <c r="G933">
        <v>681.3</v>
      </c>
      <c r="H933">
        <v>0.05</v>
      </c>
      <c r="I933" t="s">
        <v>1824</v>
      </c>
      <c r="J933">
        <v>647.2349999999999</v>
      </c>
    </row>
    <row r="934" spans="1:10" x14ac:dyDescent="0.25">
      <c r="A934" t="s">
        <v>2758</v>
      </c>
      <c r="B934" s="2">
        <v>45441</v>
      </c>
      <c r="C934" t="s">
        <v>1411</v>
      </c>
      <c r="D934" t="s">
        <v>1598</v>
      </c>
      <c r="E934" t="s">
        <v>1801</v>
      </c>
      <c r="F934">
        <v>3</v>
      </c>
      <c r="G934">
        <v>504.97</v>
      </c>
      <c r="H934">
        <v>0.3</v>
      </c>
      <c r="I934" t="s">
        <v>1824</v>
      </c>
      <c r="J934">
        <v>1060.4369999999999</v>
      </c>
    </row>
    <row r="935" spans="1:10" x14ac:dyDescent="0.25">
      <c r="A935" t="s">
        <v>2759</v>
      </c>
      <c r="B935" s="2">
        <v>45396</v>
      </c>
      <c r="C935" t="s">
        <v>224</v>
      </c>
      <c r="D935" t="s">
        <v>1624</v>
      </c>
      <c r="E935" t="s">
        <v>1792</v>
      </c>
      <c r="F935">
        <v>3</v>
      </c>
      <c r="G935">
        <v>649.78</v>
      </c>
      <c r="H935">
        <v>0.1</v>
      </c>
      <c r="I935" t="s">
        <v>1826</v>
      </c>
      <c r="J935">
        <v>1754.4059999999999</v>
      </c>
    </row>
    <row r="936" spans="1:10" x14ac:dyDescent="0.25">
      <c r="A936" t="s">
        <v>2760</v>
      </c>
      <c r="B936" s="2">
        <v>45317</v>
      </c>
      <c r="C936" t="s">
        <v>785</v>
      </c>
      <c r="D936" t="s">
        <v>1626</v>
      </c>
      <c r="E936" t="s">
        <v>1786</v>
      </c>
      <c r="F936">
        <v>2</v>
      </c>
      <c r="G936">
        <v>986.73</v>
      </c>
      <c r="H936">
        <v>0.05</v>
      </c>
      <c r="I936" t="s">
        <v>1826</v>
      </c>
      <c r="J936">
        <v>1874.787</v>
      </c>
    </row>
    <row r="937" spans="1:10" x14ac:dyDescent="0.25">
      <c r="A937" t="s">
        <v>2761</v>
      </c>
      <c r="B937" s="2">
        <v>45235</v>
      </c>
      <c r="C937" t="s">
        <v>414</v>
      </c>
      <c r="D937" t="s">
        <v>1574</v>
      </c>
      <c r="E937" t="s">
        <v>1801</v>
      </c>
      <c r="F937">
        <v>2</v>
      </c>
      <c r="G937">
        <v>65.44</v>
      </c>
      <c r="H937">
        <v>0.05</v>
      </c>
      <c r="I937" t="s">
        <v>1826</v>
      </c>
      <c r="J937">
        <v>124.336</v>
      </c>
    </row>
    <row r="938" spans="1:10" x14ac:dyDescent="0.25">
      <c r="A938" t="s">
        <v>2762</v>
      </c>
      <c r="B938" s="2">
        <v>45824</v>
      </c>
      <c r="C938" t="s">
        <v>1196</v>
      </c>
      <c r="D938" t="s">
        <v>1674</v>
      </c>
      <c r="E938" t="s">
        <v>1797</v>
      </c>
      <c r="F938">
        <v>3</v>
      </c>
      <c r="G938">
        <v>953.74</v>
      </c>
      <c r="H938">
        <v>0.04</v>
      </c>
      <c r="I938" t="s">
        <v>1824</v>
      </c>
      <c r="J938">
        <v>2746.7712000000001</v>
      </c>
    </row>
    <row r="939" spans="1:10" x14ac:dyDescent="0.25">
      <c r="A939" t="s">
        <v>2763</v>
      </c>
      <c r="B939" s="2">
        <v>45543</v>
      </c>
      <c r="C939" t="s">
        <v>247</v>
      </c>
      <c r="D939" t="s">
        <v>1700</v>
      </c>
      <c r="E939" t="s">
        <v>1789</v>
      </c>
      <c r="F939">
        <v>3</v>
      </c>
      <c r="G939">
        <v>904.48</v>
      </c>
      <c r="H939">
        <v>0.21</v>
      </c>
      <c r="I939" t="s">
        <v>1826</v>
      </c>
      <c r="J939">
        <v>2143.6176</v>
      </c>
    </row>
    <row r="940" spans="1:10" x14ac:dyDescent="0.25">
      <c r="A940" t="s">
        <v>2764</v>
      </c>
      <c r="B940" s="2">
        <v>45595</v>
      </c>
      <c r="C940" t="s">
        <v>1513</v>
      </c>
      <c r="D940" t="s">
        <v>1672</v>
      </c>
      <c r="E940" t="s">
        <v>1801</v>
      </c>
      <c r="F940">
        <v>3</v>
      </c>
      <c r="G940">
        <v>920.82</v>
      </c>
      <c r="H940">
        <v>0.1</v>
      </c>
      <c r="I940" t="s">
        <v>1826</v>
      </c>
      <c r="J940">
        <v>2486.2139999999999</v>
      </c>
    </row>
    <row r="941" spans="1:10" x14ac:dyDescent="0.25">
      <c r="A941" t="s">
        <v>2765</v>
      </c>
      <c r="B941" s="2">
        <v>45803</v>
      </c>
      <c r="C941" t="s">
        <v>963</v>
      </c>
      <c r="D941" t="s">
        <v>1604</v>
      </c>
      <c r="E941" t="s">
        <v>1757</v>
      </c>
      <c r="F941">
        <v>1</v>
      </c>
      <c r="G941">
        <v>182.28</v>
      </c>
      <c r="H941">
        <v>0.15</v>
      </c>
      <c r="I941" t="s">
        <v>1829</v>
      </c>
      <c r="J941">
        <v>154.93799999999999</v>
      </c>
    </row>
    <row r="942" spans="1:10" x14ac:dyDescent="0.25">
      <c r="A942" t="s">
        <v>2766</v>
      </c>
      <c r="B942" s="2">
        <v>45880</v>
      </c>
      <c r="C942" t="s">
        <v>1377</v>
      </c>
      <c r="D942" t="s">
        <v>1610</v>
      </c>
      <c r="E942" t="s">
        <v>1804</v>
      </c>
      <c r="F942">
        <v>3</v>
      </c>
      <c r="G942">
        <v>938.68</v>
      </c>
      <c r="H942">
        <v>0.14000000000000001</v>
      </c>
      <c r="I942" t="s">
        <v>1824</v>
      </c>
      <c r="J942">
        <v>2421.7944000000002</v>
      </c>
    </row>
    <row r="943" spans="1:10" x14ac:dyDescent="0.25">
      <c r="A943" t="s">
        <v>2767</v>
      </c>
      <c r="B943" s="2">
        <v>45690</v>
      </c>
      <c r="C943" t="s">
        <v>295</v>
      </c>
      <c r="D943" t="s">
        <v>1730</v>
      </c>
      <c r="E943" t="s">
        <v>1773</v>
      </c>
      <c r="F943">
        <v>3</v>
      </c>
      <c r="G943">
        <v>219.96</v>
      </c>
      <c r="H943">
        <v>0.18</v>
      </c>
      <c r="I943" t="s">
        <v>1826</v>
      </c>
      <c r="J943">
        <v>541.10160000000008</v>
      </c>
    </row>
    <row r="944" spans="1:10" x14ac:dyDescent="0.25">
      <c r="A944" t="s">
        <v>2768</v>
      </c>
      <c r="B944" s="2">
        <v>45841</v>
      </c>
      <c r="C944" t="s">
        <v>1458</v>
      </c>
      <c r="D944" t="s">
        <v>1690</v>
      </c>
      <c r="E944" t="s">
        <v>1810</v>
      </c>
      <c r="F944">
        <v>3</v>
      </c>
      <c r="G944">
        <v>385.74</v>
      </c>
      <c r="H944">
        <v>0.27</v>
      </c>
      <c r="I944" t="s">
        <v>1824</v>
      </c>
      <c r="J944">
        <v>844.77059999999994</v>
      </c>
    </row>
    <row r="945" spans="1:10" x14ac:dyDescent="0.25">
      <c r="A945" t="s">
        <v>2769</v>
      </c>
      <c r="B945" s="2">
        <v>45380</v>
      </c>
      <c r="C945" t="s">
        <v>1400</v>
      </c>
      <c r="D945" t="s">
        <v>1710</v>
      </c>
      <c r="E945" t="s">
        <v>1810</v>
      </c>
      <c r="F945">
        <v>2</v>
      </c>
      <c r="G945">
        <v>830.94</v>
      </c>
      <c r="H945">
        <v>0.28000000000000003</v>
      </c>
      <c r="I945" t="s">
        <v>1826</v>
      </c>
      <c r="J945">
        <v>1196.5536</v>
      </c>
    </row>
    <row r="946" spans="1:10" x14ac:dyDescent="0.25">
      <c r="A946" t="s">
        <v>2770</v>
      </c>
      <c r="B946" s="2">
        <v>45503</v>
      </c>
      <c r="C946" t="s">
        <v>1196</v>
      </c>
      <c r="D946" t="s">
        <v>1551</v>
      </c>
      <c r="E946" t="s">
        <v>1786</v>
      </c>
      <c r="F946">
        <v>3</v>
      </c>
      <c r="G946">
        <v>462.75</v>
      </c>
      <c r="H946">
        <v>0.22</v>
      </c>
      <c r="I946" t="s">
        <v>1826</v>
      </c>
      <c r="J946">
        <v>1082.835</v>
      </c>
    </row>
    <row r="947" spans="1:10" x14ac:dyDescent="0.25">
      <c r="A947" t="s">
        <v>2771</v>
      </c>
      <c r="B947" s="2">
        <v>45567</v>
      </c>
      <c r="C947" t="s">
        <v>247</v>
      </c>
      <c r="D947" t="s">
        <v>1576</v>
      </c>
      <c r="E947" t="s">
        <v>1801</v>
      </c>
      <c r="F947">
        <v>4</v>
      </c>
      <c r="G947">
        <v>973.9</v>
      </c>
      <c r="H947">
        <v>0.02</v>
      </c>
      <c r="I947" t="s">
        <v>1829</v>
      </c>
      <c r="J947">
        <v>3817.6880000000001</v>
      </c>
    </row>
    <row r="948" spans="1:10" x14ac:dyDescent="0.25">
      <c r="A948" t="s">
        <v>2772</v>
      </c>
      <c r="B948" s="2">
        <v>45600</v>
      </c>
      <c r="C948" t="s">
        <v>475</v>
      </c>
      <c r="D948" t="s">
        <v>1618</v>
      </c>
      <c r="E948" t="s">
        <v>1757</v>
      </c>
      <c r="F948">
        <v>2</v>
      </c>
      <c r="G948">
        <v>157.18</v>
      </c>
      <c r="H948">
        <v>0.15</v>
      </c>
      <c r="I948" t="s">
        <v>1824</v>
      </c>
      <c r="J948">
        <v>267.20600000000002</v>
      </c>
    </row>
    <row r="949" spans="1:10" x14ac:dyDescent="0.25">
      <c r="A949" t="s">
        <v>2773</v>
      </c>
      <c r="B949" s="2">
        <v>45415</v>
      </c>
      <c r="C949" t="s">
        <v>63</v>
      </c>
      <c r="D949" t="s">
        <v>1694</v>
      </c>
      <c r="E949" t="s">
        <v>1797</v>
      </c>
      <c r="F949">
        <v>3</v>
      </c>
      <c r="G949">
        <v>239.57</v>
      </c>
      <c r="H949">
        <v>0.16</v>
      </c>
      <c r="I949" t="s">
        <v>1824</v>
      </c>
      <c r="J949">
        <v>603.71640000000002</v>
      </c>
    </row>
    <row r="950" spans="1:10" x14ac:dyDescent="0.25">
      <c r="A950" t="s">
        <v>2774</v>
      </c>
      <c r="B950" s="2">
        <v>45343</v>
      </c>
      <c r="C950" t="s">
        <v>1029</v>
      </c>
      <c r="D950" t="s">
        <v>1565</v>
      </c>
      <c r="E950" t="s">
        <v>1804</v>
      </c>
      <c r="F950">
        <v>4</v>
      </c>
      <c r="G950">
        <v>583.21</v>
      </c>
      <c r="H950">
        <v>0.2</v>
      </c>
      <c r="I950" t="s">
        <v>1824</v>
      </c>
      <c r="J950">
        <v>1866.2719999999999</v>
      </c>
    </row>
    <row r="951" spans="1:10" x14ac:dyDescent="0.25">
      <c r="A951" t="s">
        <v>2775</v>
      </c>
      <c r="B951" s="2">
        <v>45399</v>
      </c>
      <c r="C951" t="s">
        <v>1283</v>
      </c>
      <c r="D951" t="s">
        <v>1710</v>
      </c>
      <c r="E951" t="s">
        <v>1782</v>
      </c>
      <c r="F951">
        <v>3</v>
      </c>
      <c r="G951">
        <v>758.75</v>
      </c>
      <c r="H951">
        <v>0.27</v>
      </c>
      <c r="I951" t="s">
        <v>1826</v>
      </c>
      <c r="J951">
        <v>1661.6624999999999</v>
      </c>
    </row>
    <row r="952" spans="1:10" x14ac:dyDescent="0.25">
      <c r="A952" t="s">
        <v>2776</v>
      </c>
      <c r="B952" s="2">
        <v>45689</v>
      </c>
      <c r="C952" t="s">
        <v>975</v>
      </c>
      <c r="D952" t="s">
        <v>1670</v>
      </c>
      <c r="E952" t="s">
        <v>1773</v>
      </c>
      <c r="F952">
        <v>4</v>
      </c>
      <c r="G952">
        <v>372.42</v>
      </c>
      <c r="H952">
        <v>0.19</v>
      </c>
      <c r="I952" t="s">
        <v>1824</v>
      </c>
      <c r="J952">
        <v>1206.6407999999999</v>
      </c>
    </row>
    <row r="953" spans="1:10" x14ac:dyDescent="0.25">
      <c r="A953" t="s">
        <v>2777</v>
      </c>
      <c r="B953" s="2">
        <v>45699</v>
      </c>
      <c r="C953" t="s">
        <v>517</v>
      </c>
      <c r="D953" t="s">
        <v>1674</v>
      </c>
      <c r="E953" t="s">
        <v>1813</v>
      </c>
      <c r="F953">
        <v>4</v>
      </c>
      <c r="G953">
        <v>286.27999999999997</v>
      </c>
      <c r="H953">
        <v>0.28000000000000003</v>
      </c>
      <c r="I953" t="s">
        <v>1826</v>
      </c>
      <c r="J953">
        <v>824.48639999999989</v>
      </c>
    </row>
    <row r="954" spans="1:10" x14ac:dyDescent="0.25">
      <c r="A954" t="s">
        <v>2778</v>
      </c>
      <c r="B954" s="2">
        <v>45663</v>
      </c>
      <c r="C954" t="s">
        <v>887</v>
      </c>
      <c r="D954" t="s">
        <v>1694</v>
      </c>
      <c r="E954" t="s">
        <v>1792</v>
      </c>
      <c r="F954">
        <v>3</v>
      </c>
      <c r="G954">
        <v>488.37</v>
      </c>
      <c r="H954">
        <v>0.27</v>
      </c>
      <c r="I954" t="s">
        <v>1829</v>
      </c>
      <c r="J954">
        <v>1069.5302999999999</v>
      </c>
    </row>
    <row r="955" spans="1:10" x14ac:dyDescent="0.25">
      <c r="A955" t="s">
        <v>2779</v>
      </c>
      <c r="B955" s="2">
        <v>45377</v>
      </c>
      <c r="C955" t="s">
        <v>1446</v>
      </c>
      <c r="D955" t="s">
        <v>1722</v>
      </c>
      <c r="E955" t="s">
        <v>1782</v>
      </c>
      <c r="F955">
        <v>3</v>
      </c>
      <c r="G955">
        <v>662.82</v>
      </c>
      <c r="H955">
        <v>0.01</v>
      </c>
      <c r="I955" t="s">
        <v>1829</v>
      </c>
      <c r="J955">
        <v>1968.5753999999999</v>
      </c>
    </row>
    <row r="956" spans="1:10" x14ac:dyDescent="0.25">
      <c r="A956" t="s">
        <v>2780</v>
      </c>
      <c r="B956" s="2">
        <v>45412</v>
      </c>
      <c r="C956" t="s">
        <v>1527</v>
      </c>
      <c r="D956" t="s">
        <v>1557</v>
      </c>
      <c r="E956" t="s">
        <v>1804</v>
      </c>
      <c r="F956">
        <v>2</v>
      </c>
      <c r="G956">
        <v>824.34</v>
      </c>
      <c r="H956">
        <v>0.1</v>
      </c>
      <c r="I956" t="s">
        <v>1829</v>
      </c>
      <c r="J956">
        <v>1483.8119999999999</v>
      </c>
    </row>
    <row r="957" spans="1:10" x14ac:dyDescent="0.25">
      <c r="A957" t="s">
        <v>2781</v>
      </c>
      <c r="B957" s="2">
        <v>45349</v>
      </c>
      <c r="C957" t="s">
        <v>396</v>
      </c>
      <c r="D957" t="s">
        <v>1666</v>
      </c>
      <c r="E957" t="s">
        <v>1782</v>
      </c>
      <c r="F957">
        <v>1</v>
      </c>
      <c r="G957">
        <v>437.12</v>
      </c>
      <c r="H957">
        <v>0.21</v>
      </c>
      <c r="I957" t="s">
        <v>1824</v>
      </c>
      <c r="J957">
        <v>345.32479999999998</v>
      </c>
    </row>
    <row r="958" spans="1:10" x14ac:dyDescent="0.25">
      <c r="A958" t="s">
        <v>2782</v>
      </c>
      <c r="B958" s="2">
        <v>45486</v>
      </c>
      <c r="C958" t="s">
        <v>1118</v>
      </c>
      <c r="D958" t="s">
        <v>1724</v>
      </c>
      <c r="E958" t="s">
        <v>1776</v>
      </c>
      <c r="F958">
        <v>3</v>
      </c>
      <c r="G958">
        <v>23.37</v>
      </c>
      <c r="H958">
        <v>0.15</v>
      </c>
      <c r="I958" t="s">
        <v>1826</v>
      </c>
      <c r="J958">
        <v>59.593499999999999</v>
      </c>
    </row>
    <row r="959" spans="1:10" x14ac:dyDescent="0.25">
      <c r="A959" t="s">
        <v>2783</v>
      </c>
      <c r="B959" s="2">
        <v>45761</v>
      </c>
      <c r="C959" t="s">
        <v>616</v>
      </c>
      <c r="D959" t="s">
        <v>1620</v>
      </c>
      <c r="E959" t="s">
        <v>1782</v>
      </c>
      <c r="F959">
        <v>1</v>
      </c>
      <c r="G959">
        <v>579.69000000000005</v>
      </c>
      <c r="H959">
        <v>0.02</v>
      </c>
      <c r="I959" t="s">
        <v>1824</v>
      </c>
      <c r="J959">
        <v>568.09620000000007</v>
      </c>
    </row>
    <row r="960" spans="1:10" x14ac:dyDescent="0.25">
      <c r="A960" t="s">
        <v>2784</v>
      </c>
      <c r="B960" s="2">
        <v>45639</v>
      </c>
      <c r="C960" t="s">
        <v>1334</v>
      </c>
      <c r="D960" t="s">
        <v>1704</v>
      </c>
      <c r="E960" t="s">
        <v>1799</v>
      </c>
      <c r="F960">
        <v>3</v>
      </c>
      <c r="G960">
        <v>240.51</v>
      </c>
      <c r="H960">
        <v>7.0000000000000007E-2</v>
      </c>
      <c r="I960" t="s">
        <v>1824</v>
      </c>
      <c r="J960">
        <v>671.02289999999994</v>
      </c>
    </row>
    <row r="961" spans="1:10" x14ac:dyDescent="0.25">
      <c r="A961" t="s">
        <v>2785</v>
      </c>
      <c r="B961" s="2">
        <v>45893</v>
      </c>
      <c r="C961" t="s">
        <v>1193</v>
      </c>
      <c r="D961" t="s">
        <v>1598</v>
      </c>
      <c r="E961" t="s">
        <v>1799</v>
      </c>
      <c r="F961">
        <v>2</v>
      </c>
      <c r="G961">
        <v>855.4</v>
      </c>
      <c r="H961">
        <v>0.08</v>
      </c>
      <c r="I961" t="s">
        <v>1829</v>
      </c>
      <c r="J961">
        <v>1573.9359999999999</v>
      </c>
    </row>
    <row r="962" spans="1:10" x14ac:dyDescent="0.25">
      <c r="A962" t="s">
        <v>2786</v>
      </c>
      <c r="B962" s="2">
        <v>45227</v>
      </c>
      <c r="C962" t="s">
        <v>40</v>
      </c>
      <c r="D962" t="s">
        <v>1728</v>
      </c>
      <c r="E962" t="s">
        <v>1779</v>
      </c>
      <c r="F962">
        <v>1</v>
      </c>
      <c r="G962">
        <v>537.26</v>
      </c>
      <c r="H962">
        <v>0.09</v>
      </c>
      <c r="I962" t="s">
        <v>1824</v>
      </c>
      <c r="J962">
        <v>488.90660000000003</v>
      </c>
    </row>
    <row r="963" spans="1:10" x14ac:dyDescent="0.25">
      <c r="A963" t="s">
        <v>2787</v>
      </c>
      <c r="B963" s="2">
        <v>45637</v>
      </c>
      <c r="C963" t="s">
        <v>1199</v>
      </c>
      <c r="D963" t="s">
        <v>1650</v>
      </c>
      <c r="E963" t="s">
        <v>1789</v>
      </c>
      <c r="F963">
        <v>3</v>
      </c>
      <c r="G963">
        <v>918.26</v>
      </c>
      <c r="H963">
        <v>0.17</v>
      </c>
      <c r="I963" t="s">
        <v>1829</v>
      </c>
      <c r="J963">
        <v>2286.4674</v>
      </c>
    </row>
    <row r="964" spans="1:10" x14ac:dyDescent="0.25">
      <c r="A964" t="s">
        <v>2788</v>
      </c>
      <c r="B964" s="2">
        <v>45472</v>
      </c>
      <c r="C964" t="s">
        <v>341</v>
      </c>
      <c r="D964" t="s">
        <v>1557</v>
      </c>
      <c r="E964" t="s">
        <v>1786</v>
      </c>
      <c r="F964">
        <v>4</v>
      </c>
      <c r="G964">
        <v>579.70000000000005</v>
      </c>
      <c r="H964">
        <v>0.18</v>
      </c>
      <c r="I964" t="s">
        <v>1826</v>
      </c>
      <c r="J964">
        <v>1901.4159999999999</v>
      </c>
    </row>
    <row r="965" spans="1:10" x14ac:dyDescent="0.25">
      <c r="A965" t="s">
        <v>2789</v>
      </c>
      <c r="B965" s="2">
        <v>45710</v>
      </c>
      <c r="C965" t="s">
        <v>490</v>
      </c>
      <c r="D965" t="s">
        <v>1634</v>
      </c>
      <c r="E965" t="s">
        <v>1776</v>
      </c>
      <c r="F965">
        <v>1</v>
      </c>
      <c r="G965">
        <v>824.32</v>
      </c>
      <c r="H965">
        <v>0.18</v>
      </c>
      <c r="I965" t="s">
        <v>1824</v>
      </c>
      <c r="J965">
        <v>675.94240000000013</v>
      </c>
    </row>
    <row r="966" spans="1:10" x14ac:dyDescent="0.25">
      <c r="A966" t="s">
        <v>2790</v>
      </c>
      <c r="B966" s="2">
        <v>45682</v>
      </c>
      <c r="C966" t="s">
        <v>384</v>
      </c>
      <c r="D966" t="s">
        <v>1640</v>
      </c>
      <c r="E966" t="s">
        <v>1801</v>
      </c>
      <c r="F966">
        <v>4</v>
      </c>
      <c r="G966">
        <v>614.99</v>
      </c>
      <c r="H966">
        <v>0.16</v>
      </c>
      <c r="I966" t="s">
        <v>1826</v>
      </c>
      <c r="J966">
        <v>2066.3663999999999</v>
      </c>
    </row>
    <row r="967" spans="1:10" x14ac:dyDescent="0.25">
      <c r="A967" t="s">
        <v>2791</v>
      </c>
      <c r="B967" s="2">
        <v>45730</v>
      </c>
      <c r="C967" t="s">
        <v>441</v>
      </c>
      <c r="D967" t="s">
        <v>1672</v>
      </c>
      <c r="E967" t="s">
        <v>1752</v>
      </c>
      <c r="F967">
        <v>4</v>
      </c>
      <c r="G967">
        <v>189.21</v>
      </c>
      <c r="H967">
        <v>0.06</v>
      </c>
      <c r="I967" t="s">
        <v>1829</v>
      </c>
      <c r="J967">
        <v>711.42959999999994</v>
      </c>
    </row>
    <row r="968" spans="1:10" x14ac:dyDescent="0.25">
      <c r="A968" t="s">
        <v>2792</v>
      </c>
      <c r="B968" s="2">
        <v>45629</v>
      </c>
      <c r="C968" t="s">
        <v>517</v>
      </c>
      <c r="D968" t="s">
        <v>1672</v>
      </c>
      <c r="E968" t="s">
        <v>1799</v>
      </c>
      <c r="F968">
        <v>2</v>
      </c>
      <c r="G968">
        <v>233.33</v>
      </c>
      <c r="H968">
        <v>0.05</v>
      </c>
      <c r="I968" t="s">
        <v>1824</v>
      </c>
      <c r="J968">
        <v>443.327</v>
      </c>
    </row>
    <row r="969" spans="1:10" x14ac:dyDescent="0.25">
      <c r="A969" t="s">
        <v>2793</v>
      </c>
      <c r="B969" s="2">
        <v>45783</v>
      </c>
      <c r="C969" t="s">
        <v>794</v>
      </c>
      <c r="D969" t="s">
        <v>1626</v>
      </c>
      <c r="E969" t="s">
        <v>1810</v>
      </c>
      <c r="F969">
        <v>3</v>
      </c>
      <c r="G969">
        <v>529.89</v>
      </c>
      <c r="H969">
        <v>0.21</v>
      </c>
      <c r="I969" t="s">
        <v>1824</v>
      </c>
      <c r="J969">
        <v>1255.8393000000001</v>
      </c>
    </row>
    <row r="970" spans="1:10" x14ac:dyDescent="0.25">
      <c r="A970" t="s">
        <v>2794</v>
      </c>
      <c r="B970" s="2">
        <v>45518</v>
      </c>
      <c r="C970" t="s">
        <v>1504</v>
      </c>
      <c r="D970" t="s">
        <v>1732</v>
      </c>
      <c r="E970" t="s">
        <v>1757</v>
      </c>
      <c r="F970">
        <v>2</v>
      </c>
      <c r="G970">
        <v>954.1</v>
      </c>
      <c r="H970">
        <v>0.17</v>
      </c>
      <c r="I970" t="s">
        <v>1826</v>
      </c>
      <c r="J970">
        <v>1583.806</v>
      </c>
    </row>
    <row r="971" spans="1:10" x14ac:dyDescent="0.25">
      <c r="A971" t="s">
        <v>2795</v>
      </c>
      <c r="B971" s="2">
        <v>45274</v>
      </c>
      <c r="C971" t="s">
        <v>1017</v>
      </c>
      <c r="D971" t="s">
        <v>1678</v>
      </c>
      <c r="E971" t="s">
        <v>1779</v>
      </c>
      <c r="F971">
        <v>1</v>
      </c>
      <c r="G971">
        <v>370.04</v>
      </c>
      <c r="H971">
        <v>0.04</v>
      </c>
      <c r="I971" t="s">
        <v>1829</v>
      </c>
      <c r="J971">
        <v>355.23840000000001</v>
      </c>
    </row>
    <row r="972" spans="1:10" x14ac:dyDescent="0.25">
      <c r="A972" t="s">
        <v>2796</v>
      </c>
      <c r="B972" s="2">
        <v>45297</v>
      </c>
      <c r="C972" t="s">
        <v>227</v>
      </c>
      <c r="D972" t="s">
        <v>1740</v>
      </c>
      <c r="E972" t="s">
        <v>1813</v>
      </c>
      <c r="F972">
        <v>4</v>
      </c>
      <c r="G972">
        <v>492.71</v>
      </c>
      <c r="H972">
        <v>0.08</v>
      </c>
      <c r="I972" t="s">
        <v>1824</v>
      </c>
      <c r="J972">
        <v>1813.1728000000001</v>
      </c>
    </row>
    <row r="973" spans="1:10" x14ac:dyDescent="0.25">
      <c r="A973" t="s">
        <v>2797</v>
      </c>
      <c r="B973" s="2">
        <v>45530</v>
      </c>
      <c r="C973" t="s">
        <v>890</v>
      </c>
      <c r="D973" t="s">
        <v>1730</v>
      </c>
      <c r="E973" t="s">
        <v>1797</v>
      </c>
      <c r="F973">
        <v>4</v>
      </c>
      <c r="G973">
        <v>853.26</v>
      </c>
      <c r="H973">
        <v>0.24</v>
      </c>
      <c r="I973" t="s">
        <v>1829</v>
      </c>
      <c r="J973">
        <v>2593.9104000000002</v>
      </c>
    </row>
    <row r="974" spans="1:10" x14ac:dyDescent="0.25">
      <c r="A974" t="s">
        <v>2798</v>
      </c>
      <c r="B974" s="2">
        <v>45740</v>
      </c>
      <c r="C974" t="s">
        <v>1263</v>
      </c>
      <c r="D974" t="s">
        <v>1551</v>
      </c>
      <c r="E974" t="s">
        <v>1804</v>
      </c>
      <c r="F974">
        <v>1</v>
      </c>
      <c r="G974">
        <v>402.47</v>
      </c>
      <c r="H974">
        <v>0.19</v>
      </c>
      <c r="I974" t="s">
        <v>1826</v>
      </c>
      <c r="J974">
        <v>326.00070000000011</v>
      </c>
    </row>
    <row r="975" spans="1:10" x14ac:dyDescent="0.25">
      <c r="A975" t="s">
        <v>2799</v>
      </c>
      <c r="B975" s="2">
        <v>45311</v>
      </c>
      <c r="C975" t="s">
        <v>1252</v>
      </c>
      <c r="D975" t="s">
        <v>1656</v>
      </c>
      <c r="E975" t="s">
        <v>1810</v>
      </c>
      <c r="F975">
        <v>2</v>
      </c>
      <c r="G975">
        <v>528.29999999999995</v>
      </c>
      <c r="H975">
        <v>0.24</v>
      </c>
      <c r="I975" t="s">
        <v>1824</v>
      </c>
      <c r="J975">
        <v>803.01599999999996</v>
      </c>
    </row>
    <row r="976" spans="1:10" x14ac:dyDescent="0.25">
      <c r="A976" t="s">
        <v>2800</v>
      </c>
      <c r="B976" s="2">
        <v>45667</v>
      </c>
      <c r="C976" t="s">
        <v>1374</v>
      </c>
      <c r="D976" t="s">
        <v>1568</v>
      </c>
      <c r="E976" t="s">
        <v>1776</v>
      </c>
      <c r="F976">
        <v>4</v>
      </c>
      <c r="G976">
        <v>599.85</v>
      </c>
      <c r="H976">
        <v>0.25</v>
      </c>
      <c r="I976" t="s">
        <v>1824</v>
      </c>
      <c r="J976">
        <v>1799.55</v>
      </c>
    </row>
    <row r="977" spans="1:10" x14ac:dyDescent="0.25">
      <c r="A977" t="s">
        <v>2801</v>
      </c>
      <c r="B977" s="2">
        <v>45281</v>
      </c>
      <c r="C977" t="s">
        <v>957</v>
      </c>
      <c r="D977" t="s">
        <v>1580</v>
      </c>
      <c r="E977" t="s">
        <v>1786</v>
      </c>
      <c r="F977">
        <v>2</v>
      </c>
      <c r="G977">
        <v>61.42</v>
      </c>
      <c r="H977">
        <v>0.08</v>
      </c>
      <c r="I977" t="s">
        <v>1826</v>
      </c>
      <c r="J977">
        <v>113.0128</v>
      </c>
    </row>
    <row r="978" spans="1:10" x14ac:dyDescent="0.25">
      <c r="A978" t="s">
        <v>2802</v>
      </c>
      <c r="B978" s="2">
        <v>45693</v>
      </c>
      <c r="C978" t="s">
        <v>797</v>
      </c>
      <c r="D978" t="s">
        <v>1586</v>
      </c>
      <c r="E978" t="s">
        <v>1789</v>
      </c>
      <c r="F978">
        <v>2</v>
      </c>
      <c r="G978">
        <v>466.42</v>
      </c>
      <c r="H978">
        <v>0.12</v>
      </c>
      <c r="I978" t="s">
        <v>1826</v>
      </c>
      <c r="J978">
        <v>820.89920000000006</v>
      </c>
    </row>
    <row r="979" spans="1:10" x14ac:dyDescent="0.25">
      <c r="A979" t="s">
        <v>2803</v>
      </c>
      <c r="B979" s="2">
        <v>45857</v>
      </c>
      <c r="C979" t="s">
        <v>353</v>
      </c>
      <c r="D979" t="s">
        <v>1610</v>
      </c>
      <c r="E979" t="s">
        <v>1773</v>
      </c>
      <c r="F979">
        <v>4</v>
      </c>
      <c r="G979">
        <v>540.69000000000005</v>
      </c>
      <c r="H979">
        <v>0.09</v>
      </c>
      <c r="I979" t="s">
        <v>1829</v>
      </c>
      <c r="J979">
        <v>1968.1116</v>
      </c>
    </row>
    <row r="980" spans="1:10" x14ac:dyDescent="0.25">
      <c r="A980" t="s">
        <v>2804</v>
      </c>
      <c r="B980" s="2">
        <v>45737</v>
      </c>
      <c r="C980" t="s">
        <v>942</v>
      </c>
      <c r="D980" t="s">
        <v>1586</v>
      </c>
      <c r="E980" t="s">
        <v>1797</v>
      </c>
      <c r="F980">
        <v>3</v>
      </c>
      <c r="G980">
        <v>677.46</v>
      </c>
      <c r="H980">
        <v>0.05</v>
      </c>
      <c r="I980" t="s">
        <v>1824</v>
      </c>
      <c r="J980">
        <v>1930.761</v>
      </c>
    </row>
    <row r="981" spans="1:10" x14ac:dyDescent="0.25">
      <c r="A981" t="s">
        <v>2805</v>
      </c>
      <c r="B981" s="2">
        <v>45771</v>
      </c>
      <c r="C981" t="s">
        <v>1032</v>
      </c>
      <c r="D981" t="s">
        <v>1590</v>
      </c>
      <c r="E981" t="s">
        <v>1757</v>
      </c>
      <c r="F981">
        <v>3</v>
      </c>
      <c r="G981">
        <v>614.63</v>
      </c>
      <c r="H981">
        <v>0.06</v>
      </c>
      <c r="I981" t="s">
        <v>1826</v>
      </c>
      <c r="J981">
        <v>1733.2565999999999</v>
      </c>
    </row>
    <row r="982" spans="1:10" x14ac:dyDescent="0.25">
      <c r="A982" t="s">
        <v>2806</v>
      </c>
      <c r="B982" s="2">
        <v>45272</v>
      </c>
      <c r="C982" t="s">
        <v>746</v>
      </c>
      <c r="D982" t="s">
        <v>1680</v>
      </c>
      <c r="E982" t="s">
        <v>1782</v>
      </c>
      <c r="F982">
        <v>4</v>
      </c>
      <c r="G982">
        <v>649.52</v>
      </c>
      <c r="H982">
        <v>0.11</v>
      </c>
      <c r="I982" t="s">
        <v>1824</v>
      </c>
      <c r="J982">
        <v>2312.2912000000001</v>
      </c>
    </row>
    <row r="983" spans="1:10" x14ac:dyDescent="0.25">
      <c r="A983" t="s">
        <v>2807</v>
      </c>
      <c r="B983" s="2">
        <v>45481</v>
      </c>
      <c r="C983" t="s">
        <v>1377</v>
      </c>
      <c r="D983" t="s">
        <v>1718</v>
      </c>
      <c r="E983" t="s">
        <v>1782</v>
      </c>
      <c r="F983">
        <v>2</v>
      </c>
      <c r="G983">
        <v>943.93</v>
      </c>
      <c r="H983">
        <v>0.22</v>
      </c>
      <c r="I983" t="s">
        <v>1826</v>
      </c>
      <c r="J983">
        <v>1472.5308</v>
      </c>
    </row>
    <row r="984" spans="1:10" x14ac:dyDescent="0.25">
      <c r="A984" t="s">
        <v>2808</v>
      </c>
      <c r="B984" s="2">
        <v>45228</v>
      </c>
      <c r="C984" t="s">
        <v>550</v>
      </c>
      <c r="D984" t="s">
        <v>1610</v>
      </c>
      <c r="E984" t="s">
        <v>1782</v>
      </c>
      <c r="F984">
        <v>4</v>
      </c>
      <c r="G984">
        <v>538.73</v>
      </c>
      <c r="H984">
        <v>0.03</v>
      </c>
      <c r="I984" t="s">
        <v>1824</v>
      </c>
      <c r="J984">
        <v>2090.2723999999998</v>
      </c>
    </row>
    <row r="985" spans="1:10" x14ac:dyDescent="0.25">
      <c r="A985" t="s">
        <v>2809</v>
      </c>
      <c r="B985" s="2">
        <v>45432</v>
      </c>
      <c r="C985" t="s">
        <v>318</v>
      </c>
      <c r="D985" t="s">
        <v>1680</v>
      </c>
      <c r="E985" t="s">
        <v>1782</v>
      </c>
      <c r="F985">
        <v>2</v>
      </c>
      <c r="G985">
        <v>853.93</v>
      </c>
      <c r="H985">
        <v>0.01</v>
      </c>
      <c r="I985" t="s">
        <v>1826</v>
      </c>
      <c r="J985">
        <v>1690.7814000000001</v>
      </c>
    </row>
    <row r="986" spans="1:10" x14ac:dyDescent="0.25">
      <c r="A986" t="s">
        <v>2810</v>
      </c>
      <c r="B986" s="2">
        <v>45914</v>
      </c>
      <c r="C986" t="s">
        <v>1510</v>
      </c>
      <c r="D986" t="s">
        <v>1606</v>
      </c>
      <c r="E986" t="s">
        <v>1769</v>
      </c>
      <c r="F986">
        <v>4</v>
      </c>
      <c r="G986">
        <v>465.42</v>
      </c>
      <c r="H986">
        <v>0.26</v>
      </c>
      <c r="I986" t="s">
        <v>1829</v>
      </c>
      <c r="J986">
        <v>1377.6432</v>
      </c>
    </row>
    <row r="987" spans="1:10" x14ac:dyDescent="0.25">
      <c r="A987" t="s">
        <v>2811</v>
      </c>
      <c r="B987" s="2">
        <v>45758</v>
      </c>
      <c r="C987" t="s">
        <v>208</v>
      </c>
      <c r="D987" t="s">
        <v>1546</v>
      </c>
      <c r="E987" t="s">
        <v>1792</v>
      </c>
      <c r="F987">
        <v>4</v>
      </c>
      <c r="G987">
        <v>880.26</v>
      </c>
      <c r="H987">
        <v>0.11</v>
      </c>
      <c r="I987" t="s">
        <v>1829</v>
      </c>
      <c r="J987">
        <v>3133.7256000000002</v>
      </c>
    </row>
    <row r="988" spans="1:10" x14ac:dyDescent="0.25">
      <c r="A988" t="s">
        <v>2812</v>
      </c>
      <c r="B988" s="2">
        <v>45429</v>
      </c>
      <c r="C988" t="s">
        <v>1487</v>
      </c>
      <c r="D988" t="s">
        <v>1650</v>
      </c>
      <c r="E988" t="s">
        <v>1792</v>
      </c>
      <c r="F988">
        <v>3</v>
      </c>
      <c r="G988">
        <v>461.02</v>
      </c>
      <c r="H988">
        <v>0.28999999999999998</v>
      </c>
      <c r="I988" t="s">
        <v>1826</v>
      </c>
      <c r="J988">
        <v>981.97259999999994</v>
      </c>
    </row>
    <row r="989" spans="1:10" x14ac:dyDescent="0.25">
      <c r="A989" t="s">
        <v>2813</v>
      </c>
      <c r="B989" s="2">
        <v>45578</v>
      </c>
      <c r="C989" t="s">
        <v>110</v>
      </c>
      <c r="D989" t="s">
        <v>1598</v>
      </c>
      <c r="E989" t="s">
        <v>1797</v>
      </c>
      <c r="F989">
        <v>1</v>
      </c>
      <c r="G989">
        <v>531.99</v>
      </c>
      <c r="H989">
        <v>0.17</v>
      </c>
      <c r="I989" t="s">
        <v>1826</v>
      </c>
      <c r="J989">
        <v>441.55169999999998</v>
      </c>
    </row>
    <row r="990" spans="1:10" x14ac:dyDescent="0.25">
      <c r="A990" t="s">
        <v>2814</v>
      </c>
      <c r="B990" s="2">
        <v>45486</v>
      </c>
      <c r="C990" t="s">
        <v>27</v>
      </c>
      <c r="D990" t="s">
        <v>1642</v>
      </c>
      <c r="E990" t="s">
        <v>1807</v>
      </c>
      <c r="F990">
        <v>2</v>
      </c>
      <c r="G990">
        <v>274.08999999999997</v>
      </c>
      <c r="H990">
        <v>0.13</v>
      </c>
      <c r="I990" t="s">
        <v>1826</v>
      </c>
      <c r="J990">
        <v>476.91660000000002</v>
      </c>
    </row>
    <row r="991" spans="1:10" x14ac:dyDescent="0.25">
      <c r="A991" t="s">
        <v>2815</v>
      </c>
      <c r="B991" s="2">
        <v>45694</v>
      </c>
      <c r="C991" t="s">
        <v>1371</v>
      </c>
      <c r="D991" t="s">
        <v>1724</v>
      </c>
      <c r="E991" t="s">
        <v>1789</v>
      </c>
      <c r="F991">
        <v>1</v>
      </c>
      <c r="G991">
        <v>66.14</v>
      </c>
      <c r="H991">
        <v>0.14000000000000001</v>
      </c>
      <c r="I991" t="s">
        <v>1829</v>
      </c>
      <c r="J991">
        <v>56.880400000000002</v>
      </c>
    </row>
    <row r="992" spans="1:10" x14ac:dyDescent="0.25">
      <c r="A992" t="s">
        <v>2816</v>
      </c>
      <c r="B992" s="2">
        <v>45875</v>
      </c>
      <c r="C992" t="s">
        <v>281</v>
      </c>
      <c r="D992" t="s">
        <v>1588</v>
      </c>
      <c r="E992" t="s">
        <v>1786</v>
      </c>
      <c r="F992">
        <v>3</v>
      </c>
      <c r="G992">
        <v>955.82</v>
      </c>
      <c r="H992">
        <v>0.16</v>
      </c>
      <c r="I992" t="s">
        <v>1829</v>
      </c>
      <c r="J992">
        <v>2408.6664000000001</v>
      </c>
    </row>
    <row r="993" spans="1:10" x14ac:dyDescent="0.25">
      <c r="A993" t="s">
        <v>2817</v>
      </c>
      <c r="B993" s="2">
        <v>45432</v>
      </c>
      <c r="C993" t="s">
        <v>1005</v>
      </c>
      <c r="D993" t="s">
        <v>1592</v>
      </c>
      <c r="E993" t="s">
        <v>1794</v>
      </c>
      <c r="F993">
        <v>1</v>
      </c>
      <c r="G993">
        <v>904.92</v>
      </c>
      <c r="H993">
        <v>0.13</v>
      </c>
      <c r="I993" t="s">
        <v>1824</v>
      </c>
      <c r="J993">
        <v>787.28039999999999</v>
      </c>
    </row>
    <row r="994" spans="1:10" x14ac:dyDescent="0.25">
      <c r="A994" t="s">
        <v>2818</v>
      </c>
      <c r="B994" s="2">
        <v>45575</v>
      </c>
      <c r="C994" t="s">
        <v>8</v>
      </c>
      <c r="D994" t="s">
        <v>1628</v>
      </c>
      <c r="E994" t="s">
        <v>1779</v>
      </c>
      <c r="F994">
        <v>3</v>
      </c>
      <c r="G994">
        <v>490.02</v>
      </c>
      <c r="H994">
        <v>0.26</v>
      </c>
      <c r="I994" t="s">
        <v>1824</v>
      </c>
      <c r="J994">
        <v>1087.8444</v>
      </c>
    </row>
    <row r="995" spans="1:10" x14ac:dyDescent="0.25">
      <c r="A995" t="s">
        <v>2819</v>
      </c>
      <c r="B995" s="2">
        <v>45340</v>
      </c>
      <c r="C995" t="s">
        <v>1136</v>
      </c>
      <c r="D995" t="s">
        <v>1586</v>
      </c>
      <c r="E995" t="s">
        <v>1776</v>
      </c>
      <c r="F995">
        <v>2</v>
      </c>
      <c r="G995">
        <v>957.54</v>
      </c>
      <c r="H995">
        <v>0.1</v>
      </c>
      <c r="I995" t="s">
        <v>1829</v>
      </c>
      <c r="J995">
        <v>1723.5719999999999</v>
      </c>
    </row>
    <row r="996" spans="1:10" x14ac:dyDescent="0.25">
      <c r="A996" t="s">
        <v>2820</v>
      </c>
      <c r="B996" s="2">
        <v>45926</v>
      </c>
      <c r="C996" t="s">
        <v>1035</v>
      </c>
      <c r="D996" t="s">
        <v>1746</v>
      </c>
      <c r="E996" t="s">
        <v>1797</v>
      </c>
      <c r="F996">
        <v>2</v>
      </c>
      <c r="G996">
        <v>314.39999999999998</v>
      </c>
      <c r="H996">
        <v>7.0000000000000007E-2</v>
      </c>
      <c r="I996" t="s">
        <v>1826</v>
      </c>
      <c r="J996">
        <v>584.78399999999988</v>
      </c>
    </row>
    <row r="997" spans="1:10" x14ac:dyDescent="0.25">
      <c r="A997" t="s">
        <v>2821</v>
      </c>
      <c r="B997" s="2">
        <v>45373</v>
      </c>
      <c r="C997" t="s">
        <v>1229</v>
      </c>
      <c r="D997" t="s">
        <v>1596</v>
      </c>
      <c r="E997" t="s">
        <v>1776</v>
      </c>
      <c r="F997">
        <v>3</v>
      </c>
      <c r="G997">
        <v>480.11</v>
      </c>
      <c r="H997">
        <v>0.11</v>
      </c>
      <c r="I997" t="s">
        <v>1826</v>
      </c>
      <c r="J997">
        <v>1281.8937000000001</v>
      </c>
    </row>
    <row r="998" spans="1:10" x14ac:dyDescent="0.25">
      <c r="A998" t="s">
        <v>2822</v>
      </c>
      <c r="B998" s="2">
        <v>45579</v>
      </c>
      <c r="C998" t="s">
        <v>1211</v>
      </c>
      <c r="D998" t="s">
        <v>1644</v>
      </c>
      <c r="E998" t="s">
        <v>1776</v>
      </c>
      <c r="F998">
        <v>4</v>
      </c>
      <c r="G998">
        <v>826.55</v>
      </c>
      <c r="H998">
        <v>0.28000000000000003</v>
      </c>
      <c r="I998" t="s">
        <v>1824</v>
      </c>
      <c r="J998">
        <v>2380.4639999999999</v>
      </c>
    </row>
    <row r="999" spans="1:10" x14ac:dyDescent="0.25">
      <c r="A999" t="s">
        <v>2823</v>
      </c>
      <c r="B999" s="2">
        <v>45805</v>
      </c>
      <c r="C999" t="s">
        <v>625</v>
      </c>
      <c r="D999" t="s">
        <v>1602</v>
      </c>
      <c r="E999" t="s">
        <v>1766</v>
      </c>
      <c r="F999">
        <v>3</v>
      </c>
      <c r="G999">
        <v>530.16999999999996</v>
      </c>
      <c r="H999">
        <v>0.18</v>
      </c>
      <c r="I999" t="s">
        <v>1826</v>
      </c>
      <c r="J999">
        <v>1304.2182</v>
      </c>
    </row>
    <row r="1000" spans="1:10" x14ac:dyDescent="0.25">
      <c r="A1000" t="s">
        <v>2824</v>
      </c>
      <c r="B1000" s="2">
        <v>45522</v>
      </c>
      <c r="C1000" t="s">
        <v>1266</v>
      </c>
      <c r="D1000" t="s">
        <v>1616</v>
      </c>
      <c r="E1000" t="s">
        <v>1807</v>
      </c>
      <c r="F1000">
        <v>3</v>
      </c>
      <c r="G1000">
        <v>336.17</v>
      </c>
      <c r="H1000">
        <v>0.04</v>
      </c>
      <c r="I1000" t="s">
        <v>1829</v>
      </c>
      <c r="J1000">
        <v>968.16959999999995</v>
      </c>
    </row>
    <row r="1001" spans="1:10" x14ac:dyDescent="0.25">
      <c r="A1001" t="s">
        <v>2825</v>
      </c>
      <c r="B1001" s="2">
        <v>45304</v>
      </c>
      <c r="C1001" t="s">
        <v>1307</v>
      </c>
      <c r="D1001" t="s">
        <v>1710</v>
      </c>
      <c r="E1001" t="s">
        <v>1782</v>
      </c>
      <c r="F1001">
        <v>4</v>
      </c>
      <c r="G1001">
        <v>22.51</v>
      </c>
      <c r="H1001">
        <v>0.27</v>
      </c>
      <c r="I1001" t="s">
        <v>1826</v>
      </c>
      <c r="J1001">
        <v>65.729200000000006</v>
      </c>
    </row>
    <row r="1002" spans="1:10" x14ac:dyDescent="0.25">
      <c r="A1002" t="s">
        <v>2826</v>
      </c>
      <c r="B1002" s="2">
        <v>45456</v>
      </c>
      <c r="C1002" t="s">
        <v>625</v>
      </c>
      <c r="D1002" t="s">
        <v>1666</v>
      </c>
      <c r="E1002" t="s">
        <v>1761</v>
      </c>
      <c r="F1002">
        <v>2</v>
      </c>
      <c r="G1002">
        <v>909.51</v>
      </c>
      <c r="H1002">
        <v>0.27</v>
      </c>
      <c r="I1002" t="s">
        <v>1824</v>
      </c>
      <c r="J1002">
        <v>1327.8846000000001</v>
      </c>
    </row>
    <row r="1003" spans="1:10" x14ac:dyDescent="0.25">
      <c r="A1003" t="s">
        <v>2827</v>
      </c>
      <c r="B1003" s="2">
        <v>45776</v>
      </c>
      <c r="C1003" t="s">
        <v>198</v>
      </c>
      <c r="D1003" t="s">
        <v>1686</v>
      </c>
      <c r="E1003" t="s">
        <v>1799</v>
      </c>
      <c r="F1003">
        <v>4</v>
      </c>
      <c r="G1003">
        <v>593.84</v>
      </c>
      <c r="H1003">
        <v>0.24</v>
      </c>
      <c r="I1003" t="s">
        <v>1826</v>
      </c>
      <c r="J1003">
        <v>1805.2736</v>
      </c>
    </row>
    <row r="1004" spans="1:10" x14ac:dyDescent="0.25">
      <c r="A1004" t="s">
        <v>2828</v>
      </c>
      <c r="B1004" s="2">
        <v>45566</v>
      </c>
      <c r="C1004" t="s">
        <v>384</v>
      </c>
      <c r="D1004" t="s">
        <v>1694</v>
      </c>
      <c r="E1004" t="s">
        <v>1789</v>
      </c>
      <c r="F1004">
        <v>3</v>
      </c>
      <c r="G1004">
        <v>909.11</v>
      </c>
      <c r="H1004">
        <v>0.23</v>
      </c>
      <c r="I1004" t="s">
        <v>1829</v>
      </c>
      <c r="J1004">
        <v>2100.0441000000001</v>
      </c>
    </row>
    <row r="1005" spans="1:10" x14ac:dyDescent="0.25">
      <c r="A1005" t="s">
        <v>2829</v>
      </c>
      <c r="B1005" s="2">
        <v>45542</v>
      </c>
      <c r="C1005" t="s">
        <v>1243</v>
      </c>
      <c r="D1005" t="s">
        <v>1596</v>
      </c>
      <c r="E1005" t="s">
        <v>1757</v>
      </c>
      <c r="F1005">
        <v>4</v>
      </c>
      <c r="G1005">
        <v>996.85</v>
      </c>
      <c r="H1005">
        <v>0.24</v>
      </c>
      <c r="I1005" t="s">
        <v>1826</v>
      </c>
      <c r="J1005">
        <v>3030.424</v>
      </c>
    </row>
    <row r="1006" spans="1:10" x14ac:dyDescent="0.25">
      <c r="A1006" t="s">
        <v>2830</v>
      </c>
      <c r="B1006" s="2">
        <v>45834</v>
      </c>
      <c r="C1006" t="s">
        <v>948</v>
      </c>
      <c r="D1006" t="s">
        <v>1543</v>
      </c>
      <c r="E1006" t="s">
        <v>1807</v>
      </c>
      <c r="F1006">
        <v>1</v>
      </c>
      <c r="G1006">
        <v>522.69000000000005</v>
      </c>
      <c r="H1006">
        <v>0.06</v>
      </c>
      <c r="I1006" t="s">
        <v>1829</v>
      </c>
      <c r="J1006">
        <v>491.32860000000011</v>
      </c>
    </row>
    <row r="1007" spans="1:10" x14ac:dyDescent="0.25">
      <c r="A1007" t="s">
        <v>2831</v>
      </c>
      <c r="B1007" s="2">
        <v>45405</v>
      </c>
      <c r="C1007" t="s">
        <v>637</v>
      </c>
      <c r="D1007" t="s">
        <v>1656</v>
      </c>
      <c r="E1007" t="s">
        <v>1766</v>
      </c>
      <c r="F1007">
        <v>3</v>
      </c>
      <c r="G1007">
        <v>261.05</v>
      </c>
      <c r="H1007">
        <v>0.12</v>
      </c>
      <c r="I1007" t="s">
        <v>1826</v>
      </c>
      <c r="J1007">
        <v>689.17200000000014</v>
      </c>
    </row>
    <row r="1008" spans="1:10" x14ac:dyDescent="0.25">
      <c r="A1008" t="s">
        <v>2832</v>
      </c>
      <c r="B1008" s="2">
        <v>45918</v>
      </c>
      <c r="C1008" t="s">
        <v>314</v>
      </c>
      <c r="D1008" t="s">
        <v>1594</v>
      </c>
      <c r="E1008" t="s">
        <v>1807</v>
      </c>
      <c r="F1008">
        <v>3</v>
      </c>
      <c r="G1008">
        <v>644.73</v>
      </c>
      <c r="H1008">
        <v>0.01</v>
      </c>
      <c r="I1008" t="s">
        <v>1829</v>
      </c>
      <c r="J1008">
        <v>1914.8480999999999</v>
      </c>
    </row>
    <row r="1009" spans="1:10" x14ac:dyDescent="0.25">
      <c r="A1009" t="s">
        <v>2833</v>
      </c>
      <c r="B1009" s="2">
        <v>45217</v>
      </c>
      <c r="C1009" t="s">
        <v>648</v>
      </c>
      <c r="D1009" t="s">
        <v>1698</v>
      </c>
      <c r="E1009" t="s">
        <v>1761</v>
      </c>
      <c r="F1009">
        <v>2</v>
      </c>
      <c r="G1009">
        <v>541.52</v>
      </c>
      <c r="H1009">
        <v>0.26</v>
      </c>
      <c r="I1009" t="s">
        <v>1826</v>
      </c>
      <c r="J1009">
        <v>801.44959999999992</v>
      </c>
    </row>
    <row r="1010" spans="1:10" x14ac:dyDescent="0.25">
      <c r="A1010" t="s">
        <v>2834</v>
      </c>
      <c r="B1010" s="2">
        <v>45259</v>
      </c>
      <c r="C1010" t="s">
        <v>1322</v>
      </c>
      <c r="D1010" t="s">
        <v>1674</v>
      </c>
      <c r="E1010" t="s">
        <v>1789</v>
      </c>
      <c r="F1010">
        <v>1</v>
      </c>
      <c r="G1010">
        <v>395.18</v>
      </c>
      <c r="H1010">
        <v>0.09</v>
      </c>
      <c r="I1010" t="s">
        <v>1826</v>
      </c>
      <c r="J1010">
        <v>359.61380000000003</v>
      </c>
    </row>
    <row r="1011" spans="1:10" x14ac:dyDescent="0.25">
      <c r="A1011" t="s">
        <v>2835</v>
      </c>
      <c r="B1011" s="2">
        <v>45740</v>
      </c>
      <c r="C1011" t="s">
        <v>356</v>
      </c>
      <c r="D1011" t="s">
        <v>1562</v>
      </c>
      <c r="E1011" t="s">
        <v>1782</v>
      </c>
      <c r="F1011">
        <v>4</v>
      </c>
      <c r="G1011">
        <v>56.37</v>
      </c>
      <c r="H1011">
        <v>0.17</v>
      </c>
      <c r="I1011" t="s">
        <v>1824</v>
      </c>
      <c r="J1011">
        <v>187.14840000000001</v>
      </c>
    </row>
    <row r="1012" spans="1:10" x14ac:dyDescent="0.25">
      <c r="A1012" t="s">
        <v>2836</v>
      </c>
      <c r="B1012" s="2">
        <v>45908</v>
      </c>
      <c r="C1012" t="s">
        <v>681</v>
      </c>
      <c r="D1012" t="s">
        <v>1706</v>
      </c>
      <c r="E1012" t="s">
        <v>1786</v>
      </c>
      <c r="F1012">
        <v>4</v>
      </c>
      <c r="G1012">
        <v>202.59</v>
      </c>
      <c r="H1012">
        <v>0.06</v>
      </c>
      <c r="I1012" t="s">
        <v>1829</v>
      </c>
      <c r="J1012">
        <v>761.73839999999996</v>
      </c>
    </row>
    <row r="1013" spans="1:10" x14ac:dyDescent="0.25">
      <c r="A1013" t="s">
        <v>2837</v>
      </c>
      <c r="B1013" s="2">
        <v>45601</v>
      </c>
      <c r="C1013" t="s">
        <v>27</v>
      </c>
      <c r="D1013" t="s">
        <v>1710</v>
      </c>
      <c r="E1013" t="s">
        <v>1773</v>
      </c>
      <c r="F1013">
        <v>2</v>
      </c>
      <c r="G1013">
        <v>358.36</v>
      </c>
      <c r="H1013">
        <v>0.05</v>
      </c>
      <c r="I1013" t="s">
        <v>1826</v>
      </c>
      <c r="J1013">
        <v>680.88400000000001</v>
      </c>
    </row>
    <row r="1014" spans="1:10" x14ac:dyDescent="0.25">
      <c r="A1014" t="s">
        <v>2838</v>
      </c>
      <c r="B1014" s="2">
        <v>45535</v>
      </c>
      <c r="C1014" t="s">
        <v>264</v>
      </c>
      <c r="D1014" t="s">
        <v>1622</v>
      </c>
      <c r="E1014" t="s">
        <v>1810</v>
      </c>
      <c r="F1014">
        <v>4</v>
      </c>
      <c r="G1014">
        <v>85.62</v>
      </c>
      <c r="H1014">
        <v>0.28000000000000003</v>
      </c>
      <c r="I1014" t="s">
        <v>1829</v>
      </c>
      <c r="J1014">
        <v>246.5856</v>
      </c>
    </row>
    <row r="1015" spans="1:10" x14ac:dyDescent="0.25">
      <c r="A1015" t="s">
        <v>2839</v>
      </c>
      <c r="B1015" s="2">
        <v>45459</v>
      </c>
      <c r="C1015" t="s">
        <v>610</v>
      </c>
      <c r="D1015" t="s">
        <v>1560</v>
      </c>
      <c r="E1015" t="s">
        <v>1807</v>
      </c>
      <c r="F1015">
        <v>4</v>
      </c>
      <c r="G1015">
        <v>929.26</v>
      </c>
      <c r="H1015">
        <v>0.23</v>
      </c>
      <c r="I1015" t="s">
        <v>1826</v>
      </c>
      <c r="J1015">
        <v>2862.1208000000001</v>
      </c>
    </row>
    <row r="1016" spans="1:10" x14ac:dyDescent="0.25">
      <c r="A1016" t="s">
        <v>2840</v>
      </c>
      <c r="B1016" s="2">
        <v>45681</v>
      </c>
      <c r="C1016" t="s">
        <v>975</v>
      </c>
      <c r="D1016" t="s">
        <v>1668</v>
      </c>
      <c r="E1016" t="s">
        <v>1797</v>
      </c>
      <c r="F1016">
        <v>2</v>
      </c>
      <c r="G1016">
        <v>92.64</v>
      </c>
      <c r="H1016">
        <v>0.14000000000000001</v>
      </c>
      <c r="I1016" t="s">
        <v>1829</v>
      </c>
      <c r="J1016">
        <v>159.3408</v>
      </c>
    </row>
    <row r="1017" spans="1:10" x14ac:dyDescent="0.25">
      <c r="A1017" t="s">
        <v>2841</v>
      </c>
      <c r="B1017" s="2">
        <v>45725</v>
      </c>
      <c r="C1017" t="s">
        <v>794</v>
      </c>
      <c r="D1017" t="s">
        <v>1672</v>
      </c>
      <c r="E1017" t="s">
        <v>1769</v>
      </c>
      <c r="F1017">
        <v>4</v>
      </c>
      <c r="G1017">
        <v>139.05000000000001</v>
      </c>
      <c r="H1017">
        <v>0.28999999999999998</v>
      </c>
      <c r="I1017" t="s">
        <v>1829</v>
      </c>
      <c r="J1017">
        <v>394.90199999999999</v>
      </c>
    </row>
    <row r="1018" spans="1:10" x14ac:dyDescent="0.25">
      <c r="A1018" t="s">
        <v>2842</v>
      </c>
      <c r="B1018" s="2">
        <v>45461</v>
      </c>
      <c r="C1018" t="s">
        <v>475</v>
      </c>
      <c r="D1018" t="s">
        <v>1654</v>
      </c>
      <c r="E1018" t="s">
        <v>1769</v>
      </c>
      <c r="F1018">
        <v>3</v>
      </c>
      <c r="G1018">
        <v>155.87</v>
      </c>
      <c r="H1018">
        <v>0.03</v>
      </c>
      <c r="I1018" t="s">
        <v>1829</v>
      </c>
      <c r="J1018">
        <v>453.58170000000001</v>
      </c>
    </row>
    <row r="1019" spans="1:10" x14ac:dyDescent="0.25">
      <c r="A1019" t="s">
        <v>2843</v>
      </c>
      <c r="B1019" s="2">
        <v>45837</v>
      </c>
      <c r="C1019" t="s">
        <v>1368</v>
      </c>
      <c r="D1019" t="s">
        <v>1616</v>
      </c>
      <c r="E1019" t="s">
        <v>1804</v>
      </c>
      <c r="F1019">
        <v>4</v>
      </c>
      <c r="G1019">
        <v>115.42</v>
      </c>
      <c r="H1019">
        <v>0.03</v>
      </c>
      <c r="I1019" t="s">
        <v>1829</v>
      </c>
      <c r="J1019">
        <v>447.82960000000003</v>
      </c>
    </row>
    <row r="1020" spans="1:10" x14ac:dyDescent="0.25">
      <c r="A1020" t="s">
        <v>2844</v>
      </c>
      <c r="B1020" s="2">
        <v>45823</v>
      </c>
      <c r="C1020" t="s">
        <v>422</v>
      </c>
      <c r="D1020" t="s">
        <v>1652</v>
      </c>
      <c r="E1020" t="s">
        <v>1776</v>
      </c>
      <c r="F1020">
        <v>3</v>
      </c>
      <c r="G1020">
        <v>593.62</v>
      </c>
      <c r="H1020">
        <v>0.08</v>
      </c>
      <c r="I1020" t="s">
        <v>1824</v>
      </c>
      <c r="J1020">
        <v>1638.3912</v>
      </c>
    </row>
    <row r="1021" spans="1:10" x14ac:dyDescent="0.25">
      <c r="A1021" t="s">
        <v>2845</v>
      </c>
      <c r="B1021" s="2">
        <v>45733</v>
      </c>
      <c r="C1021" t="s">
        <v>1107</v>
      </c>
      <c r="D1021" t="s">
        <v>1638</v>
      </c>
      <c r="E1021" t="s">
        <v>1769</v>
      </c>
      <c r="F1021">
        <v>2</v>
      </c>
      <c r="G1021">
        <v>825.04</v>
      </c>
      <c r="H1021">
        <v>0.2</v>
      </c>
      <c r="I1021" t="s">
        <v>1824</v>
      </c>
      <c r="J1021">
        <v>1320.0640000000001</v>
      </c>
    </row>
    <row r="1022" spans="1:10" x14ac:dyDescent="0.25">
      <c r="A1022" t="s">
        <v>2846</v>
      </c>
      <c r="B1022" s="2">
        <v>45322</v>
      </c>
      <c r="C1022" t="s">
        <v>1431</v>
      </c>
      <c r="D1022" t="s">
        <v>1598</v>
      </c>
      <c r="E1022" t="s">
        <v>1797</v>
      </c>
      <c r="F1022">
        <v>1</v>
      </c>
      <c r="G1022">
        <v>963.76</v>
      </c>
      <c r="H1022">
        <v>0.14000000000000001</v>
      </c>
      <c r="I1022" t="s">
        <v>1826</v>
      </c>
      <c r="J1022">
        <v>828.83359999999993</v>
      </c>
    </row>
    <row r="1023" spans="1:10" x14ac:dyDescent="0.25">
      <c r="A1023" t="s">
        <v>2847</v>
      </c>
      <c r="B1023" s="2">
        <v>45415</v>
      </c>
      <c r="C1023" t="s">
        <v>926</v>
      </c>
      <c r="D1023" t="s">
        <v>1658</v>
      </c>
      <c r="E1023" t="s">
        <v>1776</v>
      </c>
      <c r="F1023">
        <v>1</v>
      </c>
      <c r="G1023">
        <v>238.24</v>
      </c>
      <c r="H1023">
        <v>0.12</v>
      </c>
      <c r="I1023" t="s">
        <v>1826</v>
      </c>
      <c r="J1023">
        <v>209.65119999999999</v>
      </c>
    </row>
    <row r="1024" spans="1:10" x14ac:dyDescent="0.25">
      <c r="A1024" t="s">
        <v>2848</v>
      </c>
      <c r="B1024" s="2">
        <v>45644</v>
      </c>
      <c r="C1024" t="s">
        <v>1411</v>
      </c>
      <c r="D1024" t="s">
        <v>1712</v>
      </c>
      <c r="E1024" t="s">
        <v>1804</v>
      </c>
      <c r="F1024">
        <v>1</v>
      </c>
      <c r="G1024">
        <v>756.63</v>
      </c>
      <c r="H1024">
        <v>0.04</v>
      </c>
      <c r="I1024" t="s">
        <v>1826</v>
      </c>
      <c r="J1024">
        <v>726.36479999999995</v>
      </c>
    </row>
    <row r="1025" spans="1:10" x14ac:dyDescent="0.25">
      <c r="A1025" t="s">
        <v>2849</v>
      </c>
      <c r="B1025" s="2">
        <v>45845</v>
      </c>
      <c r="C1025" t="s">
        <v>85</v>
      </c>
      <c r="D1025" t="s">
        <v>1734</v>
      </c>
      <c r="E1025" t="s">
        <v>1779</v>
      </c>
      <c r="F1025">
        <v>3</v>
      </c>
      <c r="G1025">
        <v>159.76</v>
      </c>
      <c r="H1025">
        <v>0.22</v>
      </c>
      <c r="I1025" t="s">
        <v>1824</v>
      </c>
      <c r="J1025">
        <v>373.83839999999998</v>
      </c>
    </row>
    <row r="1026" spans="1:10" x14ac:dyDescent="0.25">
      <c r="A1026" t="s">
        <v>2850</v>
      </c>
      <c r="B1026" s="2">
        <v>45354</v>
      </c>
      <c r="C1026" t="s">
        <v>1151</v>
      </c>
      <c r="D1026" t="s">
        <v>1738</v>
      </c>
      <c r="E1026" t="s">
        <v>1782</v>
      </c>
      <c r="F1026">
        <v>1</v>
      </c>
      <c r="G1026">
        <v>329.94</v>
      </c>
      <c r="H1026">
        <v>0.14000000000000001</v>
      </c>
      <c r="I1026" t="s">
        <v>1829</v>
      </c>
      <c r="J1026">
        <v>283.7484</v>
      </c>
    </row>
    <row r="1027" spans="1:10" x14ac:dyDescent="0.25">
      <c r="A1027" t="s">
        <v>2851</v>
      </c>
      <c r="B1027" s="2">
        <v>45720</v>
      </c>
      <c r="C1027" t="s">
        <v>224</v>
      </c>
      <c r="D1027" t="s">
        <v>1582</v>
      </c>
      <c r="E1027" t="s">
        <v>1782</v>
      </c>
      <c r="F1027">
        <v>1</v>
      </c>
      <c r="G1027">
        <v>234.06</v>
      </c>
      <c r="H1027">
        <v>0.11</v>
      </c>
      <c r="I1027" t="s">
        <v>1826</v>
      </c>
      <c r="J1027">
        <v>208.3134</v>
      </c>
    </row>
    <row r="1028" spans="1:10" x14ac:dyDescent="0.25">
      <c r="A1028" t="s">
        <v>2852</v>
      </c>
      <c r="B1028" s="2">
        <v>45278</v>
      </c>
      <c r="C1028" t="s">
        <v>999</v>
      </c>
      <c r="D1028" t="s">
        <v>1710</v>
      </c>
      <c r="E1028" t="s">
        <v>1752</v>
      </c>
      <c r="F1028">
        <v>2</v>
      </c>
      <c r="G1028">
        <v>773.75</v>
      </c>
      <c r="H1028">
        <v>0.16</v>
      </c>
      <c r="I1028" t="s">
        <v>1826</v>
      </c>
      <c r="J1028">
        <v>1299.9000000000001</v>
      </c>
    </row>
    <row r="1029" spans="1:10" x14ac:dyDescent="0.25">
      <c r="A1029" t="s">
        <v>2853</v>
      </c>
      <c r="B1029" s="2">
        <v>45422</v>
      </c>
      <c r="C1029" t="s">
        <v>1352</v>
      </c>
      <c r="D1029" t="s">
        <v>1652</v>
      </c>
      <c r="E1029" t="s">
        <v>1810</v>
      </c>
      <c r="F1029">
        <v>1</v>
      </c>
      <c r="G1029">
        <v>73.88</v>
      </c>
      <c r="H1029">
        <v>0.04</v>
      </c>
      <c r="I1029" t="s">
        <v>1824</v>
      </c>
      <c r="J1029">
        <v>70.924799999999991</v>
      </c>
    </row>
    <row r="1030" spans="1:10" x14ac:dyDescent="0.25">
      <c r="A1030" t="s">
        <v>2854</v>
      </c>
      <c r="B1030" s="2">
        <v>45337</v>
      </c>
      <c r="C1030" t="s">
        <v>32</v>
      </c>
      <c r="D1030" t="s">
        <v>1720</v>
      </c>
      <c r="E1030" t="s">
        <v>1810</v>
      </c>
      <c r="F1030">
        <v>1</v>
      </c>
      <c r="G1030">
        <v>859.3</v>
      </c>
      <c r="H1030">
        <v>0.16</v>
      </c>
      <c r="I1030" t="s">
        <v>1826</v>
      </c>
      <c r="J1030">
        <v>721.8119999999999</v>
      </c>
    </row>
    <row r="1031" spans="1:10" x14ac:dyDescent="0.25">
      <c r="A1031" t="s">
        <v>2855</v>
      </c>
      <c r="B1031" s="2">
        <v>45564</v>
      </c>
      <c r="C1031" t="s">
        <v>444</v>
      </c>
      <c r="D1031" t="s">
        <v>1710</v>
      </c>
      <c r="E1031" t="s">
        <v>1776</v>
      </c>
      <c r="F1031">
        <v>4</v>
      </c>
      <c r="G1031">
        <v>762.43</v>
      </c>
      <c r="H1031">
        <v>0.05</v>
      </c>
      <c r="I1031" t="s">
        <v>1824</v>
      </c>
      <c r="J1031">
        <v>2897.233999999999</v>
      </c>
    </row>
    <row r="1032" spans="1:10" x14ac:dyDescent="0.25">
      <c r="A1032" t="s">
        <v>2856</v>
      </c>
      <c r="B1032" s="2">
        <v>45424</v>
      </c>
      <c r="C1032" t="s">
        <v>428</v>
      </c>
      <c r="D1032" t="s">
        <v>1694</v>
      </c>
      <c r="E1032" t="s">
        <v>1752</v>
      </c>
      <c r="F1032">
        <v>1</v>
      </c>
      <c r="G1032">
        <v>328.51</v>
      </c>
      <c r="H1032">
        <v>0.2</v>
      </c>
      <c r="I1032" t="s">
        <v>1829</v>
      </c>
      <c r="J1032">
        <v>262.80799999999999</v>
      </c>
    </row>
    <row r="1033" spans="1:10" x14ac:dyDescent="0.25">
      <c r="A1033" t="s">
        <v>2857</v>
      </c>
      <c r="B1033" s="2">
        <v>45719</v>
      </c>
      <c r="C1033" t="s">
        <v>872</v>
      </c>
      <c r="D1033" t="s">
        <v>1636</v>
      </c>
      <c r="E1033" t="s">
        <v>1769</v>
      </c>
      <c r="F1033">
        <v>1</v>
      </c>
      <c r="G1033">
        <v>34.51</v>
      </c>
      <c r="H1033">
        <v>0.04</v>
      </c>
      <c r="I1033" t="s">
        <v>1829</v>
      </c>
      <c r="J1033">
        <v>33.129600000000003</v>
      </c>
    </row>
    <row r="1034" spans="1:10" x14ac:dyDescent="0.25">
      <c r="A1034" t="s">
        <v>2858</v>
      </c>
      <c r="B1034" s="2">
        <v>45250</v>
      </c>
      <c r="C1034" t="s">
        <v>372</v>
      </c>
      <c r="D1034" t="s">
        <v>1586</v>
      </c>
      <c r="E1034" t="s">
        <v>1792</v>
      </c>
      <c r="F1034">
        <v>3</v>
      </c>
      <c r="G1034">
        <v>663.73</v>
      </c>
      <c r="H1034">
        <v>0.06</v>
      </c>
      <c r="I1034" t="s">
        <v>1829</v>
      </c>
      <c r="J1034">
        <v>1871.7185999999999</v>
      </c>
    </row>
    <row r="1035" spans="1:10" x14ac:dyDescent="0.25">
      <c r="A1035" t="s">
        <v>2859</v>
      </c>
      <c r="B1035" s="2">
        <v>45479</v>
      </c>
      <c r="C1035" t="s">
        <v>788</v>
      </c>
      <c r="D1035" t="s">
        <v>1614</v>
      </c>
      <c r="E1035" t="s">
        <v>1786</v>
      </c>
      <c r="F1035">
        <v>1</v>
      </c>
      <c r="G1035">
        <v>409.41</v>
      </c>
      <c r="H1035">
        <v>0.13</v>
      </c>
      <c r="I1035" t="s">
        <v>1826</v>
      </c>
      <c r="J1035">
        <v>356.18669999999997</v>
      </c>
    </row>
    <row r="1036" spans="1:10" x14ac:dyDescent="0.25">
      <c r="A1036" t="s">
        <v>2860</v>
      </c>
      <c r="B1036" s="2">
        <v>45727</v>
      </c>
      <c r="C1036" t="s">
        <v>332</v>
      </c>
      <c r="D1036" t="s">
        <v>1704</v>
      </c>
      <c r="E1036" t="s">
        <v>1766</v>
      </c>
      <c r="F1036">
        <v>3</v>
      </c>
      <c r="G1036">
        <v>461.03</v>
      </c>
      <c r="H1036">
        <v>0.11</v>
      </c>
      <c r="I1036" t="s">
        <v>1826</v>
      </c>
      <c r="J1036">
        <v>1230.9501</v>
      </c>
    </row>
    <row r="1037" spans="1:10" x14ac:dyDescent="0.25">
      <c r="A1037" t="s">
        <v>2861</v>
      </c>
      <c r="B1037" s="2">
        <v>45394</v>
      </c>
      <c r="C1037" t="s">
        <v>1151</v>
      </c>
      <c r="D1037" t="s">
        <v>1586</v>
      </c>
      <c r="E1037" t="s">
        <v>1799</v>
      </c>
      <c r="F1037">
        <v>2</v>
      </c>
      <c r="G1037">
        <v>760.14</v>
      </c>
      <c r="H1037">
        <v>0.02</v>
      </c>
      <c r="I1037" t="s">
        <v>1829</v>
      </c>
      <c r="J1037">
        <v>1489.8743999999999</v>
      </c>
    </row>
    <row r="1038" spans="1:10" x14ac:dyDescent="0.25">
      <c r="A1038" t="s">
        <v>2862</v>
      </c>
      <c r="B1038" s="2">
        <v>45773</v>
      </c>
      <c r="C1038" t="s">
        <v>884</v>
      </c>
      <c r="D1038" t="s">
        <v>1594</v>
      </c>
      <c r="E1038" t="s">
        <v>1757</v>
      </c>
      <c r="F1038">
        <v>3</v>
      </c>
      <c r="G1038">
        <v>688.76</v>
      </c>
      <c r="H1038">
        <v>0.12</v>
      </c>
      <c r="I1038" t="s">
        <v>1826</v>
      </c>
      <c r="J1038">
        <v>1818.3263999999999</v>
      </c>
    </row>
    <row r="1039" spans="1:10" x14ac:dyDescent="0.25">
      <c r="A1039" t="s">
        <v>2863</v>
      </c>
      <c r="B1039" s="2">
        <v>45779</v>
      </c>
      <c r="C1039" t="s">
        <v>532</v>
      </c>
      <c r="D1039" t="s">
        <v>1634</v>
      </c>
      <c r="E1039" t="s">
        <v>1786</v>
      </c>
      <c r="F1039">
        <v>2</v>
      </c>
      <c r="G1039">
        <v>257.77999999999997</v>
      </c>
      <c r="H1039">
        <v>0.05</v>
      </c>
      <c r="I1039" t="s">
        <v>1824</v>
      </c>
      <c r="J1039">
        <v>489.78199999999993</v>
      </c>
    </row>
    <row r="1040" spans="1:10" x14ac:dyDescent="0.25">
      <c r="A1040" t="s">
        <v>2864</v>
      </c>
      <c r="B1040" s="2">
        <v>45400</v>
      </c>
      <c r="C1040" t="s">
        <v>198</v>
      </c>
      <c r="D1040" t="s">
        <v>1654</v>
      </c>
      <c r="E1040" t="s">
        <v>1779</v>
      </c>
      <c r="F1040">
        <v>2</v>
      </c>
      <c r="G1040">
        <v>314.29000000000002</v>
      </c>
      <c r="H1040">
        <v>0.19</v>
      </c>
      <c r="I1040" t="s">
        <v>1829</v>
      </c>
      <c r="J1040">
        <v>509.14980000000008</v>
      </c>
    </row>
    <row r="1041" spans="1:10" x14ac:dyDescent="0.25">
      <c r="A1041" t="s">
        <v>2865</v>
      </c>
      <c r="B1041" s="2">
        <v>45520</v>
      </c>
      <c r="C1041" t="s">
        <v>520</v>
      </c>
      <c r="D1041" t="s">
        <v>1692</v>
      </c>
      <c r="E1041" t="s">
        <v>1799</v>
      </c>
      <c r="F1041">
        <v>3</v>
      </c>
      <c r="G1041">
        <v>336.09</v>
      </c>
      <c r="H1041">
        <v>0.01</v>
      </c>
      <c r="I1041" t="s">
        <v>1826</v>
      </c>
      <c r="J1041">
        <v>998.18729999999994</v>
      </c>
    </row>
    <row r="1042" spans="1:10" x14ac:dyDescent="0.25">
      <c r="A1042" t="s">
        <v>2866</v>
      </c>
      <c r="B1042" s="2">
        <v>45861</v>
      </c>
      <c r="C1042" t="s">
        <v>20</v>
      </c>
      <c r="D1042" t="s">
        <v>1698</v>
      </c>
      <c r="E1042" t="s">
        <v>1807</v>
      </c>
      <c r="F1042">
        <v>3</v>
      </c>
      <c r="G1042">
        <v>202.07</v>
      </c>
      <c r="H1042">
        <v>0.23</v>
      </c>
      <c r="I1042" t="s">
        <v>1826</v>
      </c>
      <c r="J1042">
        <v>466.78170000000011</v>
      </c>
    </row>
    <row r="1043" spans="1:10" x14ac:dyDescent="0.25">
      <c r="A1043" t="s">
        <v>2867</v>
      </c>
      <c r="B1043" s="2">
        <v>45781</v>
      </c>
      <c r="C1043" t="s">
        <v>978</v>
      </c>
      <c r="D1043" t="s">
        <v>1582</v>
      </c>
      <c r="E1043" t="s">
        <v>1782</v>
      </c>
      <c r="F1043">
        <v>2</v>
      </c>
      <c r="G1043">
        <v>485.25</v>
      </c>
      <c r="H1043">
        <v>0.28000000000000003</v>
      </c>
      <c r="I1043" t="s">
        <v>1824</v>
      </c>
      <c r="J1043">
        <v>698.76</v>
      </c>
    </row>
    <row r="1044" spans="1:10" x14ac:dyDescent="0.25">
      <c r="A1044" t="s">
        <v>2868</v>
      </c>
      <c r="B1044" s="2">
        <v>45906</v>
      </c>
      <c r="C1044" t="s">
        <v>568</v>
      </c>
      <c r="D1044" t="s">
        <v>1698</v>
      </c>
      <c r="E1044" t="s">
        <v>1789</v>
      </c>
      <c r="F1044">
        <v>4</v>
      </c>
      <c r="G1044">
        <v>552.38</v>
      </c>
      <c r="H1044">
        <v>0.1</v>
      </c>
      <c r="I1044" t="s">
        <v>1826</v>
      </c>
      <c r="J1044">
        <v>1988.568</v>
      </c>
    </row>
    <row r="1045" spans="1:10" x14ac:dyDescent="0.25">
      <c r="A1045" t="s">
        <v>2869</v>
      </c>
      <c r="B1045" s="2">
        <v>45251</v>
      </c>
      <c r="C1045" t="s">
        <v>378</v>
      </c>
      <c r="D1045" t="s">
        <v>1664</v>
      </c>
      <c r="E1045" t="s">
        <v>1807</v>
      </c>
      <c r="F1045">
        <v>4</v>
      </c>
      <c r="G1045">
        <v>377.26</v>
      </c>
      <c r="H1045">
        <v>0.22</v>
      </c>
      <c r="I1045" t="s">
        <v>1829</v>
      </c>
      <c r="J1045">
        <v>1177.0512000000001</v>
      </c>
    </row>
    <row r="1046" spans="1:10" x14ac:dyDescent="0.25">
      <c r="A1046" t="s">
        <v>2870</v>
      </c>
      <c r="B1046" s="2">
        <v>45257</v>
      </c>
      <c r="C1046" t="s">
        <v>202</v>
      </c>
      <c r="D1046" t="s">
        <v>1642</v>
      </c>
      <c r="E1046" t="s">
        <v>1813</v>
      </c>
      <c r="F1046">
        <v>4</v>
      </c>
      <c r="G1046">
        <v>189.07</v>
      </c>
      <c r="H1046">
        <v>0.1</v>
      </c>
      <c r="I1046" t="s">
        <v>1829</v>
      </c>
      <c r="J1046">
        <v>680.65200000000004</v>
      </c>
    </row>
    <row r="1047" spans="1:10" x14ac:dyDescent="0.25">
      <c r="A1047" t="s">
        <v>2871</v>
      </c>
      <c r="B1047" s="2">
        <v>45818</v>
      </c>
      <c r="C1047" t="s">
        <v>1533</v>
      </c>
      <c r="D1047" t="s">
        <v>1608</v>
      </c>
      <c r="E1047" t="s">
        <v>1769</v>
      </c>
      <c r="F1047">
        <v>3</v>
      </c>
      <c r="G1047">
        <v>272.27</v>
      </c>
      <c r="H1047">
        <v>0.01</v>
      </c>
      <c r="I1047" t="s">
        <v>1824</v>
      </c>
      <c r="J1047">
        <v>808.64189999999996</v>
      </c>
    </row>
    <row r="1048" spans="1:10" x14ac:dyDescent="0.25">
      <c r="A1048" t="s">
        <v>2872</v>
      </c>
      <c r="B1048" s="2">
        <v>45806</v>
      </c>
      <c r="C1048" t="s">
        <v>842</v>
      </c>
      <c r="D1048" t="s">
        <v>1732</v>
      </c>
      <c r="E1048" t="s">
        <v>1792</v>
      </c>
      <c r="F1048">
        <v>1</v>
      </c>
      <c r="G1048">
        <v>209.39</v>
      </c>
      <c r="H1048">
        <v>0.28000000000000003</v>
      </c>
      <c r="I1048" t="s">
        <v>1826</v>
      </c>
      <c r="J1048">
        <v>150.76079999999999</v>
      </c>
    </row>
    <row r="1049" spans="1:10" x14ac:dyDescent="0.25">
      <c r="A1049" t="s">
        <v>2873</v>
      </c>
      <c r="B1049" s="2">
        <v>45288</v>
      </c>
      <c r="C1049" t="s">
        <v>202</v>
      </c>
      <c r="D1049" t="s">
        <v>1708</v>
      </c>
      <c r="E1049" t="s">
        <v>1786</v>
      </c>
      <c r="F1049">
        <v>1</v>
      </c>
      <c r="G1049">
        <v>813.87</v>
      </c>
      <c r="H1049">
        <v>0.23</v>
      </c>
      <c r="I1049" t="s">
        <v>1824</v>
      </c>
      <c r="J1049">
        <v>626.67989999999998</v>
      </c>
    </row>
    <row r="1050" spans="1:10" x14ac:dyDescent="0.25">
      <c r="A1050" t="s">
        <v>2874</v>
      </c>
      <c r="B1050" s="2">
        <v>45783</v>
      </c>
      <c r="C1050" t="s">
        <v>821</v>
      </c>
      <c r="D1050" t="s">
        <v>1604</v>
      </c>
      <c r="E1050" t="s">
        <v>1752</v>
      </c>
      <c r="F1050">
        <v>1</v>
      </c>
      <c r="G1050">
        <v>143.69999999999999</v>
      </c>
      <c r="H1050">
        <v>0.19</v>
      </c>
      <c r="I1050" t="s">
        <v>1826</v>
      </c>
      <c r="J1050">
        <v>116.39700000000001</v>
      </c>
    </row>
    <row r="1051" spans="1:10" x14ac:dyDescent="0.25">
      <c r="A1051" t="s">
        <v>2875</v>
      </c>
      <c r="B1051" s="2">
        <v>45385</v>
      </c>
      <c r="C1051" t="s">
        <v>1449</v>
      </c>
      <c r="D1051" t="s">
        <v>1640</v>
      </c>
      <c r="E1051" t="s">
        <v>1757</v>
      </c>
      <c r="F1051">
        <v>4</v>
      </c>
      <c r="G1051">
        <v>837.34</v>
      </c>
      <c r="H1051">
        <v>0.05</v>
      </c>
      <c r="I1051" t="s">
        <v>1826</v>
      </c>
      <c r="J1051">
        <v>3181.8919999999998</v>
      </c>
    </row>
    <row r="1052" spans="1:10" x14ac:dyDescent="0.25">
      <c r="A1052" t="s">
        <v>2876</v>
      </c>
      <c r="B1052" s="2">
        <v>45878</v>
      </c>
      <c r="C1052" t="s">
        <v>417</v>
      </c>
      <c r="D1052" t="s">
        <v>1578</v>
      </c>
      <c r="E1052" t="s">
        <v>1813</v>
      </c>
      <c r="F1052">
        <v>1</v>
      </c>
      <c r="G1052">
        <v>151.66</v>
      </c>
      <c r="H1052">
        <v>0.16</v>
      </c>
      <c r="I1052" t="s">
        <v>1829</v>
      </c>
      <c r="J1052">
        <v>127.3944</v>
      </c>
    </row>
    <row r="1053" spans="1:10" x14ac:dyDescent="0.25">
      <c r="A1053" t="s">
        <v>2877</v>
      </c>
      <c r="B1053" s="2">
        <v>45720</v>
      </c>
      <c r="C1053" t="s">
        <v>1533</v>
      </c>
      <c r="D1053" t="s">
        <v>1636</v>
      </c>
      <c r="E1053" t="s">
        <v>1782</v>
      </c>
      <c r="F1053">
        <v>3</v>
      </c>
      <c r="G1053">
        <v>961.4</v>
      </c>
      <c r="H1053">
        <v>0.02</v>
      </c>
      <c r="I1053" t="s">
        <v>1826</v>
      </c>
      <c r="J1053">
        <v>2826.5160000000001</v>
      </c>
    </row>
    <row r="1054" spans="1:10" x14ac:dyDescent="0.25">
      <c r="A1054" t="s">
        <v>2878</v>
      </c>
      <c r="B1054" s="2">
        <v>45503</v>
      </c>
      <c r="C1054" t="s">
        <v>1157</v>
      </c>
      <c r="D1054" t="s">
        <v>1696</v>
      </c>
      <c r="E1054" t="s">
        <v>1810</v>
      </c>
      <c r="F1054">
        <v>4</v>
      </c>
      <c r="G1054">
        <v>475.98</v>
      </c>
      <c r="H1054">
        <v>0.19</v>
      </c>
      <c r="I1054" t="s">
        <v>1826</v>
      </c>
      <c r="J1054">
        <v>1542.1751999999999</v>
      </c>
    </row>
    <row r="1055" spans="1:10" x14ac:dyDescent="0.25">
      <c r="A1055" t="s">
        <v>2879</v>
      </c>
      <c r="B1055" s="2">
        <v>45551</v>
      </c>
      <c r="C1055" t="s">
        <v>1187</v>
      </c>
      <c r="D1055" t="s">
        <v>1624</v>
      </c>
      <c r="E1055" t="s">
        <v>1801</v>
      </c>
      <c r="F1055">
        <v>4</v>
      </c>
      <c r="G1055">
        <v>132.88999999999999</v>
      </c>
      <c r="H1055">
        <v>0.12</v>
      </c>
      <c r="I1055" t="s">
        <v>1824</v>
      </c>
      <c r="J1055">
        <v>467.77280000000002</v>
      </c>
    </row>
    <row r="1056" spans="1:10" x14ac:dyDescent="0.25">
      <c r="A1056" t="s">
        <v>2880</v>
      </c>
      <c r="B1056" s="2">
        <v>45850</v>
      </c>
      <c r="C1056" t="s">
        <v>1355</v>
      </c>
      <c r="D1056" t="s">
        <v>1618</v>
      </c>
      <c r="E1056" t="s">
        <v>1794</v>
      </c>
      <c r="F1056">
        <v>3</v>
      </c>
      <c r="G1056">
        <v>471.31</v>
      </c>
      <c r="H1056">
        <v>0</v>
      </c>
      <c r="I1056" t="s">
        <v>1826</v>
      </c>
      <c r="J1056">
        <v>1413.93</v>
      </c>
    </row>
    <row r="1057" spans="1:10" x14ac:dyDescent="0.25">
      <c r="A1057" t="s">
        <v>2881</v>
      </c>
      <c r="B1057" s="2">
        <v>45441</v>
      </c>
      <c r="C1057" t="s">
        <v>1431</v>
      </c>
      <c r="D1057" t="s">
        <v>1700</v>
      </c>
      <c r="E1057" t="s">
        <v>1799</v>
      </c>
      <c r="F1057">
        <v>2</v>
      </c>
      <c r="G1057">
        <v>720.32</v>
      </c>
      <c r="H1057">
        <v>0.26</v>
      </c>
      <c r="I1057" t="s">
        <v>1824</v>
      </c>
      <c r="J1057">
        <v>1066.0735999999999</v>
      </c>
    </row>
    <row r="1058" spans="1:10" x14ac:dyDescent="0.25">
      <c r="A1058" t="s">
        <v>2882</v>
      </c>
      <c r="B1058" s="2">
        <v>45431</v>
      </c>
      <c r="C1058" t="s">
        <v>275</v>
      </c>
      <c r="D1058" t="s">
        <v>1680</v>
      </c>
      <c r="E1058" t="s">
        <v>1810</v>
      </c>
      <c r="F1058">
        <v>4</v>
      </c>
      <c r="G1058">
        <v>99.92</v>
      </c>
      <c r="H1058">
        <v>0.11</v>
      </c>
      <c r="I1058" t="s">
        <v>1829</v>
      </c>
      <c r="J1058">
        <v>355.71519999999998</v>
      </c>
    </row>
    <row r="1059" spans="1:10" x14ac:dyDescent="0.25">
      <c r="A1059" t="s">
        <v>2883</v>
      </c>
      <c r="B1059" s="2">
        <v>45873</v>
      </c>
      <c r="C1059" t="s">
        <v>247</v>
      </c>
      <c r="D1059" t="s">
        <v>1568</v>
      </c>
      <c r="E1059" t="s">
        <v>1766</v>
      </c>
      <c r="F1059">
        <v>3</v>
      </c>
      <c r="G1059">
        <v>900.63</v>
      </c>
      <c r="H1059">
        <v>0.11</v>
      </c>
      <c r="I1059" t="s">
        <v>1829</v>
      </c>
      <c r="J1059">
        <v>2404.6821</v>
      </c>
    </row>
    <row r="1060" spans="1:10" x14ac:dyDescent="0.25">
      <c r="A1060" t="s">
        <v>2884</v>
      </c>
      <c r="B1060" s="2">
        <v>45629</v>
      </c>
      <c r="C1060" t="s">
        <v>1368</v>
      </c>
      <c r="D1060" t="s">
        <v>1640</v>
      </c>
      <c r="E1060" t="s">
        <v>1782</v>
      </c>
      <c r="F1060">
        <v>1</v>
      </c>
      <c r="G1060">
        <v>681.72</v>
      </c>
      <c r="H1060">
        <v>0.11</v>
      </c>
      <c r="I1060" t="s">
        <v>1826</v>
      </c>
      <c r="J1060">
        <v>606.73080000000004</v>
      </c>
    </row>
    <row r="1061" spans="1:10" x14ac:dyDescent="0.25">
      <c r="A1061" t="s">
        <v>2885</v>
      </c>
      <c r="B1061" s="2">
        <v>45222</v>
      </c>
      <c r="C1061" t="s">
        <v>48</v>
      </c>
      <c r="D1061" t="s">
        <v>1704</v>
      </c>
      <c r="E1061" t="s">
        <v>1797</v>
      </c>
      <c r="F1061">
        <v>2</v>
      </c>
      <c r="G1061">
        <v>838.22</v>
      </c>
      <c r="H1061">
        <v>0.3</v>
      </c>
      <c r="I1061" t="s">
        <v>1824</v>
      </c>
      <c r="J1061">
        <v>1173.508</v>
      </c>
    </row>
    <row r="1062" spans="1:10" x14ac:dyDescent="0.25">
      <c r="A1062" t="s">
        <v>2886</v>
      </c>
      <c r="B1062" s="2">
        <v>45797</v>
      </c>
      <c r="C1062" t="s">
        <v>637</v>
      </c>
      <c r="D1062" t="s">
        <v>1722</v>
      </c>
      <c r="E1062" t="s">
        <v>1794</v>
      </c>
      <c r="F1062">
        <v>2</v>
      </c>
      <c r="G1062">
        <v>816.22</v>
      </c>
      <c r="H1062">
        <v>0.27</v>
      </c>
      <c r="I1062" t="s">
        <v>1824</v>
      </c>
      <c r="J1062">
        <v>1191.6812</v>
      </c>
    </row>
    <row r="1063" spans="1:10" x14ac:dyDescent="0.25">
      <c r="A1063" t="s">
        <v>2887</v>
      </c>
      <c r="B1063" s="2">
        <v>45554</v>
      </c>
      <c r="C1063" t="s">
        <v>1187</v>
      </c>
      <c r="D1063" t="s">
        <v>1670</v>
      </c>
      <c r="E1063" t="s">
        <v>1779</v>
      </c>
      <c r="F1063">
        <v>2</v>
      </c>
      <c r="G1063">
        <v>654.12</v>
      </c>
      <c r="H1063">
        <v>0.27</v>
      </c>
      <c r="I1063" t="s">
        <v>1826</v>
      </c>
      <c r="J1063">
        <v>955.01519999999994</v>
      </c>
    </row>
    <row r="1064" spans="1:10" x14ac:dyDescent="0.25">
      <c r="A1064" t="s">
        <v>2888</v>
      </c>
      <c r="B1064" s="2">
        <v>45385</v>
      </c>
      <c r="C1064" t="s">
        <v>372</v>
      </c>
      <c r="D1064" t="s">
        <v>1694</v>
      </c>
      <c r="E1064" t="s">
        <v>1797</v>
      </c>
      <c r="F1064">
        <v>4</v>
      </c>
      <c r="G1064">
        <v>528.22</v>
      </c>
      <c r="H1064">
        <v>0.2</v>
      </c>
      <c r="I1064" t="s">
        <v>1826</v>
      </c>
      <c r="J1064">
        <v>1690.3040000000001</v>
      </c>
    </row>
    <row r="1065" spans="1:10" x14ac:dyDescent="0.25">
      <c r="A1065" t="s">
        <v>2889</v>
      </c>
      <c r="B1065" s="2">
        <v>45704</v>
      </c>
      <c r="C1065" t="s">
        <v>716</v>
      </c>
      <c r="D1065" t="s">
        <v>1616</v>
      </c>
      <c r="E1065" t="s">
        <v>1779</v>
      </c>
      <c r="F1065">
        <v>4</v>
      </c>
      <c r="G1065">
        <v>36.72</v>
      </c>
      <c r="H1065">
        <v>7.0000000000000007E-2</v>
      </c>
      <c r="I1065" t="s">
        <v>1829</v>
      </c>
      <c r="J1065">
        <v>136.5984</v>
      </c>
    </row>
    <row r="1066" spans="1:10" x14ac:dyDescent="0.25">
      <c r="A1066" t="s">
        <v>2890</v>
      </c>
      <c r="B1066" s="2">
        <v>45545</v>
      </c>
      <c r="C1066" t="s">
        <v>1157</v>
      </c>
      <c r="D1066" t="s">
        <v>1704</v>
      </c>
      <c r="E1066" t="s">
        <v>1813</v>
      </c>
      <c r="F1066">
        <v>2</v>
      </c>
      <c r="G1066">
        <v>705.97</v>
      </c>
      <c r="H1066">
        <v>0.1</v>
      </c>
      <c r="I1066" t="s">
        <v>1826</v>
      </c>
      <c r="J1066">
        <v>1270.7460000000001</v>
      </c>
    </row>
    <row r="1067" spans="1:10" x14ac:dyDescent="0.25">
      <c r="A1067" t="s">
        <v>2891</v>
      </c>
      <c r="B1067" s="2">
        <v>45736</v>
      </c>
      <c r="C1067" t="s">
        <v>100</v>
      </c>
      <c r="D1067" t="s">
        <v>1628</v>
      </c>
      <c r="E1067" t="s">
        <v>1757</v>
      </c>
      <c r="F1067">
        <v>2</v>
      </c>
      <c r="G1067">
        <v>994.29</v>
      </c>
      <c r="H1067">
        <v>0.01</v>
      </c>
      <c r="I1067" t="s">
        <v>1826</v>
      </c>
      <c r="J1067">
        <v>1968.6941999999999</v>
      </c>
    </row>
    <row r="1068" spans="1:10" x14ac:dyDescent="0.25">
      <c r="A1068" t="s">
        <v>2892</v>
      </c>
      <c r="B1068" s="2">
        <v>45608</v>
      </c>
      <c r="C1068" t="s">
        <v>1307</v>
      </c>
      <c r="D1068" t="s">
        <v>1732</v>
      </c>
      <c r="E1068" t="s">
        <v>1810</v>
      </c>
      <c r="F1068">
        <v>1</v>
      </c>
      <c r="G1068">
        <v>909.04</v>
      </c>
      <c r="H1068">
        <v>0.11</v>
      </c>
      <c r="I1068" t="s">
        <v>1824</v>
      </c>
      <c r="J1068">
        <v>809.04560000000004</v>
      </c>
    </row>
    <row r="1069" spans="1:10" x14ac:dyDescent="0.25">
      <c r="A1069" t="s">
        <v>2893</v>
      </c>
      <c r="B1069" s="2">
        <v>45334</v>
      </c>
      <c r="C1069" t="s">
        <v>1095</v>
      </c>
      <c r="D1069" t="s">
        <v>1616</v>
      </c>
      <c r="E1069" t="s">
        <v>1792</v>
      </c>
      <c r="F1069">
        <v>1</v>
      </c>
      <c r="G1069">
        <v>164.73</v>
      </c>
      <c r="H1069">
        <v>0.12</v>
      </c>
      <c r="I1069" t="s">
        <v>1826</v>
      </c>
      <c r="J1069">
        <v>144.9624</v>
      </c>
    </row>
    <row r="1070" spans="1:10" x14ac:dyDescent="0.25">
      <c r="A1070" t="s">
        <v>2894</v>
      </c>
      <c r="B1070" s="2">
        <v>45690</v>
      </c>
      <c r="C1070" t="s">
        <v>230</v>
      </c>
      <c r="D1070" t="s">
        <v>1622</v>
      </c>
      <c r="E1070" t="s">
        <v>1779</v>
      </c>
      <c r="F1070">
        <v>2</v>
      </c>
      <c r="G1070">
        <v>606.35</v>
      </c>
      <c r="H1070">
        <v>0.16</v>
      </c>
      <c r="I1070" t="s">
        <v>1829</v>
      </c>
      <c r="J1070">
        <v>1018.668</v>
      </c>
    </row>
    <row r="1071" spans="1:10" x14ac:dyDescent="0.25">
      <c r="A1071" t="s">
        <v>2895</v>
      </c>
      <c r="B1071" s="2">
        <v>45481</v>
      </c>
      <c r="C1071" t="s">
        <v>544</v>
      </c>
      <c r="D1071" t="s">
        <v>1744</v>
      </c>
      <c r="E1071" t="s">
        <v>1769</v>
      </c>
      <c r="F1071">
        <v>3</v>
      </c>
      <c r="G1071">
        <v>904.19</v>
      </c>
      <c r="H1071">
        <v>0.09</v>
      </c>
      <c r="I1071" t="s">
        <v>1824</v>
      </c>
      <c r="J1071">
        <v>2468.4387000000002</v>
      </c>
    </row>
    <row r="1072" spans="1:10" x14ac:dyDescent="0.25">
      <c r="A1072" t="s">
        <v>2896</v>
      </c>
      <c r="B1072" s="2">
        <v>45576</v>
      </c>
      <c r="C1072" t="s">
        <v>508</v>
      </c>
      <c r="D1072" t="s">
        <v>1648</v>
      </c>
      <c r="E1072" t="s">
        <v>1761</v>
      </c>
      <c r="F1072">
        <v>4</v>
      </c>
      <c r="G1072">
        <v>694.61</v>
      </c>
      <c r="H1072">
        <v>0.18</v>
      </c>
      <c r="I1072" t="s">
        <v>1829</v>
      </c>
      <c r="J1072">
        <v>2278.3208</v>
      </c>
    </row>
    <row r="1073" spans="1:10" x14ac:dyDescent="0.25">
      <c r="A1073" t="s">
        <v>2897</v>
      </c>
      <c r="B1073" s="2">
        <v>45215</v>
      </c>
      <c r="C1073" t="s">
        <v>727</v>
      </c>
      <c r="D1073" t="s">
        <v>1726</v>
      </c>
      <c r="E1073" t="s">
        <v>1761</v>
      </c>
      <c r="F1073">
        <v>4</v>
      </c>
      <c r="G1073">
        <v>753.83</v>
      </c>
      <c r="H1073">
        <v>0.24</v>
      </c>
      <c r="I1073" t="s">
        <v>1824</v>
      </c>
      <c r="J1073">
        <v>2291.6432</v>
      </c>
    </row>
    <row r="1074" spans="1:10" x14ac:dyDescent="0.25">
      <c r="A1074" t="s">
        <v>2898</v>
      </c>
      <c r="B1074" s="2">
        <v>45653</v>
      </c>
      <c r="C1074" t="s">
        <v>646</v>
      </c>
      <c r="D1074" t="s">
        <v>1590</v>
      </c>
      <c r="E1074" t="s">
        <v>1782</v>
      </c>
      <c r="F1074">
        <v>1</v>
      </c>
      <c r="G1074">
        <v>66.22</v>
      </c>
      <c r="H1074">
        <v>0.02</v>
      </c>
      <c r="I1074" t="s">
        <v>1824</v>
      </c>
      <c r="J1074">
        <v>64.895600000000002</v>
      </c>
    </row>
    <row r="1075" spans="1:10" x14ac:dyDescent="0.25">
      <c r="A1075" t="s">
        <v>2899</v>
      </c>
      <c r="B1075" s="2">
        <v>45241</v>
      </c>
      <c r="C1075" t="s">
        <v>1059</v>
      </c>
      <c r="D1075" t="s">
        <v>1676</v>
      </c>
      <c r="E1075" t="s">
        <v>1799</v>
      </c>
      <c r="F1075">
        <v>2</v>
      </c>
      <c r="G1075">
        <v>891.8</v>
      </c>
      <c r="H1075">
        <v>0.28999999999999998</v>
      </c>
      <c r="I1075" t="s">
        <v>1829</v>
      </c>
      <c r="J1075">
        <v>1266.356</v>
      </c>
    </row>
    <row r="1076" spans="1:10" x14ac:dyDescent="0.25">
      <c r="A1076" t="s">
        <v>2900</v>
      </c>
      <c r="B1076" s="2">
        <v>45428</v>
      </c>
      <c r="C1076" t="s">
        <v>1136</v>
      </c>
      <c r="D1076" t="s">
        <v>1698</v>
      </c>
      <c r="E1076" t="s">
        <v>1786</v>
      </c>
      <c r="F1076">
        <v>4</v>
      </c>
      <c r="G1076">
        <v>255.48</v>
      </c>
      <c r="H1076">
        <v>0.03</v>
      </c>
      <c r="I1076" t="s">
        <v>1829</v>
      </c>
      <c r="J1076">
        <v>991.26239999999996</v>
      </c>
    </row>
    <row r="1077" spans="1:10" x14ac:dyDescent="0.25">
      <c r="A1077" t="s">
        <v>2901</v>
      </c>
      <c r="B1077" s="2">
        <v>45593</v>
      </c>
      <c r="C1077" t="s">
        <v>951</v>
      </c>
      <c r="D1077" t="s">
        <v>1716</v>
      </c>
      <c r="E1077" t="s">
        <v>1807</v>
      </c>
      <c r="F1077">
        <v>4</v>
      </c>
      <c r="G1077">
        <v>604.87</v>
      </c>
      <c r="H1077">
        <v>0.28000000000000003</v>
      </c>
      <c r="I1077" t="s">
        <v>1826</v>
      </c>
      <c r="J1077">
        <v>1742.0255999999999</v>
      </c>
    </row>
    <row r="1078" spans="1:10" x14ac:dyDescent="0.25">
      <c r="A1078" t="s">
        <v>2902</v>
      </c>
      <c r="B1078" s="2">
        <v>45370</v>
      </c>
      <c r="C1078" t="s">
        <v>175</v>
      </c>
      <c r="D1078" t="s">
        <v>1614</v>
      </c>
      <c r="E1078" t="s">
        <v>1807</v>
      </c>
      <c r="F1078">
        <v>3</v>
      </c>
      <c r="G1078">
        <v>623.82000000000005</v>
      </c>
      <c r="H1078">
        <v>0.13</v>
      </c>
      <c r="I1078" t="s">
        <v>1829</v>
      </c>
      <c r="J1078">
        <v>1628.1702</v>
      </c>
    </row>
    <row r="1079" spans="1:10" x14ac:dyDescent="0.25">
      <c r="A1079" t="s">
        <v>2903</v>
      </c>
      <c r="B1079" s="2">
        <v>45882</v>
      </c>
      <c r="C1079" t="s">
        <v>470</v>
      </c>
      <c r="D1079" t="s">
        <v>1690</v>
      </c>
      <c r="E1079" t="s">
        <v>1804</v>
      </c>
      <c r="F1079">
        <v>3</v>
      </c>
      <c r="G1079">
        <v>575.24</v>
      </c>
      <c r="H1079">
        <v>0.12</v>
      </c>
      <c r="I1079" t="s">
        <v>1829</v>
      </c>
      <c r="J1079">
        <v>1518.6335999999999</v>
      </c>
    </row>
    <row r="1080" spans="1:10" x14ac:dyDescent="0.25">
      <c r="A1080" t="s">
        <v>2904</v>
      </c>
      <c r="B1080" s="2">
        <v>45878</v>
      </c>
      <c r="C1080" t="s">
        <v>1286</v>
      </c>
      <c r="D1080" t="s">
        <v>1553</v>
      </c>
      <c r="E1080" t="s">
        <v>1792</v>
      </c>
      <c r="F1080">
        <v>1</v>
      </c>
      <c r="G1080">
        <v>769.4</v>
      </c>
      <c r="H1080">
        <v>0.16</v>
      </c>
      <c r="I1080" t="s">
        <v>1824</v>
      </c>
      <c r="J1080">
        <v>646.29599999999994</v>
      </c>
    </row>
    <row r="1081" spans="1:10" x14ac:dyDescent="0.25">
      <c r="A1081" t="s">
        <v>2905</v>
      </c>
      <c r="B1081" s="2">
        <v>45420</v>
      </c>
      <c r="C1081" t="s">
        <v>1035</v>
      </c>
      <c r="D1081" t="s">
        <v>1553</v>
      </c>
      <c r="E1081" t="s">
        <v>1807</v>
      </c>
      <c r="F1081">
        <v>1</v>
      </c>
      <c r="G1081">
        <v>227.28</v>
      </c>
      <c r="H1081">
        <v>0.13</v>
      </c>
      <c r="I1081" t="s">
        <v>1829</v>
      </c>
      <c r="J1081">
        <v>197.7336</v>
      </c>
    </row>
    <row r="1082" spans="1:10" x14ac:dyDescent="0.25">
      <c r="A1082" t="s">
        <v>2906</v>
      </c>
      <c r="B1082" s="2">
        <v>45361</v>
      </c>
      <c r="C1082" t="s">
        <v>195</v>
      </c>
      <c r="D1082" t="s">
        <v>1549</v>
      </c>
      <c r="E1082" t="s">
        <v>1807</v>
      </c>
      <c r="F1082">
        <v>4</v>
      </c>
      <c r="G1082">
        <v>127.58</v>
      </c>
      <c r="H1082">
        <v>0.15</v>
      </c>
      <c r="I1082" t="s">
        <v>1824</v>
      </c>
      <c r="J1082">
        <v>433.77199999999999</v>
      </c>
    </row>
    <row r="1083" spans="1:10" x14ac:dyDescent="0.25">
      <c r="A1083" t="s">
        <v>2907</v>
      </c>
      <c r="B1083" s="2">
        <v>45702</v>
      </c>
      <c r="C1083" t="s">
        <v>1298</v>
      </c>
      <c r="D1083" t="s">
        <v>1636</v>
      </c>
      <c r="E1083" t="s">
        <v>1766</v>
      </c>
      <c r="F1083">
        <v>1</v>
      </c>
      <c r="G1083">
        <v>793.21</v>
      </c>
      <c r="H1083">
        <v>0.09</v>
      </c>
      <c r="I1083" t="s">
        <v>1824</v>
      </c>
      <c r="J1083">
        <v>721.8211</v>
      </c>
    </row>
    <row r="1084" spans="1:10" x14ac:dyDescent="0.25">
      <c r="A1084" t="s">
        <v>2908</v>
      </c>
      <c r="B1084" s="2">
        <v>45871</v>
      </c>
      <c r="C1084" t="s">
        <v>951</v>
      </c>
      <c r="D1084" t="s">
        <v>1714</v>
      </c>
      <c r="E1084" t="s">
        <v>1794</v>
      </c>
      <c r="F1084">
        <v>3</v>
      </c>
      <c r="G1084">
        <v>435.61</v>
      </c>
      <c r="H1084">
        <v>0.03</v>
      </c>
      <c r="I1084" t="s">
        <v>1826</v>
      </c>
      <c r="J1084">
        <v>1267.6251</v>
      </c>
    </row>
    <row r="1085" spans="1:10" x14ac:dyDescent="0.25">
      <c r="A1085" t="s">
        <v>2909</v>
      </c>
      <c r="B1085" s="2">
        <v>45531</v>
      </c>
      <c r="C1085" t="s">
        <v>1202</v>
      </c>
      <c r="D1085" t="s">
        <v>1606</v>
      </c>
      <c r="E1085" t="s">
        <v>1804</v>
      </c>
      <c r="F1085">
        <v>1</v>
      </c>
      <c r="G1085">
        <v>850.06</v>
      </c>
      <c r="H1085">
        <v>0.28999999999999998</v>
      </c>
      <c r="I1085" t="s">
        <v>1826</v>
      </c>
      <c r="J1085">
        <v>603.54259999999988</v>
      </c>
    </row>
    <row r="1086" spans="1:10" x14ac:dyDescent="0.25">
      <c r="A1086" t="s">
        <v>2910</v>
      </c>
      <c r="B1086" s="2">
        <v>45330</v>
      </c>
      <c r="C1086" t="s">
        <v>1089</v>
      </c>
      <c r="D1086" t="s">
        <v>1580</v>
      </c>
      <c r="E1086" t="s">
        <v>1804</v>
      </c>
      <c r="F1086">
        <v>2</v>
      </c>
      <c r="G1086">
        <v>753.92</v>
      </c>
      <c r="H1086">
        <v>0.17</v>
      </c>
      <c r="I1086" t="s">
        <v>1826</v>
      </c>
      <c r="J1086">
        <v>1251.5072</v>
      </c>
    </row>
    <row r="1087" spans="1:10" x14ac:dyDescent="0.25">
      <c r="A1087" t="s">
        <v>2911</v>
      </c>
      <c r="B1087" s="2">
        <v>45311</v>
      </c>
      <c r="C1087" t="s">
        <v>1501</v>
      </c>
      <c r="D1087" t="s">
        <v>1553</v>
      </c>
      <c r="E1087" t="s">
        <v>1797</v>
      </c>
      <c r="F1087">
        <v>3</v>
      </c>
      <c r="G1087">
        <v>408.99</v>
      </c>
      <c r="H1087">
        <v>0.27</v>
      </c>
      <c r="I1087" t="s">
        <v>1826</v>
      </c>
      <c r="J1087">
        <v>895.68809999999996</v>
      </c>
    </row>
    <row r="1088" spans="1:10" x14ac:dyDescent="0.25">
      <c r="A1088" t="s">
        <v>2912</v>
      </c>
      <c r="B1088" s="2">
        <v>45567</v>
      </c>
      <c r="C1088" t="s">
        <v>905</v>
      </c>
      <c r="D1088" t="s">
        <v>1662</v>
      </c>
      <c r="E1088" t="s">
        <v>1773</v>
      </c>
      <c r="F1088">
        <v>3</v>
      </c>
      <c r="G1088">
        <v>404.5</v>
      </c>
      <c r="H1088">
        <v>0.22</v>
      </c>
      <c r="I1088" t="s">
        <v>1826</v>
      </c>
      <c r="J1088">
        <v>946.53000000000009</v>
      </c>
    </row>
    <row r="1089" spans="1:10" x14ac:dyDescent="0.25">
      <c r="A1089" t="s">
        <v>2913</v>
      </c>
      <c r="B1089" s="2">
        <v>45239</v>
      </c>
      <c r="C1089" t="s">
        <v>1187</v>
      </c>
      <c r="D1089" t="s">
        <v>1626</v>
      </c>
      <c r="E1089" t="s">
        <v>1766</v>
      </c>
      <c r="F1089">
        <v>3</v>
      </c>
      <c r="G1089">
        <v>717.81</v>
      </c>
      <c r="H1089">
        <v>0.17</v>
      </c>
      <c r="I1089" t="s">
        <v>1829</v>
      </c>
      <c r="J1089">
        <v>1787.3469</v>
      </c>
    </row>
    <row r="1090" spans="1:10" x14ac:dyDescent="0.25">
      <c r="A1090" t="s">
        <v>2914</v>
      </c>
      <c r="B1090" s="2">
        <v>45284</v>
      </c>
      <c r="C1090" t="s">
        <v>803</v>
      </c>
      <c r="D1090" t="s">
        <v>1716</v>
      </c>
      <c r="E1090" t="s">
        <v>1757</v>
      </c>
      <c r="F1090">
        <v>3</v>
      </c>
      <c r="G1090">
        <v>204.77</v>
      </c>
      <c r="H1090">
        <v>0.14000000000000001</v>
      </c>
      <c r="I1090" t="s">
        <v>1824</v>
      </c>
      <c r="J1090">
        <v>528.3066</v>
      </c>
    </row>
    <row r="1091" spans="1:10" x14ac:dyDescent="0.25">
      <c r="A1091" t="s">
        <v>2915</v>
      </c>
      <c r="B1091" s="2">
        <v>45686</v>
      </c>
      <c r="C1091" t="s">
        <v>153</v>
      </c>
      <c r="D1091" t="s">
        <v>1644</v>
      </c>
      <c r="E1091" t="s">
        <v>1810</v>
      </c>
      <c r="F1091">
        <v>4</v>
      </c>
      <c r="G1091">
        <v>106.23</v>
      </c>
      <c r="H1091">
        <v>0.28000000000000003</v>
      </c>
      <c r="I1091" t="s">
        <v>1829</v>
      </c>
      <c r="J1091">
        <v>305.94240000000002</v>
      </c>
    </row>
    <row r="1092" spans="1:10" x14ac:dyDescent="0.25">
      <c r="A1092" t="s">
        <v>2916</v>
      </c>
      <c r="B1092" s="2">
        <v>45824</v>
      </c>
      <c r="C1092" t="s">
        <v>1023</v>
      </c>
      <c r="D1092" t="s">
        <v>1680</v>
      </c>
      <c r="E1092" t="s">
        <v>1773</v>
      </c>
      <c r="F1092">
        <v>2</v>
      </c>
      <c r="G1092">
        <v>769.48</v>
      </c>
      <c r="H1092">
        <v>0.11</v>
      </c>
      <c r="I1092" t="s">
        <v>1826</v>
      </c>
      <c r="J1092">
        <v>1369.6744000000001</v>
      </c>
    </row>
    <row r="1093" spans="1:10" x14ac:dyDescent="0.25">
      <c r="A1093" t="s">
        <v>2917</v>
      </c>
      <c r="B1093" s="2">
        <v>45867</v>
      </c>
      <c r="C1093" t="s">
        <v>815</v>
      </c>
      <c r="D1093" t="s">
        <v>1662</v>
      </c>
      <c r="E1093" t="s">
        <v>1797</v>
      </c>
      <c r="F1093">
        <v>2</v>
      </c>
      <c r="G1093">
        <v>714.21</v>
      </c>
      <c r="H1093">
        <v>0.14000000000000001</v>
      </c>
      <c r="I1093" t="s">
        <v>1824</v>
      </c>
      <c r="J1093">
        <v>1228.4412</v>
      </c>
    </row>
    <row r="1094" spans="1:10" x14ac:dyDescent="0.25">
      <c r="A1094" t="s">
        <v>2918</v>
      </c>
      <c r="B1094" s="2">
        <v>45578</v>
      </c>
      <c r="C1094" t="s">
        <v>863</v>
      </c>
      <c r="D1094" t="s">
        <v>1570</v>
      </c>
      <c r="E1094" t="s">
        <v>1801</v>
      </c>
      <c r="F1094">
        <v>4</v>
      </c>
      <c r="G1094">
        <v>632.24</v>
      </c>
      <c r="H1094">
        <v>0.25</v>
      </c>
      <c r="I1094" t="s">
        <v>1826</v>
      </c>
      <c r="J1094">
        <v>1896.72</v>
      </c>
    </row>
    <row r="1095" spans="1:10" x14ac:dyDescent="0.25">
      <c r="A1095" t="s">
        <v>2919</v>
      </c>
      <c r="B1095" s="2">
        <v>45575</v>
      </c>
      <c r="C1095" t="s">
        <v>538</v>
      </c>
      <c r="D1095" t="s">
        <v>1704</v>
      </c>
      <c r="E1095" t="s">
        <v>1766</v>
      </c>
      <c r="F1095">
        <v>2</v>
      </c>
      <c r="G1095">
        <v>845.27</v>
      </c>
      <c r="H1095">
        <v>0.18</v>
      </c>
      <c r="I1095" t="s">
        <v>1826</v>
      </c>
      <c r="J1095">
        <v>1386.2428</v>
      </c>
    </row>
    <row r="1096" spans="1:10" x14ac:dyDescent="0.25">
      <c r="A1096" t="s">
        <v>2920</v>
      </c>
      <c r="B1096" s="2">
        <v>45816</v>
      </c>
      <c r="C1096" t="s">
        <v>1527</v>
      </c>
      <c r="D1096" t="s">
        <v>1722</v>
      </c>
      <c r="E1096" t="s">
        <v>1797</v>
      </c>
      <c r="F1096">
        <v>1</v>
      </c>
      <c r="G1096">
        <v>575.94000000000005</v>
      </c>
      <c r="H1096">
        <v>0.17</v>
      </c>
      <c r="I1096" t="s">
        <v>1824</v>
      </c>
      <c r="J1096">
        <v>478.03019999999998</v>
      </c>
    </row>
    <row r="1097" spans="1:10" x14ac:dyDescent="0.25">
      <c r="A1097" t="s">
        <v>2921</v>
      </c>
      <c r="B1097" s="2">
        <v>45620</v>
      </c>
      <c r="C1097" t="s">
        <v>803</v>
      </c>
      <c r="D1097" t="s">
        <v>1716</v>
      </c>
      <c r="E1097" t="s">
        <v>1801</v>
      </c>
      <c r="F1097">
        <v>1</v>
      </c>
      <c r="G1097">
        <v>907.97</v>
      </c>
      <c r="H1097">
        <v>0.26</v>
      </c>
      <c r="I1097" t="s">
        <v>1829</v>
      </c>
      <c r="J1097">
        <v>671.89779999999996</v>
      </c>
    </row>
    <row r="1098" spans="1:10" x14ac:dyDescent="0.25">
      <c r="A1098" t="s">
        <v>2922</v>
      </c>
      <c r="B1098" s="2">
        <v>45695</v>
      </c>
      <c r="C1098" t="s">
        <v>849</v>
      </c>
      <c r="D1098" t="s">
        <v>1588</v>
      </c>
      <c r="E1098" t="s">
        <v>1794</v>
      </c>
      <c r="F1098">
        <v>1</v>
      </c>
      <c r="G1098">
        <v>99.35</v>
      </c>
      <c r="H1098">
        <v>0.08</v>
      </c>
      <c r="I1098" t="s">
        <v>1829</v>
      </c>
      <c r="J1098">
        <v>91.402000000000001</v>
      </c>
    </row>
    <row r="1099" spans="1:10" x14ac:dyDescent="0.25">
      <c r="A1099" t="s">
        <v>2923</v>
      </c>
      <c r="B1099" s="2">
        <v>45596</v>
      </c>
      <c r="C1099" t="s">
        <v>261</v>
      </c>
      <c r="D1099" t="s">
        <v>1543</v>
      </c>
      <c r="E1099" t="s">
        <v>1766</v>
      </c>
      <c r="F1099">
        <v>2</v>
      </c>
      <c r="G1099">
        <v>374.42</v>
      </c>
      <c r="H1099">
        <v>0.21</v>
      </c>
      <c r="I1099" t="s">
        <v>1829</v>
      </c>
      <c r="J1099">
        <v>591.58360000000005</v>
      </c>
    </row>
    <row r="1100" spans="1:10" x14ac:dyDescent="0.25">
      <c r="A1100" t="s">
        <v>2924</v>
      </c>
      <c r="B1100" s="2">
        <v>45869</v>
      </c>
      <c r="C1100" t="s">
        <v>1481</v>
      </c>
      <c r="D1100" t="s">
        <v>1578</v>
      </c>
      <c r="E1100" t="s">
        <v>1801</v>
      </c>
      <c r="F1100">
        <v>3</v>
      </c>
      <c r="G1100">
        <v>248.43</v>
      </c>
      <c r="H1100">
        <v>0.24</v>
      </c>
      <c r="I1100" t="s">
        <v>1829</v>
      </c>
      <c r="J1100">
        <v>566.42039999999997</v>
      </c>
    </row>
    <row r="1101" spans="1:10" x14ac:dyDescent="0.25">
      <c r="A1101" t="s">
        <v>2925</v>
      </c>
      <c r="B1101" s="2">
        <v>45631</v>
      </c>
      <c r="C1101" t="s">
        <v>1443</v>
      </c>
      <c r="D1101" t="s">
        <v>1718</v>
      </c>
      <c r="E1101" t="s">
        <v>1757</v>
      </c>
      <c r="F1101">
        <v>1</v>
      </c>
      <c r="G1101">
        <v>784.46</v>
      </c>
      <c r="H1101">
        <v>0.14000000000000001</v>
      </c>
      <c r="I1101" t="s">
        <v>1829</v>
      </c>
      <c r="J1101">
        <v>674.63560000000007</v>
      </c>
    </row>
    <row r="1102" spans="1:10" x14ac:dyDescent="0.25">
      <c r="A1102" t="s">
        <v>2926</v>
      </c>
      <c r="B1102" s="2">
        <v>45379</v>
      </c>
      <c r="C1102" t="s">
        <v>827</v>
      </c>
      <c r="D1102" t="s">
        <v>1652</v>
      </c>
      <c r="E1102" t="s">
        <v>1789</v>
      </c>
      <c r="F1102">
        <v>3</v>
      </c>
      <c r="G1102">
        <v>70.88</v>
      </c>
      <c r="H1102">
        <v>0.27</v>
      </c>
      <c r="I1102" t="s">
        <v>1829</v>
      </c>
      <c r="J1102">
        <v>155.22720000000001</v>
      </c>
    </row>
    <row r="1103" spans="1:10" x14ac:dyDescent="0.25">
      <c r="A1103" t="s">
        <v>2927</v>
      </c>
      <c r="B1103" s="2">
        <v>45641</v>
      </c>
      <c r="C1103" t="s">
        <v>387</v>
      </c>
      <c r="D1103" t="s">
        <v>1562</v>
      </c>
      <c r="E1103" t="s">
        <v>1757</v>
      </c>
      <c r="F1103">
        <v>3</v>
      </c>
      <c r="G1103">
        <v>324.29000000000002</v>
      </c>
      <c r="H1103">
        <v>0.16</v>
      </c>
      <c r="I1103" t="s">
        <v>1829</v>
      </c>
      <c r="J1103">
        <v>817.21080000000006</v>
      </c>
    </row>
    <row r="1104" spans="1:10" x14ac:dyDescent="0.25">
      <c r="A1104" t="s">
        <v>2928</v>
      </c>
      <c r="B1104" s="2">
        <v>45842</v>
      </c>
      <c r="C1104" t="s">
        <v>478</v>
      </c>
      <c r="D1104" t="s">
        <v>1578</v>
      </c>
      <c r="E1104" t="s">
        <v>1766</v>
      </c>
      <c r="F1104">
        <v>4</v>
      </c>
      <c r="G1104">
        <v>243.92</v>
      </c>
      <c r="H1104">
        <v>0.02</v>
      </c>
      <c r="I1104" t="s">
        <v>1826</v>
      </c>
      <c r="J1104">
        <v>956.16639999999995</v>
      </c>
    </row>
    <row r="1105" spans="1:10" x14ac:dyDescent="0.25">
      <c r="A1105" t="s">
        <v>2929</v>
      </c>
      <c r="B1105" s="2">
        <v>45257</v>
      </c>
      <c r="C1105" t="s">
        <v>1172</v>
      </c>
      <c r="D1105" t="s">
        <v>1604</v>
      </c>
      <c r="E1105" t="s">
        <v>1797</v>
      </c>
      <c r="F1105">
        <v>1</v>
      </c>
      <c r="G1105">
        <v>664.35</v>
      </c>
      <c r="H1105">
        <v>0</v>
      </c>
      <c r="I1105" t="s">
        <v>1824</v>
      </c>
      <c r="J1105">
        <v>664.35</v>
      </c>
    </row>
    <row r="1106" spans="1:10" x14ac:dyDescent="0.25">
      <c r="A1106" t="s">
        <v>2930</v>
      </c>
      <c r="B1106" s="2">
        <v>45468</v>
      </c>
      <c r="C1106" t="s">
        <v>1199</v>
      </c>
      <c r="D1106" t="s">
        <v>1590</v>
      </c>
      <c r="E1106" t="s">
        <v>1789</v>
      </c>
      <c r="F1106">
        <v>2</v>
      </c>
      <c r="G1106">
        <v>218.07</v>
      </c>
      <c r="H1106">
        <v>0.19</v>
      </c>
      <c r="I1106" t="s">
        <v>1826</v>
      </c>
      <c r="J1106">
        <v>353.27339999999998</v>
      </c>
    </row>
    <row r="1107" spans="1:10" x14ac:dyDescent="0.25">
      <c r="A1107" t="s">
        <v>2931</v>
      </c>
      <c r="B1107" s="2">
        <v>45228</v>
      </c>
      <c r="C1107" t="s">
        <v>1196</v>
      </c>
      <c r="D1107" t="s">
        <v>1578</v>
      </c>
      <c r="E1107" t="s">
        <v>1766</v>
      </c>
      <c r="F1107">
        <v>4</v>
      </c>
      <c r="G1107">
        <v>921.83</v>
      </c>
      <c r="H1107">
        <v>0.27</v>
      </c>
      <c r="I1107" t="s">
        <v>1824</v>
      </c>
      <c r="J1107">
        <v>2691.7435999999998</v>
      </c>
    </row>
    <row r="1108" spans="1:10" x14ac:dyDescent="0.25">
      <c r="A1108" t="s">
        <v>2932</v>
      </c>
      <c r="B1108" s="2">
        <v>45661</v>
      </c>
      <c r="C1108" t="s">
        <v>559</v>
      </c>
      <c r="D1108" t="s">
        <v>1648</v>
      </c>
      <c r="E1108" t="s">
        <v>1757</v>
      </c>
      <c r="F1108">
        <v>3</v>
      </c>
      <c r="G1108">
        <v>326.2</v>
      </c>
      <c r="H1108">
        <v>0.22</v>
      </c>
      <c r="I1108" t="s">
        <v>1829</v>
      </c>
      <c r="J1108">
        <v>763.30799999999999</v>
      </c>
    </row>
    <row r="1109" spans="1:10" x14ac:dyDescent="0.25">
      <c r="A1109" t="s">
        <v>2933</v>
      </c>
      <c r="B1109" s="2">
        <v>45701</v>
      </c>
      <c r="C1109" t="s">
        <v>1414</v>
      </c>
      <c r="D1109" t="s">
        <v>1582</v>
      </c>
      <c r="E1109" t="s">
        <v>1813</v>
      </c>
      <c r="F1109">
        <v>1</v>
      </c>
      <c r="G1109">
        <v>244.25</v>
      </c>
      <c r="H1109">
        <v>0.09</v>
      </c>
      <c r="I1109" t="s">
        <v>1826</v>
      </c>
      <c r="J1109">
        <v>222.26750000000001</v>
      </c>
    </row>
    <row r="1110" spans="1:10" x14ac:dyDescent="0.25">
      <c r="A1110" t="s">
        <v>2934</v>
      </c>
      <c r="B1110" s="2">
        <v>45448</v>
      </c>
      <c r="C1110" t="s">
        <v>1154</v>
      </c>
      <c r="D1110" t="s">
        <v>1670</v>
      </c>
      <c r="E1110" t="s">
        <v>1789</v>
      </c>
      <c r="F1110">
        <v>3</v>
      </c>
      <c r="G1110">
        <v>808.87</v>
      </c>
      <c r="H1110">
        <v>0.12</v>
      </c>
      <c r="I1110" t="s">
        <v>1829</v>
      </c>
      <c r="J1110">
        <v>2135.4168</v>
      </c>
    </row>
    <row r="1111" spans="1:10" x14ac:dyDescent="0.25">
      <c r="A1111" t="s">
        <v>2935</v>
      </c>
      <c r="B1111" s="2">
        <v>45387</v>
      </c>
      <c r="C1111" t="s">
        <v>1062</v>
      </c>
      <c r="D1111" t="s">
        <v>1610</v>
      </c>
      <c r="E1111" t="s">
        <v>1761</v>
      </c>
      <c r="F1111">
        <v>3</v>
      </c>
      <c r="G1111">
        <v>826.15</v>
      </c>
      <c r="H1111">
        <v>0</v>
      </c>
      <c r="I1111" t="s">
        <v>1826</v>
      </c>
      <c r="J1111">
        <v>2478.4499999999998</v>
      </c>
    </row>
    <row r="1112" spans="1:10" x14ac:dyDescent="0.25">
      <c r="A1112" t="s">
        <v>2936</v>
      </c>
      <c r="B1112" s="2">
        <v>45652</v>
      </c>
      <c r="C1112" t="s">
        <v>616</v>
      </c>
      <c r="D1112" t="s">
        <v>1596</v>
      </c>
      <c r="E1112" t="s">
        <v>1813</v>
      </c>
      <c r="F1112">
        <v>3</v>
      </c>
      <c r="G1112">
        <v>631.20000000000005</v>
      </c>
      <c r="H1112">
        <v>0.24</v>
      </c>
      <c r="I1112" t="s">
        <v>1824</v>
      </c>
      <c r="J1112">
        <v>1439.136</v>
      </c>
    </row>
    <row r="1113" spans="1:10" x14ac:dyDescent="0.25">
      <c r="A1113" t="s">
        <v>2937</v>
      </c>
      <c r="B1113" s="2">
        <v>45316</v>
      </c>
      <c r="C1113" t="s">
        <v>872</v>
      </c>
      <c r="D1113" t="s">
        <v>1664</v>
      </c>
      <c r="E1113" t="s">
        <v>1789</v>
      </c>
      <c r="F1113">
        <v>1</v>
      </c>
      <c r="G1113">
        <v>937.01</v>
      </c>
      <c r="H1113">
        <v>7.0000000000000007E-2</v>
      </c>
      <c r="I1113" t="s">
        <v>1824</v>
      </c>
      <c r="J1113">
        <v>871.41929999999991</v>
      </c>
    </row>
    <row r="1114" spans="1:10" x14ac:dyDescent="0.25">
      <c r="A1114" t="s">
        <v>2938</v>
      </c>
      <c r="B1114" s="2">
        <v>45316</v>
      </c>
      <c r="C1114" t="s">
        <v>508</v>
      </c>
      <c r="D1114" t="s">
        <v>1694</v>
      </c>
      <c r="E1114" t="s">
        <v>1773</v>
      </c>
      <c r="F1114">
        <v>2</v>
      </c>
      <c r="G1114">
        <v>644</v>
      </c>
      <c r="H1114">
        <v>0.04</v>
      </c>
      <c r="I1114" t="s">
        <v>1826</v>
      </c>
      <c r="J1114">
        <v>1236.48</v>
      </c>
    </row>
    <row r="1115" spans="1:10" x14ac:dyDescent="0.25">
      <c r="A1115" t="s">
        <v>2939</v>
      </c>
      <c r="B1115" s="2">
        <v>45888</v>
      </c>
      <c r="C1115" t="s">
        <v>338</v>
      </c>
      <c r="D1115" t="s">
        <v>1730</v>
      </c>
      <c r="E1115" t="s">
        <v>1773</v>
      </c>
      <c r="F1115">
        <v>3</v>
      </c>
      <c r="G1115">
        <v>629.58000000000004</v>
      </c>
      <c r="H1115">
        <v>0.05</v>
      </c>
      <c r="I1115" t="s">
        <v>1824</v>
      </c>
      <c r="J1115">
        <v>1794.3030000000001</v>
      </c>
    </row>
    <row r="1116" spans="1:10" x14ac:dyDescent="0.25">
      <c r="A1116" t="s">
        <v>2940</v>
      </c>
      <c r="B1116" s="2">
        <v>45791</v>
      </c>
      <c r="C1116" t="s">
        <v>1437</v>
      </c>
      <c r="D1116" t="s">
        <v>1722</v>
      </c>
      <c r="E1116" t="s">
        <v>1761</v>
      </c>
      <c r="F1116">
        <v>2</v>
      </c>
      <c r="G1116">
        <v>121.52</v>
      </c>
      <c r="H1116">
        <v>0.18</v>
      </c>
      <c r="I1116" t="s">
        <v>1829</v>
      </c>
      <c r="J1116">
        <v>199.2928</v>
      </c>
    </row>
    <row r="1117" spans="1:10" x14ac:dyDescent="0.25">
      <c r="A1117" t="s">
        <v>2941</v>
      </c>
      <c r="B1117" s="2">
        <v>45420</v>
      </c>
      <c r="C1117" t="s">
        <v>1249</v>
      </c>
      <c r="D1117" t="s">
        <v>1678</v>
      </c>
      <c r="E1117" t="s">
        <v>1813</v>
      </c>
      <c r="F1117">
        <v>2</v>
      </c>
      <c r="G1117">
        <v>549.83000000000004</v>
      </c>
      <c r="H1117">
        <v>7.0000000000000007E-2</v>
      </c>
      <c r="I1117" t="s">
        <v>1826</v>
      </c>
      <c r="J1117">
        <v>1022.6838</v>
      </c>
    </row>
    <row r="1118" spans="1:10" x14ac:dyDescent="0.25">
      <c r="A1118" t="s">
        <v>2942</v>
      </c>
      <c r="B1118" s="2">
        <v>45219</v>
      </c>
      <c r="C1118" t="s">
        <v>475</v>
      </c>
      <c r="D1118" t="s">
        <v>1574</v>
      </c>
      <c r="E1118" t="s">
        <v>1782</v>
      </c>
      <c r="F1118">
        <v>3</v>
      </c>
      <c r="G1118">
        <v>278.38</v>
      </c>
      <c r="H1118">
        <v>0.03</v>
      </c>
      <c r="I1118" t="s">
        <v>1824</v>
      </c>
      <c r="J1118">
        <v>810.08579999999995</v>
      </c>
    </row>
    <row r="1119" spans="1:10" x14ac:dyDescent="0.25">
      <c r="A1119" t="s">
        <v>2943</v>
      </c>
      <c r="B1119" s="2">
        <v>45510</v>
      </c>
      <c r="C1119" t="s">
        <v>1355</v>
      </c>
      <c r="D1119" t="s">
        <v>1740</v>
      </c>
      <c r="E1119" t="s">
        <v>1766</v>
      </c>
      <c r="F1119">
        <v>4</v>
      </c>
      <c r="G1119">
        <v>723.66</v>
      </c>
      <c r="H1119">
        <v>0.03</v>
      </c>
      <c r="I1119" t="s">
        <v>1826</v>
      </c>
      <c r="J1119">
        <v>2807.8008</v>
      </c>
    </row>
    <row r="1120" spans="1:10" x14ac:dyDescent="0.25">
      <c r="A1120" t="s">
        <v>2944</v>
      </c>
      <c r="B1120" s="2">
        <v>45687</v>
      </c>
      <c r="C1120" t="s">
        <v>669</v>
      </c>
      <c r="D1120" t="s">
        <v>1692</v>
      </c>
      <c r="E1120" t="s">
        <v>1786</v>
      </c>
      <c r="F1120">
        <v>1</v>
      </c>
      <c r="G1120">
        <v>724.74</v>
      </c>
      <c r="H1120">
        <v>0.15</v>
      </c>
      <c r="I1120" t="s">
        <v>1826</v>
      </c>
      <c r="J1120">
        <v>616.029</v>
      </c>
    </row>
    <row r="1121" spans="1:10" x14ac:dyDescent="0.25">
      <c r="A1121" t="s">
        <v>2945</v>
      </c>
      <c r="B1121" s="2">
        <v>45271</v>
      </c>
      <c r="C1121" t="s">
        <v>1405</v>
      </c>
      <c r="D1121" t="s">
        <v>1590</v>
      </c>
      <c r="E1121" t="s">
        <v>1769</v>
      </c>
      <c r="F1121">
        <v>2</v>
      </c>
      <c r="G1121">
        <v>961.84</v>
      </c>
      <c r="H1121">
        <v>0.25</v>
      </c>
      <c r="I1121" t="s">
        <v>1826</v>
      </c>
      <c r="J1121">
        <v>1442.76</v>
      </c>
    </row>
    <row r="1122" spans="1:10" x14ac:dyDescent="0.25">
      <c r="A1122" t="s">
        <v>2946</v>
      </c>
      <c r="B1122" s="2">
        <v>45446</v>
      </c>
      <c r="C1122" t="s">
        <v>89</v>
      </c>
      <c r="D1122" t="s">
        <v>1622</v>
      </c>
      <c r="E1122" t="s">
        <v>1804</v>
      </c>
      <c r="F1122">
        <v>4</v>
      </c>
      <c r="G1122">
        <v>21.12</v>
      </c>
      <c r="H1122">
        <v>0.18</v>
      </c>
      <c r="I1122" t="s">
        <v>1829</v>
      </c>
      <c r="J1122">
        <v>69.273600000000002</v>
      </c>
    </row>
    <row r="1123" spans="1:10" x14ac:dyDescent="0.25">
      <c r="A1123" t="s">
        <v>2947</v>
      </c>
      <c r="B1123" s="2">
        <v>45579</v>
      </c>
      <c r="C1123" t="s">
        <v>1005</v>
      </c>
      <c r="D1123" t="s">
        <v>1543</v>
      </c>
      <c r="E1123" t="s">
        <v>1769</v>
      </c>
      <c r="F1123">
        <v>3</v>
      </c>
      <c r="G1123">
        <v>819.93</v>
      </c>
      <c r="H1123">
        <v>0.08</v>
      </c>
      <c r="I1123" t="s">
        <v>1826</v>
      </c>
      <c r="J1123">
        <v>2263.0068000000001</v>
      </c>
    </row>
    <row r="1124" spans="1:10" x14ac:dyDescent="0.25">
      <c r="A1124" t="s">
        <v>2948</v>
      </c>
      <c r="B1124" s="2">
        <v>45725</v>
      </c>
      <c r="C1124" t="s">
        <v>932</v>
      </c>
      <c r="D1124" t="s">
        <v>1632</v>
      </c>
      <c r="E1124" t="s">
        <v>1752</v>
      </c>
      <c r="F1124">
        <v>2</v>
      </c>
      <c r="G1124">
        <v>700.95</v>
      </c>
      <c r="H1124">
        <v>0.18</v>
      </c>
      <c r="I1124" t="s">
        <v>1824</v>
      </c>
      <c r="J1124">
        <v>1149.558</v>
      </c>
    </row>
    <row r="1125" spans="1:10" x14ac:dyDescent="0.25">
      <c r="A1125" t="s">
        <v>2949</v>
      </c>
      <c r="B1125" s="2">
        <v>45910</v>
      </c>
      <c r="C1125" t="s">
        <v>478</v>
      </c>
      <c r="D1125" t="s">
        <v>1582</v>
      </c>
      <c r="E1125" t="s">
        <v>1799</v>
      </c>
      <c r="F1125">
        <v>2</v>
      </c>
      <c r="G1125">
        <v>456.38</v>
      </c>
      <c r="H1125">
        <v>0.12</v>
      </c>
      <c r="I1125" t="s">
        <v>1824</v>
      </c>
      <c r="J1125">
        <v>803.22879999999998</v>
      </c>
    </row>
    <row r="1126" spans="1:10" x14ac:dyDescent="0.25">
      <c r="A1126" t="s">
        <v>2950</v>
      </c>
      <c r="B1126" s="2">
        <v>45447</v>
      </c>
      <c r="C1126" t="s">
        <v>1130</v>
      </c>
      <c r="D1126" t="s">
        <v>1700</v>
      </c>
      <c r="E1126" t="s">
        <v>1799</v>
      </c>
      <c r="F1126">
        <v>3</v>
      </c>
      <c r="G1126">
        <v>291.05</v>
      </c>
      <c r="H1126">
        <v>0.3</v>
      </c>
      <c r="I1126" t="s">
        <v>1824</v>
      </c>
      <c r="J1126">
        <v>611.20500000000004</v>
      </c>
    </row>
    <row r="1127" spans="1:10" x14ac:dyDescent="0.25">
      <c r="A1127" t="s">
        <v>2951</v>
      </c>
      <c r="B1127" s="2">
        <v>45307</v>
      </c>
      <c r="C1127" t="s">
        <v>749</v>
      </c>
      <c r="D1127" t="s">
        <v>1738</v>
      </c>
      <c r="E1127" t="s">
        <v>1801</v>
      </c>
      <c r="F1127">
        <v>2</v>
      </c>
      <c r="G1127">
        <v>463.52</v>
      </c>
      <c r="H1127">
        <v>0.27</v>
      </c>
      <c r="I1127" t="s">
        <v>1826</v>
      </c>
      <c r="J1127">
        <v>676.73919999999998</v>
      </c>
    </row>
    <row r="1128" spans="1:10" x14ac:dyDescent="0.25">
      <c r="A1128" t="s">
        <v>2952</v>
      </c>
      <c r="B1128" s="2">
        <v>45653</v>
      </c>
      <c r="C1128" t="s">
        <v>1184</v>
      </c>
      <c r="D1128" t="s">
        <v>1543</v>
      </c>
      <c r="E1128" t="s">
        <v>1807</v>
      </c>
      <c r="F1128">
        <v>3</v>
      </c>
      <c r="G1128">
        <v>241.64</v>
      </c>
      <c r="H1128">
        <v>0.28999999999999998</v>
      </c>
      <c r="I1128" t="s">
        <v>1826</v>
      </c>
      <c r="J1128">
        <v>514.69319999999993</v>
      </c>
    </row>
    <row r="1129" spans="1:10" x14ac:dyDescent="0.25">
      <c r="A1129" t="s">
        <v>2953</v>
      </c>
      <c r="B1129" s="2">
        <v>45817</v>
      </c>
      <c r="C1129" t="s">
        <v>1487</v>
      </c>
      <c r="D1129" t="s">
        <v>1608</v>
      </c>
      <c r="E1129" t="s">
        <v>1789</v>
      </c>
      <c r="F1129">
        <v>2</v>
      </c>
      <c r="G1129">
        <v>47.86</v>
      </c>
      <c r="H1129">
        <v>0.03</v>
      </c>
      <c r="I1129" t="s">
        <v>1826</v>
      </c>
      <c r="J1129">
        <v>92.848399999999998</v>
      </c>
    </row>
    <row r="1130" spans="1:10" x14ac:dyDescent="0.25">
      <c r="A1130" t="s">
        <v>2954</v>
      </c>
      <c r="B1130" s="2">
        <v>45509</v>
      </c>
      <c r="C1130" t="s">
        <v>1080</v>
      </c>
      <c r="D1130" t="s">
        <v>1732</v>
      </c>
      <c r="E1130" t="s">
        <v>1766</v>
      </c>
      <c r="F1130">
        <v>1</v>
      </c>
      <c r="G1130">
        <v>805.07</v>
      </c>
      <c r="H1130">
        <v>0.06</v>
      </c>
      <c r="I1130" t="s">
        <v>1829</v>
      </c>
      <c r="J1130">
        <v>756.76580000000001</v>
      </c>
    </row>
    <row r="1131" spans="1:10" x14ac:dyDescent="0.25">
      <c r="A1131" t="s">
        <v>2955</v>
      </c>
      <c r="B1131" s="2">
        <v>45753</v>
      </c>
      <c r="C1131" t="s">
        <v>1166</v>
      </c>
      <c r="D1131" t="s">
        <v>1616</v>
      </c>
      <c r="E1131" t="s">
        <v>1757</v>
      </c>
      <c r="F1131">
        <v>3</v>
      </c>
      <c r="G1131">
        <v>848.48</v>
      </c>
      <c r="H1131">
        <v>0</v>
      </c>
      <c r="I1131" t="s">
        <v>1829</v>
      </c>
      <c r="J1131">
        <v>2545.44</v>
      </c>
    </row>
    <row r="1132" spans="1:10" x14ac:dyDescent="0.25">
      <c r="A1132" t="s">
        <v>2956</v>
      </c>
      <c r="B1132" s="2">
        <v>45512</v>
      </c>
      <c r="C1132" t="s">
        <v>782</v>
      </c>
      <c r="D1132" t="s">
        <v>1654</v>
      </c>
      <c r="E1132" t="s">
        <v>1782</v>
      </c>
      <c r="F1132">
        <v>2</v>
      </c>
      <c r="G1132">
        <v>568.95000000000005</v>
      </c>
      <c r="H1132">
        <v>0.22</v>
      </c>
      <c r="I1132" t="s">
        <v>1824</v>
      </c>
      <c r="J1132">
        <v>887.56200000000013</v>
      </c>
    </row>
    <row r="1133" spans="1:10" x14ac:dyDescent="0.25">
      <c r="A1133" t="s">
        <v>2957</v>
      </c>
      <c r="B1133" s="2">
        <v>45764</v>
      </c>
      <c r="C1133" t="s">
        <v>541</v>
      </c>
      <c r="D1133" t="s">
        <v>1654</v>
      </c>
      <c r="E1133" t="s">
        <v>1792</v>
      </c>
      <c r="F1133">
        <v>3</v>
      </c>
      <c r="G1133">
        <v>269.83999999999997</v>
      </c>
      <c r="H1133">
        <v>0.05</v>
      </c>
      <c r="I1133" t="s">
        <v>1826</v>
      </c>
      <c r="J1133">
        <v>769.04399999999998</v>
      </c>
    </row>
    <row r="1134" spans="1:10" x14ac:dyDescent="0.25">
      <c r="A1134" t="s">
        <v>2958</v>
      </c>
      <c r="B1134" s="2">
        <v>45746</v>
      </c>
      <c r="C1134" t="s">
        <v>975</v>
      </c>
      <c r="D1134" t="s">
        <v>1672</v>
      </c>
      <c r="E1134" t="s">
        <v>1797</v>
      </c>
      <c r="F1134">
        <v>4</v>
      </c>
      <c r="G1134">
        <v>267.36</v>
      </c>
      <c r="H1134">
        <v>0.27</v>
      </c>
      <c r="I1134" t="s">
        <v>1826</v>
      </c>
      <c r="J1134">
        <v>780.69119999999998</v>
      </c>
    </row>
    <row r="1135" spans="1:10" x14ac:dyDescent="0.25">
      <c r="A1135" t="s">
        <v>2959</v>
      </c>
      <c r="B1135" s="2">
        <v>45647</v>
      </c>
      <c r="C1135" t="s">
        <v>399</v>
      </c>
      <c r="D1135" t="s">
        <v>1622</v>
      </c>
      <c r="E1135" t="s">
        <v>1757</v>
      </c>
      <c r="F1135">
        <v>1</v>
      </c>
      <c r="G1135">
        <v>438.41</v>
      </c>
      <c r="H1135">
        <v>0.09</v>
      </c>
      <c r="I1135" t="s">
        <v>1824</v>
      </c>
      <c r="J1135">
        <v>398.95310000000012</v>
      </c>
    </row>
    <row r="1136" spans="1:10" x14ac:dyDescent="0.25">
      <c r="A1136" t="s">
        <v>2960</v>
      </c>
      <c r="B1136" s="2">
        <v>45443</v>
      </c>
      <c r="C1136" t="s">
        <v>547</v>
      </c>
      <c r="D1136" t="s">
        <v>1650</v>
      </c>
      <c r="E1136" t="s">
        <v>1810</v>
      </c>
      <c r="F1136">
        <v>2</v>
      </c>
      <c r="G1136">
        <v>86.72</v>
      </c>
      <c r="H1136">
        <v>0.28000000000000003</v>
      </c>
      <c r="I1136" t="s">
        <v>1829</v>
      </c>
      <c r="J1136">
        <v>124.8768</v>
      </c>
    </row>
    <row r="1137" spans="1:10" x14ac:dyDescent="0.25">
      <c r="A1137" t="s">
        <v>2961</v>
      </c>
      <c r="B1137" s="2">
        <v>45722</v>
      </c>
      <c r="C1137" t="s">
        <v>1319</v>
      </c>
      <c r="D1137" t="s">
        <v>1726</v>
      </c>
      <c r="E1137" t="s">
        <v>1776</v>
      </c>
      <c r="F1137">
        <v>4</v>
      </c>
      <c r="G1137">
        <v>630.21</v>
      </c>
      <c r="H1137">
        <v>0.14000000000000001</v>
      </c>
      <c r="I1137" t="s">
        <v>1829</v>
      </c>
      <c r="J1137">
        <v>2167.9223999999999</v>
      </c>
    </row>
    <row r="1138" spans="1:10" x14ac:dyDescent="0.25">
      <c r="A1138" t="s">
        <v>2962</v>
      </c>
      <c r="B1138" s="2">
        <v>45575</v>
      </c>
      <c r="C1138" t="s">
        <v>1124</v>
      </c>
      <c r="D1138" t="s">
        <v>1666</v>
      </c>
      <c r="E1138" t="s">
        <v>1776</v>
      </c>
      <c r="F1138">
        <v>3</v>
      </c>
      <c r="G1138">
        <v>180.84</v>
      </c>
      <c r="H1138">
        <v>0.03</v>
      </c>
      <c r="I1138" t="s">
        <v>1826</v>
      </c>
      <c r="J1138">
        <v>526.24439999999993</v>
      </c>
    </row>
    <row r="1139" spans="1:10" x14ac:dyDescent="0.25">
      <c r="A1139" t="s">
        <v>2963</v>
      </c>
      <c r="B1139" s="2">
        <v>45441</v>
      </c>
      <c r="C1139" t="s">
        <v>27</v>
      </c>
      <c r="D1139" t="s">
        <v>1676</v>
      </c>
      <c r="E1139" t="s">
        <v>1804</v>
      </c>
      <c r="F1139">
        <v>1</v>
      </c>
      <c r="G1139">
        <v>453.41</v>
      </c>
      <c r="H1139">
        <v>0.04</v>
      </c>
      <c r="I1139" t="s">
        <v>1829</v>
      </c>
      <c r="J1139">
        <v>435.27359999999999</v>
      </c>
    </row>
    <row r="1140" spans="1:10" x14ac:dyDescent="0.25">
      <c r="A1140" t="s">
        <v>2964</v>
      </c>
      <c r="B1140" s="2">
        <v>45940</v>
      </c>
      <c r="C1140" t="s">
        <v>103</v>
      </c>
      <c r="D1140" t="s">
        <v>1650</v>
      </c>
      <c r="E1140" t="s">
        <v>1776</v>
      </c>
      <c r="F1140">
        <v>1</v>
      </c>
      <c r="G1140">
        <v>629.09</v>
      </c>
      <c r="H1140">
        <v>0.02</v>
      </c>
      <c r="I1140" t="s">
        <v>1824</v>
      </c>
      <c r="J1140">
        <v>616.50819999999999</v>
      </c>
    </row>
    <row r="1141" spans="1:10" x14ac:dyDescent="0.25">
      <c r="A1141" t="s">
        <v>2965</v>
      </c>
      <c r="B1141" s="2">
        <v>45518</v>
      </c>
      <c r="C1141" t="s">
        <v>97</v>
      </c>
      <c r="D1141" t="s">
        <v>1702</v>
      </c>
      <c r="E1141" t="s">
        <v>1761</v>
      </c>
      <c r="F1141">
        <v>2</v>
      </c>
      <c r="G1141">
        <v>257.45</v>
      </c>
      <c r="H1141">
        <v>0</v>
      </c>
      <c r="I1141" t="s">
        <v>1829</v>
      </c>
      <c r="J1141">
        <v>514.9</v>
      </c>
    </row>
    <row r="1142" spans="1:10" x14ac:dyDescent="0.25">
      <c r="A1142" t="s">
        <v>2966</v>
      </c>
      <c r="B1142" s="2">
        <v>45861</v>
      </c>
      <c r="C1142" t="s">
        <v>592</v>
      </c>
      <c r="D1142" t="s">
        <v>1616</v>
      </c>
      <c r="E1142" t="s">
        <v>1801</v>
      </c>
      <c r="F1142">
        <v>2</v>
      </c>
      <c r="G1142">
        <v>696.61</v>
      </c>
      <c r="H1142">
        <v>0.17</v>
      </c>
      <c r="I1142" t="s">
        <v>1826</v>
      </c>
      <c r="J1142">
        <v>1156.3725999999999</v>
      </c>
    </row>
    <row r="1143" spans="1:10" x14ac:dyDescent="0.25">
      <c r="A1143" t="s">
        <v>2967</v>
      </c>
      <c r="B1143" s="2">
        <v>45416</v>
      </c>
      <c r="C1143" t="s">
        <v>1166</v>
      </c>
      <c r="D1143" t="s">
        <v>1640</v>
      </c>
      <c r="E1143" t="s">
        <v>1779</v>
      </c>
      <c r="F1143">
        <v>2</v>
      </c>
      <c r="G1143">
        <v>143.79</v>
      </c>
      <c r="H1143">
        <v>0.1</v>
      </c>
      <c r="I1143" t="s">
        <v>1826</v>
      </c>
      <c r="J1143">
        <v>258.822</v>
      </c>
    </row>
    <row r="1144" spans="1:10" x14ac:dyDescent="0.25">
      <c r="A1144" t="s">
        <v>2968</v>
      </c>
      <c r="B1144" s="2">
        <v>45608</v>
      </c>
      <c r="C1144" t="s">
        <v>937</v>
      </c>
      <c r="D1144" t="s">
        <v>1714</v>
      </c>
      <c r="E1144" t="s">
        <v>1757</v>
      </c>
      <c r="F1144">
        <v>3</v>
      </c>
      <c r="G1144">
        <v>460.93</v>
      </c>
      <c r="H1144">
        <v>0.19</v>
      </c>
      <c r="I1144" t="s">
        <v>1829</v>
      </c>
      <c r="J1144">
        <v>1120.0599</v>
      </c>
    </row>
    <row r="1145" spans="1:10" x14ac:dyDescent="0.25">
      <c r="A1145" t="s">
        <v>2969</v>
      </c>
      <c r="B1145" s="2">
        <v>45301</v>
      </c>
      <c r="C1145" t="s">
        <v>1533</v>
      </c>
      <c r="D1145" t="s">
        <v>1604</v>
      </c>
      <c r="E1145" t="s">
        <v>1786</v>
      </c>
      <c r="F1145">
        <v>2</v>
      </c>
      <c r="G1145">
        <v>67.55</v>
      </c>
      <c r="H1145">
        <v>0.03</v>
      </c>
      <c r="I1145" t="s">
        <v>1824</v>
      </c>
      <c r="J1145">
        <v>131.047</v>
      </c>
    </row>
    <row r="1146" spans="1:10" x14ac:dyDescent="0.25">
      <c r="A1146" t="s">
        <v>2970</v>
      </c>
      <c r="B1146" s="2">
        <v>45433</v>
      </c>
      <c r="C1146" t="s">
        <v>684</v>
      </c>
      <c r="D1146" t="s">
        <v>1646</v>
      </c>
      <c r="E1146" t="s">
        <v>1757</v>
      </c>
      <c r="F1146">
        <v>3</v>
      </c>
      <c r="G1146">
        <v>803.31</v>
      </c>
      <c r="H1146">
        <v>0.1</v>
      </c>
      <c r="I1146" t="s">
        <v>1826</v>
      </c>
      <c r="J1146">
        <v>2168.9369999999999</v>
      </c>
    </row>
    <row r="1147" spans="1:10" x14ac:dyDescent="0.25">
      <c r="A1147" t="s">
        <v>2971</v>
      </c>
      <c r="B1147" s="2">
        <v>45821</v>
      </c>
      <c r="C1147" t="s">
        <v>1340</v>
      </c>
      <c r="D1147" t="s">
        <v>1580</v>
      </c>
      <c r="E1147" t="s">
        <v>1797</v>
      </c>
      <c r="F1147">
        <v>4</v>
      </c>
      <c r="G1147">
        <v>254.71</v>
      </c>
      <c r="H1147">
        <v>0.2</v>
      </c>
      <c r="I1147" t="s">
        <v>1829</v>
      </c>
      <c r="J1147">
        <v>815.07200000000012</v>
      </c>
    </row>
    <row r="1148" spans="1:10" x14ac:dyDescent="0.25">
      <c r="A1148" t="s">
        <v>2972</v>
      </c>
      <c r="B1148" s="2">
        <v>45508</v>
      </c>
      <c r="C1148" t="s">
        <v>195</v>
      </c>
      <c r="D1148" t="s">
        <v>1648</v>
      </c>
      <c r="E1148" t="s">
        <v>1769</v>
      </c>
      <c r="F1148">
        <v>4</v>
      </c>
      <c r="G1148">
        <v>594.89</v>
      </c>
      <c r="H1148">
        <v>0.3</v>
      </c>
      <c r="I1148" t="s">
        <v>1826</v>
      </c>
      <c r="J1148">
        <v>1665.692</v>
      </c>
    </row>
    <row r="1149" spans="1:10" x14ac:dyDescent="0.25">
      <c r="A1149" t="s">
        <v>2973</v>
      </c>
      <c r="B1149" s="2">
        <v>45854</v>
      </c>
      <c r="C1149" t="s">
        <v>711</v>
      </c>
      <c r="D1149" t="s">
        <v>1730</v>
      </c>
      <c r="E1149" t="s">
        <v>1752</v>
      </c>
      <c r="F1149">
        <v>2</v>
      </c>
      <c r="G1149">
        <v>844.31</v>
      </c>
      <c r="H1149">
        <v>7.0000000000000007E-2</v>
      </c>
      <c r="I1149" t="s">
        <v>1826</v>
      </c>
      <c r="J1149">
        <v>1570.4166</v>
      </c>
    </row>
    <row r="1150" spans="1:10" x14ac:dyDescent="0.25">
      <c r="A1150" t="s">
        <v>2974</v>
      </c>
      <c r="B1150" s="2">
        <v>45569</v>
      </c>
      <c r="C1150" t="s">
        <v>458</v>
      </c>
      <c r="D1150" t="s">
        <v>1578</v>
      </c>
      <c r="E1150" t="s">
        <v>1776</v>
      </c>
      <c r="F1150">
        <v>4</v>
      </c>
      <c r="G1150">
        <v>101.33</v>
      </c>
      <c r="H1150">
        <v>0</v>
      </c>
      <c r="I1150" t="s">
        <v>1824</v>
      </c>
      <c r="J1150">
        <v>405.32</v>
      </c>
    </row>
    <row r="1151" spans="1:10" x14ac:dyDescent="0.25">
      <c r="A1151" t="s">
        <v>2975</v>
      </c>
      <c r="B1151" s="2">
        <v>45824</v>
      </c>
      <c r="C1151" t="s">
        <v>449</v>
      </c>
      <c r="D1151" t="s">
        <v>1600</v>
      </c>
      <c r="E1151" t="s">
        <v>1782</v>
      </c>
      <c r="F1151">
        <v>3</v>
      </c>
      <c r="G1151">
        <v>922.56</v>
      </c>
      <c r="H1151">
        <v>0.18</v>
      </c>
      <c r="I1151" t="s">
        <v>1826</v>
      </c>
      <c r="J1151">
        <v>2269.4976000000001</v>
      </c>
    </row>
    <row r="1152" spans="1:10" x14ac:dyDescent="0.25">
      <c r="A1152" t="s">
        <v>2976</v>
      </c>
      <c r="B1152" s="2">
        <v>45352</v>
      </c>
      <c r="C1152" t="s">
        <v>1340</v>
      </c>
      <c r="D1152" t="s">
        <v>1624</v>
      </c>
      <c r="E1152" t="s">
        <v>1799</v>
      </c>
      <c r="F1152">
        <v>4</v>
      </c>
      <c r="G1152">
        <v>867.19</v>
      </c>
      <c r="H1152">
        <v>7.0000000000000007E-2</v>
      </c>
      <c r="I1152" t="s">
        <v>1829</v>
      </c>
      <c r="J1152">
        <v>3225.9468000000002</v>
      </c>
    </row>
    <row r="1153" spans="1:10" x14ac:dyDescent="0.25">
      <c r="A1153" t="s">
        <v>2977</v>
      </c>
      <c r="B1153" s="2">
        <v>45454</v>
      </c>
      <c r="C1153" t="s">
        <v>36</v>
      </c>
      <c r="D1153" t="s">
        <v>1714</v>
      </c>
      <c r="E1153" t="s">
        <v>1807</v>
      </c>
      <c r="F1153">
        <v>3</v>
      </c>
      <c r="G1153">
        <v>816.87</v>
      </c>
      <c r="H1153">
        <v>0.14000000000000001</v>
      </c>
      <c r="I1153" t="s">
        <v>1826</v>
      </c>
      <c r="J1153">
        <v>2107.5246000000002</v>
      </c>
    </row>
    <row r="1154" spans="1:10" x14ac:dyDescent="0.25">
      <c r="A1154" t="s">
        <v>2978</v>
      </c>
      <c r="B1154" s="2">
        <v>45924</v>
      </c>
      <c r="C1154" t="s">
        <v>1478</v>
      </c>
      <c r="D1154" t="s">
        <v>1678</v>
      </c>
      <c r="E1154" t="s">
        <v>1766</v>
      </c>
      <c r="F1154">
        <v>3</v>
      </c>
      <c r="G1154">
        <v>258.06</v>
      </c>
      <c r="H1154">
        <v>0</v>
      </c>
      <c r="I1154" t="s">
        <v>1826</v>
      </c>
      <c r="J1154">
        <v>774.18000000000006</v>
      </c>
    </row>
    <row r="1155" spans="1:10" x14ac:dyDescent="0.25">
      <c r="A1155" t="s">
        <v>2979</v>
      </c>
      <c r="B1155" s="2">
        <v>45694</v>
      </c>
      <c r="C1155" t="s">
        <v>984</v>
      </c>
      <c r="D1155" t="s">
        <v>1624</v>
      </c>
      <c r="E1155" t="s">
        <v>1799</v>
      </c>
      <c r="F1155">
        <v>2</v>
      </c>
      <c r="G1155">
        <v>574.58000000000004</v>
      </c>
      <c r="H1155">
        <v>0.06</v>
      </c>
      <c r="I1155" t="s">
        <v>1824</v>
      </c>
      <c r="J1155">
        <v>1080.2103999999999</v>
      </c>
    </row>
    <row r="1156" spans="1:10" x14ac:dyDescent="0.25">
      <c r="A1156" t="s">
        <v>2980</v>
      </c>
      <c r="B1156" s="2">
        <v>45587</v>
      </c>
      <c r="C1156" t="s">
        <v>97</v>
      </c>
      <c r="D1156" t="s">
        <v>1714</v>
      </c>
      <c r="E1156" t="s">
        <v>1776</v>
      </c>
      <c r="F1156">
        <v>2</v>
      </c>
      <c r="G1156">
        <v>472.18</v>
      </c>
      <c r="H1156">
        <v>0.27</v>
      </c>
      <c r="I1156" t="s">
        <v>1826</v>
      </c>
      <c r="J1156">
        <v>689.38279999999997</v>
      </c>
    </row>
    <row r="1157" spans="1:10" x14ac:dyDescent="0.25">
      <c r="A1157" t="s">
        <v>2981</v>
      </c>
      <c r="B1157" s="2">
        <v>45556</v>
      </c>
      <c r="C1157" t="s">
        <v>1068</v>
      </c>
      <c r="D1157" t="s">
        <v>1630</v>
      </c>
      <c r="E1157" t="s">
        <v>1773</v>
      </c>
      <c r="F1157">
        <v>2</v>
      </c>
      <c r="G1157">
        <v>20.47</v>
      </c>
      <c r="H1157">
        <v>0.12</v>
      </c>
      <c r="I1157" t="s">
        <v>1829</v>
      </c>
      <c r="J1157">
        <v>36.027200000000001</v>
      </c>
    </row>
    <row r="1158" spans="1:10" x14ac:dyDescent="0.25">
      <c r="A1158" t="s">
        <v>2982</v>
      </c>
      <c r="B1158" s="2">
        <v>45923</v>
      </c>
      <c r="C1158" t="s">
        <v>100</v>
      </c>
      <c r="D1158" t="s">
        <v>1592</v>
      </c>
      <c r="E1158" t="s">
        <v>1779</v>
      </c>
      <c r="F1158">
        <v>3</v>
      </c>
      <c r="G1158">
        <v>235.41</v>
      </c>
      <c r="H1158">
        <v>0.15</v>
      </c>
      <c r="I1158" t="s">
        <v>1826</v>
      </c>
      <c r="J1158">
        <v>600.29549999999995</v>
      </c>
    </row>
    <row r="1159" spans="1:10" x14ac:dyDescent="0.25">
      <c r="A1159" t="s">
        <v>2983</v>
      </c>
      <c r="B1159" s="2">
        <v>45811</v>
      </c>
      <c r="C1159" t="s">
        <v>740</v>
      </c>
      <c r="D1159" t="s">
        <v>1704</v>
      </c>
      <c r="E1159" t="s">
        <v>1779</v>
      </c>
      <c r="F1159">
        <v>3</v>
      </c>
      <c r="G1159">
        <v>744.9</v>
      </c>
      <c r="H1159">
        <v>0.27</v>
      </c>
      <c r="I1159" t="s">
        <v>1826</v>
      </c>
      <c r="J1159">
        <v>1631.3309999999999</v>
      </c>
    </row>
    <row r="1160" spans="1:10" x14ac:dyDescent="0.25">
      <c r="A1160" t="s">
        <v>2984</v>
      </c>
      <c r="B1160" s="2">
        <v>45559</v>
      </c>
      <c r="C1160" t="s">
        <v>181</v>
      </c>
      <c r="D1160" t="s">
        <v>1584</v>
      </c>
      <c r="E1160" t="s">
        <v>1766</v>
      </c>
      <c r="F1160">
        <v>2</v>
      </c>
      <c r="G1160">
        <v>382.2</v>
      </c>
      <c r="H1160">
        <v>0.15</v>
      </c>
      <c r="I1160" t="s">
        <v>1824</v>
      </c>
      <c r="J1160">
        <v>649.74</v>
      </c>
    </row>
    <row r="1161" spans="1:10" x14ac:dyDescent="0.25">
      <c r="A1161" t="s">
        <v>2985</v>
      </c>
      <c r="B1161" s="2">
        <v>45881</v>
      </c>
      <c r="C1161" t="s">
        <v>1086</v>
      </c>
      <c r="D1161" t="s">
        <v>1728</v>
      </c>
      <c r="E1161" t="s">
        <v>1804</v>
      </c>
      <c r="F1161">
        <v>1</v>
      </c>
      <c r="G1161">
        <v>269.25</v>
      </c>
      <c r="H1161">
        <v>0.14000000000000001</v>
      </c>
      <c r="I1161" t="s">
        <v>1826</v>
      </c>
      <c r="J1161">
        <v>231.55500000000001</v>
      </c>
    </row>
    <row r="1162" spans="1:10" x14ac:dyDescent="0.25">
      <c r="A1162" t="s">
        <v>2986</v>
      </c>
      <c r="B1162" s="2">
        <v>45367</v>
      </c>
      <c r="C1162" t="s">
        <v>1142</v>
      </c>
      <c r="D1162" t="s">
        <v>1608</v>
      </c>
      <c r="E1162" t="s">
        <v>1792</v>
      </c>
      <c r="F1162">
        <v>2</v>
      </c>
      <c r="G1162">
        <v>723.75</v>
      </c>
      <c r="H1162">
        <v>0.03</v>
      </c>
      <c r="I1162" t="s">
        <v>1826</v>
      </c>
      <c r="J1162">
        <v>1404.075</v>
      </c>
    </row>
    <row r="1163" spans="1:10" x14ac:dyDescent="0.25">
      <c r="A1163" t="s">
        <v>2987</v>
      </c>
      <c r="B1163" s="2">
        <v>45832</v>
      </c>
      <c r="C1163" t="s">
        <v>893</v>
      </c>
      <c r="D1163" t="s">
        <v>1586</v>
      </c>
      <c r="E1163" t="s">
        <v>1813</v>
      </c>
      <c r="F1163">
        <v>4</v>
      </c>
      <c r="G1163">
        <v>58.92</v>
      </c>
      <c r="H1163">
        <v>0.18</v>
      </c>
      <c r="I1163" t="s">
        <v>1824</v>
      </c>
      <c r="J1163">
        <v>193.2576</v>
      </c>
    </row>
    <row r="1164" spans="1:10" x14ac:dyDescent="0.25">
      <c r="A1164" t="s">
        <v>2988</v>
      </c>
      <c r="B1164" s="2">
        <v>45438</v>
      </c>
      <c r="C1164" t="s">
        <v>619</v>
      </c>
      <c r="D1164" t="s">
        <v>1690</v>
      </c>
      <c r="E1164" t="s">
        <v>1789</v>
      </c>
      <c r="F1164">
        <v>2</v>
      </c>
      <c r="G1164">
        <v>913.08</v>
      </c>
      <c r="H1164">
        <v>0.26</v>
      </c>
      <c r="I1164" t="s">
        <v>1824</v>
      </c>
      <c r="J1164">
        <v>1351.3584000000001</v>
      </c>
    </row>
    <row r="1165" spans="1:10" x14ac:dyDescent="0.25">
      <c r="A1165" t="s">
        <v>2989</v>
      </c>
      <c r="B1165" s="2">
        <v>45691</v>
      </c>
      <c r="C1165" t="s">
        <v>776</v>
      </c>
      <c r="D1165" t="s">
        <v>1710</v>
      </c>
      <c r="E1165" t="s">
        <v>1757</v>
      </c>
      <c r="F1165">
        <v>1</v>
      </c>
      <c r="G1165">
        <v>791.83</v>
      </c>
      <c r="H1165">
        <v>0.28000000000000003</v>
      </c>
      <c r="I1165" t="s">
        <v>1826</v>
      </c>
      <c r="J1165">
        <v>570.11760000000004</v>
      </c>
    </row>
    <row r="1166" spans="1:10" x14ac:dyDescent="0.25">
      <c r="A1166" t="s">
        <v>2990</v>
      </c>
      <c r="B1166" s="2">
        <v>45506</v>
      </c>
      <c r="C1166" t="s">
        <v>1452</v>
      </c>
      <c r="D1166" t="s">
        <v>1551</v>
      </c>
      <c r="E1166" t="s">
        <v>1801</v>
      </c>
      <c r="F1166">
        <v>1</v>
      </c>
      <c r="G1166">
        <v>74.290000000000006</v>
      </c>
      <c r="H1166">
        <v>0.3</v>
      </c>
      <c r="I1166" t="s">
        <v>1829</v>
      </c>
      <c r="J1166">
        <v>52.003</v>
      </c>
    </row>
    <row r="1167" spans="1:10" x14ac:dyDescent="0.25">
      <c r="A1167" t="s">
        <v>2991</v>
      </c>
      <c r="B1167" s="2">
        <v>45251</v>
      </c>
      <c r="C1167" t="s">
        <v>779</v>
      </c>
      <c r="D1167" t="s">
        <v>1618</v>
      </c>
      <c r="E1167" t="s">
        <v>1752</v>
      </c>
      <c r="F1167">
        <v>2</v>
      </c>
      <c r="G1167">
        <v>961.68</v>
      </c>
      <c r="H1167">
        <v>0.27</v>
      </c>
      <c r="I1167" t="s">
        <v>1826</v>
      </c>
      <c r="J1167">
        <v>1404.0527999999999</v>
      </c>
    </row>
    <row r="1168" spans="1:10" x14ac:dyDescent="0.25">
      <c r="A1168" t="s">
        <v>2992</v>
      </c>
      <c r="B1168" s="2">
        <v>45722</v>
      </c>
      <c r="C1168" t="s">
        <v>1518</v>
      </c>
      <c r="D1168" t="s">
        <v>1586</v>
      </c>
      <c r="E1168" t="s">
        <v>1799</v>
      </c>
      <c r="F1168">
        <v>1</v>
      </c>
      <c r="G1168">
        <v>90.72</v>
      </c>
      <c r="H1168">
        <v>0.1</v>
      </c>
      <c r="I1168" t="s">
        <v>1826</v>
      </c>
      <c r="J1168">
        <v>81.647999999999996</v>
      </c>
    </row>
    <row r="1169" spans="1:10" x14ac:dyDescent="0.25">
      <c r="A1169" t="s">
        <v>2993</v>
      </c>
      <c r="B1169" s="2">
        <v>45689</v>
      </c>
      <c r="C1169" t="s">
        <v>224</v>
      </c>
      <c r="D1169" t="s">
        <v>1664</v>
      </c>
      <c r="E1169" t="s">
        <v>1779</v>
      </c>
      <c r="F1169">
        <v>1</v>
      </c>
      <c r="G1169">
        <v>458.69</v>
      </c>
      <c r="H1169">
        <v>0.16</v>
      </c>
      <c r="I1169" t="s">
        <v>1826</v>
      </c>
      <c r="J1169">
        <v>385.2996</v>
      </c>
    </row>
    <row r="1170" spans="1:10" x14ac:dyDescent="0.25">
      <c r="A1170" t="s">
        <v>2994</v>
      </c>
      <c r="B1170" s="2">
        <v>45346</v>
      </c>
      <c r="C1170" t="s">
        <v>743</v>
      </c>
      <c r="D1170" t="s">
        <v>1616</v>
      </c>
      <c r="E1170" t="s">
        <v>1779</v>
      </c>
      <c r="F1170">
        <v>1</v>
      </c>
      <c r="G1170">
        <v>168.29</v>
      </c>
      <c r="H1170">
        <v>0.05</v>
      </c>
      <c r="I1170" t="s">
        <v>1826</v>
      </c>
      <c r="J1170">
        <v>159.87549999999999</v>
      </c>
    </row>
    <row r="1171" spans="1:10" x14ac:dyDescent="0.25">
      <c r="A1171" t="s">
        <v>2995</v>
      </c>
      <c r="B1171" s="2">
        <v>45549</v>
      </c>
      <c r="C1171" t="s">
        <v>687</v>
      </c>
      <c r="D1171" t="s">
        <v>1582</v>
      </c>
      <c r="E1171" t="s">
        <v>1807</v>
      </c>
      <c r="F1171">
        <v>1</v>
      </c>
      <c r="G1171">
        <v>391.77</v>
      </c>
      <c r="H1171">
        <v>0.1</v>
      </c>
      <c r="I1171" t="s">
        <v>1826</v>
      </c>
      <c r="J1171">
        <v>352.59300000000002</v>
      </c>
    </row>
    <row r="1172" spans="1:10" x14ac:dyDescent="0.25">
      <c r="A1172" t="s">
        <v>2996</v>
      </c>
      <c r="B1172" s="2">
        <v>45900</v>
      </c>
      <c r="C1172" t="s">
        <v>1077</v>
      </c>
      <c r="D1172" t="s">
        <v>1572</v>
      </c>
      <c r="E1172" t="s">
        <v>1799</v>
      </c>
      <c r="F1172">
        <v>1</v>
      </c>
      <c r="G1172">
        <v>424.83</v>
      </c>
      <c r="H1172">
        <v>0.05</v>
      </c>
      <c r="I1172" t="s">
        <v>1829</v>
      </c>
      <c r="J1172">
        <v>403.58850000000001</v>
      </c>
    </row>
    <row r="1173" spans="1:10" x14ac:dyDescent="0.25">
      <c r="A1173" t="s">
        <v>2997</v>
      </c>
      <c r="B1173" s="2">
        <v>45308</v>
      </c>
      <c r="C1173" t="s">
        <v>202</v>
      </c>
      <c r="D1173" t="s">
        <v>1570</v>
      </c>
      <c r="E1173" t="s">
        <v>1766</v>
      </c>
      <c r="F1173">
        <v>1</v>
      </c>
      <c r="G1173">
        <v>499.46</v>
      </c>
      <c r="H1173">
        <v>0.1</v>
      </c>
      <c r="I1173" t="s">
        <v>1824</v>
      </c>
      <c r="J1173">
        <v>449.51400000000001</v>
      </c>
    </row>
    <row r="1174" spans="1:10" x14ac:dyDescent="0.25">
      <c r="A1174" t="s">
        <v>2998</v>
      </c>
      <c r="B1174" s="2">
        <v>45336</v>
      </c>
      <c r="C1174" t="s">
        <v>85</v>
      </c>
      <c r="D1174" t="s">
        <v>1746</v>
      </c>
      <c r="E1174" t="s">
        <v>1757</v>
      </c>
      <c r="F1174">
        <v>2</v>
      </c>
      <c r="G1174">
        <v>698.34</v>
      </c>
      <c r="H1174">
        <v>0.15</v>
      </c>
      <c r="I1174" t="s">
        <v>1826</v>
      </c>
      <c r="J1174">
        <v>1187.1780000000001</v>
      </c>
    </row>
    <row r="1175" spans="1:10" x14ac:dyDescent="0.25">
      <c r="A1175" t="s">
        <v>2999</v>
      </c>
      <c r="B1175" s="2">
        <v>45213</v>
      </c>
      <c r="C1175" t="s">
        <v>899</v>
      </c>
      <c r="D1175" t="s">
        <v>1660</v>
      </c>
      <c r="E1175" t="s">
        <v>1804</v>
      </c>
      <c r="F1175">
        <v>2</v>
      </c>
      <c r="G1175">
        <v>805.08</v>
      </c>
      <c r="H1175">
        <v>0.27</v>
      </c>
      <c r="I1175" t="s">
        <v>1826</v>
      </c>
      <c r="J1175">
        <v>1175.4168</v>
      </c>
    </row>
    <row r="1176" spans="1:10" x14ac:dyDescent="0.25">
      <c r="A1176" t="s">
        <v>3000</v>
      </c>
      <c r="B1176" s="2">
        <v>45742</v>
      </c>
      <c r="C1176" t="s">
        <v>1437</v>
      </c>
      <c r="D1176" t="s">
        <v>1700</v>
      </c>
      <c r="E1176" t="s">
        <v>1761</v>
      </c>
      <c r="F1176">
        <v>4</v>
      </c>
      <c r="G1176">
        <v>934.79</v>
      </c>
      <c r="H1176">
        <v>0.08</v>
      </c>
      <c r="I1176" t="s">
        <v>1826</v>
      </c>
      <c r="J1176">
        <v>3440.0272</v>
      </c>
    </row>
    <row r="1177" spans="1:10" x14ac:dyDescent="0.25">
      <c r="A1177" t="s">
        <v>3001</v>
      </c>
      <c r="B1177" s="2">
        <v>45932</v>
      </c>
      <c r="C1177" t="s">
        <v>85</v>
      </c>
      <c r="D1177" t="s">
        <v>1668</v>
      </c>
      <c r="E1177" t="s">
        <v>1757</v>
      </c>
      <c r="F1177">
        <v>2</v>
      </c>
      <c r="G1177">
        <v>424.54</v>
      </c>
      <c r="H1177">
        <v>0.24</v>
      </c>
      <c r="I1177" t="s">
        <v>1826</v>
      </c>
      <c r="J1177">
        <v>645.30080000000009</v>
      </c>
    </row>
    <row r="1178" spans="1:10" x14ac:dyDescent="0.25">
      <c r="A1178" t="s">
        <v>3002</v>
      </c>
      <c r="B1178" s="2">
        <v>45462</v>
      </c>
      <c r="C1178" t="s">
        <v>1029</v>
      </c>
      <c r="D1178" t="s">
        <v>1716</v>
      </c>
      <c r="E1178" t="s">
        <v>1807</v>
      </c>
      <c r="F1178">
        <v>1</v>
      </c>
      <c r="G1178">
        <v>235.44</v>
      </c>
      <c r="H1178">
        <v>0.19</v>
      </c>
      <c r="I1178" t="s">
        <v>1829</v>
      </c>
      <c r="J1178">
        <v>190.7064</v>
      </c>
    </row>
    <row r="1179" spans="1:10" x14ac:dyDescent="0.25">
      <c r="A1179" t="s">
        <v>3003</v>
      </c>
      <c r="B1179" s="2">
        <v>45568</v>
      </c>
      <c r="C1179" t="s">
        <v>863</v>
      </c>
      <c r="D1179" t="s">
        <v>1646</v>
      </c>
      <c r="E1179" t="s">
        <v>1797</v>
      </c>
      <c r="F1179">
        <v>2</v>
      </c>
      <c r="G1179">
        <v>620.71</v>
      </c>
      <c r="H1179">
        <v>0.27</v>
      </c>
      <c r="I1179" t="s">
        <v>1824</v>
      </c>
      <c r="J1179">
        <v>906.23660000000007</v>
      </c>
    </row>
    <row r="1180" spans="1:10" x14ac:dyDescent="0.25">
      <c r="A1180" t="s">
        <v>3004</v>
      </c>
      <c r="B1180" s="2">
        <v>45397</v>
      </c>
      <c r="C1180" t="s">
        <v>402</v>
      </c>
      <c r="D1180" t="s">
        <v>1580</v>
      </c>
      <c r="E1180" t="s">
        <v>1792</v>
      </c>
      <c r="F1180">
        <v>2</v>
      </c>
      <c r="G1180">
        <v>851.77</v>
      </c>
      <c r="H1180">
        <v>0.13</v>
      </c>
      <c r="I1180" t="s">
        <v>1826</v>
      </c>
      <c r="J1180">
        <v>1482.0798</v>
      </c>
    </row>
    <row r="1181" spans="1:10" x14ac:dyDescent="0.25">
      <c r="A1181" t="s">
        <v>3005</v>
      </c>
      <c r="B1181" s="2">
        <v>45569</v>
      </c>
      <c r="C1181" t="s">
        <v>559</v>
      </c>
      <c r="D1181" t="s">
        <v>1638</v>
      </c>
      <c r="E1181" t="s">
        <v>1757</v>
      </c>
      <c r="F1181">
        <v>3</v>
      </c>
      <c r="G1181">
        <v>876.01</v>
      </c>
      <c r="H1181">
        <v>0.2</v>
      </c>
      <c r="I1181" t="s">
        <v>1824</v>
      </c>
      <c r="J1181">
        <v>2102.424</v>
      </c>
    </row>
    <row r="1182" spans="1:10" x14ac:dyDescent="0.25">
      <c r="A1182" t="s">
        <v>3006</v>
      </c>
      <c r="B1182" s="2">
        <v>45353</v>
      </c>
      <c r="C1182" t="s">
        <v>878</v>
      </c>
      <c r="D1182" t="s">
        <v>1602</v>
      </c>
      <c r="E1182" t="s">
        <v>1786</v>
      </c>
      <c r="F1182">
        <v>2</v>
      </c>
      <c r="G1182">
        <v>717.21</v>
      </c>
      <c r="H1182">
        <v>0.15</v>
      </c>
      <c r="I1182" t="s">
        <v>1829</v>
      </c>
      <c r="J1182">
        <v>1219.2570000000001</v>
      </c>
    </row>
    <row r="1183" spans="1:10" x14ac:dyDescent="0.25">
      <c r="A1183" t="s">
        <v>3007</v>
      </c>
      <c r="B1183" s="2">
        <v>45343</v>
      </c>
      <c r="C1183" t="s">
        <v>211</v>
      </c>
      <c r="D1183" t="s">
        <v>1630</v>
      </c>
      <c r="E1183" t="s">
        <v>1782</v>
      </c>
      <c r="F1183">
        <v>2</v>
      </c>
      <c r="G1183">
        <v>871.43</v>
      </c>
      <c r="H1183">
        <v>0.05</v>
      </c>
      <c r="I1183" t="s">
        <v>1824</v>
      </c>
      <c r="J1183">
        <v>1655.7170000000001</v>
      </c>
    </row>
    <row r="1184" spans="1:10" x14ac:dyDescent="0.25">
      <c r="A1184" t="s">
        <v>3008</v>
      </c>
      <c r="B1184" s="2">
        <v>45321</v>
      </c>
      <c r="C1184" t="s">
        <v>1400</v>
      </c>
      <c r="D1184" t="s">
        <v>1620</v>
      </c>
      <c r="E1184" t="s">
        <v>1779</v>
      </c>
      <c r="F1184">
        <v>1</v>
      </c>
      <c r="G1184">
        <v>514.65</v>
      </c>
      <c r="H1184">
        <v>0.18</v>
      </c>
      <c r="I1184" t="s">
        <v>1824</v>
      </c>
      <c r="J1184">
        <v>422.01299999999998</v>
      </c>
    </row>
    <row r="1185" spans="1:10" x14ac:dyDescent="0.25">
      <c r="A1185" t="s">
        <v>3009</v>
      </c>
      <c r="B1185" s="2">
        <v>45650</v>
      </c>
      <c r="C1185" t="s">
        <v>1417</v>
      </c>
      <c r="D1185" t="s">
        <v>1672</v>
      </c>
      <c r="E1185" t="s">
        <v>1804</v>
      </c>
      <c r="F1185">
        <v>3</v>
      </c>
      <c r="G1185">
        <v>198.76</v>
      </c>
      <c r="H1185">
        <v>0.28000000000000003</v>
      </c>
      <c r="I1185" t="s">
        <v>1829</v>
      </c>
      <c r="J1185">
        <v>429.32159999999999</v>
      </c>
    </row>
    <row r="1186" spans="1:10" x14ac:dyDescent="0.25">
      <c r="A1186" t="s">
        <v>3010</v>
      </c>
      <c r="B1186" s="2">
        <v>45811</v>
      </c>
      <c r="C1186" t="s">
        <v>727</v>
      </c>
      <c r="D1186" t="s">
        <v>1674</v>
      </c>
      <c r="E1186" t="s">
        <v>1766</v>
      </c>
      <c r="F1186">
        <v>2</v>
      </c>
      <c r="G1186">
        <v>975.72</v>
      </c>
      <c r="H1186">
        <v>0.16</v>
      </c>
      <c r="I1186" t="s">
        <v>1829</v>
      </c>
      <c r="J1186">
        <v>1639.2095999999999</v>
      </c>
    </row>
    <row r="1187" spans="1:10" x14ac:dyDescent="0.25">
      <c r="A1187" t="s">
        <v>3011</v>
      </c>
      <c r="B1187" s="2">
        <v>45505</v>
      </c>
      <c r="C1187" t="s">
        <v>1304</v>
      </c>
      <c r="D1187" t="s">
        <v>1578</v>
      </c>
      <c r="E1187" t="s">
        <v>1757</v>
      </c>
      <c r="F1187">
        <v>1</v>
      </c>
      <c r="G1187">
        <v>86.03</v>
      </c>
      <c r="H1187">
        <v>0.01</v>
      </c>
      <c r="I1187" t="s">
        <v>1824</v>
      </c>
      <c r="J1187">
        <v>85.169700000000006</v>
      </c>
    </row>
    <row r="1188" spans="1:10" x14ac:dyDescent="0.25">
      <c r="A1188" t="s">
        <v>3012</v>
      </c>
      <c r="B1188" s="2">
        <v>45897</v>
      </c>
      <c r="C1188" t="s">
        <v>314</v>
      </c>
      <c r="D1188" t="s">
        <v>1656</v>
      </c>
      <c r="E1188" t="s">
        <v>1794</v>
      </c>
      <c r="F1188">
        <v>4</v>
      </c>
      <c r="G1188">
        <v>705.12</v>
      </c>
      <c r="H1188">
        <v>0.15</v>
      </c>
      <c r="I1188" t="s">
        <v>1826</v>
      </c>
      <c r="J1188">
        <v>2397.4079999999999</v>
      </c>
    </row>
    <row r="1189" spans="1:10" x14ac:dyDescent="0.25">
      <c r="A1189" t="s">
        <v>3013</v>
      </c>
      <c r="B1189" s="2">
        <v>45602</v>
      </c>
      <c r="C1189" t="s">
        <v>1160</v>
      </c>
      <c r="D1189" t="s">
        <v>1584</v>
      </c>
      <c r="E1189" t="s">
        <v>1794</v>
      </c>
      <c r="F1189">
        <v>3</v>
      </c>
      <c r="G1189">
        <v>99.77</v>
      </c>
      <c r="H1189">
        <v>0.01</v>
      </c>
      <c r="I1189" t="s">
        <v>1826</v>
      </c>
      <c r="J1189">
        <v>296.31689999999998</v>
      </c>
    </row>
    <row r="1190" spans="1:10" x14ac:dyDescent="0.25">
      <c r="A1190" t="s">
        <v>3014</v>
      </c>
      <c r="B1190" s="2">
        <v>45530</v>
      </c>
      <c r="C1190" t="s">
        <v>681</v>
      </c>
      <c r="D1190" t="s">
        <v>1616</v>
      </c>
      <c r="E1190" t="s">
        <v>1786</v>
      </c>
      <c r="F1190">
        <v>2</v>
      </c>
      <c r="G1190">
        <v>166.26</v>
      </c>
      <c r="H1190">
        <v>0.14000000000000001</v>
      </c>
      <c r="I1190" t="s">
        <v>1826</v>
      </c>
      <c r="J1190">
        <v>285.96719999999999</v>
      </c>
    </row>
    <row r="1191" spans="1:10" x14ac:dyDescent="0.25">
      <c r="A1191" t="s">
        <v>3015</v>
      </c>
      <c r="B1191" s="2">
        <v>45729</v>
      </c>
      <c r="C1191" t="s">
        <v>1417</v>
      </c>
      <c r="D1191" t="s">
        <v>1600</v>
      </c>
      <c r="E1191" t="s">
        <v>1773</v>
      </c>
      <c r="F1191">
        <v>1</v>
      </c>
      <c r="G1191">
        <v>429.25</v>
      </c>
      <c r="H1191">
        <v>0.28999999999999998</v>
      </c>
      <c r="I1191" t="s">
        <v>1824</v>
      </c>
      <c r="J1191">
        <v>304.76749999999998</v>
      </c>
    </row>
    <row r="1192" spans="1:10" x14ac:dyDescent="0.25">
      <c r="A1192" t="s">
        <v>3016</v>
      </c>
      <c r="B1192" s="2">
        <v>45468</v>
      </c>
      <c r="C1192" t="s">
        <v>1371</v>
      </c>
      <c r="D1192" t="s">
        <v>1543</v>
      </c>
      <c r="E1192" t="s">
        <v>1786</v>
      </c>
      <c r="F1192">
        <v>2</v>
      </c>
      <c r="G1192">
        <v>540.48</v>
      </c>
      <c r="H1192">
        <v>0.28999999999999998</v>
      </c>
      <c r="I1192" t="s">
        <v>1824</v>
      </c>
      <c r="J1192">
        <v>767.48159999999996</v>
      </c>
    </row>
    <row r="1193" spans="1:10" x14ac:dyDescent="0.25">
      <c r="A1193" t="s">
        <v>3017</v>
      </c>
      <c r="B1193" s="2">
        <v>45936</v>
      </c>
      <c r="C1193" t="s">
        <v>857</v>
      </c>
      <c r="D1193" t="s">
        <v>1666</v>
      </c>
      <c r="E1193" t="s">
        <v>1799</v>
      </c>
      <c r="F1193">
        <v>2</v>
      </c>
      <c r="G1193">
        <v>579.52</v>
      </c>
      <c r="H1193">
        <v>0.01</v>
      </c>
      <c r="I1193" t="s">
        <v>1826</v>
      </c>
      <c r="J1193">
        <v>1147.4495999999999</v>
      </c>
    </row>
    <row r="1194" spans="1:10" x14ac:dyDescent="0.25">
      <c r="A1194" t="s">
        <v>3018</v>
      </c>
      <c r="B1194" s="2">
        <v>45622</v>
      </c>
      <c r="C1194" t="s">
        <v>110</v>
      </c>
      <c r="D1194" t="s">
        <v>1686</v>
      </c>
      <c r="E1194" t="s">
        <v>1807</v>
      </c>
      <c r="F1194">
        <v>4</v>
      </c>
      <c r="G1194">
        <v>477.52</v>
      </c>
      <c r="H1194">
        <v>7.0000000000000007E-2</v>
      </c>
      <c r="I1194" t="s">
        <v>1826</v>
      </c>
      <c r="J1194">
        <v>1776.3743999999999</v>
      </c>
    </row>
    <row r="1195" spans="1:10" x14ac:dyDescent="0.25">
      <c r="A1195" t="s">
        <v>3019</v>
      </c>
      <c r="B1195" s="2">
        <v>45705</v>
      </c>
      <c r="C1195" t="s">
        <v>827</v>
      </c>
      <c r="D1195" t="s">
        <v>1730</v>
      </c>
      <c r="E1195" t="s">
        <v>1776</v>
      </c>
      <c r="F1195">
        <v>3</v>
      </c>
      <c r="G1195">
        <v>242.58</v>
      </c>
      <c r="H1195">
        <v>0.25</v>
      </c>
      <c r="I1195" t="s">
        <v>1824</v>
      </c>
      <c r="J1195">
        <v>545.80500000000006</v>
      </c>
    </row>
    <row r="1196" spans="1:10" x14ac:dyDescent="0.25">
      <c r="A1196" t="s">
        <v>3020</v>
      </c>
      <c r="B1196" s="2">
        <v>45250</v>
      </c>
      <c r="C1196" t="s">
        <v>1148</v>
      </c>
      <c r="D1196" t="s">
        <v>1600</v>
      </c>
      <c r="E1196" t="s">
        <v>1807</v>
      </c>
      <c r="F1196">
        <v>2</v>
      </c>
      <c r="G1196">
        <v>519.29999999999995</v>
      </c>
      <c r="H1196">
        <v>0.09</v>
      </c>
      <c r="I1196" t="s">
        <v>1826</v>
      </c>
      <c r="J1196">
        <v>945.12599999999998</v>
      </c>
    </row>
    <row r="1197" spans="1:10" x14ac:dyDescent="0.25">
      <c r="A1197" t="s">
        <v>3021</v>
      </c>
      <c r="B1197" s="2">
        <v>45684</v>
      </c>
      <c r="C1197" t="s">
        <v>1510</v>
      </c>
      <c r="D1197" t="s">
        <v>1736</v>
      </c>
      <c r="E1197" t="s">
        <v>1792</v>
      </c>
      <c r="F1197">
        <v>3</v>
      </c>
      <c r="G1197">
        <v>845.67</v>
      </c>
      <c r="H1197">
        <v>0.12</v>
      </c>
      <c r="I1197" t="s">
        <v>1829</v>
      </c>
      <c r="J1197">
        <v>2232.5688</v>
      </c>
    </row>
    <row r="1198" spans="1:10" x14ac:dyDescent="0.25">
      <c r="A1198" t="s">
        <v>3022</v>
      </c>
      <c r="B1198" s="2">
        <v>45395</v>
      </c>
      <c r="C1198" t="s">
        <v>963</v>
      </c>
      <c r="D1198" t="s">
        <v>1658</v>
      </c>
      <c r="E1198" t="s">
        <v>1804</v>
      </c>
      <c r="F1198">
        <v>4</v>
      </c>
      <c r="G1198">
        <v>750.26</v>
      </c>
      <c r="H1198">
        <v>0.01</v>
      </c>
      <c r="I1198" t="s">
        <v>1826</v>
      </c>
      <c r="J1198">
        <v>2971.0295999999998</v>
      </c>
    </row>
    <row r="1199" spans="1:10" x14ac:dyDescent="0.25">
      <c r="A1199" t="s">
        <v>3023</v>
      </c>
      <c r="B1199" s="2">
        <v>45382</v>
      </c>
      <c r="C1199" t="s">
        <v>1044</v>
      </c>
      <c r="D1199" t="s">
        <v>1732</v>
      </c>
      <c r="E1199" t="s">
        <v>1794</v>
      </c>
      <c r="F1199">
        <v>4</v>
      </c>
      <c r="G1199">
        <v>294.38</v>
      </c>
      <c r="H1199">
        <v>0.2</v>
      </c>
      <c r="I1199" t="s">
        <v>1824</v>
      </c>
      <c r="J1199">
        <v>942.01600000000008</v>
      </c>
    </row>
    <row r="1200" spans="1:10" x14ac:dyDescent="0.25">
      <c r="A1200" t="s">
        <v>3024</v>
      </c>
      <c r="B1200" s="2">
        <v>45919</v>
      </c>
      <c r="C1200" t="s">
        <v>347</v>
      </c>
      <c r="D1200" t="s">
        <v>1740</v>
      </c>
      <c r="E1200" t="s">
        <v>1761</v>
      </c>
      <c r="F1200">
        <v>3</v>
      </c>
      <c r="G1200">
        <v>583.52</v>
      </c>
      <c r="H1200">
        <v>7.0000000000000007E-2</v>
      </c>
      <c r="I1200" t="s">
        <v>1826</v>
      </c>
      <c r="J1200">
        <v>1628.0208</v>
      </c>
    </row>
    <row r="1201" spans="1:10" x14ac:dyDescent="0.25">
      <c r="A1201" t="s">
        <v>3025</v>
      </c>
      <c r="B1201" s="2">
        <v>45453</v>
      </c>
      <c r="C1201" t="s">
        <v>1449</v>
      </c>
      <c r="D1201" t="s">
        <v>1726</v>
      </c>
      <c r="E1201" t="s">
        <v>1804</v>
      </c>
      <c r="F1201">
        <v>2</v>
      </c>
      <c r="G1201">
        <v>635.22</v>
      </c>
      <c r="H1201">
        <v>0.3</v>
      </c>
      <c r="I1201" t="s">
        <v>1829</v>
      </c>
      <c r="J1201">
        <v>889.30799999999999</v>
      </c>
    </row>
    <row r="1202" spans="1:10" x14ac:dyDescent="0.25">
      <c r="A1202" t="s">
        <v>3026</v>
      </c>
      <c r="B1202" s="2">
        <v>45313</v>
      </c>
      <c r="C1202" t="s">
        <v>1328</v>
      </c>
      <c r="D1202" t="s">
        <v>1680</v>
      </c>
      <c r="E1202" t="s">
        <v>1761</v>
      </c>
      <c r="F1202">
        <v>1</v>
      </c>
      <c r="G1202">
        <v>743.55</v>
      </c>
      <c r="H1202">
        <v>0.11</v>
      </c>
      <c r="I1202" t="s">
        <v>1829</v>
      </c>
      <c r="J1202">
        <v>661.7595</v>
      </c>
    </row>
    <row r="1203" spans="1:10" x14ac:dyDescent="0.25">
      <c r="A1203" t="s">
        <v>3027</v>
      </c>
      <c r="B1203" s="2">
        <v>45377</v>
      </c>
      <c r="C1203" t="s">
        <v>360</v>
      </c>
      <c r="D1203" t="s">
        <v>1636</v>
      </c>
      <c r="E1203" t="s">
        <v>1766</v>
      </c>
      <c r="F1203">
        <v>4</v>
      </c>
      <c r="G1203">
        <v>530.45000000000005</v>
      </c>
      <c r="H1203">
        <v>0.13</v>
      </c>
      <c r="I1203" t="s">
        <v>1824</v>
      </c>
      <c r="J1203">
        <v>1845.9659999999999</v>
      </c>
    </row>
    <row r="1204" spans="1:10" x14ac:dyDescent="0.25">
      <c r="A1204" t="s">
        <v>3028</v>
      </c>
      <c r="B1204" s="2">
        <v>45371</v>
      </c>
      <c r="C1204" t="s">
        <v>842</v>
      </c>
      <c r="D1204" t="s">
        <v>1680</v>
      </c>
      <c r="E1204" t="s">
        <v>1786</v>
      </c>
      <c r="F1204">
        <v>2</v>
      </c>
      <c r="G1204">
        <v>972.4</v>
      </c>
      <c r="H1204">
        <v>0.06</v>
      </c>
      <c r="I1204" t="s">
        <v>1829</v>
      </c>
      <c r="J1204">
        <v>1828.1120000000001</v>
      </c>
    </row>
    <row r="1205" spans="1:10" x14ac:dyDescent="0.25">
      <c r="A1205" t="s">
        <v>3029</v>
      </c>
      <c r="B1205" s="2">
        <v>45797</v>
      </c>
      <c r="C1205" t="s">
        <v>1181</v>
      </c>
      <c r="D1205" t="s">
        <v>1578</v>
      </c>
      <c r="E1205" t="s">
        <v>1810</v>
      </c>
      <c r="F1205">
        <v>3</v>
      </c>
      <c r="G1205">
        <v>197.93</v>
      </c>
      <c r="H1205">
        <v>0</v>
      </c>
      <c r="I1205" t="s">
        <v>1829</v>
      </c>
      <c r="J1205">
        <v>593.79</v>
      </c>
    </row>
    <row r="1206" spans="1:10" x14ac:dyDescent="0.25">
      <c r="A1206" t="s">
        <v>3030</v>
      </c>
      <c r="B1206" s="2">
        <v>45575</v>
      </c>
      <c r="C1206" t="s">
        <v>1074</v>
      </c>
      <c r="D1206" t="s">
        <v>1722</v>
      </c>
      <c r="E1206" t="s">
        <v>1792</v>
      </c>
      <c r="F1206">
        <v>4</v>
      </c>
      <c r="G1206">
        <v>565.51</v>
      </c>
      <c r="H1206">
        <v>0.16</v>
      </c>
      <c r="I1206" t="s">
        <v>1826</v>
      </c>
      <c r="J1206">
        <v>1900.1135999999999</v>
      </c>
    </row>
    <row r="1207" spans="1:10" x14ac:dyDescent="0.25">
      <c r="A1207" t="s">
        <v>3031</v>
      </c>
      <c r="B1207" s="2">
        <v>45566</v>
      </c>
      <c r="C1207" t="s">
        <v>1246</v>
      </c>
      <c r="D1207" t="s">
        <v>1626</v>
      </c>
      <c r="E1207" t="s">
        <v>1769</v>
      </c>
      <c r="F1207">
        <v>4</v>
      </c>
      <c r="G1207">
        <v>983.38</v>
      </c>
      <c r="H1207">
        <v>0.25</v>
      </c>
      <c r="I1207" t="s">
        <v>1829</v>
      </c>
      <c r="J1207">
        <v>2950.14</v>
      </c>
    </row>
    <row r="1208" spans="1:10" x14ac:dyDescent="0.25">
      <c r="A1208" t="s">
        <v>3032</v>
      </c>
      <c r="B1208" s="2">
        <v>45252</v>
      </c>
      <c r="C1208" t="s">
        <v>752</v>
      </c>
      <c r="D1208" t="s">
        <v>1746</v>
      </c>
      <c r="E1208" t="s">
        <v>1786</v>
      </c>
      <c r="F1208">
        <v>1</v>
      </c>
      <c r="G1208">
        <v>955.06</v>
      </c>
      <c r="H1208">
        <v>0.14000000000000001</v>
      </c>
      <c r="I1208" t="s">
        <v>1824</v>
      </c>
      <c r="J1208">
        <v>821.35159999999996</v>
      </c>
    </row>
    <row r="1209" spans="1:10" x14ac:dyDescent="0.25">
      <c r="A1209" t="s">
        <v>3033</v>
      </c>
      <c r="B1209" s="2">
        <v>45693</v>
      </c>
      <c r="C1209" t="s">
        <v>1104</v>
      </c>
      <c r="D1209" t="s">
        <v>1666</v>
      </c>
      <c r="E1209" t="s">
        <v>1801</v>
      </c>
      <c r="F1209">
        <v>3</v>
      </c>
      <c r="G1209">
        <v>597.46</v>
      </c>
      <c r="H1209">
        <v>0.02</v>
      </c>
      <c r="I1209" t="s">
        <v>1826</v>
      </c>
      <c r="J1209">
        <v>1756.5324000000001</v>
      </c>
    </row>
    <row r="1210" spans="1:10" x14ac:dyDescent="0.25">
      <c r="A1210" t="s">
        <v>3034</v>
      </c>
      <c r="B1210" s="2">
        <v>45446</v>
      </c>
      <c r="C1210" t="s">
        <v>999</v>
      </c>
      <c r="D1210" t="s">
        <v>1562</v>
      </c>
      <c r="E1210" t="s">
        <v>1804</v>
      </c>
      <c r="F1210">
        <v>3</v>
      </c>
      <c r="G1210">
        <v>581.09</v>
      </c>
      <c r="H1210">
        <v>0.1</v>
      </c>
      <c r="I1210" t="s">
        <v>1829</v>
      </c>
      <c r="J1210">
        <v>1568.943</v>
      </c>
    </row>
    <row r="1211" spans="1:10" x14ac:dyDescent="0.25">
      <c r="A1211" t="s">
        <v>3035</v>
      </c>
      <c r="B1211" s="2">
        <v>45862</v>
      </c>
      <c r="C1211" t="s">
        <v>205</v>
      </c>
      <c r="D1211" t="s">
        <v>1608</v>
      </c>
      <c r="E1211" t="s">
        <v>1769</v>
      </c>
      <c r="F1211">
        <v>4</v>
      </c>
      <c r="G1211">
        <v>153.94999999999999</v>
      </c>
      <c r="H1211">
        <v>0.11</v>
      </c>
      <c r="I1211" t="s">
        <v>1826</v>
      </c>
      <c r="J1211">
        <v>548.06200000000001</v>
      </c>
    </row>
    <row r="1212" spans="1:10" x14ac:dyDescent="0.25">
      <c r="A1212" t="s">
        <v>3036</v>
      </c>
      <c r="B1212" s="2">
        <v>45530</v>
      </c>
      <c r="C1212" t="s">
        <v>295</v>
      </c>
      <c r="D1212" t="s">
        <v>1620</v>
      </c>
      <c r="E1212" t="s">
        <v>1782</v>
      </c>
      <c r="F1212">
        <v>4</v>
      </c>
      <c r="G1212">
        <v>271.04000000000002</v>
      </c>
      <c r="H1212">
        <v>0.12</v>
      </c>
      <c r="I1212" t="s">
        <v>1829</v>
      </c>
      <c r="J1212">
        <v>954.06080000000009</v>
      </c>
    </row>
    <row r="1213" spans="1:10" x14ac:dyDescent="0.25">
      <c r="A1213" t="s">
        <v>3037</v>
      </c>
      <c r="B1213" s="2">
        <v>45558</v>
      </c>
      <c r="C1213" t="s">
        <v>71</v>
      </c>
      <c r="D1213" t="s">
        <v>1618</v>
      </c>
      <c r="E1213" t="s">
        <v>1776</v>
      </c>
      <c r="F1213">
        <v>4</v>
      </c>
      <c r="G1213">
        <v>328.27</v>
      </c>
      <c r="H1213">
        <v>0.09</v>
      </c>
      <c r="I1213" t="s">
        <v>1826</v>
      </c>
      <c r="J1213">
        <v>1194.9028000000001</v>
      </c>
    </row>
    <row r="1214" spans="1:10" x14ac:dyDescent="0.25">
      <c r="A1214" t="s">
        <v>3038</v>
      </c>
      <c r="B1214" s="2">
        <v>45472</v>
      </c>
      <c r="C1214" t="s">
        <v>1518</v>
      </c>
      <c r="D1214" t="s">
        <v>1582</v>
      </c>
      <c r="E1214" t="s">
        <v>1799</v>
      </c>
      <c r="F1214">
        <v>4</v>
      </c>
      <c r="G1214">
        <v>884.71</v>
      </c>
      <c r="H1214">
        <v>0.09</v>
      </c>
      <c r="I1214" t="s">
        <v>1826</v>
      </c>
      <c r="J1214">
        <v>3220.3444</v>
      </c>
    </row>
    <row r="1215" spans="1:10" x14ac:dyDescent="0.25">
      <c r="A1215" t="s">
        <v>3039</v>
      </c>
      <c r="B1215" s="2">
        <v>45809</v>
      </c>
      <c r="C1215" t="s">
        <v>797</v>
      </c>
      <c r="D1215" t="s">
        <v>1692</v>
      </c>
      <c r="E1215" t="s">
        <v>1769</v>
      </c>
      <c r="F1215">
        <v>1</v>
      </c>
      <c r="G1215">
        <v>41.39</v>
      </c>
      <c r="H1215">
        <v>0.01</v>
      </c>
      <c r="I1215" t="s">
        <v>1824</v>
      </c>
      <c r="J1215">
        <v>40.976100000000002</v>
      </c>
    </row>
    <row r="1216" spans="1:10" x14ac:dyDescent="0.25">
      <c r="A1216" t="s">
        <v>3040</v>
      </c>
      <c r="B1216" s="2">
        <v>45783</v>
      </c>
      <c r="C1216" t="s">
        <v>550</v>
      </c>
      <c r="D1216" t="s">
        <v>1662</v>
      </c>
      <c r="E1216" t="s">
        <v>1786</v>
      </c>
      <c r="F1216">
        <v>4</v>
      </c>
      <c r="G1216">
        <v>64.06</v>
      </c>
      <c r="H1216">
        <v>0.26</v>
      </c>
      <c r="I1216" t="s">
        <v>1824</v>
      </c>
      <c r="J1216">
        <v>189.61760000000001</v>
      </c>
    </row>
    <row r="1217" spans="1:10" x14ac:dyDescent="0.25">
      <c r="A1217" t="s">
        <v>3041</v>
      </c>
      <c r="B1217" s="2">
        <v>45849</v>
      </c>
      <c r="C1217" t="s">
        <v>1086</v>
      </c>
      <c r="D1217" t="s">
        <v>1640</v>
      </c>
      <c r="E1217" t="s">
        <v>1786</v>
      </c>
      <c r="F1217">
        <v>2</v>
      </c>
      <c r="G1217">
        <v>152.25</v>
      </c>
      <c r="H1217">
        <v>0.13</v>
      </c>
      <c r="I1217" t="s">
        <v>1824</v>
      </c>
      <c r="J1217">
        <v>264.91500000000002</v>
      </c>
    </row>
    <row r="1218" spans="1:10" x14ac:dyDescent="0.25">
      <c r="A1218" t="s">
        <v>3042</v>
      </c>
      <c r="B1218" s="2">
        <v>45281</v>
      </c>
      <c r="C1218" t="s">
        <v>356</v>
      </c>
      <c r="D1218" t="s">
        <v>1574</v>
      </c>
      <c r="E1218" t="s">
        <v>1813</v>
      </c>
      <c r="F1218">
        <v>2</v>
      </c>
      <c r="G1218">
        <v>889.04</v>
      </c>
      <c r="H1218">
        <v>0.23</v>
      </c>
      <c r="I1218" t="s">
        <v>1824</v>
      </c>
      <c r="J1218">
        <v>1369.1215999999999</v>
      </c>
    </row>
    <row r="1219" spans="1:10" x14ac:dyDescent="0.25">
      <c r="A1219" t="s">
        <v>3043</v>
      </c>
      <c r="B1219" s="2">
        <v>45322</v>
      </c>
      <c r="C1219" t="s">
        <v>538</v>
      </c>
      <c r="D1219" t="s">
        <v>1622</v>
      </c>
      <c r="E1219" t="s">
        <v>1789</v>
      </c>
      <c r="F1219">
        <v>3</v>
      </c>
      <c r="G1219">
        <v>145.25</v>
      </c>
      <c r="H1219">
        <v>0.24</v>
      </c>
      <c r="I1219" t="s">
        <v>1826</v>
      </c>
      <c r="J1219">
        <v>331.17</v>
      </c>
    </row>
    <row r="1220" spans="1:10" x14ac:dyDescent="0.25">
      <c r="A1220" t="s">
        <v>3044</v>
      </c>
      <c r="B1220" s="2">
        <v>45560</v>
      </c>
      <c r="C1220" t="s">
        <v>211</v>
      </c>
      <c r="D1220" t="s">
        <v>1724</v>
      </c>
      <c r="E1220" t="s">
        <v>1761</v>
      </c>
      <c r="F1220">
        <v>2</v>
      </c>
      <c r="G1220">
        <v>898.45</v>
      </c>
      <c r="H1220">
        <v>0.28999999999999998</v>
      </c>
      <c r="I1220" t="s">
        <v>1829</v>
      </c>
      <c r="J1220">
        <v>1275.799</v>
      </c>
    </row>
    <row r="1221" spans="1:10" x14ac:dyDescent="0.25">
      <c r="A1221" t="s">
        <v>3045</v>
      </c>
      <c r="B1221" s="2">
        <v>45905</v>
      </c>
      <c r="C1221" t="s">
        <v>124</v>
      </c>
      <c r="D1221" t="s">
        <v>1618</v>
      </c>
      <c r="E1221" t="s">
        <v>1801</v>
      </c>
      <c r="F1221">
        <v>4</v>
      </c>
      <c r="G1221">
        <v>642.04999999999995</v>
      </c>
      <c r="H1221">
        <v>0.25</v>
      </c>
      <c r="I1221" t="s">
        <v>1824</v>
      </c>
      <c r="J1221">
        <v>1926.15</v>
      </c>
    </row>
    <row r="1222" spans="1:10" x14ac:dyDescent="0.25">
      <c r="A1222" t="s">
        <v>3046</v>
      </c>
      <c r="B1222" s="2">
        <v>45531</v>
      </c>
      <c r="C1222" t="s">
        <v>987</v>
      </c>
      <c r="D1222" t="s">
        <v>1716</v>
      </c>
      <c r="E1222" t="s">
        <v>1779</v>
      </c>
      <c r="F1222">
        <v>4</v>
      </c>
      <c r="G1222">
        <v>450.83</v>
      </c>
      <c r="H1222">
        <v>0.24</v>
      </c>
      <c r="I1222" t="s">
        <v>1824</v>
      </c>
      <c r="J1222">
        <v>1370.5232000000001</v>
      </c>
    </row>
    <row r="1223" spans="1:10" x14ac:dyDescent="0.25">
      <c r="A1223" t="s">
        <v>3047</v>
      </c>
      <c r="B1223" s="2">
        <v>45216</v>
      </c>
      <c r="C1223" t="s">
        <v>52</v>
      </c>
      <c r="D1223" t="s">
        <v>1652</v>
      </c>
      <c r="E1223" t="s">
        <v>1813</v>
      </c>
      <c r="F1223">
        <v>2</v>
      </c>
      <c r="G1223">
        <v>441.03</v>
      </c>
      <c r="H1223">
        <v>0.23</v>
      </c>
      <c r="I1223" t="s">
        <v>1829</v>
      </c>
      <c r="J1223">
        <v>679.18619999999999</v>
      </c>
    </row>
    <row r="1224" spans="1:10" x14ac:dyDescent="0.25">
      <c r="A1224" t="s">
        <v>3048</v>
      </c>
      <c r="B1224" s="2">
        <v>45384</v>
      </c>
      <c r="C1224" t="s">
        <v>298</v>
      </c>
      <c r="D1224" t="s">
        <v>1598</v>
      </c>
      <c r="E1224" t="s">
        <v>1761</v>
      </c>
      <c r="F1224">
        <v>3</v>
      </c>
      <c r="G1224">
        <v>377.69</v>
      </c>
      <c r="H1224">
        <v>7.0000000000000007E-2</v>
      </c>
      <c r="I1224" t="s">
        <v>1826</v>
      </c>
      <c r="J1224">
        <v>1053.7551000000001</v>
      </c>
    </row>
    <row r="1225" spans="1:10" x14ac:dyDescent="0.25">
      <c r="A1225" t="s">
        <v>3049</v>
      </c>
      <c r="B1225" s="2">
        <v>45416</v>
      </c>
      <c r="C1225" t="s">
        <v>535</v>
      </c>
      <c r="D1225" t="s">
        <v>1568</v>
      </c>
      <c r="E1225" t="s">
        <v>1779</v>
      </c>
      <c r="F1225">
        <v>1</v>
      </c>
      <c r="G1225">
        <v>457.33</v>
      </c>
      <c r="H1225">
        <v>0.27</v>
      </c>
      <c r="I1225" t="s">
        <v>1824</v>
      </c>
      <c r="J1225">
        <v>333.85090000000002</v>
      </c>
    </row>
    <row r="1226" spans="1:10" x14ac:dyDescent="0.25">
      <c r="A1226" t="s">
        <v>3050</v>
      </c>
      <c r="B1226" s="2">
        <v>45880</v>
      </c>
      <c r="C1226" t="s">
        <v>782</v>
      </c>
      <c r="D1226" t="s">
        <v>1700</v>
      </c>
      <c r="E1226" t="s">
        <v>1776</v>
      </c>
      <c r="F1226">
        <v>4</v>
      </c>
      <c r="G1226">
        <v>218.01</v>
      </c>
      <c r="H1226">
        <v>0.06</v>
      </c>
      <c r="I1226" t="s">
        <v>1824</v>
      </c>
      <c r="J1226">
        <v>819.71759999999995</v>
      </c>
    </row>
    <row r="1227" spans="1:10" x14ac:dyDescent="0.25">
      <c r="A1227" t="s">
        <v>3051</v>
      </c>
      <c r="B1227" s="2">
        <v>45933</v>
      </c>
      <c r="C1227" t="s">
        <v>708</v>
      </c>
      <c r="D1227" t="s">
        <v>1732</v>
      </c>
      <c r="E1227" t="s">
        <v>1810</v>
      </c>
      <c r="F1227">
        <v>2</v>
      </c>
      <c r="G1227">
        <v>682.7</v>
      </c>
      <c r="H1227">
        <v>0.13</v>
      </c>
      <c r="I1227" t="s">
        <v>1824</v>
      </c>
      <c r="J1227">
        <v>1187.8979999999999</v>
      </c>
    </row>
    <row r="1228" spans="1:10" x14ac:dyDescent="0.25">
      <c r="A1228" t="s">
        <v>3052</v>
      </c>
      <c r="B1228" s="2">
        <v>45345</v>
      </c>
      <c r="C1228" t="s">
        <v>1017</v>
      </c>
      <c r="D1228" t="s">
        <v>1586</v>
      </c>
      <c r="E1228" t="s">
        <v>1810</v>
      </c>
      <c r="F1228">
        <v>3</v>
      </c>
      <c r="G1228">
        <v>726.97</v>
      </c>
      <c r="H1228">
        <v>0.04</v>
      </c>
      <c r="I1228" t="s">
        <v>1826</v>
      </c>
      <c r="J1228">
        <v>2093.6736000000001</v>
      </c>
    </row>
    <row r="1229" spans="1:10" x14ac:dyDescent="0.25">
      <c r="A1229" t="s">
        <v>3053</v>
      </c>
      <c r="B1229" s="2">
        <v>45681</v>
      </c>
      <c r="C1229" t="s">
        <v>1269</v>
      </c>
      <c r="D1229" t="s">
        <v>1666</v>
      </c>
      <c r="E1229" t="s">
        <v>1786</v>
      </c>
      <c r="F1229">
        <v>2</v>
      </c>
      <c r="G1229">
        <v>107.97</v>
      </c>
      <c r="H1229">
        <v>0.06</v>
      </c>
      <c r="I1229" t="s">
        <v>1824</v>
      </c>
      <c r="J1229">
        <v>202.9836</v>
      </c>
    </row>
    <row r="1230" spans="1:10" x14ac:dyDescent="0.25">
      <c r="A1230" t="s">
        <v>3054</v>
      </c>
      <c r="B1230" s="2">
        <v>45785</v>
      </c>
      <c r="C1230" t="s">
        <v>40</v>
      </c>
      <c r="D1230" t="s">
        <v>1555</v>
      </c>
      <c r="E1230" t="s">
        <v>1799</v>
      </c>
      <c r="F1230">
        <v>1</v>
      </c>
      <c r="G1230">
        <v>38.880000000000003</v>
      </c>
      <c r="H1230">
        <v>0.16</v>
      </c>
      <c r="I1230" t="s">
        <v>1829</v>
      </c>
      <c r="J1230">
        <v>32.659199999999998</v>
      </c>
    </row>
    <row r="1231" spans="1:10" x14ac:dyDescent="0.25">
      <c r="A1231" t="s">
        <v>3055</v>
      </c>
      <c r="B1231" s="2">
        <v>45823</v>
      </c>
      <c r="C1231" t="s">
        <v>284</v>
      </c>
      <c r="D1231" t="s">
        <v>1580</v>
      </c>
      <c r="E1231" t="s">
        <v>1807</v>
      </c>
      <c r="F1231">
        <v>3</v>
      </c>
      <c r="G1231">
        <v>484.39</v>
      </c>
      <c r="H1231">
        <v>0.28999999999999998</v>
      </c>
      <c r="I1231" t="s">
        <v>1829</v>
      </c>
      <c r="J1231">
        <v>1031.7507000000001</v>
      </c>
    </row>
    <row r="1232" spans="1:10" x14ac:dyDescent="0.25">
      <c r="A1232" t="s">
        <v>3056</v>
      </c>
      <c r="B1232" s="2">
        <v>45572</v>
      </c>
      <c r="C1232" t="s">
        <v>82</v>
      </c>
      <c r="D1232" t="s">
        <v>1708</v>
      </c>
      <c r="E1232" t="s">
        <v>1801</v>
      </c>
      <c r="F1232">
        <v>2</v>
      </c>
      <c r="G1232">
        <v>949.3</v>
      </c>
      <c r="H1232">
        <v>0.08</v>
      </c>
      <c r="I1232" t="s">
        <v>1829</v>
      </c>
      <c r="J1232">
        <v>1746.712</v>
      </c>
    </row>
    <row r="1233" spans="1:10" x14ac:dyDescent="0.25">
      <c r="A1233" t="s">
        <v>3057</v>
      </c>
      <c r="B1233" s="2">
        <v>45259</v>
      </c>
      <c r="C1233" t="s">
        <v>1343</v>
      </c>
      <c r="D1233" t="s">
        <v>1690</v>
      </c>
      <c r="E1233" t="s">
        <v>1776</v>
      </c>
      <c r="F1233">
        <v>3</v>
      </c>
      <c r="G1233">
        <v>664.75</v>
      </c>
      <c r="H1233">
        <v>0.12</v>
      </c>
      <c r="I1233" t="s">
        <v>1824</v>
      </c>
      <c r="J1233">
        <v>1754.94</v>
      </c>
    </row>
    <row r="1234" spans="1:10" x14ac:dyDescent="0.25">
      <c r="A1234" t="s">
        <v>3058</v>
      </c>
      <c r="B1234" s="2">
        <v>45740</v>
      </c>
      <c r="C1234" t="s">
        <v>896</v>
      </c>
      <c r="D1234" t="s">
        <v>1688</v>
      </c>
      <c r="E1234" t="s">
        <v>1807</v>
      </c>
      <c r="F1234">
        <v>3</v>
      </c>
      <c r="G1234">
        <v>190.04</v>
      </c>
      <c r="H1234">
        <v>7.0000000000000007E-2</v>
      </c>
      <c r="I1234" t="s">
        <v>1826</v>
      </c>
      <c r="J1234">
        <v>530.21159999999998</v>
      </c>
    </row>
    <row r="1235" spans="1:10" x14ac:dyDescent="0.25">
      <c r="A1235" t="s">
        <v>3059</v>
      </c>
      <c r="B1235" s="2">
        <v>45869</v>
      </c>
      <c r="C1235" t="s">
        <v>881</v>
      </c>
      <c r="D1235" t="s">
        <v>1560</v>
      </c>
      <c r="E1235" t="s">
        <v>1801</v>
      </c>
      <c r="F1235">
        <v>3</v>
      </c>
      <c r="G1235">
        <v>754.02</v>
      </c>
      <c r="H1235">
        <v>0.1</v>
      </c>
      <c r="I1235" t="s">
        <v>1829</v>
      </c>
      <c r="J1235">
        <v>2035.854</v>
      </c>
    </row>
    <row r="1236" spans="1:10" x14ac:dyDescent="0.25">
      <c r="A1236" t="s">
        <v>3060</v>
      </c>
      <c r="B1236" s="2">
        <v>45526</v>
      </c>
      <c r="C1236" t="s">
        <v>1199</v>
      </c>
      <c r="D1236" t="s">
        <v>1616</v>
      </c>
      <c r="E1236" t="s">
        <v>1794</v>
      </c>
      <c r="F1236">
        <v>4</v>
      </c>
      <c r="G1236">
        <v>94.13</v>
      </c>
      <c r="H1236">
        <v>0.04</v>
      </c>
      <c r="I1236" t="s">
        <v>1829</v>
      </c>
      <c r="J1236">
        <v>361.45920000000001</v>
      </c>
    </row>
    <row r="1237" spans="1:10" x14ac:dyDescent="0.25">
      <c r="A1237" t="s">
        <v>3061</v>
      </c>
      <c r="B1237" s="2">
        <v>45489</v>
      </c>
      <c r="C1237" t="s">
        <v>1443</v>
      </c>
      <c r="D1237" t="s">
        <v>1546</v>
      </c>
      <c r="E1237" t="s">
        <v>1801</v>
      </c>
      <c r="F1237">
        <v>3</v>
      </c>
      <c r="G1237">
        <v>402.3</v>
      </c>
      <c r="H1237">
        <v>0.21</v>
      </c>
      <c r="I1237" t="s">
        <v>1826</v>
      </c>
      <c r="J1237">
        <v>953.45100000000014</v>
      </c>
    </row>
    <row r="1238" spans="1:10" x14ac:dyDescent="0.25">
      <c r="A1238" t="s">
        <v>3062</v>
      </c>
      <c r="B1238" s="2">
        <v>45908</v>
      </c>
      <c r="C1238" t="s">
        <v>767</v>
      </c>
      <c r="D1238" t="s">
        <v>1720</v>
      </c>
      <c r="E1238" t="s">
        <v>1779</v>
      </c>
      <c r="F1238">
        <v>1</v>
      </c>
      <c r="G1238">
        <v>729.05</v>
      </c>
      <c r="H1238">
        <v>0.06</v>
      </c>
      <c r="I1238" t="s">
        <v>1829</v>
      </c>
      <c r="J1238">
        <v>685.3069999999999</v>
      </c>
    </row>
    <row r="1239" spans="1:10" x14ac:dyDescent="0.25">
      <c r="A1239" t="s">
        <v>3063</v>
      </c>
      <c r="B1239" s="2">
        <v>45912</v>
      </c>
      <c r="C1239" t="s">
        <v>458</v>
      </c>
      <c r="D1239" t="s">
        <v>1728</v>
      </c>
      <c r="E1239" t="s">
        <v>1797</v>
      </c>
      <c r="F1239">
        <v>1</v>
      </c>
      <c r="G1239">
        <v>822.6</v>
      </c>
      <c r="H1239">
        <v>0.28999999999999998</v>
      </c>
      <c r="I1239" t="s">
        <v>1826</v>
      </c>
      <c r="J1239">
        <v>584.04599999999994</v>
      </c>
    </row>
    <row r="1240" spans="1:10" x14ac:dyDescent="0.25">
      <c r="A1240" t="s">
        <v>3064</v>
      </c>
      <c r="B1240" s="2">
        <v>45771</v>
      </c>
      <c r="C1240" t="s">
        <v>634</v>
      </c>
      <c r="D1240" t="s">
        <v>1714</v>
      </c>
      <c r="E1240" t="s">
        <v>1782</v>
      </c>
      <c r="F1240">
        <v>2</v>
      </c>
      <c r="G1240">
        <v>327.25</v>
      </c>
      <c r="H1240">
        <v>0.19</v>
      </c>
      <c r="I1240" t="s">
        <v>1826</v>
      </c>
      <c r="J1240">
        <v>530.14499999999998</v>
      </c>
    </row>
    <row r="1241" spans="1:10" x14ac:dyDescent="0.25">
      <c r="A1241" t="s">
        <v>3065</v>
      </c>
      <c r="B1241" s="2">
        <v>45619</v>
      </c>
      <c r="C1241" t="s">
        <v>304</v>
      </c>
      <c r="D1241" t="s">
        <v>1688</v>
      </c>
      <c r="E1241" t="s">
        <v>1786</v>
      </c>
      <c r="F1241">
        <v>4</v>
      </c>
      <c r="G1241">
        <v>930.38</v>
      </c>
      <c r="H1241">
        <v>0</v>
      </c>
      <c r="I1241" t="s">
        <v>1829</v>
      </c>
      <c r="J1241">
        <v>3721.52</v>
      </c>
    </row>
    <row r="1242" spans="1:10" x14ac:dyDescent="0.25">
      <c r="A1242" t="s">
        <v>3066</v>
      </c>
      <c r="B1242" s="2">
        <v>45394</v>
      </c>
      <c r="C1242" t="s">
        <v>487</v>
      </c>
      <c r="D1242" t="s">
        <v>1602</v>
      </c>
      <c r="E1242" t="s">
        <v>1773</v>
      </c>
      <c r="F1242">
        <v>2</v>
      </c>
      <c r="G1242">
        <v>437.84</v>
      </c>
      <c r="H1242">
        <v>0.24</v>
      </c>
      <c r="I1242" t="s">
        <v>1824</v>
      </c>
      <c r="J1242">
        <v>665.51679999999999</v>
      </c>
    </row>
    <row r="1243" spans="1:10" x14ac:dyDescent="0.25">
      <c r="A1243" t="s">
        <v>3067</v>
      </c>
      <c r="B1243" s="2">
        <v>45786</v>
      </c>
      <c r="C1243" t="s">
        <v>258</v>
      </c>
      <c r="D1243" t="s">
        <v>1580</v>
      </c>
      <c r="E1243" t="s">
        <v>1804</v>
      </c>
      <c r="F1243">
        <v>2</v>
      </c>
      <c r="G1243">
        <v>126.02</v>
      </c>
      <c r="H1243">
        <v>0.09</v>
      </c>
      <c r="I1243" t="s">
        <v>1829</v>
      </c>
      <c r="J1243">
        <v>229.35640000000001</v>
      </c>
    </row>
    <row r="1244" spans="1:10" x14ac:dyDescent="0.25">
      <c r="A1244" t="s">
        <v>3068</v>
      </c>
      <c r="B1244" s="2">
        <v>45692</v>
      </c>
      <c r="C1244" t="s">
        <v>1355</v>
      </c>
      <c r="D1244" t="s">
        <v>1714</v>
      </c>
      <c r="E1244" t="s">
        <v>1801</v>
      </c>
      <c r="F1244">
        <v>1</v>
      </c>
      <c r="G1244">
        <v>860.84</v>
      </c>
      <c r="H1244">
        <v>7.0000000000000007E-2</v>
      </c>
      <c r="I1244" t="s">
        <v>1826</v>
      </c>
      <c r="J1244">
        <v>800.58119999999997</v>
      </c>
    </row>
    <row r="1245" spans="1:10" x14ac:dyDescent="0.25">
      <c r="A1245" t="s">
        <v>3069</v>
      </c>
      <c r="B1245" s="2">
        <v>45677</v>
      </c>
      <c r="C1245" t="s">
        <v>335</v>
      </c>
      <c r="D1245" t="s">
        <v>1644</v>
      </c>
      <c r="E1245" t="s">
        <v>1797</v>
      </c>
      <c r="F1245">
        <v>1</v>
      </c>
      <c r="G1245">
        <v>161.80000000000001</v>
      </c>
      <c r="H1245">
        <v>0.24</v>
      </c>
      <c r="I1245" t="s">
        <v>1826</v>
      </c>
      <c r="J1245">
        <v>122.968</v>
      </c>
    </row>
    <row r="1246" spans="1:10" x14ac:dyDescent="0.25">
      <c r="A1246" t="s">
        <v>3070</v>
      </c>
      <c r="B1246" s="2">
        <v>45669</v>
      </c>
      <c r="C1246" t="s">
        <v>1202</v>
      </c>
      <c r="D1246" t="s">
        <v>1624</v>
      </c>
      <c r="E1246" t="s">
        <v>1807</v>
      </c>
      <c r="F1246">
        <v>4</v>
      </c>
      <c r="G1246">
        <v>347.82</v>
      </c>
      <c r="H1246">
        <v>0.02</v>
      </c>
      <c r="I1246" t="s">
        <v>1829</v>
      </c>
      <c r="J1246">
        <v>1363.4544000000001</v>
      </c>
    </row>
    <row r="1247" spans="1:10" x14ac:dyDescent="0.25">
      <c r="A1247" t="s">
        <v>3071</v>
      </c>
      <c r="B1247" s="2">
        <v>45299</v>
      </c>
      <c r="C1247" t="s">
        <v>1400</v>
      </c>
      <c r="D1247" t="s">
        <v>1718</v>
      </c>
      <c r="E1247" t="s">
        <v>1804</v>
      </c>
      <c r="F1247">
        <v>3</v>
      </c>
      <c r="G1247">
        <v>416.44</v>
      </c>
      <c r="H1247">
        <v>0.27</v>
      </c>
      <c r="I1247" t="s">
        <v>1824</v>
      </c>
      <c r="J1247">
        <v>912.00359999999989</v>
      </c>
    </row>
    <row r="1248" spans="1:10" x14ac:dyDescent="0.25">
      <c r="A1248" t="s">
        <v>3072</v>
      </c>
      <c r="B1248" s="2">
        <v>45893</v>
      </c>
      <c r="C1248" t="s">
        <v>32</v>
      </c>
      <c r="D1248" t="s">
        <v>1672</v>
      </c>
      <c r="E1248" t="s">
        <v>1752</v>
      </c>
      <c r="F1248">
        <v>1</v>
      </c>
      <c r="G1248">
        <v>147.96</v>
      </c>
      <c r="H1248">
        <v>0.24</v>
      </c>
      <c r="I1248" t="s">
        <v>1829</v>
      </c>
      <c r="J1248">
        <v>112.4496</v>
      </c>
    </row>
    <row r="1249" spans="1:10" x14ac:dyDescent="0.25">
      <c r="A1249" t="s">
        <v>3073</v>
      </c>
      <c r="B1249" s="2">
        <v>45560</v>
      </c>
      <c r="C1249" t="s">
        <v>1377</v>
      </c>
      <c r="D1249" t="s">
        <v>1584</v>
      </c>
      <c r="E1249" t="s">
        <v>1782</v>
      </c>
      <c r="F1249">
        <v>3</v>
      </c>
      <c r="G1249">
        <v>550.26</v>
      </c>
      <c r="H1249">
        <v>0.22</v>
      </c>
      <c r="I1249" t="s">
        <v>1824</v>
      </c>
      <c r="J1249">
        <v>1287.6084000000001</v>
      </c>
    </row>
    <row r="1250" spans="1:10" x14ac:dyDescent="0.25">
      <c r="A1250" t="s">
        <v>3074</v>
      </c>
      <c r="B1250" s="2">
        <v>45267</v>
      </c>
      <c r="C1250" t="s">
        <v>1160</v>
      </c>
      <c r="D1250" t="s">
        <v>1742</v>
      </c>
      <c r="E1250" t="s">
        <v>1779</v>
      </c>
      <c r="F1250">
        <v>4</v>
      </c>
      <c r="G1250">
        <v>938.21</v>
      </c>
      <c r="H1250">
        <v>0.04</v>
      </c>
      <c r="I1250" t="s">
        <v>1826</v>
      </c>
      <c r="J1250">
        <v>3602.7264</v>
      </c>
    </row>
    <row r="1251" spans="1:10" x14ac:dyDescent="0.25">
      <c r="A1251" t="s">
        <v>3075</v>
      </c>
      <c r="B1251" s="2">
        <v>45467</v>
      </c>
      <c r="C1251" t="s">
        <v>458</v>
      </c>
      <c r="D1251" t="s">
        <v>1736</v>
      </c>
      <c r="E1251" t="s">
        <v>1804</v>
      </c>
      <c r="F1251">
        <v>3</v>
      </c>
      <c r="G1251">
        <v>517.98</v>
      </c>
      <c r="H1251">
        <v>0.01</v>
      </c>
      <c r="I1251" t="s">
        <v>1826</v>
      </c>
      <c r="J1251">
        <v>1538.4005999999999</v>
      </c>
    </row>
    <row r="1252" spans="1:10" x14ac:dyDescent="0.25">
      <c r="A1252" t="s">
        <v>3076</v>
      </c>
      <c r="B1252" s="2">
        <v>45847</v>
      </c>
      <c r="C1252" t="s">
        <v>144</v>
      </c>
      <c r="D1252" t="s">
        <v>1557</v>
      </c>
      <c r="E1252" t="s">
        <v>1782</v>
      </c>
      <c r="F1252">
        <v>1</v>
      </c>
      <c r="G1252">
        <v>98.27</v>
      </c>
      <c r="H1252">
        <v>0.16</v>
      </c>
      <c r="I1252" t="s">
        <v>1826</v>
      </c>
      <c r="J1252">
        <v>82.54679999999999</v>
      </c>
    </row>
    <row r="1253" spans="1:10" x14ac:dyDescent="0.25">
      <c r="A1253" t="s">
        <v>3077</v>
      </c>
      <c r="B1253" s="2">
        <v>45480</v>
      </c>
      <c r="C1253" t="s">
        <v>803</v>
      </c>
      <c r="D1253" t="s">
        <v>1644</v>
      </c>
      <c r="E1253" t="s">
        <v>1792</v>
      </c>
      <c r="F1253">
        <v>2</v>
      </c>
      <c r="G1253">
        <v>875.2</v>
      </c>
      <c r="H1253">
        <v>0.19</v>
      </c>
      <c r="I1253" t="s">
        <v>1824</v>
      </c>
      <c r="J1253">
        <v>1417.8240000000001</v>
      </c>
    </row>
    <row r="1254" spans="1:10" x14ac:dyDescent="0.25">
      <c r="A1254" t="s">
        <v>3078</v>
      </c>
      <c r="B1254" s="2">
        <v>45345</v>
      </c>
      <c r="C1254" t="s">
        <v>963</v>
      </c>
      <c r="D1254" t="s">
        <v>1720</v>
      </c>
      <c r="E1254" t="s">
        <v>1752</v>
      </c>
      <c r="F1254">
        <v>1</v>
      </c>
      <c r="G1254">
        <v>227.35</v>
      </c>
      <c r="H1254">
        <v>0.06</v>
      </c>
      <c r="I1254" t="s">
        <v>1829</v>
      </c>
      <c r="J1254">
        <v>213.709</v>
      </c>
    </row>
    <row r="1255" spans="1:10" x14ac:dyDescent="0.25">
      <c r="A1255" t="s">
        <v>3079</v>
      </c>
      <c r="B1255" s="2">
        <v>45235</v>
      </c>
      <c r="C1255" t="s">
        <v>684</v>
      </c>
      <c r="D1255" t="s">
        <v>1696</v>
      </c>
      <c r="E1255" t="s">
        <v>1757</v>
      </c>
      <c r="F1255">
        <v>1</v>
      </c>
      <c r="G1255">
        <v>842.46</v>
      </c>
      <c r="H1255">
        <v>0.05</v>
      </c>
      <c r="I1255" t="s">
        <v>1829</v>
      </c>
      <c r="J1255">
        <v>800.33699999999999</v>
      </c>
    </row>
    <row r="1256" spans="1:10" x14ac:dyDescent="0.25">
      <c r="A1256" t="s">
        <v>3080</v>
      </c>
      <c r="B1256" s="2">
        <v>45543</v>
      </c>
      <c r="C1256" t="s">
        <v>690</v>
      </c>
      <c r="D1256" t="s">
        <v>1620</v>
      </c>
      <c r="E1256" t="s">
        <v>1792</v>
      </c>
      <c r="F1256">
        <v>3</v>
      </c>
      <c r="G1256">
        <v>120.67</v>
      </c>
      <c r="H1256">
        <v>0.08</v>
      </c>
      <c r="I1256" t="s">
        <v>1829</v>
      </c>
      <c r="J1256">
        <v>333.04919999999998</v>
      </c>
    </row>
    <row r="1257" spans="1:10" x14ac:dyDescent="0.25">
      <c r="A1257" t="s">
        <v>3081</v>
      </c>
      <c r="B1257" s="2">
        <v>45402</v>
      </c>
      <c r="C1257" t="s">
        <v>1527</v>
      </c>
      <c r="D1257" t="s">
        <v>1588</v>
      </c>
      <c r="E1257" t="s">
        <v>1766</v>
      </c>
      <c r="F1257">
        <v>4</v>
      </c>
      <c r="G1257">
        <v>176.13</v>
      </c>
      <c r="H1257">
        <v>0.27</v>
      </c>
      <c r="I1257" t="s">
        <v>1826</v>
      </c>
      <c r="J1257">
        <v>514.29959999999994</v>
      </c>
    </row>
    <row r="1258" spans="1:10" x14ac:dyDescent="0.25">
      <c r="A1258" t="s">
        <v>3082</v>
      </c>
      <c r="B1258" s="2">
        <v>45671</v>
      </c>
      <c r="C1258" t="s">
        <v>1392</v>
      </c>
      <c r="D1258" t="s">
        <v>1674</v>
      </c>
      <c r="E1258" t="s">
        <v>1792</v>
      </c>
      <c r="F1258">
        <v>4</v>
      </c>
      <c r="G1258">
        <v>592.67999999999995</v>
      </c>
      <c r="H1258">
        <v>0.03</v>
      </c>
      <c r="I1258" t="s">
        <v>1824</v>
      </c>
      <c r="J1258">
        <v>2299.5983999999999</v>
      </c>
    </row>
    <row r="1259" spans="1:10" x14ac:dyDescent="0.25">
      <c r="A1259" t="s">
        <v>3083</v>
      </c>
      <c r="B1259" s="2">
        <v>45367</v>
      </c>
      <c r="C1259" t="s">
        <v>582</v>
      </c>
      <c r="D1259" t="s">
        <v>1688</v>
      </c>
      <c r="E1259" t="s">
        <v>1769</v>
      </c>
      <c r="F1259">
        <v>4</v>
      </c>
      <c r="G1259">
        <v>662.43</v>
      </c>
      <c r="H1259">
        <v>0.24</v>
      </c>
      <c r="I1259" t="s">
        <v>1826</v>
      </c>
      <c r="J1259">
        <v>2013.7872</v>
      </c>
    </row>
    <row r="1260" spans="1:10" x14ac:dyDescent="0.25">
      <c r="A1260" t="s">
        <v>3084</v>
      </c>
      <c r="B1260" s="2">
        <v>45488</v>
      </c>
      <c r="C1260" t="s">
        <v>441</v>
      </c>
      <c r="D1260" t="s">
        <v>1634</v>
      </c>
      <c r="E1260" t="s">
        <v>1782</v>
      </c>
      <c r="F1260">
        <v>3</v>
      </c>
      <c r="G1260">
        <v>518.35</v>
      </c>
      <c r="H1260">
        <v>0.21</v>
      </c>
      <c r="I1260" t="s">
        <v>1829</v>
      </c>
      <c r="J1260">
        <v>1228.4894999999999</v>
      </c>
    </row>
    <row r="1261" spans="1:10" x14ac:dyDescent="0.25">
      <c r="A1261" t="s">
        <v>3085</v>
      </c>
      <c r="B1261" s="2">
        <v>45509</v>
      </c>
      <c r="C1261" t="s">
        <v>978</v>
      </c>
      <c r="D1261" t="s">
        <v>1670</v>
      </c>
      <c r="E1261" t="s">
        <v>1773</v>
      </c>
      <c r="F1261">
        <v>1</v>
      </c>
      <c r="G1261">
        <v>85.58</v>
      </c>
      <c r="H1261">
        <v>0.1</v>
      </c>
      <c r="I1261" t="s">
        <v>1829</v>
      </c>
      <c r="J1261">
        <v>77.022000000000006</v>
      </c>
    </row>
    <row r="1262" spans="1:10" x14ac:dyDescent="0.25">
      <c r="A1262" t="s">
        <v>3086</v>
      </c>
      <c r="B1262" s="2">
        <v>45323</v>
      </c>
      <c r="C1262" t="s">
        <v>1136</v>
      </c>
      <c r="D1262" t="s">
        <v>1722</v>
      </c>
      <c r="E1262" t="s">
        <v>1757</v>
      </c>
      <c r="F1262">
        <v>4</v>
      </c>
      <c r="G1262">
        <v>800</v>
      </c>
      <c r="H1262">
        <v>0.2</v>
      </c>
      <c r="I1262" t="s">
        <v>1824</v>
      </c>
      <c r="J1262">
        <v>2560</v>
      </c>
    </row>
    <row r="1263" spans="1:10" x14ac:dyDescent="0.25">
      <c r="A1263" t="s">
        <v>3087</v>
      </c>
      <c r="B1263" s="2">
        <v>45889</v>
      </c>
      <c r="C1263" t="s">
        <v>520</v>
      </c>
      <c r="D1263" t="s">
        <v>1668</v>
      </c>
      <c r="E1263" t="s">
        <v>1789</v>
      </c>
      <c r="F1263">
        <v>3</v>
      </c>
      <c r="G1263">
        <v>118.25</v>
      </c>
      <c r="H1263">
        <v>0.26</v>
      </c>
      <c r="I1263" t="s">
        <v>1826</v>
      </c>
      <c r="J1263">
        <v>262.51499999999999</v>
      </c>
    </row>
    <row r="1264" spans="1:10" x14ac:dyDescent="0.25">
      <c r="A1264" t="s">
        <v>3088</v>
      </c>
      <c r="B1264" s="2">
        <v>45253</v>
      </c>
      <c r="C1264" t="s">
        <v>1307</v>
      </c>
      <c r="D1264" t="s">
        <v>1612</v>
      </c>
      <c r="E1264" t="s">
        <v>1801</v>
      </c>
      <c r="F1264">
        <v>1</v>
      </c>
      <c r="G1264">
        <v>223.25</v>
      </c>
      <c r="H1264">
        <v>0.28999999999999998</v>
      </c>
      <c r="I1264" t="s">
        <v>1824</v>
      </c>
      <c r="J1264">
        <v>158.50749999999999</v>
      </c>
    </row>
    <row r="1265" spans="1:10" x14ac:dyDescent="0.25">
      <c r="A1265" t="s">
        <v>3089</v>
      </c>
      <c r="B1265" s="2">
        <v>45530</v>
      </c>
      <c r="C1265" t="s">
        <v>1325</v>
      </c>
      <c r="D1265" t="s">
        <v>1612</v>
      </c>
      <c r="E1265" t="s">
        <v>1769</v>
      </c>
      <c r="F1265">
        <v>3</v>
      </c>
      <c r="G1265">
        <v>918.76</v>
      </c>
      <c r="H1265">
        <v>0.2</v>
      </c>
      <c r="I1265" t="s">
        <v>1826</v>
      </c>
      <c r="J1265">
        <v>2205.0239999999999</v>
      </c>
    </row>
    <row r="1266" spans="1:10" x14ac:dyDescent="0.25">
      <c r="A1266" t="s">
        <v>3090</v>
      </c>
      <c r="B1266" s="2">
        <v>45491</v>
      </c>
      <c r="C1266" t="s">
        <v>890</v>
      </c>
      <c r="D1266" t="s">
        <v>1716</v>
      </c>
      <c r="E1266" t="s">
        <v>1797</v>
      </c>
      <c r="F1266">
        <v>2</v>
      </c>
      <c r="G1266">
        <v>905.26</v>
      </c>
      <c r="H1266">
        <v>0.15</v>
      </c>
      <c r="I1266" t="s">
        <v>1829</v>
      </c>
      <c r="J1266">
        <v>1538.942</v>
      </c>
    </row>
    <row r="1267" spans="1:10" x14ac:dyDescent="0.25">
      <c r="A1267" t="s">
        <v>3091</v>
      </c>
      <c r="B1267" s="2">
        <v>45628</v>
      </c>
      <c r="C1267" t="s">
        <v>984</v>
      </c>
      <c r="D1267" t="s">
        <v>1580</v>
      </c>
      <c r="E1267" t="s">
        <v>1813</v>
      </c>
      <c r="F1267">
        <v>4</v>
      </c>
      <c r="G1267">
        <v>295.39999999999998</v>
      </c>
      <c r="H1267">
        <v>0.23</v>
      </c>
      <c r="I1267" t="s">
        <v>1826</v>
      </c>
      <c r="J1267">
        <v>909.83199999999999</v>
      </c>
    </row>
    <row r="1268" spans="1:10" x14ac:dyDescent="0.25">
      <c r="A1268" t="s">
        <v>3092</v>
      </c>
      <c r="B1268" s="2">
        <v>45861</v>
      </c>
      <c r="C1268" t="s">
        <v>314</v>
      </c>
      <c r="D1268" t="s">
        <v>1736</v>
      </c>
      <c r="E1268" t="s">
        <v>1773</v>
      </c>
      <c r="F1268">
        <v>1</v>
      </c>
      <c r="G1268">
        <v>252.18</v>
      </c>
      <c r="H1268">
        <v>0.23</v>
      </c>
      <c r="I1268" t="s">
        <v>1826</v>
      </c>
      <c r="J1268">
        <v>194.17859999999999</v>
      </c>
    </row>
    <row r="1269" spans="1:10" x14ac:dyDescent="0.25">
      <c r="A1269" t="s">
        <v>3093</v>
      </c>
      <c r="B1269" s="2">
        <v>45878</v>
      </c>
      <c r="C1269" t="s">
        <v>511</v>
      </c>
      <c r="D1269" t="s">
        <v>1742</v>
      </c>
      <c r="E1269" t="s">
        <v>1794</v>
      </c>
      <c r="F1269">
        <v>4</v>
      </c>
      <c r="G1269">
        <v>792.1</v>
      </c>
      <c r="H1269">
        <v>0.19</v>
      </c>
      <c r="I1269" t="s">
        <v>1829</v>
      </c>
      <c r="J1269">
        <v>2566.404</v>
      </c>
    </row>
    <row r="1270" spans="1:10" x14ac:dyDescent="0.25">
      <c r="A1270" t="s">
        <v>3094</v>
      </c>
      <c r="B1270" s="2">
        <v>45426</v>
      </c>
      <c r="C1270" t="s">
        <v>278</v>
      </c>
      <c r="D1270" t="s">
        <v>1724</v>
      </c>
      <c r="E1270" t="s">
        <v>1799</v>
      </c>
      <c r="F1270">
        <v>1</v>
      </c>
      <c r="G1270">
        <v>883.36</v>
      </c>
      <c r="H1270">
        <v>0.11</v>
      </c>
      <c r="I1270" t="s">
        <v>1826</v>
      </c>
      <c r="J1270">
        <v>786.19040000000007</v>
      </c>
    </row>
    <row r="1271" spans="1:10" x14ac:dyDescent="0.25">
      <c r="A1271" t="s">
        <v>3095</v>
      </c>
      <c r="B1271" s="2">
        <v>45231</v>
      </c>
      <c r="C1271" t="s">
        <v>878</v>
      </c>
      <c r="D1271" t="s">
        <v>1686</v>
      </c>
      <c r="E1271" t="s">
        <v>1752</v>
      </c>
      <c r="F1271">
        <v>4</v>
      </c>
      <c r="G1271">
        <v>305.95</v>
      </c>
      <c r="H1271">
        <v>0.08</v>
      </c>
      <c r="I1271" t="s">
        <v>1826</v>
      </c>
      <c r="J1271">
        <v>1125.896</v>
      </c>
    </row>
    <row r="1272" spans="1:10" x14ac:dyDescent="0.25">
      <c r="A1272" t="s">
        <v>3096</v>
      </c>
      <c r="B1272" s="2">
        <v>45609</v>
      </c>
      <c r="C1272" t="s">
        <v>1249</v>
      </c>
      <c r="D1272" t="s">
        <v>1664</v>
      </c>
      <c r="E1272" t="s">
        <v>1779</v>
      </c>
      <c r="F1272">
        <v>3</v>
      </c>
      <c r="G1272">
        <v>742.45</v>
      </c>
      <c r="H1272">
        <v>0.23</v>
      </c>
      <c r="I1272" t="s">
        <v>1829</v>
      </c>
      <c r="J1272">
        <v>1715.0595000000001</v>
      </c>
    </row>
    <row r="1273" spans="1:10" x14ac:dyDescent="0.25">
      <c r="A1273" t="s">
        <v>3097</v>
      </c>
      <c r="B1273" s="2">
        <v>45392</v>
      </c>
      <c r="C1273" t="s">
        <v>1112</v>
      </c>
      <c r="D1273" t="s">
        <v>1598</v>
      </c>
      <c r="E1273" t="s">
        <v>1810</v>
      </c>
      <c r="F1273">
        <v>3</v>
      </c>
      <c r="G1273">
        <v>336.1</v>
      </c>
      <c r="H1273">
        <v>0.12</v>
      </c>
      <c r="I1273" t="s">
        <v>1829</v>
      </c>
      <c r="J1273">
        <v>887.30400000000009</v>
      </c>
    </row>
    <row r="1274" spans="1:10" x14ac:dyDescent="0.25">
      <c r="A1274" t="s">
        <v>3098</v>
      </c>
      <c r="B1274" s="2">
        <v>45876</v>
      </c>
      <c r="C1274" t="s">
        <v>1281</v>
      </c>
      <c r="D1274" t="s">
        <v>1606</v>
      </c>
      <c r="E1274" t="s">
        <v>1779</v>
      </c>
      <c r="F1274">
        <v>3</v>
      </c>
      <c r="G1274">
        <v>310.36</v>
      </c>
      <c r="H1274">
        <v>0.14000000000000001</v>
      </c>
      <c r="I1274" t="s">
        <v>1829</v>
      </c>
      <c r="J1274">
        <v>800.72879999999998</v>
      </c>
    </row>
    <row r="1275" spans="1:10" x14ac:dyDescent="0.25">
      <c r="A1275" t="s">
        <v>3099</v>
      </c>
      <c r="B1275" s="2">
        <v>45772</v>
      </c>
      <c r="C1275" t="s">
        <v>887</v>
      </c>
      <c r="D1275" t="s">
        <v>1744</v>
      </c>
      <c r="E1275" t="s">
        <v>1782</v>
      </c>
      <c r="F1275">
        <v>3</v>
      </c>
      <c r="G1275">
        <v>992.81</v>
      </c>
      <c r="H1275">
        <v>0.04</v>
      </c>
      <c r="I1275" t="s">
        <v>1826</v>
      </c>
      <c r="J1275">
        <v>2859.2928000000002</v>
      </c>
    </row>
    <row r="1276" spans="1:10" x14ac:dyDescent="0.25">
      <c r="A1276" t="s">
        <v>3100</v>
      </c>
      <c r="B1276" s="2">
        <v>45217</v>
      </c>
      <c r="C1276" t="s">
        <v>648</v>
      </c>
      <c r="D1276" t="s">
        <v>1668</v>
      </c>
      <c r="E1276" t="s">
        <v>1792</v>
      </c>
      <c r="F1276">
        <v>3</v>
      </c>
      <c r="G1276">
        <v>257.11</v>
      </c>
      <c r="H1276">
        <v>0.26</v>
      </c>
      <c r="I1276" t="s">
        <v>1829</v>
      </c>
      <c r="J1276">
        <v>570.78420000000006</v>
      </c>
    </row>
    <row r="1277" spans="1:10" x14ac:dyDescent="0.25">
      <c r="A1277" t="s">
        <v>3101</v>
      </c>
      <c r="B1277" s="2">
        <v>45739</v>
      </c>
      <c r="C1277" t="s">
        <v>713</v>
      </c>
      <c r="D1277" t="s">
        <v>1738</v>
      </c>
      <c r="E1277" t="s">
        <v>1794</v>
      </c>
      <c r="F1277">
        <v>4</v>
      </c>
      <c r="G1277">
        <v>816.29</v>
      </c>
      <c r="H1277">
        <v>0.24</v>
      </c>
      <c r="I1277" t="s">
        <v>1826</v>
      </c>
      <c r="J1277">
        <v>2481.5216</v>
      </c>
    </row>
    <row r="1278" spans="1:10" x14ac:dyDescent="0.25">
      <c r="A1278" t="s">
        <v>3102</v>
      </c>
      <c r="B1278" s="2">
        <v>45272</v>
      </c>
      <c r="C1278" t="s">
        <v>422</v>
      </c>
      <c r="D1278" t="s">
        <v>1668</v>
      </c>
      <c r="E1278" t="s">
        <v>1794</v>
      </c>
      <c r="F1278">
        <v>4</v>
      </c>
      <c r="G1278">
        <v>755.82</v>
      </c>
      <c r="H1278">
        <v>0.22</v>
      </c>
      <c r="I1278" t="s">
        <v>1829</v>
      </c>
      <c r="J1278">
        <v>2358.1583999999998</v>
      </c>
    </row>
    <row r="1279" spans="1:10" x14ac:dyDescent="0.25">
      <c r="A1279" t="s">
        <v>3103</v>
      </c>
      <c r="B1279" s="2">
        <v>45524</v>
      </c>
      <c r="C1279" t="s">
        <v>23</v>
      </c>
      <c r="D1279" t="s">
        <v>1543</v>
      </c>
      <c r="E1279" t="s">
        <v>1799</v>
      </c>
      <c r="F1279">
        <v>1</v>
      </c>
      <c r="G1279">
        <v>449.6</v>
      </c>
      <c r="H1279">
        <v>0.01</v>
      </c>
      <c r="I1279" t="s">
        <v>1826</v>
      </c>
      <c r="J1279">
        <v>445.10399999999998</v>
      </c>
    </row>
    <row r="1280" spans="1:10" x14ac:dyDescent="0.25">
      <c r="A1280" t="s">
        <v>3104</v>
      </c>
      <c r="B1280" s="2">
        <v>45481</v>
      </c>
      <c r="C1280" t="s">
        <v>1101</v>
      </c>
      <c r="D1280" t="s">
        <v>1576</v>
      </c>
      <c r="E1280" t="s">
        <v>1752</v>
      </c>
      <c r="F1280">
        <v>2</v>
      </c>
      <c r="G1280">
        <v>779.29</v>
      </c>
      <c r="H1280">
        <v>0.12</v>
      </c>
      <c r="I1280" t="s">
        <v>1829</v>
      </c>
      <c r="J1280">
        <v>1371.5504000000001</v>
      </c>
    </row>
    <row r="1281" spans="1:10" x14ac:dyDescent="0.25">
      <c r="A1281" t="s">
        <v>3105</v>
      </c>
      <c r="B1281" s="2">
        <v>45267</v>
      </c>
      <c r="C1281" t="s">
        <v>1431</v>
      </c>
      <c r="D1281" t="s">
        <v>1702</v>
      </c>
      <c r="E1281" t="s">
        <v>1807</v>
      </c>
      <c r="F1281">
        <v>1</v>
      </c>
      <c r="G1281">
        <v>748.75</v>
      </c>
      <c r="H1281">
        <v>0.1</v>
      </c>
      <c r="I1281" t="s">
        <v>1829</v>
      </c>
      <c r="J1281">
        <v>673.875</v>
      </c>
    </row>
    <row r="1282" spans="1:10" x14ac:dyDescent="0.25">
      <c r="A1282" t="s">
        <v>3106</v>
      </c>
      <c r="B1282" s="2">
        <v>45328</v>
      </c>
      <c r="C1282" t="s">
        <v>598</v>
      </c>
      <c r="D1282" t="s">
        <v>1726</v>
      </c>
      <c r="E1282" t="s">
        <v>1752</v>
      </c>
      <c r="F1282">
        <v>2</v>
      </c>
      <c r="G1282">
        <v>121.67</v>
      </c>
      <c r="H1282">
        <v>0.08</v>
      </c>
      <c r="I1282" t="s">
        <v>1829</v>
      </c>
      <c r="J1282">
        <v>223.87280000000001</v>
      </c>
    </row>
    <row r="1283" spans="1:10" x14ac:dyDescent="0.25">
      <c r="A1283" t="s">
        <v>3107</v>
      </c>
      <c r="B1283" s="2">
        <v>45787</v>
      </c>
      <c r="C1283" t="s">
        <v>1513</v>
      </c>
      <c r="D1283" t="s">
        <v>1646</v>
      </c>
      <c r="E1283" t="s">
        <v>1801</v>
      </c>
      <c r="F1283">
        <v>3</v>
      </c>
      <c r="G1283">
        <v>225.14</v>
      </c>
      <c r="H1283">
        <v>0.15</v>
      </c>
      <c r="I1283" t="s">
        <v>1829</v>
      </c>
      <c r="J1283">
        <v>574.10699999999997</v>
      </c>
    </row>
    <row r="1284" spans="1:10" x14ac:dyDescent="0.25">
      <c r="A1284" t="s">
        <v>3108</v>
      </c>
      <c r="B1284" s="2">
        <v>45876</v>
      </c>
      <c r="C1284" t="s">
        <v>1011</v>
      </c>
      <c r="D1284" t="s">
        <v>1606</v>
      </c>
      <c r="E1284" t="s">
        <v>1813</v>
      </c>
      <c r="F1284">
        <v>1</v>
      </c>
      <c r="G1284">
        <v>654.17999999999995</v>
      </c>
      <c r="H1284">
        <v>0.19</v>
      </c>
      <c r="I1284" t="s">
        <v>1826</v>
      </c>
      <c r="J1284">
        <v>529.88580000000002</v>
      </c>
    </row>
    <row r="1285" spans="1:10" x14ac:dyDescent="0.25">
      <c r="A1285" t="s">
        <v>3109</v>
      </c>
      <c r="B1285" s="2">
        <v>45552</v>
      </c>
      <c r="C1285" t="s">
        <v>218</v>
      </c>
      <c r="D1285" t="s">
        <v>1690</v>
      </c>
      <c r="E1285" t="s">
        <v>1773</v>
      </c>
      <c r="F1285">
        <v>2</v>
      </c>
      <c r="G1285">
        <v>504.98</v>
      </c>
      <c r="H1285">
        <v>0.08</v>
      </c>
      <c r="I1285" t="s">
        <v>1829</v>
      </c>
      <c r="J1285">
        <v>929.16320000000007</v>
      </c>
    </row>
    <row r="1286" spans="1:10" x14ac:dyDescent="0.25">
      <c r="A1286" t="s">
        <v>3110</v>
      </c>
      <c r="B1286" s="2">
        <v>45823</v>
      </c>
      <c r="C1286" t="s">
        <v>1181</v>
      </c>
      <c r="D1286" t="s">
        <v>1656</v>
      </c>
      <c r="E1286" t="s">
        <v>1782</v>
      </c>
      <c r="F1286">
        <v>2</v>
      </c>
      <c r="G1286">
        <v>623.20000000000005</v>
      </c>
      <c r="H1286">
        <v>0.14000000000000001</v>
      </c>
      <c r="I1286" t="s">
        <v>1829</v>
      </c>
      <c r="J1286">
        <v>1071.904</v>
      </c>
    </row>
    <row r="1287" spans="1:10" x14ac:dyDescent="0.25">
      <c r="A1287" t="s">
        <v>3111</v>
      </c>
      <c r="B1287" s="2">
        <v>45622</v>
      </c>
      <c r="C1287" t="s">
        <v>1023</v>
      </c>
      <c r="D1287" t="s">
        <v>1555</v>
      </c>
      <c r="E1287" t="s">
        <v>1804</v>
      </c>
      <c r="F1287">
        <v>2</v>
      </c>
      <c r="G1287">
        <v>530.54</v>
      </c>
      <c r="H1287">
        <v>0.28000000000000003</v>
      </c>
      <c r="I1287" t="s">
        <v>1829</v>
      </c>
      <c r="J1287">
        <v>763.97759999999994</v>
      </c>
    </row>
    <row r="1288" spans="1:10" x14ac:dyDescent="0.25">
      <c r="A1288" t="s">
        <v>3112</v>
      </c>
      <c r="B1288" s="2">
        <v>45810</v>
      </c>
      <c r="C1288" t="s">
        <v>1142</v>
      </c>
      <c r="D1288" t="s">
        <v>1543</v>
      </c>
      <c r="E1288" t="s">
        <v>1804</v>
      </c>
      <c r="F1288">
        <v>3</v>
      </c>
      <c r="G1288">
        <v>279.45</v>
      </c>
      <c r="H1288">
        <v>0.15</v>
      </c>
      <c r="I1288" t="s">
        <v>1829</v>
      </c>
      <c r="J1288">
        <v>712.59749999999985</v>
      </c>
    </row>
    <row r="1289" spans="1:10" x14ac:dyDescent="0.25">
      <c r="A1289" t="s">
        <v>3113</v>
      </c>
      <c r="B1289" s="2">
        <v>45645</v>
      </c>
      <c r="C1289" t="s">
        <v>849</v>
      </c>
      <c r="D1289" t="s">
        <v>1572</v>
      </c>
      <c r="E1289" t="s">
        <v>1782</v>
      </c>
      <c r="F1289">
        <v>3</v>
      </c>
      <c r="G1289">
        <v>906.99</v>
      </c>
      <c r="H1289">
        <v>0.26</v>
      </c>
      <c r="I1289" t="s">
        <v>1829</v>
      </c>
      <c r="J1289">
        <v>2013.5178000000001</v>
      </c>
    </row>
    <row r="1290" spans="1:10" x14ac:dyDescent="0.25">
      <c r="A1290" t="s">
        <v>3114</v>
      </c>
      <c r="B1290" s="2">
        <v>45749</v>
      </c>
      <c r="C1290" t="s">
        <v>258</v>
      </c>
      <c r="D1290" t="s">
        <v>1708</v>
      </c>
      <c r="E1290" t="s">
        <v>1807</v>
      </c>
      <c r="F1290">
        <v>4</v>
      </c>
      <c r="G1290">
        <v>408.76</v>
      </c>
      <c r="H1290">
        <v>0.12</v>
      </c>
      <c r="I1290" t="s">
        <v>1829</v>
      </c>
      <c r="J1290">
        <v>1438.8352</v>
      </c>
    </row>
    <row r="1291" spans="1:10" x14ac:dyDescent="0.25">
      <c r="A1291" t="s">
        <v>3115</v>
      </c>
      <c r="B1291" s="2">
        <v>45537</v>
      </c>
      <c r="C1291" t="s">
        <v>585</v>
      </c>
      <c r="D1291" t="s">
        <v>1620</v>
      </c>
      <c r="E1291" t="s">
        <v>1786</v>
      </c>
      <c r="F1291">
        <v>2</v>
      </c>
      <c r="G1291">
        <v>117.34</v>
      </c>
      <c r="H1291">
        <v>0.09</v>
      </c>
      <c r="I1291" t="s">
        <v>1826</v>
      </c>
      <c r="J1291">
        <v>213.55879999999999</v>
      </c>
    </row>
    <row r="1292" spans="1:10" x14ac:dyDescent="0.25">
      <c r="A1292" t="s">
        <v>3116</v>
      </c>
      <c r="B1292" s="2">
        <v>45376</v>
      </c>
      <c r="C1292" t="s">
        <v>559</v>
      </c>
      <c r="D1292" t="s">
        <v>1730</v>
      </c>
      <c r="E1292" t="s">
        <v>1799</v>
      </c>
      <c r="F1292">
        <v>3</v>
      </c>
      <c r="G1292">
        <v>690.27</v>
      </c>
      <c r="H1292">
        <v>7.0000000000000007E-2</v>
      </c>
      <c r="I1292" t="s">
        <v>1826</v>
      </c>
      <c r="J1292">
        <v>1925.8533</v>
      </c>
    </row>
    <row r="1293" spans="1:10" x14ac:dyDescent="0.25">
      <c r="A1293" t="s">
        <v>3117</v>
      </c>
      <c r="B1293" s="2">
        <v>45709</v>
      </c>
      <c r="C1293" t="s">
        <v>381</v>
      </c>
      <c r="D1293" t="s">
        <v>1604</v>
      </c>
      <c r="E1293" t="s">
        <v>1807</v>
      </c>
      <c r="F1293">
        <v>4</v>
      </c>
      <c r="G1293">
        <v>377.18</v>
      </c>
      <c r="H1293">
        <v>0.24</v>
      </c>
      <c r="I1293" t="s">
        <v>1826</v>
      </c>
      <c r="J1293">
        <v>1146.6271999999999</v>
      </c>
    </row>
    <row r="1294" spans="1:10" x14ac:dyDescent="0.25">
      <c r="A1294" t="s">
        <v>3118</v>
      </c>
      <c r="B1294" s="2">
        <v>45446</v>
      </c>
      <c r="C1294" t="s">
        <v>393</v>
      </c>
      <c r="D1294" t="s">
        <v>1628</v>
      </c>
      <c r="E1294" t="s">
        <v>1752</v>
      </c>
      <c r="F1294">
        <v>1</v>
      </c>
      <c r="G1294">
        <v>70.52</v>
      </c>
      <c r="H1294">
        <v>0.08</v>
      </c>
      <c r="I1294" t="s">
        <v>1829</v>
      </c>
      <c r="J1294">
        <v>64.878399999999999</v>
      </c>
    </row>
    <row r="1295" spans="1:10" x14ac:dyDescent="0.25">
      <c r="A1295" t="s">
        <v>3119</v>
      </c>
      <c r="B1295" s="2">
        <v>45330</v>
      </c>
      <c r="C1295" t="s">
        <v>875</v>
      </c>
      <c r="D1295" t="s">
        <v>1624</v>
      </c>
      <c r="E1295" t="s">
        <v>1786</v>
      </c>
      <c r="F1295">
        <v>1</v>
      </c>
      <c r="G1295">
        <v>40.25</v>
      </c>
      <c r="H1295">
        <v>0.1</v>
      </c>
      <c r="I1295" t="s">
        <v>1826</v>
      </c>
      <c r="J1295">
        <v>36.225000000000001</v>
      </c>
    </row>
    <row r="1296" spans="1:10" x14ac:dyDescent="0.25">
      <c r="A1296" t="s">
        <v>3120</v>
      </c>
      <c r="B1296" s="2">
        <v>45388</v>
      </c>
      <c r="C1296" t="s">
        <v>746</v>
      </c>
      <c r="D1296" t="s">
        <v>1726</v>
      </c>
      <c r="E1296" t="s">
        <v>1792</v>
      </c>
      <c r="F1296">
        <v>3</v>
      </c>
      <c r="G1296">
        <v>539.44000000000005</v>
      </c>
      <c r="H1296">
        <v>0.05</v>
      </c>
      <c r="I1296" t="s">
        <v>1829</v>
      </c>
      <c r="J1296">
        <v>1537.404</v>
      </c>
    </row>
    <row r="1297" spans="1:10" x14ac:dyDescent="0.25">
      <c r="A1297" t="s">
        <v>3121</v>
      </c>
      <c r="B1297" s="2">
        <v>45313</v>
      </c>
      <c r="C1297" t="s">
        <v>791</v>
      </c>
      <c r="D1297" t="s">
        <v>1668</v>
      </c>
      <c r="E1297" t="s">
        <v>1769</v>
      </c>
      <c r="F1297">
        <v>3</v>
      </c>
      <c r="G1297">
        <v>543.49</v>
      </c>
      <c r="H1297">
        <v>0.05</v>
      </c>
      <c r="I1297" t="s">
        <v>1826</v>
      </c>
      <c r="J1297">
        <v>1548.9465</v>
      </c>
    </row>
    <row r="1298" spans="1:10" x14ac:dyDescent="0.25">
      <c r="A1298" t="s">
        <v>3122</v>
      </c>
      <c r="B1298" s="2">
        <v>45221</v>
      </c>
      <c r="C1298" t="s">
        <v>1020</v>
      </c>
      <c r="D1298" t="s">
        <v>1560</v>
      </c>
      <c r="E1298" t="s">
        <v>1776</v>
      </c>
      <c r="F1298">
        <v>4</v>
      </c>
      <c r="G1298">
        <v>547.21</v>
      </c>
      <c r="H1298">
        <v>0.1</v>
      </c>
      <c r="I1298" t="s">
        <v>1829</v>
      </c>
      <c r="J1298">
        <v>1969.9559999999999</v>
      </c>
    </row>
    <row r="1299" spans="1:10" x14ac:dyDescent="0.25">
      <c r="A1299" t="s">
        <v>3123</v>
      </c>
      <c r="B1299" s="2">
        <v>45619</v>
      </c>
      <c r="C1299" t="s">
        <v>773</v>
      </c>
      <c r="D1299" t="s">
        <v>1678</v>
      </c>
      <c r="E1299" t="s">
        <v>1757</v>
      </c>
      <c r="F1299">
        <v>2</v>
      </c>
      <c r="G1299">
        <v>892.46</v>
      </c>
      <c r="H1299">
        <v>7.0000000000000007E-2</v>
      </c>
      <c r="I1299" t="s">
        <v>1826</v>
      </c>
      <c r="J1299">
        <v>1659.9756</v>
      </c>
    </row>
    <row r="1300" spans="1:10" x14ac:dyDescent="0.25">
      <c r="A1300" t="s">
        <v>3124</v>
      </c>
      <c r="B1300" s="2">
        <v>45286</v>
      </c>
      <c r="C1300" t="s">
        <v>1208</v>
      </c>
      <c r="D1300" t="s">
        <v>1600</v>
      </c>
      <c r="E1300" t="s">
        <v>1782</v>
      </c>
      <c r="F1300">
        <v>2</v>
      </c>
      <c r="G1300">
        <v>853.41</v>
      </c>
      <c r="H1300">
        <v>0.25</v>
      </c>
      <c r="I1300" t="s">
        <v>1824</v>
      </c>
      <c r="J1300">
        <v>1280.115</v>
      </c>
    </row>
    <row r="1301" spans="1:10" x14ac:dyDescent="0.25">
      <c r="A1301" t="s">
        <v>3125</v>
      </c>
      <c r="B1301" s="2">
        <v>45451</v>
      </c>
      <c r="C1301" t="s">
        <v>387</v>
      </c>
      <c r="D1301" t="s">
        <v>1712</v>
      </c>
      <c r="E1301" t="s">
        <v>1779</v>
      </c>
      <c r="F1301">
        <v>1</v>
      </c>
      <c r="G1301">
        <v>162.13999999999999</v>
      </c>
      <c r="H1301">
        <v>7.0000000000000007E-2</v>
      </c>
      <c r="I1301" t="s">
        <v>1826</v>
      </c>
      <c r="J1301">
        <v>150.7902</v>
      </c>
    </row>
    <row r="1302" spans="1:10" x14ac:dyDescent="0.25">
      <c r="A1302" t="s">
        <v>3126</v>
      </c>
      <c r="B1302" s="2">
        <v>45478</v>
      </c>
      <c r="C1302" t="s">
        <v>496</v>
      </c>
      <c r="D1302" t="s">
        <v>1740</v>
      </c>
      <c r="E1302" t="s">
        <v>1804</v>
      </c>
      <c r="F1302">
        <v>1</v>
      </c>
      <c r="G1302">
        <v>893.14</v>
      </c>
      <c r="H1302">
        <v>0.09</v>
      </c>
      <c r="I1302" t="s">
        <v>1824</v>
      </c>
      <c r="J1302">
        <v>812.75739999999996</v>
      </c>
    </row>
    <row r="1303" spans="1:10" x14ac:dyDescent="0.25">
      <c r="A1303" t="s">
        <v>3127</v>
      </c>
      <c r="B1303" s="2">
        <v>45528</v>
      </c>
      <c r="C1303" t="s">
        <v>366</v>
      </c>
      <c r="D1303" t="s">
        <v>1616</v>
      </c>
      <c r="E1303" t="s">
        <v>1782</v>
      </c>
      <c r="F1303">
        <v>4</v>
      </c>
      <c r="G1303">
        <v>349.07</v>
      </c>
      <c r="H1303">
        <v>0.28000000000000003</v>
      </c>
      <c r="I1303" t="s">
        <v>1824</v>
      </c>
      <c r="J1303">
        <v>1005.3216</v>
      </c>
    </row>
    <row r="1304" spans="1:10" x14ac:dyDescent="0.25">
      <c r="A1304" t="s">
        <v>3128</v>
      </c>
      <c r="B1304" s="2">
        <v>45418</v>
      </c>
      <c r="C1304" t="s">
        <v>899</v>
      </c>
      <c r="D1304" t="s">
        <v>1710</v>
      </c>
      <c r="E1304" t="s">
        <v>1797</v>
      </c>
      <c r="F1304">
        <v>1</v>
      </c>
      <c r="G1304">
        <v>747.9</v>
      </c>
      <c r="H1304">
        <v>0.21</v>
      </c>
      <c r="I1304" t="s">
        <v>1829</v>
      </c>
      <c r="J1304">
        <v>590.84100000000001</v>
      </c>
    </row>
    <row r="1305" spans="1:10" x14ac:dyDescent="0.25">
      <c r="A1305" t="s">
        <v>3129</v>
      </c>
      <c r="B1305" s="2">
        <v>45478</v>
      </c>
      <c r="C1305" t="s">
        <v>127</v>
      </c>
      <c r="D1305" t="s">
        <v>1710</v>
      </c>
      <c r="E1305" t="s">
        <v>1776</v>
      </c>
      <c r="F1305">
        <v>3</v>
      </c>
      <c r="G1305">
        <v>438.92</v>
      </c>
      <c r="H1305">
        <v>0.21</v>
      </c>
      <c r="I1305" t="s">
        <v>1824</v>
      </c>
      <c r="J1305">
        <v>1040.2403999999999</v>
      </c>
    </row>
    <row r="1306" spans="1:10" x14ac:dyDescent="0.25">
      <c r="A1306" t="s">
        <v>3130</v>
      </c>
      <c r="B1306" s="2">
        <v>45232</v>
      </c>
      <c r="C1306" t="s">
        <v>425</v>
      </c>
      <c r="D1306" t="s">
        <v>1702</v>
      </c>
      <c r="E1306" t="s">
        <v>1769</v>
      </c>
      <c r="F1306">
        <v>4</v>
      </c>
      <c r="G1306">
        <v>665.38</v>
      </c>
      <c r="H1306">
        <v>0.18</v>
      </c>
      <c r="I1306" t="s">
        <v>1824</v>
      </c>
      <c r="J1306">
        <v>2182.4463999999998</v>
      </c>
    </row>
    <row r="1307" spans="1:10" x14ac:dyDescent="0.25">
      <c r="A1307" t="s">
        <v>3131</v>
      </c>
      <c r="B1307" s="2">
        <v>45616</v>
      </c>
      <c r="C1307" t="s">
        <v>23</v>
      </c>
      <c r="D1307" t="s">
        <v>1668</v>
      </c>
      <c r="E1307" t="s">
        <v>1810</v>
      </c>
      <c r="F1307">
        <v>1</v>
      </c>
      <c r="G1307">
        <v>146.49</v>
      </c>
      <c r="H1307">
        <v>0.28000000000000003</v>
      </c>
      <c r="I1307" t="s">
        <v>1824</v>
      </c>
      <c r="J1307">
        <v>105.47280000000001</v>
      </c>
    </row>
    <row r="1308" spans="1:10" x14ac:dyDescent="0.25">
      <c r="A1308" t="s">
        <v>3132</v>
      </c>
      <c r="B1308" s="2">
        <v>45774</v>
      </c>
      <c r="C1308" t="s">
        <v>472</v>
      </c>
      <c r="D1308" t="s">
        <v>1624</v>
      </c>
      <c r="E1308" t="s">
        <v>1801</v>
      </c>
      <c r="F1308">
        <v>2</v>
      </c>
      <c r="G1308">
        <v>235.39</v>
      </c>
      <c r="H1308">
        <v>0.27</v>
      </c>
      <c r="I1308" t="s">
        <v>1829</v>
      </c>
      <c r="J1308">
        <v>343.6694</v>
      </c>
    </row>
    <row r="1309" spans="1:10" x14ac:dyDescent="0.25">
      <c r="A1309" t="s">
        <v>3133</v>
      </c>
      <c r="B1309" s="2">
        <v>45651</v>
      </c>
      <c r="C1309" t="s">
        <v>118</v>
      </c>
      <c r="D1309" t="s">
        <v>1670</v>
      </c>
      <c r="E1309" t="s">
        <v>1773</v>
      </c>
      <c r="F1309">
        <v>3</v>
      </c>
      <c r="G1309">
        <v>38.07</v>
      </c>
      <c r="H1309">
        <v>0.09</v>
      </c>
      <c r="I1309" t="s">
        <v>1826</v>
      </c>
      <c r="J1309">
        <v>103.9311</v>
      </c>
    </row>
    <row r="1310" spans="1:10" x14ac:dyDescent="0.25">
      <c r="A1310" t="s">
        <v>3134</v>
      </c>
      <c r="B1310" s="2">
        <v>45902</v>
      </c>
      <c r="C1310" t="s">
        <v>1254</v>
      </c>
      <c r="D1310" t="s">
        <v>1616</v>
      </c>
      <c r="E1310" t="s">
        <v>1769</v>
      </c>
      <c r="F1310">
        <v>2</v>
      </c>
      <c r="G1310">
        <v>511.7</v>
      </c>
      <c r="H1310">
        <v>0.12</v>
      </c>
      <c r="I1310" t="s">
        <v>1829</v>
      </c>
      <c r="J1310">
        <v>900.59199999999998</v>
      </c>
    </row>
    <row r="1311" spans="1:10" x14ac:dyDescent="0.25">
      <c r="A1311" t="s">
        <v>3135</v>
      </c>
      <c r="B1311" s="2">
        <v>45401</v>
      </c>
      <c r="C1311" t="s">
        <v>332</v>
      </c>
      <c r="D1311" t="s">
        <v>1698</v>
      </c>
      <c r="E1311" t="s">
        <v>1782</v>
      </c>
      <c r="F1311">
        <v>4</v>
      </c>
      <c r="G1311">
        <v>488.72</v>
      </c>
      <c r="H1311">
        <v>0.23</v>
      </c>
      <c r="I1311" t="s">
        <v>1826</v>
      </c>
      <c r="J1311">
        <v>1505.2575999999999</v>
      </c>
    </row>
    <row r="1312" spans="1:10" x14ac:dyDescent="0.25">
      <c r="A1312" t="s">
        <v>3136</v>
      </c>
      <c r="B1312" s="2">
        <v>45717</v>
      </c>
      <c r="C1312" t="s">
        <v>1220</v>
      </c>
      <c r="D1312" t="s">
        <v>1648</v>
      </c>
      <c r="E1312" t="s">
        <v>1794</v>
      </c>
      <c r="F1312">
        <v>2</v>
      </c>
      <c r="G1312">
        <v>520.45000000000005</v>
      </c>
      <c r="H1312">
        <v>0.11</v>
      </c>
      <c r="I1312" t="s">
        <v>1829</v>
      </c>
      <c r="J1312">
        <v>926.40100000000007</v>
      </c>
    </row>
    <row r="1313" spans="1:10" x14ac:dyDescent="0.25">
      <c r="A1313" t="s">
        <v>3137</v>
      </c>
      <c r="B1313" s="2">
        <v>45376</v>
      </c>
      <c r="C1313" t="s">
        <v>1340</v>
      </c>
      <c r="D1313" t="s">
        <v>1644</v>
      </c>
      <c r="E1313" t="s">
        <v>1773</v>
      </c>
      <c r="F1313">
        <v>1</v>
      </c>
      <c r="G1313">
        <v>340.9</v>
      </c>
      <c r="H1313">
        <v>0.28999999999999998</v>
      </c>
      <c r="I1313" t="s">
        <v>1824</v>
      </c>
      <c r="J1313">
        <v>242.03899999999999</v>
      </c>
    </row>
    <row r="1314" spans="1:10" x14ac:dyDescent="0.25">
      <c r="A1314" t="s">
        <v>3138</v>
      </c>
      <c r="B1314" s="2">
        <v>45576</v>
      </c>
      <c r="C1314" t="s">
        <v>1086</v>
      </c>
      <c r="D1314" t="s">
        <v>1610</v>
      </c>
      <c r="E1314" t="s">
        <v>1782</v>
      </c>
      <c r="F1314">
        <v>3</v>
      </c>
      <c r="G1314">
        <v>653.59</v>
      </c>
      <c r="H1314">
        <v>0.17</v>
      </c>
      <c r="I1314" t="s">
        <v>1829</v>
      </c>
      <c r="J1314">
        <v>1627.4391000000001</v>
      </c>
    </row>
    <row r="1315" spans="1:10" x14ac:dyDescent="0.25">
      <c r="A1315" t="s">
        <v>3139</v>
      </c>
      <c r="B1315" s="2">
        <v>45906</v>
      </c>
      <c r="C1315" t="s">
        <v>93</v>
      </c>
      <c r="D1315" t="s">
        <v>1600</v>
      </c>
      <c r="E1315" t="s">
        <v>1810</v>
      </c>
      <c r="F1315">
        <v>1</v>
      </c>
      <c r="G1315">
        <v>179.77</v>
      </c>
      <c r="H1315">
        <v>0.23</v>
      </c>
      <c r="I1315" t="s">
        <v>1829</v>
      </c>
      <c r="J1315">
        <v>138.4229</v>
      </c>
    </row>
    <row r="1316" spans="1:10" x14ac:dyDescent="0.25">
      <c r="A1316" t="s">
        <v>3140</v>
      </c>
      <c r="B1316" s="2">
        <v>45523</v>
      </c>
      <c r="C1316" t="s">
        <v>44</v>
      </c>
      <c r="D1316" t="s">
        <v>1543</v>
      </c>
      <c r="E1316" t="s">
        <v>1786</v>
      </c>
      <c r="F1316">
        <v>2</v>
      </c>
      <c r="G1316">
        <v>943.8</v>
      </c>
      <c r="H1316">
        <v>0.06</v>
      </c>
      <c r="I1316" t="s">
        <v>1824</v>
      </c>
      <c r="J1316">
        <v>1774.3440000000001</v>
      </c>
    </row>
    <row r="1317" spans="1:10" x14ac:dyDescent="0.25">
      <c r="A1317" t="s">
        <v>3141</v>
      </c>
      <c r="B1317" s="2">
        <v>45234</v>
      </c>
      <c r="C1317" t="s">
        <v>1272</v>
      </c>
      <c r="D1317" t="s">
        <v>1690</v>
      </c>
      <c r="E1317" t="s">
        <v>1801</v>
      </c>
      <c r="F1317">
        <v>2</v>
      </c>
      <c r="G1317">
        <v>985</v>
      </c>
      <c r="H1317">
        <v>0.25</v>
      </c>
      <c r="I1317" t="s">
        <v>1824</v>
      </c>
      <c r="J1317">
        <v>1477.5</v>
      </c>
    </row>
    <row r="1318" spans="1:10" x14ac:dyDescent="0.25">
      <c r="A1318" t="s">
        <v>3142</v>
      </c>
      <c r="B1318" s="2">
        <v>45405</v>
      </c>
      <c r="C1318" t="s">
        <v>1492</v>
      </c>
      <c r="D1318" t="s">
        <v>1724</v>
      </c>
      <c r="E1318" t="s">
        <v>1789</v>
      </c>
      <c r="F1318">
        <v>4</v>
      </c>
      <c r="G1318">
        <v>216.81</v>
      </c>
      <c r="H1318">
        <v>0.28999999999999998</v>
      </c>
      <c r="I1318" t="s">
        <v>1824</v>
      </c>
      <c r="J1318">
        <v>615.74040000000002</v>
      </c>
    </row>
    <row r="1319" spans="1:10" x14ac:dyDescent="0.25">
      <c r="A1319" t="s">
        <v>3143</v>
      </c>
      <c r="B1319" s="2">
        <v>45223</v>
      </c>
      <c r="C1319" t="s">
        <v>408</v>
      </c>
      <c r="D1319" t="s">
        <v>1676</v>
      </c>
      <c r="E1319" t="s">
        <v>1761</v>
      </c>
      <c r="F1319">
        <v>4</v>
      </c>
      <c r="G1319">
        <v>950.21</v>
      </c>
      <c r="H1319">
        <v>0.27</v>
      </c>
      <c r="I1319" t="s">
        <v>1829</v>
      </c>
      <c r="J1319">
        <v>2774.6131999999998</v>
      </c>
    </row>
    <row r="1320" spans="1:10" x14ac:dyDescent="0.25">
      <c r="A1320" t="s">
        <v>3144</v>
      </c>
      <c r="B1320" s="2">
        <v>45838</v>
      </c>
      <c r="C1320" t="s">
        <v>818</v>
      </c>
      <c r="D1320" t="s">
        <v>1644</v>
      </c>
      <c r="E1320" t="s">
        <v>1779</v>
      </c>
      <c r="F1320">
        <v>2</v>
      </c>
      <c r="G1320">
        <v>271.39999999999998</v>
      </c>
      <c r="H1320">
        <v>0.17</v>
      </c>
      <c r="I1320" t="s">
        <v>1826</v>
      </c>
      <c r="J1320">
        <v>450.52399999999989</v>
      </c>
    </row>
    <row r="1321" spans="1:10" x14ac:dyDescent="0.25">
      <c r="A1321" t="s">
        <v>3145</v>
      </c>
      <c r="B1321" s="2">
        <v>45883</v>
      </c>
      <c r="C1321" t="s">
        <v>559</v>
      </c>
      <c r="D1321" t="s">
        <v>1626</v>
      </c>
      <c r="E1321" t="s">
        <v>1782</v>
      </c>
      <c r="F1321">
        <v>4</v>
      </c>
      <c r="G1321">
        <v>708.19</v>
      </c>
      <c r="H1321">
        <v>0.1</v>
      </c>
      <c r="I1321" t="s">
        <v>1826</v>
      </c>
      <c r="J1321">
        <v>2549.4839999999999</v>
      </c>
    </row>
    <row r="1322" spans="1:10" x14ac:dyDescent="0.25">
      <c r="A1322" t="s">
        <v>3146</v>
      </c>
      <c r="B1322" s="2">
        <v>45788</v>
      </c>
      <c r="C1322" t="s">
        <v>1374</v>
      </c>
      <c r="D1322" t="s">
        <v>1656</v>
      </c>
      <c r="E1322" t="s">
        <v>1766</v>
      </c>
      <c r="F1322">
        <v>3</v>
      </c>
      <c r="G1322">
        <v>477.05</v>
      </c>
      <c r="H1322">
        <v>0.05</v>
      </c>
      <c r="I1322" t="s">
        <v>1826</v>
      </c>
      <c r="J1322">
        <v>1359.5925</v>
      </c>
    </row>
    <row r="1323" spans="1:10" x14ac:dyDescent="0.25">
      <c r="A1323" t="s">
        <v>3147</v>
      </c>
      <c r="B1323" s="2">
        <v>45383</v>
      </c>
      <c r="C1323" t="s">
        <v>969</v>
      </c>
      <c r="D1323" t="s">
        <v>1696</v>
      </c>
      <c r="E1323" t="s">
        <v>1786</v>
      </c>
      <c r="F1323">
        <v>3</v>
      </c>
      <c r="G1323">
        <v>627.29</v>
      </c>
      <c r="H1323">
        <v>0.27</v>
      </c>
      <c r="I1323" t="s">
        <v>1829</v>
      </c>
      <c r="J1323">
        <v>1373.7651000000001</v>
      </c>
    </row>
    <row r="1324" spans="1:10" x14ac:dyDescent="0.25">
      <c r="A1324" t="s">
        <v>3148</v>
      </c>
      <c r="B1324" s="2">
        <v>45335</v>
      </c>
      <c r="C1324" t="s">
        <v>960</v>
      </c>
      <c r="D1324" t="s">
        <v>1736</v>
      </c>
      <c r="E1324" t="s">
        <v>1792</v>
      </c>
      <c r="F1324">
        <v>3</v>
      </c>
      <c r="G1324">
        <v>206.84</v>
      </c>
      <c r="H1324">
        <v>0.19</v>
      </c>
      <c r="I1324" t="s">
        <v>1826</v>
      </c>
      <c r="J1324">
        <v>502.62119999999999</v>
      </c>
    </row>
    <row r="1325" spans="1:10" x14ac:dyDescent="0.25">
      <c r="A1325" t="s">
        <v>3149</v>
      </c>
      <c r="B1325" s="2">
        <v>45304</v>
      </c>
      <c r="C1325" t="s">
        <v>803</v>
      </c>
      <c r="D1325" t="s">
        <v>1608</v>
      </c>
      <c r="E1325" t="s">
        <v>1757</v>
      </c>
      <c r="F1325">
        <v>4</v>
      </c>
      <c r="G1325">
        <v>629.04999999999995</v>
      </c>
      <c r="H1325">
        <v>0.26</v>
      </c>
      <c r="I1325" t="s">
        <v>1824</v>
      </c>
      <c r="J1325">
        <v>1861.9880000000001</v>
      </c>
    </row>
    <row r="1326" spans="1:10" x14ac:dyDescent="0.25">
      <c r="A1326" t="s">
        <v>3150</v>
      </c>
      <c r="B1326" s="2">
        <v>45543</v>
      </c>
      <c r="C1326" t="s">
        <v>1357</v>
      </c>
      <c r="D1326" t="s">
        <v>1696</v>
      </c>
      <c r="E1326" t="s">
        <v>1807</v>
      </c>
      <c r="F1326">
        <v>4</v>
      </c>
      <c r="G1326">
        <v>529.04</v>
      </c>
      <c r="H1326">
        <v>0.1</v>
      </c>
      <c r="I1326" t="s">
        <v>1826</v>
      </c>
      <c r="J1326">
        <v>1904.5440000000001</v>
      </c>
    </row>
    <row r="1327" spans="1:10" x14ac:dyDescent="0.25">
      <c r="A1327" t="s">
        <v>3151</v>
      </c>
      <c r="B1327" s="2">
        <v>45326</v>
      </c>
      <c r="C1327" t="s">
        <v>1095</v>
      </c>
      <c r="D1327" t="s">
        <v>1608</v>
      </c>
      <c r="E1327" t="s">
        <v>1807</v>
      </c>
      <c r="F1327">
        <v>1</v>
      </c>
      <c r="G1327">
        <v>350.67</v>
      </c>
      <c r="H1327">
        <v>0.22</v>
      </c>
      <c r="I1327" t="s">
        <v>1826</v>
      </c>
      <c r="J1327">
        <v>273.52260000000001</v>
      </c>
    </row>
    <row r="1328" spans="1:10" x14ac:dyDescent="0.25">
      <c r="A1328" t="s">
        <v>3152</v>
      </c>
      <c r="B1328" s="2">
        <v>45498</v>
      </c>
      <c r="C1328" t="s">
        <v>1160</v>
      </c>
      <c r="D1328" t="s">
        <v>1738</v>
      </c>
      <c r="E1328" t="s">
        <v>1757</v>
      </c>
      <c r="F1328">
        <v>1</v>
      </c>
      <c r="G1328">
        <v>128.93</v>
      </c>
      <c r="H1328">
        <v>0.26</v>
      </c>
      <c r="I1328" t="s">
        <v>1824</v>
      </c>
      <c r="J1328">
        <v>95.408200000000008</v>
      </c>
    </row>
    <row r="1329" spans="1:10" x14ac:dyDescent="0.25">
      <c r="A1329" t="s">
        <v>3153</v>
      </c>
      <c r="B1329" s="2">
        <v>45544</v>
      </c>
      <c r="C1329" t="s">
        <v>490</v>
      </c>
      <c r="D1329" t="s">
        <v>1720</v>
      </c>
      <c r="E1329" t="s">
        <v>1801</v>
      </c>
      <c r="F1329">
        <v>2</v>
      </c>
      <c r="G1329">
        <v>384.92</v>
      </c>
      <c r="H1329">
        <v>0.09</v>
      </c>
      <c r="I1329" t="s">
        <v>1824</v>
      </c>
      <c r="J1329">
        <v>700.5544000000001</v>
      </c>
    </row>
    <row r="1330" spans="1:10" x14ac:dyDescent="0.25">
      <c r="A1330" t="s">
        <v>3154</v>
      </c>
      <c r="B1330" s="2">
        <v>45268</v>
      </c>
      <c r="C1330" t="s">
        <v>1050</v>
      </c>
      <c r="D1330" t="s">
        <v>1555</v>
      </c>
      <c r="E1330" t="s">
        <v>1782</v>
      </c>
      <c r="F1330">
        <v>3</v>
      </c>
      <c r="G1330">
        <v>120.77</v>
      </c>
      <c r="H1330">
        <v>0.28999999999999998</v>
      </c>
      <c r="I1330" t="s">
        <v>1826</v>
      </c>
      <c r="J1330">
        <v>257.24009999999998</v>
      </c>
    </row>
    <row r="1331" spans="1:10" x14ac:dyDescent="0.25">
      <c r="A1331" t="s">
        <v>3155</v>
      </c>
      <c r="B1331" s="2">
        <v>45824</v>
      </c>
      <c r="C1331" t="s">
        <v>719</v>
      </c>
      <c r="D1331" t="s">
        <v>1700</v>
      </c>
      <c r="E1331" t="s">
        <v>1807</v>
      </c>
      <c r="F1331">
        <v>4</v>
      </c>
      <c r="G1331">
        <v>661.39</v>
      </c>
      <c r="H1331">
        <v>7.0000000000000007E-2</v>
      </c>
      <c r="I1331" t="s">
        <v>1824</v>
      </c>
      <c r="J1331">
        <v>2460.3708000000001</v>
      </c>
    </row>
    <row r="1332" spans="1:10" x14ac:dyDescent="0.25">
      <c r="A1332" t="s">
        <v>3156</v>
      </c>
      <c r="B1332" s="2">
        <v>45261</v>
      </c>
      <c r="C1332" t="s">
        <v>1389</v>
      </c>
      <c r="D1332" t="s">
        <v>1672</v>
      </c>
      <c r="E1332" t="s">
        <v>1761</v>
      </c>
      <c r="F1332">
        <v>1</v>
      </c>
      <c r="G1332">
        <v>195.24</v>
      </c>
      <c r="H1332">
        <v>0.27</v>
      </c>
      <c r="I1332" t="s">
        <v>1826</v>
      </c>
      <c r="J1332">
        <v>142.52520000000001</v>
      </c>
    </row>
    <row r="1333" spans="1:10" x14ac:dyDescent="0.25">
      <c r="A1333" t="s">
        <v>3157</v>
      </c>
      <c r="B1333" s="2">
        <v>45233</v>
      </c>
      <c r="C1333" t="s">
        <v>27</v>
      </c>
      <c r="D1333" t="s">
        <v>1732</v>
      </c>
      <c r="E1333" t="s">
        <v>1810</v>
      </c>
      <c r="F1333">
        <v>2</v>
      </c>
      <c r="G1333">
        <v>177.4</v>
      </c>
      <c r="H1333">
        <v>0.19</v>
      </c>
      <c r="I1333" t="s">
        <v>1826</v>
      </c>
      <c r="J1333">
        <v>287.38799999999998</v>
      </c>
    </row>
    <row r="1334" spans="1:10" x14ac:dyDescent="0.25">
      <c r="A1334" t="s">
        <v>3158</v>
      </c>
      <c r="B1334" s="2">
        <v>45673</v>
      </c>
      <c r="C1334" t="s">
        <v>214</v>
      </c>
      <c r="D1334" t="s">
        <v>1744</v>
      </c>
      <c r="E1334" t="s">
        <v>1792</v>
      </c>
      <c r="F1334">
        <v>4</v>
      </c>
      <c r="G1334">
        <v>862.67</v>
      </c>
      <c r="H1334">
        <v>0.2</v>
      </c>
      <c r="I1334" t="s">
        <v>1826</v>
      </c>
      <c r="J1334">
        <v>2760.5439999999999</v>
      </c>
    </row>
    <row r="1335" spans="1:10" x14ac:dyDescent="0.25">
      <c r="A1335" t="s">
        <v>3159</v>
      </c>
      <c r="B1335" s="2">
        <v>45565</v>
      </c>
      <c r="C1335" t="s">
        <v>1374</v>
      </c>
      <c r="D1335" t="s">
        <v>1582</v>
      </c>
      <c r="E1335" t="s">
        <v>1776</v>
      </c>
      <c r="F1335">
        <v>1</v>
      </c>
      <c r="G1335">
        <v>55.04</v>
      </c>
      <c r="H1335">
        <v>0.01</v>
      </c>
      <c r="I1335" t="s">
        <v>1829</v>
      </c>
      <c r="J1335">
        <v>54.489600000000003</v>
      </c>
    </row>
    <row r="1336" spans="1:10" x14ac:dyDescent="0.25">
      <c r="A1336" t="s">
        <v>3160</v>
      </c>
      <c r="B1336" s="2">
        <v>45646</v>
      </c>
      <c r="C1336" t="s">
        <v>188</v>
      </c>
      <c r="D1336" t="s">
        <v>1638</v>
      </c>
      <c r="E1336" t="s">
        <v>1752</v>
      </c>
      <c r="F1336">
        <v>2</v>
      </c>
      <c r="G1336">
        <v>905.47</v>
      </c>
      <c r="H1336">
        <v>0.2</v>
      </c>
      <c r="I1336" t="s">
        <v>1829</v>
      </c>
      <c r="J1336">
        <v>1448.752</v>
      </c>
    </row>
    <row r="1337" spans="1:10" x14ac:dyDescent="0.25">
      <c r="A1337" t="s">
        <v>3161</v>
      </c>
      <c r="B1337" s="2">
        <v>45539</v>
      </c>
      <c r="C1337" t="s">
        <v>1422</v>
      </c>
      <c r="D1337" t="s">
        <v>1674</v>
      </c>
      <c r="E1337" t="s">
        <v>1797</v>
      </c>
      <c r="F1337">
        <v>3</v>
      </c>
      <c r="G1337">
        <v>217.13</v>
      </c>
      <c r="H1337">
        <v>0.28000000000000003</v>
      </c>
      <c r="I1337" t="s">
        <v>1824</v>
      </c>
      <c r="J1337">
        <v>469.00080000000003</v>
      </c>
    </row>
    <row r="1338" spans="1:10" x14ac:dyDescent="0.25">
      <c r="A1338" t="s">
        <v>3162</v>
      </c>
      <c r="B1338" s="2">
        <v>45936</v>
      </c>
      <c r="C1338" t="s">
        <v>1214</v>
      </c>
      <c r="D1338" t="s">
        <v>1698</v>
      </c>
      <c r="E1338" t="s">
        <v>1752</v>
      </c>
      <c r="F1338">
        <v>3</v>
      </c>
      <c r="G1338">
        <v>580.45000000000005</v>
      </c>
      <c r="H1338">
        <v>0</v>
      </c>
      <c r="I1338" t="s">
        <v>1826</v>
      </c>
      <c r="J1338">
        <v>1741.35</v>
      </c>
    </row>
    <row r="1339" spans="1:10" x14ac:dyDescent="0.25">
      <c r="A1339" t="s">
        <v>3163</v>
      </c>
      <c r="B1339" s="2">
        <v>45854</v>
      </c>
      <c r="C1339" t="s">
        <v>366</v>
      </c>
      <c r="D1339" t="s">
        <v>1553</v>
      </c>
      <c r="E1339" t="s">
        <v>1807</v>
      </c>
      <c r="F1339">
        <v>2</v>
      </c>
      <c r="G1339">
        <v>892.88</v>
      </c>
      <c r="H1339">
        <v>0.17</v>
      </c>
      <c r="I1339" t="s">
        <v>1826</v>
      </c>
      <c r="J1339">
        <v>1482.1808000000001</v>
      </c>
    </row>
    <row r="1340" spans="1:10" x14ac:dyDescent="0.25">
      <c r="A1340" t="s">
        <v>3164</v>
      </c>
      <c r="B1340" s="2">
        <v>45936</v>
      </c>
      <c r="C1340" t="s">
        <v>329</v>
      </c>
      <c r="D1340" t="s">
        <v>1628</v>
      </c>
      <c r="E1340" t="s">
        <v>1810</v>
      </c>
      <c r="F1340">
        <v>2</v>
      </c>
      <c r="G1340">
        <v>356.28</v>
      </c>
      <c r="H1340">
        <v>0.11</v>
      </c>
      <c r="I1340" t="s">
        <v>1829</v>
      </c>
      <c r="J1340">
        <v>634.17840000000001</v>
      </c>
    </row>
    <row r="1341" spans="1:10" x14ac:dyDescent="0.25">
      <c r="A1341" t="s">
        <v>3165</v>
      </c>
      <c r="B1341" s="2">
        <v>45921</v>
      </c>
      <c r="C1341" t="s">
        <v>1199</v>
      </c>
      <c r="D1341" t="s">
        <v>1708</v>
      </c>
      <c r="E1341" t="s">
        <v>1761</v>
      </c>
      <c r="F1341">
        <v>4</v>
      </c>
      <c r="G1341">
        <v>806.99</v>
      </c>
      <c r="H1341">
        <v>0.06</v>
      </c>
      <c r="I1341" t="s">
        <v>1824</v>
      </c>
      <c r="J1341">
        <v>3034.2824000000001</v>
      </c>
    </row>
    <row r="1342" spans="1:10" x14ac:dyDescent="0.25">
      <c r="A1342" t="s">
        <v>3166</v>
      </c>
      <c r="B1342" s="2">
        <v>45855</v>
      </c>
      <c r="C1342" t="s">
        <v>1360</v>
      </c>
      <c r="D1342" t="s">
        <v>1588</v>
      </c>
      <c r="E1342" t="s">
        <v>1757</v>
      </c>
      <c r="F1342">
        <v>3</v>
      </c>
      <c r="G1342">
        <v>684.22</v>
      </c>
      <c r="H1342">
        <v>0.09</v>
      </c>
      <c r="I1342" t="s">
        <v>1824</v>
      </c>
      <c r="J1342">
        <v>1867.9205999999999</v>
      </c>
    </row>
    <row r="1343" spans="1:10" x14ac:dyDescent="0.25">
      <c r="A1343" t="s">
        <v>3167</v>
      </c>
      <c r="B1343" s="2">
        <v>45837</v>
      </c>
      <c r="C1343" t="s">
        <v>1371</v>
      </c>
      <c r="D1343" t="s">
        <v>1734</v>
      </c>
      <c r="E1343" t="s">
        <v>1779</v>
      </c>
      <c r="F1343">
        <v>4</v>
      </c>
      <c r="G1343">
        <v>763.34</v>
      </c>
      <c r="H1343">
        <v>7.0000000000000007E-2</v>
      </c>
      <c r="I1343" t="s">
        <v>1826</v>
      </c>
      <c r="J1343">
        <v>2839.6248000000001</v>
      </c>
    </row>
    <row r="1344" spans="1:10" x14ac:dyDescent="0.25">
      <c r="A1344" t="s">
        <v>3168</v>
      </c>
      <c r="B1344" s="2">
        <v>45738</v>
      </c>
      <c r="C1344" t="s">
        <v>1130</v>
      </c>
      <c r="D1344" t="s">
        <v>1648</v>
      </c>
      <c r="E1344" t="s">
        <v>1766</v>
      </c>
      <c r="F1344">
        <v>3</v>
      </c>
      <c r="G1344">
        <v>721.94</v>
      </c>
      <c r="H1344">
        <v>0.26</v>
      </c>
      <c r="I1344" t="s">
        <v>1824</v>
      </c>
      <c r="J1344">
        <v>1602.7067999999999</v>
      </c>
    </row>
    <row r="1345" spans="1:10" x14ac:dyDescent="0.25">
      <c r="A1345" t="s">
        <v>3169</v>
      </c>
      <c r="B1345" s="2">
        <v>45323</v>
      </c>
      <c r="C1345" t="s">
        <v>1263</v>
      </c>
      <c r="D1345" t="s">
        <v>1742</v>
      </c>
      <c r="E1345" t="s">
        <v>1757</v>
      </c>
      <c r="F1345">
        <v>3</v>
      </c>
      <c r="G1345">
        <v>760.38</v>
      </c>
      <c r="H1345">
        <v>0</v>
      </c>
      <c r="I1345" t="s">
        <v>1829</v>
      </c>
      <c r="J1345">
        <v>2281.14</v>
      </c>
    </row>
    <row r="1346" spans="1:10" x14ac:dyDescent="0.25">
      <c r="A1346" t="s">
        <v>3170</v>
      </c>
      <c r="B1346" s="2">
        <v>45362</v>
      </c>
      <c r="C1346" t="s">
        <v>942</v>
      </c>
      <c r="D1346" t="s">
        <v>1742</v>
      </c>
      <c r="E1346" t="s">
        <v>1776</v>
      </c>
      <c r="F1346">
        <v>3</v>
      </c>
      <c r="G1346">
        <v>612.53</v>
      </c>
      <c r="H1346">
        <v>0.21</v>
      </c>
      <c r="I1346" t="s">
        <v>1829</v>
      </c>
      <c r="J1346">
        <v>1451.6960999999999</v>
      </c>
    </row>
    <row r="1347" spans="1:10" x14ac:dyDescent="0.25">
      <c r="A1347" t="s">
        <v>3171</v>
      </c>
      <c r="B1347" s="2">
        <v>45544</v>
      </c>
      <c r="C1347" t="s">
        <v>160</v>
      </c>
      <c r="D1347" t="s">
        <v>1674</v>
      </c>
      <c r="E1347" t="s">
        <v>1804</v>
      </c>
      <c r="F1347">
        <v>3</v>
      </c>
      <c r="G1347">
        <v>841.37</v>
      </c>
      <c r="H1347">
        <v>0.28999999999999998</v>
      </c>
      <c r="I1347" t="s">
        <v>1826</v>
      </c>
      <c r="J1347">
        <v>1792.1180999999999</v>
      </c>
    </row>
    <row r="1348" spans="1:10" x14ac:dyDescent="0.25">
      <c r="A1348" t="s">
        <v>3172</v>
      </c>
      <c r="B1348" s="2">
        <v>45249</v>
      </c>
      <c r="C1348" t="s">
        <v>833</v>
      </c>
      <c r="D1348" t="s">
        <v>1644</v>
      </c>
      <c r="E1348" t="s">
        <v>1786</v>
      </c>
      <c r="F1348">
        <v>2</v>
      </c>
      <c r="G1348">
        <v>636.51</v>
      </c>
      <c r="H1348">
        <v>0.25</v>
      </c>
      <c r="I1348" t="s">
        <v>1824</v>
      </c>
      <c r="J1348">
        <v>954.76499999999999</v>
      </c>
    </row>
    <row r="1349" spans="1:10" x14ac:dyDescent="0.25">
      <c r="A1349" t="s">
        <v>3173</v>
      </c>
      <c r="B1349" s="2">
        <v>45659</v>
      </c>
      <c r="C1349" t="s">
        <v>329</v>
      </c>
      <c r="D1349" t="s">
        <v>1638</v>
      </c>
      <c r="E1349" t="s">
        <v>1782</v>
      </c>
      <c r="F1349">
        <v>2</v>
      </c>
      <c r="G1349">
        <v>732.37</v>
      </c>
      <c r="H1349">
        <v>0.22</v>
      </c>
      <c r="I1349" t="s">
        <v>1829</v>
      </c>
      <c r="J1349">
        <v>1142.4972</v>
      </c>
    </row>
    <row r="1350" spans="1:10" x14ac:dyDescent="0.25">
      <c r="A1350" t="s">
        <v>3174</v>
      </c>
      <c r="B1350" s="2">
        <v>45927</v>
      </c>
      <c r="C1350" t="s">
        <v>547</v>
      </c>
      <c r="D1350" t="s">
        <v>1656</v>
      </c>
      <c r="E1350" t="s">
        <v>1804</v>
      </c>
      <c r="F1350">
        <v>3</v>
      </c>
      <c r="G1350">
        <v>183.44</v>
      </c>
      <c r="H1350">
        <v>0.28000000000000003</v>
      </c>
      <c r="I1350" t="s">
        <v>1829</v>
      </c>
      <c r="J1350">
        <v>396.23039999999992</v>
      </c>
    </row>
    <row r="1351" spans="1:10" x14ac:dyDescent="0.25">
      <c r="A1351" t="s">
        <v>3175</v>
      </c>
      <c r="B1351" s="2">
        <v>45373</v>
      </c>
      <c r="C1351" t="s">
        <v>241</v>
      </c>
      <c r="D1351" t="s">
        <v>1570</v>
      </c>
      <c r="E1351" t="s">
        <v>1797</v>
      </c>
      <c r="F1351">
        <v>4</v>
      </c>
      <c r="G1351">
        <v>898.58</v>
      </c>
      <c r="H1351">
        <v>0.16</v>
      </c>
      <c r="I1351" t="s">
        <v>1826</v>
      </c>
      <c r="J1351">
        <v>3019.2287999999999</v>
      </c>
    </row>
    <row r="1352" spans="1:10" x14ac:dyDescent="0.25">
      <c r="A1352" t="s">
        <v>3176</v>
      </c>
      <c r="B1352" s="2">
        <v>45529</v>
      </c>
      <c r="C1352" t="s">
        <v>1217</v>
      </c>
      <c r="D1352" t="s">
        <v>1594</v>
      </c>
      <c r="E1352" t="s">
        <v>1761</v>
      </c>
      <c r="F1352">
        <v>3</v>
      </c>
      <c r="G1352">
        <v>152.41</v>
      </c>
      <c r="H1352">
        <v>0.25</v>
      </c>
      <c r="I1352" t="s">
        <v>1824</v>
      </c>
      <c r="J1352">
        <v>342.92250000000001</v>
      </c>
    </row>
    <row r="1353" spans="1:10" x14ac:dyDescent="0.25">
      <c r="A1353" t="s">
        <v>3177</v>
      </c>
      <c r="B1353" s="2">
        <v>45872</v>
      </c>
      <c r="C1353" t="s">
        <v>722</v>
      </c>
      <c r="D1353" t="s">
        <v>1732</v>
      </c>
      <c r="E1353" t="s">
        <v>1799</v>
      </c>
      <c r="F1353">
        <v>3</v>
      </c>
      <c r="G1353">
        <v>972.58</v>
      </c>
      <c r="H1353">
        <v>0.28000000000000003</v>
      </c>
      <c r="I1353" t="s">
        <v>1829</v>
      </c>
      <c r="J1353">
        <v>2100.7728000000002</v>
      </c>
    </row>
    <row r="1354" spans="1:10" x14ac:dyDescent="0.25">
      <c r="A1354" t="s">
        <v>3178</v>
      </c>
      <c r="B1354" s="2">
        <v>45267</v>
      </c>
      <c r="C1354" t="s">
        <v>1437</v>
      </c>
      <c r="D1354" t="s">
        <v>1686</v>
      </c>
      <c r="E1354" t="s">
        <v>1792</v>
      </c>
      <c r="F1354">
        <v>4</v>
      </c>
      <c r="G1354">
        <v>136.4</v>
      </c>
      <c r="H1354">
        <v>0.04</v>
      </c>
      <c r="I1354" t="s">
        <v>1829</v>
      </c>
      <c r="J1354">
        <v>523.77599999999995</v>
      </c>
    </row>
    <row r="1355" spans="1:10" x14ac:dyDescent="0.25">
      <c r="A1355" t="s">
        <v>3179</v>
      </c>
      <c r="B1355" s="2">
        <v>45894</v>
      </c>
      <c r="C1355" t="s">
        <v>1246</v>
      </c>
      <c r="D1355" t="s">
        <v>1736</v>
      </c>
      <c r="E1355" t="s">
        <v>1801</v>
      </c>
      <c r="F1355">
        <v>1</v>
      </c>
      <c r="G1355">
        <v>509.63</v>
      </c>
      <c r="H1355">
        <v>0.27</v>
      </c>
      <c r="I1355" t="s">
        <v>1829</v>
      </c>
      <c r="J1355">
        <v>372.0299</v>
      </c>
    </row>
    <row r="1356" spans="1:10" x14ac:dyDescent="0.25">
      <c r="A1356" t="s">
        <v>3180</v>
      </c>
      <c r="B1356" s="2">
        <v>45331</v>
      </c>
      <c r="C1356" t="s">
        <v>23</v>
      </c>
      <c r="D1356" t="s">
        <v>1742</v>
      </c>
      <c r="E1356" t="s">
        <v>1766</v>
      </c>
      <c r="F1356">
        <v>4</v>
      </c>
      <c r="G1356">
        <v>360.28</v>
      </c>
      <c r="H1356">
        <v>0.09</v>
      </c>
      <c r="I1356" t="s">
        <v>1829</v>
      </c>
      <c r="J1356">
        <v>1311.4192</v>
      </c>
    </row>
    <row r="1357" spans="1:10" x14ac:dyDescent="0.25">
      <c r="A1357" t="s">
        <v>3181</v>
      </c>
      <c r="B1357" s="2">
        <v>45910</v>
      </c>
      <c r="C1357" t="s">
        <v>292</v>
      </c>
      <c r="D1357" t="s">
        <v>1726</v>
      </c>
      <c r="E1357" t="s">
        <v>1801</v>
      </c>
      <c r="F1357">
        <v>3</v>
      </c>
      <c r="G1357">
        <v>882.05</v>
      </c>
      <c r="H1357">
        <v>0.06</v>
      </c>
      <c r="I1357" t="s">
        <v>1826</v>
      </c>
      <c r="J1357">
        <v>2487.3809999999989</v>
      </c>
    </row>
    <row r="1358" spans="1:10" x14ac:dyDescent="0.25">
      <c r="A1358" t="s">
        <v>3182</v>
      </c>
      <c r="B1358" s="2">
        <v>45564</v>
      </c>
      <c r="C1358" t="s">
        <v>640</v>
      </c>
      <c r="D1358" t="s">
        <v>1706</v>
      </c>
      <c r="E1358" t="s">
        <v>1782</v>
      </c>
      <c r="F1358">
        <v>3</v>
      </c>
      <c r="G1358">
        <v>141.54</v>
      </c>
      <c r="H1358">
        <v>0.12</v>
      </c>
      <c r="I1358" t="s">
        <v>1826</v>
      </c>
      <c r="J1358">
        <v>373.66559999999998</v>
      </c>
    </row>
    <row r="1359" spans="1:10" x14ac:dyDescent="0.25">
      <c r="A1359" t="s">
        <v>3183</v>
      </c>
      <c r="B1359" s="2">
        <v>45461</v>
      </c>
      <c r="C1359" t="s">
        <v>168</v>
      </c>
      <c r="D1359" t="s">
        <v>1578</v>
      </c>
      <c r="E1359" t="s">
        <v>1769</v>
      </c>
      <c r="F1359">
        <v>3</v>
      </c>
      <c r="G1359">
        <v>83.5</v>
      </c>
      <c r="H1359">
        <v>0.23</v>
      </c>
      <c r="I1359" t="s">
        <v>1829</v>
      </c>
      <c r="J1359">
        <v>192.88499999999999</v>
      </c>
    </row>
    <row r="1360" spans="1:10" x14ac:dyDescent="0.25">
      <c r="A1360" t="s">
        <v>3184</v>
      </c>
      <c r="B1360" s="2">
        <v>45258</v>
      </c>
      <c r="C1360" t="s">
        <v>425</v>
      </c>
      <c r="D1360" t="s">
        <v>1576</v>
      </c>
      <c r="E1360" t="s">
        <v>1776</v>
      </c>
      <c r="F1360">
        <v>2</v>
      </c>
      <c r="G1360">
        <v>629.73</v>
      </c>
      <c r="H1360">
        <v>7.0000000000000007E-2</v>
      </c>
      <c r="I1360" t="s">
        <v>1826</v>
      </c>
      <c r="J1360">
        <v>1171.2978000000001</v>
      </c>
    </row>
    <row r="1361" spans="1:10" x14ac:dyDescent="0.25">
      <c r="A1361" t="s">
        <v>3185</v>
      </c>
      <c r="B1361" s="2">
        <v>45228</v>
      </c>
      <c r="C1361" t="s">
        <v>59</v>
      </c>
      <c r="D1361" t="s">
        <v>1614</v>
      </c>
      <c r="E1361" t="s">
        <v>1776</v>
      </c>
      <c r="F1361">
        <v>2</v>
      </c>
      <c r="G1361">
        <v>159.93</v>
      </c>
      <c r="H1361">
        <v>0.2</v>
      </c>
      <c r="I1361" t="s">
        <v>1829</v>
      </c>
      <c r="J1361">
        <v>255.88800000000001</v>
      </c>
    </row>
    <row r="1362" spans="1:10" x14ac:dyDescent="0.25">
      <c r="A1362" t="s">
        <v>3186</v>
      </c>
      <c r="B1362" s="2">
        <v>45858</v>
      </c>
      <c r="C1362" t="s">
        <v>59</v>
      </c>
      <c r="D1362" t="s">
        <v>1638</v>
      </c>
      <c r="E1362" t="s">
        <v>1810</v>
      </c>
      <c r="F1362">
        <v>1</v>
      </c>
      <c r="G1362">
        <v>459.89</v>
      </c>
      <c r="H1362">
        <v>0.18</v>
      </c>
      <c r="I1362" t="s">
        <v>1829</v>
      </c>
      <c r="J1362">
        <v>377.10980000000001</v>
      </c>
    </row>
    <row r="1363" spans="1:10" x14ac:dyDescent="0.25">
      <c r="A1363" t="s">
        <v>3187</v>
      </c>
      <c r="B1363" s="2">
        <v>45532</v>
      </c>
      <c r="C1363" t="s">
        <v>619</v>
      </c>
      <c r="D1363" t="s">
        <v>1614</v>
      </c>
      <c r="E1363" t="s">
        <v>1813</v>
      </c>
      <c r="F1363">
        <v>4</v>
      </c>
      <c r="G1363">
        <v>885.57</v>
      </c>
      <c r="H1363">
        <v>0.27</v>
      </c>
      <c r="I1363" t="s">
        <v>1824</v>
      </c>
      <c r="J1363">
        <v>2585.8643999999999</v>
      </c>
    </row>
    <row r="1364" spans="1:10" x14ac:dyDescent="0.25">
      <c r="A1364" t="s">
        <v>3188</v>
      </c>
      <c r="B1364" s="2">
        <v>45454</v>
      </c>
      <c r="C1364" t="s">
        <v>1252</v>
      </c>
      <c r="D1364" t="s">
        <v>1656</v>
      </c>
      <c r="E1364" t="s">
        <v>1801</v>
      </c>
      <c r="F1364">
        <v>3</v>
      </c>
      <c r="G1364">
        <v>789.05</v>
      </c>
      <c r="H1364">
        <v>0</v>
      </c>
      <c r="I1364" t="s">
        <v>1826</v>
      </c>
      <c r="J1364">
        <v>2367.15</v>
      </c>
    </row>
    <row r="1365" spans="1:10" x14ac:dyDescent="0.25">
      <c r="A1365" t="s">
        <v>3189</v>
      </c>
      <c r="B1365" s="2">
        <v>45244</v>
      </c>
      <c r="C1365" t="s">
        <v>517</v>
      </c>
      <c r="D1365" t="s">
        <v>1680</v>
      </c>
      <c r="E1365" t="s">
        <v>1752</v>
      </c>
      <c r="F1365">
        <v>1</v>
      </c>
      <c r="G1365">
        <v>570.52</v>
      </c>
      <c r="H1365">
        <v>0</v>
      </c>
      <c r="I1365" t="s">
        <v>1826</v>
      </c>
      <c r="J1365">
        <v>570.52</v>
      </c>
    </row>
    <row r="1366" spans="1:10" x14ac:dyDescent="0.25">
      <c r="A1366" t="s">
        <v>3190</v>
      </c>
      <c r="B1366" s="2">
        <v>45322</v>
      </c>
      <c r="C1366" t="s">
        <v>592</v>
      </c>
      <c r="D1366" t="s">
        <v>1602</v>
      </c>
      <c r="E1366" t="s">
        <v>1804</v>
      </c>
      <c r="F1366">
        <v>4</v>
      </c>
      <c r="G1366">
        <v>310.79000000000002</v>
      </c>
      <c r="H1366">
        <v>0.22</v>
      </c>
      <c r="I1366" t="s">
        <v>1829</v>
      </c>
      <c r="J1366">
        <v>969.66480000000013</v>
      </c>
    </row>
    <row r="1367" spans="1:10" x14ac:dyDescent="0.25">
      <c r="A1367" t="s">
        <v>3191</v>
      </c>
      <c r="B1367" s="2">
        <v>45757</v>
      </c>
      <c r="C1367" t="s">
        <v>214</v>
      </c>
      <c r="D1367" t="s">
        <v>1684</v>
      </c>
      <c r="E1367" t="s">
        <v>1807</v>
      </c>
      <c r="F1367">
        <v>4</v>
      </c>
      <c r="G1367">
        <v>255.67</v>
      </c>
      <c r="H1367">
        <v>0.17</v>
      </c>
      <c r="I1367" t="s">
        <v>1824</v>
      </c>
      <c r="J1367">
        <v>848.82439999999997</v>
      </c>
    </row>
    <row r="1368" spans="1:10" x14ac:dyDescent="0.25">
      <c r="A1368" t="s">
        <v>3192</v>
      </c>
      <c r="B1368" s="2">
        <v>45397</v>
      </c>
      <c r="C1368" t="s">
        <v>444</v>
      </c>
      <c r="D1368" t="s">
        <v>1602</v>
      </c>
      <c r="E1368" t="s">
        <v>1804</v>
      </c>
      <c r="F1368">
        <v>2</v>
      </c>
      <c r="G1368">
        <v>270.66000000000003</v>
      </c>
      <c r="H1368">
        <v>0.1</v>
      </c>
      <c r="I1368" t="s">
        <v>1829</v>
      </c>
      <c r="J1368">
        <v>487.18799999999999</v>
      </c>
    </row>
    <row r="1369" spans="1:10" x14ac:dyDescent="0.25">
      <c r="A1369" t="s">
        <v>3193</v>
      </c>
      <c r="B1369" s="2">
        <v>45914</v>
      </c>
      <c r="C1369" t="s">
        <v>945</v>
      </c>
      <c r="D1369" t="s">
        <v>1594</v>
      </c>
      <c r="E1369" t="s">
        <v>1807</v>
      </c>
      <c r="F1369">
        <v>3</v>
      </c>
      <c r="G1369">
        <v>373.35</v>
      </c>
      <c r="H1369">
        <v>0.2</v>
      </c>
      <c r="I1369" t="s">
        <v>1829</v>
      </c>
      <c r="J1369">
        <v>896.04000000000019</v>
      </c>
    </row>
    <row r="1370" spans="1:10" x14ac:dyDescent="0.25">
      <c r="A1370" t="s">
        <v>3194</v>
      </c>
      <c r="B1370" s="2">
        <v>45432</v>
      </c>
      <c r="C1370" t="s">
        <v>144</v>
      </c>
      <c r="D1370" t="s">
        <v>1666</v>
      </c>
      <c r="E1370" t="s">
        <v>1792</v>
      </c>
      <c r="F1370">
        <v>2</v>
      </c>
      <c r="G1370">
        <v>23.58</v>
      </c>
      <c r="H1370">
        <v>0.02</v>
      </c>
      <c r="I1370" t="s">
        <v>1826</v>
      </c>
      <c r="J1370">
        <v>46.216799999999999</v>
      </c>
    </row>
    <row r="1371" spans="1:10" x14ac:dyDescent="0.25">
      <c r="A1371" t="s">
        <v>3195</v>
      </c>
      <c r="B1371" s="2">
        <v>45798</v>
      </c>
      <c r="C1371" t="s">
        <v>32</v>
      </c>
      <c r="D1371" t="s">
        <v>1618</v>
      </c>
      <c r="E1371" t="s">
        <v>1779</v>
      </c>
      <c r="F1371">
        <v>4</v>
      </c>
      <c r="G1371">
        <v>185.67</v>
      </c>
      <c r="H1371">
        <v>0.21</v>
      </c>
      <c r="I1371" t="s">
        <v>1826</v>
      </c>
      <c r="J1371">
        <v>586.71719999999993</v>
      </c>
    </row>
    <row r="1372" spans="1:10" x14ac:dyDescent="0.25">
      <c r="A1372" t="s">
        <v>3196</v>
      </c>
      <c r="B1372" s="2">
        <v>45396</v>
      </c>
      <c r="C1372" t="s">
        <v>417</v>
      </c>
      <c r="D1372" t="s">
        <v>1584</v>
      </c>
      <c r="E1372" t="s">
        <v>1797</v>
      </c>
      <c r="F1372">
        <v>3</v>
      </c>
      <c r="G1372">
        <v>928.74</v>
      </c>
      <c r="H1372">
        <v>0.27</v>
      </c>
      <c r="I1372" t="s">
        <v>1826</v>
      </c>
      <c r="J1372">
        <v>2033.9405999999999</v>
      </c>
    </row>
    <row r="1373" spans="1:10" x14ac:dyDescent="0.25">
      <c r="A1373" t="s">
        <v>3197</v>
      </c>
      <c r="B1373" s="2">
        <v>45235</v>
      </c>
      <c r="C1373" t="s">
        <v>121</v>
      </c>
      <c r="D1373" t="s">
        <v>1716</v>
      </c>
      <c r="E1373" t="s">
        <v>1773</v>
      </c>
      <c r="F1373">
        <v>3</v>
      </c>
      <c r="G1373">
        <v>923.38</v>
      </c>
      <c r="H1373">
        <v>7.0000000000000007E-2</v>
      </c>
      <c r="I1373" t="s">
        <v>1829</v>
      </c>
      <c r="J1373">
        <v>2576.2302</v>
      </c>
    </row>
    <row r="1374" spans="1:10" x14ac:dyDescent="0.25">
      <c r="A1374" t="s">
        <v>3198</v>
      </c>
      <c r="B1374" s="2">
        <v>45499</v>
      </c>
      <c r="C1374" t="s">
        <v>1425</v>
      </c>
      <c r="D1374" t="s">
        <v>1553</v>
      </c>
      <c r="E1374" t="s">
        <v>1786</v>
      </c>
      <c r="F1374">
        <v>2</v>
      </c>
      <c r="G1374">
        <v>409.26</v>
      </c>
      <c r="H1374">
        <v>0.1</v>
      </c>
      <c r="I1374" t="s">
        <v>1826</v>
      </c>
      <c r="J1374">
        <v>736.66800000000001</v>
      </c>
    </row>
    <row r="1375" spans="1:10" x14ac:dyDescent="0.25">
      <c r="A1375" t="s">
        <v>3199</v>
      </c>
      <c r="B1375" s="2">
        <v>45272</v>
      </c>
      <c r="C1375" t="s">
        <v>812</v>
      </c>
      <c r="D1375" t="s">
        <v>1594</v>
      </c>
      <c r="E1375" t="s">
        <v>1779</v>
      </c>
      <c r="F1375">
        <v>2</v>
      </c>
      <c r="G1375">
        <v>608.46</v>
      </c>
      <c r="H1375">
        <v>0.16</v>
      </c>
      <c r="I1375" t="s">
        <v>1824</v>
      </c>
      <c r="J1375">
        <v>1022.2128</v>
      </c>
    </row>
    <row r="1376" spans="1:10" x14ac:dyDescent="0.25">
      <c r="A1376" t="s">
        <v>3200</v>
      </c>
      <c r="B1376" s="2">
        <v>45785</v>
      </c>
      <c r="C1376" t="s">
        <v>690</v>
      </c>
      <c r="D1376" t="s">
        <v>1632</v>
      </c>
      <c r="E1376" t="s">
        <v>1813</v>
      </c>
      <c r="F1376">
        <v>4</v>
      </c>
      <c r="G1376">
        <v>150.47999999999999</v>
      </c>
      <c r="H1376">
        <v>0.09</v>
      </c>
      <c r="I1376" t="s">
        <v>1824</v>
      </c>
      <c r="J1376">
        <v>547.74720000000002</v>
      </c>
    </row>
    <row r="1377" spans="1:10" x14ac:dyDescent="0.25">
      <c r="A1377" t="s">
        <v>3201</v>
      </c>
      <c r="B1377" s="2">
        <v>45534</v>
      </c>
      <c r="C1377" t="s">
        <v>785</v>
      </c>
      <c r="D1377" t="s">
        <v>1684</v>
      </c>
      <c r="E1377" t="s">
        <v>1799</v>
      </c>
      <c r="F1377">
        <v>4</v>
      </c>
      <c r="G1377">
        <v>207.41</v>
      </c>
      <c r="H1377">
        <v>0.02</v>
      </c>
      <c r="I1377" t="s">
        <v>1824</v>
      </c>
      <c r="J1377">
        <v>813.04719999999998</v>
      </c>
    </row>
    <row r="1378" spans="1:10" x14ac:dyDescent="0.25">
      <c r="A1378" t="s">
        <v>3202</v>
      </c>
      <c r="B1378" s="2">
        <v>45803</v>
      </c>
      <c r="C1378" t="s">
        <v>571</v>
      </c>
      <c r="D1378" t="s">
        <v>1570</v>
      </c>
      <c r="E1378" t="s">
        <v>1776</v>
      </c>
      <c r="F1378">
        <v>1</v>
      </c>
      <c r="G1378">
        <v>56.59</v>
      </c>
      <c r="H1378">
        <v>0.15</v>
      </c>
      <c r="I1378" t="s">
        <v>1826</v>
      </c>
      <c r="J1378">
        <v>48.101500000000001</v>
      </c>
    </row>
    <row r="1379" spans="1:10" x14ac:dyDescent="0.25">
      <c r="A1379" t="s">
        <v>3203</v>
      </c>
      <c r="B1379" s="2">
        <v>45667</v>
      </c>
      <c r="C1379" t="s">
        <v>1260</v>
      </c>
      <c r="D1379" t="s">
        <v>1626</v>
      </c>
      <c r="E1379" t="s">
        <v>1769</v>
      </c>
      <c r="F1379">
        <v>4</v>
      </c>
      <c r="G1379">
        <v>995.4</v>
      </c>
      <c r="H1379">
        <v>0.27</v>
      </c>
      <c r="I1379" t="s">
        <v>1824</v>
      </c>
      <c r="J1379">
        <v>2906.5680000000002</v>
      </c>
    </row>
    <row r="1380" spans="1:10" x14ac:dyDescent="0.25">
      <c r="A1380" t="s">
        <v>3204</v>
      </c>
      <c r="B1380" s="2">
        <v>45656</v>
      </c>
      <c r="C1380" t="s">
        <v>238</v>
      </c>
      <c r="D1380" t="s">
        <v>1642</v>
      </c>
      <c r="E1380" t="s">
        <v>1794</v>
      </c>
      <c r="F1380">
        <v>2</v>
      </c>
      <c r="G1380">
        <v>591.33000000000004</v>
      </c>
      <c r="H1380">
        <v>0.24</v>
      </c>
      <c r="I1380" t="s">
        <v>1824</v>
      </c>
      <c r="J1380">
        <v>898.8216000000001</v>
      </c>
    </row>
    <row r="1381" spans="1:10" x14ac:dyDescent="0.25">
      <c r="A1381" t="s">
        <v>3205</v>
      </c>
      <c r="B1381" s="2">
        <v>45869</v>
      </c>
      <c r="C1381" t="s">
        <v>1181</v>
      </c>
      <c r="D1381" t="s">
        <v>1644</v>
      </c>
      <c r="E1381" t="s">
        <v>1807</v>
      </c>
      <c r="F1381">
        <v>2</v>
      </c>
      <c r="G1381">
        <v>204.89</v>
      </c>
      <c r="H1381">
        <v>0.24</v>
      </c>
      <c r="I1381" t="s">
        <v>1824</v>
      </c>
      <c r="J1381">
        <v>311.43279999999999</v>
      </c>
    </row>
    <row r="1382" spans="1:10" x14ac:dyDescent="0.25">
      <c r="A1382" t="s">
        <v>3206</v>
      </c>
      <c r="B1382" s="2">
        <v>45549</v>
      </c>
      <c r="C1382" t="s">
        <v>325</v>
      </c>
      <c r="D1382" t="s">
        <v>1678</v>
      </c>
      <c r="E1382" t="s">
        <v>1799</v>
      </c>
      <c r="F1382">
        <v>2</v>
      </c>
      <c r="G1382">
        <v>546.41</v>
      </c>
      <c r="H1382">
        <v>0.08</v>
      </c>
      <c r="I1382" t="s">
        <v>1829</v>
      </c>
      <c r="J1382">
        <v>1005.3944</v>
      </c>
    </row>
    <row r="1383" spans="1:10" x14ac:dyDescent="0.25">
      <c r="A1383" t="s">
        <v>3207</v>
      </c>
      <c r="B1383" s="2">
        <v>45409</v>
      </c>
      <c r="C1383" t="s">
        <v>211</v>
      </c>
      <c r="D1383" t="s">
        <v>1584</v>
      </c>
      <c r="E1383" t="s">
        <v>1794</v>
      </c>
      <c r="F1383">
        <v>4</v>
      </c>
      <c r="G1383">
        <v>455.49</v>
      </c>
      <c r="H1383">
        <v>0.17</v>
      </c>
      <c r="I1383" t="s">
        <v>1824</v>
      </c>
      <c r="J1383">
        <v>1512.2267999999999</v>
      </c>
    </row>
    <row r="1384" spans="1:10" x14ac:dyDescent="0.25">
      <c r="A1384" t="s">
        <v>3208</v>
      </c>
      <c r="B1384" s="2">
        <v>45374</v>
      </c>
      <c r="C1384" t="s">
        <v>1310</v>
      </c>
      <c r="D1384" t="s">
        <v>1568</v>
      </c>
      <c r="E1384" t="s">
        <v>1804</v>
      </c>
      <c r="F1384">
        <v>2</v>
      </c>
      <c r="G1384">
        <v>700.27</v>
      </c>
      <c r="H1384">
        <v>0.16</v>
      </c>
      <c r="I1384" t="s">
        <v>1824</v>
      </c>
      <c r="J1384">
        <v>1176.4536000000001</v>
      </c>
    </row>
    <row r="1385" spans="1:10" x14ac:dyDescent="0.25">
      <c r="A1385" t="s">
        <v>3209</v>
      </c>
      <c r="B1385" s="2">
        <v>45282</v>
      </c>
      <c r="C1385" t="s">
        <v>1083</v>
      </c>
      <c r="D1385" t="s">
        <v>1712</v>
      </c>
      <c r="E1385" t="s">
        <v>1807</v>
      </c>
      <c r="F1385">
        <v>2</v>
      </c>
      <c r="G1385">
        <v>160.21</v>
      </c>
      <c r="H1385">
        <v>0.09</v>
      </c>
      <c r="I1385" t="s">
        <v>1824</v>
      </c>
      <c r="J1385">
        <v>291.5822</v>
      </c>
    </row>
    <row r="1386" spans="1:10" x14ac:dyDescent="0.25">
      <c r="A1386" t="s">
        <v>3210</v>
      </c>
      <c r="B1386" s="2">
        <v>45742</v>
      </c>
      <c r="C1386" t="s">
        <v>127</v>
      </c>
      <c r="D1386" t="s">
        <v>1642</v>
      </c>
      <c r="E1386" t="s">
        <v>1792</v>
      </c>
      <c r="F1386">
        <v>1</v>
      </c>
      <c r="G1386">
        <v>713.63</v>
      </c>
      <c r="H1386">
        <v>0.28000000000000003</v>
      </c>
      <c r="I1386" t="s">
        <v>1829</v>
      </c>
      <c r="J1386">
        <v>513.81359999999995</v>
      </c>
    </row>
    <row r="1387" spans="1:10" x14ac:dyDescent="0.25">
      <c r="A1387" t="s">
        <v>3211</v>
      </c>
      <c r="B1387" s="2">
        <v>45447</v>
      </c>
      <c r="C1387" t="s">
        <v>732</v>
      </c>
      <c r="D1387" t="s">
        <v>1734</v>
      </c>
      <c r="E1387" t="s">
        <v>1779</v>
      </c>
      <c r="F1387">
        <v>2</v>
      </c>
      <c r="G1387">
        <v>224.69</v>
      </c>
      <c r="H1387">
        <v>0.2</v>
      </c>
      <c r="I1387" t="s">
        <v>1829</v>
      </c>
      <c r="J1387">
        <v>359.50400000000002</v>
      </c>
    </row>
    <row r="1388" spans="1:10" x14ac:dyDescent="0.25">
      <c r="A1388" t="s">
        <v>3212</v>
      </c>
      <c r="B1388" s="2">
        <v>45733</v>
      </c>
      <c r="C1388" t="s">
        <v>1400</v>
      </c>
      <c r="D1388" t="s">
        <v>1588</v>
      </c>
      <c r="E1388" t="s">
        <v>1799</v>
      </c>
      <c r="F1388">
        <v>2</v>
      </c>
      <c r="G1388">
        <v>740.57</v>
      </c>
      <c r="H1388">
        <v>0.06</v>
      </c>
      <c r="I1388" t="s">
        <v>1824</v>
      </c>
      <c r="J1388">
        <v>1392.2716</v>
      </c>
    </row>
    <row r="1389" spans="1:10" x14ac:dyDescent="0.25">
      <c r="A1389" t="s">
        <v>3213</v>
      </c>
      <c r="B1389" s="2">
        <v>45373</v>
      </c>
      <c r="C1389" t="s">
        <v>481</v>
      </c>
      <c r="D1389" t="s">
        <v>1570</v>
      </c>
      <c r="E1389" t="s">
        <v>1766</v>
      </c>
      <c r="F1389">
        <v>3</v>
      </c>
      <c r="G1389">
        <v>250.14</v>
      </c>
      <c r="H1389">
        <v>0.23</v>
      </c>
      <c r="I1389" t="s">
        <v>1826</v>
      </c>
      <c r="J1389">
        <v>577.82339999999999</v>
      </c>
    </row>
    <row r="1390" spans="1:10" x14ac:dyDescent="0.25">
      <c r="A1390" t="s">
        <v>3214</v>
      </c>
      <c r="B1390" s="2">
        <v>45655</v>
      </c>
      <c r="C1390" t="s">
        <v>89</v>
      </c>
      <c r="D1390" t="s">
        <v>1744</v>
      </c>
      <c r="E1390" t="s">
        <v>1813</v>
      </c>
      <c r="F1390">
        <v>3</v>
      </c>
      <c r="G1390">
        <v>34.97</v>
      </c>
      <c r="H1390">
        <v>0.01</v>
      </c>
      <c r="I1390" t="s">
        <v>1824</v>
      </c>
      <c r="J1390">
        <v>103.8609</v>
      </c>
    </row>
    <row r="1391" spans="1:10" x14ac:dyDescent="0.25">
      <c r="A1391" t="s">
        <v>3215</v>
      </c>
      <c r="B1391" s="2">
        <v>45868</v>
      </c>
      <c r="C1391" t="s">
        <v>960</v>
      </c>
      <c r="D1391" t="s">
        <v>1632</v>
      </c>
      <c r="E1391" t="s">
        <v>1804</v>
      </c>
      <c r="F1391">
        <v>1</v>
      </c>
      <c r="G1391">
        <v>653.91</v>
      </c>
      <c r="H1391">
        <v>0.3</v>
      </c>
      <c r="I1391" t="s">
        <v>1826</v>
      </c>
      <c r="J1391">
        <v>457.73700000000002</v>
      </c>
    </row>
    <row r="1392" spans="1:10" x14ac:dyDescent="0.25">
      <c r="A1392" t="s">
        <v>3216</v>
      </c>
      <c r="B1392" s="2">
        <v>45338</v>
      </c>
      <c r="C1392" t="s">
        <v>1136</v>
      </c>
      <c r="D1392" t="s">
        <v>1680</v>
      </c>
      <c r="E1392" t="s">
        <v>1766</v>
      </c>
      <c r="F1392">
        <v>1</v>
      </c>
      <c r="G1392">
        <v>997.87</v>
      </c>
      <c r="H1392">
        <v>0.24</v>
      </c>
      <c r="I1392" t="s">
        <v>1824</v>
      </c>
      <c r="J1392">
        <v>758.38120000000004</v>
      </c>
    </row>
    <row r="1393" spans="1:10" x14ac:dyDescent="0.25">
      <c r="A1393" t="s">
        <v>3217</v>
      </c>
      <c r="B1393" s="2">
        <v>45349</v>
      </c>
      <c r="C1393" t="s">
        <v>678</v>
      </c>
      <c r="D1393" t="s">
        <v>1726</v>
      </c>
      <c r="E1393" t="s">
        <v>1799</v>
      </c>
      <c r="F1393">
        <v>1</v>
      </c>
      <c r="G1393">
        <v>174.27</v>
      </c>
      <c r="H1393">
        <v>0.27</v>
      </c>
      <c r="I1393" t="s">
        <v>1829</v>
      </c>
      <c r="J1393">
        <v>127.2171</v>
      </c>
    </row>
    <row r="1394" spans="1:10" x14ac:dyDescent="0.25">
      <c r="A1394" t="s">
        <v>3218</v>
      </c>
      <c r="B1394" s="2">
        <v>45368</v>
      </c>
      <c r="C1394" t="s">
        <v>402</v>
      </c>
      <c r="D1394" t="s">
        <v>1646</v>
      </c>
      <c r="E1394" t="s">
        <v>1779</v>
      </c>
      <c r="F1394">
        <v>3</v>
      </c>
      <c r="G1394">
        <v>847.44</v>
      </c>
      <c r="H1394">
        <v>0.17</v>
      </c>
      <c r="I1394" t="s">
        <v>1824</v>
      </c>
      <c r="J1394">
        <v>2110.1255999999998</v>
      </c>
    </row>
    <row r="1395" spans="1:10" x14ac:dyDescent="0.25">
      <c r="A1395" t="s">
        <v>3219</v>
      </c>
      <c r="B1395" s="2">
        <v>45243</v>
      </c>
      <c r="C1395" t="s">
        <v>1328</v>
      </c>
      <c r="D1395" t="s">
        <v>1549</v>
      </c>
      <c r="E1395" t="s">
        <v>1761</v>
      </c>
      <c r="F1395">
        <v>1</v>
      </c>
      <c r="G1395">
        <v>493.45</v>
      </c>
      <c r="H1395">
        <v>0.09</v>
      </c>
      <c r="I1395" t="s">
        <v>1824</v>
      </c>
      <c r="J1395">
        <v>449.03949999999998</v>
      </c>
    </row>
    <row r="1396" spans="1:10" x14ac:dyDescent="0.25">
      <c r="A1396" t="s">
        <v>3220</v>
      </c>
      <c r="B1396" s="2">
        <v>45577</v>
      </c>
      <c r="C1396" t="s">
        <v>746</v>
      </c>
      <c r="D1396" t="s">
        <v>1672</v>
      </c>
      <c r="E1396" t="s">
        <v>1761</v>
      </c>
      <c r="F1396">
        <v>4</v>
      </c>
      <c r="G1396">
        <v>111.66</v>
      </c>
      <c r="H1396">
        <v>0.14000000000000001</v>
      </c>
      <c r="I1396" t="s">
        <v>1824</v>
      </c>
      <c r="J1396">
        <v>384.11040000000003</v>
      </c>
    </row>
    <row r="1397" spans="1:10" x14ac:dyDescent="0.25">
      <c r="A1397" t="s">
        <v>3221</v>
      </c>
      <c r="B1397" s="2">
        <v>45343</v>
      </c>
      <c r="C1397" t="s">
        <v>884</v>
      </c>
      <c r="D1397" t="s">
        <v>1728</v>
      </c>
      <c r="E1397" t="s">
        <v>1792</v>
      </c>
      <c r="F1397">
        <v>1</v>
      </c>
      <c r="G1397">
        <v>413.65</v>
      </c>
      <c r="H1397">
        <v>0.1</v>
      </c>
      <c r="I1397" t="s">
        <v>1829</v>
      </c>
      <c r="J1397">
        <v>372.28500000000003</v>
      </c>
    </row>
    <row r="1398" spans="1:10" x14ac:dyDescent="0.25">
      <c r="A1398" t="s">
        <v>3222</v>
      </c>
      <c r="B1398" s="2">
        <v>45744</v>
      </c>
      <c r="C1398" t="s">
        <v>1464</v>
      </c>
      <c r="D1398" t="s">
        <v>1726</v>
      </c>
      <c r="E1398" t="s">
        <v>1786</v>
      </c>
      <c r="F1398">
        <v>1</v>
      </c>
      <c r="G1398">
        <v>317.14999999999998</v>
      </c>
      <c r="H1398">
        <v>0.24</v>
      </c>
      <c r="I1398" t="s">
        <v>1829</v>
      </c>
      <c r="J1398">
        <v>241.03399999999999</v>
      </c>
    </row>
    <row r="1399" spans="1:10" x14ac:dyDescent="0.25">
      <c r="A1399" t="s">
        <v>3223</v>
      </c>
      <c r="B1399" s="2">
        <v>45873</v>
      </c>
      <c r="C1399" t="s">
        <v>1124</v>
      </c>
      <c r="D1399" t="s">
        <v>1724</v>
      </c>
      <c r="E1399" t="s">
        <v>1757</v>
      </c>
      <c r="F1399">
        <v>3</v>
      </c>
      <c r="G1399">
        <v>642.94000000000005</v>
      </c>
      <c r="H1399">
        <v>0.05</v>
      </c>
      <c r="I1399" t="s">
        <v>1829</v>
      </c>
      <c r="J1399">
        <v>1832.3789999999999</v>
      </c>
    </row>
    <row r="1400" spans="1:10" x14ac:dyDescent="0.25">
      <c r="A1400" t="s">
        <v>3224</v>
      </c>
      <c r="B1400" s="2">
        <v>45601</v>
      </c>
      <c r="C1400" t="s">
        <v>455</v>
      </c>
      <c r="D1400" t="s">
        <v>1662</v>
      </c>
      <c r="E1400" t="s">
        <v>1789</v>
      </c>
      <c r="F1400">
        <v>4</v>
      </c>
      <c r="G1400">
        <v>559.59</v>
      </c>
      <c r="H1400">
        <v>0.19</v>
      </c>
      <c r="I1400" t="s">
        <v>1829</v>
      </c>
      <c r="J1400">
        <v>1813.0716</v>
      </c>
    </row>
    <row r="1401" spans="1:10" x14ac:dyDescent="0.25">
      <c r="A1401" t="s">
        <v>3225</v>
      </c>
      <c r="B1401" s="2">
        <v>45458</v>
      </c>
      <c r="C1401" t="s">
        <v>399</v>
      </c>
      <c r="D1401" t="s">
        <v>1606</v>
      </c>
      <c r="E1401" t="s">
        <v>1810</v>
      </c>
      <c r="F1401">
        <v>1</v>
      </c>
      <c r="G1401">
        <v>758.54</v>
      </c>
      <c r="H1401">
        <v>0.28999999999999998</v>
      </c>
      <c r="I1401" t="s">
        <v>1826</v>
      </c>
      <c r="J1401">
        <v>538.5634</v>
      </c>
    </row>
    <row r="1402" spans="1:10" x14ac:dyDescent="0.25">
      <c r="A1402" t="s">
        <v>3226</v>
      </c>
      <c r="B1402" s="2">
        <v>45649</v>
      </c>
      <c r="C1402" t="s">
        <v>1425</v>
      </c>
      <c r="D1402" t="s">
        <v>1708</v>
      </c>
      <c r="E1402" t="s">
        <v>1801</v>
      </c>
      <c r="F1402">
        <v>4</v>
      </c>
      <c r="G1402">
        <v>643.96</v>
      </c>
      <c r="H1402">
        <v>0.16</v>
      </c>
      <c r="I1402" t="s">
        <v>1826</v>
      </c>
      <c r="J1402">
        <v>2163.7055999999998</v>
      </c>
    </row>
    <row r="1403" spans="1:10" x14ac:dyDescent="0.25">
      <c r="A1403" t="s">
        <v>3227</v>
      </c>
      <c r="B1403" s="2">
        <v>45653</v>
      </c>
      <c r="C1403" t="s">
        <v>779</v>
      </c>
      <c r="D1403" t="s">
        <v>1596</v>
      </c>
      <c r="E1403" t="s">
        <v>1786</v>
      </c>
      <c r="F1403">
        <v>1</v>
      </c>
      <c r="G1403">
        <v>882.73</v>
      </c>
      <c r="H1403">
        <v>0.1</v>
      </c>
      <c r="I1403" t="s">
        <v>1824</v>
      </c>
      <c r="J1403">
        <v>794.45699999999999</v>
      </c>
    </row>
    <row r="1404" spans="1:10" x14ac:dyDescent="0.25">
      <c r="A1404" t="s">
        <v>3228</v>
      </c>
      <c r="B1404" s="2">
        <v>45378</v>
      </c>
      <c r="C1404" t="s">
        <v>1023</v>
      </c>
      <c r="D1404" t="s">
        <v>1730</v>
      </c>
      <c r="E1404" t="s">
        <v>1813</v>
      </c>
      <c r="F1404">
        <v>2</v>
      </c>
      <c r="G1404">
        <v>600.03</v>
      </c>
      <c r="H1404">
        <v>0.26</v>
      </c>
      <c r="I1404" t="s">
        <v>1826</v>
      </c>
      <c r="J1404">
        <v>888.0444</v>
      </c>
    </row>
    <row r="1405" spans="1:10" x14ac:dyDescent="0.25">
      <c r="A1405" t="s">
        <v>3229</v>
      </c>
      <c r="B1405" s="2">
        <v>45638</v>
      </c>
      <c r="C1405" t="s">
        <v>526</v>
      </c>
      <c r="D1405" t="s">
        <v>1656</v>
      </c>
      <c r="E1405" t="s">
        <v>1773</v>
      </c>
      <c r="F1405">
        <v>2</v>
      </c>
      <c r="G1405">
        <v>628.83000000000004</v>
      </c>
      <c r="H1405">
        <v>7.0000000000000007E-2</v>
      </c>
      <c r="I1405" t="s">
        <v>1826</v>
      </c>
      <c r="J1405">
        <v>1169.6238000000001</v>
      </c>
    </row>
    <row r="1406" spans="1:10" x14ac:dyDescent="0.25">
      <c r="A1406" t="s">
        <v>3230</v>
      </c>
      <c r="B1406" s="2">
        <v>45277</v>
      </c>
      <c r="C1406" t="s">
        <v>579</v>
      </c>
      <c r="D1406" t="s">
        <v>1710</v>
      </c>
      <c r="E1406" t="s">
        <v>1786</v>
      </c>
      <c r="F1406">
        <v>3</v>
      </c>
      <c r="G1406">
        <v>113.87</v>
      </c>
      <c r="H1406">
        <v>0.21</v>
      </c>
      <c r="I1406" t="s">
        <v>1829</v>
      </c>
      <c r="J1406">
        <v>269.87189999999998</v>
      </c>
    </row>
    <row r="1407" spans="1:10" x14ac:dyDescent="0.25">
      <c r="A1407" t="s">
        <v>3231</v>
      </c>
      <c r="B1407" s="2">
        <v>45351</v>
      </c>
      <c r="C1407" t="s">
        <v>1298</v>
      </c>
      <c r="D1407" t="s">
        <v>1692</v>
      </c>
      <c r="E1407" t="s">
        <v>1779</v>
      </c>
      <c r="F1407">
        <v>4</v>
      </c>
      <c r="G1407">
        <v>282.07</v>
      </c>
      <c r="H1407">
        <v>0.18</v>
      </c>
      <c r="I1407" t="s">
        <v>1826</v>
      </c>
      <c r="J1407">
        <v>925.18960000000004</v>
      </c>
    </row>
    <row r="1408" spans="1:10" x14ac:dyDescent="0.25">
      <c r="A1408" t="s">
        <v>3232</v>
      </c>
      <c r="B1408" s="2">
        <v>45290</v>
      </c>
      <c r="C1408" t="s">
        <v>523</v>
      </c>
      <c r="D1408" t="s">
        <v>1656</v>
      </c>
      <c r="E1408" t="s">
        <v>1776</v>
      </c>
      <c r="F1408">
        <v>3</v>
      </c>
      <c r="G1408">
        <v>676.77</v>
      </c>
      <c r="H1408">
        <v>0.17</v>
      </c>
      <c r="I1408" t="s">
        <v>1826</v>
      </c>
      <c r="J1408">
        <v>1685.1573000000001</v>
      </c>
    </row>
    <row r="1409" spans="1:10" x14ac:dyDescent="0.25">
      <c r="A1409" t="s">
        <v>3233</v>
      </c>
      <c r="B1409" s="2">
        <v>45638</v>
      </c>
      <c r="C1409" t="s">
        <v>713</v>
      </c>
      <c r="D1409" t="s">
        <v>1560</v>
      </c>
      <c r="E1409" t="s">
        <v>1804</v>
      </c>
      <c r="F1409">
        <v>2</v>
      </c>
      <c r="G1409">
        <v>362.7</v>
      </c>
      <c r="H1409">
        <v>0.09</v>
      </c>
      <c r="I1409" t="s">
        <v>1824</v>
      </c>
      <c r="J1409">
        <v>660.11400000000003</v>
      </c>
    </row>
    <row r="1410" spans="1:10" x14ac:dyDescent="0.25">
      <c r="A1410" t="s">
        <v>3234</v>
      </c>
      <c r="B1410" s="2">
        <v>45679</v>
      </c>
      <c r="C1410" t="s">
        <v>461</v>
      </c>
      <c r="D1410" t="s">
        <v>1574</v>
      </c>
      <c r="E1410" t="s">
        <v>1761</v>
      </c>
      <c r="F1410">
        <v>1</v>
      </c>
      <c r="G1410">
        <v>908.5</v>
      </c>
      <c r="H1410">
        <v>0.2</v>
      </c>
      <c r="I1410" t="s">
        <v>1829</v>
      </c>
      <c r="J1410">
        <v>726.80000000000007</v>
      </c>
    </row>
    <row r="1411" spans="1:10" x14ac:dyDescent="0.25">
      <c r="A1411" t="s">
        <v>3235</v>
      </c>
      <c r="B1411" s="2">
        <v>45296</v>
      </c>
      <c r="C1411" t="s">
        <v>247</v>
      </c>
      <c r="D1411" t="s">
        <v>1598</v>
      </c>
      <c r="E1411" t="s">
        <v>1801</v>
      </c>
      <c r="F1411">
        <v>2</v>
      </c>
      <c r="G1411">
        <v>795.37</v>
      </c>
      <c r="H1411">
        <v>0.2</v>
      </c>
      <c r="I1411" t="s">
        <v>1829</v>
      </c>
      <c r="J1411">
        <v>1272.5920000000001</v>
      </c>
    </row>
    <row r="1412" spans="1:10" x14ac:dyDescent="0.25">
      <c r="A1412" t="s">
        <v>3236</v>
      </c>
      <c r="B1412" s="2">
        <v>45760</v>
      </c>
      <c r="C1412" t="s">
        <v>487</v>
      </c>
      <c r="D1412" t="s">
        <v>1618</v>
      </c>
      <c r="E1412" t="s">
        <v>1769</v>
      </c>
      <c r="F1412">
        <v>2</v>
      </c>
      <c r="G1412">
        <v>326.85000000000002</v>
      </c>
      <c r="H1412">
        <v>0.17</v>
      </c>
      <c r="I1412" t="s">
        <v>1829</v>
      </c>
      <c r="J1412">
        <v>542.57100000000003</v>
      </c>
    </row>
    <row r="1413" spans="1:10" x14ac:dyDescent="0.25">
      <c r="A1413" t="s">
        <v>3237</v>
      </c>
      <c r="B1413" s="2">
        <v>45603</v>
      </c>
      <c r="C1413" t="s">
        <v>1098</v>
      </c>
      <c r="D1413" t="s">
        <v>1660</v>
      </c>
      <c r="E1413" t="s">
        <v>1799</v>
      </c>
      <c r="F1413">
        <v>3</v>
      </c>
      <c r="G1413">
        <v>169.43</v>
      </c>
      <c r="H1413">
        <v>0.19</v>
      </c>
      <c r="I1413" t="s">
        <v>1824</v>
      </c>
      <c r="J1413">
        <v>411.71490000000011</v>
      </c>
    </row>
    <row r="1414" spans="1:10" x14ac:dyDescent="0.25">
      <c r="A1414" t="s">
        <v>3238</v>
      </c>
      <c r="B1414" s="2">
        <v>45413</v>
      </c>
      <c r="C1414" t="s">
        <v>544</v>
      </c>
      <c r="D1414" t="s">
        <v>1714</v>
      </c>
      <c r="E1414" t="s">
        <v>1776</v>
      </c>
      <c r="F1414">
        <v>1</v>
      </c>
      <c r="G1414">
        <v>254.47</v>
      </c>
      <c r="H1414">
        <v>0.1</v>
      </c>
      <c r="I1414" t="s">
        <v>1824</v>
      </c>
      <c r="J1414">
        <v>229.023</v>
      </c>
    </row>
    <row r="1415" spans="1:10" x14ac:dyDescent="0.25">
      <c r="A1415" t="s">
        <v>3239</v>
      </c>
      <c r="B1415" s="2">
        <v>45506</v>
      </c>
      <c r="C1415" t="s">
        <v>1298</v>
      </c>
      <c r="D1415" t="s">
        <v>1598</v>
      </c>
      <c r="E1415" t="s">
        <v>1804</v>
      </c>
      <c r="F1415">
        <v>4</v>
      </c>
      <c r="G1415">
        <v>627.73</v>
      </c>
      <c r="H1415">
        <v>0.11</v>
      </c>
      <c r="I1415" t="s">
        <v>1829</v>
      </c>
      <c r="J1415">
        <v>2234.7188000000001</v>
      </c>
    </row>
    <row r="1416" spans="1:10" x14ac:dyDescent="0.25">
      <c r="A1416" t="s">
        <v>3240</v>
      </c>
      <c r="B1416" s="2">
        <v>45394</v>
      </c>
      <c r="C1416" t="s">
        <v>1160</v>
      </c>
      <c r="D1416" t="s">
        <v>1610</v>
      </c>
      <c r="E1416" t="s">
        <v>1813</v>
      </c>
      <c r="F1416">
        <v>4</v>
      </c>
      <c r="G1416">
        <v>327.25</v>
      </c>
      <c r="H1416">
        <v>0.13</v>
      </c>
      <c r="I1416" t="s">
        <v>1829</v>
      </c>
      <c r="J1416">
        <v>1138.83</v>
      </c>
    </row>
    <row r="1417" spans="1:10" x14ac:dyDescent="0.25">
      <c r="A1417" t="s">
        <v>3241</v>
      </c>
      <c r="B1417" s="2">
        <v>45755</v>
      </c>
      <c r="C1417" t="s">
        <v>490</v>
      </c>
      <c r="D1417" t="s">
        <v>1666</v>
      </c>
      <c r="E1417" t="s">
        <v>1792</v>
      </c>
      <c r="F1417">
        <v>4</v>
      </c>
      <c r="G1417">
        <v>511.43</v>
      </c>
      <c r="H1417">
        <v>0.18</v>
      </c>
      <c r="I1417" t="s">
        <v>1829</v>
      </c>
      <c r="J1417">
        <v>1677.4903999999999</v>
      </c>
    </row>
    <row r="1418" spans="1:10" x14ac:dyDescent="0.25">
      <c r="A1418" t="s">
        <v>3242</v>
      </c>
      <c r="B1418" s="2">
        <v>45473</v>
      </c>
      <c r="C1418" t="s">
        <v>550</v>
      </c>
      <c r="D1418" t="s">
        <v>1674</v>
      </c>
      <c r="E1418" t="s">
        <v>1807</v>
      </c>
      <c r="F1418">
        <v>4</v>
      </c>
      <c r="G1418">
        <v>194.67</v>
      </c>
      <c r="H1418">
        <v>0.23</v>
      </c>
      <c r="I1418" t="s">
        <v>1826</v>
      </c>
      <c r="J1418">
        <v>599.58359999999993</v>
      </c>
    </row>
    <row r="1419" spans="1:10" x14ac:dyDescent="0.25">
      <c r="A1419" t="s">
        <v>3243</v>
      </c>
      <c r="B1419" s="2">
        <v>45304</v>
      </c>
      <c r="C1419" t="s">
        <v>221</v>
      </c>
      <c r="D1419" t="s">
        <v>1594</v>
      </c>
      <c r="E1419" t="s">
        <v>1757</v>
      </c>
      <c r="F1419">
        <v>2</v>
      </c>
      <c r="G1419">
        <v>54.51</v>
      </c>
      <c r="H1419">
        <v>7.0000000000000007E-2</v>
      </c>
      <c r="I1419" t="s">
        <v>1824</v>
      </c>
      <c r="J1419">
        <v>101.3886</v>
      </c>
    </row>
    <row r="1420" spans="1:10" x14ac:dyDescent="0.25">
      <c r="A1420" t="s">
        <v>3244</v>
      </c>
      <c r="B1420" s="2">
        <v>45557</v>
      </c>
      <c r="C1420" t="s">
        <v>278</v>
      </c>
      <c r="D1420" t="s">
        <v>1672</v>
      </c>
      <c r="E1420" t="s">
        <v>1792</v>
      </c>
      <c r="F1420">
        <v>4</v>
      </c>
      <c r="G1420">
        <v>964</v>
      </c>
      <c r="H1420">
        <v>0.14000000000000001</v>
      </c>
      <c r="I1420" t="s">
        <v>1826</v>
      </c>
      <c r="J1420">
        <v>3316.16</v>
      </c>
    </row>
    <row r="1421" spans="1:10" x14ac:dyDescent="0.25">
      <c r="A1421" t="s">
        <v>3245</v>
      </c>
      <c r="B1421" s="2">
        <v>45527</v>
      </c>
      <c r="C1421" t="s">
        <v>157</v>
      </c>
      <c r="D1421" t="s">
        <v>1726</v>
      </c>
      <c r="E1421" t="s">
        <v>1769</v>
      </c>
      <c r="F1421">
        <v>1</v>
      </c>
      <c r="G1421">
        <v>170.12</v>
      </c>
      <c r="H1421">
        <v>0.26</v>
      </c>
      <c r="I1421" t="s">
        <v>1826</v>
      </c>
      <c r="J1421">
        <v>125.8888</v>
      </c>
    </row>
    <row r="1422" spans="1:10" x14ac:dyDescent="0.25">
      <c r="A1422" t="s">
        <v>3246</v>
      </c>
      <c r="B1422" s="2">
        <v>45875</v>
      </c>
      <c r="C1422" t="s">
        <v>511</v>
      </c>
      <c r="D1422" t="s">
        <v>1654</v>
      </c>
      <c r="E1422" t="s">
        <v>1813</v>
      </c>
      <c r="F1422">
        <v>2</v>
      </c>
      <c r="G1422">
        <v>664.5</v>
      </c>
      <c r="H1422">
        <v>0.23</v>
      </c>
      <c r="I1422" t="s">
        <v>1824</v>
      </c>
      <c r="J1422">
        <v>1023.33</v>
      </c>
    </row>
    <row r="1423" spans="1:10" x14ac:dyDescent="0.25">
      <c r="A1423" t="s">
        <v>3247</v>
      </c>
      <c r="B1423" s="2">
        <v>45936</v>
      </c>
      <c r="C1423" t="s">
        <v>1160</v>
      </c>
      <c r="D1423" t="s">
        <v>1638</v>
      </c>
      <c r="E1423" t="s">
        <v>1789</v>
      </c>
      <c r="F1423">
        <v>4</v>
      </c>
      <c r="G1423">
        <v>557.51</v>
      </c>
      <c r="H1423">
        <v>0.11</v>
      </c>
      <c r="I1423" t="s">
        <v>1824</v>
      </c>
      <c r="J1423">
        <v>1984.7356</v>
      </c>
    </row>
    <row r="1424" spans="1:10" x14ac:dyDescent="0.25">
      <c r="A1424" t="s">
        <v>3248</v>
      </c>
      <c r="B1424" s="2">
        <v>45807</v>
      </c>
      <c r="C1424" t="s">
        <v>1238</v>
      </c>
      <c r="D1424" t="s">
        <v>1728</v>
      </c>
      <c r="E1424" t="s">
        <v>1757</v>
      </c>
      <c r="F1424">
        <v>2</v>
      </c>
      <c r="G1424">
        <v>410</v>
      </c>
      <c r="H1424">
        <v>0.13</v>
      </c>
      <c r="I1424" t="s">
        <v>1829</v>
      </c>
      <c r="J1424">
        <v>713.4</v>
      </c>
    </row>
    <row r="1425" spans="1:10" x14ac:dyDescent="0.25">
      <c r="A1425" t="s">
        <v>3249</v>
      </c>
      <c r="B1425" s="2">
        <v>45473</v>
      </c>
      <c r="C1425" t="s">
        <v>966</v>
      </c>
      <c r="D1425" t="s">
        <v>1714</v>
      </c>
      <c r="E1425" t="s">
        <v>1773</v>
      </c>
      <c r="F1425">
        <v>2</v>
      </c>
      <c r="G1425">
        <v>879.93</v>
      </c>
      <c r="H1425">
        <v>0.28999999999999998</v>
      </c>
      <c r="I1425" t="s">
        <v>1829</v>
      </c>
      <c r="J1425">
        <v>1249.5006000000001</v>
      </c>
    </row>
    <row r="1426" spans="1:10" x14ac:dyDescent="0.25">
      <c r="A1426" t="s">
        <v>3250</v>
      </c>
      <c r="B1426" s="2">
        <v>45664</v>
      </c>
      <c r="C1426" t="s">
        <v>40</v>
      </c>
      <c r="D1426" t="s">
        <v>1574</v>
      </c>
      <c r="E1426" t="s">
        <v>1810</v>
      </c>
      <c r="F1426">
        <v>1</v>
      </c>
      <c r="G1426">
        <v>350.58</v>
      </c>
      <c r="H1426">
        <v>0.03</v>
      </c>
      <c r="I1426" t="s">
        <v>1829</v>
      </c>
      <c r="J1426">
        <v>340.06259999999997</v>
      </c>
    </row>
    <row r="1427" spans="1:10" x14ac:dyDescent="0.25">
      <c r="A1427" t="s">
        <v>3251</v>
      </c>
      <c r="B1427" s="2">
        <v>45633</v>
      </c>
      <c r="C1427" t="s">
        <v>1098</v>
      </c>
      <c r="D1427" t="s">
        <v>1664</v>
      </c>
      <c r="E1427" t="s">
        <v>1766</v>
      </c>
      <c r="F1427">
        <v>4</v>
      </c>
      <c r="G1427">
        <v>348.58</v>
      </c>
      <c r="H1427">
        <v>0.16</v>
      </c>
      <c r="I1427" t="s">
        <v>1824</v>
      </c>
      <c r="J1427">
        <v>1171.2288000000001</v>
      </c>
    </row>
    <row r="1428" spans="1:10" x14ac:dyDescent="0.25">
      <c r="A1428" t="s">
        <v>3252</v>
      </c>
      <c r="B1428" s="2">
        <v>45548</v>
      </c>
      <c r="C1428" t="s">
        <v>1417</v>
      </c>
      <c r="D1428" t="s">
        <v>1598</v>
      </c>
      <c r="E1428" t="s">
        <v>1766</v>
      </c>
      <c r="F1428">
        <v>3</v>
      </c>
      <c r="G1428">
        <v>247.66</v>
      </c>
      <c r="H1428">
        <v>0.02</v>
      </c>
      <c r="I1428" t="s">
        <v>1829</v>
      </c>
      <c r="J1428">
        <v>728.12040000000002</v>
      </c>
    </row>
    <row r="1429" spans="1:10" x14ac:dyDescent="0.25">
      <c r="A1429" t="s">
        <v>3253</v>
      </c>
      <c r="B1429" s="2">
        <v>45244</v>
      </c>
      <c r="C1429" t="s">
        <v>1211</v>
      </c>
      <c r="D1429" t="s">
        <v>1626</v>
      </c>
      <c r="E1429" t="s">
        <v>1801</v>
      </c>
      <c r="F1429">
        <v>3</v>
      </c>
      <c r="G1429">
        <v>836.27</v>
      </c>
      <c r="H1429">
        <v>0.16</v>
      </c>
      <c r="I1429" t="s">
        <v>1824</v>
      </c>
      <c r="J1429">
        <v>2107.4004</v>
      </c>
    </row>
    <row r="1430" spans="1:10" x14ac:dyDescent="0.25">
      <c r="A1430" t="s">
        <v>3254</v>
      </c>
      <c r="B1430" s="2">
        <v>45753</v>
      </c>
      <c r="C1430" t="s">
        <v>640</v>
      </c>
      <c r="D1430" t="s">
        <v>1576</v>
      </c>
      <c r="E1430" t="s">
        <v>1789</v>
      </c>
      <c r="F1430">
        <v>3</v>
      </c>
      <c r="G1430">
        <v>696.74</v>
      </c>
      <c r="H1430">
        <v>0.13</v>
      </c>
      <c r="I1430" t="s">
        <v>1829</v>
      </c>
      <c r="J1430">
        <v>1818.4914000000001</v>
      </c>
    </row>
    <row r="1431" spans="1:10" x14ac:dyDescent="0.25">
      <c r="A1431" t="s">
        <v>3255</v>
      </c>
      <c r="B1431" s="2">
        <v>45804</v>
      </c>
      <c r="C1431" t="s">
        <v>785</v>
      </c>
      <c r="D1431" t="s">
        <v>1736</v>
      </c>
      <c r="E1431" t="s">
        <v>1797</v>
      </c>
      <c r="F1431">
        <v>2</v>
      </c>
      <c r="G1431">
        <v>822.59</v>
      </c>
      <c r="H1431">
        <v>0.22</v>
      </c>
      <c r="I1431" t="s">
        <v>1826</v>
      </c>
      <c r="J1431">
        <v>1283.2403999999999</v>
      </c>
    </row>
    <row r="1432" spans="1:10" x14ac:dyDescent="0.25">
      <c r="A1432" t="s">
        <v>3256</v>
      </c>
      <c r="B1432" s="2">
        <v>45263</v>
      </c>
      <c r="C1432" t="s">
        <v>719</v>
      </c>
      <c r="D1432" t="s">
        <v>1706</v>
      </c>
      <c r="E1432" t="s">
        <v>1761</v>
      </c>
      <c r="F1432">
        <v>1</v>
      </c>
      <c r="G1432">
        <v>462.23</v>
      </c>
      <c r="H1432">
        <v>0.3</v>
      </c>
      <c r="I1432" t="s">
        <v>1826</v>
      </c>
      <c r="J1432">
        <v>323.56099999999998</v>
      </c>
    </row>
    <row r="1433" spans="1:10" x14ac:dyDescent="0.25">
      <c r="A1433" t="s">
        <v>3257</v>
      </c>
      <c r="B1433" s="2">
        <v>45906</v>
      </c>
      <c r="C1433" t="s">
        <v>1383</v>
      </c>
      <c r="D1433" t="s">
        <v>1632</v>
      </c>
      <c r="E1433" t="s">
        <v>1807</v>
      </c>
      <c r="F1433">
        <v>1</v>
      </c>
      <c r="G1433">
        <v>361.09</v>
      </c>
      <c r="H1433">
        <v>0.06</v>
      </c>
      <c r="I1433" t="s">
        <v>1826</v>
      </c>
      <c r="J1433">
        <v>339.42459999999988</v>
      </c>
    </row>
    <row r="1434" spans="1:10" x14ac:dyDescent="0.25">
      <c r="A1434" t="s">
        <v>3258</v>
      </c>
      <c r="B1434" s="2">
        <v>45243</v>
      </c>
      <c r="C1434" t="s">
        <v>1196</v>
      </c>
      <c r="D1434" t="s">
        <v>1694</v>
      </c>
      <c r="E1434" t="s">
        <v>1813</v>
      </c>
      <c r="F1434">
        <v>3</v>
      </c>
      <c r="G1434">
        <v>59.37</v>
      </c>
      <c r="H1434">
        <v>0.03</v>
      </c>
      <c r="I1434" t="s">
        <v>1826</v>
      </c>
      <c r="J1434">
        <v>172.76669999999999</v>
      </c>
    </row>
    <row r="1435" spans="1:10" x14ac:dyDescent="0.25">
      <c r="A1435" t="s">
        <v>3259</v>
      </c>
      <c r="B1435" s="2">
        <v>45686</v>
      </c>
      <c r="C1435" t="s">
        <v>144</v>
      </c>
      <c r="D1435" t="s">
        <v>1628</v>
      </c>
      <c r="E1435" t="s">
        <v>1757</v>
      </c>
      <c r="F1435">
        <v>3</v>
      </c>
      <c r="G1435">
        <v>765.21</v>
      </c>
      <c r="H1435">
        <v>0.14000000000000001</v>
      </c>
      <c r="I1435" t="s">
        <v>1829</v>
      </c>
      <c r="J1435">
        <v>1974.2418</v>
      </c>
    </row>
    <row r="1436" spans="1:10" x14ac:dyDescent="0.25">
      <c r="A1436" t="s">
        <v>3260</v>
      </c>
      <c r="B1436" s="2">
        <v>45472</v>
      </c>
      <c r="C1436" t="s">
        <v>779</v>
      </c>
      <c r="D1436" t="s">
        <v>1612</v>
      </c>
      <c r="E1436" t="s">
        <v>1794</v>
      </c>
      <c r="F1436">
        <v>4</v>
      </c>
      <c r="G1436">
        <v>303.56</v>
      </c>
      <c r="H1436">
        <v>0.2</v>
      </c>
      <c r="I1436" t="s">
        <v>1829</v>
      </c>
      <c r="J1436">
        <v>971.39200000000005</v>
      </c>
    </row>
    <row r="1437" spans="1:10" x14ac:dyDescent="0.25">
      <c r="A1437" t="s">
        <v>3261</v>
      </c>
      <c r="B1437" s="2">
        <v>45779</v>
      </c>
      <c r="C1437" t="s">
        <v>1371</v>
      </c>
      <c r="D1437" t="s">
        <v>1602</v>
      </c>
      <c r="E1437" t="s">
        <v>1752</v>
      </c>
      <c r="F1437">
        <v>1</v>
      </c>
      <c r="G1437">
        <v>640.92999999999995</v>
      </c>
      <c r="H1437">
        <v>0.19</v>
      </c>
      <c r="I1437" t="s">
        <v>1826</v>
      </c>
      <c r="J1437">
        <v>519.15329999999994</v>
      </c>
    </row>
    <row r="1438" spans="1:10" x14ac:dyDescent="0.25">
      <c r="A1438" t="s">
        <v>3262</v>
      </c>
      <c r="B1438" s="2">
        <v>45830</v>
      </c>
      <c r="C1438" t="s">
        <v>576</v>
      </c>
      <c r="D1438" t="s">
        <v>1720</v>
      </c>
      <c r="E1438" t="s">
        <v>1789</v>
      </c>
      <c r="F1438">
        <v>2</v>
      </c>
      <c r="G1438">
        <v>611.25</v>
      </c>
      <c r="H1438">
        <v>0.22</v>
      </c>
      <c r="I1438" t="s">
        <v>1824</v>
      </c>
      <c r="J1438">
        <v>953.55000000000007</v>
      </c>
    </row>
    <row r="1439" spans="1:10" x14ac:dyDescent="0.25">
      <c r="A1439" t="s">
        <v>3263</v>
      </c>
      <c r="B1439" s="2">
        <v>45756</v>
      </c>
      <c r="C1439" t="s">
        <v>1422</v>
      </c>
      <c r="D1439" t="s">
        <v>1680</v>
      </c>
      <c r="E1439" t="s">
        <v>1757</v>
      </c>
      <c r="F1439">
        <v>1</v>
      </c>
      <c r="G1439">
        <v>209.93</v>
      </c>
      <c r="H1439">
        <v>0.21</v>
      </c>
      <c r="I1439" t="s">
        <v>1824</v>
      </c>
      <c r="J1439">
        <v>165.84469999999999</v>
      </c>
    </row>
    <row r="1440" spans="1:10" x14ac:dyDescent="0.25">
      <c r="A1440" t="s">
        <v>3264</v>
      </c>
      <c r="B1440" s="2">
        <v>45847</v>
      </c>
      <c r="C1440" t="s">
        <v>387</v>
      </c>
      <c r="D1440" t="s">
        <v>1746</v>
      </c>
      <c r="E1440" t="s">
        <v>1789</v>
      </c>
      <c r="F1440">
        <v>3</v>
      </c>
      <c r="G1440">
        <v>130.38999999999999</v>
      </c>
      <c r="H1440">
        <v>0.24</v>
      </c>
      <c r="I1440" t="s">
        <v>1826</v>
      </c>
      <c r="J1440">
        <v>297.28919999999999</v>
      </c>
    </row>
    <row r="1441" spans="1:10" x14ac:dyDescent="0.25">
      <c r="A1441" t="s">
        <v>3265</v>
      </c>
      <c r="B1441" s="2">
        <v>45322</v>
      </c>
      <c r="C1441" t="s">
        <v>923</v>
      </c>
      <c r="D1441" t="s">
        <v>1734</v>
      </c>
      <c r="E1441" t="s">
        <v>1779</v>
      </c>
      <c r="F1441">
        <v>2</v>
      </c>
      <c r="G1441">
        <v>846.18</v>
      </c>
      <c r="H1441">
        <v>0.1</v>
      </c>
      <c r="I1441" t="s">
        <v>1829</v>
      </c>
      <c r="J1441">
        <v>1523.124</v>
      </c>
    </row>
    <row r="1442" spans="1:10" x14ac:dyDescent="0.25">
      <c r="A1442" t="s">
        <v>3266</v>
      </c>
      <c r="B1442" s="2">
        <v>45829</v>
      </c>
      <c r="C1442" t="s">
        <v>1109</v>
      </c>
      <c r="D1442" t="s">
        <v>1688</v>
      </c>
      <c r="E1442" t="s">
        <v>1799</v>
      </c>
      <c r="F1442">
        <v>2</v>
      </c>
      <c r="G1442">
        <v>424.53</v>
      </c>
      <c r="H1442">
        <v>0.14000000000000001</v>
      </c>
      <c r="I1442" t="s">
        <v>1829</v>
      </c>
      <c r="J1442">
        <v>730.19159999999999</v>
      </c>
    </row>
    <row r="1443" spans="1:10" x14ac:dyDescent="0.25">
      <c r="A1443" t="s">
        <v>3267</v>
      </c>
      <c r="B1443" s="2">
        <v>45539</v>
      </c>
      <c r="C1443" t="s">
        <v>824</v>
      </c>
      <c r="D1443" t="s">
        <v>1724</v>
      </c>
      <c r="E1443" t="s">
        <v>1799</v>
      </c>
      <c r="F1443">
        <v>4</v>
      </c>
      <c r="G1443">
        <v>450.42</v>
      </c>
      <c r="H1443">
        <v>0.08</v>
      </c>
      <c r="I1443" t="s">
        <v>1829</v>
      </c>
      <c r="J1443">
        <v>1657.5455999999999</v>
      </c>
    </row>
    <row r="1444" spans="1:10" x14ac:dyDescent="0.25">
      <c r="A1444" t="s">
        <v>3268</v>
      </c>
      <c r="B1444" s="2">
        <v>45893</v>
      </c>
      <c r="C1444" t="s">
        <v>523</v>
      </c>
      <c r="D1444" t="s">
        <v>1600</v>
      </c>
      <c r="E1444" t="s">
        <v>1786</v>
      </c>
      <c r="F1444">
        <v>4</v>
      </c>
      <c r="G1444">
        <v>896.91</v>
      </c>
      <c r="H1444">
        <v>0.1</v>
      </c>
      <c r="I1444" t="s">
        <v>1824</v>
      </c>
      <c r="J1444">
        <v>3228.8760000000002</v>
      </c>
    </row>
    <row r="1445" spans="1:10" x14ac:dyDescent="0.25">
      <c r="A1445" t="s">
        <v>3269</v>
      </c>
      <c r="B1445" s="2">
        <v>45814</v>
      </c>
      <c r="C1445" t="s">
        <v>1492</v>
      </c>
      <c r="D1445" t="s">
        <v>1742</v>
      </c>
      <c r="E1445" t="s">
        <v>1789</v>
      </c>
      <c r="F1445">
        <v>3</v>
      </c>
      <c r="G1445">
        <v>679.38</v>
      </c>
      <c r="H1445">
        <v>0.3</v>
      </c>
      <c r="I1445" t="s">
        <v>1829</v>
      </c>
      <c r="J1445">
        <v>1426.6980000000001</v>
      </c>
    </row>
    <row r="1446" spans="1:10" x14ac:dyDescent="0.25">
      <c r="A1446" t="s">
        <v>3270</v>
      </c>
      <c r="B1446" s="2">
        <v>45571</v>
      </c>
      <c r="C1446" t="s">
        <v>75</v>
      </c>
      <c r="D1446" t="s">
        <v>1708</v>
      </c>
      <c r="E1446" t="s">
        <v>1804</v>
      </c>
      <c r="F1446">
        <v>3</v>
      </c>
      <c r="G1446">
        <v>483.63</v>
      </c>
      <c r="H1446">
        <v>0</v>
      </c>
      <c r="I1446" t="s">
        <v>1824</v>
      </c>
      <c r="J1446">
        <v>1450.89</v>
      </c>
    </row>
    <row r="1447" spans="1:10" x14ac:dyDescent="0.25">
      <c r="A1447" t="s">
        <v>3271</v>
      </c>
      <c r="B1447" s="2">
        <v>45542</v>
      </c>
      <c r="C1447" t="s">
        <v>124</v>
      </c>
      <c r="D1447" t="s">
        <v>1626</v>
      </c>
      <c r="E1447" t="s">
        <v>1752</v>
      </c>
      <c r="F1447">
        <v>3</v>
      </c>
      <c r="G1447">
        <v>158.27000000000001</v>
      </c>
      <c r="H1447">
        <v>0.24</v>
      </c>
      <c r="I1447" t="s">
        <v>1829</v>
      </c>
      <c r="J1447">
        <v>360.85559999999998</v>
      </c>
    </row>
    <row r="1448" spans="1:10" x14ac:dyDescent="0.25">
      <c r="A1448" t="s">
        <v>3272</v>
      </c>
      <c r="B1448" s="2">
        <v>45758</v>
      </c>
      <c r="C1448" t="s">
        <v>402</v>
      </c>
      <c r="D1448" t="s">
        <v>1549</v>
      </c>
      <c r="E1448" t="s">
        <v>1801</v>
      </c>
      <c r="F1448">
        <v>4</v>
      </c>
      <c r="G1448">
        <v>601.5</v>
      </c>
      <c r="H1448">
        <v>0.18</v>
      </c>
      <c r="I1448" t="s">
        <v>1824</v>
      </c>
      <c r="J1448">
        <v>1972.92</v>
      </c>
    </row>
    <row r="1449" spans="1:10" x14ac:dyDescent="0.25">
      <c r="A1449" t="s">
        <v>3273</v>
      </c>
      <c r="B1449" s="2">
        <v>45709</v>
      </c>
      <c r="C1449" t="s">
        <v>255</v>
      </c>
      <c r="D1449" t="s">
        <v>1610</v>
      </c>
      <c r="E1449" t="s">
        <v>1810</v>
      </c>
      <c r="F1449">
        <v>2</v>
      </c>
      <c r="G1449">
        <v>46.39</v>
      </c>
      <c r="H1449">
        <v>7.0000000000000007E-2</v>
      </c>
      <c r="I1449" t="s">
        <v>1824</v>
      </c>
      <c r="J1449">
        <v>86.285399999999996</v>
      </c>
    </row>
    <row r="1450" spans="1:10" x14ac:dyDescent="0.25">
      <c r="A1450" t="s">
        <v>3274</v>
      </c>
      <c r="B1450" s="2">
        <v>45587</v>
      </c>
      <c r="C1450" t="s">
        <v>414</v>
      </c>
      <c r="D1450" t="s">
        <v>1712</v>
      </c>
      <c r="E1450" t="s">
        <v>1782</v>
      </c>
      <c r="F1450">
        <v>4</v>
      </c>
      <c r="G1450">
        <v>892.28</v>
      </c>
      <c r="H1450">
        <v>0.23</v>
      </c>
      <c r="I1450" t="s">
        <v>1824</v>
      </c>
      <c r="J1450">
        <v>2748.2224000000001</v>
      </c>
    </row>
    <row r="1451" spans="1:10" x14ac:dyDescent="0.25">
      <c r="A1451" t="s">
        <v>3275</v>
      </c>
      <c r="B1451" s="2">
        <v>45494</v>
      </c>
      <c r="C1451" t="s">
        <v>716</v>
      </c>
      <c r="D1451" t="s">
        <v>1568</v>
      </c>
      <c r="E1451" t="s">
        <v>1779</v>
      </c>
      <c r="F1451">
        <v>2</v>
      </c>
      <c r="G1451">
        <v>164.23</v>
      </c>
      <c r="H1451">
        <v>0.17</v>
      </c>
      <c r="I1451" t="s">
        <v>1824</v>
      </c>
      <c r="J1451">
        <v>272.62180000000001</v>
      </c>
    </row>
    <row r="1452" spans="1:10" x14ac:dyDescent="0.25">
      <c r="A1452" t="s">
        <v>3276</v>
      </c>
      <c r="B1452" s="2">
        <v>45305</v>
      </c>
      <c r="C1452" t="s">
        <v>1397</v>
      </c>
      <c r="D1452" t="s">
        <v>1565</v>
      </c>
      <c r="E1452" t="s">
        <v>1779</v>
      </c>
      <c r="F1452">
        <v>1</v>
      </c>
      <c r="G1452">
        <v>484.23</v>
      </c>
      <c r="H1452">
        <v>0.12</v>
      </c>
      <c r="I1452" t="s">
        <v>1829</v>
      </c>
      <c r="J1452">
        <v>426.12240000000003</v>
      </c>
    </row>
    <row r="1453" spans="1:10" x14ac:dyDescent="0.25">
      <c r="A1453" t="s">
        <v>3277</v>
      </c>
      <c r="B1453" s="2">
        <v>45383</v>
      </c>
      <c r="C1453" t="s">
        <v>32</v>
      </c>
      <c r="D1453" t="s">
        <v>1618</v>
      </c>
      <c r="E1453" t="s">
        <v>1810</v>
      </c>
      <c r="F1453">
        <v>3</v>
      </c>
      <c r="G1453">
        <v>341.51</v>
      </c>
      <c r="H1453">
        <v>0.22</v>
      </c>
      <c r="I1453" t="s">
        <v>1829</v>
      </c>
      <c r="J1453">
        <v>799.13340000000005</v>
      </c>
    </row>
    <row r="1454" spans="1:10" x14ac:dyDescent="0.25">
      <c r="A1454" t="s">
        <v>3278</v>
      </c>
      <c r="B1454" s="2">
        <v>45788</v>
      </c>
      <c r="C1454" t="s">
        <v>384</v>
      </c>
      <c r="D1454" t="s">
        <v>1744</v>
      </c>
      <c r="E1454" t="s">
        <v>1797</v>
      </c>
      <c r="F1454">
        <v>3</v>
      </c>
      <c r="G1454">
        <v>758.87</v>
      </c>
      <c r="H1454">
        <v>0.11</v>
      </c>
      <c r="I1454" t="s">
        <v>1826</v>
      </c>
      <c r="J1454">
        <v>2026.1829</v>
      </c>
    </row>
    <row r="1455" spans="1:10" x14ac:dyDescent="0.25">
      <c r="A1455" t="s">
        <v>3279</v>
      </c>
      <c r="B1455" s="2">
        <v>45855</v>
      </c>
      <c r="C1455" t="s">
        <v>1449</v>
      </c>
      <c r="D1455" t="s">
        <v>1660</v>
      </c>
      <c r="E1455" t="s">
        <v>1794</v>
      </c>
      <c r="F1455">
        <v>3</v>
      </c>
      <c r="G1455">
        <v>560.52</v>
      </c>
      <c r="H1455">
        <v>0.17</v>
      </c>
      <c r="I1455" t="s">
        <v>1824</v>
      </c>
      <c r="J1455">
        <v>1395.6948</v>
      </c>
    </row>
    <row r="1456" spans="1:10" x14ac:dyDescent="0.25">
      <c r="A1456" t="s">
        <v>3280</v>
      </c>
      <c r="B1456" s="2">
        <v>45533</v>
      </c>
      <c r="C1456" t="s">
        <v>1101</v>
      </c>
      <c r="D1456" t="s">
        <v>1740</v>
      </c>
      <c r="E1456" t="s">
        <v>1807</v>
      </c>
      <c r="F1456">
        <v>2</v>
      </c>
      <c r="G1456">
        <v>977.18</v>
      </c>
      <c r="H1456">
        <v>0.19</v>
      </c>
      <c r="I1456" t="s">
        <v>1824</v>
      </c>
      <c r="J1456">
        <v>1583.0316</v>
      </c>
    </row>
    <row r="1457" spans="1:10" x14ac:dyDescent="0.25">
      <c r="A1457" t="s">
        <v>3281</v>
      </c>
      <c r="B1457" s="2">
        <v>45763</v>
      </c>
      <c r="C1457" t="s">
        <v>758</v>
      </c>
      <c r="D1457" t="s">
        <v>1580</v>
      </c>
      <c r="E1457" t="s">
        <v>1799</v>
      </c>
      <c r="F1457">
        <v>4</v>
      </c>
      <c r="G1457">
        <v>761.35</v>
      </c>
      <c r="H1457">
        <v>0.08</v>
      </c>
      <c r="I1457" t="s">
        <v>1824</v>
      </c>
      <c r="J1457">
        <v>2801.768</v>
      </c>
    </row>
    <row r="1458" spans="1:10" x14ac:dyDescent="0.25">
      <c r="A1458" t="s">
        <v>3282</v>
      </c>
      <c r="B1458" s="2">
        <v>45900</v>
      </c>
      <c r="C1458" t="s">
        <v>592</v>
      </c>
      <c r="D1458" t="s">
        <v>1682</v>
      </c>
      <c r="E1458" t="s">
        <v>1810</v>
      </c>
      <c r="F1458">
        <v>2</v>
      </c>
      <c r="G1458">
        <v>947.56</v>
      </c>
      <c r="H1458">
        <v>0.02</v>
      </c>
      <c r="I1458" t="s">
        <v>1829</v>
      </c>
      <c r="J1458">
        <v>1857.2175999999999</v>
      </c>
    </row>
    <row r="1459" spans="1:10" x14ac:dyDescent="0.25">
      <c r="A1459" t="s">
        <v>3283</v>
      </c>
      <c r="B1459" s="2">
        <v>45943</v>
      </c>
      <c r="C1459" t="s">
        <v>764</v>
      </c>
      <c r="D1459" t="s">
        <v>1634</v>
      </c>
      <c r="E1459" t="s">
        <v>1810</v>
      </c>
      <c r="F1459">
        <v>4</v>
      </c>
      <c r="G1459">
        <v>975.47</v>
      </c>
      <c r="H1459">
        <v>0.04</v>
      </c>
      <c r="I1459" t="s">
        <v>1824</v>
      </c>
      <c r="J1459">
        <v>3745.8047999999999</v>
      </c>
    </row>
    <row r="1460" spans="1:10" x14ac:dyDescent="0.25">
      <c r="A1460" t="s">
        <v>3284</v>
      </c>
      <c r="B1460" s="2">
        <v>45448</v>
      </c>
      <c r="C1460" t="s">
        <v>1469</v>
      </c>
      <c r="D1460" t="s">
        <v>1574</v>
      </c>
      <c r="E1460" t="s">
        <v>1786</v>
      </c>
      <c r="F1460">
        <v>3</v>
      </c>
      <c r="G1460">
        <v>769.06</v>
      </c>
      <c r="H1460">
        <v>0.23</v>
      </c>
      <c r="I1460" t="s">
        <v>1829</v>
      </c>
      <c r="J1460">
        <v>1776.5286000000001</v>
      </c>
    </row>
    <row r="1461" spans="1:10" x14ac:dyDescent="0.25">
      <c r="A1461" t="s">
        <v>3285</v>
      </c>
      <c r="B1461" s="2">
        <v>45929</v>
      </c>
      <c r="C1461" t="s">
        <v>1495</v>
      </c>
      <c r="D1461" t="s">
        <v>1626</v>
      </c>
      <c r="E1461" t="s">
        <v>1761</v>
      </c>
      <c r="F1461">
        <v>3</v>
      </c>
      <c r="G1461">
        <v>824.75</v>
      </c>
      <c r="H1461">
        <v>0.23</v>
      </c>
      <c r="I1461" t="s">
        <v>1824</v>
      </c>
      <c r="J1461">
        <v>1905.1724999999999</v>
      </c>
    </row>
    <row r="1462" spans="1:10" x14ac:dyDescent="0.25">
      <c r="A1462" t="s">
        <v>3286</v>
      </c>
      <c r="B1462" s="2">
        <v>45478</v>
      </c>
      <c r="C1462" t="s">
        <v>1249</v>
      </c>
      <c r="D1462" t="s">
        <v>1684</v>
      </c>
      <c r="E1462" t="s">
        <v>1769</v>
      </c>
      <c r="F1462">
        <v>2</v>
      </c>
      <c r="G1462">
        <v>821.35</v>
      </c>
      <c r="H1462">
        <v>0.11</v>
      </c>
      <c r="I1462" t="s">
        <v>1826</v>
      </c>
      <c r="J1462">
        <v>1462.0029999999999</v>
      </c>
    </row>
    <row r="1463" spans="1:10" x14ac:dyDescent="0.25">
      <c r="A1463" t="s">
        <v>3287</v>
      </c>
      <c r="B1463" s="2">
        <v>45723</v>
      </c>
      <c r="C1463" t="s">
        <v>1260</v>
      </c>
      <c r="D1463" t="s">
        <v>1574</v>
      </c>
      <c r="E1463" t="s">
        <v>1789</v>
      </c>
      <c r="F1463">
        <v>1</v>
      </c>
      <c r="G1463">
        <v>120.57</v>
      </c>
      <c r="H1463">
        <v>0.06</v>
      </c>
      <c r="I1463" t="s">
        <v>1826</v>
      </c>
      <c r="J1463">
        <v>113.33580000000001</v>
      </c>
    </row>
    <row r="1464" spans="1:10" x14ac:dyDescent="0.25">
      <c r="A1464" t="s">
        <v>3288</v>
      </c>
      <c r="B1464" s="2">
        <v>45240</v>
      </c>
      <c r="C1464" t="s">
        <v>1053</v>
      </c>
      <c r="D1464" t="s">
        <v>1726</v>
      </c>
      <c r="E1464" t="s">
        <v>1757</v>
      </c>
      <c r="F1464">
        <v>1</v>
      </c>
      <c r="G1464">
        <v>122.27</v>
      </c>
      <c r="H1464">
        <v>0.26</v>
      </c>
      <c r="I1464" t="s">
        <v>1826</v>
      </c>
      <c r="J1464">
        <v>90.479799999999997</v>
      </c>
    </row>
    <row r="1465" spans="1:10" x14ac:dyDescent="0.25">
      <c r="A1465" t="s">
        <v>3289</v>
      </c>
      <c r="B1465" s="2">
        <v>45890</v>
      </c>
      <c r="C1465" t="s">
        <v>565</v>
      </c>
      <c r="D1465" t="s">
        <v>1600</v>
      </c>
      <c r="E1465" t="s">
        <v>1761</v>
      </c>
      <c r="F1465">
        <v>2</v>
      </c>
      <c r="G1465">
        <v>182.89</v>
      </c>
      <c r="H1465">
        <v>0.11</v>
      </c>
      <c r="I1465" t="s">
        <v>1824</v>
      </c>
      <c r="J1465">
        <v>325.54419999999999</v>
      </c>
    </row>
    <row r="1466" spans="1:10" x14ac:dyDescent="0.25">
      <c r="A1466" t="s">
        <v>3290</v>
      </c>
      <c r="B1466" s="2">
        <v>45796</v>
      </c>
      <c r="C1466" t="s">
        <v>1160</v>
      </c>
      <c r="D1466" t="s">
        <v>1640</v>
      </c>
      <c r="E1466" t="s">
        <v>1769</v>
      </c>
      <c r="F1466">
        <v>1</v>
      </c>
      <c r="G1466">
        <v>695.26</v>
      </c>
      <c r="H1466">
        <v>0.23</v>
      </c>
      <c r="I1466" t="s">
        <v>1826</v>
      </c>
      <c r="J1466">
        <v>535.35019999999997</v>
      </c>
    </row>
    <row r="1467" spans="1:10" x14ac:dyDescent="0.25">
      <c r="A1467" t="s">
        <v>3291</v>
      </c>
      <c r="B1467" s="2">
        <v>45895</v>
      </c>
      <c r="C1467" t="s">
        <v>114</v>
      </c>
      <c r="D1467" t="s">
        <v>1606</v>
      </c>
      <c r="E1467" t="s">
        <v>1776</v>
      </c>
      <c r="F1467">
        <v>2</v>
      </c>
      <c r="G1467">
        <v>408.8</v>
      </c>
      <c r="H1467">
        <v>0.17</v>
      </c>
      <c r="I1467" t="s">
        <v>1829</v>
      </c>
      <c r="J1467">
        <v>678.60799999999995</v>
      </c>
    </row>
    <row r="1468" spans="1:10" x14ac:dyDescent="0.25">
      <c r="A1468" t="s">
        <v>3292</v>
      </c>
      <c r="B1468" s="2">
        <v>45676</v>
      </c>
      <c r="C1468" t="s">
        <v>730</v>
      </c>
      <c r="D1468" t="s">
        <v>1646</v>
      </c>
      <c r="E1468" t="s">
        <v>1782</v>
      </c>
      <c r="F1468">
        <v>3</v>
      </c>
      <c r="G1468">
        <v>512.15</v>
      </c>
      <c r="H1468">
        <v>0.12</v>
      </c>
      <c r="I1468" t="s">
        <v>1824</v>
      </c>
      <c r="J1468">
        <v>1352.076</v>
      </c>
    </row>
    <row r="1469" spans="1:10" x14ac:dyDescent="0.25">
      <c r="A1469" t="s">
        <v>3293</v>
      </c>
      <c r="B1469" s="2">
        <v>45568</v>
      </c>
      <c r="C1469" t="s">
        <v>1272</v>
      </c>
      <c r="D1469" t="s">
        <v>1565</v>
      </c>
      <c r="E1469" t="s">
        <v>1782</v>
      </c>
      <c r="F1469">
        <v>3</v>
      </c>
      <c r="G1469">
        <v>136.4</v>
      </c>
      <c r="H1469">
        <v>0.15</v>
      </c>
      <c r="I1469" t="s">
        <v>1826</v>
      </c>
      <c r="J1469">
        <v>347.82000000000011</v>
      </c>
    </row>
    <row r="1470" spans="1:10" x14ac:dyDescent="0.25">
      <c r="A1470" t="s">
        <v>3294</v>
      </c>
      <c r="B1470" s="2">
        <v>45272</v>
      </c>
      <c r="C1470" t="s">
        <v>579</v>
      </c>
      <c r="D1470" t="s">
        <v>1557</v>
      </c>
      <c r="E1470" t="s">
        <v>1766</v>
      </c>
      <c r="F1470">
        <v>2</v>
      </c>
      <c r="G1470">
        <v>42.51</v>
      </c>
      <c r="H1470">
        <v>0.04</v>
      </c>
      <c r="I1470" t="s">
        <v>1829</v>
      </c>
      <c r="J1470">
        <v>81.619199999999992</v>
      </c>
    </row>
    <row r="1471" spans="1:10" x14ac:dyDescent="0.25">
      <c r="A1471" t="s">
        <v>3295</v>
      </c>
      <c r="B1471" s="2">
        <v>45718</v>
      </c>
      <c r="C1471" t="s">
        <v>1124</v>
      </c>
      <c r="D1471" t="s">
        <v>1698</v>
      </c>
      <c r="E1471" t="s">
        <v>1779</v>
      </c>
      <c r="F1471">
        <v>3</v>
      </c>
      <c r="G1471">
        <v>582.1</v>
      </c>
      <c r="H1471">
        <v>0.12</v>
      </c>
      <c r="I1471" t="s">
        <v>1826</v>
      </c>
      <c r="J1471">
        <v>1536.7439999999999</v>
      </c>
    </row>
    <row r="1472" spans="1:10" x14ac:dyDescent="0.25">
      <c r="A1472" t="s">
        <v>3296</v>
      </c>
      <c r="B1472" s="2">
        <v>45356</v>
      </c>
      <c r="C1472" t="s">
        <v>711</v>
      </c>
      <c r="D1472" t="s">
        <v>1712</v>
      </c>
      <c r="E1472" t="s">
        <v>1807</v>
      </c>
      <c r="F1472">
        <v>4</v>
      </c>
      <c r="G1472">
        <v>461.52</v>
      </c>
      <c r="H1472">
        <v>0</v>
      </c>
      <c r="I1472" t="s">
        <v>1829</v>
      </c>
      <c r="J1472">
        <v>1846.08</v>
      </c>
    </row>
    <row r="1473" spans="1:10" x14ac:dyDescent="0.25">
      <c r="A1473" t="s">
        <v>3297</v>
      </c>
      <c r="B1473" s="2">
        <v>45552</v>
      </c>
      <c r="C1473" t="s">
        <v>1524</v>
      </c>
      <c r="D1473" t="s">
        <v>1580</v>
      </c>
      <c r="E1473" t="s">
        <v>1792</v>
      </c>
      <c r="F1473">
        <v>1</v>
      </c>
      <c r="G1473">
        <v>558.41999999999996</v>
      </c>
      <c r="H1473">
        <v>0.03</v>
      </c>
      <c r="I1473" t="s">
        <v>1824</v>
      </c>
      <c r="J1473">
        <v>541.66739999999993</v>
      </c>
    </row>
    <row r="1474" spans="1:10" x14ac:dyDescent="0.25">
      <c r="A1474" t="s">
        <v>3298</v>
      </c>
      <c r="B1474" s="2">
        <v>45288</v>
      </c>
      <c r="C1474" t="s">
        <v>839</v>
      </c>
      <c r="D1474" t="s">
        <v>1572</v>
      </c>
      <c r="E1474" t="s">
        <v>1810</v>
      </c>
      <c r="F1474">
        <v>4</v>
      </c>
      <c r="G1474">
        <v>700.98</v>
      </c>
      <c r="H1474">
        <v>0.12</v>
      </c>
      <c r="I1474" t="s">
        <v>1826</v>
      </c>
      <c r="J1474">
        <v>2467.4495999999999</v>
      </c>
    </row>
    <row r="1475" spans="1:10" x14ac:dyDescent="0.25">
      <c r="A1475" t="s">
        <v>3299</v>
      </c>
      <c r="B1475" s="2">
        <v>45605</v>
      </c>
      <c r="C1475" t="s">
        <v>1260</v>
      </c>
      <c r="D1475" t="s">
        <v>1718</v>
      </c>
      <c r="E1475" t="s">
        <v>1810</v>
      </c>
      <c r="F1475">
        <v>2</v>
      </c>
      <c r="G1475">
        <v>227.97</v>
      </c>
      <c r="H1475">
        <v>0.08</v>
      </c>
      <c r="I1475" t="s">
        <v>1829</v>
      </c>
      <c r="J1475">
        <v>419.46480000000003</v>
      </c>
    </row>
    <row r="1476" spans="1:10" x14ac:dyDescent="0.25">
      <c r="A1476" t="s">
        <v>3300</v>
      </c>
      <c r="B1476" s="2">
        <v>45516</v>
      </c>
      <c r="C1476" t="s">
        <v>1461</v>
      </c>
      <c r="D1476" t="s">
        <v>1626</v>
      </c>
      <c r="E1476" t="s">
        <v>1792</v>
      </c>
      <c r="F1476">
        <v>4</v>
      </c>
      <c r="G1476">
        <v>278.70999999999998</v>
      </c>
      <c r="H1476">
        <v>0.2</v>
      </c>
      <c r="I1476" t="s">
        <v>1826</v>
      </c>
      <c r="J1476">
        <v>891.87199999999996</v>
      </c>
    </row>
    <row r="1477" spans="1:10" x14ac:dyDescent="0.25">
      <c r="A1477" t="s">
        <v>3301</v>
      </c>
      <c r="B1477" s="2">
        <v>45379</v>
      </c>
      <c r="C1477" t="s">
        <v>827</v>
      </c>
      <c r="D1477" t="s">
        <v>1746</v>
      </c>
      <c r="E1477" t="s">
        <v>1782</v>
      </c>
      <c r="F1477">
        <v>2</v>
      </c>
      <c r="G1477">
        <v>916.12</v>
      </c>
      <c r="H1477">
        <v>0.05</v>
      </c>
      <c r="I1477" t="s">
        <v>1826</v>
      </c>
      <c r="J1477">
        <v>1740.6279999999999</v>
      </c>
    </row>
    <row r="1478" spans="1:10" x14ac:dyDescent="0.25">
      <c r="A1478" t="s">
        <v>3302</v>
      </c>
      <c r="B1478" s="2">
        <v>45567</v>
      </c>
      <c r="C1478" t="s">
        <v>455</v>
      </c>
      <c r="D1478" t="s">
        <v>1568</v>
      </c>
      <c r="E1478" t="s">
        <v>1794</v>
      </c>
      <c r="F1478">
        <v>4</v>
      </c>
      <c r="G1478">
        <v>228.98</v>
      </c>
      <c r="H1478">
        <v>0.22</v>
      </c>
      <c r="I1478" t="s">
        <v>1826</v>
      </c>
      <c r="J1478">
        <v>714.41759999999999</v>
      </c>
    </row>
    <row r="1479" spans="1:10" x14ac:dyDescent="0.25">
      <c r="A1479" t="s">
        <v>3303</v>
      </c>
      <c r="B1479" s="2">
        <v>45510</v>
      </c>
      <c r="C1479" t="s">
        <v>752</v>
      </c>
      <c r="D1479" t="s">
        <v>1726</v>
      </c>
      <c r="E1479" t="s">
        <v>1801</v>
      </c>
      <c r="F1479">
        <v>4</v>
      </c>
      <c r="G1479">
        <v>904.82</v>
      </c>
      <c r="H1479">
        <v>0.09</v>
      </c>
      <c r="I1479" t="s">
        <v>1826</v>
      </c>
      <c r="J1479">
        <v>3293.5448000000001</v>
      </c>
    </row>
    <row r="1480" spans="1:10" x14ac:dyDescent="0.25">
      <c r="A1480" t="s">
        <v>3304</v>
      </c>
      <c r="B1480" s="2">
        <v>45806</v>
      </c>
      <c r="C1480" t="s">
        <v>295</v>
      </c>
      <c r="D1480" t="s">
        <v>1594</v>
      </c>
      <c r="E1480" t="s">
        <v>1792</v>
      </c>
      <c r="F1480">
        <v>1</v>
      </c>
      <c r="G1480">
        <v>588.61</v>
      </c>
      <c r="H1480">
        <v>0.1</v>
      </c>
      <c r="I1480" t="s">
        <v>1826</v>
      </c>
      <c r="J1480">
        <v>529.74900000000002</v>
      </c>
    </row>
    <row r="1481" spans="1:10" x14ac:dyDescent="0.25">
      <c r="A1481" t="s">
        <v>3305</v>
      </c>
      <c r="B1481" s="2">
        <v>45240</v>
      </c>
      <c r="C1481" t="s">
        <v>396</v>
      </c>
      <c r="D1481" t="s">
        <v>1614</v>
      </c>
      <c r="E1481" t="s">
        <v>1766</v>
      </c>
      <c r="F1481">
        <v>4</v>
      </c>
      <c r="G1481">
        <v>695.97</v>
      </c>
      <c r="H1481">
        <v>0.02</v>
      </c>
      <c r="I1481" t="s">
        <v>1824</v>
      </c>
      <c r="J1481">
        <v>2728.2024000000001</v>
      </c>
    </row>
    <row r="1482" spans="1:10" x14ac:dyDescent="0.25">
      <c r="A1482" t="s">
        <v>3306</v>
      </c>
      <c r="B1482" s="2">
        <v>45309</v>
      </c>
      <c r="C1482" t="s">
        <v>951</v>
      </c>
      <c r="D1482" t="s">
        <v>1742</v>
      </c>
      <c r="E1482" t="s">
        <v>1792</v>
      </c>
      <c r="F1482">
        <v>2</v>
      </c>
      <c r="G1482">
        <v>181.42</v>
      </c>
      <c r="H1482">
        <v>0.08</v>
      </c>
      <c r="I1482" t="s">
        <v>1826</v>
      </c>
      <c r="J1482">
        <v>333.81279999999998</v>
      </c>
    </row>
    <row r="1483" spans="1:10" x14ac:dyDescent="0.25">
      <c r="A1483" t="s">
        <v>3307</v>
      </c>
      <c r="B1483" s="2">
        <v>45375</v>
      </c>
      <c r="C1483" t="s">
        <v>100</v>
      </c>
      <c r="D1483" t="s">
        <v>1742</v>
      </c>
      <c r="E1483" t="s">
        <v>1797</v>
      </c>
      <c r="F1483">
        <v>1</v>
      </c>
      <c r="G1483">
        <v>439.55</v>
      </c>
      <c r="H1483">
        <v>0.28999999999999998</v>
      </c>
      <c r="I1483" t="s">
        <v>1829</v>
      </c>
      <c r="J1483">
        <v>312.08049999999997</v>
      </c>
    </row>
    <row r="1484" spans="1:10" x14ac:dyDescent="0.25">
      <c r="A1484" t="s">
        <v>3308</v>
      </c>
      <c r="B1484" s="2">
        <v>45733</v>
      </c>
      <c r="C1484" t="s">
        <v>399</v>
      </c>
      <c r="D1484" t="s">
        <v>1658</v>
      </c>
      <c r="E1484" t="s">
        <v>1810</v>
      </c>
      <c r="F1484">
        <v>3</v>
      </c>
      <c r="G1484">
        <v>471.27</v>
      </c>
      <c r="H1484">
        <v>0.27</v>
      </c>
      <c r="I1484" t="s">
        <v>1829</v>
      </c>
      <c r="J1484">
        <v>1032.0813000000001</v>
      </c>
    </row>
    <row r="1485" spans="1:10" x14ac:dyDescent="0.25">
      <c r="A1485" t="s">
        <v>3309</v>
      </c>
      <c r="B1485" s="2">
        <v>45435</v>
      </c>
      <c r="C1485" t="s">
        <v>172</v>
      </c>
      <c r="D1485" t="s">
        <v>1666</v>
      </c>
      <c r="E1485" t="s">
        <v>1794</v>
      </c>
      <c r="F1485">
        <v>1</v>
      </c>
      <c r="G1485">
        <v>758.89</v>
      </c>
      <c r="H1485">
        <v>0.1</v>
      </c>
      <c r="I1485" t="s">
        <v>1824</v>
      </c>
      <c r="J1485">
        <v>683.00099999999998</v>
      </c>
    </row>
    <row r="1486" spans="1:10" x14ac:dyDescent="0.25">
      <c r="A1486" t="s">
        <v>3310</v>
      </c>
      <c r="B1486" s="2">
        <v>45864</v>
      </c>
      <c r="C1486" t="s">
        <v>1492</v>
      </c>
      <c r="D1486" t="s">
        <v>1738</v>
      </c>
      <c r="E1486" t="s">
        <v>1801</v>
      </c>
      <c r="F1486">
        <v>4</v>
      </c>
      <c r="G1486">
        <v>918.1</v>
      </c>
      <c r="H1486">
        <v>0.19</v>
      </c>
      <c r="I1486" t="s">
        <v>1829</v>
      </c>
      <c r="J1486">
        <v>2974.6439999999998</v>
      </c>
    </row>
    <row r="1487" spans="1:10" x14ac:dyDescent="0.25">
      <c r="A1487" t="s">
        <v>3311</v>
      </c>
      <c r="B1487" s="2">
        <v>45569</v>
      </c>
      <c r="C1487" t="s">
        <v>827</v>
      </c>
      <c r="D1487" t="s">
        <v>1736</v>
      </c>
      <c r="E1487" t="s">
        <v>1792</v>
      </c>
      <c r="F1487">
        <v>1</v>
      </c>
      <c r="G1487">
        <v>861.5</v>
      </c>
      <c r="H1487">
        <v>0.05</v>
      </c>
      <c r="I1487" t="s">
        <v>1829</v>
      </c>
      <c r="J1487">
        <v>818.42499999999995</v>
      </c>
    </row>
    <row r="1488" spans="1:10" x14ac:dyDescent="0.25">
      <c r="A1488" t="s">
        <v>3312</v>
      </c>
      <c r="B1488" s="2">
        <v>45664</v>
      </c>
      <c r="C1488" t="s">
        <v>1425</v>
      </c>
      <c r="D1488" t="s">
        <v>1592</v>
      </c>
      <c r="E1488" t="s">
        <v>1799</v>
      </c>
      <c r="F1488">
        <v>1</v>
      </c>
      <c r="G1488">
        <v>588.29999999999995</v>
      </c>
      <c r="H1488">
        <v>0.26</v>
      </c>
      <c r="I1488" t="s">
        <v>1829</v>
      </c>
      <c r="J1488">
        <v>435.34199999999998</v>
      </c>
    </row>
    <row r="1489" spans="1:10" x14ac:dyDescent="0.25">
      <c r="A1489" t="s">
        <v>3313</v>
      </c>
      <c r="B1489" s="2">
        <v>45645</v>
      </c>
      <c r="C1489" t="s">
        <v>1425</v>
      </c>
      <c r="D1489" t="s">
        <v>1658</v>
      </c>
      <c r="E1489" t="s">
        <v>1779</v>
      </c>
      <c r="F1489">
        <v>1</v>
      </c>
      <c r="G1489">
        <v>917.26</v>
      </c>
      <c r="H1489">
        <v>0.05</v>
      </c>
      <c r="I1489" t="s">
        <v>1826</v>
      </c>
      <c r="J1489">
        <v>871.39699999999993</v>
      </c>
    </row>
    <row r="1490" spans="1:10" x14ac:dyDescent="0.25">
      <c r="A1490" t="s">
        <v>3314</v>
      </c>
      <c r="B1490" s="2">
        <v>45449</v>
      </c>
      <c r="C1490" t="s">
        <v>749</v>
      </c>
      <c r="D1490" t="s">
        <v>1557</v>
      </c>
      <c r="E1490" t="s">
        <v>1810</v>
      </c>
      <c r="F1490">
        <v>4</v>
      </c>
      <c r="G1490">
        <v>96.78</v>
      </c>
      <c r="H1490">
        <v>0.11</v>
      </c>
      <c r="I1490" t="s">
        <v>1826</v>
      </c>
      <c r="J1490">
        <v>344.53680000000003</v>
      </c>
    </row>
    <row r="1491" spans="1:10" x14ac:dyDescent="0.25">
      <c r="A1491" t="s">
        <v>3315</v>
      </c>
      <c r="B1491" s="2">
        <v>45629</v>
      </c>
      <c r="C1491" t="s">
        <v>1472</v>
      </c>
      <c r="D1491" t="s">
        <v>1604</v>
      </c>
      <c r="E1491" t="s">
        <v>1769</v>
      </c>
      <c r="F1491">
        <v>3</v>
      </c>
      <c r="G1491">
        <v>199.41</v>
      </c>
      <c r="H1491">
        <v>0.16</v>
      </c>
      <c r="I1491" t="s">
        <v>1829</v>
      </c>
      <c r="J1491">
        <v>502.51319999999998</v>
      </c>
    </row>
    <row r="1492" spans="1:10" x14ac:dyDescent="0.25">
      <c r="A1492" t="s">
        <v>3316</v>
      </c>
      <c r="B1492" s="2">
        <v>45739</v>
      </c>
      <c r="C1492" t="s">
        <v>85</v>
      </c>
      <c r="D1492" t="s">
        <v>1656</v>
      </c>
      <c r="E1492" t="s">
        <v>1786</v>
      </c>
      <c r="F1492">
        <v>1</v>
      </c>
      <c r="G1492">
        <v>687.91</v>
      </c>
      <c r="H1492">
        <v>0.25</v>
      </c>
      <c r="I1492" t="s">
        <v>1824</v>
      </c>
      <c r="J1492">
        <v>515.9325</v>
      </c>
    </row>
    <row r="1493" spans="1:10" x14ac:dyDescent="0.25">
      <c r="A1493" t="s">
        <v>3317</v>
      </c>
      <c r="B1493" s="2">
        <v>45849</v>
      </c>
      <c r="C1493" t="s">
        <v>153</v>
      </c>
      <c r="D1493" t="s">
        <v>1690</v>
      </c>
      <c r="E1493" t="s">
        <v>1761</v>
      </c>
      <c r="F1493">
        <v>3</v>
      </c>
      <c r="G1493">
        <v>769.62</v>
      </c>
      <c r="H1493">
        <v>0.09</v>
      </c>
      <c r="I1493" t="s">
        <v>1826</v>
      </c>
      <c r="J1493">
        <v>2101.0626000000002</v>
      </c>
    </row>
    <row r="1494" spans="1:10" x14ac:dyDescent="0.25">
      <c r="A1494" t="s">
        <v>3318</v>
      </c>
      <c r="B1494" s="2">
        <v>45230</v>
      </c>
      <c r="C1494" t="s">
        <v>713</v>
      </c>
      <c r="D1494" t="s">
        <v>1553</v>
      </c>
      <c r="E1494" t="s">
        <v>1766</v>
      </c>
      <c r="F1494">
        <v>1</v>
      </c>
      <c r="G1494">
        <v>492.05</v>
      </c>
      <c r="H1494">
        <v>0.27</v>
      </c>
      <c r="I1494" t="s">
        <v>1824</v>
      </c>
      <c r="J1494">
        <v>359.19650000000001</v>
      </c>
    </row>
    <row r="1495" spans="1:10" x14ac:dyDescent="0.25">
      <c r="A1495" t="s">
        <v>3319</v>
      </c>
      <c r="B1495" s="2">
        <v>45292</v>
      </c>
      <c r="C1495" t="s">
        <v>369</v>
      </c>
      <c r="D1495" t="s">
        <v>1582</v>
      </c>
      <c r="E1495" t="s">
        <v>1794</v>
      </c>
      <c r="F1495">
        <v>2</v>
      </c>
      <c r="G1495">
        <v>428.55</v>
      </c>
      <c r="H1495">
        <v>0</v>
      </c>
      <c r="I1495" t="s">
        <v>1826</v>
      </c>
      <c r="J1495">
        <v>857.1</v>
      </c>
    </row>
    <row r="1496" spans="1:10" x14ac:dyDescent="0.25">
      <c r="A1496" t="s">
        <v>3320</v>
      </c>
      <c r="B1496" s="2">
        <v>45251</v>
      </c>
      <c r="C1496" t="s">
        <v>737</v>
      </c>
      <c r="D1496" t="s">
        <v>1568</v>
      </c>
      <c r="E1496" t="s">
        <v>1801</v>
      </c>
      <c r="F1496">
        <v>4</v>
      </c>
      <c r="G1496">
        <v>316.18</v>
      </c>
      <c r="H1496">
        <v>0.12</v>
      </c>
      <c r="I1496" t="s">
        <v>1824</v>
      </c>
      <c r="J1496">
        <v>1112.9536000000001</v>
      </c>
    </row>
    <row r="1497" spans="1:10" x14ac:dyDescent="0.25">
      <c r="A1497" t="s">
        <v>3321</v>
      </c>
      <c r="B1497" s="2">
        <v>45555</v>
      </c>
      <c r="C1497" t="s">
        <v>40</v>
      </c>
      <c r="D1497" t="s">
        <v>1574</v>
      </c>
      <c r="E1497" t="s">
        <v>1766</v>
      </c>
      <c r="F1497">
        <v>3</v>
      </c>
      <c r="G1497">
        <v>162.16999999999999</v>
      </c>
      <c r="H1497">
        <v>0.15</v>
      </c>
      <c r="I1497" t="s">
        <v>1826</v>
      </c>
      <c r="J1497">
        <v>413.5335</v>
      </c>
    </row>
    <row r="1498" spans="1:10" x14ac:dyDescent="0.25">
      <c r="A1498" t="s">
        <v>3322</v>
      </c>
      <c r="B1498" s="2">
        <v>45385</v>
      </c>
      <c r="C1498" t="s">
        <v>1041</v>
      </c>
      <c r="D1498" t="s">
        <v>1553</v>
      </c>
      <c r="E1498" t="s">
        <v>1766</v>
      </c>
      <c r="F1498">
        <v>3</v>
      </c>
      <c r="G1498">
        <v>698.14</v>
      </c>
      <c r="H1498">
        <v>0.04</v>
      </c>
      <c r="I1498" t="s">
        <v>1826</v>
      </c>
      <c r="J1498">
        <v>2010.6432</v>
      </c>
    </row>
    <row r="1499" spans="1:10" x14ac:dyDescent="0.25">
      <c r="A1499" t="s">
        <v>3323</v>
      </c>
      <c r="B1499" s="2">
        <v>45787</v>
      </c>
      <c r="C1499" t="s">
        <v>978</v>
      </c>
      <c r="D1499" t="s">
        <v>1696</v>
      </c>
      <c r="E1499" t="s">
        <v>1810</v>
      </c>
      <c r="F1499">
        <v>1</v>
      </c>
      <c r="G1499">
        <v>478.08</v>
      </c>
      <c r="H1499">
        <v>7.0000000000000007E-2</v>
      </c>
      <c r="I1499" t="s">
        <v>1829</v>
      </c>
      <c r="J1499">
        <v>444.61439999999988</v>
      </c>
    </row>
    <row r="1500" spans="1:10" x14ac:dyDescent="0.25">
      <c r="A1500" t="s">
        <v>3324</v>
      </c>
      <c r="B1500" s="2">
        <v>45822</v>
      </c>
      <c r="C1500" t="s">
        <v>678</v>
      </c>
      <c r="D1500" t="s">
        <v>1666</v>
      </c>
      <c r="E1500" t="s">
        <v>1779</v>
      </c>
      <c r="F1500">
        <v>2</v>
      </c>
      <c r="G1500">
        <v>958.64</v>
      </c>
      <c r="H1500">
        <v>0.2</v>
      </c>
      <c r="I1500" t="s">
        <v>1826</v>
      </c>
      <c r="J1500">
        <v>1533.8240000000001</v>
      </c>
    </row>
    <row r="1501" spans="1:10" x14ac:dyDescent="0.25">
      <c r="A1501" t="s">
        <v>3325</v>
      </c>
      <c r="B1501" s="2">
        <v>45590</v>
      </c>
      <c r="C1501" t="s">
        <v>1431</v>
      </c>
      <c r="D1501" t="s">
        <v>1630</v>
      </c>
      <c r="E1501" t="s">
        <v>1794</v>
      </c>
      <c r="F1501">
        <v>2</v>
      </c>
      <c r="G1501">
        <v>581.19000000000005</v>
      </c>
      <c r="H1501">
        <v>7.0000000000000007E-2</v>
      </c>
      <c r="I1501" t="s">
        <v>1829</v>
      </c>
      <c r="J1501">
        <v>1081.0134</v>
      </c>
    </row>
    <row r="1502" spans="1:10" x14ac:dyDescent="0.25">
      <c r="A1502" t="s">
        <v>3326</v>
      </c>
      <c r="B1502" s="2">
        <v>45618</v>
      </c>
      <c r="C1502" t="s">
        <v>393</v>
      </c>
      <c r="D1502" t="s">
        <v>1746</v>
      </c>
      <c r="E1502" t="s">
        <v>1792</v>
      </c>
      <c r="F1502">
        <v>1</v>
      </c>
      <c r="G1502">
        <v>736.54</v>
      </c>
      <c r="H1502">
        <v>0.16</v>
      </c>
      <c r="I1502" t="s">
        <v>1826</v>
      </c>
      <c r="J1502">
        <v>618.69359999999995</v>
      </c>
    </row>
    <row r="1503" spans="1:10" x14ac:dyDescent="0.25">
      <c r="A1503" t="s">
        <v>3327</v>
      </c>
      <c r="B1503" s="2">
        <v>45586</v>
      </c>
      <c r="C1503" t="s">
        <v>1249</v>
      </c>
      <c r="D1503" t="s">
        <v>1678</v>
      </c>
      <c r="E1503" t="s">
        <v>1801</v>
      </c>
      <c r="F1503">
        <v>1</v>
      </c>
      <c r="G1503">
        <v>524</v>
      </c>
      <c r="H1503">
        <v>0.28000000000000003</v>
      </c>
      <c r="I1503" t="s">
        <v>1824</v>
      </c>
      <c r="J1503">
        <v>377.28</v>
      </c>
    </row>
    <row r="1504" spans="1:10" x14ac:dyDescent="0.25">
      <c r="A1504" t="s">
        <v>3328</v>
      </c>
      <c r="B1504" s="2">
        <v>45548</v>
      </c>
      <c r="C1504" t="s">
        <v>178</v>
      </c>
      <c r="D1504" t="s">
        <v>1604</v>
      </c>
      <c r="E1504" t="s">
        <v>1766</v>
      </c>
      <c r="F1504">
        <v>4</v>
      </c>
      <c r="G1504">
        <v>566.09</v>
      </c>
      <c r="H1504">
        <v>0.28000000000000003</v>
      </c>
      <c r="I1504" t="s">
        <v>1829</v>
      </c>
      <c r="J1504">
        <v>1630.3391999999999</v>
      </c>
    </row>
    <row r="1505" spans="1:10" x14ac:dyDescent="0.25">
      <c r="A1505" t="s">
        <v>3329</v>
      </c>
      <c r="B1505" s="2">
        <v>45772</v>
      </c>
      <c r="C1505" t="s">
        <v>827</v>
      </c>
      <c r="D1505" t="s">
        <v>1590</v>
      </c>
      <c r="E1505" t="s">
        <v>1789</v>
      </c>
      <c r="F1505">
        <v>1</v>
      </c>
      <c r="G1505">
        <v>251.99</v>
      </c>
      <c r="H1505">
        <v>0.09</v>
      </c>
      <c r="I1505" t="s">
        <v>1824</v>
      </c>
      <c r="J1505">
        <v>229.3109</v>
      </c>
    </row>
    <row r="1506" spans="1:10" x14ac:dyDescent="0.25">
      <c r="A1506" t="s">
        <v>3330</v>
      </c>
      <c r="B1506" s="2">
        <v>45361</v>
      </c>
      <c r="C1506" t="s">
        <v>716</v>
      </c>
      <c r="D1506" t="s">
        <v>1582</v>
      </c>
      <c r="E1506" t="s">
        <v>1813</v>
      </c>
      <c r="F1506">
        <v>1</v>
      </c>
      <c r="G1506">
        <v>259.2</v>
      </c>
      <c r="H1506">
        <v>0.27</v>
      </c>
      <c r="I1506" t="s">
        <v>1829</v>
      </c>
      <c r="J1506">
        <v>189.21600000000001</v>
      </c>
    </row>
    <row r="1507" spans="1:10" x14ac:dyDescent="0.25">
      <c r="A1507" t="s">
        <v>3331</v>
      </c>
      <c r="B1507" s="2">
        <v>45235</v>
      </c>
      <c r="C1507" t="s">
        <v>1380</v>
      </c>
      <c r="D1507" t="s">
        <v>1666</v>
      </c>
      <c r="E1507" t="s">
        <v>1801</v>
      </c>
      <c r="F1507">
        <v>1</v>
      </c>
      <c r="G1507">
        <v>935.66</v>
      </c>
      <c r="H1507">
        <v>0.26</v>
      </c>
      <c r="I1507" t="s">
        <v>1826</v>
      </c>
      <c r="J1507">
        <v>692.38839999999993</v>
      </c>
    </row>
    <row r="1508" spans="1:10" x14ac:dyDescent="0.25">
      <c r="A1508" t="s">
        <v>3332</v>
      </c>
      <c r="B1508" s="2">
        <v>45864</v>
      </c>
      <c r="C1508" t="s">
        <v>1446</v>
      </c>
      <c r="D1508" t="s">
        <v>1618</v>
      </c>
      <c r="E1508" t="s">
        <v>1782</v>
      </c>
      <c r="F1508">
        <v>4</v>
      </c>
      <c r="G1508">
        <v>480.75</v>
      </c>
      <c r="H1508">
        <v>0.02</v>
      </c>
      <c r="I1508" t="s">
        <v>1824</v>
      </c>
      <c r="J1508">
        <v>1884.54</v>
      </c>
    </row>
    <row r="1509" spans="1:10" x14ac:dyDescent="0.25">
      <c r="A1509" t="s">
        <v>3333</v>
      </c>
      <c r="B1509" s="2">
        <v>45681</v>
      </c>
      <c r="C1509" t="s">
        <v>1154</v>
      </c>
      <c r="D1509" t="s">
        <v>1710</v>
      </c>
      <c r="E1509" t="s">
        <v>1801</v>
      </c>
      <c r="F1509">
        <v>2</v>
      </c>
      <c r="G1509">
        <v>457.83</v>
      </c>
      <c r="H1509">
        <v>0.01</v>
      </c>
      <c r="I1509" t="s">
        <v>1829</v>
      </c>
      <c r="J1509">
        <v>906.50339999999994</v>
      </c>
    </row>
    <row r="1510" spans="1:10" x14ac:dyDescent="0.25">
      <c r="A1510" t="s">
        <v>3334</v>
      </c>
      <c r="B1510" s="2">
        <v>45905</v>
      </c>
      <c r="C1510" t="s">
        <v>547</v>
      </c>
      <c r="D1510" t="s">
        <v>1644</v>
      </c>
      <c r="E1510" t="s">
        <v>1799</v>
      </c>
      <c r="F1510">
        <v>1</v>
      </c>
      <c r="G1510">
        <v>994.63</v>
      </c>
      <c r="H1510">
        <v>0.28000000000000003</v>
      </c>
      <c r="I1510" t="s">
        <v>1824</v>
      </c>
      <c r="J1510">
        <v>716.1336</v>
      </c>
    </row>
    <row r="1511" spans="1:10" x14ac:dyDescent="0.25">
      <c r="A1511" t="s">
        <v>3335</v>
      </c>
      <c r="B1511" s="2">
        <v>45765</v>
      </c>
      <c r="C1511" t="s">
        <v>785</v>
      </c>
      <c r="D1511" t="s">
        <v>1728</v>
      </c>
      <c r="E1511" t="s">
        <v>1752</v>
      </c>
      <c r="F1511">
        <v>3</v>
      </c>
      <c r="G1511">
        <v>65.569999999999993</v>
      </c>
      <c r="H1511">
        <v>0.3</v>
      </c>
      <c r="I1511" t="s">
        <v>1829</v>
      </c>
      <c r="J1511">
        <v>137.697</v>
      </c>
    </row>
    <row r="1512" spans="1:10" x14ac:dyDescent="0.25">
      <c r="A1512" t="s">
        <v>3336</v>
      </c>
      <c r="B1512" s="2">
        <v>45821</v>
      </c>
      <c r="C1512" t="s">
        <v>535</v>
      </c>
      <c r="D1512" t="s">
        <v>1664</v>
      </c>
      <c r="E1512" t="s">
        <v>1807</v>
      </c>
      <c r="F1512">
        <v>3</v>
      </c>
      <c r="G1512">
        <v>622.98</v>
      </c>
      <c r="H1512">
        <v>0.28000000000000003</v>
      </c>
      <c r="I1512" t="s">
        <v>1826</v>
      </c>
      <c r="J1512">
        <v>1345.6368</v>
      </c>
    </row>
    <row r="1513" spans="1:10" x14ac:dyDescent="0.25">
      <c r="A1513" t="s">
        <v>3337</v>
      </c>
      <c r="B1513" s="2">
        <v>45691</v>
      </c>
      <c r="C1513" t="s">
        <v>800</v>
      </c>
      <c r="D1513" t="s">
        <v>1658</v>
      </c>
      <c r="E1513" t="s">
        <v>1797</v>
      </c>
      <c r="F1513">
        <v>1</v>
      </c>
      <c r="G1513">
        <v>170.68</v>
      </c>
      <c r="H1513">
        <v>0.13</v>
      </c>
      <c r="I1513" t="s">
        <v>1826</v>
      </c>
      <c r="J1513">
        <v>148.49160000000001</v>
      </c>
    </row>
    <row r="1514" spans="1:10" x14ac:dyDescent="0.25">
      <c r="A1514" t="s">
        <v>3338</v>
      </c>
      <c r="B1514" s="2">
        <v>45860</v>
      </c>
      <c r="C1514" t="s">
        <v>344</v>
      </c>
      <c r="D1514" t="s">
        <v>1560</v>
      </c>
      <c r="E1514" t="s">
        <v>1782</v>
      </c>
      <c r="F1514">
        <v>4</v>
      </c>
      <c r="G1514">
        <v>797.83</v>
      </c>
      <c r="H1514">
        <v>0.08</v>
      </c>
      <c r="I1514" t="s">
        <v>1824</v>
      </c>
      <c r="J1514">
        <v>2936.0144</v>
      </c>
    </row>
    <row r="1515" spans="1:10" x14ac:dyDescent="0.25">
      <c r="A1515" t="s">
        <v>3339</v>
      </c>
      <c r="B1515" s="2">
        <v>45922</v>
      </c>
      <c r="C1515" t="s">
        <v>350</v>
      </c>
      <c r="D1515" t="s">
        <v>1549</v>
      </c>
      <c r="E1515" t="s">
        <v>1804</v>
      </c>
      <c r="F1515">
        <v>1</v>
      </c>
      <c r="G1515">
        <v>372.75</v>
      </c>
      <c r="H1515">
        <v>0.12</v>
      </c>
      <c r="I1515" t="s">
        <v>1824</v>
      </c>
      <c r="J1515">
        <v>328.02</v>
      </c>
    </row>
    <row r="1516" spans="1:10" x14ac:dyDescent="0.25">
      <c r="A1516" t="s">
        <v>3340</v>
      </c>
      <c r="B1516" s="2">
        <v>45477</v>
      </c>
      <c r="C1516" t="s">
        <v>1235</v>
      </c>
      <c r="D1516" t="s">
        <v>1670</v>
      </c>
      <c r="E1516" t="s">
        <v>1769</v>
      </c>
      <c r="F1516">
        <v>1</v>
      </c>
      <c r="G1516">
        <v>994.18</v>
      </c>
      <c r="H1516">
        <v>0.05</v>
      </c>
      <c r="I1516" t="s">
        <v>1826</v>
      </c>
      <c r="J1516">
        <v>944.47099999999989</v>
      </c>
    </row>
    <row r="1517" spans="1:10" x14ac:dyDescent="0.25">
      <c r="A1517" t="s">
        <v>3341</v>
      </c>
      <c r="B1517" s="2">
        <v>45504</v>
      </c>
      <c r="C1517" t="s">
        <v>1310</v>
      </c>
      <c r="D1517" t="s">
        <v>1588</v>
      </c>
      <c r="E1517" t="s">
        <v>1797</v>
      </c>
      <c r="F1517">
        <v>1</v>
      </c>
      <c r="G1517">
        <v>136.12</v>
      </c>
      <c r="H1517">
        <v>7.0000000000000007E-2</v>
      </c>
      <c r="I1517" t="s">
        <v>1824</v>
      </c>
      <c r="J1517">
        <v>126.5916</v>
      </c>
    </row>
    <row r="1518" spans="1:10" x14ac:dyDescent="0.25">
      <c r="A1518" t="s">
        <v>3342</v>
      </c>
      <c r="B1518" s="2">
        <v>45862</v>
      </c>
      <c r="C1518" t="s">
        <v>124</v>
      </c>
      <c r="D1518" t="s">
        <v>1652</v>
      </c>
      <c r="E1518" t="s">
        <v>1810</v>
      </c>
      <c r="F1518">
        <v>3</v>
      </c>
      <c r="G1518">
        <v>634.45000000000005</v>
      </c>
      <c r="H1518">
        <v>0.17</v>
      </c>
      <c r="I1518" t="s">
        <v>1826</v>
      </c>
      <c r="J1518">
        <v>1579.7805000000001</v>
      </c>
    </row>
    <row r="1519" spans="1:10" x14ac:dyDescent="0.25">
      <c r="A1519" t="s">
        <v>3343</v>
      </c>
      <c r="B1519" s="2">
        <v>45579</v>
      </c>
      <c r="C1519" t="s">
        <v>1035</v>
      </c>
      <c r="D1519" t="s">
        <v>1676</v>
      </c>
      <c r="E1519" t="s">
        <v>1752</v>
      </c>
      <c r="F1519">
        <v>4</v>
      </c>
      <c r="G1519">
        <v>179.62</v>
      </c>
      <c r="H1519">
        <v>0.05</v>
      </c>
      <c r="I1519" t="s">
        <v>1824</v>
      </c>
      <c r="J1519">
        <v>682.55600000000004</v>
      </c>
    </row>
    <row r="1520" spans="1:10" x14ac:dyDescent="0.25">
      <c r="A1520" t="s">
        <v>3344</v>
      </c>
      <c r="B1520" s="2">
        <v>45658</v>
      </c>
      <c r="C1520" t="s">
        <v>932</v>
      </c>
      <c r="D1520" t="s">
        <v>1588</v>
      </c>
      <c r="E1520" t="s">
        <v>1810</v>
      </c>
      <c r="F1520">
        <v>4</v>
      </c>
      <c r="G1520">
        <v>558.83000000000004</v>
      </c>
      <c r="H1520">
        <v>0.16</v>
      </c>
      <c r="I1520" t="s">
        <v>1826</v>
      </c>
      <c r="J1520">
        <v>1877.6687999999999</v>
      </c>
    </row>
    <row r="1521" spans="1:10" x14ac:dyDescent="0.25">
      <c r="A1521" t="s">
        <v>3345</v>
      </c>
      <c r="B1521" s="2">
        <v>45664</v>
      </c>
      <c r="C1521" t="s">
        <v>568</v>
      </c>
      <c r="D1521" t="s">
        <v>1736</v>
      </c>
      <c r="E1521" t="s">
        <v>1776</v>
      </c>
      <c r="F1521">
        <v>2</v>
      </c>
      <c r="G1521">
        <v>859.74</v>
      </c>
      <c r="H1521">
        <v>0.25</v>
      </c>
      <c r="I1521" t="s">
        <v>1829</v>
      </c>
      <c r="J1521">
        <v>1289.6099999999999</v>
      </c>
    </row>
    <row r="1522" spans="1:10" x14ac:dyDescent="0.25">
      <c r="A1522" t="s">
        <v>3346</v>
      </c>
      <c r="B1522" s="2">
        <v>45936</v>
      </c>
      <c r="C1522" t="s">
        <v>375</v>
      </c>
      <c r="D1522" t="s">
        <v>1678</v>
      </c>
      <c r="E1522" t="s">
        <v>1804</v>
      </c>
      <c r="F1522">
        <v>3</v>
      </c>
      <c r="G1522">
        <v>578.47</v>
      </c>
      <c r="H1522">
        <v>0.06</v>
      </c>
      <c r="I1522" t="s">
        <v>1829</v>
      </c>
      <c r="J1522">
        <v>1631.2854</v>
      </c>
    </row>
    <row r="1523" spans="1:10" x14ac:dyDescent="0.25">
      <c r="A1523" t="s">
        <v>3347</v>
      </c>
      <c r="B1523" s="2">
        <v>45344</v>
      </c>
      <c r="C1523" t="s">
        <v>208</v>
      </c>
      <c r="D1523" t="s">
        <v>1590</v>
      </c>
      <c r="E1523" t="s">
        <v>1794</v>
      </c>
      <c r="F1523">
        <v>1</v>
      </c>
      <c r="G1523">
        <v>440.48</v>
      </c>
      <c r="H1523">
        <v>0.11</v>
      </c>
      <c r="I1523" t="s">
        <v>1829</v>
      </c>
      <c r="J1523">
        <v>392.02720000000011</v>
      </c>
    </row>
    <row r="1524" spans="1:10" x14ac:dyDescent="0.25">
      <c r="A1524" t="s">
        <v>3348</v>
      </c>
      <c r="B1524" s="2">
        <v>45329</v>
      </c>
      <c r="C1524" t="s">
        <v>75</v>
      </c>
      <c r="D1524" t="s">
        <v>1580</v>
      </c>
      <c r="E1524" t="s">
        <v>1813</v>
      </c>
      <c r="F1524">
        <v>2</v>
      </c>
      <c r="G1524">
        <v>303.67</v>
      </c>
      <c r="H1524">
        <v>0.05</v>
      </c>
      <c r="I1524" t="s">
        <v>1826</v>
      </c>
      <c r="J1524">
        <v>576.97299999999996</v>
      </c>
    </row>
    <row r="1525" spans="1:10" x14ac:dyDescent="0.25">
      <c r="A1525" t="s">
        <v>3349</v>
      </c>
      <c r="B1525" s="2">
        <v>45895</v>
      </c>
      <c r="C1525" t="s">
        <v>1056</v>
      </c>
      <c r="D1525" t="s">
        <v>1696</v>
      </c>
      <c r="E1525" t="s">
        <v>1799</v>
      </c>
      <c r="F1525">
        <v>2</v>
      </c>
      <c r="G1525">
        <v>611.21</v>
      </c>
      <c r="H1525">
        <v>0.22</v>
      </c>
      <c r="I1525" t="s">
        <v>1829</v>
      </c>
      <c r="J1525">
        <v>953.48760000000004</v>
      </c>
    </row>
    <row r="1526" spans="1:10" x14ac:dyDescent="0.25">
      <c r="A1526" t="s">
        <v>3350</v>
      </c>
      <c r="B1526" s="2">
        <v>45239</v>
      </c>
      <c r="C1526" t="s">
        <v>660</v>
      </c>
      <c r="D1526" t="s">
        <v>1626</v>
      </c>
      <c r="E1526" t="s">
        <v>1801</v>
      </c>
      <c r="F1526">
        <v>2</v>
      </c>
      <c r="G1526">
        <v>768.08</v>
      </c>
      <c r="H1526">
        <v>0.26</v>
      </c>
      <c r="I1526" t="s">
        <v>1826</v>
      </c>
      <c r="J1526">
        <v>1136.7583999999999</v>
      </c>
    </row>
    <row r="1527" spans="1:10" x14ac:dyDescent="0.25">
      <c r="A1527" t="s">
        <v>3351</v>
      </c>
      <c r="B1527" s="2">
        <v>45296</v>
      </c>
      <c r="C1527" t="s">
        <v>937</v>
      </c>
      <c r="D1527" t="s">
        <v>1594</v>
      </c>
      <c r="E1527" t="s">
        <v>1810</v>
      </c>
      <c r="F1527">
        <v>1</v>
      </c>
      <c r="G1527">
        <v>616.82000000000005</v>
      </c>
      <c r="H1527">
        <v>0.24</v>
      </c>
      <c r="I1527" t="s">
        <v>1824</v>
      </c>
      <c r="J1527">
        <v>468.78320000000002</v>
      </c>
    </row>
    <row r="1528" spans="1:10" x14ac:dyDescent="0.25">
      <c r="A1528" t="s">
        <v>3352</v>
      </c>
      <c r="B1528" s="2">
        <v>45672</v>
      </c>
      <c r="C1528" t="s">
        <v>604</v>
      </c>
      <c r="D1528" t="s">
        <v>1628</v>
      </c>
      <c r="E1528" t="s">
        <v>1810</v>
      </c>
      <c r="F1528">
        <v>1</v>
      </c>
      <c r="G1528">
        <v>470.34</v>
      </c>
      <c r="H1528">
        <v>0.18</v>
      </c>
      <c r="I1528" t="s">
        <v>1829</v>
      </c>
      <c r="J1528">
        <v>385.67880000000002</v>
      </c>
    </row>
    <row r="1529" spans="1:10" x14ac:dyDescent="0.25">
      <c r="A1529" t="s">
        <v>3353</v>
      </c>
      <c r="B1529" s="2">
        <v>45499</v>
      </c>
      <c r="C1529" t="s">
        <v>711</v>
      </c>
      <c r="D1529" t="s">
        <v>1654</v>
      </c>
      <c r="E1529" t="s">
        <v>1782</v>
      </c>
      <c r="F1529">
        <v>2</v>
      </c>
      <c r="G1529">
        <v>616.36</v>
      </c>
      <c r="H1529">
        <v>0.12</v>
      </c>
      <c r="I1529" t="s">
        <v>1826</v>
      </c>
      <c r="J1529">
        <v>1084.7936</v>
      </c>
    </row>
    <row r="1530" spans="1:10" x14ac:dyDescent="0.25">
      <c r="A1530" t="s">
        <v>3354</v>
      </c>
      <c r="B1530" s="2">
        <v>45434</v>
      </c>
      <c r="C1530" t="s">
        <v>298</v>
      </c>
      <c r="D1530" t="s">
        <v>1551</v>
      </c>
      <c r="E1530" t="s">
        <v>1786</v>
      </c>
      <c r="F1530">
        <v>3</v>
      </c>
      <c r="G1530">
        <v>657.24</v>
      </c>
      <c r="H1530">
        <v>0.18</v>
      </c>
      <c r="I1530" t="s">
        <v>1826</v>
      </c>
      <c r="J1530">
        <v>1616.8104000000001</v>
      </c>
    </row>
    <row r="1531" spans="1:10" x14ac:dyDescent="0.25">
      <c r="A1531" t="s">
        <v>3355</v>
      </c>
      <c r="B1531" s="2">
        <v>45893</v>
      </c>
      <c r="C1531" t="s">
        <v>137</v>
      </c>
      <c r="D1531" t="s">
        <v>1630</v>
      </c>
      <c r="E1531" t="s">
        <v>1813</v>
      </c>
      <c r="F1531">
        <v>2</v>
      </c>
      <c r="G1531">
        <v>392.45</v>
      </c>
      <c r="H1531">
        <v>0.04</v>
      </c>
      <c r="I1531" t="s">
        <v>1826</v>
      </c>
      <c r="J1531">
        <v>753.50399999999991</v>
      </c>
    </row>
    <row r="1532" spans="1:10" x14ac:dyDescent="0.25">
      <c r="A1532" t="s">
        <v>3356</v>
      </c>
      <c r="B1532" s="2">
        <v>45346</v>
      </c>
      <c r="C1532" t="s">
        <v>785</v>
      </c>
      <c r="D1532" t="s">
        <v>1628</v>
      </c>
      <c r="E1532" t="s">
        <v>1799</v>
      </c>
      <c r="F1532">
        <v>3</v>
      </c>
      <c r="G1532">
        <v>62.03</v>
      </c>
      <c r="H1532">
        <v>0.01</v>
      </c>
      <c r="I1532" t="s">
        <v>1829</v>
      </c>
      <c r="J1532">
        <v>184.22909999999999</v>
      </c>
    </row>
    <row r="1533" spans="1:10" x14ac:dyDescent="0.25">
      <c r="A1533" t="s">
        <v>3357</v>
      </c>
      <c r="B1533" s="2">
        <v>45613</v>
      </c>
      <c r="C1533" t="s">
        <v>332</v>
      </c>
      <c r="D1533" t="s">
        <v>1740</v>
      </c>
      <c r="E1533" t="s">
        <v>1766</v>
      </c>
      <c r="F1533">
        <v>4</v>
      </c>
      <c r="G1533">
        <v>933.73</v>
      </c>
      <c r="H1533">
        <v>0.25</v>
      </c>
      <c r="I1533" t="s">
        <v>1826</v>
      </c>
      <c r="J1533">
        <v>2801.19</v>
      </c>
    </row>
    <row r="1534" spans="1:10" x14ac:dyDescent="0.25">
      <c r="A1534" t="s">
        <v>3358</v>
      </c>
      <c r="B1534" s="2">
        <v>45928</v>
      </c>
      <c r="C1534" t="s">
        <v>520</v>
      </c>
      <c r="D1534" t="s">
        <v>1718</v>
      </c>
      <c r="E1534" t="s">
        <v>1804</v>
      </c>
      <c r="F1534">
        <v>3</v>
      </c>
      <c r="G1534">
        <v>615.30999999999995</v>
      </c>
      <c r="H1534">
        <v>0.14000000000000001</v>
      </c>
      <c r="I1534" t="s">
        <v>1826</v>
      </c>
      <c r="J1534">
        <v>1587.4998000000001</v>
      </c>
    </row>
    <row r="1535" spans="1:10" x14ac:dyDescent="0.25">
      <c r="A1535" t="s">
        <v>3359</v>
      </c>
      <c r="B1535" s="2">
        <v>45619</v>
      </c>
      <c r="C1535" t="s">
        <v>1166</v>
      </c>
      <c r="D1535" t="s">
        <v>1666</v>
      </c>
      <c r="E1535" t="s">
        <v>1810</v>
      </c>
      <c r="F1535">
        <v>4</v>
      </c>
      <c r="G1535">
        <v>790.38</v>
      </c>
      <c r="H1535">
        <v>0.22</v>
      </c>
      <c r="I1535" t="s">
        <v>1829</v>
      </c>
      <c r="J1535">
        <v>2465.9856</v>
      </c>
    </row>
    <row r="1536" spans="1:10" x14ac:dyDescent="0.25">
      <c r="A1536" t="s">
        <v>3360</v>
      </c>
      <c r="B1536" s="2">
        <v>45533</v>
      </c>
      <c r="C1536" t="s">
        <v>857</v>
      </c>
      <c r="D1536" t="s">
        <v>1666</v>
      </c>
      <c r="E1536" t="s">
        <v>1807</v>
      </c>
      <c r="F1536">
        <v>2</v>
      </c>
      <c r="G1536">
        <v>102.85</v>
      </c>
      <c r="H1536">
        <v>0.08</v>
      </c>
      <c r="I1536" t="s">
        <v>1826</v>
      </c>
      <c r="J1536">
        <v>189.244</v>
      </c>
    </row>
    <row r="1537" spans="1:10" x14ac:dyDescent="0.25">
      <c r="A1537" t="s">
        <v>3361</v>
      </c>
      <c r="B1537" s="2">
        <v>45781</v>
      </c>
      <c r="C1537" t="s">
        <v>153</v>
      </c>
      <c r="D1537" t="s">
        <v>1570</v>
      </c>
      <c r="E1537" t="s">
        <v>1804</v>
      </c>
      <c r="F1537">
        <v>3</v>
      </c>
      <c r="G1537">
        <v>866.78</v>
      </c>
      <c r="H1537">
        <v>0.27</v>
      </c>
      <c r="I1537" t="s">
        <v>1826</v>
      </c>
      <c r="J1537">
        <v>1898.2482</v>
      </c>
    </row>
    <row r="1538" spans="1:10" x14ac:dyDescent="0.25">
      <c r="A1538" t="s">
        <v>3362</v>
      </c>
      <c r="B1538" s="2">
        <v>45378</v>
      </c>
      <c r="C1538" t="s">
        <v>678</v>
      </c>
      <c r="D1538" t="s">
        <v>1704</v>
      </c>
      <c r="E1538" t="s">
        <v>1804</v>
      </c>
      <c r="F1538">
        <v>3</v>
      </c>
      <c r="G1538">
        <v>392.84</v>
      </c>
      <c r="H1538">
        <v>0.27</v>
      </c>
      <c r="I1538" t="s">
        <v>1826</v>
      </c>
      <c r="J1538">
        <v>860.31959999999992</v>
      </c>
    </row>
    <row r="1539" spans="1:10" x14ac:dyDescent="0.25">
      <c r="A1539" t="s">
        <v>3363</v>
      </c>
      <c r="B1539" s="2">
        <v>45688</v>
      </c>
      <c r="C1539" t="s">
        <v>1017</v>
      </c>
      <c r="D1539" t="s">
        <v>1565</v>
      </c>
      <c r="E1539" t="s">
        <v>1773</v>
      </c>
      <c r="F1539">
        <v>2</v>
      </c>
      <c r="G1539">
        <v>753.1</v>
      </c>
      <c r="H1539">
        <v>0.19</v>
      </c>
      <c r="I1539" t="s">
        <v>1826</v>
      </c>
      <c r="J1539">
        <v>1220.0219999999999</v>
      </c>
    </row>
    <row r="1540" spans="1:10" x14ac:dyDescent="0.25">
      <c r="A1540" t="s">
        <v>3364</v>
      </c>
      <c r="B1540" s="2">
        <v>45927</v>
      </c>
      <c r="C1540" t="s">
        <v>40</v>
      </c>
      <c r="D1540" t="s">
        <v>1656</v>
      </c>
      <c r="E1540" t="s">
        <v>1807</v>
      </c>
      <c r="F1540">
        <v>2</v>
      </c>
      <c r="G1540">
        <v>700.91</v>
      </c>
      <c r="H1540">
        <v>0.1</v>
      </c>
      <c r="I1540" t="s">
        <v>1826</v>
      </c>
      <c r="J1540">
        <v>1261.6379999999999</v>
      </c>
    </row>
    <row r="1541" spans="1:10" x14ac:dyDescent="0.25">
      <c r="A1541" t="s">
        <v>3365</v>
      </c>
      <c r="B1541" s="2">
        <v>45775</v>
      </c>
      <c r="C1541" t="s">
        <v>264</v>
      </c>
      <c r="D1541" t="s">
        <v>1578</v>
      </c>
      <c r="E1541" t="s">
        <v>1794</v>
      </c>
      <c r="F1541">
        <v>4</v>
      </c>
      <c r="G1541">
        <v>935.98</v>
      </c>
      <c r="H1541">
        <v>0.11</v>
      </c>
      <c r="I1541" t="s">
        <v>1826</v>
      </c>
      <c r="J1541">
        <v>3332.0888</v>
      </c>
    </row>
    <row r="1542" spans="1:10" x14ac:dyDescent="0.25">
      <c r="A1542" t="s">
        <v>3366</v>
      </c>
      <c r="B1542" s="2">
        <v>45849</v>
      </c>
      <c r="C1542" t="s">
        <v>1492</v>
      </c>
      <c r="D1542" t="s">
        <v>1700</v>
      </c>
      <c r="E1542" t="s">
        <v>1804</v>
      </c>
      <c r="F1542">
        <v>1</v>
      </c>
      <c r="G1542">
        <v>539.9</v>
      </c>
      <c r="H1542">
        <v>7.0000000000000007E-2</v>
      </c>
      <c r="I1542" t="s">
        <v>1824</v>
      </c>
      <c r="J1542">
        <v>502.10700000000003</v>
      </c>
    </row>
    <row r="1543" spans="1:10" x14ac:dyDescent="0.25">
      <c r="A1543" t="s">
        <v>3367</v>
      </c>
      <c r="B1543" s="2">
        <v>45573</v>
      </c>
      <c r="C1543" t="s">
        <v>568</v>
      </c>
      <c r="D1543" t="s">
        <v>1628</v>
      </c>
      <c r="E1543" t="s">
        <v>1776</v>
      </c>
      <c r="F1543">
        <v>1</v>
      </c>
      <c r="G1543">
        <v>312.81</v>
      </c>
      <c r="H1543">
        <v>0.14000000000000001</v>
      </c>
      <c r="I1543" t="s">
        <v>1826</v>
      </c>
      <c r="J1543">
        <v>269.01659999999998</v>
      </c>
    </row>
    <row r="1544" spans="1:10" x14ac:dyDescent="0.25">
      <c r="A1544" t="s">
        <v>3368</v>
      </c>
      <c r="B1544" s="2">
        <v>45356</v>
      </c>
      <c r="C1544" t="s">
        <v>797</v>
      </c>
      <c r="D1544" t="s">
        <v>1644</v>
      </c>
      <c r="E1544" t="s">
        <v>1779</v>
      </c>
      <c r="F1544">
        <v>3</v>
      </c>
      <c r="G1544">
        <v>855.96</v>
      </c>
      <c r="H1544">
        <v>0.28999999999999998</v>
      </c>
      <c r="I1544" t="s">
        <v>1829</v>
      </c>
      <c r="J1544">
        <v>1823.1948</v>
      </c>
    </row>
    <row r="1545" spans="1:10" x14ac:dyDescent="0.25">
      <c r="A1545" t="s">
        <v>3369</v>
      </c>
      <c r="B1545" s="2">
        <v>45326</v>
      </c>
      <c r="C1545" t="s">
        <v>1112</v>
      </c>
      <c r="D1545" t="s">
        <v>1546</v>
      </c>
      <c r="E1545" t="s">
        <v>1792</v>
      </c>
      <c r="F1545">
        <v>3</v>
      </c>
      <c r="G1545">
        <v>305</v>
      </c>
      <c r="H1545">
        <v>0.01</v>
      </c>
      <c r="I1545" t="s">
        <v>1829</v>
      </c>
      <c r="J1545">
        <v>905.85</v>
      </c>
    </row>
    <row r="1546" spans="1:10" x14ac:dyDescent="0.25">
      <c r="A1546" t="s">
        <v>3370</v>
      </c>
      <c r="B1546" s="2">
        <v>45361</v>
      </c>
      <c r="C1546" t="s">
        <v>1443</v>
      </c>
      <c r="D1546" t="s">
        <v>1746</v>
      </c>
      <c r="E1546" t="s">
        <v>1794</v>
      </c>
      <c r="F1546">
        <v>3</v>
      </c>
      <c r="G1546">
        <v>831.15</v>
      </c>
      <c r="H1546">
        <v>0.19</v>
      </c>
      <c r="I1546" t="s">
        <v>1824</v>
      </c>
      <c r="J1546">
        <v>2019.6945000000001</v>
      </c>
    </row>
    <row r="1547" spans="1:10" x14ac:dyDescent="0.25">
      <c r="A1547" t="s">
        <v>3371</v>
      </c>
      <c r="B1547" s="2">
        <v>45926</v>
      </c>
      <c r="C1547" t="s">
        <v>675</v>
      </c>
      <c r="D1547" t="s">
        <v>1740</v>
      </c>
      <c r="E1547" t="s">
        <v>1766</v>
      </c>
      <c r="F1547">
        <v>2</v>
      </c>
      <c r="G1547">
        <v>644.97</v>
      </c>
      <c r="H1547">
        <v>0.24</v>
      </c>
      <c r="I1547" t="s">
        <v>1829</v>
      </c>
      <c r="J1547">
        <v>980.35440000000006</v>
      </c>
    </row>
    <row r="1548" spans="1:10" x14ac:dyDescent="0.25">
      <c r="A1548" t="s">
        <v>3372</v>
      </c>
      <c r="B1548" s="2">
        <v>45839</v>
      </c>
      <c r="C1548" t="s">
        <v>341</v>
      </c>
      <c r="D1548" t="s">
        <v>1724</v>
      </c>
      <c r="E1548" t="s">
        <v>1757</v>
      </c>
      <c r="F1548">
        <v>1</v>
      </c>
      <c r="G1548">
        <v>149.56</v>
      </c>
      <c r="H1548">
        <v>0.09</v>
      </c>
      <c r="I1548" t="s">
        <v>1824</v>
      </c>
      <c r="J1548">
        <v>136.09960000000001</v>
      </c>
    </row>
    <row r="1549" spans="1:10" x14ac:dyDescent="0.25">
      <c r="A1549" t="s">
        <v>3373</v>
      </c>
      <c r="B1549" s="2">
        <v>45434</v>
      </c>
      <c r="C1549" t="s">
        <v>705</v>
      </c>
      <c r="D1549" t="s">
        <v>1634</v>
      </c>
      <c r="E1549" t="s">
        <v>1813</v>
      </c>
      <c r="F1549">
        <v>1</v>
      </c>
      <c r="G1549">
        <v>661.77</v>
      </c>
      <c r="H1549">
        <v>0.03</v>
      </c>
      <c r="I1549" t="s">
        <v>1826</v>
      </c>
      <c r="J1549">
        <v>641.91689999999994</v>
      </c>
    </row>
    <row r="1550" spans="1:10" x14ac:dyDescent="0.25">
      <c r="A1550" t="s">
        <v>3374</v>
      </c>
      <c r="B1550" s="2">
        <v>45819</v>
      </c>
      <c r="C1550" t="s">
        <v>381</v>
      </c>
      <c r="D1550" t="s">
        <v>1736</v>
      </c>
      <c r="E1550" t="s">
        <v>1779</v>
      </c>
      <c r="F1550">
        <v>3</v>
      </c>
      <c r="G1550">
        <v>99.67</v>
      </c>
      <c r="H1550">
        <v>0.17</v>
      </c>
      <c r="I1550" t="s">
        <v>1824</v>
      </c>
      <c r="J1550">
        <v>248.17830000000001</v>
      </c>
    </row>
    <row r="1551" spans="1:10" x14ac:dyDescent="0.25">
      <c r="A1551" t="s">
        <v>3375</v>
      </c>
      <c r="B1551" s="2">
        <v>45553</v>
      </c>
      <c r="C1551" t="s">
        <v>716</v>
      </c>
      <c r="D1551" t="s">
        <v>1672</v>
      </c>
      <c r="E1551" t="s">
        <v>1757</v>
      </c>
      <c r="F1551">
        <v>3</v>
      </c>
      <c r="G1551">
        <v>103.66</v>
      </c>
      <c r="H1551">
        <v>0.26</v>
      </c>
      <c r="I1551" t="s">
        <v>1829</v>
      </c>
      <c r="J1551">
        <v>230.12520000000001</v>
      </c>
    </row>
    <row r="1552" spans="1:10" x14ac:dyDescent="0.25">
      <c r="A1552" t="s">
        <v>3376</v>
      </c>
      <c r="B1552" s="2">
        <v>45258</v>
      </c>
      <c r="C1552" t="s">
        <v>1352</v>
      </c>
      <c r="D1552" t="s">
        <v>1628</v>
      </c>
      <c r="E1552" t="s">
        <v>1761</v>
      </c>
      <c r="F1552">
        <v>4</v>
      </c>
      <c r="G1552">
        <v>54.4</v>
      </c>
      <c r="H1552">
        <v>0.22</v>
      </c>
      <c r="I1552" t="s">
        <v>1824</v>
      </c>
      <c r="J1552">
        <v>169.72800000000001</v>
      </c>
    </row>
    <row r="1553" spans="1:10" x14ac:dyDescent="0.25">
      <c r="A1553" t="s">
        <v>3377</v>
      </c>
      <c r="B1553" s="2">
        <v>45435</v>
      </c>
      <c r="C1553" t="s">
        <v>1507</v>
      </c>
      <c r="D1553" t="s">
        <v>1716</v>
      </c>
      <c r="E1553" t="s">
        <v>1799</v>
      </c>
      <c r="F1553">
        <v>1</v>
      </c>
      <c r="G1553">
        <v>46.66</v>
      </c>
      <c r="H1553">
        <v>0.2</v>
      </c>
      <c r="I1553" t="s">
        <v>1824</v>
      </c>
      <c r="J1553">
        <v>37.328000000000003</v>
      </c>
    </row>
    <row r="1554" spans="1:10" x14ac:dyDescent="0.25">
      <c r="A1554" t="s">
        <v>3378</v>
      </c>
      <c r="B1554" s="2">
        <v>45447</v>
      </c>
      <c r="C1554" t="s">
        <v>40</v>
      </c>
      <c r="D1554" t="s">
        <v>1694</v>
      </c>
      <c r="E1554" t="s">
        <v>1792</v>
      </c>
      <c r="F1554">
        <v>4</v>
      </c>
      <c r="G1554">
        <v>871.2</v>
      </c>
      <c r="H1554">
        <v>0.28999999999999998</v>
      </c>
      <c r="I1554" t="s">
        <v>1824</v>
      </c>
      <c r="J1554">
        <v>2474.2080000000001</v>
      </c>
    </row>
    <row r="1555" spans="1:10" x14ac:dyDescent="0.25">
      <c r="A1555" t="s">
        <v>3379</v>
      </c>
      <c r="B1555" s="2">
        <v>45724</v>
      </c>
      <c r="C1555" t="s">
        <v>1184</v>
      </c>
      <c r="D1555" t="s">
        <v>1584</v>
      </c>
      <c r="E1555" t="s">
        <v>1799</v>
      </c>
      <c r="F1555">
        <v>4</v>
      </c>
      <c r="G1555">
        <v>317.11</v>
      </c>
      <c r="H1555">
        <v>0.16</v>
      </c>
      <c r="I1555" t="s">
        <v>1826</v>
      </c>
      <c r="J1555">
        <v>1065.4896000000001</v>
      </c>
    </row>
    <row r="1556" spans="1:10" x14ac:dyDescent="0.25">
      <c r="A1556" t="s">
        <v>3380</v>
      </c>
      <c r="B1556" s="2">
        <v>45338</v>
      </c>
      <c r="C1556" t="s">
        <v>824</v>
      </c>
      <c r="D1556" t="s">
        <v>1598</v>
      </c>
      <c r="E1556" t="s">
        <v>1797</v>
      </c>
      <c r="F1556">
        <v>2</v>
      </c>
      <c r="G1556">
        <v>388.34</v>
      </c>
      <c r="H1556">
        <v>0.09</v>
      </c>
      <c r="I1556" t="s">
        <v>1826</v>
      </c>
      <c r="J1556">
        <v>706.77879999999993</v>
      </c>
    </row>
    <row r="1557" spans="1:10" x14ac:dyDescent="0.25">
      <c r="A1557" t="s">
        <v>3381</v>
      </c>
      <c r="B1557" s="2">
        <v>45252</v>
      </c>
      <c r="C1557" t="s">
        <v>1005</v>
      </c>
      <c r="D1557" t="s">
        <v>1608</v>
      </c>
      <c r="E1557" t="s">
        <v>1776</v>
      </c>
      <c r="F1557">
        <v>4</v>
      </c>
      <c r="G1557">
        <v>998.2</v>
      </c>
      <c r="H1557">
        <v>0.15</v>
      </c>
      <c r="I1557" t="s">
        <v>1824</v>
      </c>
      <c r="J1557">
        <v>3393.88</v>
      </c>
    </row>
    <row r="1558" spans="1:10" x14ac:dyDescent="0.25">
      <c r="A1558" t="s">
        <v>3382</v>
      </c>
      <c r="B1558" s="2">
        <v>45606</v>
      </c>
      <c r="C1558" t="s">
        <v>1516</v>
      </c>
      <c r="D1558" t="s">
        <v>1620</v>
      </c>
      <c r="E1558" t="s">
        <v>1752</v>
      </c>
      <c r="F1558">
        <v>1</v>
      </c>
      <c r="G1558">
        <v>887.38</v>
      </c>
      <c r="H1558">
        <v>0.01</v>
      </c>
      <c r="I1558" t="s">
        <v>1829</v>
      </c>
      <c r="J1558">
        <v>878.50620000000004</v>
      </c>
    </row>
    <row r="1559" spans="1:10" x14ac:dyDescent="0.25">
      <c r="A1559" t="s">
        <v>3383</v>
      </c>
      <c r="B1559" s="2">
        <v>45524</v>
      </c>
      <c r="C1559" t="s">
        <v>984</v>
      </c>
      <c r="D1559" t="s">
        <v>1622</v>
      </c>
      <c r="E1559" t="s">
        <v>1794</v>
      </c>
      <c r="F1559">
        <v>4</v>
      </c>
      <c r="G1559">
        <v>332.97</v>
      </c>
      <c r="H1559">
        <v>0.28000000000000003</v>
      </c>
      <c r="I1559" t="s">
        <v>1824</v>
      </c>
      <c r="J1559">
        <v>958.95360000000005</v>
      </c>
    </row>
    <row r="1560" spans="1:10" x14ac:dyDescent="0.25">
      <c r="A1560" t="s">
        <v>3384</v>
      </c>
      <c r="B1560" s="2">
        <v>45934</v>
      </c>
      <c r="C1560" t="s">
        <v>93</v>
      </c>
      <c r="D1560" t="s">
        <v>1640</v>
      </c>
      <c r="E1560" t="s">
        <v>1752</v>
      </c>
      <c r="F1560">
        <v>2</v>
      </c>
      <c r="G1560">
        <v>157.91</v>
      </c>
      <c r="H1560">
        <v>0.09</v>
      </c>
      <c r="I1560" t="s">
        <v>1829</v>
      </c>
      <c r="J1560">
        <v>287.39620000000002</v>
      </c>
    </row>
    <row r="1561" spans="1:10" x14ac:dyDescent="0.25">
      <c r="A1561" t="s">
        <v>3385</v>
      </c>
      <c r="B1561" s="2">
        <v>45539</v>
      </c>
      <c r="C1561" t="s">
        <v>1115</v>
      </c>
      <c r="D1561" t="s">
        <v>1572</v>
      </c>
      <c r="E1561" t="s">
        <v>1810</v>
      </c>
      <c r="F1561">
        <v>1</v>
      </c>
      <c r="G1561">
        <v>548.15</v>
      </c>
      <c r="H1561">
        <v>0.11</v>
      </c>
      <c r="I1561" t="s">
        <v>1824</v>
      </c>
      <c r="J1561">
        <v>487.8535</v>
      </c>
    </row>
    <row r="1562" spans="1:10" x14ac:dyDescent="0.25">
      <c r="A1562" t="s">
        <v>3386</v>
      </c>
      <c r="B1562" s="2">
        <v>45555</v>
      </c>
      <c r="C1562" t="s">
        <v>681</v>
      </c>
      <c r="D1562" t="s">
        <v>1644</v>
      </c>
      <c r="E1562" t="s">
        <v>1801</v>
      </c>
      <c r="F1562">
        <v>1</v>
      </c>
      <c r="G1562">
        <v>135.13</v>
      </c>
      <c r="H1562">
        <v>0.04</v>
      </c>
      <c r="I1562" t="s">
        <v>1824</v>
      </c>
      <c r="J1562">
        <v>129.72479999999999</v>
      </c>
    </row>
    <row r="1563" spans="1:10" x14ac:dyDescent="0.25">
      <c r="A1563" t="s">
        <v>3387</v>
      </c>
      <c r="B1563" s="2">
        <v>45281</v>
      </c>
      <c r="C1563" t="s">
        <v>711</v>
      </c>
      <c r="D1563" t="s">
        <v>1660</v>
      </c>
      <c r="E1563" t="s">
        <v>1766</v>
      </c>
      <c r="F1563">
        <v>3</v>
      </c>
      <c r="G1563">
        <v>579.26</v>
      </c>
      <c r="H1563">
        <v>0.19</v>
      </c>
      <c r="I1563" t="s">
        <v>1824</v>
      </c>
      <c r="J1563">
        <v>1407.6017999999999</v>
      </c>
    </row>
    <row r="1564" spans="1:10" x14ac:dyDescent="0.25">
      <c r="A1564" t="s">
        <v>3388</v>
      </c>
      <c r="B1564" s="2">
        <v>45582</v>
      </c>
      <c r="C1564" t="s">
        <v>1214</v>
      </c>
      <c r="D1564" t="s">
        <v>1582</v>
      </c>
      <c r="E1564" t="s">
        <v>1752</v>
      </c>
      <c r="F1564">
        <v>1</v>
      </c>
      <c r="G1564">
        <v>465.63</v>
      </c>
      <c r="H1564">
        <v>0.25</v>
      </c>
      <c r="I1564" t="s">
        <v>1824</v>
      </c>
      <c r="J1564">
        <v>349.22250000000003</v>
      </c>
    </row>
    <row r="1565" spans="1:10" x14ac:dyDescent="0.25">
      <c r="A1565" t="s">
        <v>3389</v>
      </c>
      <c r="B1565" s="2">
        <v>45372</v>
      </c>
      <c r="C1565" t="s">
        <v>181</v>
      </c>
      <c r="D1565" t="s">
        <v>1700</v>
      </c>
      <c r="E1565" t="s">
        <v>1804</v>
      </c>
      <c r="F1565">
        <v>2</v>
      </c>
      <c r="G1565">
        <v>675.61</v>
      </c>
      <c r="H1565">
        <v>0.08</v>
      </c>
      <c r="I1565" t="s">
        <v>1829</v>
      </c>
      <c r="J1565">
        <v>1243.1224</v>
      </c>
    </row>
    <row r="1566" spans="1:10" x14ac:dyDescent="0.25">
      <c r="A1566" t="s">
        <v>3390</v>
      </c>
      <c r="B1566" s="2">
        <v>45458</v>
      </c>
      <c r="C1566" t="s">
        <v>1292</v>
      </c>
      <c r="D1566" t="s">
        <v>1614</v>
      </c>
      <c r="E1566" t="s">
        <v>1776</v>
      </c>
      <c r="F1566">
        <v>1</v>
      </c>
      <c r="G1566">
        <v>718.99</v>
      </c>
      <c r="H1566">
        <v>0.08</v>
      </c>
      <c r="I1566" t="s">
        <v>1826</v>
      </c>
      <c r="J1566">
        <v>661.47080000000005</v>
      </c>
    </row>
    <row r="1567" spans="1:10" x14ac:dyDescent="0.25">
      <c r="A1567" t="s">
        <v>3391</v>
      </c>
      <c r="B1567" s="2">
        <v>45943</v>
      </c>
      <c r="C1567" t="s">
        <v>1175</v>
      </c>
      <c r="D1567" t="s">
        <v>1576</v>
      </c>
      <c r="E1567" t="s">
        <v>1789</v>
      </c>
      <c r="F1567">
        <v>2</v>
      </c>
      <c r="G1567">
        <v>675.65</v>
      </c>
      <c r="H1567">
        <v>0.2</v>
      </c>
      <c r="I1567" t="s">
        <v>1829</v>
      </c>
      <c r="J1567">
        <v>1081.04</v>
      </c>
    </row>
    <row r="1568" spans="1:10" x14ac:dyDescent="0.25">
      <c r="A1568" t="s">
        <v>3392</v>
      </c>
      <c r="B1568" s="2">
        <v>45374</v>
      </c>
      <c r="C1568" t="s">
        <v>1056</v>
      </c>
      <c r="D1568" t="s">
        <v>1738</v>
      </c>
      <c r="E1568" t="s">
        <v>1801</v>
      </c>
      <c r="F1568">
        <v>4</v>
      </c>
      <c r="G1568">
        <v>284.24</v>
      </c>
      <c r="H1568">
        <v>0.1</v>
      </c>
      <c r="I1568" t="s">
        <v>1824</v>
      </c>
      <c r="J1568">
        <v>1023.264</v>
      </c>
    </row>
    <row r="1569" spans="1:10" x14ac:dyDescent="0.25">
      <c r="A1569" t="s">
        <v>3393</v>
      </c>
      <c r="B1569" s="2">
        <v>45374</v>
      </c>
      <c r="C1569" t="s">
        <v>693</v>
      </c>
      <c r="D1569" t="s">
        <v>1546</v>
      </c>
      <c r="E1569" t="s">
        <v>1766</v>
      </c>
      <c r="F1569">
        <v>1</v>
      </c>
      <c r="G1569">
        <v>94.26</v>
      </c>
      <c r="H1569">
        <v>0.18</v>
      </c>
      <c r="I1569" t="s">
        <v>1826</v>
      </c>
      <c r="J1569">
        <v>77.293200000000013</v>
      </c>
    </row>
    <row r="1570" spans="1:10" x14ac:dyDescent="0.25">
      <c r="A1570" t="s">
        <v>3394</v>
      </c>
      <c r="B1570" s="2">
        <v>45789</v>
      </c>
      <c r="C1570" t="s">
        <v>1292</v>
      </c>
      <c r="D1570" t="s">
        <v>1557</v>
      </c>
      <c r="E1570" t="s">
        <v>1789</v>
      </c>
      <c r="F1570">
        <v>4</v>
      </c>
      <c r="G1570">
        <v>458.58</v>
      </c>
      <c r="H1570">
        <v>0.28999999999999998</v>
      </c>
      <c r="I1570" t="s">
        <v>1829</v>
      </c>
      <c r="J1570">
        <v>1302.3671999999999</v>
      </c>
    </row>
    <row r="1571" spans="1:10" x14ac:dyDescent="0.25">
      <c r="A1571" t="s">
        <v>3395</v>
      </c>
      <c r="B1571" s="2">
        <v>45452</v>
      </c>
      <c r="C1571" t="s">
        <v>396</v>
      </c>
      <c r="D1571" t="s">
        <v>1678</v>
      </c>
      <c r="E1571" t="s">
        <v>1789</v>
      </c>
      <c r="F1571">
        <v>4</v>
      </c>
      <c r="G1571">
        <v>704.49</v>
      </c>
      <c r="H1571">
        <v>0.05</v>
      </c>
      <c r="I1571" t="s">
        <v>1829</v>
      </c>
      <c r="J1571">
        <v>2677.0619999999999</v>
      </c>
    </row>
    <row r="1572" spans="1:10" x14ac:dyDescent="0.25">
      <c r="A1572" t="s">
        <v>3396</v>
      </c>
      <c r="B1572" s="2">
        <v>45284</v>
      </c>
      <c r="C1572" t="s">
        <v>130</v>
      </c>
      <c r="D1572" t="s">
        <v>1602</v>
      </c>
      <c r="E1572" t="s">
        <v>1813</v>
      </c>
      <c r="F1572">
        <v>4</v>
      </c>
      <c r="G1572">
        <v>822.32</v>
      </c>
      <c r="H1572">
        <v>0.26</v>
      </c>
      <c r="I1572" t="s">
        <v>1826</v>
      </c>
      <c r="J1572">
        <v>2434.0672</v>
      </c>
    </row>
    <row r="1573" spans="1:10" x14ac:dyDescent="0.25">
      <c r="A1573" t="s">
        <v>3397</v>
      </c>
      <c r="B1573" s="2">
        <v>45325</v>
      </c>
      <c r="C1573" t="s">
        <v>785</v>
      </c>
      <c r="D1573" t="s">
        <v>1551</v>
      </c>
      <c r="E1573" t="s">
        <v>1797</v>
      </c>
      <c r="F1573">
        <v>4</v>
      </c>
      <c r="G1573">
        <v>785.41</v>
      </c>
      <c r="H1573">
        <v>0.13</v>
      </c>
      <c r="I1573" t="s">
        <v>1829</v>
      </c>
      <c r="J1573">
        <v>2733.2267999999999</v>
      </c>
    </row>
    <row r="1574" spans="1:10" x14ac:dyDescent="0.25">
      <c r="A1574" t="s">
        <v>3398</v>
      </c>
      <c r="B1574" s="2">
        <v>45465</v>
      </c>
      <c r="C1574" t="s">
        <v>127</v>
      </c>
      <c r="D1574" t="s">
        <v>1626</v>
      </c>
      <c r="E1574" t="s">
        <v>1799</v>
      </c>
      <c r="F1574">
        <v>1</v>
      </c>
      <c r="G1574">
        <v>405.8</v>
      </c>
      <c r="H1574">
        <v>0.11</v>
      </c>
      <c r="I1574" t="s">
        <v>1826</v>
      </c>
      <c r="J1574">
        <v>361.16199999999998</v>
      </c>
    </row>
    <row r="1575" spans="1:10" x14ac:dyDescent="0.25">
      <c r="A1575" t="s">
        <v>3399</v>
      </c>
      <c r="B1575" s="2">
        <v>45612</v>
      </c>
      <c r="C1575" t="s">
        <v>1343</v>
      </c>
      <c r="D1575" t="s">
        <v>1730</v>
      </c>
      <c r="E1575" t="s">
        <v>1786</v>
      </c>
      <c r="F1575">
        <v>2</v>
      </c>
      <c r="G1575">
        <v>976.83</v>
      </c>
      <c r="H1575">
        <v>0.1</v>
      </c>
      <c r="I1575" t="s">
        <v>1826</v>
      </c>
      <c r="J1575">
        <v>1758.2940000000001</v>
      </c>
    </row>
    <row r="1576" spans="1:10" x14ac:dyDescent="0.25">
      <c r="A1576" t="s">
        <v>3400</v>
      </c>
      <c r="B1576" s="2">
        <v>45472</v>
      </c>
      <c r="C1576" t="s">
        <v>869</v>
      </c>
      <c r="D1576" t="s">
        <v>1676</v>
      </c>
      <c r="E1576" t="s">
        <v>1761</v>
      </c>
      <c r="F1576">
        <v>1</v>
      </c>
      <c r="G1576">
        <v>644.15</v>
      </c>
      <c r="H1576">
        <v>0.06</v>
      </c>
      <c r="I1576" t="s">
        <v>1824</v>
      </c>
      <c r="J1576">
        <v>605.50099999999998</v>
      </c>
    </row>
    <row r="1577" spans="1:10" x14ac:dyDescent="0.25">
      <c r="A1577" t="s">
        <v>3401</v>
      </c>
      <c r="B1577" s="2">
        <v>45897</v>
      </c>
      <c r="C1577" t="s">
        <v>1059</v>
      </c>
      <c r="D1577" t="s">
        <v>1682</v>
      </c>
      <c r="E1577" t="s">
        <v>1797</v>
      </c>
      <c r="F1577">
        <v>1</v>
      </c>
      <c r="G1577">
        <v>470.55</v>
      </c>
      <c r="H1577">
        <v>0.23</v>
      </c>
      <c r="I1577" t="s">
        <v>1826</v>
      </c>
      <c r="J1577">
        <v>362.32350000000002</v>
      </c>
    </row>
    <row r="1578" spans="1:10" x14ac:dyDescent="0.25">
      <c r="A1578" t="s">
        <v>3402</v>
      </c>
      <c r="B1578" s="2">
        <v>45241</v>
      </c>
      <c r="C1578" t="s">
        <v>1472</v>
      </c>
      <c r="D1578" t="s">
        <v>1560</v>
      </c>
      <c r="E1578" t="s">
        <v>1776</v>
      </c>
      <c r="F1578">
        <v>3</v>
      </c>
      <c r="G1578">
        <v>598.82000000000005</v>
      </c>
      <c r="H1578">
        <v>0.19</v>
      </c>
      <c r="I1578" t="s">
        <v>1829</v>
      </c>
      <c r="J1578">
        <v>1455.1325999999999</v>
      </c>
    </row>
    <row r="1579" spans="1:10" x14ac:dyDescent="0.25">
      <c r="A1579" t="s">
        <v>3403</v>
      </c>
      <c r="B1579" s="2">
        <v>45851</v>
      </c>
      <c r="C1579" t="s">
        <v>360</v>
      </c>
      <c r="D1579" t="s">
        <v>1588</v>
      </c>
      <c r="E1579" t="s">
        <v>1794</v>
      </c>
      <c r="F1579">
        <v>4</v>
      </c>
      <c r="G1579">
        <v>659.17</v>
      </c>
      <c r="H1579">
        <v>0.12</v>
      </c>
      <c r="I1579" t="s">
        <v>1824</v>
      </c>
      <c r="J1579">
        <v>2320.2784000000001</v>
      </c>
    </row>
    <row r="1580" spans="1:10" x14ac:dyDescent="0.25">
      <c r="A1580" t="s">
        <v>3404</v>
      </c>
      <c r="B1580" s="2">
        <v>45572</v>
      </c>
      <c r="C1580" t="s">
        <v>369</v>
      </c>
      <c r="D1580" t="s">
        <v>1640</v>
      </c>
      <c r="E1580" t="s">
        <v>1757</v>
      </c>
      <c r="F1580">
        <v>2</v>
      </c>
      <c r="G1580">
        <v>216.02</v>
      </c>
      <c r="H1580">
        <v>0.25</v>
      </c>
      <c r="I1580" t="s">
        <v>1824</v>
      </c>
      <c r="J1580">
        <v>324.02999999999997</v>
      </c>
    </row>
    <row r="1581" spans="1:10" x14ac:dyDescent="0.25">
      <c r="A1581" t="s">
        <v>3405</v>
      </c>
      <c r="B1581" s="2">
        <v>45774</v>
      </c>
      <c r="C1581" t="s">
        <v>124</v>
      </c>
      <c r="D1581" t="s">
        <v>1610</v>
      </c>
      <c r="E1581" t="s">
        <v>1789</v>
      </c>
      <c r="F1581">
        <v>2</v>
      </c>
      <c r="G1581">
        <v>613.47</v>
      </c>
      <c r="H1581">
        <v>0.02</v>
      </c>
      <c r="I1581" t="s">
        <v>1826</v>
      </c>
      <c r="J1581">
        <v>1202.4012</v>
      </c>
    </row>
    <row r="1582" spans="1:10" x14ac:dyDescent="0.25">
      <c r="A1582" t="s">
        <v>3406</v>
      </c>
      <c r="B1582" s="2">
        <v>45921</v>
      </c>
      <c r="C1582" t="s">
        <v>350</v>
      </c>
      <c r="D1582" t="s">
        <v>1664</v>
      </c>
      <c r="E1582" t="s">
        <v>1794</v>
      </c>
      <c r="F1582">
        <v>2</v>
      </c>
      <c r="G1582">
        <v>485.17</v>
      </c>
      <c r="H1582">
        <v>0.11</v>
      </c>
      <c r="I1582" t="s">
        <v>1826</v>
      </c>
      <c r="J1582">
        <v>863.60260000000005</v>
      </c>
    </row>
    <row r="1583" spans="1:10" x14ac:dyDescent="0.25">
      <c r="A1583" t="s">
        <v>3407</v>
      </c>
      <c r="B1583" s="2">
        <v>45268</v>
      </c>
      <c r="C1583" t="s">
        <v>969</v>
      </c>
      <c r="D1583" t="s">
        <v>1640</v>
      </c>
      <c r="E1583" t="s">
        <v>1789</v>
      </c>
      <c r="F1583">
        <v>1</v>
      </c>
      <c r="G1583">
        <v>209.7</v>
      </c>
      <c r="H1583">
        <v>0.2</v>
      </c>
      <c r="I1583" t="s">
        <v>1826</v>
      </c>
      <c r="J1583">
        <v>167.76</v>
      </c>
    </row>
    <row r="1584" spans="1:10" x14ac:dyDescent="0.25">
      <c r="A1584" t="s">
        <v>3408</v>
      </c>
      <c r="B1584" s="2">
        <v>45402</v>
      </c>
      <c r="C1584" t="s">
        <v>1026</v>
      </c>
      <c r="D1584" t="s">
        <v>1732</v>
      </c>
      <c r="E1584" t="s">
        <v>1752</v>
      </c>
      <c r="F1584">
        <v>1</v>
      </c>
      <c r="G1584">
        <v>681.47</v>
      </c>
      <c r="H1584">
        <v>0.15</v>
      </c>
      <c r="I1584" t="s">
        <v>1824</v>
      </c>
      <c r="J1584">
        <v>579.24950000000001</v>
      </c>
    </row>
    <row r="1585" spans="1:10" x14ac:dyDescent="0.25">
      <c r="A1585" t="s">
        <v>3409</v>
      </c>
      <c r="B1585" s="2">
        <v>45667</v>
      </c>
      <c r="C1585" t="s">
        <v>1362</v>
      </c>
      <c r="D1585" t="s">
        <v>1700</v>
      </c>
      <c r="E1585" t="s">
        <v>1807</v>
      </c>
      <c r="F1585">
        <v>2</v>
      </c>
      <c r="G1585">
        <v>877.21</v>
      </c>
      <c r="H1585">
        <v>0.1</v>
      </c>
      <c r="I1585" t="s">
        <v>1824</v>
      </c>
      <c r="J1585">
        <v>1578.9780000000001</v>
      </c>
    </row>
    <row r="1586" spans="1:10" x14ac:dyDescent="0.25">
      <c r="A1586" t="s">
        <v>3410</v>
      </c>
      <c r="B1586" s="2">
        <v>45902</v>
      </c>
      <c r="C1586" t="s">
        <v>1002</v>
      </c>
      <c r="D1586" t="s">
        <v>1704</v>
      </c>
      <c r="E1586" t="s">
        <v>1773</v>
      </c>
      <c r="F1586">
        <v>2</v>
      </c>
      <c r="G1586">
        <v>479.77</v>
      </c>
      <c r="H1586">
        <v>0.21</v>
      </c>
      <c r="I1586" t="s">
        <v>1826</v>
      </c>
      <c r="J1586">
        <v>758.03660000000002</v>
      </c>
    </row>
    <row r="1587" spans="1:10" x14ac:dyDescent="0.25">
      <c r="A1587" t="s">
        <v>3411</v>
      </c>
      <c r="B1587" s="2">
        <v>45589</v>
      </c>
      <c r="C1587" t="s">
        <v>1014</v>
      </c>
      <c r="D1587" t="s">
        <v>1714</v>
      </c>
      <c r="E1587" t="s">
        <v>1801</v>
      </c>
      <c r="F1587">
        <v>1</v>
      </c>
      <c r="G1587">
        <v>140.72</v>
      </c>
      <c r="H1587">
        <v>0</v>
      </c>
      <c r="I1587" t="s">
        <v>1829</v>
      </c>
      <c r="J1587">
        <v>140.72</v>
      </c>
    </row>
    <row r="1588" spans="1:10" x14ac:dyDescent="0.25">
      <c r="A1588" t="s">
        <v>3412</v>
      </c>
      <c r="B1588" s="2">
        <v>45668</v>
      </c>
      <c r="C1588" t="s">
        <v>114</v>
      </c>
      <c r="D1588" t="s">
        <v>1586</v>
      </c>
      <c r="E1588" t="s">
        <v>1776</v>
      </c>
      <c r="F1588">
        <v>2</v>
      </c>
      <c r="G1588">
        <v>764.25</v>
      </c>
      <c r="H1588">
        <v>0.23</v>
      </c>
      <c r="I1588" t="s">
        <v>1826</v>
      </c>
      <c r="J1588">
        <v>1176.9449999999999</v>
      </c>
    </row>
    <row r="1589" spans="1:10" x14ac:dyDescent="0.25">
      <c r="A1589" t="s">
        <v>3413</v>
      </c>
      <c r="B1589" s="2">
        <v>45300</v>
      </c>
      <c r="C1589" t="s">
        <v>719</v>
      </c>
      <c r="D1589" t="s">
        <v>1714</v>
      </c>
      <c r="E1589" t="s">
        <v>1773</v>
      </c>
      <c r="F1589">
        <v>3</v>
      </c>
      <c r="G1589">
        <v>107.8</v>
      </c>
      <c r="H1589">
        <v>0.28999999999999998</v>
      </c>
      <c r="I1589" t="s">
        <v>1826</v>
      </c>
      <c r="J1589">
        <v>229.614</v>
      </c>
    </row>
    <row r="1590" spans="1:10" x14ac:dyDescent="0.25">
      <c r="A1590" t="s">
        <v>3414</v>
      </c>
      <c r="B1590" s="2">
        <v>45757</v>
      </c>
      <c r="C1590" t="s">
        <v>496</v>
      </c>
      <c r="D1590" t="s">
        <v>1592</v>
      </c>
      <c r="E1590" t="s">
        <v>1782</v>
      </c>
      <c r="F1590">
        <v>4</v>
      </c>
      <c r="G1590">
        <v>565.37</v>
      </c>
      <c r="H1590">
        <v>7.0000000000000007E-2</v>
      </c>
      <c r="I1590" t="s">
        <v>1826</v>
      </c>
      <c r="J1590">
        <v>2103.1763999999998</v>
      </c>
    </row>
    <row r="1591" spans="1:10" x14ac:dyDescent="0.25">
      <c r="A1591" t="s">
        <v>3415</v>
      </c>
      <c r="B1591" s="2">
        <v>45235</v>
      </c>
      <c r="C1591" t="s">
        <v>137</v>
      </c>
      <c r="D1591" t="s">
        <v>1620</v>
      </c>
      <c r="E1591" t="s">
        <v>1769</v>
      </c>
      <c r="F1591">
        <v>3</v>
      </c>
      <c r="G1591">
        <v>811.45</v>
      </c>
      <c r="H1591">
        <v>0.26</v>
      </c>
      <c r="I1591" t="s">
        <v>1824</v>
      </c>
      <c r="J1591">
        <v>1801.4190000000001</v>
      </c>
    </row>
    <row r="1592" spans="1:10" x14ac:dyDescent="0.25">
      <c r="A1592" t="s">
        <v>3416</v>
      </c>
      <c r="B1592" s="2">
        <v>45749</v>
      </c>
      <c r="C1592" t="s">
        <v>1275</v>
      </c>
      <c r="D1592" t="s">
        <v>1614</v>
      </c>
      <c r="E1592" t="s">
        <v>1813</v>
      </c>
      <c r="F1592">
        <v>4</v>
      </c>
      <c r="G1592">
        <v>62.25</v>
      </c>
      <c r="H1592">
        <v>0.11</v>
      </c>
      <c r="I1592" t="s">
        <v>1826</v>
      </c>
      <c r="J1592">
        <v>221.61</v>
      </c>
    </row>
    <row r="1593" spans="1:10" x14ac:dyDescent="0.25">
      <c r="A1593" t="s">
        <v>3417</v>
      </c>
      <c r="B1593" s="2">
        <v>45807</v>
      </c>
      <c r="C1593" t="s">
        <v>107</v>
      </c>
      <c r="D1593" t="s">
        <v>1738</v>
      </c>
      <c r="E1593" t="s">
        <v>1789</v>
      </c>
      <c r="F1593">
        <v>1</v>
      </c>
      <c r="G1593">
        <v>749.78</v>
      </c>
      <c r="H1593">
        <v>0.03</v>
      </c>
      <c r="I1593" t="s">
        <v>1824</v>
      </c>
      <c r="J1593">
        <v>727.28659999999991</v>
      </c>
    </row>
    <row r="1594" spans="1:10" x14ac:dyDescent="0.25">
      <c r="A1594" t="s">
        <v>3418</v>
      </c>
      <c r="B1594" s="2">
        <v>45496</v>
      </c>
      <c r="C1594" t="s">
        <v>1098</v>
      </c>
      <c r="D1594" t="s">
        <v>1666</v>
      </c>
      <c r="E1594" t="s">
        <v>1773</v>
      </c>
      <c r="F1594">
        <v>3</v>
      </c>
      <c r="G1594">
        <v>630.28</v>
      </c>
      <c r="H1594">
        <v>7.0000000000000007E-2</v>
      </c>
      <c r="I1594" t="s">
        <v>1829</v>
      </c>
      <c r="J1594">
        <v>1758.4811999999999</v>
      </c>
    </row>
    <row r="1595" spans="1:10" x14ac:dyDescent="0.25">
      <c r="A1595" t="s">
        <v>3419</v>
      </c>
      <c r="B1595" s="2">
        <v>45355</v>
      </c>
      <c r="C1595" t="s">
        <v>484</v>
      </c>
      <c r="D1595" t="s">
        <v>1608</v>
      </c>
      <c r="E1595" t="s">
        <v>1804</v>
      </c>
      <c r="F1595">
        <v>1</v>
      </c>
      <c r="G1595">
        <v>101.84</v>
      </c>
      <c r="H1595">
        <v>0.17</v>
      </c>
      <c r="I1595" t="s">
        <v>1824</v>
      </c>
      <c r="J1595">
        <v>84.527199999999993</v>
      </c>
    </row>
    <row r="1596" spans="1:10" x14ac:dyDescent="0.25">
      <c r="A1596" t="s">
        <v>3420</v>
      </c>
      <c r="B1596" s="2">
        <v>45256</v>
      </c>
      <c r="C1596" t="s">
        <v>208</v>
      </c>
      <c r="D1596" t="s">
        <v>1596</v>
      </c>
      <c r="E1596" t="s">
        <v>1810</v>
      </c>
      <c r="F1596">
        <v>4</v>
      </c>
      <c r="G1596">
        <v>641.45000000000005</v>
      </c>
      <c r="H1596">
        <v>0.16</v>
      </c>
      <c r="I1596" t="s">
        <v>1829</v>
      </c>
      <c r="J1596">
        <v>2155.2719999999999</v>
      </c>
    </row>
    <row r="1597" spans="1:10" x14ac:dyDescent="0.25">
      <c r="A1597" t="s">
        <v>3421</v>
      </c>
      <c r="B1597" s="2">
        <v>45849</v>
      </c>
      <c r="C1597" t="s">
        <v>1452</v>
      </c>
      <c r="D1597" t="s">
        <v>1634</v>
      </c>
      <c r="E1597" t="s">
        <v>1757</v>
      </c>
      <c r="F1597">
        <v>1</v>
      </c>
      <c r="G1597">
        <v>135.87</v>
      </c>
      <c r="H1597">
        <v>0.23</v>
      </c>
      <c r="I1597" t="s">
        <v>1826</v>
      </c>
      <c r="J1597">
        <v>104.6199</v>
      </c>
    </row>
    <row r="1598" spans="1:10" x14ac:dyDescent="0.25">
      <c r="A1598" t="s">
        <v>3422</v>
      </c>
      <c r="B1598" s="2">
        <v>45344</v>
      </c>
      <c r="C1598" t="s">
        <v>341</v>
      </c>
      <c r="D1598" t="s">
        <v>1590</v>
      </c>
      <c r="E1598" t="s">
        <v>1776</v>
      </c>
      <c r="F1598">
        <v>1</v>
      </c>
      <c r="G1598">
        <v>388.35</v>
      </c>
      <c r="H1598">
        <v>0.01</v>
      </c>
      <c r="I1598" t="s">
        <v>1826</v>
      </c>
      <c r="J1598">
        <v>384.4665</v>
      </c>
    </row>
    <row r="1599" spans="1:10" x14ac:dyDescent="0.25">
      <c r="A1599" t="s">
        <v>3423</v>
      </c>
      <c r="B1599" s="2">
        <v>45367</v>
      </c>
      <c r="C1599" t="s">
        <v>1495</v>
      </c>
      <c r="D1599" t="s">
        <v>1624</v>
      </c>
      <c r="E1599" t="s">
        <v>1786</v>
      </c>
      <c r="F1599">
        <v>2</v>
      </c>
      <c r="G1599">
        <v>999.08</v>
      </c>
      <c r="H1599">
        <v>0.3</v>
      </c>
      <c r="I1599" t="s">
        <v>1826</v>
      </c>
      <c r="J1599">
        <v>1398.712</v>
      </c>
    </row>
    <row r="1600" spans="1:10" x14ac:dyDescent="0.25">
      <c r="A1600" t="s">
        <v>3424</v>
      </c>
      <c r="B1600" s="2">
        <v>45887</v>
      </c>
      <c r="C1600" t="s">
        <v>565</v>
      </c>
      <c r="D1600" t="s">
        <v>1624</v>
      </c>
      <c r="E1600" t="s">
        <v>1807</v>
      </c>
      <c r="F1600">
        <v>3</v>
      </c>
      <c r="G1600">
        <v>453.19</v>
      </c>
      <c r="H1600">
        <v>0.08</v>
      </c>
      <c r="I1600" t="s">
        <v>1829</v>
      </c>
      <c r="J1600">
        <v>1250.8044</v>
      </c>
    </row>
    <row r="1601" spans="1:10" x14ac:dyDescent="0.25">
      <c r="A1601" t="s">
        <v>3425</v>
      </c>
      <c r="B1601" s="2">
        <v>45567</v>
      </c>
      <c r="C1601" t="s">
        <v>755</v>
      </c>
      <c r="D1601" t="s">
        <v>1708</v>
      </c>
      <c r="E1601" t="s">
        <v>1789</v>
      </c>
      <c r="F1601">
        <v>2</v>
      </c>
      <c r="G1601">
        <v>61.31</v>
      </c>
      <c r="H1601">
        <v>0.15</v>
      </c>
      <c r="I1601" t="s">
        <v>1829</v>
      </c>
      <c r="J1601">
        <v>104.227</v>
      </c>
    </row>
    <row r="1602" spans="1:10" x14ac:dyDescent="0.25">
      <c r="A1602" t="s">
        <v>3426</v>
      </c>
      <c r="B1602" s="2">
        <v>45223</v>
      </c>
      <c r="C1602" t="s">
        <v>1074</v>
      </c>
      <c r="D1602" t="s">
        <v>1710</v>
      </c>
      <c r="E1602" t="s">
        <v>1789</v>
      </c>
      <c r="F1602">
        <v>2</v>
      </c>
      <c r="G1602">
        <v>870.13</v>
      </c>
      <c r="H1602">
        <v>0.23</v>
      </c>
      <c r="I1602" t="s">
        <v>1824</v>
      </c>
      <c r="J1602">
        <v>1340.0001999999999</v>
      </c>
    </row>
    <row r="1603" spans="1:10" x14ac:dyDescent="0.25">
      <c r="A1603" t="s">
        <v>3427</v>
      </c>
      <c r="B1603" s="2">
        <v>45664</v>
      </c>
      <c r="C1603" t="s">
        <v>247</v>
      </c>
      <c r="D1603" t="s">
        <v>1578</v>
      </c>
      <c r="E1603" t="s">
        <v>1813</v>
      </c>
      <c r="F1603">
        <v>1</v>
      </c>
      <c r="G1603">
        <v>336.51</v>
      </c>
      <c r="H1603">
        <v>0.11</v>
      </c>
      <c r="I1603" t="s">
        <v>1826</v>
      </c>
      <c r="J1603">
        <v>299.4939</v>
      </c>
    </row>
    <row r="1604" spans="1:10" x14ac:dyDescent="0.25">
      <c r="A1604" t="s">
        <v>3428</v>
      </c>
      <c r="B1604" s="2">
        <v>45313</v>
      </c>
      <c r="C1604" t="s">
        <v>598</v>
      </c>
      <c r="D1604" t="s">
        <v>1682</v>
      </c>
      <c r="E1604" t="s">
        <v>1752</v>
      </c>
      <c r="F1604">
        <v>1</v>
      </c>
      <c r="G1604">
        <v>305.70999999999998</v>
      </c>
      <c r="H1604">
        <v>0.26</v>
      </c>
      <c r="I1604" t="s">
        <v>1829</v>
      </c>
      <c r="J1604">
        <v>226.22540000000001</v>
      </c>
    </row>
    <row r="1605" spans="1:10" x14ac:dyDescent="0.25">
      <c r="A1605" t="s">
        <v>3429</v>
      </c>
      <c r="B1605" s="2">
        <v>45224</v>
      </c>
      <c r="C1605" t="s">
        <v>419</v>
      </c>
      <c r="D1605" t="s">
        <v>1568</v>
      </c>
      <c r="E1605" t="s">
        <v>1810</v>
      </c>
      <c r="F1605">
        <v>2</v>
      </c>
      <c r="G1605">
        <v>635.39</v>
      </c>
      <c r="H1605">
        <v>0.28999999999999998</v>
      </c>
      <c r="I1605" t="s">
        <v>1829</v>
      </c>
      <c r="J1605">
        <v>902.25379999999996</v>
      </c>
    </row>
    <row r="1606" spans="1:10" x14ac:dyDescent="0.25">
      <c r="A1606" t="s">
        <v>3430</v>
      </c>
      <c r="B1606" s="2">
        <v>45491</v>
      </c>
      <c r="C1606" t="s">
        <v>405</v>
      </c>
      <c r="D1606" t="s">
        <v>1732</v>
      </c>
      <c r="E1606" t="s">
        <v>1813</v>
      </c>
      <c r="F1606">
        <v>2</v>
      </c>
      <c r="G1606">
        <v>253.87</v>
      </c>
      <c r="H1606">
        <v>0.23</v>
      </c>
      <c r="I1606" t="s">
        <v>1829</v>
      </c>
      <c r="J1606">
        <v>390.95979999999997</v>
      </c>
    </row>
    <row r="1607" spans="1:10" x14ac:dyDescent="0.25">
      <c r="A1607" t="s">
        <v>3431</v>
      </c>
      <c r="B1607" s="2">
        <v>45472</v>
      </c>
      <c r="C1607" t="s">
        <v>1489</v>
      </c>
      <c r="D1607" t="s">
        <v>1700</v>
      </c>
      <c r="E1607" t="s">
        <v>1807</v>
      </c>
      <c r="F1607">
        <v>3</v>
      </c>
      <c r="G1607">
        <v>915.81</v>
      </c>
      <c r="H1607">
        <v>0.17</v>
      </c>
      <c r="I1607" t="s">
        <v>1829</v>
      </c>
      <c r="J1607">
        <v>2280.3669</v>
      </c>
    </row>
    <row r="1608" spans="1:10" x14ac:dyDescent="0.25">
      <c r="A1608" t="s">
        <v>3432</v>
      </c>
      <c r="B1608" s="2">
        <v>45795</v>
      </c>
      <c r="C1608" t="s">
        <v>681</v>
      </c>
      <c r="D1608" t="s">
        <v>1632</v>
      </c>
      <c r="E1608" t="s">
        <v>1782</v>
      </c>
      <c r="F1608">
        <v>3</v>
      </c>
      <c r="G1608">
        <v>779.5</v>
      </c>
      <c r="H1608">
        <v>0.02</v>
      </c>
      <c r="I1608" t="s">
        <v>1824</v>
      </c>
      <c r="J1608">
        <v>2291.73</v>
      </c>
    </row>
    <row r="1609" spans="1:10" x14ac:dyDescent="0.25">
      <c r="A1609" t="s">
        <v>3433</v>
      </c>
      <c r="B1609" s="2">
        <v>45470</v>
      </c>
      <c r="C1609" t="s">
        <v>1446</v>
      </c>
      <c r="D1609" t="s">
        <v>1670</v>
      </c>
      <c r="E1609" t="s">
        <v>1804</v>
      </c>
      <c r="F1609">
        <v>2</v>
      </c>
      <c r="G1609">
        <v>780.57</v>
      </c>
      <c r="H1609">
        <v>0.26</v>
      </c>
      <c r="I1609" t="s">
        <v>1824</v>
      </c>
      <c r="J1609">
        <v>1155.2436</v>
      </c>
    </row>
    <row r="1610" spans="1:10" x14ac:dyDescent="0.25">
      <c r="A1610" t="s">
        <v>3434</v>
      </c>
      <c r="B1610" s="2">
        <v>45390</v>
      </c>
      <c r="C1610" t="s">
        <v>1196</v>
      </c>
      <c r="D1610" t="s">
        <v>1738</v>
      </c>
      <c r="E1610" t="s">
        <v>1813</v>
      </c>
      <c r="F1610">
        <v>1</v>
      </c>
      <c r="G1610">
        <v>511.35</v>
      </c>
      <c r="H1610">
        <v>0</v>
      </c>
      <c r="I1610" t="s">
        <v>1824</v>
      </c>
      <c r="J1610">
        <v>511.35</v>
      </c>
    </row>
    <row r="1611" spans="1:10" x14ac:dyDescent="0.25">
      <c r="A1611" t="s">
        <v>3435</v>
      </c>
      <c r="B1611" s="2">
        <v>45803</v>
      </c>
      <c r="C1611" t="s">
        <v>75</v>
      </c>
      <c r="D1611" t="s">
        <v>1742</v>
      </c>
      <c r="E1611" t="s">
        <v>1766</v>
      </c>
      <c r="F1611">
        <v>4</v>
      </c>
      <c r="G1611">
        <v>44.07</v>
      </c>
      <c r="H1611">
        <v>0.28999999999999998</v>
      </c>
      <c r="I1611" t="s">
        <v>1829</v>
      </c>
      <c r="J1611">
        <v>125.1588</v>
      </c>
    </row>
    <row r="1612" spans="1:10" x14ac:dyDescent="0.25">
      <c r="A1612" t="s">
        <v>3436</v>
      </c>
      <c r="B1612" s="2">
        <v>45320</v>
      </c>
      <c r="C1612" t="s">
        <v>646</v>
      </c>
      <c r="D1612" t="s">
        <v>1686</v>
      </c>
      <c r="E1612" t="s">
        <v>1792</v>
      </c>
      <c r="F1612">
        <v>2</v>
      </c>
      <c r="G1612">
        <v>895.92</v>
      </c>
      <c r="H1612">
        <v>0.15</v>
      </c>
      <c r="I1612" t="s">
        <v>1824</v>
      </c>
      <c r="J1612">
        <v>1523.0640000000001</v>
      </c>
    </row>
    <row r="1613" spans="1:10" x14ac:dyDescent="0.25">
      <c r="A1613" t="s">
        <v>3437</v>
      </c>
      <c r="B1613" s="2">
        <v>45619</v>
      </c>
      <c r="C1613" t="s">
        <v>963</v>
      </c>
      <c r="D1613" t="s">
        <v>1654</v>
      </c>
      <c r="E1613" t="s">
        <v>1761</v>
      </c>
      <c r="F1613">
        <v>4</v>
      </c>
      <c r="G1613">
        <v>456.32</v>
      </c>
      <c r="H1613">
        <v>0.22</v>
      </c>
      <c r="I1613" t="s">
        <v>1829</v>
      </c>
      <c r="J1613">
        <v>1423.7184</v>
      </c>
    </row>
    <row r="1614" spans="1:10" x14ac:dyDescent="0.25">
      <c r="A1614" t="s">
        <v>3438</v>
      </c>
      <c r="B1614" s="2">
        <v>45777</v>
      </c>
      <c r="C1614" t="s">
        <v>1304</v>
      </c>
      <c r="D1614" t="s">
        <v>1616</v>
      </c>
      <c r="E1614" t="s">
        <v>1752</v>
      </c>
      <c r="F1614">
        <v>1</v>
      </c>
      <c r="G1614">
        <v>905.5</v>
      </c>
      <c r="H1614">
        <v>0.28999999999999998</v>
      </c>
      <c r="I1614" t="s">
        <v>1829</v>
      </c>
      <c r="J1614">
        <v>642.90499999999997</v>
      </c>
    </row>
    <row r="1615" spans="1:10" x14ac:dyDescent="0.25">
      <c r="A1615" t="s">
        <v>3439</v>
      </c>
      <c r="B1615" s="2">
        <v>45523</v>
      </c>
      <c r="C1615" t="s">
        <v>666</v>
      </c>
      <c r="D1615" t="s">
        <v>1580</v>
      </c>
      <c r="E1615" t="s">
        <v>1797</v>
      </c>
      <c r="F1615">
        <v>3</v>
      </c>
      <c r="G1615">
        <v>63.19</v>
      </c>
      <c r="H1615">
        <v>0.08</v>
      </c>
      <c r="I1615" t="s">
        <v>1824</v>
      </c>
      <c r="J1615">
        <v>174.40440000000001</v>
      </c>
    </row>
    <row r="1616" spans="1:10" x14ac:dyDescent="0.25">
      <c r="A1616" t="s">
        <v>3440</v>
      </c>
      <c r="B1616" s="2">
        <v>45628</v>
      </c>
      <c r="C1616" t="s">
        <v>191</v>
      </c>
      <c r="D1616" t="s">
        <v>1688</v>
      </c>
      <c r="E1616" t="s">
        <v>1779</v>
      </c>
      <c r="F1616">
        <v>3</v>
      </c>
      <c r="G1616">
        <v>687.66</v>
      </c>
      <c r="H1616">
        <v>0.06</v>
      </c>
      <c r="I1616" t="s">
        <v>1826</v>
      </c>
      <c r="J1616">
        <v>1939.2012</v>
      </c>
    </row>
    <row r="1617" spans="1:10" x14ac:dyDescent="0.25">
      <c r="A1617" t="s">
        <v>3441</v>
      </c>
      <c r="B1617" s="2">
        <v>45742</v>
      </c>
      <c r="C1617" t="s">
        <v>711</v>
      </c>
      <c r="D1617" t="s">
        <v>1634</v>
      </c>
      <c r="E1617" t="s">
        <v>1786</v>
      </c>
      <c r="F1617">
        <v>4</v>
      </c>
      <c r="G1617">
        <v>639.05999999999995</v>
      </c>
      <c r="H1617">
        <v>0.12</v>
      </c>
      <c r="I1617" t="s">
        <v>1826</v>
      </c>
      <c r="J1617">
        <v>2249.4911999999999</v>
      </c>
    </row>
    <row r="1618" spans="1:10" x14ac:dyDescent="0.25">
      <c r="A1618" t="s">
        <v>3442</v>
      </c>
      <c r="B1618" s="2">
        <v>45456</v>
      </c>
      <c r="C1618" t="s">
        <v>247</v>
      </c>
      <c r="D1618" t="s">
        <v>1690</v>
      </c>
      <c r="E1618" t="s">
        <v>1779</v>
      </c>
      <c r="F1618">
        <v>1</v>
      </c>
      <c r="G1618">
        <v>475.15</v>
      </c>
      <c r="H1618">
        <v>0.04</v>
      </c>
      <c r="I1618" t="s">
        <v>1829</v>
      </c>
      <c r="J1618">
        <v>456.14399999999989</v>
      </c>
    </row>
    <row r="1619" spans="1:10" x14ac:dyDescent="0.25">
      <c r="A1619" t="s">
        <v>3443</v>
      </c>
      <c r="B1619" s="2">
        <v>45534</v>
      </c>
      <c r="C1619" t="s">
        <v>625</v>
      </c>
      <c r="D1619" t="s">
        <v>1636</v>
      </c>
      <c r="E1619" t="s">
        <v>1776</v>
      </c>
      <c r="F1619">
        <v>1</v>
      </c>
      <c r="G1619">
        <v>62.38</v>
      </c>
      <c r="H1619">
        <v>0.08</v>
      </c>
      <c r="I1619" t="s">
        <v>1829</v>
      </c>
      <c r="J1619">
        <v>57.389600000000002</v>
      </c>
    </row>
    <row r="1620" spans="1:10" x14ac:dyDescent="0.25">
      <c r="A1620" t="s">
        <v>3444</v>
      </c>
      <c r="B1620" s="2">
        <v>45375</v>
      </c>
      <c r="C1620" t="s">
        <v>1109</v>
      </c>
      <c r="D1620" t="s">
        <v>1578</v>
      </c>
      <c r="E1620" t="s">
        <v>1779</v>
      </c>
      <c r="F1620">
        <v>1</v>
      </c>
      <c r="G1620">
        <v>977.02</v>
      </c>
      <c r="H1620">
        <v>0.2</v>
      </c>
      <c r="I1620" t="s">
        <v>1829</v>
      </c>
      <c r="J1620">
        <v>781.61599999999999</v>
      </c>
    </row>
    <row r="1621" spans="1:10" x14ac:dyDescent="0.25">
      <c r="A1621" t="s">
        <v>3445</v>
      </c>
      <c r="B1621" s="2">
        <v>45546</v>
      </c>
      <c r="C1621" t="s">
        <v>271</v>
      </c>
      <c r="D1621" t="s">
        <v>1714</v>
      </c>
      <c r="E1621" t="s">
        <v>1769</v>
      </c>
      <c r="F1621">
        <v>2</v>
      </c>
      <c r="G1621">
        <v>898.81</v>
      </c>
      <c r="H1621">
        <v>0.25</v>
      </c>
      <c r="I1621" t="s">
        <v>1824</v>
      </c>
      <c r="J1621">
        <v>1348.2149999999999</v>
      </c>
    </row>
    <row r="1622" spans="1:10" x14ac:dyDescent="0.25">
      <c r="A1622" t="s">
        <v>3446</v>
      </c>
      <c r="B1622" s="2">
        <v>45769</v>
      </c>
      <c r="C1622" t="s">
        <v>1101</v>
      </c>
      <c r="D1622" t="s">
        <v>1662</v>
      </c>
      <c r="E1622" t="s">
        <v>1766</v>
      </c>
      <c r="F1622">
        <v>2</v>
      </c>
      <c r="G1622">
        <v>422.13</v>
      </c>
      <c r="H1622">
        <v>0.28000000000000003</v>
      </c>
      <c r="I1622" t="s">
        <v>1824</v>
      </c>
      <c r="J1622">
        <v>607.86720000000003</v>
      </c>
    </row>
    <row r="1623" spans="1:10" x14ac:dyDescent="0.25">
      <c r="A1623" t="s">
        <v>3447</v>
      </c>
      <c r="B1623" s="2">
        <v>45524</v>
      </c>
      <c r="C1623" t="s">
        <v>191</v>
      </c>
      <c r="D1623" t="s">
        <v>1616</v>
      </c>
      <c r="E1623" t="s">
        <v>1792</v>
      </c>
      <c r="F1623">
        <v>1</v>
      </c>
      <c r="G1623">
        <v>324.56</v>
      </c>
      <c r="H1623">
        <v>0.03</v>
      </c>
      <c r="I1623" t="s">
        <v>1829</v>
      </c>
      <c r="J1623">
        <v>314.82319999999999</v>
      </c>
    </row>
    <row r="1624" spans="1:10" x14ac:dyDescent="0.25">
      <c r="A1624" t="s">
        <v>3448</v>
      </c>
      <c r="B1624" s="2">
        <v>45531</v>
      </c>
      <c r="C1624" t="s">
        <v>1443</v>
      </c>
      <c r="D1624" t="s">
        <v>1658</v>
      </c>
      <c r="E1624" t="s">
        <v>1804</v>
      </c>
      <c r="F1624">
        <v>4</v>
      </c>
      <c r="G1624">
        <v>570.38</v>
      </c>
      <c r="H1624">
        <v>0.26</v>
      </c>
      <c r="I1624" t="s">
        <v>1826</v>
      </c>
      <c r="J1624">
        <v>1688.3248000000001</v>
      </c>
    </row>
    <row r="1625" spans="1:10" x14ac:dyDescent="0.25">
      <c r="A1625" t="s">
        <v>3449</v>
      </c>
      <c r="B1625" s="2">
        <v>45479</v>
      </c>
      <c r="C1625" t="s">
        <v>1229</v>
      </c>
      <c r="D1625" t="s">
        <v>1616</v>
      </c>
      <c r="E1625" t="s">
        <v>1801</v>
      </c>
      <c r="F1625">
        <v>2</v>
      </c>
      <c r="G1625">
        <v>223.73</v>
      </c>
      <c r="H1625">
        <v>0.11</v>
      </c>
      <c r="I1625" t="s">
        <v>1826</v>
      </c>
      <c r="J1625">
        <v>398.23939999999999</v>
      </c>
    </row>
    <row r="1626" spans="1:10" x14ac:dyDescent="0.25">
      <c r="A1626" t="s">
        <v>3450</v>
      </c>
      <c r="B1626" s="2">
        <v>45868</v>
      </c>
      <c r="C1626" t="s">
        <v>1101</v>
      </c>
      <c r="D1626" t="s">
        <v>1720</v>
      </c>
      <c r="E1626" t="s">
        <v>1804</v>
      </c>
      <c r="F1626">
        <v>4</v>
      </c>
      <c r="G1626">
        <v>164.93</v>
      </c>
      <c r="H1626">
        <v>0.11</v>
      </c>
      <c r="I1626" t="s">
        <v>1824</v>
      </c>
      <c r="J1626">
        <v>587.1508</v>
      </c>
    </row>
    <row r="1627" spans="1:10" x14ac:dyDescent="0.25">
      <c r="A1627" t="s">
        <v>3451</v>
      </c>
      <c r="B1627" s="2">
        <v>45569</v>
      </c>
      <c r="C1627" t="s">
        <v>797</v>
      </c>
      <c r="D1627" t="s">
        <v>1578</v>
      </c>
      <c r="E1627" t="s">
        <v>1779</v>
      </c>
      <c r="F1627">
        <v>3</v>
      </c>
      <c r="G1627">
        <v>326.66000000000003</v>
      </c>
      <c r="H1627">
        <v>0.28000000000000003</v>
      </c>
      <c r="I1627" t="s">
        <v>1829</v>
      </c>
      <c r="J1627">
        <v>705.5856</v>
      </c>
    </row>
    <row r="1628" spans="1:10" x14ac:dyDescent="0.25">
      <c r="A1628" t="s">
        <v>3452</v>
      </c>
      <c r="B1628" s="2">
        <v>45382</v>
      </c>
      <c r="C1628" t="s">
        <v>601</v>
      </c>
      <c r="D1628" t="s">
        <v>1546</v>
      </c>
      <c r="E1628" t="s">
        <v>1801</v>
      </c>
      <c r="F1628">
        <v>2</v>
      </c>
      <c r="G1628">
        <v>462.93</v>
      </c>
      <c r="H1628">
        <v>0.17</v>
      </c>
      <c r="I1628" t="s">
        <v>1826</v>
      </c>
      <c r="J1628">
        <v>768.46379999999999</v>
      </c>
    </row>
    <row r="1629" spans="1:10" x14ac:dyDescent="0.25">
      <c r="A1629" t="s">
        <v>3453</v>
      </c>
      <c r="B1629" s="2">
        <v>45885</v>
      </c>
      <c r="C1629" t="s">
        <v>496</v>
      </c>
      <c r="D1629" t="s">
        <v>1543</v>
      </c>
      <c r="E1629" t="s">
        <v>1804</v>
      </c>
      <c r="F1629">
        <v>3</v>
      </c>
      <c r="G1629">
        <v>60.26</v>
      </c>
      <c r="H1629">
        <v>0.04</v>
      </c>
      <c r="I1629" t="s">
        <v>1824</v>
      </c>
      <c r="J1629">
        <v>173.5488</v>
      </c>
    </row>
    <row r="1630" spans="1:10" x14ac:dyDescent="0.25">
      <c r="A1630" t="s">
        <v>3454</v>
      </c>
      <c r="B1630" s="2">
        <v>45829</v>
      </c>
      <c r="C1630" t="s">
        <v>261</v>
      </c>
      <c r="D1630" t="s">
        <v>1616</v>
      </c>
      <c r="E1630" t="s">
        <v>1786</v>
      </c>
      <c r="F1630">
        <v>3</v>
      </c>
      <c r="G1630">
        <v>109.5</v>
      </c>
      <c r="H1630">
        <v>0.06</v>
      </c>
      <c r="I1630" t="s">
        <v>1829</v>
      </c>
      <c r="J1630">
        <v>308.79000000000002</v>
      </c>
    </row>
    <row r="1631" spans="1:10" x14ac:dyDescent="0.25">
      <c r="A1631" t="s">
        <v>3455</v>
      </c>
      <c r="B1631" s="2">
        <v>45721</v>
      </c>
      <c r="C1631" t="s">
        <v>1193</v>
      </c>
      <c r="D1631" t="s">
        <v>1688</v>
      </c>
      <c r="E1631" t="s">
        <v>1804</v>
      </c>
      <c r="F1631">
        <v>1</v>
      </c>
      <c r="G1631">
        <v>505.83</v>
      </c>
      <c r="H1631">
        <v>0.14000000000000001</v>
      </c>
      <c r="I1631" t="s">
        <v>1829</v>
      </c>
      <c r="J1631">
        <v>435.0138</v>
      </c>
    </row>
    <row r="1632" spans="1:10" x14ac:dyDescent="0.25">
      <c r="A1632" t="s">
        <v>3456</v>
      </c>
      <c r="B1632" s="2">
        <v>45511</v>
      </c>
      <c r="C1632" t="s">
        <v>544</v>
      </c>
      <c r="D1632" t="s">
        <v>1744</v>
      </c>
      <c r="E1632" t="s">
        <v>1789</v>
      </c>
      <c r="F1632">
        <v>2</v>
      </c>
      <c r="G1632">
        <v>443.15</v>
      </c>
      <c r="H1632">
        <v>0.27</v>
      </c>
      <c r="I1632" t="s">
        <v>1826</v>
      </c>
      <c r="J1632">
        <v>646.99899999999991</v>
      </c>
    </row>
    <row r="1633" spans="1:10" x14ac:dyDescent="0.25">
      <c r="A1633" t="s">
        <v>3457</v>
      </c>
      <c r="B1633" s="2">
        <v>45739</v>
      </c>
      <c r="C1633" t="s">
        <v>1527</v>
      </c>
      <c r="D1633" t="s">
        <v>1560</v>
      </c>
      <c r="E1633" t="s">
        <v>1779</v>
      </c>
      <c r="F1633">
        <v>2</v>
      </c>
      <c r="G1633">
        <v>784.26</v>
      </c>
      <c r="H1633">
        <v>0.23</v>
      </c>
      <c r="I1633" t="s">
        <v>1826</v>
      </c>
      <c r="J1633">
        <v>1207.7603999999999</v>
      </c>
    </row>
    <row r="1634" spans="1:10" x14ac:dyDescent="0.25">
      <c r="A1634" t="s">
        <v>3458</v>
      </c>
      <c r="B1634" s="2">
        <v>45533</v>
      </c>
      <c r="C1634" t="s">
        <v>1405</v>
      </c>
      <c r="D1634" t="s">
        <v>1626</v>
      </c>
      <c r="E1634" t="s">
        <v>1792</v>
      </c>
      <c r="F1634">
        <v>3</v>
      </c>
      <c r="G1634">
        <v>590.30999999999995</v>
      </c>
      <c r="H1634">
        <v>0.17</v>
      </c>
      <c r="I1634" t="s">
        <v>1826</v>
      </c>
      <c r="J1634">
        <v>1469.8719000000001</v>
      </c>
    </row>
    <row r="1635" spans="1:10" x14ac:dyDescent="0.25">
      <c r="A1635" t="s">
        <v>3459</v>
      </c>
      <c r="B1635" s="2">
        <v>45553</v>
      </c>
      <c r="C1635" t="s">
        <v>417</v>
      </c>
      <c r="D1635" t="s">
        <v>1686</v>
      </c>
      <c r="E1635" t="s">
        <v>1804</v>
      </c>
      <c r="F1635">
        <v>1</v>
      </c>
      <c r="G1635">
        <v>696.13</v>
      </c>
      <c r="H1635">
        <v>0.06</v>
      </c>
      <c r="I1635" t="s">
        <v>1829</v>
      </c>
      <c r="J1635">
        <v>654.36219999999992</v>
      </c>
    </row>
    <row r="1636" spans="1:10" x14ac:dyDescent="0.25">
      <c r="A1636" t="s">
        <v>3460</v>
      </c>
      <c r="B1636" s="2">
        <v>45341</v>
      </c>
      <c r="C1636" t="s">
        <v>369</v>
      </c>
      <c r="D1636" t="s">
        <v>1650</v>
      </c>
      <c r="E1636" t="s">
        <v>1776</v>
      </c>
      <c r="F1636">
        <v>4</v>
      </c>
      <c r="G1636">
        <v>194.39</v>
      </c>
      <c r="H1636">
        <v>0.25</v>
      </c>
      <c r="I1636" t="s">
        <v>1824</v>
      </c>
      <c r="J1636">
        <v>583.16999999999996</v>
      </c>
    </row>
    <row r="1637" spans="1:10" x14ac:dyDescent="0.25">
      <c r="A1637" t="s">
        <v>3461</v>
      </c>
      <c r="B1637" s="2">
        <v>45430</v>
      </c>
      <c r="C1637" t="s">
        <v>1038</v>
      </c>
      <c r="D1637" t="s">
        <v>1614</v>
      </c>
      <c r="E1637" t="s">
        <v>1757</v>
      </c>
      <c r="F1637">
        <v>1</v>
      </c>
      <c r="G1637">
        <v>339.7</v>
      </c>
      <c r="H1637">
        <v>0.1</v>
      </c>
      <c r="I1637" t="s">
        <v>1824</v>
      </c>
      <c r="J1637">
        <v>305.73</v>
      </c>
    </row>
    <row r="1638" spans="1:10" x14ac:dyDescent="0.25">
      <c r="A1638" t="s">
        <v>3462</v>
      </c>
      <c r="B1638" s="2">
        <v>45912</v>
      </c>
      <c r="C1638" t="s">
        <v>185</v>
      </c>
      <c r="D1638" t="s">
        <v>1684</v>
      </c>
      <c r="E1638" t="s">
        <v>1797</v>
      </c>
      <c r="F1638">
        <v>4</v>
      </c>
      <c r="G1638">
        <v>463.16</v>
      </c>
      <c r="H1638">
        <v>0.27</v>
      </c>
      <c r="I1638" t="s">
        <v>1826</v>
      </c>
      <c r="J1638">
        <v>1352.4272000000001</v>
      </c>
    </row>
    <row r="1639" spans="1:10" x14ac:dyDescent="0.25">
      <c r="A1639" t="s">
        <v>3463</v>
      </c>
      <c r="B1639" s="2">
        <v>45709</v>
      </c>
      <c r="C1639" t="s">
        <v>378</v>
      </c>
      <c r="D1639" t="s">
        <v>1555</v>
      </c>
      <c r="E1639" t="s">
        <v>1789</v>
      </c>
      <c r="F1639">
        <v>2</v>
      </c>
      <c r="G1639">
        <v>824.91</v>
      </c>
      <c r="H1639">
        <v>0.09</v>
      </c>
      <c r="I1639" t="s">
        <v>1824</v>
      </c>
      <c r="J1639">
        <v>1501.3362</v>
      </c>
    </row>
    <row r="1640" spans="1:10" x14ac:dyDescent="0.25">
      <c r="A1640" t="s">
        <v>3464</v>
      </c>
      <c r="B1640" s="2">
        <v>45520</v>
      </c>
      <c r="C1640" t="s">
        <v>258</v>
      </c>
      <c r="D1640" t="s">
        <v>1555</v>
      </c>
      <c r="E1640" t="s">
        <v>1761</v>
      </c>
      <c r="F1640">
        <v>4</v>
      </c>
      <c r="G1640">
        <v>796.89</v>
      </c>
      <c r="H1640">
        <v>0.17</v>
      </c>
      <c r="I1640" t="s">
        <v>1824</v>
      </c>
      <c r="J1640">
        <v>2645.6747999999998</v>
      </c>
    </row>
    <row r="1641" spans="1:10" x14ac:dyDescent="0.25">
      <c r="A1641" t="s">
        <v>3465</v>
      </c>
      <c r="B1641" s="2">
        <v>45478</v>
      </c>
      <c r="C1641" t="s">
        <v>770</v>
      </c>
      <c r="D1641" t="s">
        <v>1600</v>
      </c>
      <c r="E1641" t="s">
        <v>1807</v>
      </c>
      <c r="F1641">
        <v>3</v>
      </c>
      <c r="G1641">
        <v>543.92999999999995</v>
      </c>
      <c r="H1641">
        <v>0.3</v>
      </c>
      <c r="I1641" t="s">
        <v>1829</v>
      </c>
      <c r="J1641">
        <v>1142.2529999999999</v>
      </c>
    </row>
    <row r="1642" spans="1:10" x14ac:dyDescent="0.25">
      <c r="A1642" t="s">
        <v>3466</v>
      </c>
      <c r="B1642" s="2">
        <v>45496</v>
      </c>
      <c r="C1642" t="s">
        <v>574</v>
      </c>
      <c r="D1642" t="s">
        <v>1576</v>
      </c>
      <c r="E1642" t="s">
        <v>1779</v>
      </c>
      <c r="F1642">
        <v>2</v>
      </c>
      <c r="G1642">
        <v>44.65</v>
      </c>
      <c r="H1642">
        <v>0.03</v>
      </c>
      <c r="I1642" t="s">
        <v>1826</v>
      </c>
      <c r="J1642">
        <v>86.620999999999995</v>
      </c>
    </row>
    <row r="1643" spans="1:10" x14ac:dyDescent="0.25">
      <c r="A1643" t="s">
        <v>3467</v>
      </c>
      <c r="B1643" s="2">
        <v>45742</v>
      </c>
      <c r="C1643" t="s">
        <v>800</v>
      </c>
      <c r="D1643" t="s">
        <v>1660</v>
      </c>
      <c r="E1643" t="s">
        <v>1752</v>
      </c>
      <c r="F1643">
        <v>4</v>
      </c>
      <c r="G1643">
        <v>827.39</v>
      </c>
      <c r="H1643">
        <v>0.06</v>
      </c>
      <c r="I1643" t="s">
        <v>1829</v>
      </c>
      <c r="J1643">
        <v>3110.9863999999998</v>
      </c>
    </row>
    <row r="1644" spans="1:10" x14ac:dyDescent="0.25">
      <c r="A1644" t="s">
        <v>3468</v>
      </c>
      <c r="B1644" s="2">
        <v>45301</v>
      </c>
      <c r="C1644" t="s">
        <v>972</v>
      </c>
      <c r="D1644" t="s">
        <v>1576</v>
      </c>
      <c r="E1644" t="s">
        <v>1794</v>
      </c>
      <c r="F1644">
        <v>2</v>
      </c>
      <c r="G1644">
        <v>403.2</v>
      </c>
      <c r="H1644">
        <v>0.21</v>
      </c>
      <c r="I1644" t="s">
        <v>1826</v>
      </c>
      <c r="J1644">
        <v>637.05600000000004</v>
      </c>
    </row>
    <row r="1645" spans="1:10" x14ac:dyDescent="0.25">
      <c r="A1645" t="s">
        <v>3469</v>
      </c>
      <c r="B1645" s="2">
        <v>45547</v>
      </c>
      <c r="C1645" t="s">
        <v>78</v>
      </c>
      <c r="D1645" t="s">
        <v>1720</v>
      </c>
      <c r="E1645" t="s">
        <v>1797</v>
      </c>
      <c r="F1645">
        <v>4</v>
      </c>
      <c r="G1645">
        <v>292.31</v>
      </c>
      <c r="H1645">
        <v>0.27</v>
      </c>
      <c r="I1645" t="s">
        <v>1826</v>
      </c>
      <c r="J1645">
        <v>853.54520000000002</v>
      </c>
    </row>
    <row r="1646" spans="1:10" x14ac:dyDescent="0.25">
      <c r="A1646" t="s">
        <v>3470</v>
      </c>
      <c r="B1646" s="2">
        <v>45806</v>
      </c>
      <c r="C1646" t="s">
        <v>1513</v>
      </c>
      <c r="D1646" t="s">
        <v>1549</v>
      </c>
      <c r="E1646" t="s">
        <v>1789</v>
      </c>
      <c r="F1646">
        <v>1</v>
      </c>
      <c r="G1646">
        <v>948.33</v>
      </c>
      <c r="H1646">
        <v>0.11</v>
      </c>
      <c r="I1646" t="s">
        <v>1824</v>
      </c>
      <c r="J1646">
        <v>844.01370000000009</v>
      </c>
    </row>
    <row r="1647" spans="1:10" x14ac:dyDescent="0.25">
      <c r="A1647" t="s">
        <v>3471</v>
      </c>
      <c r="B1647" s="2">
        <v>45294</v>
      </c>
      <c r="C1647" t="s">
        <v>1077</v>
      </c>
      <c r="D1647" t="s">
        <v>1626</v>
      </c>
      <c r="E1647" t="s">
        <v>1773</v>
      </c>
      <c r="F1647">
        <v>1</v>
      </c>
      <c r="G1647">
        <v>702.27</v>
      </c>
      <c r="H1647">
        <v>0.17</v>
      </c>
      <c r="I1647" t="s">
        <v>1829</v>
      </c>
      <c r="J1647">
        <v>582.88409999999999</v>
      </c>
    </row>
    <row r="1648" spans="1:10" x14ac:dyDescent="0.25">
      <c r="A1648" t="s">
        <v>3472</v>
      </c>
      <c r="B1648" s="2">
        <v>45875</v>
      </c>
      <c r="C1648" t="s">
        <v>160</v>
      </c>
      <c r="D1648" t="s">
        <v>1608</v>
      </c>
      <c r="E1648" t="s">
        <v>1766</v>
      </c>
      <c r="F1648">
        <v>2</v>
      </c>
      <c r="G1648">
        <v>379.28</v>
      </c>
      <c r="H1648">
        <v>0.26</v>
      </c>
      <c r="I1648" t="s">
        <v>1824</v>
      </c>
      <c r="J1648">
        <v>561.33439999999996</v>
      </c>
    </row>
    <row r="1649" spans="1:10" x14ac:dyDescent="0.25">
      <c r="A1649" t="s">
        <v>3473</v>
      </c>
      <c r="B1649" s="2">
        <v>45669</v>
      </c>
      <c r="C1649" t="s">
        <v>452</v>
      </c>
      <c r="D1649" t="s">
        <v>1642</v>
      </c>
      <c r="E1649" t="s">
        <v>1752</v>
      </c>
      <c r="F1649">
        <v>4</v>
      </c>
      <c r="G1649">
        <v>92.35</v>
      </c>
      <c r="H1649">
        <v>0.15</v>
      </c>
      <c r="I1649" t="s">
        <v>1824</v>
      </c>
      <c r="J1649">
        <v>313.99</v>
      </c>
    </row>
    <row r="1650" spans="1:10" x14ac:dyDescent="0.25">
      <c r="A1650" t="s">
        <v>3474</v>
      </c>
      <c r="B1650" s="2">
        <v>45606</v>
      </c>
      <c r="C1650" t="s">
        <v>711</v>
      </c>
      <c r="D1650" t="s">
        <v>1626</v>
      </c>
      <c r="E1650" t="s">
        <v>1794</v>
      </c>
      <c r="F1650">
        <v>4</v>
      </c>
      <c r="G1650">
        <v>721.54</v>
      </c>
      <c r="H1650">
        <v>0.21</v>
      </c>
      <c r="I1650" t="s">
        <v>1824</v>
      </c>
      <c r="J1650">
        <v>2280.0664000000002</v>
      </c>
    </row>
    <row r="1651" spans="1:10" x14ac:dyDescent="0.25">
      <c r="A1651" t="s">
        <v>3475</v>
      </c>
      <c r="B1651" s="2">
        <v>45787</v>
      </c>
      <c r="C1651" t="s">
        <v>202</v>
      </c>
      <c r="D1651" t="s">
        <v>1624</v>
      </c>
      <c r="E1651" t="s">
        <v>1786</v>
      </c>
      <c r="F1651">
        <v>1</v>
      </c>
      <c r="G1651">
        <v>228.69</v>
      </c>
      <c r="H1651">
        <v>0.14000000000000001</v>
      </c>
      <c r="I1651" t="s">
        <v>1824</v>
      </c>
      <c r="J1651">
        <v>196.67339999999999</v>
      </c>
    </row>
    <row r="1652" spans="1:10" x14ac:dyDescent="0.25">
      <c r="A1652" t="s">
        <v>3476</v>
      </c>
      <c r="B1652" s="2">
        <v>45929</v>
      </c>
      <c r="C1652" t="s">
        <v>1112</v>
      </c>
      <c r="D1652" t="s">
        <v>1654</v>
      </c>
      <c r="E1652" t="s">
        <v>1789</v>
      </c>
      <c r="F1652">
        <v>1</v>
      </c>
      <c r="G1652">
        <v>899.09</v>
      </c>
      <c r="H1652">
        <v>0.2</v>
      </c>
      <c r="I1652" t="s">
        <v>1826</v>
      </c>
      <c r="J1652">
        <v>719.27200000000005</v>
      </c>
    </row>
    <row r="1653" spans="1:10" x14ac:dyDescent="0.25">
      <c r="A1653" t="s">
        <v>3477</v>
      </c>
      <c r="B1653" s="2">
        <v>45379</v>
      </c>
      <c r="C1653" t="s">
        <v>1199</v>
      </c>
      <c r="D1653" t="s">
        <v>1562</v>
      </c>
      <c r="E1653" t="s">
        <v>1782</v>
      </c>
      <c r="F1653">
        <v>4</v>
      </c>
      <c r="G1653">
        <v>195.75</v>
      </c>
      <c r="H1653">
        <v>0.17</v>
      </c>
      <c r="I1653" t="s">
        <v>1824</v>
      </c>
      <c r="J1653">
        <v>649.89</v>
      </c>
    </row>
    <row r="1654" spans="1:10" x14ac:dyDescent="0.25">
      <c r="A1654" t="s">
        <v>3478</v>
      </c>
      <c r="B1654" s="2">
        <v>45532</v>
      </c>
      <c r="C1654" t="s">
        <v>1322</v>
      </c>
      <c r="D1654" t="s">
        <v>1734</v>
      </c>
      <c r="E1654" t="s">
        <v>1801</v>
      </c>
      <c r="F1654">
        <v>3</v>
      </c>
      <c r="G1654">
        <v>199.13</v>
      </c>
      <c r="H1654">
        <v>0.24</v>
      </c>
      <c r="I1654" t="s">
        <v>1824</v>
      </c>
      <c r="J1654">
        <v>454.01639999999998</v>
      </c>
    </row>
    <row r="1655" spans="1:10" x14ac:dyDescent="0.25">
      <c r="A1655" t="s">
        <v>3479</v>
      </c>
      <c r="B1655" s="2">
        <v>45466</v>
      </c>
      <c r="C1655" t="s">
        <v>535</v>
      </c>
      <c r="D1655" t="s">
        <v>1592</v>
      </c>
      <c r="E1655" t="s">
        <v>1799</v>
      </c>
      <c r="F1655">
        <v>2</v>
      </c>
      <c r="G1655">
        <v>833.62</v>
      </c>
      <c r="H1655">
        <v>0.18</v>
      </c>
      <c r="I1655" t="s">
        <v>1824</v>
      </c>
      <c r="J1655">
        <v>1367.1368</v>
      </c>
    </row>
    <row r="1656" spans="1:10" x14ac:dyDescent="0.25">
      <c r="A1656" t="s">
        <v>3480</v>
      </c>
      <c r="B1656" s="2">
        <v>45395</v>
      </c>
      <c r="C1656" t="s">
        <v>1489</v>
      </c>
      <c r="D1656" t="s">
        <v>1698</v>
      </c>
      <c r="E1656" t="s">
        <v>1752</v>
      </c>
      <c r="F1656">
        <v>1</v>
      </c>
      <c r="G1656">
        <v>676.26</v>
      </c>
      <c r="H1656">
        <v>0.14000000000000001</v>
      </c>
      <c r="I1656" t="s">
        <v>1824</v>
      </c>
      <c r="J1656">
        <v>581.58359999999993</v>
      </c>
    </row>
    <row r="1657" spans="1:10" x14ac:dyDescent="0.25">
      <c r="A1657" t="s">
        <v>3481</v>
      </c>
      <c r="B1657" s="2">
        <v>45708</v>
      </c>
      <c r="C1657" t="s">
        <v>130</v>
      </c>
      <c r="D1657" t="s">
        <v>1668</v>
      </c>
      <c r="E1657" t="s">
        <v>1786</v>
      </c>
      <c r="F1657">
        <v>2</v>
      </c>
      <c r="G1657">
        <v>666.49</v>
      </c>
      <c r="H1657">
        <v>0.06</v>
      </c>
      <c r="I1657" t="s">
        <v>1824</v>
      </c>
      <c r="J1657">
        <v>1253.0011999999999</v>
      </c>
    </row>
    <row r="1658" spans="1:10" x14ac:dyDescent="0.25">
      <c r="A1658" t="s">
        <v>3482</v>
      </c>
      <c r="B1658" s="2">
        <v>45735</v>
      </c>
      <c r="C1658" t="s">
        <v>1419</v>
      </c>
      <c r="D1658" t="s">
        <v>1578</v>
      </c>
      <c r="E1658" t="s">
        <v>1769</v>
      </c>
      <c r="F1658">
        <v>3</v>
      </c>
      <c r="G1658">
        <v>471.19</v>
      </c>
      <c r="H1658">
        <v>0.28000000000000003</v>
      </c>
      <c r="I1658" t="s">
        <v>1829</v>
      </c>
      <c r="J1658">
        <v>1017.7704</v>
      </c>
    </row>
    <row r="1659" spans="1:10" x14ac:dyDescent="0.25">
      <c r="A1659" t="s">
        <v>3483</v>
      </c>
      <c r="B1659" s="2">
        <v>45237</v>
      </c>
      <c r="C1659" t="s">
        <v>414</v>
      </c>
      <c r="D1659" t="s">
        <v>1562</v>
      </c>
      <c r="E1659" t="s">
        <v>1766</v>
      </c>
      <c r="F1659">
        <v>4</v>
      </c>
      <c r="G1659">
        <v>555.65</v>
      </c>
      <c r="H1659">
        <v>0.25</v>
      </c>
      <c r="I1659" t="s">
        <v>1829</v>
      </c>
      <c r="J1659">
        <v>1666.95</v>
      </c>
    </row>
    <row r="1660" spans="1:10" x14ac:dyDescent="0.25">
      <c r="A1660" t="s">
        <v>3484</v>
      </c>
      <c r="B1660" s="2">
        <v>45282</v>
      </c>
      <c r="C1660" t="s">
        <v>141</v>
      </c>
      <c r="D1660" t="s">
        <v>1738</v>
      </c>
      <c r="E1660" t="s">
        <v>1799</v>
      </c>
      <c r="F1660">
        <v>2</v>
      </c>
      <c r="G1660">
        <v>100.42</v>
      </c>
      <c r="H1660">
        <v>0.06</v>
      </c>
      <c r="I1660" t="s">
        <v>1824</v>
      </c>
      <c r="J1660">
        <v>188.78960000000001</v>
      </c>
    </row>
    <row r="1661" spans="1:10" x14ac:dyDescent="0.25">
      <c r="A1661" t="s">
        <v>3485</v>
      </c>
      <c r="B1661" s="2">
        <v>45337</v>
      </c>
      <c r="C1661" t="s">
        <v>191</v>
      </c>
      <c r="D1661" t="s">
        <v>1744</v>
      </c>
      <c r="E1661" t="s">
        <v>1810</v>
      </c>
      <c r="F1661">
        <v>3</v>
      </c>
      <c r="G1661">
        <v>981.69</v>
      </c>
      <c r="H1661">
        <v>0.05</v>
      </c>
      <c r="I1661" t="s">
        <v>1829</v>
      </c>
      <c r="J1661">
        <v>2797.8164999999999</v>
      </c>
    </row>
    <row r="1662" spans="1:10" x14ac:dyDescent="0.25">
      <c r="A1662" t="s">
        <v>3486</v>
      </c>
      <c r="B1662" s="2">
        <v>45310</v>
      </c>
      <c r="C1662" t="s">
        <v>1029</v>
      </c>
      <c r="D1662" t="s">
        <v>1568</v>
      </c>
      <c r="E1662" t="s">
        <v>1804</v>
      </c>
      <c r="F1662">
        <v>2</v>
      </c>
      <c r="G1662">
        <v>848.87</v>
      </c>
      <c r="H1662">
        <v>0.09</v>
      </c>
      <c r="I1662" t="s">
        <v>1829</v>
      </c>
      <c r="J1662">
        <v>1544.9434000000001</v>
      </c>
    </row>
    <row r="1663" spans="1:10" x14ac:dyDescent="0.25">
      <c r="A1663" t="s">
        <v>3487</v>
      </c>
      <c r="B1663" s="2">
        <v>45230</v>
      </c>
      <c r="C1663" t="s">
        <v>1172</v>
      </c>
      <c r="D1663" t="s">
        <v>1740</v>
      </c>
      <c r="E1663" t="s">
        <v>1789</v>
      </c>
      <c r="F1663">
        <v>3</v>
      </c>
      <c r="G1663">
        <v>582.32000000000005</v>
      </c>
      <c r="H1663">
        <v>0</v>
      </c>
      <c r="I1663" t="s">
        <v>1826</v>
      </c>
      <c r="J1663">
        <v>1746.96</v>
      </c>
    </row>
    <row r="1664" spans="1:10" x14ac:dyDescent="0.25">
      <c r="A1664" t="s">
        <v>3488</v>
      </c>
      <c r="B1664" s="2">
        <v>45341</v>
      </c>
      <c r="C1664" t="s">
        <v>568</v>
      </c>
      <c r="D1664" t="s">
        <v>1646</v>
      </c>
      <c r="E1664" t="s">
        <v>1807</v>
      </c>
      <c r="F1664">
        <v>2</v>
      </c>
      <c r="G1664">
        <v>869.43</v>
      </c>
      <c r="H1664">
        <v>0.24</v>
      </c>
      <c r="I1664" t="s">
        <v>1829</v>
      </c>
      <c r="J1664">
        <v>1321.5336</v>
      </c>
    </row>
    <row r="1665" spans="1:10" x14ac:dyDescent="0.25">
      <c r="A1665" t="s">
        <v>3489</v>
      </c>
      <c r="B1665" s="2">
        <v>45440</v>
      </c>
      <c r="C1665" t="s">
        <v>93</v>
      </c>
      <c r="D1665" t="s">
        <v>1656</v>
      </c>
      <c r="E1665" t="s">
        <v>1769</v>
      </c>
      <c r="F1665">
        <v>1</v>
      </c>
      <c r="G1665">
        <v>62.26</v>
      </c>
      <c r="H1665">
        <v>0.03</v>
      </c>
      <c r="I1665" t="s">
        <v>1829</v>
      </c>
      <c r="J1665">
        <v>60.392200000000003</v>
      </c>
    </row>
    <row r="1666" spans="1:10" x14ac:dyDescent="0.25">
      <c r="A1666" t="s">
        <v>3490</v>
      </c>
      <c r="B1666" s="2">
        <v>45798</v>
      </c>
      <c r="C1666" t="s">
        <v>511</v>
      </c>
      <c r="D1666" t="s">
        <v>1626</v>
      </c>
      <c r="E1666" t="s">
        <v>1799</v>
      </c>
      <c r="F1666">
        <v>3</v>
      </c>
      <c r="G1666">
        <v>343.97</v>
      </c>
      <c r="H1666">
        <v>0.04</v>
      </c>
      <c r="I1666" t="s">
        <v>1829</v>
      </c>
      <c r="J1666">
        <v>990.6336</v>
      </c>
    </row>
    <row r="1667" spans="1:10" x14ac:dyDescent="0.25">
      <c r="A1667" t="s">
        <v>3491</v>
      </c>
      <c r="B1667" s="2">
        <v>45293</v>
      </c>
      <c r="C1667" t="s">
        <v>957</v>
      </c>
      <c r="D1667" t="s">
        <v>1596</v>
      </c>
      <c r="E1667" t="s">
        <v>1794</v>
      </c>
      <c r="F1667">
        <v>3</v>
      </c>
      <c r="G1667">
        <v>304.67</v>
      </c>
      <c r="H1667">
        <v>0.11</v>
      </c>
      <c r="I1667" t="s">
        <v>1824</v>
      </c>
      <c r="J1667">
        <v>813.46889999999996</v>
      </c>
    </row>
    <row r="1668" spans="1:10" x14ac:dyDescent="0.25">
      <c r="A1668" t="s">
        <v>3492</v>
      </c>
      <c r="B1668" s="2">
        <v>45296</v>
      </c>
      <c r="C1668" t="s">
        <v>1142</v>
      </c>
      <c r="D1668" t="s">
        <v>1602</v>
      </c>
      <c r="E1668" t="s">
        <v>1786</v>
      </c>
      <c r="F1668">
        <v>4</v>
      </c>
      <c r="G1668">
        <v>208.34</v>
      </c>
      <c r="H1668">
        <v>0.01</v>
      </c>
      <c r="I1668" t="s">
        <v>1826</v>
      </c>
      <c r="J1668">
        <v>825.02639999999997</v>
      </c>
    </row>
    <row r="1669" spans="1:10" x14ac:dyDescent="0.25">
      <c r="A1669" t="s">
        <v>3493</v>
      </c>
      <c r="B1669" s="2">
        <v>45860</v>
      </c>
      <c r="C1669" t="s">
        <v>984</v>
      </c>
      <c r="D1669" t="s">
        <v>1720</v>
      </c>
      <c r="E1669" t="s">
        <v>1757</v>
      </c>
      <c r="F1669">
        <v>1</v>
      </c>
      <c r="G1669">
        <v>119.04</v>
      </c>
      <c r="H1669">
        <v>0.13</v>
      </c>
      <c r="I1669" t="s">
        <v>1829</v>
      </c>
      <c r="J1669">
        <v>103.56480000000001</v>
      </c>
    </row>
    <row r="1670" spans="1:10" x14ac:dyDescent="0.25">
      <c r="A1670" t="s">
        <v>3494</v>
      </c>
      <c r="B1670" s="2">
        <v>45843</v>
      </c>
      <c r="C1670" t="s">
        <v>1011</v>
      </c>
      <c r="D1670" t="s">
        <v>1636</v>
      </c>
      <c r="E1670" t="s">
        <v>1786</v>
      </c>
      <c r="F1670">
        <v>4</v>
      </c>
      <c r="G1670">
        <v>791.65</v>
      </c>
      <c r="H1670">
        <v>0.06</v>
      </c>
      <c r="I1670" t="s">
        <v>1829</v>
      </c>
      <c r="J1670">
        <v>2976.6039999999998</v>
      </c>
    </row>
    <row r="1671" spans="1:10" x14ac:dyDescent="0.25">
      <c r="A1671" t="s">
        <v>3495</v>
      </c>
      <c r="B1671" s="2">
        <v>45862</v>
      </c>
      <c r="C1671" t="s">
        <v>198</v>
      </c>
      <c r="D1671" t="s">
        <v>1576</v>
      </c>
      <c r="E1671" t="s">
        <v>1761</v>
      </c>
      <c r="F1671">
        <v>2</v>
      </c>
      <c r="G1671">
        <v>414.86</v>
      </c>
      <c r="H1671">
        <v>0.23</v>
      </c>
      <c r="I1671" t="s">
        <v>1824</v>
      </c>
      <c r="J1671">
        <v>638.88440000000003</v>
      </c>
    </row>
    <row r="1672" spans="1:10" x14ac:dyDescent="0.25">
      <c r="A1672" t="s">
        <v>3496</v>
      </c>
      <c r="B1672" s="2">
        <v>45385</v>
      </c>
      <c r="C1672" t="s">
        <v>1472</v>
      </c>
      <c r="D1672" t="s">
        <v>1624</v>
      </c>
      <c r="E1672" t="s">
        <v>1794</v>
      </c>
      <c r="F1672">
        <v>2</v>
      </c>
      <c r="G1672">
        <v>960.81</v>
      </c>
      <c r="H1672">
        <v>0.28000000000000003</v>
      </c>
      <c r="I1672" t="s">
        <v>1826</v>
      </c>
      <c r="J1672">
        <v>1383.5663999999999</v>
      </c>
    </row>
    <row r="1673" spans="1:10" x14ac:dyDescent="0.25">
      <c r="A1673" t="s">
        <v>3497</v>
      </c>
      <c r="B1673" s="2">
        <v>45668</v>
      </c>
      <c r="C1673" t="s">
        <v>690</v>
      </c>
      <c r="D1673" t="s">
        <v>1648</v>
      </c>
      <c r="E1673" t="s">
        <v>1769</v>
      </c>
      <c r="F1673">
        <v>4</v>
      </c>
      <c r="G1673">
        <v>943.36</v>
      </c>
      <c r="H1673">
        <v>0.18</v>
      </c>
      <c r="I1673" t="s">
        <v>1826</v>
      </c>
      <c r="J1673">
        <v>3094.2208000000001</v>
      </c>
    </row>
    <row r="1674" spans="1:10" x14ac:dyDescent="0.25">
      <c r="A1674" t="s">
        <v>3498</v>
      </c>
      <c r="B1674" s="2">
        <v>45561</v>
      </c>
      <c r="C1674" t="s">
        <v>693</v>
      </c>
      <c r="D1674" t="s">
        <v>1551</v>
      </c>
      <c r="E1674" t="s">
        <v>1797</v>
      </c>
      <c r="F1674">
        <v>1</v>
      </c>
      <c r="G1674">
        <v>830.42</v>
      </c>
      <c r="H1674">
        <v>0.26</v>
      </c>
      <c r="I1674" t="s">
        <v>1829</v>
      </c>
      <c r="J1674">
        <v>614.51080000000002</v>
      </c>
    </row>
    <row r="1675" spans="1:10" x14ac:dyDescent="0.25">
      <c r="A1675" t="s">
        <v>3499</v>
      </c>
      <c r="B1675" s="2">
        <v>45637</v>
      </c>
      <c r="C1675" t="s">
        <v>1107</v>
      </c>
      <c r="D1675" t="s">
        <v>1682</v>
      </c>
      <c r="E1675" t="s">
        <v>1807</v>
      </c>
      <c r="F1675">
        <v>1</v>
      </c>
      <c r="G1675">
        <v>762.55</v>
      </c>
      <c r="H1675">
        <v>0.19</v>
      </c>
      <c r="I1675" t="s">
        <v>1824</v>
      </c>
      <c r="J1675">
        <v>617.66549999999995</v>
      </c>
    </row>
    <row r="1676" spans="1:10" x14ac:dyDescent="0.25">
      <c r="A1676" t="s">
        <v>3500</v>
      </c>
      <c r="B1676" s="2">
        <v>45839</v>
      </c>
      <c r="C1676" t="s">
        <v>1077</v>
      </c>
      <c r="D1676" t="s">
        <v>1696</v>
      </c>
      <c r="E1676" t="s">
        <v>1810</v>
      </c>
      <c r="F1676">
        <v>2</v>
      </c>
      <c r="G1676">
        <v>464.43</v>
      </c>
      <c r="H1676">
        <v>0.24</v>
      </c>
      <c r="I1676" t="s">
        <v>1829</v>
      </c>
      <c r="J1676">
        <v>705.93360000000007</v>
      </c>
    </row>
    <row r="1677" spans="1:10" x14ac:dyDescent="0.25">
      <c r="A1677" t="s">
        <v>3501</v>
      </c>
      <c r="B1677" s="2">
        <v>45851</v>
      </c>
      <c r="C1677" t="s">
        <v>75</v>
      </c>
      <c r="D1677" t="s">
        <v>1676</v>
      </c>
      <c r="E1677" t="s">
        <v>1810</v>
      </c>
      <c r="F1677">
        <v>1</v>
      </c>
      <c r="G1677">
        <v>711.08</v>
      </c>
      <c r="H1677">
        <v>0.24</v>
      </c>
      <c r="I1677" t="s">
        <v>1826</v>
      </c>
      <c r="J1677">
        <v>540.42079999999999</v>
      </c>
    </row>
    <row r="1678" spans="1:10" x14ac:dyDescent="0.25">
      <c r="A1678" t="s">
        <v>3502</v>
      </c>
      <c r="B1678" s="2">
        <v>45656</v>
      </c>
      <c r="C1678" t="s">
        <v>803</v>
      </c>
      <c r="D1678" t="s">
        <v>1638</v>
      </c>
      <c r="E1678" t="s">
        <v>1799</v>
      </c>
      <c r="F1678">
        <v>2</v>
      </c>
      <c r="G1678">
        <v>984.96</v>
      </c>
      <c r="H1678">
        <v>0.16</v>
      </c>
      <c r="I1678" t="s">
        <v>1826</v>
      </c>
      <c r="J1678">
        <v>1654.7328</v>
      </c>
    </row>
    <row r="1679" spans="1:10" x14ac:dyDescent="0.25">
      <c r="A1679" t="s">
        <v>3503</v>
      </c>
      <c r="B1679" s="2">
        <v>45759</v>
      </c>
      <c r="C1679" t="s">
        <v>1077</v>
      </c>
      <c r="D1679" t="s">
        <v>1624</v>
      </c>
      <c r="E1679" t="s">
        <v>1794</v>
      </c>
      <c r="F1679">
        <v>1</v>
      </c>
      <c r="G1679">
        <v>21.14</v>
      </c>
      <c r="H1679">
        <v>0.06</v>
      </c>
      <c r="I1679" t="s">
        <v>1829</v>
      </c>
      <c r="J1679">
        <v>19.871600000000001</v>
      </c>
    </row>
    <row r="1680" spans="1:10" x14ac:dyDescent="0.25">
      <c r="A1680" t="s">
        <v>3504</v>
      </c>
      <c r="B1680" s="2">
        <v>45679</v>
      </c>
      <c r="C1680" t="s">
        <v>375</v>
      </c>
      <c r="D1680" t="s">
        <v>1744</v>
      </c>
      <c r="E1680" t="s">
        <v>1782</v>
      </c>
      <c r="F1680">
        <v>1</v>
      </c>
      <c r="G1680">
        <v>343.03</v>
      </c>
      <c r="H1680">
        <v>0.16</v>
      </c>
      <c r="I1680" t="s">
        <v>1824</v>
      </c>
      <c r="J1680">
        <v>288.14519999999999</v>
      </c>
    </row>
    <row r="1681" spans="1:10" x14ac:dyDescent="0.25">
      <c r="A1681" t="s">
        <v>3505</v>
      </c>
      <c r="B1681" s="2">
        <v>45237</v>
      </c>
      <c r="C1681" t="s">
        <v>791</v>
      </c>
      <c r="D1681" t="s">
        <v>1588</v>
      </c>
      <c r="E1681" t="s">
        <v>1810</v>
      </c>
      <c r="F1681">
        <v>3</v>
      </c>
      <c r="G1681">
        <v>94.83</v>
      </c>
      <c r="H1681">
        <v>0.16</v>
      </c>
      <c r="I1681" t="s">
        <v>1829</v>
      </c>
      <c r="J1681">
        <v>238.9716</v>
      </c>
    </row>
    <row r="1682" spans="1:10" x14ac:dyDescent="0.25">
      <c r="A1682" t="s">
        <v>3506</v>
      </c>
      <c r="B1682" s="2">
        <v>45790</v>
      </c>
      <c r="C1682" t="s">
        <v>82</v>
      </c>
      <c r="D1682" t="s">
        <v>1686</v>
      </c>
      <c r="E1682" t="s">
        <v>1813</v>
      </c>
      <c r="F1682">
        <v>3</v>
      </c>
      <c r="G1682">
        <v>74.66</v>
      </c>
      <c r="H1682">
        <v>0.03</v>
      </c>
      <c r="I1682" t="s">
        <v>1826</v>
      </c>
      <c r="J1682">
        <v>217.26060000000001</v>
      </c>
    </row>
    <row r="1683" spans="1:10" x14ac:dyDescent="0.25">
      <c r="A1683" t="s">
        <v>3507</v>
      </c>
      <c r="B1683" s="2">
        <v>45268</v>
      </c>
      <c r="C1683" t="s">
        <v>464</v>
      </c>
      <c r="D1683" t="s">
        <v>1622</v>
      </c>
      <c r="E1683" t="s">
        <v>1801</v>
      </c>
      <c r="F1683">
        <v>3</v>
      </c>
      <c r="G1683">
        <v>281.95999999999998</v>
      </c>
      <c r="H1683">
        <v>0.01</v>
      </c>
      <c r="I1683" t="s">
        <v>1829</v>
      </c>
      <c r="J1683">
        <v>837.42119999999989</v>
      </c>
    </row>
    <row r="1684" spans="1:10" x14ac:dyDescent="0.25">
      <c r="A1684" t="s">
        <v>3508</v>
      </c>
      <c r="B1684" s="2">
        <v>45664</v>
      </c>
      <c r="C1684" t="s">
        <v>758</v>
      </c>
      <c r="D1684" t="s">
        <v>1690</v>
      </c>
      <c r="E1684" t="s">
        <v>1810</v>
      </c>
      <c r="F1684">
        <v>4</v>
      </c>
      <c r="G1684">
        <v>622.27</v>
      </c>
      <c r="H1684">
        <v>0.02</v>
      </c>
      <c r="I1684" t="s">
        <v>1826</v>
      </c>
      <c r="J1684">
        <v>2439.2984000000001</v>
      </c>
    </row>
    <row r="1685" spans="1:10" x14ac:dyDescent="0.25">
      <c r="A1685" t="s">
        <v>3509</v>
      </c>
      <c r="B1685" s="2">
        <v>45475</v>
      </c>
      <c r="C1685" t="s">
        <v>363</v>
      </c>
      <c r="D1685" t="s">
        <v>1622</v>
      </c>
      <c r="E1685" t="s">
        <v>1779</v>
      </c>
      <c r="F1685">
        <v>2</v>
      </c>
      <c r="G1685">
        <v>78.27</v>
      </c>
      <c r="H1685">
        <v>0.28999999999999998</v>
      </c>
      <c r="I1685" t="s">
        <v>1829</v>
      </c>
      <c r="J1685">
        <v>111.1434</v>
      </c>
    </row>
    <row r="1686" spans="1:10" x14ac:dyDescent="0.25">
      <c r="A1686" t="s">
        <v>3510</v>
      </c>
      <c r="B1686" s="2">
        <v>45845</v>
      </c>
      <c r="C1686" t="s">
        <v>59</v>
      </c>
      <c r="D1686" t="s">
        <v>1672</v>
      </c>
      <c r="E1686" t="s">
        <v>1797</v>
      </c>
      <c r="F1686">
        <v>4</v>
      </c>
      <c r="G1686">
        <v>676.58</v>
      </c>
      <c r="H1686">
        <v>0.23</v>
      </c>
      <c r="I1686" t="s">
        <v>1829</v>
      </c>
      <c r="J1686">
        <v>2083.8663999999999</v>
      </c>
    </row>
    <row r="1687" spans="1:10" x14ac:dyDescent="0.25">
      <c r="A1687" t="s">
        <v>3511</v>
      </c>
      <c r="B1687" s="2">
        <v>45446</v>
      </c>
      <c r="C1687" t="s">
        <v>1495</v>
      </c>
      <c r="D1687" t="s">
        <v>1610</v>
      </c>
      <c r="E1687" t="s">
        <v>1757</v>
      </c>
      <c r="F1687">
        <v>2</v>
      </c>
      <c r="G1687">
        <v>938.6</v>
      </c>
      <c r="H1687">
        <v>0.04</v>
      </c>
      <c r="I1687" t="s">
        <v>1826</v>
      </c>
      <c r="J1687">
        <v>1802.1120000000001</v>
      </c>
    </row>
    <row r="1688" spans="1:10" x14ac:dyDescent="0.25">
      <c r="A1688" t="s">
        <v>3512</v>
      </c>
      <c r="B1688" s="2">
        <v>45761</v>
      </c>
      <c r="C1688" t="s">
        <v>1112</v>
      </c>
      <c r="D1688" t="s">
        <v>1574</v>
      </c>
      <c r="E1688" t="s">
        <v>1799</v>
      </c>
      <c r="F1688">
        <v>2</v>
      </c>
      <c r="G1688">
        <v>859.47</v>
      </c>
      <c r="H1688">
        <v>0.01</v>
      </c>
      <c r="I1688" t="s">
        <v>1824</v>
      </c>
      <c r="J1688">
        <v>1701.7506000000001</v>
      </c>
    </row>
    <row r="1689" spans="1:10" x14ac:dyDescent="0.25">
      <c r="A1689" t="s">
        <v>3513</v>
      </c>
      <c r="B1689" s="2">
        <v>45363</v>
      </c>
      <c r="C1689" t="s">
        <v>214</v>
      </c>
      <c r="D1689" t="s">
        <v>1602</v>
      </c>
      <c r="E1689" t="s">
        <v>1799</v>
      </c>
      <c r="F1689">
        <v>3</v>
      </c>
      <c r="G1689">
        <v>672.98</v>
      </c>
      <c r="H1689">
        <v>0.23</v>
      </c>
      <c r="I1689" t="s">
        <v>1826</v>
      </c>
      <c r="J1689">
        <v>1554.5838000000001</v>
      </c>
    </row>
    <row r="1690" spans="1:10" x14ac:dyDescent="0.25">
      <c r="A1690" t="s">
        <v>3514</v>
      </c>
      <c r="B1690" s="2">
        <v>45420</v>
      </c>
      <c r="C1690" t="s">
        <v>672</v>
      </c>
      <c r="D1690" t="s">
        <v>1660</v>
      </c>
      <c r="E1690" t="s">
        <v>1810</v>
      </c>
      <c r="F1690">
        <v>1</v>
      </c>
      <c r="G1690">
        <v>75.8</v>
      </c>
      <c r="H1690">
        <v>0.28999999999999998</v>
      </c>
      <c r="I1690" t="s">
        <v>1826</v>
      </c>
      <c r="J1690">
        <v>53.817999999999998</v>
      </c>
    </row>
    <row r="1691" spans="1:10" x14ac:dyDescent="0.25">
      <c r="A1691" t="s">
        <v>3515</v>
      </c>
      <c r="B1691" s="2">
        <v>45536</v>
      </c>
      <c r="C1691" t="s">
        <v>137</v>
      </c>
      <c r="D1691" t="s">
        <v>1582</v>
      </c>
      <c r="E1691" t="s">
        <v>1801</v>
      </c>
      <c r="F1691">
        <v>4</v>
      </c>
      <c r="G1691">
        <v>742.15</v>
      </c>
      <c r="H1691">
        <v>0.1</v>
      </c>
      <c r="I1691" t="s">
        <v>1829</v>
      </c>
      <c r="J1691">
        <v>2671.74</v>
      </c>
    </row>
    <row r="1692" spans="1:10" x14ac:dyDescent="0.25">
      <c r="A1692" t="s">
        <v>3516</v>
      </c>
      <c r="B1692" s="2">
        <v>45445</v>
      </c>
      <c r="C1692" t="s">
        <v>264</v>
      </c>
      <c r="D1692" t="s">
        <v>1608</v>
      </c>
      <c r="E1692" t="s">
        <v>1779</v>
      </c>
      <c r="F1692">
        <v>1</v>
      </c>
      <c r="G1692">
        <v>637.39</v>
      </c>
      <c r="H1692">
        <v>0.22</v>
      </c>
      <c r="I1692" t="s">
        <v>1826</v>
      </c>
      <c r="J1692">
        <v>497.16419999999999</v>
      </c>
    </row>
    <row r="1693" spans="1:10" x14ac:dyDescent="0.25">
      <c r="A1693" t="s">
        <v>3517</v>
      </c>
      <c r="B1693" s="2">
        <v>45230</v>
      </c>
      <c r="C1693" t="s">
        <v>1220</v>
      </c>
      <c r="D1693" t="s">
        <v>1557</v>
      </c>
      <c r="E1693" t="s">
        <v>1807</v>
      </c>
      <c r="F1693">
        <v>1</v>
      </c>
      <c r="G1693">
        <v>631</v>
      </c>
      <c r="H1693">
        <v>0.04</v>
      </c>
      <c r="I1693" t="s">
        <v>1824</v>
      </c>
      <c r="J1693">
        <v>605.76</v>
      </c>
    </row>
    <row r="1694" spans="1:10" x14ac:dyDescent="0.25">
      <c r="A1694" t="s">
        <v>3518</v>
      </c>
      <c r="B1694" s="2">
        <v>45916</v>
      </c>
      <c r="C1694" t="s">
        <v>1226</v>
      </c>
      <c r="D1694" t="s">
        <v>1708</v>
      </c>
      <c r="E1694" t="s">
        <v>1766</v>
      </c>
      <c r="F1694">
        <v>4</v>
      </c>
      <c r="G1694">
        <v>983.98</v>
      </c>
      <c r="H1694">
        <v>0.11</v>
      </c>
      <c r="I1694" t="s">
        <v>1829</v>
      </c>
      <c r="J1694">
        <v>3502.9688000000001</v>
      </c>
    </row>
    <row r="1695" spans="1:10" x14ac:dyDescent="0.25">
      <c r="A1695" t="s">
        <v>3519</v>
      </c>
      <c r="B1695" s="2">
        <v>45353</v>
      </c>
      <c r="C1695" t="s">
        <v>205</v>
      </c>
      <c r="D1695" t="s">
        <v>1658</v>
      </c>
      <c r="E1695" t="s">
        <v>1792</v>
      </c>
      <c r="F1695">
        <v>4</v>
      </c>
      <c r="G1695">
        <v>73.69</v>
      </c>
      <c r="H1695">
        <v>0.08</v>
      </c>
      <c r="I1695" t="s">
        <v>1824</v>
      </c>
      <c r="J1695">
        <v>271.17919999999998</v>
      </c>
    </row>
    <row r="1696" spans="1:10" x14ac:dyDescent="0.25">
      <c r="A1696" t="s">
        <v>3520</v>
      </c>
      <c r="B1696" s="2">
        <v>45490</v>
      </c>
      <c r="C1696" t="s">
        <v>1343</v>
      </c>
      <c r="D1696" t="s">
        <v>1570</v>
      </c>
      <c r="E1696" t="s">
        <v>1779</v>
      </c>
      <c r="F1696">
        <v>3</v>
      </c>
      <c r="G1696">
        <v>110.99</v>
      </c>
      <c r="H1696">
        <v>0.21</v>
      </c>
      <c r="I1696" t="s">
        <v>1824</v>
      </c>
      <c r="J1696">
        <v>263.04629999999997</v>
      </c>
    </row>
    <row r="1697" spans="1:10" x14ac:dyDescent="0.25">
      <c r="A1697" t="s">
        <v>3521</v>
      </c>
      <c r="B1697" s="2">
        <v>45850</v>
      </c>
      <c r="C1697" t="s">
        <v>301</v>
      </c>
      <c r="D1697" t="s">
        <v>1568</v>
      </c>
      <c r="E1697" t="s">
        <v>1779</v>
      </c>
      <c r="F1697">
        <v>1</v>
      </c>
      <c r="G1697">
        <v>66.86</v>
      </c>
      <c r="H1697">
        <v>0.22</v>
      </c>
      <c r="I1697" t="s">
        <v>1829</v>
      </c>
      <c r="J1697">
        <v>52.150799999999997</v>
      </c>
    </row>
    <row r="1698" spans="1:10" x14ac:dyDescent="0.25">
      <c r="A1698" t="s">
        <v>3522</v>
      </c>
      <c r="B1698" s="2">
        <v>45515</v>
      </c>
      <c r="C1698" t="s">
        <v>1295</v>
      </c>
      <c r="D1698" t="s">
        <v>1682</v>
      </c>
      <c r="E1698" t="s">
        <v>1810</v>
      </c>
      <c r="F1698">
        <v>1</v>
      </c>
      <c r="G1698">
        <v>980.26</v>
      </c>
      <c r="H1698">
        <v>0.14000000000000001</v>
      </c>
      <c r="I1698" t="s">
        <v>1826</v>
      </c>
      <c r="J1698">
        <v>843.02359999999999</v>
      </c>
    </row>
    <row r="1699" spans="1:10" x14ac:dyDescent="0.25">
      <c r="A1699" t="s">
        <v>3523</v>
      </c>
      <c r="B1699" s="2">
        <v>45322</v>
      </c>
      <c r="C1699" t="s">
        <v>147</v>
      </c>
      <c r="D1699" t="s">
        <v>1584</v>
      </c>
      <c r="E1699" t="s">
        <v>1810</v>
      </c>
      <c r="F1699">
        <v>1</v>
      </c>
      <c r="G1699">
        <v>235.28</v>
      </c>
      <c r="H1699">
        <v>0.05</v>
      </c>
      <c r="I1699" t="s">
        <v>1826</v>
      </c>
      <c r="J1699">
        <v>223.51599999999999</v>
      </c>
    </row>
    <row r="1700" spans="1:10" x14ac:dyDescent="0.25">
      <c r="A1700" t="s">
        <v>3524</v>
      </c>
      <c r="B1700" s="2">
        <v>45542</v>
      </c>
      <c r="C1700" t="s">
        <v>1292</v>
      </c>
      <c r="D1700" t="s">
        <v>1543</v>
      </c>
      <c r="E1700" t="s">
        <v>1801</v>
      </c>
      <c r="F1700">
        <v>3</v>
      </c>
      <c r="G1700">
        <v>407.39</v>
      </c>
      <c r="H1700">
        <v>0.08</v>
      </c>
      <c r="I1700" t="s">
        <v>1826</v>
      </c>
      <c r="J1700">
        <v>1124.3964000000001</v>
      </c>
    </row>
    <row r="1701" spans="1:10" x14ac:dyDescent="0.25">
      <c r="A1701" t="s">
        <v>3525</v>
      </c>
      <c r="B1701" s="2">
        <v>45675</v>
      </c>
      <c r="C1701" t="s">
        <v>251</v>
      </c>
      <c r="D1701" t="s">
        <v>1602</v>
      </c>
      <c r="E1701" t="s">
        <v>1799</v>
      </c>
      <c r="F1701">
        <v>4</v>
      </c>
      <c r="G1701">
        <v>459.83</v>
      </c>
      <c r="H1701">
        <v>0.12</v>
      </c>
      <c r="I1701" t="s">
        <v>1829</v>
      </c>
      <c r="J1701">
        <v>1618.6016</v>
      </c>
    </row>
    <row r="1702" spans="1:10" x14ac:dyDescent="0.25">
      <c r="A1702" t="s">
        <v>3526</v>
      </c>
      <c r="B1702" s="2">
        <v>45333</v>
      </c>
      <c r="C1702" t="s">
        <v>496</v>
      </c>
      <c r="D1702" t="s">
        <v>1734</v>
      </c>
      <c r="E1702" t="s">
        <v>1769</v>
      </c>
      <c r="F1702">
        <v>3</v>
      </c>
      <c r="G1702">
        <v>706.6</v>
      </c>
      <c r="H1702">
        <v>0.17</v>
      </c>
      <c r="I1702" t="s">
        <v>1826</v>
      </c>
      <c r="J1702">
        <v>1759.434</v>
      </c>
    </row>
    <row r="1703" spans="1:10" x14ac:dyDescent="0.25">
      <c r="A1703" t="s">
        <v>3527</v>
      </c>
      <c r="B1703" s="2">
        <v>45819</v>
      </c>
      <c r="C1703" t="s">
        <v>1425</v>
      </c>
      <c r="D1703" t="s">
        <v>1730</v>
      </c>
      <c r="E1703" t="s">
        <v>1813</v>
      </c>
      <c r="F1703">
        <v>3</v>
      </c>
      <c r="G1703">
        <v>811.16</v>
      </c>
      <c r="H1703">
        <v>0.1</v>
      </c>
      <c r="I1703" t="s">
        <v>1829</v>
      </c>
      <c r="J1703">
        <v>2190.1320000000001</v>
      </c>
    </row>
    <row r="1704" spans="1:10" x14ac:dyDescent="0.25">
      <c r="A1704" t="s">
        <v>3528</v>
      </c>
      <c r="B1704" s="2">
        <v>45268</v>
      </c>
      <c r="C1704" t="s">
        <v>705</v>
      </c>
      <c r="D1704" t="s">
        <v>1622</v>
      </c>
      <c r="E1704" t="s">
        <v>1779</v>
      </c>
      <c r="F1704">
        <v>2</v>
      </c>
      <c r="G1704">
        <v>985.79</v>
      </c>
      <c r="H1704">
        <v>0.04</v>
      </c>
      <c r="I1704" t="s">
        <v>1826</v>
      </c>
      <c r="J1704">
        <v>1892.7167999999999</v>
      </c>
    </row>
    <row r="1705" spans="1:10" x14ac:dyDescent="0.25">
      <c r="A1705" t="s">
        <v>3529</v>
      </c>
      <c r="B1705" s="2">
        <v>45521</v>
      </c>
      <c r="C1705" t="s">
        <v>616</v>
      </c>
      <c r="D1705" t="s">
        <v>1614</v>
      </c>
      <c r="E1705" t="s">
        <v>1799</v>
      </c>
      <c r="F1705">
        <v>1</v>
      </c>
      <c r="G1705">
        <v>255.02</v>
      </c>
      <c r="H1705">
        <v>0.3</v>
      </c>
      <c r="I1705" t="s">
        <v>1824</v>
      </c>
      <c r="J1705">
        <v>178.51400000000001</v>
      </c>
    </row>
    <row r="1706" spans="1:10" x14ac:dyDescent="0.25">
      <c r="A1706" t="s">
        <v>3530</v>
      </c>
      <c r="B1706" s="2">
        <v>45693</v>
      </c>
      <c r="C1706" t="s">
        <v>341</v>
      </c>
      <c r="D1706" t="s">
        <v>1586</v>
      </c>
      <c r="E1706" t="s">
        <v>1782</v>
      </c>
      <c r="F1706">
        <v>1</v>
      </c>
      <c r="G1706">
        <v>153.57</v>
      </c>
      <c r="H1706">
        <v>0.01</v>
      </c>
      <c r="I1706" t="s">
        <v>1826</v>
      </c>
      <c r="J1706">
        <v>152.0343</v>
      </c>
    </row>
    <row r="1707" spans="1:10" x14ac:dyDescent="0.25">
      <c r="A1707" t="s">
        <v>3531</v>
      </c>
      <c r="B1707" s="2">
        <v>45734</v>
      </c>
      <c r="C1707" t="s">
        <v>809</v>
      </c>
      <c r="D1707" t="s">
        <v>1634</v>
      </c>
      <c r="E1707" t="s">
        <v>1810</v>
      </c>
      <c r="F1707">
        <v>3</v>
      </c>
      <c r="G1707">
        <v>962.98</v>
      </c>
      <c r="H1707">
        <v>0.21</v>
      </c>
      <c r="I1707" t="s">
        <v>1824</v>
      </c>
      <c r="J1707">
        <v>2282.2626</v>
      </c>
    </row>
    <row r="1708" spans="1:10" x14ac:dyDescent="0.25">
      <c r="A1708" t="s">
        <v>3532</v>
      </c>
      <c r="B1708" s="2">
        <v>45377</v>
      </c>
      <c r="C1708" t="s">
        <v>214</v>
      </c>
      <c r="D1708" t="s">
        <v>1636</v>
      </c>
      <c r="E1708" t="s">
        <v>1782</v>
      </c>
      <c r="F1708">
        <v>3</v>
      </c>
      <c r="G1708">
        <v>884.46</v>
      </c>
      <c r="H1708">
        <v>0.25</v>
      </c>
      <c r="I1708" t="s">
        <v>1824</v>
      </c>
      <c r="J1708">
        <v>1990.0350000000001</v>
      </c>
    </row>
    <row r="1709" spans="1:10" x14ac:dyDescent="0.25">
      <c r="A1709" t="s">
        <v>3533</v>
      </c>
      <c r="B1709" s="2">
        <v>45778</v>
      </c>
      <c r="C1709" t="s">
        <v>1355</v>
      </c>
      <c r="D1709" t="s">
        <v>1682</v>
      </c>
      <c r="E1709" t="s">
        <v>1789</v>
      </c>
      <c r="F1709">
        <v>4</v>
      </c>
      <c r="G1709">
        <v>359.71</v>
      </c>
      <c r="H1709">
        <v>0.05</v>
      </c>
      <c r="I1709" t="s">
        <v>1826</v>
      </c>
      <c r="J1709">
        <v>1366.8979999999999</v>
      </c>
    </row>
    <row r="1710" spans="1:10" x14ac:dyDescent="0.25">
      <c r="A1710" t="s">
        <v>3534</v>
      </c>
      <c r="B1710" s="2">
        <v>45715</v>
      </c>
      <c r="C1710" t="s">
        <v>195</v>
      </c>
      <c r="D1710" t="s">
        <v>1648</v>
      </c>
      <c r="E1710" t="s">
        <v>1769</v>
      </c>
      <c r="F1710">
        <v>3</v>
      </c>
      <c r="G1710">
        <v>766.47</v>
      </c>
      <c r="H1710">
        <v>0.18</v>
      </c>
      <c r="I1710" t="s">
        <v>1824</v>
      </c>
      <c r="J1710">
        <v>1885.5162</v>
      </c>
    </row>
    <row r="1711" spans="1:10" x14ac:dyDescent="0.25">
      <c r="A1711" t="s">
        <v>3535</v>
      </c>
      <c r="B1711" s="2">
        <v>45492</v>
      </c>
      <c r="C1711" t="s">
        <v>722</v>
      </c>
      <c r="D1711" t="s">
        <v>1660</v>
      </c>
      <c r="E1711" t="s">
        <v>1810</v>
      </c>
      <c r="F1711">
        <v>1</v>
      </c>
      <c r="G1711">
        <v>772.07</v>
      </c>
      <c r="H1711">
        <v>0.26</v>
      </c>
      <c r="I1711" t="s">
        <v>1826</v>
      </c>
      <c r="J1711">
        <v>571.33180000000004</v>
      </c>
    </row>
    <row r="1712" spans="1:10" x14ac:dyDescent="0.25">
      <c r="A1712" t="s">
        <v>3536</v>
      </c>
      <c r="B1712" s="2">
        <v>45292</v>
      </c>
      <c r="C1712" t="s">
        <v>881</v>
      </c>
      <c r="D1712" t="s">
        <v>1586</v>
      </c>
      <c r="E1712" t="s">
        <v>1773</v>
      </c>
      <c r="F1712">
        <v>3</v>
      </c>
      <c r="G1712">
        <v>108.31</v>
      </c>
      <c r="H1712">
        <v>0.26</v>
      </c>
      <c r="I1712" t="s">
        <v>1829</v>
      </c>
      <c r="J1712">
        <v>240.44820000000001</v>
      </c>
    </row>
    <row r="1713" spans="1:10" x14ac:dyDescent="0.25">
      <c r="A1713" t="s">
        <v>3537</v>
      </c>
      <c r="B1713" s="2">
        <v>45316</v>
      </c>
      <c r="C1713" t="s">
        <v>708</v>
      </c>
      <c r="D1713" t="s">
        <v>1706</v>
      </c>
      <c r="E1713" t="s">
        <v>1776</v>
      </c>
      <c r="F1713">
        <v>1</v>
      </c>
      <c r="G1713">
        <v>502.53</v>
      </c>
      <c r="H1713">
        <v>0</v>
      </c>
      <c r="I1713" t="s">
        <v>1826</v>
      </c>
      <c r="J1713">
        <v>502.53</v>
      </c>
    </row>
    <row r="1714" spans="1:10" x14ac:dyDescent="0.25">
      <c r="A1714" t="s">
        <v>3538</v>
      </c>
      <c r="B1714" s="2">
        <v>45548</v>
      </c>
      <c r="C1714" t="s">
        <v>278</v>
      </c>
      <c r="D1714" t="s">
        <v>1546</v>
      </c>
      <c r="E1714" t="s">
        <v>1804</v>
      </c>
      <c r="F1714">
        <v>2</v>
      </c>
      <c r="G1714">
        <v>508.52</v>
      </c>
      <c r="H1714">
        <v>0.11</v>
      </c>
      <c r="I1714" t="s">
        <v>1829</v>
      </c>
      <c r="J1714">
        <v>905.16559999999993</v>
      </c>
    </row>
    <row r="1715" spans="1:10" x14ac:dyDescent="0.25">
      <c r="A1715" t="s">
        <v>3539</v>
      </c>
      <c r="B1715" s="2">
        <v>45572</v>
      </c>
      <c r="C1715" t="s">
        <v>1443</v>
      </c>
      <c r="D1715" t="s">
        <v>1696</v>
      </c>
      <c r="E1715" t="s">
        <v>1766</v>
      </c>
      <c r="F1715">
        <v>1</v>
      </c>
      <c r="G1715">
        <v>492</v>
      </c>
      <c r="H1715">
        <v>0.26</v>
      </c>
      <c r="I1715" t="s">
        <v>1826</v>
      </c>
      <c r="J1715">
        <v>364.08</v>
      </c>
    </row>
    <row r="1716" spans="1:10" x14ac:dyDescent="0.25">
      <c r="A1716" t="s">
        <v>3540</v>
      </c>
      <c r="B1716" s="2">
        <v>45347</v>
      </c>
      <c r="C1716" t="s">
        <v>1492</v>
      </c>
      <c r="D1716" t="s">
        <v>1622</v>
      </c>
      <c r="E1716" t="s">
        <v>1799</v>
      </c>
      <c r="F1716">
        <v>4</v>
      </c>
      <c r="G1716">
        <v>746.36</v>
      </c>
      <c r="H1716">
        <v>0.02</v>
      </c>
      <c r="I1716" t="s">
        <v>1824</v>
      </c>
      <c r="J1716">
        <v>2925.7312000000002</v>
      </c>
    </row>
    <row r="1717" spans="1:10" x14ac:dyDescent="0.25">
      <c r="A1717" t="s">
        <v>3541</v>
      </c>
      <c r="B1717" s="2">
        <v>45823</v>
      </c>
      <c r="C1717" t="s">
        <v>1343</v>
      </c>
      <c r="D1717" t="s">
        <v>1572</v>
      </c>
      <c r="E1717" t="s">
        <v>1757</v>
      </c>
      <c r="F1717">
        <v>1</v>
      </c>
      <c r="G1717">
        <v>120.83</v>
      </c>
      <c r="H1717">
        <v>0.08</v>
      </c>
      <c r="I1717" t="s">
        <v>1824</v>
      </c>
      <c r="J1717">
        <v>111.1636</v>
      </c>
    </row>
    <row r="1718" spans="1:10" x14ac:dyDescent="0.25">
      <c r="A1718" t="s">
        <v>3542</v>
      </c>
      <c r="B1718" s="2">
        <v>45394</v>
      </c>
      <c r="C1718" t="s">
        <v>1243</v>
      </c>
      <c r="D1718" t="s">
        <v>1702</v>
      </c>
      <c r="E1718" t="s">
        <v>1810</v>
      </c>
      <c r="F1718">
        <v>2</v>
      </c>
      <c r="G1718">
        <v>68.31</v>
      </c>
      <c r="H1718">
        <v>0.28999999999999998</v>
      </c>
      <c r="I1718" t="s">
        <v>1829</v>
      </c>
      <c r="J1718">
        <v>97.000199999999992</v>
      </c>
    </row>
    <row r="1719" spans="1:10" x14ac:dyDescent="0.25">
      <c r="A1719" t="s">
        <v>3543</v>
      </c>
      <c r="B1719" s="2">
        <v>45265</v>
      </c>
      <c r="C1719" t="s">
        <v>230</v>
      </c>
      <c r="D1719" t="s">
        <v>1592</v>
      </c>
      <c r="E1719" t="s">
        <v>1810</v>
      </c>
      <c r="F1719">
        <v>2</v>
      </c>
      <c r="G1719">
        <v>761.71</v>
      </c>
      <c r="H1719">
        <v>0.02</v>
      </c>
      <c r="I1719" t="s">
        <v>1826</v>
      </c>
      <c r="J1719">
        <v>1492.9516000000001</v>
      </c>
    </row>
    <row r="1720" spans="1:10" x14ac:dyDescent="0.25">
      <c r="A1720" t="s">
        <v>3544</v>
      </c>
      <c r="B1720" s="2">
        <v>45261</v>
      </c>
      <c r="C1720" t="s">
        <v>244</v>
      </c>
      <c r="D1720" t="s">
        <v>1704</v>
      </c>
      <c r="E1720" t="s">
        <v>1766</v>
      </c>
      <c r="F1720">
        <v>4</v>
      </c>
      <c r="G1720">
        <v>346.37</v>
      </c>
      <c r="H1720">
        <v>0.18</v>
      </c>
      <c r="I1720" t="s">
        <v>1829</v>
      </c>
      <c r="J1720">
        <v>1136.0935999999999</v>
      </c>
    </row>
    <row r="1721" spans="1:10" x14ac:dyDescent="0.25">
      <c r="A1721" t="s">
        <v>3545</v>
      </c>
      <c r="B1721" s="2">
        <v>45702</v>
      </c>
      <c r="C1721" t="s">
        <v>40</v>
      </c>
      <c r="D1721" t="s">
        <v>1658</v>
      </c>
      <c r="E1721" t="s">
        <v>1794</v>
      </c>
      <c r="F1721">
        <v>1</v>
      </c>
      <c r="G1721">
        <v>846.3</v>
      </c>
      <c r="H1721">
        <v>0.14000000000000001</v>
      </c>
      <c r="I1721" t="s">
        <v>1826</v>
      </c>
      <c r="J1721">
        <v>727.81799999999998</v>
      </c>
    </row>
    <row r="1722" spans="1:10" x14ac:dyDescent="0.25">
      <c r="A1722" t="s">
        <v>3546</v>
      </c>
      <c r="B1722" s="2">
        <v>45624</v>
      </c>
      <c r="C1722" t="s">
        <v>1340</v>
      </c>
      <c r="D1722" t="s">
        <v>1543</v>
      </c>
      <c r="E1722" t="s">
        <v>1813</v>
      </c>
      <c r="F1722">
        <v>1</v>
      </c>
      <c r="G1722">
        <v>458.97</v>
      </c>
      <c r="H1722">
        <v>0.1</v>
      </c>
      <c r="I1722" t="s">
        <v>1826</v>
      </c>
      <c r="J1722">
        <v>413.07299999999998</v>
      </c>
    </row>
    <row r="1723" spans="1:10" x14ac:dyDescent="0.25">
      <c r="A1723" t="s">
        <v>3547</v>
      </c>
      <c r="B1723" s="2">
        <v>45736</v>
      </c>
      <c r="C1723" t="s">
        <v>917</v>
      </c>
      <c r="D1723" t="s">
        <v>1634</v>
      </c>
      <c r="E1723" t="s">
        <v>1779</v>
      </c>
      <c r="F1723">
        <v>2</v>
      </c>
      <c r="G1723">
        <v>536.61</v>
      </c>
      <c r="H1723">
        <v>0.14000000000000001</v>
      </c>
      <c r="I1723" t="s">
        <v>1824</v>
      </c>
      <c r="J1723">
        <v>922.9692</v>
      </c>
    </row>
    <row r="1724" spans="1:10" x14ac:dyDescent="0.25">
      <c r="A1724" t="s">
        <v>3548</v>
      </c>
      <c r="B1724" s="2">
        <v>45709</v>
      </c>
      <c r="C1724" t="s">
        <v>1304</v>
      </c>
      <c r="D1724" t="s">
        <v>1664</v>
      </c>
      <c r="E1724" t="s">
        <v>1752</v>
      </c>
      <c r="F1724">
        <v>3</v>
      </c>
      <c r="G1724">
        <v>130.41</v>
      </c>
      <c r="H1724">
        <v>0.14000000000000001</v>
      </c>
      <c r="I1724" t="s">
        <v>1826</v>
      </c>
      <c r="J1724">
        <v>336.45780000000002</v>
      </c>
    </row>
    <row r="1725" spans="1:10" x14ac:dyDescent="0.25">
      <c r="A1725" t="s">
        <v>3549</v>
      </c>
      <c r="B1725" s="2">
        <v>45738</v>
      </c>
      <c r="C1725" t="s">
        <v>1524</v>
      </c>
      <c r="D1725" t="s">
        <v>1726</v>
      </c>
      <c r="E1725" t="s">
        <v>1794</v>
      </c>
      <c r="F1725">
        <v>4</v>
      </c>
      <c r="G1725">
        <v>706.67</v>
      </c>
      <c r="H1725">
        <v>0.01</v>
      </c>
      <c r="I1725" t="s">
        <v>1824</v>
      </c>
      <c r="J1725">
        <v>2798.4132</v>
      </c>
    </row>
    <row r="1726" spans="1:10" x14ac:dyDescent="0.25">
      <c r="A1726" t="s">
        <v>3550</v>
      </c>
      <c r="B1726" s="2">
        <v>45685</v>
      </c>
      <c r="C1726" t="s">
        <v>1223</v>
      </c>
      <c r="D1726" t="s">
        <v>1602</v>
      </c>
      <c r="E1726" t="s">
        <v>1766</v>
      </c>
      <c r="F1726">
        <v>3</v>
      </c>
      <c r="G1726">
        <v>523.45000000000005</v>
      </c>
      <c r="H1726">
        <v>0.17</v>
      </c>
      <c r="I1726" t="s">
        <v>1824</v>
      </c>
      <c r="J1726">
        <v>1303.3905</v>
      </c>
    </row>
    <row r="1727" spans="1:10" x14ac:dyDescent="0.25">
      <c r="A1727" t="s">
        <v>3551</v>
      </c>
      <c r="B1727" s="2">
        <v>45701</v>
      </c>
      <c r="C1727" t="s">
        <v>48</v>
      </c>
      <c r="D1727" t="s">
        <v>1730</v>
      </c>
      <c r="E1727" t="s">
        <v>1810</v>
      </c>
      <c r="F1727">
        <v>3</v>
      </c>
      <c r="G1727">
        <v>482.2</v>
      </c>
      <c r="H1727">
        <v>0.23</v>
      </c>
      <c r="I1727" t="s">
        <v>1829</v>
      </c>
      <c r="J1727">
        <v>1113.8820000000001</v>
      </c>
    </row>
    <row r="1728" spans="1:10" x14ac:dyDescent="0.25">
      <c r="A1728" t="s">
        <v>3552</v>
      </c>
      <c r="B1728" s="2">
        <v>45745</v>
      </c>
      <c r="C1728" t="s">
        <v>428</v>
      </c>
      <c r="D1728" t="s">
        <v>1674</v>
      </c>
      <c r="E1728" t="s">
        <v>1773</v>
      </c>
      <c r="F1728">
        <v>4</v>
      </c>
      <c r="G1728">
        <v>688.86</v>
      </c>
      <c r="H1728">
        <v>0.02</v>
      </c>
      <c r="I1728" t="s">
        <v>1829</v>
      </c>
      <c r="J1728">
        <v>2700.3312000000001</v>
      </c>
    </row>
    <row r="1729" spans="1:10" x14ac:dyDescent="0.25">
      <c r="A1729" t="s">
        <v>3553</v>
      </c>
      <c r="B1729" s="2">
        <v>45214</v>
      </c>
      <c r="C1729" t="s">
        <v>100</v>
      </c>
      <c r="D1729" t="s">
        <v>1572</v>
      </c>
      <c r="E1729" t="s">
        <v>1752</v>
      </c>
      <c r="F1729">
        <v>1</v>
      </c>
      <c r="G1729">
        <v>145.47999999999999</v>
      </c>
      <c r="H1729">
        <v>0.1</v>
      </c>
      <c r="I1729" t="s">
        <v>1829</v>
      </c>
      <c r="J1729">
        <v>130.93199999999999</v>
      </c>
    </row>
    <row r="1730" spans="1:10" x14ac:dyDescent="0.25">
      <c r="A1730" t="s">
        <v>3554</v>
      </c>
      <c r="B1730" s="2">
        <v>45547</v>
      </c>
      <c r="C1730" t="s">
        <v>198</v>
      </c>
      <c r="D1730" t="s">
        <v>1610</v>
      </c>
      <c r="E1730" t="s">
        <v>1792</v>
      </c>
      <c r="F1730">
        <v>4</v>
      </c>
      <c r="G1730">
        <v>862.25</v>
      </c>
      <c r="H1730">
        <v>0.28000000000000003</v>
      </c>
      <c r="I1730" t="s">
        <v>1826</v>
      </c>
      <c r="J1730">
        <v>2483.2800000000002</v>
      </c>
    </row>
    <row r="1731" spans="1:10" x14ac:dyDescent="0.25">
      <c r="A1731" t="s">
        <v>3555</v>
      </c>
      <c r="B1731" s="2">
        <v>45296</v>
      </c>
      <c r="C1731" t="s">
        <v>926</v>
      </c>
      <c r="D1731" t="s">
        <v>1546</v>
      </c>
      <c r="E1731" t="s">
        <v>1799</v>
      </c>
      <c r="F1731">
        <v>4</v>
      </c>
      <c r="G1731">
        <v>146.12</v>
      </c>
      <c r="H1731">
        <v>0.12</v>
      </c>
      <c r="I1731" t="s">
        <v>1829</v>
      </c>
      <c r="J1731">
        <v>514.3424</v>
      </c>
    </row>
    <row r="1732" spans="1:10" x14ac:dyDescent="0.25">
      <c r="A1732" t="s">
        <v>3556</v>
      </c>
      <c r="B1732" s="2">
        <v>45549</v>
      </c>
      <c r="C1732" t="s">
        <v>1472</v>
      </c>
      <c r="D1732" t="s">
        <v>1610</v>
      </c>
      <c r="E1732" t="s">
        <v>1810</v>
      </c>
      <c r="F1732">
        <v>2</v>
      </c>
      <c r="G1732">
        <v>695.02</v>
      </c>
      <c r="H1732">
        <v>0.3</v>
      </c>
      <c r="I1732" t="s">
        <v>1829</v>
      </c>
      <c r="J1732">
        <v>973.02799999999991</v>
      </c>
    </row>
    <row r="1733" spans="1:10" x14ac:dyDescent="0.25">
      <c r="A1733" t="s">
        <v>3557</v>
      </c>
      <c r="B1733" s="2">
        <v>45231</v>
      </c>
      <c r="C1733" t="s">
        <v>711</v>
      </c>
      <c r="D1733" t="s">
        <v>1736</v>
      </c>
      <c r="E1733" t="s">
        <v>1789</v>
      </c>
      <c r="F1733">
        <v>2</v>
      </c>
      <c r="G1733">
        <v>886.67</v>
      </c>
      <c r="H1733">
        <v>0.24</v>
      </c>
      <c r="I1733" t="s">
        <v>1826</v>
      </c>
      <c r="J1733">
        <v>1347.7384</v>
      </c>
    </row>
    <row r="1734" spans="1:10" x14ac:dyDescent="0.25">
      <c r="A1734" t="s">
        <v>3558</v>
      </c>
      <c r="B1734" s="2">
        <v>45628</v>
      </c>
      <c r="C1734" t="s">
        <v>205</v>
      </c>
      <c r="D1734" t="s">
        <v>1680</v>
      </c>
      <c r="E1734" t="s">
        <v>1810</v>
      </c>
      <c r="F1734">
        <v>2</v>
      </c>
      <c r="G1734">
        <v>864.09</v>
      </c>
      <c r="H1734">
        <v>0.06</v>
      </c>
      <c r="I1734" t="s">
        <v>1829</v>
      </c>
      <c r="J1734">
        <v>1624.4892</v>
      </c>
    </row>
    <row r="1735" spans="1:10" x14ac:dyDescent="0.25">
      <c r="A1735" t="s">
        <v>3559</v>
      </c>
      <c r="B1735" s="2">
        <v>45862</v>
      </c>
      <c r="C1735" t="s">
        <v>23</v>
      </c>
      <c r="D1735" t="s">
        <v>1572</v>
      </c>
      <c r="E1735" t="s">
        <v>1786</v>
      </c>
      <c r="F1735">
        <v>1</v>
      </c>
      <c r="G1735">
        <v>437.65</v>
      </c>
      <c r="H1735">
        <v>0.02</v>
      </c>
      <c r="I1735" t="s">
        <v>1826</v>
      </c>
      <c r="J1735">
        <v>428.89699999999999</v>
      </c>
    </row>
    <row r="1736" spans="1:10" x14ac:dyDescent="0.25">
      <c r="A1736" t="s">
        <v>3560</v>
      </c>
      <c r="B1736" s="2">
        <v>45843</v>
      </c>
      <c r="C1736" t="s">
        <v>660</v>
      </c>
      <c r="D1736" t="s">
        <v>1620</v>
      </c>
      <c r="E1736" t="s">
        <v>1797</v>
      </c>
      <c r="F1736">
        <v>2</v>
      </c>
      <c r="G1736">
        <v>208.09</v>
      </c>
      <c r="H1736">
        <v>0.27</v>
      </c>
      <c r="I1736" t="s">
        <v>1824</v>
      </c>
      <c r="J1736">
        <v>303.81139999999999</v>
      </c>
    </row>
    <row r="1737" spans="1:10" x14ac:dyDescent="0.25">
      <c r="A1737" t="s">
        <v>3561</v>
      </c>
      <c r="B1737" s="2">
        <v>45482</v>
      </c>
      <c r="C1737" t="s">
        <v>205</v>
      </c>
      <c r="D1737" t="s">
        <v>1734</v>
      </c>
      <c r="E1737" t="s">
        <v>1807</v>
      </c>
      <c r="F1737">
        <v>4</v>
      </c>
      <c r="G1737">
        <v>825.78</v>
      </c>
      <c r="H1737">
        <v>0.02</v>
      </c>
      <c r="I1737" t="s">
        <v>1824</v>
      </c>
      <c r="J1737">
        <v>3237.0576000000001</v>
      </c>
    </row>
    <row r="1738" spans="1:10" x14ac:dyDescent="0.25">
      <c r="A1738" t="s">
        <v>3562</v>
      </c>
      <c r="B1738" s="2">
        <v>45313</v>
      </c>
      <c r="C1738" t="s">
        <v>405</v>
      </c>
      <c r="D1738" t="s">
        <v>1598</v>
      </c>
      <c r="E1738" t="s">
        <v>1807</v>
      </c>
      <c r="F1738">
        <v>3</v>
      </c>
      <c r="G1738">
        <v>849.77</v>
      </c>
      <c r="H1738">
        <v>0.12</v>
      </c>
      <c r="I1738" t="s">
        <v>1826</v>
      </c>
      <c r="J1738">
        <v>2243.3928000000001</v>
      </c>
    </row>
    <row r="1739" spans="1:10" x14ac:dyDescent="0.25">
      <c r="A1739" t="s">
        <v>3563</v>
      </c>
      <c r="B1739" s="2">
        <v>45314</v>
      </c>
      <c r="C1739" t="s">
        <v>1080</v>
      </c>
      <c r="D1739" t="s">
        <v>1668</v>
      </c>
      <c r="E1739" t="s">
        <v>1769</v>
      </c>
      <c r="F1739">
        <v>1</v>
      </c>
      <c r="G1739">
        <v>88.78</v>
      </c>
      <c r="H1739">
        <v>0.18</v>
      </c>
      <c r="I1739" t="s">
        <v>1824</v>
      </c>
      <c r="J1739">
        <v>72.799600000000012</v>
      </c>
    </row>
    <row r="1740" spans="1:10" x14ac:dyDescent="0.25">
      <c r="A1740" t="s">
        <v>3564</v>
      </c>
      <c r="B1740" s="2">
        <v>45526</v>
      </c>
      <c r="C1740" t="s">
        <v>628</v>
      </c>
      <c r="D1740" t="s">
        <v>1704</v>
      </c>
      <c r="E1740" t="s">
        <v>1769</v>
      </c>
      <c r="F1740">
        <v>4</v>
      </c>
      <c r="G1740">
        <v>507.22</v>
      </c>
      <c r="H1740">
        <v>0.14000000000000001</v>
      </c>
      <c r="I1740" t="s">
        <v>1826</v>
      </c>
      <c r="J1740">
        <v>1744.8368</v>
      </c>
    </row>
    <row r="1741" spans="1:10" x14ac:dyDescent="0.25">
      <c r="A1741" t="s">
        <v>3565</v>
      </c>
      <c r="B1741" s="2">
        <v>45887</v>
      </c>
      <c r="C1741" t="s">
        <v>996</v>
      </c>
      <c r="D1741" t="s">
        <v>1740</v>
      </c>
      <c r="E1741" t="s">
        <v>1752</v>
      </c>
      <c r="F1741">
        <v>3</v>
      </c>
      <c r="G1741">
        <v>330.98</v>
      </c>
      <c r="H1741">
        <v>0.11</v>
      </c>
      <c r="I1741" t="s">
        <v>1824</v>
      </c>
      <c r="J1741">
        <v>883.71660000000008</v>
      </c>
    </row>
    <row r="1742" spans="1:10" x14ac:dyDescent="0.25">
      <c r="A1742" t="s">
        <v>3566</v>
      </c>
      <c r="B1742" s="2">
        <v>45562</v>
      </c>
      <c r="C1742" t="s">
        <v>195</v>
      </c>
      <c r="D1742" t="s">
        <v>1622</v>
      </c>
      <c r="E1742" t="s">
        <v>1813</v>
      </c>
      <c r="F1742">
        <v>4</v>
      </c>
      <c r="G1742">
        <v>442.87</v>
      </c>
      <c r="H1742">
        <v>0.08</v>
      </c>
      <c r="I1742" t="s">
        <v>1824</v>
      </c>
      <c r="J1742">
        <v>1629.7616</v>
      </c>
    </row>
    <row r="1743" spans="1:10" x14ac:dyDescent="0.25">
      <c r="A1743" t="s">
        <v>3567</v>
      </c>
      <c r="B1743" s="2">
        <v>45880</v>
      </c>
      <c r="C1743" t="s">
        <v>48</v>
      </c>
      <c r="D1743" t="s">
        <v>1740</v>
      </c>
      <c r="E1743" t="s">
        <v>1761</v>
      </c>
      <c r="F1743">
        <v>2</v>
      </c>
      <c r="G1743">
        <v>939.66</v>
      </c>
      <c r="H1743">
        <v>0.14000000000000001</v>
      </c>
      <c r="I1743" t="s">
        <v>1826</v>
      </c>
      <c r="J1743">
        <v>1616.2152000000001</v>
      </c>
    </row>
    <row r="1744" spans="1:10" x14ac:dyDescent="0.25">
      <c r="A1744" t="s">
        <v>3568</v>
      </c>
      <c r="B1744" s="2">
        <v>45556</v>
      </c>
      <c r="C1744" t="s">
        <v>929</v>
      </c>
      <c r="D1744" t="s">
        <v>1694</v>
      </c>
      <c r="E1744" t="s">
        <v>1766</v>
      </c>
      <c r="F1744">
        <v>1</v>
      </c>
      <c r="G1744">
        <v>24.13</v>
      </c>
      <c r="H1744">
        <v>0</v>
      </c>
      <c r="I1744" t="s">
        <v>1824</v>
      </c>
      <c r="J1744">
        <v>24.13</v>
      </c>
    </row>
    <row r="1745" spans="1:10" x14ac:dyDescent="0.25">
      <c r="A1745" t="s">
        <v>3569</v>
      </c>
      <c r="B1745" s="2">
        <v>45355</v>
      </c>
      <c r="C1745" t="s">
        <v>1139</v>
      </c>
      <c r="D1745" t="s">
        <v>1630</v>
      </c>
      <c r="E1745" t="s">
        <v>1766</v>
      </c>
      <c r="F1745">
        <v>3</v>
      </c>
      <c r="G1745">
        <v>239.54</v>
      </c>
      <c r="H1745">
        <v>0.28999999999999998</v>
      </c>
      <c r="I1745" t="s">
        <v>1829</v>
      </c>
      <c r="J1745">
        <v>510.22019999999998</v>
      </c>
    </row>
    <row r="1746" spans="1:10" x14ac:dyDescent="0.25">
      <c r="A1746" t="s">
        <v>3570</v>
      </c>
      <c r="B1746" s="2">
        <v>45244</v>
      </c>
      <c r="C1746" t="s">
        <v>1484</v>
      </c>
      <c r="D1746" t="s">
        <v>1640</v>
      </c>
      <c r="E1746" t="s">
        <v>1799</v>
      </c>
      <c r="F1746">
        <v>1</v>
      </c>
      <c r="G1746">
        <v>588.53</v>
      </c>
      <c r="H1746">
        <v>0.1</v>
      </c>
      <c r="I1746" t="s">
        <v>1824</v>
      </c>
      <c r="J1746">
        <v>529.67700000000002</v>
      </c>
    </row>
    <row r="1747" spans="1:10" x14ac:dyDescent="0.25">
      <c r="A1747" t="s">
        <v>3571</v>
      </c>
      <c r="B1747" s="2">
        <v>45863</v>
      </c>
      <c r="C1747" t="s">
        <v>914</v>
      </c>
      <c r="D1747" t="s">
        <v>1668</v>
      </c>
      <c r="E1747" t="s">
        <v>1801</v>
      </c>
      <c r="F1747">
        <v>1</v>
      </c>
      <c r="G1747">
        <v>145.96</v>
      </c>
      <c r="H1747">
        <v>0.3</v>
      </c>
      <c r="I1747" t="s">
        <v>1824</v>
      </c>
      <c r="J1747">
        <v>102.172</v>
      </c>
    </row>
    <row r="1748" spans="1:10" x14ac:dyDescent="0.25">
      <c r="A1748" t="s">
        <v>3572</v>
      </c>
      <c r="B1748" s="2">
        <v>45573</v>
      </c>
      <c r="C1748" t="s">
        <v>360</v>
      </c>
      <c r="D1748" t="s">
        <v>1688</v>
      </c>
      <c r="E1748" t="s">
        <v>1769</v>
      </c>
      <c r="F1748">
        <v>4</v>
      </c>
      <c r="G1748">
        <v>640.91</v>
      </c>
      <c r="H1748">
        <v>0.06</v>
      </c>
      <c r="I1748" t="s">
        <v>1824</v>
      </c>
      <c r="J1748">
        <v>2409.8216000000002</v>
      </c>
    </row>
    <row r="1749" spans="1:10" x14ac:dyDescent="0.25">
      <c r="A1749" t="s">
        <v>3573</v>
      </c>
      <c r="B1749" s="2">
        <v>45792</v>
      </c>
      <c r="C1749" t="s">
        <v>164</v>
      </c>
      <c r="D1749" t="s">
        <v>1676</v>
      </c>
      <c r="E1749" t="s">
        <v>1792</v>
      </c>
      <c r="F1749">
        <v>3</v>
      </c>
      <c r="G1749">
        <v>773.86</v>
      </c>
      <c r="H1749">
        <v>0.22</v>
      </c>
      <c r="I1749" t="s">
        <v>1824</v>
      </c>
      <c r="J1749">
        <v>1810.8324</v>
      </c>
    </row>
    <row r="1750" spans="1:10" x14ac:dyDescent="0.25">
      <c r="A1750" t="s">
        <v>3574</v>
      </c>
      <c r="B1750" s="2">
        <v>45744</v>
      </c>
      <c r="C1750" t="s">
        <v>1428</v>
      </c>
      <c r="D1750" t="s">
        <v>1610</v>
      </c>
      <c r="E1750" t="s">
        <v>1801</v>
      </c>
      <c r="F1750">
        <v>2</v>
      </c>
      <c r="G1750">
        <v>31.28</v>
      </c>
      <c r="H1750">
        <v>0.2</v>
      </c>
      <c r="I1750" t="s">
        <v>1829</v>
      </c>
      <c r="J1750">
        <v>50.048000000000002</v>
      </c>
    </row>
    <row r="1751" spans="1:10" x14ac:dyDescent="0.25">
      <c r="A1751" t="s">
        <v>3575</v>
      </c>
      <c r="B1751" s="2">
        <v>45842</v>
      </c>
      <c r="C1751" t="s">
        <v>1166</v>
      </c>
      <c r="D1751" t="s">
        <v>1712</v>
      </c>
      <c r="E1751" t="s">
        <v>1776</v>
      </c>
      <c r="F1751">
        <v>4</v>
      </c>
      <c r="G1751">
        <v>389.22</v>
      </c>
      <c r="H1751">
        <v>0.18</v>
      </c>
      <c r="I1751" t="s">
        <v>1824</v>
      </c>
      <c r="J1751">
        <v>1276.6415999999999</v>
      </c>
    </row>
    <row r="1752" spans="1:10" x14ac:dyDescent="0.25">
      <c r="A1752" t="s">
        <v>3576</v>
      </c>
      <c r="B1752" s="2">
        <v>45502</v>
      </c>
      <c r="C1752" t="s">
        <v>71</v>
      </c>
      <c r="D1752" t="s">
        <v>1676</v>
      </c>
      <c r="E1752" t="s">
        <v>1801</v>
      </c>
      <c r="F1752">
        <v>3</v>
      </c>
      <c r="G1752">
        <v>543.44000000000005</v>
      </c>
      <c r="H1752">
        <v>0.13</v>
      </c>
      <c r="I1752" t="s">
        <v>1826</v>
      </c>
      <c r="J1752">
        <v>1418.3784000000001</v>
      </c>
    </row>
    <row r="1753" spans="1:10" x14ac:dyDescent="0.25">
      <c r="A1753" t="s">
        <v>3577</v>
      </c>
      <c r="B1753" s="2">
        <v>45296</v>
      </c>
      <c r="C1753" t="s">
        <v>821</v>
      </c>
      <c r="D1753" t="s">
        <v>1742</v>
      </c>
      <c r="E1753" t="s">
        <v>1813</v>
      </c>
      <c r="F1753">
        <v>4</v>
      </c>
      <c r="G1753">
        <v>715.42</v>
      </c>
      <c r="H1753">
        <v>0.28999999999999998</v>
      </c>
      <c r="I1753" t="s">
        <v>1826</v>
      </c>
      <c r="J1753">
        <v>2031.7927999999999</v>
      </c>
    </row>
    <row r="1754" spans="1:10" x14ac:dyDescent="0.25">
      <c r="A1754" t="s">
        <v>3578</v>
      </c>
      <c r="B1754" s="2">
        <v>45886</v>
      </c>
      <c r="C1754" t="s">
        <v>195</v>
      </c>
      <c r="D1754" t="s">
        <v>1572</v>
      </c>
      <c r="E1754" t="s">
        <v>1769</v>
      </c>
      <c r="F1754">
        <v>4</v>
      </c>
      <c r="G1754">
        <v>676.14</v>
      </c>
      <c r="H1754">
        <v>0.11</v>
      </c>
      <c r="I1754" t="s">
        <v>1829</v>
      </c>
      <c r="J1754">
        <v>2407.0583999999999</v>
      </c>
    </row>
    <row r="1755" spans="1:10" x14ac:dyDescent="0.25">
      <c r="A1755" t="s">
        <v>3579</v>
      </c>
      <c r="B1755" s="2">
        <v>45425</v>
      </c>
      <c r="C1755" t="s">
        <v>321</v>
      </c>
      <c r="D1755" t="s">
        <v>1626</v>
      </c>
      <c r="E1755" t="s">
        <v>1757</v>
      </c>
      <c r="F1755">
        <v>4</v>
      </c>
      <c r="G1755">
        <v>352.72</v>
      </c>
      <c r="H1755">
        <v>0.25</v>
      </c>
      <c r="I1755" t="s">
        <v>1824</v>
      </c>
      <c r="J1755">
        <v>1058.1600000000001</v>
      </c>
    </row>
    <row r="1756" spans="1:10" x14ac:dyDescent="0.25">
      <c r="A1756" t="s">
        <v>3580</v>
      </c>
      <c r="B1756" s="2">
        <v>45797</v>
      </c>
      <c r="C1756" t="s">
        <v>574</v>
      </c>
      <c r="D1756" t="s">
        <v>1570</v>
      </c>
      <c r="E1756" t="s">
        <v>1794</v>
      </c>
      <c r="F1756">
        <v>1</v>
      </c>
      <c r="G1756">
        <v>470.18</v>
      </c>
      <c r="H1756">
        <v>0.19</v>
      </c>
      <c r="I1756" t="s">
        <v>1826</v>
      </c>
      <c r="J1756">
        <v>380.84580000000011</v>
      </c>
    </row>
    <row r="1757" spans="1:10" x14ac:dyDescent="0.25">
      <c r="A1757" t="s">
        <v>3581</v>
      </c>
      <c r="B1757" s="2">
        <v>45898</v>
      </c>
      <c r="C1757" t="s">
        <v>740</v>
      </c>
      <c r="D1757" t="s">
        <v>1680</v>
      </c>
      <c r="E1757" t="s">
        <v>1792</v>
      </c>
      <c r="F1757">
        <v>1</v>
      </c>
      <c r="G1757">
        <v>891.79</v>
      </c>
      <c r="H1757">
        <v>0.03</v>
      </c>
      <c r="I1757" t="s">
        <v>1824</v>
      </c>
      <c r="J1757">
        <v>865.03629999999998</v>
      </c>
    </row>
    <row r="1758" spans="1:10" x14ac:dyDescent="0.25">
      <c r="A1758" t="s">
        <v>3582</v>
      </c>
      <c r="B1758" s="2">
        <v>45390</v>
      </c>
      <c r="C1758" t="s">
        <v>1092</v>
      </c>
      <c r="D1758" t="s">
        <v>1726</v>
      </c>
      <c r="E1758" t="s">
        <v>1807</v>
      </c>
      <c r="F1758">
        <v>2</v>
      </c>
      <c r="G1758">
        <v>433.07</v>
      </c>
      <c r="H1758">
        <v>0.25</v>
      </c>
      <c r="I1758" t="s">
        <v>1829</v>
      </c>
      <c r="J1758">
        <v>649.60500000000002</v>
      </c>
    </row>
    <row r="1759" spans="1:10" x14ac:dyDescent="0.25">
      <c r="A1759" t="s">
        <v>3583</v>
      </c>
      <c r="B1759" s="2">
        <v>45355</v>
      </c>
      <c r="C1759" t="s">
        <v>59</v>
      </c>
      <c r="D1759" t="s">
        <v>1680</v>
      </c>
      <c r="E1759" t="s">
        <v>1813</v>
      </c>
      <c r="F1759">
        <v>3</v>
      </c>
      <c r="G1759">
        <v>626.71</v>
      </c>
      <c r="H1759">
        <v>7.0000000000000007E-2</v>
      </c>
      <c r="I1759" t="s">
        <v>1829</v>
      </c>
      <c r="J1759">
        <v>1748.5209</v>
      </c>
    </row>
    <row r="1760" spans="1:10" x14ac:dyDescent="0.25">
      <c r="A1760" t="s">
        <v>3584</v>
      </c>
      <c r="B1760" s="2">
        <v>45916</v>
      </c>
      <c r="C1760" t="s">
        <v>278</v>
      </c>
      <c r="D1760" t="s">
        <v>1620</v>
      </c>
      <c r="E1760" t="s">
        <v>1752</v>
      </c>
      <c r="F1760">
        <v>2</v>
      </c>
      <c r="G1760">
        <v>324.18</v>
      </c>
      <c r="H1760">
        <v>0.06</v>
      </c>
      <c r="I1760" t="s">
        <v>1829</v>
      </c>
      <c r="J1760">
        <v>609.45839999999998</v>
      </c>
    </row>
    <row r="1761" spans="1:10" x14ac:dyDescent="0.25">
      <c r="A1761" t="s">
        <v>3585</v>
      </c>
      <c r="B1761" s="2">
        <v>45448</v>
      </c>
      <c r="C1761" t="s">
        <v>63</v>
      </c>
      <c r="D1761" t="s">
        <v>1576</v>
      </c>
      <c r="E1761" t="s">
        <v>1807</v>
      </c>
      <c r="F1761">
        <v>4</v>
      </c>
      <c r="G1761">
        <v>839.74</v>
      </c>
      <c r="H1761">
        <v>0.13</v>
      </c>
      <c r="I1761" t="s">
        <v>1826</v>
      </c>
      <c r="J1761">
        <v>2922.2952</v>
      </c>
    </row>
    <row r="1762" spans="1:10" x14ac:dyDescent="0.25">
      <c r="A1762" t="s">
        <v>3586</v>
      </c>
      <c r="B1762" s="2">
        <v>45402</v>
      </c>
      <c r="C1762" t="s">
        <v>523</v>
      </c>
      <c r="D1762" t="s">
        <v>1672</v>
      </c>
      <c r="E1762" t="s">
        <v>1801</v>
      </c>
      <c r="F1762">
        <v>3</v>
      </c>
      <c r="G1762">
        <v>252.63</v>
      </c>
      <c r="H1762">
        <v>0.28000000000000003</v>
      </c>
      <c r="I1762" t="s">
        <v>1824</v>
      </c>
      <c r="J1762">
        <v>545.68079999999998</v>
      </c>
    </row>
    <row r="1763" spans="1:10" x14ac:dyDescent="0.25">
      <c r="A1763" t="s">
        <v>3587</v>
      </c>
      <c r="B1763" s="2">
        <v>45581</v>
      </c>
      <c r="C1763" t="s">
        <v>815</v>
      </c>
      <c r="D1763" t="s">
        <v>1706</v>
      </c>
      <c r="E1763" t="s">
        <v>1813</v>
      </c>
      <c r="F1763">
        <v>2</v>
      </c>
      <c r="G1763">
        <v>60.53</v>
      </c>
      <c r="H1763">
        <v>0.18</v>
      </c>
      <c r="I1763" t="s">
        <v>1824</v>
      </c>
      <c r="J1763">
        <v>99.269200000000012</v>
      </c>
    </row>
    <row r="1764" spans="1:10" x14ac:dyDescent="0.25">
      <c r="A1764" t="s">
        <v>3588</v>
      </c>
      <c r="B1764" s="2">
        <v>45610</v>
      </c>
      <c r="C1764" t="s">
        <v>205</v>
      </c>
      <c r="D1764" t="s">
        <v>1716</v>
      </c>
      <c r="E1764" t="s">
        <v>1797</v>
      </c>
      <c r="F1764">
        <v>4</v>
      </c>
      <c r="G1764">
        <v>341.95</v>
      </c>
      <c r="H1764">
        <v>0.25</v>
      </c>
      <c r="I1764" t="s">
        <v>1824</v>
      </c>
      <c r="J1764">
        <v>1025.8499999999999</v>
      </c>
    </row>
    <row r="1765" spans="1:10" x14ac:dyDescent="0.25">
      <c r="A1765" t="s">
        <v>3589</v>
      </c>
      <c r="B1765" s="2">
        <v>45438</v>
      </c>
      <c r="C1765" t="s">
        <v>899</v>
      </c>
      <c r="D1765" t="s">
        <v>1592</v>
      </c>
      <c r="E1765" t="s">
        <v>1804</v>
      </c>
      <c r="F1765">
        <v>4</v>
      </c>
      <c r="G1765">
        <v>300.12</v>
      </c>
      <c r="H1765">
        <v>0.05</v>
      </c>
      <c r="I1765" t="s">
        <v>1826</v>
      </c>
      <c r="J1765">
        <v>1140.4559999999999</v>
      </c>
    </row>
    <row r="1766" spans="1:10" x14ac:dyDescent="0.25">
      <c r="A1766" t="s">
        <v>3590</v>
      </c>
      <c r="B1766" s="2">
        <v>45705</v>
      </c>
      <c r="C1766" t="s">
        <v>402</v>
      </c>
      <c r="D1766" t="s">
        <v>1604</v>
      </c>
      <c r="E1766" t="s">
        <v>1807</v>
      </c>
      <c r="F1766">
        <v>2</v>
      </c>
      <c r="G1766">
        <v>289.14</v>
      </c>
      <c r="H1766">
        <v>0.12</v>
      </c>
      <c r="I1766" t="s">
        <v>1829</v>
      </c>
      <c r="J1766">
        <v>508.88639999999998</v>
      </c>
    </row>
    <row r="1767" spans="1:10" x14ac:dyDescent="0.25">
      <c r="A1767" t="s">
        <v>3591</v>
      </c>
      <c r="B1767" s="2">
        <v>45695</v>
      </c>
      <c r="C1767" t="s">
        <v>175</v>
      </c>
      <c r="D1767" t="s">
        <v>1598</v>
      </c>
      <c r="E1767" t="s">
        <v>1752</v>
      </c>
      <c r="F1767">
        <v>2</v>
      </c>
      <c r="G1767">
        <v>596.84</v>
      </c>
      <c r="H1767">
        <v>0.01</v>
      </c>
      <c r="I1767" t="s">
        <v>1826</v>
      </c>
      <c r="J1767">
        <v>1181.7431999999999</v>
      </c>
    </row>
    <row r="1768" spans="1:10" x14ac:dyDescent="0.25">
      <c r="A1768" t="s">
        <v>3592</v>
      </c>
      <c r="B1768" s="2">
        <v>45571</v>
      </c>
      <c r="C1768" t="s">
        <v>1352</v>
      </c>
      <c r="D1768" t="s">
        <v>1586</v>
      </c>
      <c r="E1768" t="s">
        <v>1782</v>
      </c>
      <c r="F1768">
        <v>4</v>
      </c>
      <c r="G1768">
        <v>466.24</v>
      </c>
      <c r="H1768">
        <v>0.16</v>
      </c>
      <c r="I1768" t="s">
        <v>1824</v>
      </c>
      <c r="J1768">
        <v>1566.5663999999999</v>
      </c>
    </row>
    <row r="1769" spans="1:10" x14ac:dyDescent="0.25">
      <c r="A1769" t="s">
        <v>3593</v>
      </c>
      <c r="B1769" s="2">
        <v>45544</v>
      </c>
      <c r="C1769" t="s">
        <v>806</v>
      </c>
      <c r="D1769" t="s">
        <v>1574</v>
      </c>
      <c r="E1769" t="s">
        <v>1804</v>
      </c>
      <c r="F1769">
        <v>2</v>
      </c>
      <c r="G1769">
        <v>330.59</v>
      </c>
      <c r="H1769">
        <v>0.14000000000000001</v>
      </c>
      <c r="I1769" t="s">
        <v>1824</v>
      </c>
      <c r="J1769">
        <v>568.61479999999995</v>
      </c>
    </row>
    <row r="1770" spans="1:10" x14ac:dyDescent="0.25">
      <c r="A1770" t="s">
        <v>3594</v>
      </c>
      <c r="B1770" s="2">
        <v>45654</v>
      </c>
      <c r="C1770" t="s">
        <v>1516</v>
      </c>
      <c r="D1770" t="s">
        <v>1592</v>
      </c>
      <c r="E1770" t="s">
        <v>1776</v>
      </c>
      <c r="F1770">
        <v>2</v>
      </c>
      <c r="G1770">
        <v>616.42999999999995</v>
      </c>
      <c r="H1770">
        <v>0.02</v>
      </c>
      <c r="I1770" t="s">
        <v>1829</v>
      </c>
      <c r="J1770">
        <v>1208.2028</v>
      </c>
    </row>
    <row r="1771" spans="1:10" x14ac:dyDescent="0.25">
      <c r="A1771" t="s">
        <v>3595</v>
      </c>
      <c r="B1771" s="2">
        <v>45589</v>
      </c>
      <c r="C1771" t="s">
        <v>1254</v>
      </c>
      <c r="D1771" t="s">
        <v>1674</v>
      </c>
      <c r="E1771" t="s">
        <v>1776</v>
      </c>
      <c r="F1771">
        <v>3</v>
      </c>
      <c r="G1771">
        <v>195.89</v>
      </c>
      <c r="H1771">
        <v>0.16</v>
      </c>
      <c r="I1771" t="s">
        <v>1826</v>
      </c>
      <c r="J1771">
        <v>493.64280000000002</v>
      </c>
    </row>
    <row r="1772" spans="1:10" x14ac:dyDescent="0.25">
      <c r="A1772" t="s">
        <v>3596</v>
      </c>
      <c r="B1772" s="2">
        <v>45487</v>
      </c>
      <c r="C1772" t="s">
        <v>1077</v>
      </c>
      <c r="D1772" t="s">
        <v>1560</v>
      </c>
      <c r="E1772" t="s">
        <v>1789</v>
      </c>
      <c r="F1772">
        <v>4</v>
      </c>
      <c r="G1772">
        <v>614.76</v>
      </c>
      <c r="H1772">
        <v>0.16</v>
      </c>
      <c r="I1772" t="s">
        <v>1824</v>
      </c>
      <c r="J1772">
        <v>2065.5936000000002</v>
      </c>
    </row>
    <row r="1773" spans="1:10" x14ac:dyDescent="0.25">
      <c r="A1773" t="s">
        <v>3597</v>
      </c>
      <c r="B1773" s="2">
        <v>45418</v>
      </c>
      <c r="C1773" t="s">
        <v>1257</v>
      </c>
      <c r="D1773" t="s">
        <v>1706</v>
      </c>
      <c r="E1773" t="s">
        <v>1779</v>
      </c>
      <c r="F1773">
        <v>1</v>
      </c>
      <c r="G1773">
        <v>224.49</v>
      </c>
      <c r="H1773">
        <v>0.11</v>
      </c>
      <c r="I1773" t="s">
        <v>1826</v>
      </c>
      <c r="J1773">
        <v>199.7961</v>
      </c>
    </row>
    <row r="1774" spans="1:10" x14ac:dyDescent="0.25">
      <c r="A1774" t="s">
        <v>3598</v>
      </c>
      <c r="B1774" s="2">
        <v>45338</v>
      </c>
      <c r="C1774" t="s">
        <v>1115</v>
      </c>
      <c r="D1774" t="s">
        <v>1658</v>
      </c>
      <c r="E1774" t="s">
        <v>1794</v>
      </c>
      <c r="F1774">
        <v>1</v>
      </c>
      <c r="G1774">
        <v>967.76</v>
      </c>
      <c r="H1774">
        <v>0.09</v>
      </c>
      <c r="I1774" t="s">
        <v>1824</v>
      </c>
      <c r="J1774">
        <v>880.66160000000002</v>
      </c>
    </row>
    <row r="1775" spans="1:10" x14ac:dyDescent="0.25">
      <c r="A1775" t="s">
        <v>3599</v>
      </c>
      <c r="B1775" s="2">
        <v>45507</v>
      </c>
      <c r="C1775" t="s">
        <v>247</v>
      </c>
      <c r="D1775" t="s">
        <v>1630</v>
      </c>
      <c r="E1775" t="s">
        <v>1813</v>
      </c>
      <c r="F1775">
        <v>2</v>
      </c>
      <c r="G1775">
        <v>56.52</v>
      </c>
      <c r="H1775">
        <v>0.17</v>
      </c>
      <c r="I1775" t="s">
        <v>1826</v>
      </c>
      <c r="J1775">
        <v>93.8232</v>
      </c>
    </row>
    <row r="1776" spans="1:10" x14ac:dyDescent="0.25">
      <c r="A1776" t="s">
        <v>3600</v>
      </c>
      <c r="B1776" s="2">
        <v>45275</v>
      </c>
      <c r="C1776" t="s">
        <v>1507</v>
      </c>
      <c r="D1776" t="s">
        <v>1682</v>
      </c>
      <c r="E1776" t="s">
        <v>1757</v>
      </c>
      <c r="F1776">
        <v>4</v>
      </c>
      <c r="G1776">
        <v>921.84</v>
      </c>
      <c r="H1776">
        <v>0.04</v>
      </c>
      <c r="I1776" t="s">
        <v>1824</v>
      </c>
      <c r="J1776">
        <v>3539.8656000000001</v>
      </c>
    </row>
    <row r="1777" spans="1:10" x14ac:dyDescent="0.25">
      <c r="A1777" t="s">
        <v>3601</v>
      </c>
      <c r="B1777" s="2">
        <v>45319</v>
      </c>
      <c r="C1777" t="s">
        <v>1032</v>
      </c>
      <c r="D1777" t="s">
        <v>1720</v>
      </c>
      <c r="E1777" t="s">
        <v>1804</v>
      </c>
      <c r="F1777">
        <v>3</v>
      </c>
      <c r="G1777">
        <v>738.47</v>
      </c>
      <c r="H1777">
        <v>0.28000000000000003</v>
      </c>
      <c r="I1777" t="s">
        <v>1824</v>
      </c>
      <c r="J1777">
        <v>1595.0952</v>
      </c>
    </row>
    <row r="1778" spans="1:10" x14ac:dyDescent="0.25">
      <c r="A1778" t="s">
        <v>3602</v>
      </c>
      <c r="B1778" s="2">
        <v>45620</v>
      </c>
      <c r="C1778" t="s">
        <v>1032</v>
      </c>
      <c r="D1778" t="s">
        <v>1555</v>
      </c>
      <c r="E1778" t="s">
        <v>1752</v>
      </c>
      <c r="F1778">
        <v>4</v>
      </c>
      <c r="G1778">
        <v>477.83</v>
      </c>
      <c r="H1778">
        <v>0.05</v>
      </c>
      <c r="I1778" t="s">
        <v>1829</v>
      </c>
      <c r="J1778">
        <v>1815.7539999999999</v>
      </c>
    </row>
    <row r="1779" spans="1:10" x14ac:dyDescent="0.25">
      <c r="A1779" t="s">
        <v>3603</v>
      </c>
      <c r="B1779" s="2">
        <v>45831</v>
      </c>
      <c r="C1779" t="s">
        <v>559</v>
      </c>
      <c r="D1779" t="s">
        <v>1632</v>
      </c>
      <c r="E1779" t="s">
        <v>1794</v>
      </c>
      <c r="F1779">
        <v>3</v>
      </c>
      <c r="G1779">
        <v>605.83000000000004</v>
      </c>
      <c r="H1779">
        <v>0.28000000000000003</v>
      </c>
      <c r="I1779" t="s">
        <v>1829</v>
      </c>
      <c r="J1779">
        <v>1308.5927999999999</v>
      </c>
    </row>
    <row r="1780" spans="1:10" x14ac:dyDescent="0.25">
      <c r="A1780" t="s">
        <v>3604</v>
      </c>
      <c r="B1780" s="2">
        <v>45373</v>
      </c>
      <c r="C1780" t="s">
        <v>247</v>
      </c>
      <c r="D1780" t="s">
        <v>1634</v>
      </c>
      <c r="E1780" t="s">
        <v>1766</v>
      </c>
      <c r="F1780">
        <v>2</v>
      </c>
      <c r="G1780">
        <v>521.44000000000005</v>
      </c>
      <c r="H1780">
        <v>0.25</v>
      </c>
      <c r="I1780" t="s">
        <v>1829</v>
      </c>
      <c r="J1780">
        <v>782.16000000000008</v>
      </c>
    </row>
    <row r="1781" spans="1:10" x14ac:dyDescent="0.25">
      <c r="A1781" t="s">
        <v>3605</v>
      </c>
      <c r="B1781" s="2">
        <v>45863</v>
      </c>
      <c r="C1781" t="s">
        <v>1166</v>
      </c>
      <c r="D1781" t="s">
        <v>1568</v>
      </c>
      <c r="E1781" t="s">
        <v>1779</v>
      </c>
      <c r="F1781">
        <v>4</v>
      </c>
      <c r="G1781">
        <v>499.02</v>
      </c>
      <c r="H1781">
        <v>0.06</v>
      </c>
      <c r="I1781" t="s">
        <v>1824</v>
      </c>
      <c r="J1781">
        <v>1876.3152</v>
      </c>
    </row>
    <row r="1782" spans="1:10" x14ac:dyDescent="0.25">
      <c r="A1782" t="s">
        <v>3606</v>
      </c>
      <c r="B1782" s="2">
        <v>45758</v>
      </c>
      <c r="C1782" t="s">
        <v>514</v>
      </c>
      <c r="D1782" t="s">
        <v>1553</v>
      </c>
      <c r="E1782" t="s">
        <v>1810</v>
      </c>
      <c r="F1782">
        <v>4</v>
      </c>
      <c r="G1782">
        <v>299.45999999999998</v>
      </c>
      <c r="H1782">
        <v>0.18</v>
      </c>
      <c r="I1782" t="s">
        <v>1829</v>
      </c>
      <c r="J1782">
        <v>982.22879999999998</v>
      </c>
    </row>
    <row r="1783" spans="1:10" x14ac:dyDescent="0.25">
      <c r="A1783" t="s">
        <v>3607</v>
      </c>
      <c r="B1783" s="2">
        <v>45285</v>
      </c>
      <c r="C1783" t="s">
        <v>1411</v>
      </c>
      <c r="D1783" t="s">
        <v>1626</v>
      </c>
      <c r="E1783" t="s">
        <v>1752</v>
      </c>
      <c r="F1783">
        <v>1</v>
      </c>
      <c r="G1783">
        <v>609.29</v>
      </c>
      <c r="H1783">
        <v>0.15</v>
      </c>
      <c r="I1783" t="s">
        <v>1824</v>
      </c>
      <c r="J1783">
        <v>517.89649999999995</v>
      </c>
    </row>
    <row r="1784" spans="1:10" x14ac:dyDescent="0.25">
      <c r="A1784" t="s">
        <v>3608</v>
      </c>
      <c r="B1784" s="2">
        <v>45656</v>
      </c>
      <c r="C1784" t="s">
        <v>360</v>
      </c>
      <c r="D1784" t="s">
        <v>1549</v>
      </c>
      <c r="E1784" t="s">
        <v>1782</v>
      </c>
      <c r="F1784">
        <v>1</v>
      </c>
      <c r="G1784">
        <v>213.74</v>
      </c>
      <c r="H1784">
        <v>7.0000000000000007E-2</v>
      </c>
      <c r="I1784" t="s">
        <v>1829</v>
      </c>
      <c r="J1784">
        <v>198.7782</v>
      </c>
    </row>
    <row r="1785" spans="1:10" x14ac:dyDescent="0.25">
      <c r="A1785" t="s">
        <v>3609</v>
      </c>
      <c r="B1785" s="2">
        <v>45718</v>
      </c>
      <c r="C1785" t="s">
        <v>514</v>
      </c>
      <c r="D1785" t="s">
        <v>1658</v>
      </c>
      <c r="E1785" t="s">
        <v>1804</v>
      </c>
      <c r="F1785">
        <v>4</v>
      </c>
      <c r="G1785">
        <v>613.16999999999996</v>
      </c>
      <c r="H1785">
        <v>0.26</v>
      </c>
      <c r="I1785" t="s">
        <v>1824</v>
      </c>
      <c r="J1785">
        <v>1814.9831999999999</v>
      </c>
    </row>
    <row r="1786" spans="1:10" x14ac:dyDescent="0.25">
      <c r="A1786" t="s">
        <v>3610</v>
      </c>
      <c r="B1786" s="2">
        <v>45293</v>
      </c>
      <c r="C1786" t="s">
        <v>1118</v>
      </c>
      <c r="D1786" t="s">
        <v>1666</v>
      </c>
      <c r="E1786" t="s">
        <v>1792</v>
      </c>
      <c r="F1786">
        <v>2</v>
      </c>
      <c r="G1786">
        <v>687.36</v>
      </c>
      <c r="H1786">
        <v>7.0000000000000007E-2</v>
      </c>
      <c r="I1786" t="s">
        <v>1829</v>
      </c>
      <c r="J1786">
        <v>1278.4896000000001</v>
      </c>
    </row>
    <row r="1787" spans="1:10" x14ac:dyDescent="0.25">
      <c r="A1787" t="s">
        <v>3611</v>
      </c>
      <c r="B1787" s="2">
        <v>45915</v>
      </c>
      <c r="C1787" t="s">
        <v>1026</v>
      </c>
      <c r="D1787" t="s">
        <v>1682</v>
      </c>
      <c r="E1787" t="s">
        <v>1797</v>
      </c>
      <c r="F1787">
        <v>3</v>
      </c>
      <c r="G1787">
        <v>115.39</v>
      </c>
      <c r="H1787">
        <v>0.02</v>
      </c>
      <c r="I1787" t="s">
        <v>1826</v>
      </c>
      <c r="J1787">
        <v>339.2466</v>
      </c>
    </row>
    <row r="1788" spans="1:10" x14ac:dyDescent="0.25">
      <c r="A1788" t="s">
        <v>3612</v>
      </c>
      <c r="B1788" s="2">
        <v>45359</v>
      </c>
      <c r="C1788" t="s">
        <v>592</v>
      </c>
      <c r="D1788" t="s">
        <v>1596</v>
      </c>
      <c r="E1788" t="s">
        <v>1794</v>
      </c>
      <c r="F1788">
        <v>2</v>
      </c>
      <c r="G1788">
        <v>722.06</v>
      </c>
      <c r="H1788">
        <v>7.0000000000000007E-2</v>
      </c>
      <c r="I1788" t="s">
        <v>1824</v>
      </c>
      <c r="J1788">
        <v>1343.0316</v>
      </c>
    </row>
    <row r="1789" spans="1:10" x14ac:dyDescent="0.25">
      <c r="A1789" t="s">
        <v>3613</v>
      </c>
      <c r="B1789" s="2">
        <v>45652</v>
      </c>
      <c r="C1789" t="s">
        <v>1319</v>
      </c>
      <c r="D1789" t="s">
        <v>1560</v>
      </c>
      <c r="E1789" t="s">
        <v>1801</v>
      </c>
      <c r="F1789">
        <v>1</v>
      </c>
      <c r="G1789">
        <v>384.57</v>
      </c>
      <c r="H1789">
        <v>0.06</v>
      </c>
      <c r="I1789" t="s">
        <v>1826</v>
      </c>
      <c r="J1789">
        <v>361.49579999999997</v>
      </c>
    </row>
    <row r="1790" spans="1:10" x14ac:dyDescent="0.25">
      <c r="A1790" t="s">
        <v>3614</v>
      </c>
      <c r="B1790" s="2">
        <v>45735</v>
      </c>
      <c r="C1790" t="s">
        <v>684</v>
      </c>
      <c r="D1790" t="s">
        <v>1562</v>
      </c>
      <c r="E1790" t="s">
        <v>1797</v>
      </c>
      <c r="F1790">
        <v>2</v>
      </c>
      <c r="G1790">
        <v>194.09</v>
      </c>
      <c r="H1790">
        <v>0.18</v>
      </c>
      <c r="I1790" t="s">
        <v>1826</v>
      </c>
      <c r="J1790">
        <v>318.30759999999998</v>
      </c>
    </row>
    <row r="1791" spans="1:10" x14ac:dyDescent="0.25">
      <c r="A1791" t="s">
        <v>3615</v>
      </c>
      <c r="B1791" s="2">
        <v>45579</v>
      </c>
      <c r="C1791" t="s">
        <v>571</v>
      </c>
      <c r="D1791" t="s">
        <v>1724</v>
      </c>
      <c r="E1791" t="s">
        <v>1766</v>
      </c>
      <c r="F1791">
        <v>2</v>
      </c>
      <c r="G1791">
        <v>403.91</v>
      </c>
      <c r="H1791">
        <v>7.0000000000000007E-2</v>
      </c>
      <c r="I1791" t="s">
        <v>1824</v>
      </c>
      <c r="J1791">
        <v>751.27260000000001</v>
      </c>
    </row>
    <row r="1792" spans="1:10" x14ac:dyDescent="0.25">
      <c r="A1792" t="s">
        <v>3616</v>
      </c>
      <c r="B1792" s="2">
        <v>45721</v>
      </c>
      <c r="C1792" t="s">
        <v>278</v>
      </c>
      <c r="D1792" t="s">
        <v>1582</v>
      </c>
      <c r="E1792" t="s">
        <v>1799</v>
      </c>
      <c r="F1792">
        <v>1</v>
      </c>
      <c r="G1792">
        <v>878.69</v>
      </c>
      <c r="H1792">
        <v>0.3</v>
      </c>
      <c r="I1792" t="s">
        <v>1826</v>
      </c>
      <c r="J1792">
        <v>615.08299999999997</v>
      </c>
    </row>
    <row r="1793" spans="1:10" x14ac:dyDescent="0.25">
      <c r="A1793" t="s">
        <v>3617</v>
      </c>
      <c r="B1793" s="2">
        <v>45446</v>
      </c>
      <c r="C1793" t="s">
        <v>1190</v>
      </c>
      <c r="D1793" t="s">
        <v>1614</v>
      </c>
      <c r="E1793" t="s">
        <v>1801</v>
      </c>
      <c r="F1793">
        <v>1</v>
      </c>
      <c r="G1793">
        <v>161.16999999999999</v>
      </c>
      <c r="H1793">
        <v>0.05</v>
      </c>
      <c r="I1793" t="s">
        <v>1824</v>
      </c>
      <c r="J1793">
        <v>153.11150000000001</v>
      </c>
    </row>
    <row r="1794" spans="1:10" x14ac:dyDescent="0.25">
      <c r="A1794" t="s">
        <v>3618</v>
      </c>
      <c r="B1794" s="2">
        <v>45387</v>
      </c>
      <c r="C1794" t="s">
        <v>696</v>
      </c>
      <c r="D1794" t="s">
        <v>1694</v>
      </c>
      <c r="E1794" t="s">
        <v>1799</v>
      </c>
      <c r="F1794">
        <v>2</v>
      </c>
      <c r="G1794">
        <v>720.15</v>
      </c>
      <c r="H1794">
        <v>0.22</v>
      </c>
      <c r="I1794" t="s">
        <v>1829</v>
      </c>
      <c r="J1794">
        <v>1123.434</v>
      </c>
    </row>
    <row r="1795" spans="1:10" x14ac:dyDescent="0.25">
      <c r="A1795" t="s">
        <v>3619</v>
      </c>
      <c r="B1795" s="2">
        <v>45222</v>
      </c>
      <c r="C1795" t="s">
        <v>1089</v>
      </c>
      <c r="D1795" t="s">
        <v>1600</v>
      </c>
      <c r="E1795" t="s">
        <v>1782</v>
      </c>
      <c r="F1795">
        <v>1</v>
      </c>
      <c r="G1795">
        <v>361.8</v>
      </c>
      <c r="H1795">
        <v>0.02</v>
      </c>
      <c r="I1795" t="s">
        <v>1829</v>
      </c>
      <c r="J1795">
        <v>354.56400000000002</v>
      </c>
    </row>
    <row r="1796" spans="1:10" x14ac:dyDescent="0.25">
      <c r="A1796" t="s">
        <v>3620</v>
      </c>
      <c r="B1796" s="2">
        <v>45402</v>
      </c>
      <c r="C1796" t="s">
        <v>740</v>
      </c>
      <c r="D1796" t="s">
        <v>1738</v>
      </c>
      <c r="E1796" t="s">
        <v>1776</v>
      </c>
      <c r="F1796">
        <v>1</v>
      </c>
      <c r="G1796">
        <v>779.84</v>
      </c>
      <c r="H1796">
        <v>0.28999999999999998</v>
      </c>
      <c r="I1796" t="s">
        <v>1826</v>
      </c>
      <c r="J1796">
        <v>553.68640000000005</v>
      </c>
    </row>
    <row r="1797" spans="1:10" x14ac:dyDescent="0.25">
      <c r="A1797" t="s">
        <v>3621</v>
      </c>
      <c r="B1797" s="2">
        <v>45455</v>
      </c>
      <c r="C1797" t="s">
        <v>27</v>
      </c>
      <c r="D1797" t="s">
        <v>1740</v>
      </c>
      <c r="E1797" t="s">
        <v>1769</v>
      </c>
      <c r="F1797">
        <v>2</v>
      </c>
      <c r="G1797">
        <v>649.89</v>
      </c>
      <c r="H1797">
        <v>0.17</v>
      </c>
      <c r="I1797" t="s">
        <v>1829</v>
      </c>
      <c r="J1797">
        <v>1078.8173999999999</v>
      </c>
    </row>
    <row r="1798" spans="1:10" x14ac:dyDescent="0.25">
      <c r="A1798" t="s">
        <v>3622</v>
      </c>
      <c r="B1798" s="2">
        <v>45877</v>
      </c>
      <c r="C1798" t="s">
        <v>666</v>
      </c>
      <c r="D1798" t="s">
        <v>1654</v>
      </c>
      <c r="E1798" t="s">
        <v>1776</v>
      </c>
      <c r="F1798">
        <v>1</v>
      </c>
      <c r="G1798">
        <v>952.73</v>
      </c>
      <c r="H1798">
        <v>0.17</v>
      </c>
      <c r="I1798" t="s">
        <v>1824</v>
      </c>
      <c r="J1798">
        <v>790.76589999999999</v>
      </c>
    </row>
    <row r="1799" spans="1:10" x14ac:dyDescent="0.25">
      <c r="A1799" t="s">
        <v>3623</v>
      </c>
      <c r="B1799" s="2">
        <v>45875</v>
      </c>
      <c r="C1799" t="s">
        <v>304</v>
      </c>
      <c r="D1799" t="s">
        <v>1746</v>
      </c>
      <c r="E1799" t="s">
        <v>1804</v>
      </c>
      <c r="F1799">
        <v>4</v>
      </c>
      <c r="G1799">
        <v>820.78</v>
      </c>
      <c r="H1799">
        <v>0.25</v>
      </c>
      <c r="I1799" t="s">
        <v>1824</v>
      </c>
      <c r="J1799">
        <v>2462.34</v>
      </c>
    </row>
    <row r="1800" spans="1:10" x14ac:dyDescent="0.25">
      <c r="A1800" t="s">
        <v>3624</v>
      </c>
      <c r="B1800" s="2">
        <v>45592</v>
      </c>
      <c r="C1800" t="s">
        <v>1074</v>
      </c>
      <c r="D1800" t="s">
        <v>1624</v>
      </c>
      <c r="E1800" t="s">
        <v>1766</v>
      </c>
      <c r="F1800">
        <v>4</v>
      </c>
      <c r="G1800">
        <v>247.55</v>
      </c>
      <c r="H1800">
        <v>0.05</v>
      </c>
      <c r="I1800" t="s">
        <v>1824</v>
      </c>
      <c r="J1800">
        <v>940.69</v>
      </c>
    </row>
    <row r="1801" spans="1:10" x14ac:dyDescent="0.25">
      <c r="A1801" t="s">
        <v>3625</v>
      </c>
      <c r="B1801" s="2">
        <v>45369</v>
      </c>
      <c r="C1801" t="s">
        <v>732</v>
      </c>
      <c r="D1801" t="s">
        <v>1746</v>
      </c>
      <c r="E1801" t="s">
        <v>1782</v>
      </c>
      <c r="F1801">
        <v>3</v>
      </c>
      <c r="G1801">
        <v>561.44000000000005</v>
      </c>
      <c r="H1801">
        <v>0.2</v>
      </c>
      <c r="I1801" t="s">
        <v>1829</v>
      </c>
      <c r="J1801">
        <v>1347.4559999999999</v>
      </c>
    </row>
    <row r="1802" spans="1:10" x14ac:dyDescent="0.25">
      <c r="A1802" t="s">
        <v>3626</v>
      </c>
      <c r="B1802" s="2">
        <v>45249</v>
      </c>
      <c r="C1802" t="s">
        <v>893</v>
      </c>
      <c r="D1802" t="s">
        <v>1692</v>
      </c>
      <c r="E1802" t="s">
        <v>1782</v>
      </c>
      <c r="F1802">
        <v>4</v>
      </c>
      <c r="G1802">
        <v>214.37</v>
      </c>
      <c r="H1802">
        <v>0.11</v>
      </c>
      <c r="I1802" t="s">
        <v>1829</v>
      </c>
      <c r="J1802">
        <v>763.15719999999999</v>
      </c>
    </row>
    <row r="1803" spans="1:10" x14ac:dyDescent="0.25">
      <c r="A1803" t="s">
        <v>3627</v>
      </c>
      <c r="B1803" s="2">
        <v>45741</v>
      </c>
      <c r="C1803" t="s">
        <v>1295</v>
      </c>
      <c r="D1803" t="s">
        <v>1582</v>
      </c>
      <c r="E1803" t="s">
        <v>1804</v>
      </c>
      <c r="F1803">
        <v>3</v>
      </c>
      <c r="G1803">
        <v>123.74</v>
      </c>
      <c r="H1803">
        <v>0.23</v>
      </c>
      <c r="I1803" t="s">
        <v>1826</v>
      </c>
      <c r="J1803">
        <v>285.83940000000001</v>
      </c>
    </row>
    <row r="1804" spans="1:10" x14ac:dyDescent="0.25">
      <c r="A1804" t="s">
        <v>3628</v>
      </c>
      <c r="B1804" s="2">
        <v>45427</v>
      </c>
      <c r="C1804" t="s">
        <v>63</v>
      </c>
      <c r="D1804" t="s">
        <v>1682</v>
      </c>
      <c r="E1804" t="s">
        <v>1792</v>
      </c>
      <c r="F1804">
        <v>4</v>
      </c>
      <c r="G1804">
        <v>645.71</v>
      </c>
      <c r="H1804">
        <v>0.1</v>
      </c>
      <c r="I1804" t="s">
        <v>1826</v>
      </c>
      <c r="J1804">
        <v>2324.556</v>
      </c>
    </row>
    <row r="1805" spans="1:10" x14ac:dyDescent="0.25">
      <c r="A1805" t="s">
        <v>3629</v>
      </c>
      <c r="B1805" s="2">
        <v>45736</v>
      </c>
      <c r="C1805" t="s">
        <v>134</v>
      </c>
      <c r="D1805" t="s">
        <v>1590</v>
      </c>
      <c r="E1805" t="s">
        <v>1794</v>
      </c>
      <c r="F1805">
        <v>3</v>
      </c>
      <c r="G1805">
        <v>587.12</v>
      </c>
      <c r="H1805">
        <v>0.3</v>
      </c>
      <c r="I1805" t="s">
        <v>1824</v>
      </c>
      <c r="J1805">
        <v>1232.952</v>
      </c>
    </row>
    <row r="1806" spans="1:10" x14ac:dyDescent="0.25">
      <c r="A1806" t="s">
        <v>3630</v>
      </c>
      <c r="B1806" s="2">
        <v>45941</v>
      </c>
      <c r="C1806" t="s">
        <v>773</v>
      </c>
      <c r="D1806" t="s">
        <v>1598</v>
      </c>
      <c r="E1806" t="s">
        <v>1810</v>
      </c>
      <c r="F1806">
        <v>1</v>
      </c>
      <c r="G1806">
        <v>401.18</v>
      </c>
      <c r="H1806">
        <v>0.15</v>
      </c>
      <c r="I1806" t="s">
        <v>1829</v>
      </c>
      <c r="J1806">
        <v>341.00299999999999</v>
      </c>
    </row>
    <row r="1807" spans="1:10" x14ac:dyDescent="0.25">
      <c r="A1807" t="s">
        <v>3631</v>
      </c>
      <c r="B1807" s="2">
        <v>45486</v>
      </c>
      <c r="C1807" t="s">
        <v>1145</v>
      </c>
      <c r="D1807" t="s">
        <v>1664</v>
      </c>
      <c r="E1807" t="s">
        <v>1810</v>
      </c>
      <c r="F1807">
        <v>3</v>
      </c>
      <c r="G1807">
        <v>658.33</v>
      </c>
      <c r="H1807">
        <v>0.12</v>
      </c>
      <c r="I1807" t="s">
        <v>1829</v>
      </c>
      <c r="J1807">
        <v>1737.9911999999999</v>
      </c>
    </row>
    <row r="1808" spans="1:10" x14ac:dyDescent="0.25">
      <c r="A1808" t="s">
        <v>3632</v>
      </c>
      <c r="B1808" s="2">
        <v>45474</v>
      </c>
      <c r="C1808" t="s">
        <v>657</v>
      </c>
      <c r="D1808" t="s">
        <v>1646</v>
      </c>
      <c r="E1808" t="s">
        <v>1792</v>
      </c>
      <c r="F1808">
        <v>4</v>
      </c>
      <c r="G1808">
        <v>450.3</v>
      </c>
      <c r="H1808">
        <v>0.02</v>
      </c>
      <c r="I1808" t="s">
        <v>1824</v>
      </c>
      <c r="J1808">
        <v>1765.1759999999999</v>
      </c>
    </row>
    <row r="1809" spans="1:10" x14ac:dyDescent="0.25">
      <c r="A1809" t="s">
        <v>3633</v>
      </c>
      <c r="B1809" s="2">
        <v>45757</v>
      </c>
      <c r="C1809" t="s">
        <v>490</v>
      </c>
      <c r="D1809" t="s">
        <v>1736</v>
      </c>
      <c r="E1809" t="s">
        <v>1789</v>
      </c>
      <c r="F1809">
        <v>4</v>
      </c>
      <c r="G1809">
        <v>33.630000000000003</v>
      </c>
      <c r="H1809">
        <v>0.05</v>
      </c>
      <c r="I1809" t="s">
        <v>1824</v>
      </c>
      <c r="J1809">
        <v>127.794</v>
      </c>
    </row>
    <row r="1810" spans="1:10" x14ac:dyDescent="0.25">
      <c r="A1810" t="s">
        <v>3634</v>
      </c>
      <c r="B1810" s="2">
        <v>45475</v>
      </c>
      <c r="C1810" t="s">
        <v>141</v>
      </c>
      <c r="D1810" t="s">
        <v>1580</v>
      </c>
      <c r="E1810" t="s">
        <v>1752</v>
      </c>
      <c r="F1810">
        <v>3</v>
      </c>
      <c r="G1810">
        <v>168.89</v>
      </c>
      <c r="H1810">
        <v>0.03</v>
      </c>
      <c r="I1810" t="s">
        <v>1829</v>
      </c>
      <c r="J1810">
        <v>491.46989999999988</v>
      </c>
    </row>
    <row r="1811" spans="1:10" x14ac:dyDescent="0.25">
      <c r="A1811" t="s">
        <v>3635</v>
      </c>
      <c r="B1811" s="2">
        <v>45546</v>
      </c>
      <c r="C1811" t="s">
        <v>341</v>
      </c>
      <c r="D1811" t="s">
        <v>1668</v>
      </c>
      <c r="E1811" t="s">
        <v>1792</v>
      </c>
      <c r="F1811">
        <v>1</v>
      </c>
      <c r="G1811">
        <v>141.85</v>
      </c>
      <c r="H1811">
        <v>0.06</v>
      </c>
      <c r="I1811" t="s">
        <v>1826</v>
      </c>
      <c r="J1811">
        <v>133.339</v>
      </c>
    </row>
    <row r="1812" spans="1:10" x14ac:dyDescent="0.25">
      <c r="A1812" t="s">
        <v>3636</v>
      </c>
      <c r="B1812" s="2">
        <v>45520</v>
      </c>
      <c r="C1812" t="s">
        <v>966</v>
      </c>
      <c r="D1812" t="s">
        <v>1618</v>
      </c>
      <c r="E1812" t="s">
        <v>1779</v>
      </c>
      <c r="F1812">
        <v>1</v>
      </c>
      <c r="G1812">
        <v>617.4</v>
      </c>
      <c r="H1812">
        <v>0.21</v>
      </c>
      <c r="I1812" t="s">
        <v>1824</v>
      </c>
      <c r="J1812">
        <v>487.74599999999998</v>
      </c>
    </row>
    <row r="1813" spans="1:10" x14ac:dyDescent="0.25">
      <c r="A1813" t="s">
        <v>3637</v>
      </c>
      <c r="B1813" s="2">
        <v>45534</v>
      </c>
      <c r="C1813" t="s">
        <v>496</v>
      </c>
      <c r="D1813" t="s">
        <v>1654</v>
      </c>
      <c r="E1813" t="s">
        <v>1757</v>
      </c>
      <c r="F1813">
        <v>3</v>
      </c>
      <c r="G1813">
        <v>841.47</v>
      </c>
      <c r="H1813">
        <v>0.15</v>
      </c>
      <c r="I1813" t="s">
        <v>1829</v>
      </c>
      <c r="J1813">
        <v>2145.7485000000001</v>
      </c>
    </row>
    <row r="1814" spans="1:10" x14ac:dyDescent="0.25">
      <c r="A1814" t="s">
        <v>3638</v>
      </c>
      <c r="B1814" s="2">
        <v>45334</v>
      </c>
      <c r="C1814" t="s">
        <v>221</v>
      </c>
      <c r="D1814" t="s">
        <v>1590</v>
      </c>
      <c r="E1814" t="s">
        <v>1797</v>
      </c>
      <c r="F1814">
        <v>2</v>
      </c>
      <c r="G1814">
        <v>960.41</v>
      </c>
      <c r="H1814">
        <v>0.18</v>
      </c>
      <c r="I1814" t="s">
        <v>1824</v>
      </c>
      <c r="J1814">
        <v>1575.0724</v>
      </c>
    </row>
    <row r="1815" spans="1:10" x14ac:dyDescent="0.25">
      <c r="A1815" t="s">
        <v>3639</v>
      </c>
      <c r="B1815" s="2">
        <v>45289</v>
      </c>
      <c r="C1815" t="s">
        <v>1395</v>
      </c>
      <c r="D1815" t="s">
        <v>1698</v>
      </c>
      <c r="E1815" t="s">
        <v>1810</v>
      </c>
      <c r="F1815">
        <v>3</v>
      </c>
      <c r="G1815">
        <v>717.22</v>
      </c>
      <c r="H1815">
        <v>0.24</v>
      </c>
      <c r="I1815" t="s">
        <v>1826</v>
      </c>
      <c r="J1815">
        <v>1635.2616</v>
      </c>
    </row>
    <row r="1816" spans="1:10" x14ac:dyDescent="0.25">
      <c r="A1816" t="s">
        <v>3640</v>
      </c>
      <c r="B1816" s="2">
        <v>45832</v>
      </c>
      <c r="C1816" t="s">
        <v>402</v>
      </c>
      <c r="D1816" t="s">
        <v>1572</v>
      </c>
      <c r="E1816" t="s">
        <v>1752</v>
      </c>
      <c r="F1816">
        <v>1</v>
      </c>
      <c r="G1816">
        <v>281.83</v>
      </c>
      <c r="H1816">
        <v>0.16</v>
      </c>
      <c r="I1816" t="s">
        <v>1829</v>
      </c>
      <c r="J1816">
        <v>236.7372</v>
      </c>
    </row>
    <row r="1817" spans="1:10" x14ac:dyDescent="0.25">
      <c r="A1817" t="s">
        <v>3641</v>
      </c>
      <c r="B1817" s="2">
        <v>45400</v>
      </c>
      <c r="C1817" t="s">
        <v>666</v>
      </c>
      <c r="D1817" t="s">
        <v>1666</v>
      </c>
      <c r="E1817" t="s">
        <v>1799</v>
      </c>
      <c r="F1817">
        <v>1</v>
      </c>
      <c r="G1817">
        <v>509.08</v>
      </c>
      <c r="H1817">
        <v>0.04</v>
      </c>
      <c r="I1817" t="s">
        <v>1826</v>
      </c>
      <c r="J1817">
        <v>488.71679999999998</v>
      </c>
    </row>
    <row r="1818" spans="1:10" x14ac:dyDescent="0.25">
      <c r="A1818" t="s">
        <v>3642</v>
      </c>
      <c r="B1818" s="2">
        <v>45930</v>
      </c>
      <c r="C1818" t="s">
        <v>1246</v>
      </c>
      <c r="D1818" t="s">
        <v>1740</v>
      </c>
      <c r="E1818" t="s">
        <v>1761</v>
      </c>
      <c r="F1818">
        <v>4</v>
      </c>
      <c r="G1818">
        <v>827.09</v>
      </c>
      <c r="H1818">
        <v>0.3</v>
      </c>
      <c r="I1818" t="s">
        <v>1824</v>
      </c>
      <c r="J1818">
        <v>2315.8519999999999</v>
      </c>
    </row>
    <row r="1819" spans="1:10" x14ac:dyDescent="0.25">
      <c r="A1819" t="s">
        <v>3643</v>
      </c>
      <c r="B1819" s="2">
        <v>45935</v>
      </c>
      <c r="C1819" t="s">
        <v>684</v>
      </c>
      <c r="D1819" t="s">
        <v>1606</v>
      </c>
      <c r="E1819" t="s">
        <v>1769</v>
      </c>
      <c r="F1819">
        <v>2</v>
      </c>
      <c r="G1819">
        <v>823.36</v>
      </c>
      <c r="H1819">
        <v>0.23</v>
      </c>
      <c r="I1819" t="s">
        <v>1824</v>
      </c>
      <c r="J1819">
        <v>1267.9744000000001</v>
      </c>
    </row>
    <row r="1820" spans="1:10" x14ac:dyDescent="0.25">
      <c r="A1820" t="s">
        <v>3644</v>
      </c>
      <c r="B1820" s="2">
        <v>45814</v>
      </c>
      <c r="C1820" t="s">
        <v>467</v>
      </c>
      <c r="D1820" t="s">
        <v>1600</v>
      </c>
      <c r="E1820" t="s">
        <v>1773</v>
      </c>
      <c r="F1820">
        <v>4</v>
      </c>
      <c r="G1820">
        <v>282.18</v>
      </c>
      <c r="H1820">
        <v>0.13</v>
      </c>
      <c r="I1820" t="s">
        <v>1829</v>
      </c>
      <c r="J1820">
        <v>981.9864</v>
      </c>
    </row>
    <row r="1821" spans="1:10" x14ac:dyDescent="0.25">
      <c r="A1821" t="s">
        <v>3645</v>
      </c>
      <c r="B1821" s="2">
        <v>45323</v>
      </c>
      <c r="C1821" t="s">
        <v>571</v>
      </c>
      <c r="D1821" t="s">
        <v>1590</v>
      </c>
      <c r="E1821" t="s">
        <v>1757</v>
      </c>
      <c r="F1821">
        <v>1</v>
      </c>
      <c r="G1821">
        <v>486.39</v>
      </c>
      <c r="H1821">
        <v>0.09</v>
      </c>
      <c r="I1821" t="s">
        <v>1829</v>
      </c>
      <c r="J1821">
        <v>442.61489999999998</v>
      </c>
    </row>
    <row r="1822" spans="1:10" x14ac:dyDescent="0.25">
      <c r="A1822" t="s">
        <v>3646</v>
      </c>
      <c r="B1822" s="2">
        <v>45312</v>
      </c>
      <c r="C1822" t="s">
        <v>172</v>
      </c>
      <c r="D1822" t="s">
        <v>1584</v>
      </c>
      <c r="E1822" t="s">
        <v>1766</v>
      </c>
      <c r="F1822">
        <v>2</v>
      </c>
      <c r="G1822">
        <v>603.62</v>
      </c>
      <c r="H1822">
        <v>0.18</v>
      </c>
      <c r="I1822" t="s">
        <v>1829</v>
      </c>
      <c r="J1822">
        <v>989.93680000000006</v>
      </c>
    </row>
    <row r="1823" spans="1:10" x14ac:dyDescent="0.25">
      <c r="A1823" t="s">
        <v>3647</v>
      </c>
      <c r="B1823" s="2">
        <v>45554</v>
      </c>
      <c r="C1823" t="s">
        <v>496</v>
      </c>
      <c r="D1823" t="s">
        <v>1622</v>
      </c>
      <c r="E1823" t="s">
        <v>1782</v>
      </c>
      <c r="F1823">
        <v>3</v>
      </c>
      <c r="G1823">
        <v>204.17</v>
      </c>
      <c r="H1823">
        <v>0.1</v>
      </c>
      <c r="I1823" t="s">
        <v>1826</v>
      </c>
      <c r="J1823">
        <v>551.25900000000001</v>
      </c>
    </row>
    <row r="1824" spans="1:10" x14ac:dyDescent="0.25">
      <c r="A1824" t="s">
        <v>3648</v>
      </c>
      <c r="B1824" s="2">
        <v>45310</v>
      </c>
      <c r="C1824" t="s">
        <v>467</v>
      </c>
      <c r="D1824" t="s">
        <v>1562</v>
      </c>
      <c r="E1824" t="s">
        <v>1801</v>
      </c>
      <c r="F1824">
        <v>1</v>
      </c>
      <c r="G1824">
        <v>43.58</v>
      </c>
      <c r="H1824">
        <v>0.01</v>
      </c>
      <c r="I1824" t="s">
        <v>1829</v>
      </c>
      <c r="J1824">
        <v>43.144199999999998</v>
      </c>
    </row>
    <row r="1825" spans="1:10" x14ac:dyDescent="0.25">
      <c r="A1825" t="s">
        <v>3649</v>
      </c>
      <c r="B1825" s="2">
        <v>45594</v>
      </c>
      <c r="C1825" t="s">
        <v>1044</v>
      </c>
      <c r="D1825" t="s">
        <v>1642</v>
      </c>
      <c r="E1825" t="s">
        <v>1761</v>
      </c>
      <c r="F1825">
        <v>3</v>
      </c>
      <c r="G1825">
        <v>469.33</v>
      </c>
      <c r="H1825">
        <v>0.14000000000000001</v>
      </c>
      <c r="I1825" t="s">
        <v>1826</v>
      </c>
      <c r="J1825">
        <v>1210.8714</v>
      </c>
    </row>
    <row r="1826" spans="1:10" x14ac:dyDescent="0.25">
      <c r="A1826" t="s">
        <v>3650</v>
      </c>
      <c r="B1826" s="2">
        <v>45840</v>
      </c>
      <c r="C1826" t="s">
        <v>681</v>
      </c>
      <c r="D1826" t="s">
        <v>1562</v>
      </c>
      <c r="E1826" t="s">
        <v>1782</v>
      </c>
      <c r="F1826">
        <v>4</v>
      </c>
      <c r="G1826">
        <v>836.23</v>
      </c>
      <c r="H1826">
        <v>0.12</v>
      </c>
      <c r="I1826" t="s">
        <v>1824</v>
      </c>
      <c r="J1826">
        <v>2943.5295999999998</v>
      </c>
    </row>
    <row r="1827" spans="1:10" x14ac:dyDescent="0.25">
      <c r="A1827" t="s">
        <v>3651</v>
      </c>
      <c r="B1827" s="2">
        <v>45549</v>
      </c>
      <c r="C1827" t="s">
        <v>589</v>
      </c>
      <c r="D1827" t="s">
        <v>1682</v>
      </c>
      <c r="E1827" t="s">
        <v>1813</v>
      </c>
      <c r="F1827">
        <v>2</v>
      </c>
      <c r="G1827">
        <v>661.53</v>
      </c>
      <c r="H1827">
        <v>0.2</v>
      </c>
      <c r="I1827" t="s">
        <v>1826</v>
      </c>
      <c r="J1827">
        <v>1058.4480000000001</v>
      </c>
    </row>
    <row r="1828" spans="1:10" x14ac:dyDescent="0.25">
      <c r="A1828" t="s">
        <v>3652</v>
      </c>
      <c r="B1828" s="2">
        <v>45903</v>
      </c>
      <c r="C1828" t="s">
        <v>411</v>
      </c>
      <c r="D1828" t="s">
        <v>1660</v>
      </c>
      <c r="E1828" t="s">
        <v>1804</v>
      </c>
      <c r="F1828">
        <v>3</v>
      </c>
      <c r="G1828">
        <v>753.47</v>
      </c>
      <c r="H1828">
        <v>0.25</v>
      </c>
      <c r="I1828" t="s">
        <v>1826</v>
      </c>
      <c r="J1828">
        <v>1695.3074999999999</v>
      </c>
    </row>
    <row r="1829" spans="1:10" x14ac:dyDescent="0.25">
      <c r="A1829" t="s">
        <v>3653</v>
      </c>
      <c r="B1829" s="2">
        <v>45673</v>
      </c>
      <c r="C1829" t="s">
        <v>523</v>
      </c>
      <c r="D1829" t="s">
        <v>1676</v>
      </c>
      <c r="E1829" t="s">
        <v>1752</v>
      </c>
      <c r="F1829">
        <v>3</v>
      </c>
      <c r="G1829">
        <v>713.95</v>
      </c>
      <c r="H1829">
        <v>0</v>
      </c>
      <c r="I1829" t="s">
        <v>1824</v>
      </c>
      <c r="J1829">
        <v>2141.85</v>
      </c>
    </row>
    <row r="1830" spans="1:10" x14ac:dyDescent="0.25">
      <c r="A1830" t="s">
        <v>3654</v>
      </c>
      <c r="B1830" s="2">
        <v>45395</v>
      </c>
      <c r="C1830" t="s">
        <v>353</v>
      </c>
      <c r="D1830" t="s">
        <v>1570</v>
      </c>
      <c r="E1830" t="s">
        <v>1773</v>
      </c>
      <c r="F1830">
        <v>3</v>
      </c>
      <c r="G1830">
        <v>596</v>
      </c>
      <c r="H1830">
        <v>0.28000000000000003</v>
      </c>
      <c r="I1830" t="s">
        <v>1829</v>
      </c>
      <c r="J1830">
        <v>1287.3599999999999</v>
      </c>
    </row>
    <row r="1831" spans="1:10" x14ac:dyDescent="0.25">
      <c r="A1831" t="s">
        <v>3655</v>
      </c>
      <c r="B1831" s="2">
        <v>45379</v>
      </c>
      <c r="C1831" t="s">
        <v>1050</v>
      </c>
      <c r="D1831" t="s">
        <v>1565</v>
      </c>
      <c r="E1831" t="s">
        <v>1786</v>
      </c>
      <c r="F1831">
        <v>2</v>
      </c>
      <c r="G1831">
        <v>169.46</v>
      </c>
      <c r="H1831">
        <v>0.03</v>
      </c>
      <c r="I1831" t="s">
        <v>1826</v>
      </c>
      <c r="J1831">
        <v>328.75240000000002</v>
      </c>
    </row>
    <row r="1832" spans="1:10" x14ac:dyDescent="0.25">
      <c r="A1832" t="s">
        <v>3656</v>
      </c>
      <c r="B1832" s="2">
        <v>45860</v>
      </c>
      <c r="C1832" t="s">
        <v>948</v>
      </c>
      <c r="D1832" t="s">
        <v>1678</v>
      </c>
      <c r="E1832" t="s">
        <v>1799</v>
      </c>
      <c r="F1832">
        <v>4</v>
      </c>
      <c r="G1832">
        <v>611.91999999999996</v>
      </c>
      <c r="H1832">
        <v>0.2</v>
      </c>
      <c r="I1832" t="s">
        <v>1826</v>
      </c>
      <c r="J1832">
        <v>1958.144</v>
      </c>
    </row>
    <row r="1833" spans="1:10" x14ac:dyDescent="0.25">
      <c r="A1833" t="s">
        <v>3657</v>
      </c>
      <c r="B1833" s="2">
        <v>45704</v>
      </c>
      <c r="C1833" t="s">
        <v>23</v>
      </c>
      <c r="D1833" t="s">
        <v>1696</v>
      </c>
      <c r="E1833" t="s">
        <v>1801</v>
      </c>
      <c r="F1833">
        <v>2</v>
      </c>
      <c r="G1833">
        <v>25.3</v>
      </c>
      <c r="H1833">
        <v>0.21</v>
      </c>
      <c r="I1833" t="s">
        <v>1824</v>
      </c>
      <c r="J1833">
        <v>39.973999999999997</v>
      </c>
    </row>
    <row r="1834" spans="1:10" x14ac:dyDescent="0.25">
      <c r="A1834" t="s">
        <v>3658</v>
      </c>
      <c r="B1834" s="2">
        <v>45327</v>
      </c>
      <c r="C1834" t="s">
        <v>1343</v>
      </c>
      <c r="D1834" t="s">
        <v>1694</v>
      </c>
      <c r="E1834" t="s">
        <v>1789</v>
      </c>
      <c r="F1834">
        <v>4</v>
      </c>
      <c r="G1834">
        <v>166.93</v>
      </c>
      <c r="H1834">
        <v>0.02</v>
      </c>
      <c r="I1834" t="s">
        <v>1826</v>
      </c>
      <c r="J1834">
        <v>654.36559999999997</v>
      </c>
    </row>
    <row r="1835" spans="1:10" x14ac:dyDescent="0.25">
      <c r="A1835" t="s">
        <v>3659</v>
      </c>
      <c r="B1835" s="2">
        <v>45721</v>
      </c>
      <c r="C1835" t="s">
        <v>890</v>
      </c>
      <c r="D1835" t="s">
        <v>1668</v>
      </c>
      <c r="E1835" t="s">
        <v>1792</v>
      </c>
      <c r="F1835">
        <v>4</v>
      </c>
      <c r="G1835">
        <v>861.55</v>
      </c>
      <c r="H1835">
        <v>0.12</v>
      </c>
      <c r="I1835" t="s">
        <v>1824</v>
      </c>
      <c r="J1835">
        <v>3032.6559999999999</v>
      </c>
    </row>
    <row r="1836" spans="1:10" x14ac:dyDescent="0.25">
      <c r="A1836" t="s">
        <v>3660</v>
      </c>
      <c r="B1836" s="2">
        <v>45842</v>
      </c>
      <c r="C1836" t="s">
        <v>1127</v>
      </c>
      <c r="D1836" t="s">
        <v>1634</v>
      </c>
      <c r="E1836" t="s">
        <v>1773</v>
      </c>
      <c r="F1836">
        <v>3</v>
      </c>
      <c r="G1836">
        <v>56.17</v>
      </c>
      <c r="H1836">
        <v>0.01</v>
      </c>
      <c r="I1836" t="s">
        <v>1829</v>
      </c>
      <c r="J1836">
        <v>166.82490000000001</v>
      </c>
    </row>
    <row r="1837" spans="1:10" x14ac:dyDescent="0.25">
      <c r="A1837" t="s">
        <v>3661</v>
      </c>
      <c r="B1837" s="2">
        <v>45862</v>
      </c>
      <c r="C1837" t="s">
        <v>849</v>
      </c>
      <c r="D1837" t="s">
        <v>1578</v>
      </c>
      <c r="E1837" t="s">
        <v>1813</v>
      </c>
      <c r="F1837">
        <v>1</v>
      </c>
      <c r="G1837">
        <v>582.29</v>
      </c>
      <c r="H1837">
        <v>0.2</v>
      </c>
      <c r="I1837" t="s">
        <v>1824</v>
      </c>
      <c r="J1837">
        <v>465.83199999999999</v>
      </c>
    </row>
    <row r="1838" spans="1:10" x14ac:dyDescent="0.25">
      <c r="A1838" t="s">
        <v>3662</v>
      </c>
      <c r="B1838" s="2">
        <v>45681</v>
      </c>
      <c r="C1838" t="s">
        <v>833</v>
      </c>
      <c r="D1838" t="s">
        <v>1714</v>
      </c>
      <c r="E1838" t="s">
        <v>1752</v>
      </c>
      <c r="F1838">
        <v>3</v>
      </c>
      <c r="G1838">
        <v>63.96</v>
      </c>
      <c r="H1838">
        <v>0.02</v>
      </c>
      <c r="I1838" t="s">
        <v>1824</v>
      </c>
      <c r="J1838">
        <v>188.04239999999999</v>
      </c>
    </row>
    <row r="1839" spans="1:10" x14ac:dyDescent="0.25">
      <c r="A1839" t="s">
        <v>3663</v>
      </c>
      <c r="B1839" s="2">
        <v>45392</v>
      </c>
      <c r="C1839" t="s">
        <v>241</v>
      </c>
      <c r="D1839" t="s">
        <v>1565</v>
      </c>
      <c r="E1839" t="s">
        <v>1794</v>
      </c>
      <c r="F1839">
        <v>1</v>
      </c>
      <c r="G1839">
        <v>829.83</v>
      </c>
      <c r="H1839">
        <v>0.26</v>
      </c>
      <c r="I1839" t="s">
        <v>1829</v>
      </c>
      <c r="J1839">
        <v>614.07420000000002</v>
      </c>
    </row>
    <row r="1840" spans="1:10" x14ac:dyDescent="0.25">
      <c r="A1840" t="s">
        <v>3664</v>
      </c>
      <c r="B1840" s="2">
        <v>45586</v>
      </c>
      <c r="C1840" t="s">
        <v>1157</v>
      </c>
      <c r="D1840" t="s">
        <v>1616</v>
      </c>
      <c r="E1840" t="s">
        <v>1804</v>
      </c>
      <c r="F1840">
        <v>2</v>
      </c>
      <c r="G1840">
        <v>858.15</v>
      </c>
      <c r="H1840">
        <v>0.03</v>
      </c>
      <c r="I1840" t="s">
        <v>1824</v>
      </c>
      <c r="J1840">
        <v>1664.8109999999999</v>
      </c>
    </row>
    <row r="1841" spans="1:10" x14ac:dyDescent="0.25">
      <c r="A1841" t="s">
        <v>3665</v>
      </c>
      <c r="B1841" s="2">
        <v>45340</v>
      </c>
      <c r="C1841" t="s">
        <v>1124</v>
      </c>
      <c r="D1841" t="s">
        <v>1694</v>
      </c>
      <c r="E1841" t="s">
        <v>1797</v>
      </c>
      <c r="F1841">
        <v>3</v>
      </c>
      <c r="G1841">
        <v>717.32</v>
      </c>
      <c r="H1841">
        <v>0.23</v>
      </c>
      <c r="I1841" t="s">
        <v>1829</v>
      </c>
      <c r="J1841">
        <v>1657.0092</v>
      </c>
    </row>
    <row r="1842" spans="1:10" x14ac:dyDescent="0.25">
      <c r="A1842" t="s">
        <v>3666</v>
      </c>
      <c r="B1842" s="2">
        <v>45853</v>
      </c>
      <c r="C1842" t="s">
        <v>1328</v>
      </c>
      <c r="D1842" t="s">
        <v>1714</v>
      </c>
      <c r="E1842" t="s">
        <v>1794</v>
      </c>
      <c r="F1842">
        <v>1</v>
      </c>
      <c r="G1842">
        <v>163.19999999999999</v>
      </c>
      <c r="H1842">
        <v>0.22</v>
      </c>
      <c r="I1842" t="s">
        <v>1826</v>
      </c>
      <c r="J1842">
        <v>127.29600000000001</v>
      </c>
    </row>
    <row r="1843" spans="1:10" x14ac:dyDescent="0.25">
      <c r="A1843" t="s">
        <v>3667</v>
      </c>
      <c r="B1843" s="2">
        <v>45489</v>
      </c>
      <c r="C1843" t="s">
        <v>435</v>
      </c>
      <c r="D1843" t="s">
        <v>1710</v>
      </c>
      <c r="E1843" t="s">
        <v>1794</v>
      </c>
      <c r="F1843">
        <v>2</v>
      </c>
      <c r="G1843">
        <v>966.71</v>
      </c>
      <c r="H1843">
        <v>0.11</v>
      </c>
      <c r="I1843" t="s">
        <v>1824</v>
      </c>
      <c r="J1843">
        <v>1720.7438</v>
      </c>
    </row>
    <row r="1844" spans="1:10" x14ac:dyDescent="0.25">
      <c r="A1844" t="s">
        <v>3668</v>
      </c>
      <c r="B1844" s="2">
        <v>45761</v>
      </c>
      <c r="C1844" t="s">
        <v>1092</v>
      </c>
      <c r="D1844" t="s">
        <v>1618</v>
      </c>
      <c r="E1844" t="s">
        <v>1797</v>
      </c>
      <c r="F1844">
        <v>2</v>
      </c>
      <c r="G1844">
        <v>873.94</v>
      </c>
      <c r="H1844">
        <v>0.14000000000000001</v>
      </c>
      <c r="I1844" t="s">
        <v>1829</v>
      </c>
      <c r="J1844">
        <v>1503.1768</v>
      </c>
    </row>
    <row r="1845" spans="1:10" x14ac:dyDescent="0.25">
      <c r="A1845" t="s">
        <v>3669</v>
      </c>
      <c r="B1845" s="2">
        <v>45379</v>
      </c>
      <c r="C1845" t="s">
        <v>502</v>
      </c>
      <c r="D1845" t="s">
        <v>1543</v>
      </c>
      <c r="E1845" t="s">
        <v>1766</v>
      </c>
      <c r="F1845">
        <v>1</v>
      </c>
      <c r="G1845">
        <v>140.24</v>
      </c>
      <c r="H1845">
        <v>0.27</v>
      </c>
      <c r="I1845" t="s">
        <v>1824</v>
      </c>
      <c r="J1845">
        <v>102.37520000000001</v>
      </c>
    </row>
    <row r="1846" spans="1:10" x14ac:dyDescent="0.25">
      <c r="A1846" t="s">
        <v>3670</v>
      </c>
      <c r="B1846" s="2">
        <v>45716</v>
      </c>
      <c r="C1846" t="s">
        <v>657</v>
      </c>
      <c r="D1846" t="s">
        <v>1634</v>
      </c>
      <c r="E1846" t="s">
        <v>1773</v>
      </c>
      <c r="F1846">
        <v>2</v>
      </c>
      <c r="G1846">
        <v>549.91999999999996</v>
      </c>
      <c r="H1846">
        <v>0.28000000000000003</v>
      </c>
      <c r="I1846" t="s">
        <v>1824</v>
      </c>
      <c r="J1846">
        <v>791.88479999999993</v>
      </c>
    </row>
    <row r="1847" spans="1:10" x14ac:dyDescent="0.25">
      <c r="A1847" t="s">
        <v>3671</v>
      </c>
      <c r="B1847" s="2">
        <v>45364</v>
      </c>
      <c r="C1847" t="s">
        <v>390</v>
      </c>
      <c r="D1847" t="s">
        <v>1582</v>
      </c>
      <c r="E1847" t="s">
        <v>1773</v>
      </c>
      <c r="F1847">
        <v>4</v>
      </c>
      <c r="G1847">
        <v>715.88</v>
      </c>
      <c r="H1847">
        <v>0.19</v>
      </c>
      <c r="I1847" t="s">
        <v>1826</v>
      </c>
      <c r="J1847">
        <v>2319.4512</v>
      </c>
    </row>
    <row r="1848" spans="1:10" x14ac:dyDescent="0.25">
      <c r="A1848" t="s">
        <v>3672</v>
      </c>
      <c r="B1848" s="2">
        <v>45752</v>
      </c>
      <c r="C1848" t="s">
        <v>1160</v>
      </c>
      <c r="D1848" t="s">
        <v>1549</v>
      </c>
      <c r="E1848" t="s">
        <v>1782</v>
      </c>
      <c r="F1848">
        <v>3</v>
      </c>
      <c r="G1848">
        <v>591.9</v>
      </c>
      <c r="H1848">
        <v>0.27</v>
      </c>
      <c r="I1848" t="s">
        <v>1824</v>
      </c>
      <c r="J1848">
        <v>1296.261</v>
      </c>
    </row>
    <row r="1849" spans="1:10" x14ac:dyDescent="0.25">
      <c r="A1849" t="s">
        <v>3673</v>
      </c>
      <c r="B1849" s="2">
        <v>45883</v>
      </c>
      <c r="C1849" t="s">
        <v>1172</v>
      </c>
      <c r="D1849" t="s">
        <v>1592</v>
      </c>
      <c r="E1849" t="s">
        <v>1789</v>
      </c>
      <c r="F1849">
        <v>2</v>
      </c>
      <c r="G1849">
        <v>523.14</v>
      </c>
      <c r="H1849">
        <v>0.13</v>
      </c>
      <c r="I1849" t="s">
        <v>1826</v>
      </c>
      <c r="J1849">
        <v>910.2636</v>
      </c>
    </row>
    <row r="1850" spans="1:10" x14ac:dyDescent="0.25">
      <c r="A1850" t="s">
        <v>3674</v>
      </c>
      <c r="B1850" s="2">
        <v>45477</v>
      </c>
      <c r="C1850" t="s">
        <v>730</v>
      </c>
      <c r="D1850" t="s">
        <v>1686</v>
      </c>
      <c r="E1850" t="s">
        <v>1799</v>
      </c>
      <c r="F1850">
        <v>2</v>
      </c>
      <c r="G1850">
        <v>478.62</v>
      </c>
      <c r="H1850">
        <v>0.17</v>
      </c>
      <c r="I1850" t="s">
        <v>1829</v>
      </c>
      <c r="J1850">
        <v>794.50919999999996</v>
      </c>
    </row>
    <row r="1851" spans="1:10" x14ac:dyDescent="0.25">
      <c r="A1851" t="s">
        <v>3675</v>
      </c>
      <c r="B1851" s="2">
        <v>45556</v>
      </c>
      <c r="C1851" t="s">
        <v>945</v>
      </c>
      <c r="D1851" t="s">
        <v>1712</v>
      </c>
      <c r="E1851" t="s">
        <v>1757</v>
      </c>
      <c r="F1851">
        <v>4</v>
      </c>
      <c r="G1851">
        <v>740.5</v>
      </c>
      <c r="H1851">
        <v>0.17</v>
      </c>
      <c r="I1851" t="s">
        <v>1826</v>
      </c>
      <c r="J1851">
        <v>2458.46</v>
      </c>
    </row>
    <row r="1852" spans="1:10" x14ac:dyDescent="0.25">
      <c r="A1852" t="s">
        <v>3676</v>
      </c>
      <c r="B1852" s="2">
        <v>45465</v>
      </c>
      <c r="C1852" t="s">
        <v>393</v>
      </c>
      <c r="D1852" t="s">
        <v>1640</v>
      </c>
      <c r="E1852" t="s">
        <v>1761</v>
      </c>
      <c r="F1852">
        <v>1</v>
      </c>
      <c r="G1852">
        <v>780.24</v>
      </c>
      <c r="H1852">
        <v>0.04</v>
      </c>
      <c r="I1852" t="s">
        <v>1829</v>
      </c>
      <c r="J1852">
        <v>749.03039999999999</v>
      </c>
    </row>
    <row r="1853" spans="1:10" x14ac:dyDescent="0.25">
      <c r="A1853" t="s">
        <v>3677</v>
      </c>
      <c r="B1853" s="2">
        <v>45552</v>
      </c>
      <c r="C1853" t="s">
        <v>378</v>
      </c>
      <c r="D1853" t="s">
        <v>1688</v>
      </c>
      <c r="E1853" t="s">
        <v>1804</v>
      </c>
      <c r="F1853">
        <v>4</v>
      </c>
      <c r="G1853">
        <v>579.24</v>
      </c>
      <c r="H1853">
        <v>0.04</v>
      </c>
      <c r="I1853" t="s">
        <v>1829</v>
      </c>
      <c r="J1853">
        <v>2224.2815999999998</v>
      </c>
    </row>
    <row r="1854" spans="1:10" x14ac:dyDescent="0.25">
      <c r="A1854" t="s">
        <v>3678</v>
      </c>
      <c r="B1854" s="2">
        <v>45635</v>
      </c>
      <c r="C1854" t="s">
        <v>1160</v>
      </c>
      <c r="D1854" t="s">
        <v>1546</v>
      </c>
      <c r="E1854" t="s">
        <v>1761</v>
      </c>
      <c r="F1854">
        <v>3</v>
      </c>
      <c r="G1854">
        <v>268.95</v>
      </c>
      <c r="H1854">
        <v>0.04</v>
      </c>
      <c r="I1854" t="s">
        <v>1826</v>
      </c>
      <c r="J1854">
        <v>774.57599999999991</v>
      </c>
    </row>
    <row r="1855" spans="1:10" x14ac:dyDescent="0.25">
      <c r="A1855" t="s">
        <v>3679</v>
      </c>
      <c r="B1855" s="2">
        <v>45740</v>
      </c>
      <c r="C1855" t="s">
        <v>963</v>
      </c>
      <c r="D1855" t="s">
        <v>1555</v>
      </c>
      <c r="E1855" t="s">
        <v>1769</v>
      </c>
      <c r="F1855">
        <v>1</v>
      </c>
      <c r="G1855">
        <v>47.47</v>
      </c>
      <c r="H1855">
        <v>0.28000000000000003</v>
      </c>
      <c r="I1855" t="s">
        <v>1824</v>
      </c>
      <c r="J1855">
        <v>34.178400000000003</v>
      </c>
    </row>
    <row r="1856" spans="1:10" x14ac:dyDescent="0.25">
      <c r="A1856" t="s">
        <v>3680</v>
      </c>
      <c r="B1856" s="2">
        <v>45796</v>
      </c>
      <c r="C1856" t="s">
        <v>821</v>
      </c>
      <c r="D1856" t="s">
        <v>1614</v>
      </c>
      <c r="E1856" t="s">
        <v>1807</v>
      </c>
      <c r="F1856">
        <v>3</v>
      </c>
      <c r="G1856">
        <v>858.81</v>
      </c>
      <c r="H1856">
        <v>7.0000000000000007E-2</v>
      </c>
      <c r="I1856" t="s">
        <v>1824</v>
      </c>
      <c r="J1856">
        <v>2396.0799000000002</v>
      </c>
    </row>
    <row r="1857" spans="1:10" x14ac:dyDescent="0.25">
      <c r="A1857" t="s">
        <v>3681</v>
      </c>
      <c r="B1857" s="2">
        <v>45710</v>
      </c>
      <c r="C1857" t="s">
        <v>978</v>
      </c>
      <c r="D1857" t="s">
        <v>1586</v>
      </c>
      <c r="E1857" t="s">
        <v>1789</v>
      </c>
      <c r="F1857">
        <v>3</v>
      </c>
      <c r="G1857">
        <v>569.98</v>
      </c>
      <c r="H1857">
        <v>0.05</v>
      </c>
      <c r="I1857" t="s">
        <v>1824</v>
      </c>
      <c r="J1857">
        <v>1624.443</v>
      </c>
    </row>
    <row r="1858" spans="1:10" x14ac:dyDescent="0.25">
      <c r="A1858" t="s">
        <v>3682</v>
      </c>
      <c r="B1858" s="2">
        <v>45596</v>
      </c>
      <c r="C1858" t="s">
        <v>1029</v>
      </c>
      <c r="D1858" t="s">
        <v>1696</v>
      </c>
      <c r="E1858" t="s">
        <v>1794</v>
      </c>
      <c r="F1858">
        <v>3</v>
      </c>
      <c r="G1858">
        <v>306.52</v>
      </c>
      <c r="H1858">
        <v>0.01</v>
      </c>
      <c r="I1858" t="s">
        <v>1829</v>
      </c>
      <c r="J1858">
        <v>910.36439999999993</v>
      </c>
    </row>
    <row r="1859" spans="1:10" x14ac:dyDescent="0.25">
      <c r="A1859" t="s">
        <v>3683</v>
      </c>
      <c r="B1859" s="2">
        <v>45354</v>
      </c>
      <c r="C1859" t="s">
        <v>238</v>
      </c>
      <c r="D1859" t="s">
        <v>1660</v>
      </c>
      <c r="E1859" t="s">
        <v>1797</v>
      </c>
      <c r="F1859">
        <v>3</v>
      </c>
      <c r="G1859">
        <v>184.67</v>
      </c>
      <c r="H1859">
        <v>0.03</v>
      </c>
      <c r="I1859" t="s">
        <v>1829</v>
      </c>
      <c r="J1859">
        <v>537.38969999999995</v>
      </c>
    </row>
    <row r="1860" spans="1:10" x14ac:dyDescent="0.25">
      <c r="A1860" t="s">
        <v>3684</v>
      </c>
      <c r="B1860" s="2">
        <v>45428</v>
      </c>
      <c r="C1860" t="s">
        <v>1484</v>
      </c>
      <c r="D1860" t="s">
        <v>1600</v>
      </c>
      <c r="E1860" t="s">
        <v>1773</v>
      </c>
      <c r="F1860">
        <v>4</v>
      </c>
      <c r="G1860">
        <v>189.56</v>
      </c>
      <c r="H1860">
        <v>0</v>
      </c>
      <c r="I1860" t="s">
        <v>1829</v>
      </c>
      <c r="J1860">
        <v>758.24</v>
      </c>
    </row>
    <row r="1861" spans="1:10" x14ac:dyDescent="0.25">
      <c r="A1861" t="s">
        <v>3685</v>
      </c>
      <c r="B1861" s="2">
        <v>45511</v>
      </c>
      <c r="C1861" t="s">
        <v>678</v>
      </c>
      <c r="D1861" t="s">
        <v>1698</v>
      </c>
      <c r="E1861" t="s">
        <v>1773</v>
      </c>
      <c r="F1861">
        <v>1</v>
      </c>
      <c r="G1861">
        <v>805.24</v>
      </c>
      <c r="H1861">
        <v>0.04</v>
      </c>
      <c r="I1861" t="s">
        <v>1826</v>
      </c>
      <c r="J1861">
        <v>773.03039999999999</v>
      </c>
    </row>
    <row r="1862" spans="1:10" x14ac:dyDescent="0.25">
      <c r="A1862" t="s">
        <v>3686</v>
      </c>
      <c r="B1862" s="2">
        <v>45549</v>
      </c>
      <c r="C1862" t="s">
        <v>619</v>
      </c>
      <c r="D1862" t="s">
        <v>1656</v>
      </c>
      <c r="E1862" t="s">
        <v>1807</v>
      </c>
      <c r="F1862">
        <v>3</v>
      </c>
      <c r="G1862">
        <v>683.74</v>
      </c>
      <c r="H1862">
        <v>0.24</v>
      </c>
      <c r="I1862" t="s">
        <v>1824</v>
      </c>
      <c r="J1862">
        <v>1558.9272000000001</v>
      </c>
    </row>
    <row r="1863" spans="1:10" x14ac:dyDescent="0.25">
      <c r="A1863" t="s">
        <v>3687</v>
      </c>
      <c r="B1863" s="2">
        <v>45573</v>
      </c>
      <c r="C1863" t="s">
        <v>684</v>
      </c>
      <c r="D1863" t="s">
        <v>1660</v>
      </c>
      <c r="E1863" t="s">
        <v>1810</v>
      </c>
      <c r="F1863">
        <v>3</v>
      </c>
      <c r="G1863">
        <v>439.21</v>
      </c>
      <c r="H1863">
        <v>0.28000000000000003</v>
      </c>
      <c r="I1863" t="s">
        <v>1829</v>
      </c>
      <c r="J1863">
        <v>948.69359999999983</v>
      </c>
    </row>
    <row r="1864" spans="1:10" x14ac:dyDescent="0.25">
      <c r="A1864" t="s">
        <v>3688</v>
      </c>
      <c r="B1864" s="2">
        <v>45904</v>
      </c>
      <c r="C1864" t="s">
        <v>414</v>
      </c>
      <c r="D1864" t="s">
        <v>1680</v>
      </c>
      <c r="E1864" t="s">
        <v>1776</v>
      </c>
      <c r="F1864">
        <v>1</v>
      </c>
      <c r="G1864">
        <v>126.92</v>
      </c>
      <c r="H1864">
        <v>0.24</v>
      </c>
      <c r="I1864" t="s">
        <v>1829</v>
      </c>
      <c r="J1864">
        <v>96.459199999999996</v>
      </c>
    </row>
    <row r="1865" spans="1:10" x14ac:dyDescent="0.25">
      <c r="A1865" t="s">
        <v>3689</v>
      </c>
      <c r="B1865" s="2">
        <v>45489</v>
      </c>
      <c r="C1865" t="s">
        <v>27</v>
      </c>
      <c r="D1865" t="s">
        <v>1694</v>
      </c>
      <c r="E1865" t="s">
        <v>1769</v>
      </c>
      <c r="F1865">
        <v>4</v>
      </c>
      <c r="G1865">
        <v>834.7</v>
      </c>
      <c r="H1865">
        <v>0.14000000000000001</v>
      </c>
      <c r="I1865" t="s">
        <v>1824</v>
      </c>
      <c r="J1865">
        <v>2871.3679999999999</v>
      </c>
    </row>
    <row r="1866" spans="1:10" x14ac:dyDescent="0.25">
      <c r="A1866" t="s">
        <v>3690</v>
      </c>
      <c r="B1866" s="2">
        <v>45909</v>
      </c>
      <c r="C1866" t="s">
        <v>1071</v>
      </c>
      <c r="D1866" t="s">
        <v>1632</v>
      </c>
      <c r="E1866" t="s">
        <v>1792</v>
      </c>
      <c r="F1866">
        <v>2</v>
      </c>
      <c r="G1866">
        <v>271.88</v>
      </c>
      <c r="H1866">
        <v>0.11</v>
      </c>
      <c r="I1866" t="s">
        <v>1829</v>
      </c>
      <c r="J1866">
        <v>483.94639999999998</v>
      </c>
    </row>
    <row r="1867" spans="1:10" x14ac:dyDescent="0.25">
      <c r="A1867" t="s">
        <v>3691</v>
      </c>
      <c r="B1867" s="2">
        <v>45720</v>
      </c>
      <c r="C1867" t="s">
        <v>1478</v>
      </c>
      <c r="D1867" t="s">
        <v>1570</v>
      </c>
      <c r="E1867" t="s">
        <v>1757</v>
      </c>
      <c r="F1867">
        <v>4</v>
      </c>
      <c r="G1867">
        <v>972.14</v>
      </c>
      <c r="H1867">
        <v>0.25</v>
      </c>
      <c r="I1867" t="s">
        <v>1824</v>
      </c>
      <c r="J1867">
        <v>2916.42</v>
      </c>
    </row>
    <row r="1868" spans="1:10" x14ac:dyDescent="0.25">
      <c r="A1868" t="s">
        <v>3692</v>
      </c>
      <c r="B1868" s="2">
        <v>45831</v>
      </c>
      <c r="C1868" t="s">
        <v>335</v>
      </c>
      <c r="D1868" t="s">
        <v>1634</v>
      </c>
      <c r="E1868" t="s">
        <v>1769</v>
      </c>
      <c r="F1868">
        <v>3</v>
      </c>
      <c r="G1868">
        <v>523.66</v>
      </c>
      <c r="H1868">
        <v>0.27</v>
      </c>
      <c r="I1868" t="s">
        <v>1826</v>
      </c>
      <c r="J1868">
        <v>1146.8154</v>
      </c>
    </row>
    <row r="1869" spans="1:10" x14ac:dyDescent="0.25">
      <c r="A1869" t="s">
        <v>3693</v>
      </c>
      <c r="B1869" s="2">
        <v>45602</v>
      </c>
      <c r="C1869" t="s">
        <v>499</v>
      </c>
      <c r="D1869" t="s">
        <v>1676</v>
      </c>
      <c r="E1869" t="s">
        <v>1761</v>
      </c>
      <c r="F1869">
        <v>4</v>
      </c>
      <c r="G1869">
        <v>838.99</v>
      </c>
      <c r="H1869">
        <v>0.16</v>
      </c>
      <c r="I1869" t="s">
        <v>1824</v>
      </c>
      <c r="J1869">
        <v>2819.0064000000002</v>
      </c>
    </row>
    <row r="1870" spans="1:10" x14ac:dyDescent="0.25">
      <c r="A1870" t="s">
        <v>3694</v>
      </c>
      <c r="B1870" s="2">
        <v>45722</v>
      </c>
      <c r="C1870" t="s">
        <v>461</v>
      </c>
      <c r="D1870" t="s">
        <v>1570</v>
      </c>
      <c r="E1870" t="s">
        <v>1807</v>
      </c>
      <c r="F1870">
        <v>4</v>
      </c>
      <c r="G1870">
        <v>838.7</v>
      </c>
      <c r="H1870">
        <v>0.21</v>
      </c>
      <c r="I1870" t="s">
        <v>1829</v>
      </c>
      <c r="J1870">
        <v>2650.2919999999999</v>
      </c>
    </row>
    <row r="1871" spans="1:10" x14ac:dyDescent="0.25">
      <c r="A1871" t="s">
        <v>3695</v>
      </c>
      <c r="B1871" s="2">
        <v>45794</v>
      </c>
      <c r="C1871" t="s">
        <v>1304</v>
      </c>
      <c r="D1871" t="s">
        <v>1696</v>
      </c>
      <c r="E1871" t="s">
        <v>1782</v>
      </c>
      <c r="F1871">
        <v>3</v>
      </c>
      <c r="G1871">
        <v>943.24</v>
      </c>
      <c r="H1871">
        <v>0.21</v>
      </c>
      <c r="I1871" t="s">
        <v>1824</v>
      </c>
      <c r="J1871">
        <v>2235.4787999999999</v>
      </c>
    </row>
    <row r="1872" spans="1:10" x14ac:dyDescent="0.25">
      <c r="A1872" t="s">
        <v>3696</v>
      </c>
      <c r="B1872" s="2">
        <v>45659</v>
      </c>
      <c r="C1872" t="s">
        <v>945</v>
      </c>
      <c r="D1872" t="s">
        <v>1543</v>
      </c>
      <c r="E1872" t="s">
        <v>1807</v>
      </c>
      <c r="F1872">
        <v>2</v>
      </c>
      <c r="G1872">
        <v>310.33</v>
      </c>
      <c r="H1872">
        <v>0.26</v>
      </c>
      <c r="I1872" t="s">
        <v>1824</v>
      </c>
      <c r="J1872">
        <v>459.28840000000002</v>
      </c>
    </row>
    <row r="1873" spans="1:10" x14ac:dyDescent="0.25">
      <c r="A1873" t="s">
        <v>3697</v>
      </c>
      <c r="B1873" s="2">
        <v>45501</v>
      </c>
      <c r="C1873" t="s">
        <v>1086</v>
      </c>
      <c r="D1873" t="s">
        <v>1638</v>
      </c>
      <c r="E1873" t="s">
        <v>1752</v>
      </c>
      <c r="F1873">
        <v>3</v>
      </c>
      <c r="G1873">
        <v>201.05</v>
      </c>
      <c r="H1873">
        <v>0.23</v>
      </c>
      <c r="I1873" t="s">
        <v>1826</v>
      </c>
      <c r="J1873">
        <v>464.42550000000011</v>
      </c>
    </row>
    <row r="1874" spans="1:10" x14ac:dyDescent="0.25">
      <c r="A1874" t="s">
        <v>3698</v>
      </c>
      <c r="B1874" s="2">
        <v>45408</v>
      </c>
      <c r="C1874" t="s">
        <v>806</v>
      </c>
      <c r="D1874" t="s">
        <v>1664</v>
      </c>
      <c r="E1874" t="s">
        <v>1807</v>
      </c>
      <c r="F1874">
        <v>1</v>
      </c>
      <c r="G1874">
        <v>803.37</v>
      </c>
      <c r="H1874">
        <v>0.3</v>
      </c>
      <c r="I1874" t="s">
        <v>1826</v>
      </c>
      <c r="J1874">
        <v>562.35899999999992</v>
      </c>
    </row>
    <row r="1875" spans="1:10" x14ac:dyDescent="0.25">
      <c r="A1875" t="s">
        <v>3699</v>
      </c>
      <c r="B1875" s="2">
        <v>45886</v>
      </c>
      <c r="C1875" t="s">
        <v>144</v>
      </c>
      <c r="D1875" t="s">
        <v>1670</v>
      </c>
      <c r="E1875" t="s">
        <v>1801</v>
      </c>
      <c r="F1875">
        <v>3</v>
      </c>
      <c r="G1875">
        <v>259.98</v>
      </c>
      <c r="H1875">
        <v>7.0000000000000007E-2</v>
      </c>
      <c r="I1875" t="s">
        <v>1829</v>
      </c>
      <c r="J1875">
        <v>725.3442</v>
      </c>
    </row>
    <row r="1876" spans="1:10" x14ac:dyDescent="0.25">
      <c r="A1876" t="s">
        <v>3700</v>
      </c>
      <c r="B1876" s="2">
        <v>45426</v>
      </c>
      <c r="C1876" t="s">
        <v>428</v>
      </c>
      <c r="D1876" t="s">
        <v>1549</v>
      </c>
      <c r="E1876" t="s">
        <v>1766</v>
      </c>
      <c r="F1876">
        <v>4</v>
      </c>
      <c r="G1876">
        <v>591.9</v>
      </c>
      <c r="H1876">
        <v>0.2</v>
      </c>
      <c r="I1876" t="s">
        <v>1826</v>
      </c>
      <c r="J1876">
        <v>1894.08</v>
      </c>
    </row>
    <row r="1877" spans="1:10" x14ac:dyDescent="0.25">
      <c r="A1877" t="s">
        <v>3701</v>
      </c>
      <c r="B1877" s="2">
        <v>45730</v>
      </c>
      <c r="C1877" t="s">
        <v>127</v>
      </c>
      <c r="D1877" t="s">
        <v>1668</v>
      </c>
      <c r="E1877" t="s">
        <v>1794</v>
      </c>
      <c r="F1877">
        <v>2</v>
      </c>
      <c r="G1877">
        <v>396.9</v>
      </c>
      <c r="H1877">
        <v>0.18</v>
      </c>
      <c r="I1877" t="s">
        <v>1826</v>
      </c>
      <c r="J1877">
        <v>650.91600000000005</v>
      </c>
    </row>
    <row r="1878" spans="1:10" x14ac:dyDescent="0.25">
      <c r="A1878" t="s">
        <v>3702</v>
      </c>
      <c r="B1878" s="2">
        <v>45731</v>
      </c>
      <c r="C1878" t="s">
        <v>1400</v>
      </c>
      <c r="D1878" t="s">
        <v>1744</v>
      </c>
      <c r="E1878" t="s">
        <v>1761</v>
      </c>
      <c r="F1878">
        <v>1</v>
      </c>
      <c r="G1878">
        <v>176.84</v>
      </c>
      <c r="H1878">
        <v>0.19</v>
      </c>
      <c r="I1878" t="s">
        <v>1824</v>
      </c>
      <c r="J1878">
        <v>143.24039999999999</v>
      </c>
    </row>
    <row r="1879" spans="1:10" x14ac:dyDescent="0.25">
      <c r="A1879" t="s">
        <v>3703</v>
      </c>
      <c r="B1879" s="2">
        <v>45272</v>
      </c>
      <c r="C1879" t="s">
        <v>812</v>
      </c>
      <c r="D1879" t="s">
        <v>1600</v>
      </c>
      <c r="E1879" t="s">
        <v>1752</v>
      </c>
      <c r="F1879">
        <v>2</v>
      </c>
      <c r="G1879">
        <v>614.21</v>
      </c>
      <c r="H1879">
        <v>0.11</v>
      </c>
      <c r="I1879" t="s">
        <v>1826</v>
      </c>
      <c r="J1879">
        <v>1093.2937999999999</v>
      </c>
    </row>
    <row r="1880" spans="1:10" x14ac:dyDescent="0.25">
      <c r="A1880" t="s">
        <v>3704</v>
      </c>
      <c r="B1880" s="2">
        <v>45584</v>
      </c>
      <c r="C1880" t="s">
        <v>381</v>
      </c>
      <c r="D1880" t="s">
        <v>1551</v>
      </c>
      <c r="E1880" t="s">
        <v>1779</v>
      </c>
      <c r="F1880">
        <v>3</v>
      </c>
      <c r="G1880">
        <v>604.66</v>
      </c>
      <c r="H1880">
        <v>0.18</v>
      </c>
      <c r="I1880" t="s">
        <v>1829</v>
      </c>
      <c r="J1880">
        <v>1487.4636</v>
      </c>
    </row>
    <row r="1881" spans="1:10" x14ac:dyDescent="0.25">
      <c r="A1881" t="s">
        <v>3705</v>
      </c>
      <c r="B1881" s="2">
        <v>45534</v>
      </c>
      <c r="C1881" t="s">
        <v>1530</v>
      </c>
      <c r="D1881" t="s">
        <v>1549</v>
      </c>
      <c r="E1881" t="s">
        <v>1794</v>
      </c>
      <c r="F1881">
        <v>3</v>
      </c>
      <c r="G1881">
        <v>24.29</v>
      </c>
      <c r="H1881">
        <v>0.12</v>
      </c>
      <c r="I1881" t="s">
        <v>1826</v>
      </c>
      <c r="J1881">
        <v>64.125600000000006</v>
      </c>
    </row>
    <row r="1882" spans="1:10" x14ac:dyDescent="0.25">
      <c r="A1882" t="s">
        <v>3706</v>
      </c>
      <c r="B1882" s="2">
        <v>45482</v>
      </c>
      <c r="C1882" t="s">
        <v>419</v>
      </c>
      <c r="D1882" t="s">
        <v>1674</v>
      </c>
      <c r="E1882" t="s">
        <v>1792</v>
      </c>
      <c r="F1882">
        <v>1</v>
      </c>
      <c r="G1882">
        <v>503.95</v>
      </c>
      <c r="H1882">
        <v>0.24</v>
      </c>
      <c r="I1882" t="s">
        <v>1826</v>
      </c>
      <c r="J1882">
        <v>383.00200000000001</v>
      </c>
    </row>
    <row r="1883" spans="1:10" x14ac:dyDescent="0.25">
      <c r="A1883" t="s">
        <v>3707</v>
      </c>
      <c r="B1883" s="2">
        <v>45475</v>
      </c>
      <c r="C1883" t="s">
        <v>1005</v>
      </c>
      <c r="D1883" t="s">
        <v>1650</v>
      </c>
      <c r="E1883" t="s">
        <v>1799</v>
      </c>
      <c r="F1883">
        <v>4</v>
      </c>
      <c r="G1883">
        <v>860.78</v>
      </c>
      <c r="H1883">
        <v>0.03</v>
      </c>
      <c r="I1883" t="s">
        <v>1824</v>
      </c>
      <c r="J1883">
        <v>3339.8263999999999</v>
      </c>
    </row>
    <row r="1884" spans="1:10" x14ac:dyDescent="0.25">
      <c r="A1884" t="s">
        <v>3708</v>
      </c>
      <c r="B1884" s="2">
        <v>45234</v>
      </c>
      <c r="C1884" t="s">
        <v>646</v>
      </c>
      <c r="D1884" t="s">
        <v>1632</v>
      </c>
      <c r="E1884" t="s">
        <v>1766</v>
      </c>
      <c r="F1884">
        <v>3</v>
      </c>
      <c r="G1884">
        <v>41.97</v>
      </c>
      <c r="H1884">
        <v>0.03</v>
      </c>
      <c r="I1884" t="s">
        <v>1829</v>
      </c>
      <c r="J1884">
        <v>122.1327</v>
      </c>
    </row>
    <row r="1885" spans="1:10" x14ac:dyDescent="0.25">
      <c r="A1885" t="s">
        <v>3709</v>
      </c>
      <c r="B1885" s="2">
        <v>45397</v>
      </c>
      <c r="C1885" t="s">
        <v>134</v>
      </c>
      <c r="D1885" t="s">
        <v>1578</v>
      </c>
      <c r="E1885" t="s">
        <v>1773</v>
      </c>
      <c r="F1885">
        <v>1</v>
      </c>
      <c r="G1885">
        <v>649.59</v>
      </c>
      <c r="H1885">
        <v>0.12</v>
      </c>
      <c r="I1885" t="s">
        <v>1829</v>
      </c>
      <c r="J1885">
        <v>571.63920000000007</v>
      </c>
    </row>
    <row r="1886" spans="1:10" x14ac:dyDescent="0.25">
      <c r="A1886" t="s">
        <v>3710</v>
      </c>
      <c r="B1886" s="2">
        <v>45502</v>
      </c>
      <c r="C1886" t="s">
        <v>202</v>
      </c>
      <c r="D1886" t="s">
        <v>1674</v>
      </c>
      <c r="E1886" t="s">
        <v>1786</v>
      </c>
      <c r="F1886">
        <v>2</v>
      </c>
      <c r="G1886">
        <v>386.09</v>
      </c>
      <c r="H1886">
        <v>0.19</v>
      </c>
      <c r="I1886" t="s">
        <v>1826</v>
      </c>
      <c r="J1886">
        <v>625.46579999999994</v>
      </c>
    </row>
    <row r="1887" spans="1:10" x14ac:dyDescent="0.25">
      <c r="A1887" t="s">
        <v>3711</v>
      </c>
      <c r="B1887" s="2">
        <v>45644</v>
      </c>
      <c r="C1887" t="s">
        <v>353</v>
      </c>
      <c r="D1887" t="s">
        <v>1650</v>
      </c>
      <c r="E1887" t="s">
        <v>1794</v>
      </c>
      <c r="F1887">
        <v>1</v>
      </c>
      <c r="G1887">
        <v>891.62</v>
      </c>
      <c r="H1887">
        <v>0.06</v>
      </c>
      <c r="I1887" t="s">
        <v>1826</v>
      </c>
      <c r="J1887">
        <v>838.12279999999998</v>
      </c>
    </row>
    <row r="1888" spans="1:10" x14ac:dyDescent="0.25">
      <c r="A1888" t="s">
        <v>3712</v>
      </c>
      <c r="B1888" s="2">
        <v>45617</v>
      </c>
      <c r="C1888" t="s">
        <v>1190</v>
      </c>
      <c r="D1888" t="s">
        <v>1676</v>
      </c>
      <c r="E1888" t="s">
        <v>1801</v>
      </c>
      <c r="F1888">
        <v>2</v>
      </c>
      <c r="G1888">
        <v>558.9</v>
      </c>
      <c r="H1888">
        <v>0.05</v>
      </c>
      <c r="I1888" t="s">
        <v>1829</v>
      </c>
      <c r="J1888">
        <v>1061.9100000000001</v>
      </c>
    </row>
    <row r="1889" spans="1:10" x14ac:dyDescent="0.25">
      <c r="A1889" t="s">
        <v>3713</v>
      </c>
      <c r="B1889" s="2">
        <v>45797</v>
      </c>
      <c r="C1889" t="s">
        <v>1104</v>
      </c>
      <c r="D1889" t="s">
        <v>1546</v>
      </c>
      <c r="E1889" t="s">
        <v>1766</v>
      </c>
      <c r="F1889">
        <v>2</v>
      </c>
      <c r="G1889">
        <v>99.04</v>
      </c>
      <c r="H1889">
        <v>0.26</v>
      </c>
      <c r="I1889" t="s">
        <v>1829</v>
      </c>
      <c r="J1889">
        <v>146.57919999999999</v>
      </c>
    </row>
    <row r="1890" spans="1:10" x14ac:dyDescent="0.25">
      <c r="A1890" t="s">
        <v>3714</v>
      </c>
      <c r="B1890" s="2">
        <v>45740</v>
      </c>
      <c r="C1890" t="s">
        <v>923</v>
      </c>
      <c r="D1890" t="s">
        <v>1551</v>
      </c>
      <c r="E1890" t="s">
        <v>1782</v>
      </c>
      <c r="F1890">
        <v>4</v>
      </c>
      <c r="G1890">
        <v>625.13</v>
      </c>
      <c r="H1890">
        <v>0.06</v>
      </c>
      <c r="I1890" t="s">
        <v>1824</v>
      </c>
      <c r="J1890">
        <v>2350.4888000000001</v>
      </c>
    </row>
    <row r="1891" spans="1:10" x14ac:dyDescent="0.25">
      <c r="A1891" t="s">
        <v>3715</v>
      </c>
      <c r="B1891" s="2">
        <v>45824</v>
      </c>
      <c r="C1891" t="s">
        <v>144</v>
      </c>
      <c r="D1891" t="s">
        <v>1628</v>
      </c>
      <c r="E1891" t="s">
        <v>1810</v>
      </c>
      <c r="F1891">
        <v>4</v>
      </c>
      <c r="G1891">
        <v>38.380000000000003</v>
      </c>
      <c r="H1891">
        <v>0.16</v>
      </c>
      <c r="I1891" t="s">
        <v>1829</v>
      </c>
      <c r="J1891">
        <v>128.95679999999999</v>
      </c>
    </row>
    <row r="1892" spans="1:10" x14ac:dyDescent="0.25">
      <c r="A1892" t="s">
        <v>3716</v>
      </c>
      <c r="B1892" s="2">
        <v>45404</v>
      </c>
      <c r="C1892" t="s">
        <v>1513</v>
      </c>
      <c r="D1892" t="s">
        <v>1736</v>
      </c>
      <c r="E1892" t="s">
        <v>1789</v>
      </c>
      <c r="F1892">
        <v>4</v>
      </c>
      <c r="G1892">
        <v>731.72</v>
      </c>
      <c r="H1892">
        <v>0.22</v>
      </c>
      <c r="I1892" t="s">
        <v>1829</v>
      </c>
      <c r="J1892">
        <v>2282.9663999999998</v>
      </c>
    </row>
    <row r="1893" spans="1:10" x14ac:dyDescent="0.25">
      <c r="A1893" t="s">
        <v>3717</v>
      </c>
      <c r="B1893" s="2">
        <v>45916</v>
      </c>
      <c r="C1893" t="s">
        <v>1411</v>
      </c>
      <c r="D1893" t="s">
        <v>1710</v>
      </c>
      <c r="E1893" t="s">
        <v>1813</v>
      </c>
      <c r="F1893">
        <v>3</v>
      </c>
      <c r="G1893">
        <v>825.33</v>
      </c>
      <c r="H1893">
        <v>0.21</v>
      </c>
      <c r="I1893" t="s">
        <v>1824</v>
      </c>
      <c r="J1893">
        <v>1956.0320999999999</v>
      </c>
    </row>
    <row r="1894" spans="1:10" x14ac:dyDescent="0.25">
      <c r="A1894" t="s">
        <v>3718</v>
      </c>
      <c r="B1894" s="2">
        <v>45269</v>
      </c>
      <c r="C1894" t="s">
        <v>221</v>
      </c>
      <c r="D1894" t="s">
        <v>1688</v>
      </c>
      <c r="E1894" t="s">
        <v>1799</v>
      </c>
      <c r="F1894">
        <v>2</v>
      </c>
      <c r="G1894">
        <v>47.3</v>
      </c>
      <c r="H1894">
        <v>0.01</v>
      </c>
      <c r="I1894" t="s">
        <v>1826</v>
      </c>
      <c r="J1894">
        <v>93.653999999999996</v>
      </c>
    </row>
    <row r="1895" spans="1:10" x14ac:dyDescent="0.25">
      <c r="A1895" t="s">
        <v>3719</v>
      </c>
      <c r="B1895" s="2">
        <v>45493</v>
      </c>
      <c r="C1895" t="s">
        <v>568</v>
      </c>
      <c r="D1895" t="s">
        <v>1692</v>
      </c>
      <c r="E1895" t="s">
        <v>1807</v>
      </c>
      <c r="F1895">
        <v>1</v>
      </c>
      <c r="G1895">
        <v>389.12</v>
      </c>
      <c r="H1895">
        <v>0.18</v>
      </c>
      <c r="I1895" t="s">
        <v>1826</v>
      </c>
      <c r="J1895">
        <v>319.07839999999999</v>
      </c>
    </row>
    <row r="1896" spans="1:10" x14ac:dyDescent="0.25">
      <c r="A1896" t="s">
        <v>3720</v>
      </c>
      <c r="B1896" s="2">
        <v>45558</v>
      </c>
      <c r="C1896" t="s">
        <v>1414</v>
      </c>
      <c r="D1896" t="s">
        <v>1712</v>
      </c>
      <c r="E1896" t="s">
        <v>1810</v>
      </c>
      <c r="F1896">
        <v>3</v>
      </c>
      <c r="G1896">
        <v>543.83000000000004</v>
      </c>
      <c r="H1896">
        <v>0.05</v>
      </c>
      <c r="I1896" t="s">
        <v>1824</v>
      </c>
      <c r="J1896">
        <v>1549.9155000000001</v>
      </c>
    </row>
    <row r="1897" spans="1:10" x14ac:dyDescent="0.25">
      <c r="A1897" t="s">
        <v>3721</v>
      </c>
      <c r="B1897" s="2">
        <v>45423</v>
      </c>
      <c r="C1897" t="s">
        <v>103</v>
      </c>
      <c r="D1897" t="s">
        <v>1576</v>
      </c>
      <c r="E1897" t="s">
        <v>1757</v>
      </c>
      <c r="F1897">
        <v>2</v>
      </c>
      <c r="G1897">
        <v>660.27</v>
      </c>
      <c r="H1897">
        <v>0.01</v>
      </c>
      <c r="I1897" t="s">
        <v>1826</v>
      </c>
      <c r="J1897">
        <v>1307.3345999999999</v>
      </c>
    </row>
    <row r="1898" spans="1:10" x14ac:dyDescent="0.25">
      <c r="A1898" t="s">
        <v>3722</v>
      </c>
      <c r="B1898" s="2">
        <v>45780</v>
      </c>
      <c r="C1898" t="s">
        <v>1346</v>
      </c>
      <c r="D1898" t="s">
        <v>1574</v>
      </c>
      <c r="E1898" t="s">
        <v>1782</v>
      </c>
      <c r="F1898">
        <v>4</v>
      </c>
      <c r="G1898">
        <v>729.31</v>
      </c>
      <c r="H1898">
        <v>0.03</v>
      </c>
      <c r="I1898" t="s">
        <v>1824</v>
      </c>
      <c r="J1898">
        <v>2829.7228</v>
      </c>
    </row>
    <row r="1899" spans="1:10" x14ac:dyDescent="0.25">
      <c r="A1899" t="s">
        <v>3723</v>
      </c>
      <c r="B1899" s="2">
        <v>45345</v>
      </c>
      <c r="C1899" t="s">
        <v>1307</v>
      </c>
      <c r="D1899" t="s">
        <v>1722</v>
      </c>
      <c r="E1899" t="s">
        <v>1776</v>
      </c>
      <c r="F1899">
        <v>2</v>
      </c>
      <c r="G1899">
        <v>152.91</v>
      </c>
      <c r="H1899">
        <v>0.24</v>
      </c>
      <c r="I1899" t="s">
        <v>1826</v>
      </c>
      <c r="J1899">
        <v>232.42320000000001</v>
      </c>
    </row>
    <row r="1900" spans="1:10" x14ac:dyDescent="0.25">
      <c r="A1900" t="s">
        <v>3724</v>
      </c>
      <c r="B1900" s="2">
        <v>45344</v>
      </c>
      <c r="C1900" t="s">
        <v>1422</v>
      </c>
      <c r="D1900" t="s">
        <v>1696</v>
      </c>
      <c r="E1900" t="s">
        <v>1801</v>
      </c>
      <c r="F1900">
        <v>4</v>
      </c>
      <c r="G1900">
        <v>592.14</v>
      </c>
      <c r="H1900">
        <v>0.12</v>
      </c>
      <c r="I1900" t="s">
        <v>1829</v>
      </c>
      <c r="J1900">
        <v>2084.3328000000001</v>
      </c>
    </row>
    <row r="1901" spans="1:10" x14ac:dyDescent="0.25">
      <c r="A1901" t="s">
        <v>3725</v>
      </c>
      <c r="B1901" s="2">
        <v>45525</v>
      </c>
      <c r="C1901" t="s">
        <v>230</v>
      </c>
      <c r="D1901" t="s">
        <v>1704</v>
      </c>
      <c r="E1901" t="s">
        <v>1794</v>
      </c>
      <c r="F1901">
        <v>1</v>
      </c>
      <c r="G1901">
        <v>984.37</v>
      </c>
      <c r="H1901">
        <v>0</v>
      </c>
      <c r="I1901" t="s">
        <v>1826</v>
      </c>
      <c r="J1901">
        <v>984.37</v>
      </c>
    </row>
    <row r="1902" spans="1:10" x14ac:dyDescent="0.25">
      <c r="A1902" t="s">
        <v>3726</v>
      </c>
      <c r="B1902" s="2">
        <v>45329</v>
      </c>
      <c r="C1902" t="s">
        <v>926</v>
      </c>
      <c r="D1902" t="s">
        <v>1546</v>
      </c>
      <c r="E1902" t="s">
        <v>1794</v>
      </c>
      <c r="F1902">
        <v>2</v>
      </c>
      <c r="G1902">
        <v>237.59</v>
      </c>
      <c r="H1902">
        <v>0.12</v>
      </c>
      <c r="I1902" t="s">
        <v>1824</v>
      </c>
      <c r="J1902">
        <v>418.15839999999997</v>
      </c>
    </row>
    <row r="1903" spans="1:10" x14ac:dyDescent="0.25">
      <c r="A1903" t="s">
        <v>3727</v>
      </c>
      <c r="B1903" s="2">
        <v>45250</v>
      </c>
      <c r="C1903" t="s">
        <v>1337</v>
      </c>
      <c r="D1903" t="s">
        <v>1598</v>
      </c>
      <c r="E1903" t="s">
        <v>1782</v>
      </c>
      <c r="F1903">
        <v>1</v>
      </c>
      <c r="G1903">
        <v>52.06</v>
      </c>
      <c r="H1903">
        <v>0.27</v>
      </c>
      <c r="I1903" t="s">
        <v>1829</v>
      </c>
      <c r="J1903">
        <v>38.003799999999998</v>
      </c>
    </row>
    <row r="1904" spans="1:10" x14ac:dyDescent="0.25">
      <c r="A1904" t="s">
        <v>3728</v>
      </c>
      <c r="B1904" s="2">
        <v>45691</v>
      </c>
      <c r="C1904" t="s">
        <v>1405</v>
      </c>
      <c r="D1904" t="s">
        <v>1551</v>
      </c>
      <c r="E1904" t="s">
        <v>1757</v>
      </c>
      <c r="F1904">
        <v>2</v>
      </c>
      <c r="G1904">
        <v>594.63</v>
      </c>
      <c r="H1904">
        <v>0.12</v>
      </c>
      <c r="I1904" t="s">
        <v>1824</v>
      </c>
      <c r="J1904">
        <v>1046.5488</v>
      </c>
    </row>
    <row r="1905" spans="1:10" x14ac:dyDescent="0.25">
      <c r="A1905" t="s">
        <v>3729</v>
      </c>
      <c r="B1905" s="2">
        <v>45644</v>
      </c>
      <c r="C1905" t="s">
        <v>556</v>
      </c>
      <c r="D1905" t="s">
        <v>1551</v>
      </c>
      <c r="E1905" t="s">
        <v>1752</v>
      </c>
      <c r="F1905">
        <v>3</v>
      </c>
      <c r="G1905">
        <v>476.1</v>
      </c>
      <c r="H1905">
        <v>0.05</v>
      </c>
      <c r="I1905" t="s">
        <v>1829</v>
      </c>
      <c r="J1905">
        <v>1356.885</v>
      </c>
    </row>
    <row r="1906" spans="1:10" x14ac:dyDescent="0.25">
      <c r="A1906" t="s">
        <v>3730</v>
      </c>
      <c r="B1906" s="2">
        <v>45514</v>
      </c>
      <c r="C1906" t="s">
        <v>227</v>
      </c>
      <c r="D1906" t="s">
        <v>1670</v>
      </c>
      <c r="E1906" t="s">
        <v>1776</v>
      </c>
      <c r="F1906">
        <v>1</v>
      </c>
      <c r="G1906">
        <v>546.47</v>
      </c>
      <c r="H1906">
        <v>0.08</v>
      </c>
      <c r="I1906" t="s">
        <v>1829</v>
      </c>
      <c r="J1906">
        <v>502.75240000000002</v>
      </c>
    </row>
    <row r="1907" spans="1:10" x14ac:dyDescent="0.25">
      <c r="A1907" t="s">
        <v>3731</v>
      </c>
      <c r="B1907" s="2">
        <v>45760</v>
      </c>
      <c r="C1907" t="s">
        <v>582</v>
      </c>
      <c r="D1907" t="s">
        <v>1698</v>
      </c>
      <c r="E1907" t="s">
        <v>1794</v>
      </c>
      <c r="F1907">
        <v>1</v>
      </c>
      <c r="G1907">
        <v>979.49</v>
      </c>
      <c r="H1907">
        <v>0.19</v>
      </c>
      <c r="I1907" t="s">
        <v>1829</v>
      </c>
      <c r="J1907">
        <v>793.38690000000008</v>
      </c>
    </row>
    <row r="1908" spans="1:10" x14ac:dyDescent="0.25">
      <c r="A1908" t="s">
        <v>3732</v>
      </c>
      <c r="B1908" s="2">
        <v>45289</v>
      </c>
      <c r="C1908" t="s">
        <v>634</v>
      </c>
      <c r="D1908" t="s">
        <v>1582</v>
      </c>
      <c r="E1908" t="s">
        <v>1761</v>
      </c>
      <c r="F1908">
        <v>3</v>
      </c>
      <c r="G1908">
        <v>988.53</v>
      </c>
      <c r="H1908">
        <v>0.3</v>
      </c>
      <c r="I1908" t="s">
        <v>1829</v>
      </c>
      <c r="J1908">
        <v>2075.913</v>
      </c>
    </row>
    <row r="1909" spans="1:10" x14ac:dyDescent="0.25">
      <c r="A1909" t="s">
        <v>3733</v>
      </c>
      <c r="B1909" s="2">
        <v>45704</v>
      </c>
      <c r="C1909" t="s">
        <v>815</v>
      </c>
      <c r="D1909" t="s">
        <v>1700</v>
      </c>
      <c r="E1909" t="s">
        <v>1766</v>
      </c>
      <c r="F1909">
        <v>4</v>
      </c>
      <c r="G1909">
        <v>849.29</v>
      </c>
      <c r="H1909">
        <v>0.26</v>
      </c>
      <c r="I1909" t="s">
        <v>1824</v>
      </c>
      <c r="J1909">
        <v>2513.8984</v>
      </c>
    </row>
    <row r="1910" spans="1:10" x14ac:dyDescent="0.25">
      <c r="A1910" t="s">
        <v>3734</v>
      </c>
      <c r="B1910" s="2">
        <v>45318</v>
      </c>
      <c r="C1910" t="s">
        <v>1077</v>
      </c>
      <c r="D1910" t="s">
        <v>1738</v>
      </c>
      <c r="E1910" t="s">
        <v>1799</v>
      </c>
      <c r="F1910">
        <v>2</v>
      </c>
      <c r="G1910">
        <v>452.29</v>
      </c>
      <c r="H1910">
        <v>0.01</v>
      </c>
      <c r="I1910" t="s">
        <v>1829</v>
      </c>
      <c r="J1910">
        <v>895.53420000000006</v>
      </c>
    </row>
    <row r="1911" spans="1:10" x14ac:dyDescent="0.25">
      <c r="A1911" t="s">
        <v>3735</v>
      </c>
      <c r="B1911" s="2">
        <v>45495</v>
      </c>
      <c r="C1911" t="s">
        <v>1377</v>
      </c>
      <c r="D1911" t="s">
        <v>1656</v>
      </c>
      <c r="E1911" t="s">
        <v>1810</v>
      </c>
      <c r="F1911">
        <v>2</v>
      </c>
      <c r="G1911">
        <v>810.81</v>
      </c>
      <c r="H1911">
        <v>0.11</v>
      </c>
      <c r="I1911" t="s">
        <v>1829</v>
      </c>
      <c r="J1911">
        <v>1443.2418</v>
      </c>
    </row>
    <row r="1912" spans="1:10" x14ac:dyDescent="0.25">
      <c r="A1912" t="s">
        <v>3736</v>
      </c>
      <c r="B1912" s="2">
        <v>45560</v>
      </c>
      <c r="C1912" t="s">
        <v>127</v>
      </c>
      <c r="D1912" t="s">
        <v>1670</v>
      </c>
      <c r="E1912" t="s">
        <v>1782</v>
      </c>
      <c r="F1912">
        <v>1</v>
      </c>
      <c r="G1912">
        <v>846.67</v>
      </c>
      <c r="H1912">
        <v>0.1</v>
      </c>
      <c r="I1912" t="s">
        <v>1829</v>
      </c>
      <c r="J1912">
        <v>762.00299999999993</v>
      </c>
    </row>
    <row r="1913" spans="1:10" x14ac:dyDescent="0.25">
      <c r="A1913" t="s">
        <v>3737</v>
      </c>
      <c r="B1913" s="2">
        <v>45367</v>
      </c>
      <c r="C1913" t="s">
        <v>78</v>
      </c>
      <c r="D1913" t="s">
        <v>1596</v>
      </c>
      <c r="E1913" t="s">
        <v>1776</v>
      </c>
      <c r="F1913">
        <v>4</v>
      </c>
      <c r="G1913">
        <v>73.55</v>
      </c>
      <c r="H1913">
        <v>0.24</v>
      </c>
      <c r="I1913" t="s">
        <v>1829</v>
      </c>
      <c r="J1913">
        <v>223.59200000000001</v>
      </c>
    </row>
    <row r="1914" spans="1:10" x14ac:dyDescent="0.25">
      <c r="A1914" t="s">
        <v>3738</v>
      </c>
      <c r="B1914" s="2">
        <v>45861</v>
      </c>
      <c r="C1914" t="s">
        <v>884</v>
      </c>
      <c r="D1914" t="s">
        <v>1732</v>
      </c>
      <c r="E1914" t="s">
        <v>1776</v>
      </c>
      <c r="F1914">
        <v>1</v>
      </c>
      <c r="G1914">
        <v>882.03</v>
      </c>
      <c r="H1914">
        <v>0.04</v>
      </c>
      <c r="I1914" t="s">
        <v>1829</v>
      </c>
      <c r="J1914">
        <v>846.74879999999996</v>
      </c>
    </row>
    <row r="1915" spans="1:10" x14ac:dyDescent="0.25">
      <c r="A1915" t="s">
        <v>3739</v>
      </c>
      <c r="B1915" s="2">
        <v>45589</v>
      </c>
      <c r="C1915" t="s">
        <v>44</v>
      </c>
      <c r="D1915" t="s">
        <v>1592</v>
      </c>
      <c r="E1915" t="s">
        <v>1799</v>
      </c>
      <c r="F1915">
        <v>1</v>
      </c>
      <c r="G1915">
        <v>958.44</v>
      </c>
      <c r="H1915">
        <v>0.21</v>
      </c>
      <c r="I1915" t="s">
        <v>1824</v>
      </c>
      <c r="J1915">
        <v>757.16760000000011</v>
      </c>
    </row>
    <row r="1916" spans="1:10" x14ac:dyDescent="0.25">
      <c r="A1916" t="s">
        <v>3740</v>
      </c>
      <c r="B1916" s="2">
        <v>45560</v>
      </c>
      <c r="C1916" t="s">
        <v>44</v>
      </c>
      <c r="D1916" t="s">
        <v>1746</v>
      </c>
      <c r="E1916" t="s">
        <v>1761</v>
      </c>
      <c r="F1916">
        <v>1</v>
      </c>
      <c r="G1916">
        <v>716.29</v>
      </c>
      <c r="H1916">
        <v>0.01</v>
      </c>
      <c r="I1916" t="s">
        <v>1826</v>
      </c>
      <c r="J1916">
        <v>709.12709999999993</v>
      </c>
    </row>
    <row r="1917" spans="1:10" x14ac:dyDescent="0.25">
      <c r="A1917" t="s">
        <v>3741</v>
      </c>
      <c r="B1917" s="2">
        <v>45408</v>
      </c>
      <c r="C1917" t="s">
        <v>1017</v>
      </c>
      <c r="D1917" t="s">
        <v>1565</v>
      </c>
      <c r="E1917" t="s">
        <v>1804</v>
      </c>
      <c r="F1917">
        <v>2</v>
      </c>
      <c r="G1917">
        <v>409.14</v>
      </c>
      <c r="H1917">
        <v>0.01</v>
      </c>
      <c r="I1917" t="s">
        <v>1826</v>
      </c>
      <c r="J1917">
        <v>810.09719999999993</v>
      </c>
    </row>
    <row r="1918" spans="1:10" x14ac:dyDescent="0.25">
      <c r="A1918" t="s">
        <v>3742</v>
      </c>
      <c r="B1918" s="2">
        <v>45714</v>
      </c>
      <c r="C1918" t="s">
        <v>304</v>
      </c>
      <c r="D1918" t="s">
        <v>1746</v>
      </c>
      <c r="E1918" t="s">
        <v>1786</v>
      </c>
      <c r="F1918">
        <v>4</v>
      </c>
      <c r="G1918">
        <v>261.73</v>
      </c>
      <c r="H1918">
        <v>0.1</v>
      </c>
      <c r="I1918" t="s">
        <v>1826</v>
      </c>
      <c r="J1918">
        <v>942.22800000000007</v>
      </c>
    </row>
    <row r="1919" spans="1:10" x14ac:dyDescent="0.25">
      <c r="A1919" t="s">
        <v>3743</v>
      </c>
      <c r="B1919" s="2">
        <v>45661</v>
      </c>
      <c r="C1919" t="s">
        <v>1437</v>
      </c>
      <c r="D1919" t="s">
        <v>1572</v>
      </c>
      <c r="E1919" t="s">
        <v>1752</v>
      </c>
      <c r="F1919">
        <v>2</v>
      </c>
      <c r="G1919">
        <v>687.35</v>
      </c>
      <c r="H1919">
        <v>0.2</v>
      </c>
      <c r="I1919" t="s">
        <v>1829</v>
      </c>
      <c r="J1919">
        <v>1099.76</v>
      </c>
    </row>
    <row r="1920" spans="1:10" x14ac:dyDescent="0.25">
      <c r="A1920" t="s">
        <v>3744</v>
      </c>
      <c r="B1920" s="2">
        <v>45921</v>
      </c>
      <c r="C1920" t="s">
        <v>675</v>
      </c>
      <c r="D1920" t="s">
        <v>1716</v>
      </c>
      <c r="E1920" t="s">
        <v>1782</v>
      </c>
      <c r="F1920">
        <v>2</v>
      </c>
      <c r="G1920">
        <v>30.14</v>
      </c>
      <c r="H1920">
        <v>0.21</v>
      </c>
      <c r="I1920" t="s">
        <v>1824</v>
      </c>
      <c r="J1920">
        <v>47.621200000000002</v>
      </c>
    </row>
    <row r="1921" spans="1:10" x14ac:dyDescent="0.25">
      <c r="A1921" t="s">
        <v>3745</v>
      </c>
      <c r="B1921" s="2">
        <v>45651</v>
      </c>
      <c r="C1921" t="s">
        <v>353</v>
      </c>
      <c r="D1921" t="s">
        <v>1616</v>
      </c>
      <c r="E1921" t="s">
        <v>1782</v>
      </c>
      <c r="F1921">
        <v>3</v>
      </c>
      <c r="G1921">
        <v>570.12</v>
      </c>
      <c r="H1921">
        <v>0.12</v>
      </c>
      <c r="I1921" t="s">
        <v>1826</v>
      </c>
      <c r="J1921">
        <v>1505.1168</v>
      </c>
    </row>
    <row r="1922" spans="1:10" x14ac:dyDescent="0.25">
      <c r="A1922" t="s">
        <v>3746</v>
      </c>
      <c r="B1922" s="2">
        <v>45883</v>
      </c>
      <c r="C1922" t="s">
        <v>893</v>
      </c>
      <c r="D1922" t="s">
        <v>1702</v>
      </c>
      <c r="E1922" t="s">
        <v>1813</v>
      </c>
      <c r="F1922">
        <v>3</v>
      </c>
      <c r="G1922">
        <v>401.87</v>
      </c>
      <c r="H1922">
        <v>0.28999999999999998</v>
      </c>
      <c r="I1922" t="s">
        <v>1829</v>
      </c>
      <c r="J1922">
        <v>855.98310000000004</v>
      </c>
    </row>
    <row r="1923" spans="1:10" x14ac:dyDescent="0.25">
      <c r="A1923" t="s">
        <v>3747</v>
      </c>
      <c r="B1923" s="2">
        <v>45624</v>
      </c>
      <c r="C1923" t="s">
        <v>1524</v>
      </c>
      <c r="D1923" t="s">
        <v>1706</v>
      </c>
      <c r="E1923" t="s">
        <v>1794</v>
      </c>
      <c r="F1923">
        <v>4</v>
      </c>
      <c r="G1923">
        <v>619.35</v>
      </c>
      <c r="H1923">
        <v>0.3</v>
      </c>
      <c r="I1923" t="s">
        <v>1824</v>
      </c>
      <c r="J1923">
        <v>1734.18</v>
      </c>
    </row>
    <row r="1924" spans="1:10" x14ac:dyDescent="0.25">
      <c r="A1924" t="s">
        <v>3748</v>
      </c>
      <c r="B1924" s="2">
        <v>45276</v>
      </c>
      <c r="C1924" t="s">
        <v>791</v>
      </c>
      <c r="D1924" t="s">
        <v>1640</v>
      </c>
      <c r="E1924" t="s">
        <v>1807</v>
      </c>
      <c r="F1924">
        <v>4</v>
      </c>
      <c r="G1924">
        <v>569.36</v>
      </c>
      <c r="H1924">
        <v>0.27</v>
      </c>
      <c r="I1924" t="s">
        <v>1826</v>
      </c>
      <c r="J1924">
        <v>1662.5311999999999</v>
      </c>
    </row>
    <row r="1925" spans="1:10" x14ac:dyDescent="0.25">
      <c r="A1925" t="s">
        <v>3749</v>
      </c>
      <c r="B1925" s="2">
        <v>45344</v>
      </c>
      <c r="C1925" t="s">
        <v>1466</v>
      </c>
      <c r="D1925" t="s">
        <v>1602</v>
      </c>
      <c r="E1925" t="s">
        <v>1769</v>
      </c>
      <c r="F1925">
        <v>2</v>
      </c>
      <c r="G1925">
        <v>846.35</v>
      </c>
      <c r="H1925">
        <v>0.3</v>
      </c>
      <c r="I1925" t="s">
        <v>1829</v>
      </c>
      <c r="J1925">
        <v>1184.8900000000001</v>
      </c>
    </row>
    <row r="1926" spans="1:10" x14ac:dyDescent="0.25">
      <c r="A1926" t="s">
        <v>3750</v>
      </c>
      <c r="B1926" s="2">
        <v>45849</v>
      </c>
      <c r="C1926" t="s">
        <v>1346</v>
      </c>
      <c r="D1926" t="s">
        <v>1608</v>
      </c>
      <c r="E1926" t="s">
        <v>1761</v>
      </c>
      <c r="F1926">
        <v>1</v>
      </c>
      <c r="G1926">
        <v>788.45</v>
      </c>
      <c r="H1926">
        <v>0.28999999999999998</v>
      </c>
      <c r="I1926" t="s">
        <v>1826</v>
      </c>
      <c r="J1926">
        <v>559.79949999999997</v>
      </c>
    </row>
    <row r="1927" spans="1:10" x14ac:dyDescent="0.25">
      <c r="A1927" t="s">
        <v>3751</v>
      </c>
      <c r="B1927" s="2">
        <v>45880</v>
      </c>
      <c r="C1927" t="s">
        <v>1127</v>
      </c>
      <c r="D1927" t="s">
        <v>1618</v>
      </c>
      <c r="E1927" t="s">
        <v>1794</v>
      </c>
      <c r="F1927">
        <v>2</v>
      </c>
      <c r="G1927">
        <v>338.81</v>
      </c>
      <c r="H1927">
        <v>7.0000000000000007E-2</v>
      </c>
      <c r="I1927" t="s">
        <v>1829</v>
      </c>
      <c r="J1927">
        <v>630.1866</v>
      </c>
    </row>
    <row r="1928" spans="1:10" x14ac:dyDescent="0.25">
      <c r="A1928" t="s">
        <v>3752</v>
      </c>
      <c r="B1928" s="2">
        <v>45907</v>
      </c>
      <c r="C1928" t="s">
        <v>110</v>
      </c>
      <c r="D1928" t="s">
        <v>1576</v>
      </c>
      <c r="E1928" t="s">
        <v>1773</v>
      </c>
      <c r="F1928">
        <v>4</v>
      </c>
      <c r="G1928">
        <v>94.48</v>
      </c>
      <c r="H1928">
        <v>0.06</v>
      </c>
      <c r="I1928" t="s">
        <v>1829</v>
      </c>
      <c r="J1928">
        <v>355.2448</v>
      </c>
    </row>
    <row r="1929" spans="1:10" x14ac:dyDescent="0.25">
      <c r="A1929" t="s">
        <v>3753</v>
      </c>
      <c r="B1929" s="2">
        <v>45545</v>
      </c>
      <c r="C1929" t="s">
        <v>1469</v>
      </c>
      <c r="D1929" t="s">
        <v>1586</v>
      </c>
      <c r="E1929" t="s">
        <v>1797</v>
      </c>
      <c r="F1929">
        <v>3</v>
      </c>
      <c r="G1929">
        <v>941.85</v>
      </c>
      <c r="H1929">
        <v>0.16</v>
      </c>
      <c r="I1929" t="s">
        <v>1826</v>
      </c>
      <c r="J1929">
        <v>2373.462</v>
      </c>
    </row>
    <row r="1930" spans="1:10" x14ac:dyDescent="0.25">
      <c r="A1930" t="s">
        <v>3754</v>
      </c>
      <c r="B1930" s="2">
        <v>45257</v>
      </c>
      <c r="C1930" t="s">
        <v>538</v>
      </c>
      <c r="D1930" t="s">
        <v>1638</v>
      </c>
      <c r="E1930" t="s">
        <v>1773</v>
      </c>
      <c r="F1930">
        <v>2</v>
      </c>
      <c r="G1930">
        <v>336.97</v>
      </c>
      <c r="H1930">
        <v>0.14000000000000001</v>
      </c>
      <c r="I1930" t="s">
        <v>1826</v>
      </c>
      <c r="J1930">
        <v>579.58840000000009</v>
      </c>
    </row>
    <row r="1931" spans="1:10" x14ac:dyDescent="0.25">
      <c r="A1931" t="s">
        <v>3755</v>
      </c>
      <c r="B1931" s="2">
        <v>45466</v>
      </c>
      <c r="C1931" t="s">
        <v>978</v>
      </c>
      <c r="D1931" t="s">
        <v>1555</v>
      </c>
      <c r="E1931" t="s">
        <v>1773</v>
      </c>
      <c r="F1931">
        <v>2</v>
      </c>
      <c r="G1931">
        <v>344.16</v>
      </c>
      <c r="H1931">
        <v>0.09</v>
      </c>
      <c r="I1931" t="s">
        <v>1826</v>
      </c>
      <c r="J1931">
        <v>626.37120000000004</v>
      </c>
    </row>
    <row r="1932" spans="1:10" x14ac:dyDescent="0.25">
      <c r="A1932" t="s">
        <v>3756</v>
      </c>
      <c r="B1932" s="2">
        <v>45847</v>
      </c>
      <c r="C1932" t="s">
        <v>948</v>
      </c>
      <c r="D1932" t="s">
        <v>1644</v>
      </c>
      <c r="E1932" t="s">
        <v>1786</v>
      </c>
      <c r="F1932">
        <v>1</v>
      </c>
      <c r="G1932">
        <v>841.53</v>
      </c>
      <c r="H1932">
        <v>0.15</v>
      </c>
      <c r="I1932" t="s">
        <v>1824</v>
      </c>
      <c r="J1932">
        <v>715.30049999999994</v>
      </c>
    </row>
    <row r="1933" spans="1:10" x14ac:dyDescent="0.25">
      <c r="A1933" t="s">
        <v>3757</v>
      </c>
      <c r="B1933" s="2">
        <v>45825</v>
      </c>
      <c r="C1933" t="s">
        <v>1316</v>
      </c>
      <c r="D1933" t="s">
        <v>1714</v>
      </c>
      <c r="E1933" t="s">
        <v>1807</v>
      </c>
      <c r="F1933">
        <v>3</v>
      </c>
      <c r="G1933">
        <v>63.36</v>
      </c>
      <c r="H1933">
        <v>0.28999999999999998</v>
      </c>
      <c r="I1933" t="s">
        <v>1829</v>
      </c>
      <c r="J1933">
        <v>134.95679999999999</v>
      </c>
    </row>
    <row r="1934" spans="1:10" x14ac:dyDescent="0.25">
      <c r="A1934" t="s">
        <v>3758</v>
      </c>
      <c r="B1934" s="2">
        <v>45839</v>
      </c>
      <c r="C1934" t="s">
        <v>1524</v>
      </c>
      <c r="D1934" t="s">
        <v>1704</v>
      </c>
      <c r="E1934" t="s">
        <v>1782</v>
      </c>
      <c r="F1934">
        <v>2</v>
      </c>
      <c r="G1934">
        <v>552.49</v>
      </c>
      <c r="H1934">
        <v>0.1</v>
      </c>
      <c r="I1934" t="s">
        <v>1824</v>
      </c>
      <c r="J1934">
        <v>994.48200000000008</v>
      </c>
    </row>
    <row r="1935" spans="1:10" x14ac:dyDescent="0.25">
      <c r="A1935" t="s">
        <v>3759</v>
      </c>
      <c r="B1935" s="2">
        <v>45720</v>
      </c>
      <c r="C1935" t="s">
        <v>758</v>
      </c>
      <c r="D1935" t="s">
        <v>1596</v>
      </c>
      <c r="E1935" t="s">
        <v>1776</v>
      </c>
      <c r="F1935">
        <v>3</v>
      </c>
      <c r="G1935">
        <v>447.38</v>
      </c>
      <c r="H1935">
        <v>0.03</v>
      </c>
      <c r="I1935" t="s">
        <v>1824</v>
      </c>
      <c r="J1935">
        <v>1301.8758</v>
      </c>
    </row>
    <row r="1936" spans="1:10" x14ac:dyDescent="0.25">
      <c r="A1936" t="s">
        <v>3760</v>
      </c>
      <c r="B1936" s="2">
        <v>45250</v>
      </c>
      <c r="C1936" t="s">
        <v>1392</v>
      </c>
      <c r="D1936" t="s">
        <v>1694</v>
      </c>
      <c r="E1936" t="s">
        <v>1813</v>
      </c>
      <c r="F1936">
        <v>1</v>
      </c>
      <c r="G1936">
        <v>727.7</v>
      </c>
      <c r="H1936">
        <v>0.21</v>
      </c>
      <c r="I1936" t="s">
        <v>1829</v>
      </c>
      <c r="J1936">
        <v>574.88300000000004</v>
      </c>
    </row>
    <row r="1937" spans="1:10" x14ac:dyDescent="0.25">
      <c r="A1937" t="s">
        <v>3761</v>
      </c>
      <c r="B1937" s="2">
        <v>45258</v>
      </c>
      <c r="C1937" t="s">
        <v>1352</v>
      </c>
      <c r="D1937" t="s">
        <v>1650</v>
      </c>
      <c r="E1937" t="s">
        <v>1779</v>
      </c>
      <c r="F1937">
        <v>4</v>
      </c>
      <c r="G1937">
        <v>581.34</v>
      </c>
      <c r="H1937">
        <v>0.08</v>
      </c>
      <c r="I1937" t="s">
        <v>1824</v>
      </c>
      <c r="J1937">
        <v>2139.3312000000001</v>
      </c>
    </row>
    <row r="1938" spans="1:10" x14ac:dyDescent="0.25">
      <c r="A1938" t="s">
        <v>3762</v>
      </c>
      <c r="B1938" s="2">
        <v>45793</v>
      </c>
      <c r="C1938" t="s">
        <v>344</v>
      </c>
      <c r="D1938" t="s">
        <v>1680</v>
      </c>
      <c r="E1938" t="s">
        <v>1757</v>
      </c>
      <c r="F1938">
        <v>1</v>
      </c>
      <c r="G1938">
        <v>338.83</v>
      </c>
      <c r="H1938">
        <v>0.19</v>
      </c>
      <c r="I1938" t="s">
        <v>1826</v>
      </c>
      <c r="J1938">
        <v>274.45229999999998</v>
      </c>
    </row>
    <row r="1939" spans="1:10" x14ac:dyDescent="0.25">
      <c r="A1939" t="s">
        <v>3763</v>
      </c>
      <c r="B1939" s="2">
        <v>45265</v>
      </c>
      <c r="C1939" t="s">
        <v>905</v>
      </c>
      <c r="D1939" t="s">
        <v>1646</v>
      </c>
      <c r="E1939" t="s">
        <v>1797</v>
      </c>
      <c r="F1939">
        <v>4</v>
      </c>
      <c r="G1939">
        <v>568.80999999999995</v>
      </c>
      <c r="H1939">
        <v>0.25</v>
      </c>
      <c r="I1939" t="s">
        <v>1824</v>
      </c>
      <c r="J1939">
        <v>1706.43</v>
      </c>
    </row>
    <row r="1940" spans="1:10" x14ac:dyDescent="0.25">
      <c r="A1940" t="s">
        <v>3764</v>
      </c>
      <c r="B1940" s="2">
        <v>45607</v>
      </c>
      <c r="C1940" t="s">
        <v>1172</v>
      </c>
      <c r="D1940" t="s">
        <v>1670</v>
      </c>
      <c r="E1940" t="s">
        <v>1807</v>
      </c>
      <c r="F1940">
        <v>2</v>
      </c>
      <c r="G1940">
        <v>352.63</v>
      </c>
      <c r="H1940">
        <v>0.15</v>
      </c>
      <c r="I1940" t="s">
        <v>1826</v>
      </c>
      <c r="J1940">
        <v>599.471</v>
      </c>
    </row>
    <row r="1941" spans="1:10" x14ac:dyDescent="0.25">
      <c r="A1941" t="s">
        <v>3765</v>
      </c>
      <c r="B1941" s="2">
        <v>45382</v>
      </c>
      <c r="C1941" t="s">
        <v>523</v>
      </c>
      <c r="D1941" t="s">
        <v>1740</v>
      </c>
      <c r="E1941" t="s">
        <v>1797</v>
      </c>
      <c r="F1941">
        <v>2</v>
      </c>
      <c r="G1941">
        <v>629.86</v>
      </c>
      <c r="H1941">
        <v>0.15</v>
      </c>
      <c r="I1941" t="s">
        <v>1826</v>
      </c>
      <c r="J1941">
        <v>1070.7619999999999</v>
      </c>
    </row>
    <row r="1942" spans="1:10" x14ac:dyDescent="0.25">
      <c r="A1942" t="s">
        <v>3766</v>
      </c>
      <c r="B1942" s="2">
        <v>45793</v>
      </c>
      <c r="C1942" t="s">
        <v>1516</v>
      </c>
      <c r="D1942" t="s">
        <v>1744</v>
      </c>
      <c r="E1942" t="s">
        <v>1766</v>
      </c>
      <c r="F1942">
        <v>3</v>
      </c>
      <c r="G1942">
        <v>212.08</v>
      </c>
      <c r="H1942">
        <v>7.0000000000000007E-2</v>
      </c>
      <c r="I1942" t="s">
        <v>1824</v>
      </c>
      <c r="J1942">
        <v>591.70319999999992</v>
      </c>
    </row>
    <row r="1943" spans="1:10" x14ac:dyDescent="0.25">
      <c r="A1943" t="s">
        <v>3767</v>
      </c>
      <c r="B1943" s="2">
        <v>45590</v>
      </c>
      <c r="C1943" t="s">
        <v>538</v>
      </c>
      <c r="D1943" t="s">
        <v>1662</v>
      </c>
      <c r="E1943" t="s">
        <v>1761</v>
      </c>
      <c r="F1943">
        <v>3</v>
      </c>
      <c r="G1943">
        <v>878.62</v>
      </c>
      <c r="H1943">
        <v>0.05</v>
      </c>
      <c r="I1943" t="s">
        <v>1826</v>
      </c>
      <c r="J1943">
        <v>2504.067</v>
      </c>
    </row>
    <row r="1944" spans="1:10" x14ac:dyDescent="0.25">
      <c r="A1944" t="s">
        <v>3768</v>
      </c>
      <c r="B1944" s="2">
        <v>45679</v>
      </c>
      <c r="C1944" t="s">
        <v>833</v>
      </c>
      <c r="D1944" t="s">
        <v>1708</v>
      </c>
      <c r="E1944" t="s">
        <v>1789</v>
      </c>
      <c r="F1944">
        <v>4</v>
      </c>
      <c r="G1944">
        <v>87.83</v>
      </c>
      <c r="H1944">
        <v>0.23</v>
      </c>
      <c r="I1944" t="s">
        <v>1826</v>
      </c>
      <c r="J1944">
        <v>270.51639999999998</v>
      </c>
    </row>
    <row r="1945" spans="1:10" x14ac:dyDescent="0.25">
      <c r="A1945" t="s">
        <v>3769</v>
      </c>
      <c r="B1945" s="2">
        <v>45814</v>
      </c>
      <c r="C1945" t="s">
        <v>875</v>
      </c>
      <c r="D1945" t="s">
        <v>1660</v>
      </c>
      <c r="E1945" t="s">
        <v>1786</v>
      </c>
      <c r="F1945">
        <v>3</v>
      </c>
      <c r="G1945">
        <v>442.64</v>
      </c>
      <c r="H1945">
        <v>0.15</v>
      </c>
      <c r="I1945" t="s">
        <v>1829</v>
      </c>
      <c r="J1945">
        <v>1128.732</v>
      </c>
    </row>
    <row r="1946" spans="1:10" x14ac:dyDescent="0.25">
      <c r="A1946" t="s">
        <v>3770</v>
      </c>
      <c r="B1946" s="2">
        <v>45795</v>
      </c>
      <c r="C1946" t="s">
        <v>335</v>
      </c>
      <c r="D1946" t="s">
        <v>1624</v>
      </c>
      <c r="E1946" t="s">
        <v>1761</v>
      </c>
      <c r="F1946">
        <v>3</v>
      </c>
      <c r="G1946">
        <v>410.04</v>
      </c>
      <c r="H1946">
        <v>0.09</v>
      </c>
      <c r="I1946" t="s">
        <v>1829</v>
      </c>
      <c r="J1946">
        <v>1119.4092000000001</v>
      </c>
    </row>
    <row r="1947" spans="1:10" x14ac:dyDescent="0.25">
      <c r="A1947" t="s">
        <v>3771</v>
      </c>
      <c r="B1947" s="2">
        <v>45797</v>
      </c>
      <c r="C1947" t="s">
        <v>455</v>
      </c>
      <c r="D1947" t="s">
        <v>1736</v>
      </c>
      <c r="E1947" t="s">
        <v>1807</v>
      </c>
      <c r="F1947">
        <v>1</v>
      </c>
      <c r="G1947">
        <v>355.31</v>
      </c>
      <c r="H1947">
        <v>0.27</v>
      </c>
      <c r="I1947" t="s">
        <v>1824</v>
      </c>
      <c r="J1947">
        <v>259.37630000000001</v>
      </c>
    </row>
    <row r="1948" spans="1:10" x14ac:dyDescent="0.25">
      <c r="A1948" t="s">
        <v>3772</v>
      </c>
      <c r="B1948" s="2">
        <v>45607</v>
      </c>
      <c r="C1948" t="s">
        <v>1175</v>
      </c>
      <c r="D1948" t="s">
        <v>1565</v>
      </c>
      <c r="E1948" t="s">
        <v>1797</v>
      </c>
      <c r="F1948">
        <v>4</v>
      </c>
      <c r="G1948">
        <v>243.13</v>
      </c>
      <c r="H1948">
        <v>0.25</v>
      </c>
      <c r="I1948" t="s">
        <v>1829</v>
      </c>
      <c r="J1948">
        <v>729.39</v>
      </c>
    </row>
    <row r="1949" spans="1:10" x14ac:dyDescent="0.25">
      <c r="A1949" t="s">
        <v>3773</v>
      </c>
      <c r="B1949" s="2">
        <v>45614</v>
      </c>
      <c r="C1949" t="s">
        <v>737</v>
      </c>
      <c r="D1949" t="s">
        <v>1666</v>
      </c>
      <c r="E1949" t="s">
        <v>1792</v>
      </c>
      <c r="F1949">
        <v>2</v>
      </c>
      <c r="G1949">
        <v>410.63</v>
      </c>
      <c r="H1949">
        <v>0.28000000000000003</v>
      </c>
      <c r="I1949" t="s">
        <v>1829</v>
      </c>
      <c r="J1949">
        <v>591.30719999999997</v>
      </c>
    </row>
    <row r="1950" spans="1:10" x14ac:dyDescent="0.25">
      <c r="A1950" t="s">
        <v>3774</v>
      </c>
      <c r="B1950" s="2">
        <v>45293</v>
      </c>
      <c r="C1950" t="s">
        <v>1319</v>
      </c>
      <c r="D1950" t="s">
        <v>1736</v>
      </c>
      <c r="E1950" t="s">
        <v>1789</v>
      </c>
      <c r="F1950">
        <v>4</v>
      </c>
      <c r="G1950">
        <v>101.25</v>
      </c>
      <c r="H1950">
        <v>0.16</v>
      </c>
      <c r="I1950" t="s">
        <v>1826</v>
      </c>
      <c r="J1950">
        <v>340.2</v>
      </c>
    </row>
    <row r="1951" spans="1:10" x14ac:dyDescent="0.25">
      <c r="A1951" t="s">
        <v>3775</v>
      </c>
      <c r="B1951" s="2">
        <v>45301</v>
      </c>
      <c r="C1951" t="s">
        <v>730</v>
      </c>
      <c r="D1951" t="s">
        <v>1560</v>
      </c>
      <c r="E1951" t="s">
        <v>1807</v>
      </c>
      <c r="F1951">
        <v>4</v>
      </c>
      <c r="G1951">
        <v>716.39</v>
      </c>
      <c r="H1951">
        <v>0.03</v>
      </c>
      <c r="I1951" t="s">
        <v>1826</v>
      </c>
      <c r="J1951">
        <v>2779.5931999999998</v>
      </c>
    </row>
    <row r="1952" spans="1:10" x14ac:dyDescent="0.25">
      <c r="A1952" t="s">
        <v>3776</v>
      </c>
      <c r="B1952" s="2">
        <v>45311</v>
      </c>
      <c r="C1952" t="s">
        <v>338</v>
      </c>
      <c r="D1952" t="s">
        <v>1694</v>
      </c>
      <c r="E1952" t="s">
        <v>1757</v>
      </c>
      <c r="F1952">
        <v>1</v>
      </c>
      <c r="G1952">
        <v>721.74</v>
      </c>
      <c r="H1952">
        <v>0.24</v>
      </c>
      <c r="I1952" t="s">
        <v>1826</v>
      </c>
      <c r="J1952">
        <v>548.52240000000006</v>
      </c>
    </row>
    <row r="1953" spans="1:10" x14ac:dyDescent="0.25">
      <c r="A1953" t="s">
        <v>3777</v>
      </c>
      <c r="B1953" s="2">
        <v>45702</v>
      </c>
      <c r="C1953" t="s">
        <v>205</v>
      </c>
      <c r="D1953" t="s">
        <v>1672</v>
      </c>
      <c r="E1953" t="s">
        <v>1792</v>
      </c>
      <c r="F1953">
        <v>2</v>
      </c>
      <c r="G1953">
        <v>527.91</v>
      </c>
      <c r="H1953">
        <v>0.02</v>
      </c>
      <c r="I1953" t="s">
        <v>1824</v>
      </c>
      <c r="J1953">
        <v>1034.7036000000001</v>
      </c>
    </row>
    <row r="1954" spans="1:10" x14ac:dyDescent="0.25">
      <c r="A1954" t="s">
        <v>3778</v>
      </c>
      <c r="B1954" s="2">
        <v>45525</v>
      </c>
      <c r="C1954" t="s">
        <v>1005</v>
      </c>
      <c r="D1954" t="s">
        <v>1652</v>
      </c>
      <c r="E1954" t="s">
        <v>1797</v>
      </c>
      <c r="F1954">
        <v>2</v>
      </c>
      <c r="G1954">
        <v>945.92</v>
      </c>
      <c r="H1954">
        <v>0.19</v>
      </c>
      <c r="I1954" t="s">
        <v>1829</v>
      </c>
      <c r="J1954">
        <v>1532.3904</v>
      </c>
    </row>
    <row r="1955" spans="1:10" x14ac:dyDescent="0.25">
      <c r="A1955" t="s">
        <v>3779</v>
      </c>
      <c r="B1955" s="2">
        <v>45780</v>
      </c>
      <c r="C1955" t="s">
        <v>295</v>
      </c>
      <c r="D1955" t="s">
        <v>1660</v>
      </c>
      <c r="E1955" t="s">
        <v>1807</v>
      </c>
      <c r="F1955">
        <v>2</v>
      </c>
      <c r="G1955">
        <v>981.35</v>
      </c>
      <c r="H1955">
        <v>0.16</v>
      </c>
      <c r="I1955" t="s">
        <v>1826</v>
      </c>
      <c r="J1955">
        <v>1648.6679999999999</v>
      </c>
    </row>
    <row r="1956" spans="1:10" x14ac:dyDescent="0.25">
      <c r="A1956" t="s">
        <v>3780</v>
      </c>
      <c r="B1956" s="2">
        <v>45819</v>
      </c>
      <c r="C1956" t="s">
        <v>722</v>
      </c>
      <c r="D1956" t="s">
        <v>1666</v>
      </c>
      <c r="E1956" t="s">
        <v>1766</v>
      </c>
      <c r="F1956">
        <v>1</v>
      </c>
      <c r="G1956">
        <v>913.99</v>
      </c>
      <c r="H1956">
        <v>0.14000000000000001</v>
      </c>
      <c r="I1956" t="s">
        <v>1824</v>
      </c>
      <c r="J1956">
        <v>786.03139999999996</v>
      </c>
    </row>
    <row r="1957" spans="1:10" x14ac:dyDescent="0.25">
      <c r="A1957" t="s">
        <v>3781</v>
      </c>
      <c r="B1957" s="2">
        <v>45863</v>
      </c>
      <c r="C1957" t="s">
        <v>55</v>
      </c>
      <c r="D1957" t="s">
        <v>1680</v>
      </c>
      <c r="E1957" t="s">
        <v>1782</v>
      </c>
      <c r="F1957">
        <v>4</v>
      </c>
      <c r="G1957">
        <v>270.69</v>
      </c>
      <c r="H1957">
        <v>0.18</v>
      </c>
      <c r="I1957" t="s">
        <v>1826</v>
      </c>
      <c r="J1957">
        <v>887.86320000000001</v>
      </c>
    </row>
    <row r="1958" spans="1:10" x14ac:dyDescent="0.25">
      <c r="A1958" t="s">
        <v>3782</v>
      </c>
      <c r="B1958" s="2">
        <v>45687</v>
      </c>
      <c r="C1958" t="s">
        <v>538</v>
      </c>
      <c r="D1958" t="s">
        <v>1702</v>
      </c>
      <c r="E1958" t="s">
        <v>1776</v>
      </c>
      <c r="F1958">
        <v>3</v>
      </c>
      <c r="G1958">
        <v>998.58</v>
      </c>
      <c r="H1958">
        <v>0.02</v>
      </c>
      <c r="I1958" t="s">
        <v>1824</v>
      </c>
      <c r="J1958">
        <v>2935.8252000000002</v>
      </c>
    </row>
    <row r="1959" spans="1:10" x14ac:dyDescent="0.25">
      <c r="A1959" t="s">
        <v>3783</v>
      </c>
      <c r="B1959" s="2">
        <v>45806</v>
      </c>
      <c r="C1959" t="s">
        <v>1408</v>
      </c>
      <c r="D1959" t="s">
        <v>1622</v>
      </c>
      <c r="E1959" t="s">
        <v>1786</v>
      </c>
      <c r="F1959">
        <v>3</v>
      </c>
      <c r="G1959">
        <v>765.12</v>
      </c>
      <c r="H1959">
        <v>0.18</v>
      </c>
      <c r="I1959" t="s">
        <v>1824</v>
      </c>
      <c r="J1959">
        <v>1882.1952000000001</v>
      </c>
    </row>
    <row r="1960" spans="1:10" x14ac:dyDescent="0.25">
      <c r="A1960" t="s">
        <v>3784</v>
      </c>
      <c r="B1960" s="2">
        <v>45216</v>
      </c>
      <c r="C1960" t="s">
        <v>264</v>
      </c>
      <c r="D1960" t="s">
        <v>1676</v>
      </c>
      <c r="E1960" t="s">
        <v>1813</v>
      </c>
      <c r="F1960">
        <v>3</v>
      </c>
      <c r="G1960">
        <v>449.99</v>
      </c>
      <c r="H1960">
        <v>0.17</v>
      </c>
      <c r="I1960" t="s">
        <v>1829</v>
      </c>
      <c r="J1960">
        <v>1120.4751000000001</v>
      </c>
    </row>
    <row r="1961" spans="1:10" x14ac:dyDescent="0.25">
      <c r="A1961" t="s">
        <v>3785</v>
      </c>
      <c r="B1961" s="2">
        <v>45639</v>
      </c>
      <c r="C1961" t="s">
        <v>806</v>
      </c>
      <c r="D1961" t="s">
        <v>1634</v>
      </c>
      <c r="E1961" t="s">
        <v>1792</v>
      </c>
      <c r="F1961">
        <v>2</v>
      </c>
      <c r="G1961">
        <v>249.02</v>
      </c>
      <c r="H1961">
        <v>0.01</v>
      </c>
      <c r="I1961" t="s">
        <v>1829</v>
      </c>
      <c r="J1961">
        <v>493.05959999999999</v>
      </c>
    </row>
    <row r="1962" spans="1:10" x14ac:dyDescent="0.25">
      <c r="A1962" t="s">
        <v>3786</v>
      </c>
      <c r="B1962" s="2">
        <v>45454</v>
      </c>
      <c r="C1962" t="s">
        <v>467</v>
      </c>
      <c r="D1962" t="s">
        <v>1662</v>
      </c>
      <c r="E1962" t="s">
        <v>1813</v>
      </c>
      <c r="F1962">
        <v>3</v>
      </c>
      <c r="G1962">
        <v>223.64</v>
      </c>
      <c r="H1962">
        <v>0.05</v>
      </c>
      <c r="I1962" t="s">
        <v>1824</v>
      </c>
      <c r="J1962">
        <v>637.37399999999991</v>
      </c>
    </row>
    <row r="1963" spans="1:10" x14ac:dyDescent="0.25">
      <c r="A1963" t="s">
        <v>3787</v>
      </c>
      <c r="B1963" s="2">
        <v>45934</v>
      </c>
      <c r="C1963" t="s">
        <v>375</v>
      </c>
      <c r="D1963" t="s">
        <v>1596</v>
      </c>
      <c r="E1963" t="s">
        <v>1769</v>
      </c>
      <c r="F1963">
        <v>2</v>
      </c>
      <c r="G1963">
        <v>92.94</v>
      </c>
      <c r="H1963">
        <v>0.12</v>
      </c>
      <c r="I1963" t="s">
        <v>1824</v>
      </c>
      <c r="J1963">
        <v>163.5744</v>
      </c>
    </row>
    <row r="1964" spans="1:10" x14ac:dyDescent="0.25">
      <c r="A1964" t="s">
        <v>3788</v>
      </c>
      <c r="B1964" s="2">
        <v>45401</v>
      </c>
      <c r="C1964" t="s">
        <v>1130</v>
      </c>
      <c r="D1964" t="s">
        <v>1580</v>
      </c>
      <c r="E1964" t="s">
        <v>1761</v>
      </c>
      <c r="F1964">
        <v>4</v>
      </c>
      <c r="G1964">
        <v>268.3</v>
      </c>
      <c r="H1964">
        <v>0.02</v>
      </c>
      <c r="I1964" t="s">
        <v>1829</v>
      </c>
      <c r="J1964">
        <v>1051.7360000000001</v>
      </c>
    </row>
    <row r="1965" spans="1:10" x14ac:dyDescent="0.25">
      <c r="A1965" t="s">
        <v>3789</v>
      </c>
      <c r="B1965" s="2">
        <v>45770</v>
      </c>
      <c r="C1965" t="s">
        <v>1368</v>
      </c>
      <c r="D1965" t="s">
        <v>1666</v>
      </c>
      <c r="E1965" t="s">
        <v>1813</v>
      </c>
      <c r="F1965">
        <v>4</v>
      </c>
      <c r="G1965">
        <v>835.61</v>
      </c>
      <c r="H1965">
        <v>0.03</v>
      </c>
      <c r="I1965" t="s">
        <v>1824</v>
      </c>
      <c r="J1965">
        <v>3242.1668</v>
      </c>
    </row>
    <row r="1966" spans="1:10" x14ac:dyDescent="0.25">
      <c r="A1966" t="s">
        <v>3790</v>
      </c>
      <c r="B1966" s="2">
        <v>45405</v>
      </c>
      <c r="C1966" t="s">
        <v>1193</v>
      </c>
      <c r="D1966" t="s">
        <v>1684</v>
      </c>
      <c r="E1966" t="s">
        <v>1773</v>
      </c>
      <c r="F1966">
        <v>3</v>
      </c>
      <c r="G1966">
        <v>120.97</v>
      </c>
      <c r="H1966">
        <v>0.11</v>
      </c>
      <c r="I1966" t="s">
        <v>1824</v>
      </c>
      <c r="J1966">
        <v>322.98989999999998</v>
      </c>
    </row>
    <row r="1967" spans="1:10" x14ac:dyDescent="0.25">
      <c r="A1967" t="s">
        <v>3791</v>
      </c>
      <c r="B1967" s="2">
        <v>45424</v>
      </c>
      <c r="C1967" t="s">
        <v>124</v>
      </c>
      <c r="D1967" t="s">
        <v>1628</v>
      </c>
      <c r="E1967" t="s">
        <v>1786</v>
      </c>
      <c r="F1967">
        <v>2</v>
      </c>
      <c r="G1967">
        <v>26.36</v>
      </c>
      <c r="H1967">
        <v>0.03</v>
      </c>
      <c r="I1967" t="s">
        <v>1829</v>
      </c>
      <c r="J1967">
        <v>51.138399999999997</v>
      </c>
    </row>
    <row r="1968" spans="1:10" x14ac:dyDescent="0.25">
      <c r="A1968" t="s">
        <v>3792</v>
      </c>
      <c r="B1968" s="2">
        <v>45881</v>
      </c>
      <c r="C1968" t="s">
        <v>134</v>
      </c>
      <c r="D1968" t="s">
        <v>1702</v>
      </c>
      <c r="E1968" t="s">
        <v>1776</v>
      </c>
      <c r="F1968">
        <v>1</v>
      </c>
      <c r="G1968">
        <v>918.87</v>
      </c>
      <c r="H1968">
        <v>0.11</v>
      </c>
      <c r="I1968" t="s">
        <v>1826</v>
      </c>
      <c r="J1968">
        <v>817.79430000000002</v>
      </c>
    </row>
    <row r="1969" spans="1:10" x14ac:dyDescent="0.25">
      <c r="A1969" t="s">
        <v>3793</v>
      </c>
      <c r="B1969" s="2">
        <v>45794</v>
      </c>
      <c r="C1969" t="s">
        <v>127</v>
      </c>
      <c r="D1969" t="s">
        <v>1682</v>
      </c>
      <c r="E1969" t="s">
        <v>1792</v>
      </c>
      <c r="F1969">
        <v>2</v>
      </c>
      <c r="G1969">
        <v>924.73</v>
      </c>
      <c r="H1969">
        <v>0.28999999999999998</v>
      </c>
      <c r="I1969" t="s">
        <v>1826</v>
      </c>
      <c r="J1969">
        <v>1313.1166000000001</v>
      </c>
    </row>
    <row r="1970" spans="1:10" x14ac:dyDescent="0.25">
      <c r="A1970" t="s">
        <v>3794</v>
      </c>
      <c r="B1970" s="2">
        <v>45665</v>
      </c>
      <c r="C1970" t="s">
        <v>93</v>
      </c>
      <c r="D1970" t="s">
        <v>1572</v>
      </c>
      <c r="E1970" t="s">
        <v>1789</v>
      </c>
      <c r="F1970">
        <v>3</v>
      </c>
      <c r="G1970">
        <v>195.31</v>
      </c>
      <c r="H1970">
        <v>0.13</v>
      </c>
      <c r="I1970" t="s">
        <v>1829</v>
      </c>
      <c r="J1970">
        <v>509.75909999999999</v>
      </c>
    </row>
    <row r="1971" spans="1:10" x14ac:dyDescent="0.25">
      <c r="A1971" t="s">
        <v>3795</v>
      </c>
      <c r="B1971" s="2">
        <v>45793</v>
      </c>
      <c r="C1971" t="s">
        <v>481</v>
      </c>
      <c r="D1971" t="s">
        <v>1624</v>
      </c>
      <c r="E1971" t="s">
        <v>1782</v>
      </c>
      <c r="F1971">
        <v>1</v>
      </c>
      <c r="G1971">
        <v>91.38</v>
      </c>
      <c r="H1971">
        <v>0.14000000000000001</v>
      </c>
      <c r="I1971" t="s">
        <v>1824</v>
      </c>
      <c r="J1971">
        <v>78.586799999999997</v>
      </c>
    </row>
    <row r="1972" spans="1:10" x14ac:dyDescent="0.25">
      <c r="A1972" t="s">
        <v>3796</v>
      </c>
      <c r="B1972" s="2">
        <v>45563</v>
      </c>
      <c r="C1972" t="s">
        <v>1487</v>
      </c>
      <c r="D1972" t="s">
        <v>1720</v>
      </c>
      <c r="E1972" t="s">
        <v>1792</v>
      </c>
      <c r="F1972">
        <v>2</v>
      </c>
      <c r="G1972">
        <v>494.35</v>
      </c>
      <c r="H1972">
        <v>0.1</v>
      </c>
      <c r="I1972" t="s">
        <v>1824</v>
      </c>
      <c r="J1972">
        <v>889.83</v>
      </c>
    </row>
    <row r="1973" spans="1:10" x14ac:dyDescent="0.25">
      <c r="A1973" t="s">
        <v>3797</v>
      </c>
      <c r="B1973" s="2">
        <v>45577</v>
      </c>
      <c r="C1973" t="s">
        <v>815</v>
      </c>
      <c r="D1973" t="s">
        <v>1596</v>
      </c>
      <c r="E1973" t="s">
        <v>1789</v>
      </c>
      <c r="F1973">
        <v>1</v>
      </c>
      <c r="G1973">
        <v>412.2</v>
      </c>
      <c r="H1973">
        <v>0.11</v>
      </c>
      <c r="I1973" t="s">
        <v>1824</v>
      </c>
      <c r="J1973">
        <v>366.858</v>
      </c>
    </row>
    <row r="1974" spans="1:10" x14ac:dyDescent="0.25">
      <c r="A1974" t="s">
        <v>3798</v>
      </c>
      <c r="B1974" s="2">
        <v>45466</v>
      </c>
      <c r="C1974" t="s">
        <v>1229</v>
      </c>
      <c r="D1974" t="s">
        <v>1706</v>
      </c>
      <c r="E1974" t="s">
        <v>1804</v>
      </c>
      <c r="F1974">
        <v>1</v>
      </c>
      <c r="G1974">
        <v>650.47</v>
      </c>
      <c r="H1974">
        <v>0.13</v>
      </c>
      <c r="I1974" t="s">
        <v>1826</v>
      </c>
      <c r="J1974">
        <v>565.90890000000002</v>
      </c>
    </row>
    <row r="1975" spans="1:10" x14ac:dyDescent="0.25">
      <c r="A1975" t="s">
        <v>3799</v>
      </c>
      <c r="B1975" s="2">
        <v>45256</v>
      </c>
      <c r="C1975" t="s">
        <v>520</v>
      </c>
      <c r="D1975" t="s">
        <v>1576</v>
      </c>
      <c r="E1975" t="s">
        <v>1794</v>
      </c>
      <c r="F1975">
        <v>1</v>
      </c>
      <c r="G1975">
        <v>68.209999999999994</v>
      </c>
      <c r="H1975">
        <v>0.05</v>
      </c>
      <c r="I1975" t="s">
        <v>1826</v>
      </c>
      <c r="J1975">
        <v>64.799499999999995</v>
      </c>
    </row>
    <row r="1976" spans="1:10" x14ac:dyDescent="0.25">
      <c r="A1976" t="s">
        <v>3800</v>
      </c>
      <c r="B1976" s="2">
        <v>45886</v>
      </c>
      <c r="C1976" t="s">
        <v>461</v>
      </c>
      <c r="D1976" t="s">
        <v>1654</v>
      </c>
      <c r="E1976" t="s">
        <v>1779</v>
      </c>
      <c r="F1976">
        <v>2</v>
      </c>
      <c r="G1976">
        <v>842.89</v>
      </c>
      <c r="H1976">
        <v>0.25</v>
      </c>
      <c r="I1976" t="s">
        <v>1829</v>
      </c>
      <c r="J1976">
        <v>1264.335</v>
      </c>
    </row>
    <row r="1977" spans="1:10" x14ac:dyDescent="0.25">
      <c r="A1977" t="s">
        <v>3801</v>
      </c>
      <c r="B1977" s="2">
        <v>45390</v>
      </c>
      <c r="C1977" t="s">
        <v>948</v>
      </c>
      <c r="D1977" t="s">
        <v>1555</v>
      </c>
      <c r="E1977" t="s">
        <v>1769</v>
      </c>
      <c r="F1977">
        <v>2</v>
      </c>
      <c r="G1977">
        <v>227.95</v>
      </c>
      <c r="H1977">
        <v>0.24</v>
      </c>
      <c r="I1977" t="s">
        <v>1829</v>
      </c>
      <c r="J1977">
        <v>346.48399999999998</v>
      </c>
    </row>
    <row r="1978" spans="1:10" x14ac:dyDescent="0.25">
      <c r="A1978" t="s">
        <v>3802</v>
      </c>
      <c r="B1978" s="2">
        <v>45388</v>
      </c>
      <c r="C1978" t="s">
        <v>631</v>
      </c>
      <c r="D1978" t="s">
        <v>1680</v>
      </c>
      <c r="E1978" t="s">
        <v>1794</v>
      </c>
      <c r="F1978">
        <v>3</v>
      </c>
      <c r="G1978">
        <v>685.97</v>
      </c>
      <c r="H1978">
        <v>0.24</v>
      </c>
      <c r="I1978" t="s">
        <v>1826</v>
      </c>
      <c r="J1978">
        <v>1564.0116</v>
      </c>
    </row>
    <row r="1979" spans="1:10" x14ac:dyDescent="0.25">
      <c r="A1979" t="s">
        <v>3803</v>
      </c>
      <c r="B1979" s="2">
        <v>45793</v>
      </c>
      <c r="C1979" t="s">
        <v>1142</v>
      </c>
      <c r="D1979" t="s">
        <v>1606</v>
      </c>
      <c r="E1979" t="s">
        <v>1761</v>
      </c>
      <c r="F1979">
        <v>1</v>
      </c>
      <c r="G1979">
        <v>722.57</v>
      </c>
      <c r="H1979">
        <v>0.18</v>
      </c>
      <c r="I1979" t="s">
        <v>1824</v>
      </c>
      <c r="J1979">
        <v>592.50740000000008</v>
      </c>
    </row>
    <row r="1980" spans="1:10" x14ac:dyDescent="0.25">
      <c r="A1980" t="s">
        <v>3804</v>
      </c>
      <c r="B1980" s="2">
        <v>45615</v>
      </c>
      <c r="C1980" t="s">
        <v>475</v>
      </c>
      <c r="D1980" t="s">
        <v>1618</v>
      </c>
      <c r="E1980" t="s">
        <v>1773</v>
      </c>
      <c r="F1980">
        <v>3</v>
      </c>
      <c r="G1980">
        <v>585.54999999999995</v>
      </c>
      <c r="H1980">
        <v>0.14000000000000001</v>
      </c>
      <c r="I1980" t="s">
        <v>1829</v>
      </c>
      <c r="J1980">
        <v>1510.7190000000001</v>
      </c>
    </row>
    <row r="1981" spans="1:10" x14ac:dyDescent="0.25">
      <c r="A1981" t="s">
        <v>3805</v>
      </c>
      <c r="B1981" s="2">
        <v>45666</v>
      </c>
      <c r="C1981" t="s">
        <v>975</v>
      </c>
      <c r="D1981" t="s">
        <v>1640</v>
      </c>
      <c r="E1981" t="s">
        <v>1797</v>
      </c>
      <c r="F1981">
        <v>2</v>
      </c>
      <c r="G1981">
        <v>635.80999999999995</v>
      </c>
      <c r="H1981">
        <v>0.13</v>
      </c>
      <c r="I1981" t="s">
        <v>1826</v>
      </c>
      <c r="J1981">
        <v>1106.3094000000001</v>
      </c>
    </row>
    <row r="1982" spans="1:10" x14ac:dyDescent="0.25">
      <c r="A1982" t="s">
        <v>3806</v>
      </c>
      <c r="B1982" s="2">
        <v>45644</v>
      </c>
      <c r="C1982" t="s">
        <v>881</v>
      </c>
      <c r="D1982" t="s">
        <v>1576</v>
      </c>
      <c r="E1982" t="s">
        <v>1769</v>
      </c>
      <c r="F1982">
        <v>2</v>
      </c>
      <c r="G1982">
        <v>353.74</v>
      </c>
      <c r="H1982">
        <v>0.01</v>
      </c>
      <c r="I1982" t="s">
        <v>1824</v>
      </c>
      <c r="J1982">
        <v>700.40520000000004</v>
      </c>
    </row>
    <row r="1983" spans="1:10" x14ac:dyDescent="0.25">
      <c r="A1983" t="s">
        <v>3807</v>
      </c>
      <c r="B1983" s="2">
        <v>45648</v>
      </c>
      <c r="C1983" t="s">
        <v>842</v>
      </c>
      <c r="D1983" t="s">
        <v>1620</v>
      </c>
      <c r="E1983" t="s">
        <v>1779</v>
      </c>
      <c r="F1983">
        <v>1</v>
      </c>
      <c r="G1983">
        <v>377.52</v>
      </c>
      <c r="H1983">
        <v>0.15</v>
      </c>
      <c r="I1983" t="s">
        <v>1824</v>
      </c>
      <c r="J1983">
        <v>320.892</v>
      </c>
    </row>
    <row r="1984" spans="1:10" x14ac:dyDescent="0.25">
      <c r="A1984" t="s">
        <v>3808</v>
      </c>
      <c r="B1984" s="2">
        <v>45500</v>
      </c>
      <c r="C1984" t="s">
        <v>669</v>
      </c>
      <c r="D1984" t="s">
        <v>1684</v>
      </c>
      <c r="E1984" t="s">
        <v>1761</v>
      </c>
      <c r="F1984">
        <v>3</v>
      </c>
      <c r="G1984">
        <v>901.49</v>
      </c>
      <c r="H1984">
        <v>0</v>
      </c>
      <c r="I1984" t="s">
        <v>1824</v>
      </c>
      <c r="J1984">
        <v>2704.47</v>
      </c>
    </row>
    <row r="1985" spans="1:10" x14ac:dyDescent="0.25">
      <c r="A1985" t="s">
        <v>3809</v>
      </c>
      <c r="B1985" s="2">
        <v>45806</v>
      </c>
      <c r="C1985" t="s">
        <v>654</v>
      </c>
      <c r="D1985" t="s">
        <v>1608</v>
      </c>
      <c r="E1985" t="s">
        <v>1773</v>
      </c>
      <c r="F1985">
        <v>1</v>
      </c>
      <c r="G1985">
        <v>563.01</v>
      </c>
      <c r="H1985">
        <v>0.1</v>
      </c>
      <c r="I1985" t="s">
        <v>1824</v>
      </c>
      <c r="J1985">
        <v>506.709</v>
      </c>
    </row>
    <row r="1986" spans="1:10" x14ac:dyDescent="0.25">
      <c r="A1986" t="s">
        <v>3810</v>
      </c>
      <c r="B1986" s="2">
        <v>45365</v>
      </c>
      <c r="C1986" t="s">
        <v>198</v>
      </c>
      <c r="D1986" t="s">
        <v>1688</v>
      </c>
      <c r="E1986" t="s">
        <v>1776</v>
      </c>
      <c r="F1986">
        <v>4</v>
      </c>
      <c r="G1986">
        <v>167.25</v>
      </c>
      <c r="H1986">
        <v>0.11</v>
      </c>
      <c r="I1986" t="s">
        <v>1824</v>
      </c>
      <c r="J1986">
        <v>595.41</v>
      </c>
    </row>
    <row r="1987" spans="1:10" x14ac:dyDescent="0.25">
      <c r="A1987" t="s">
        <v>3811</v>
      </c>
      <c r="B1987" s="2">
        <v>45229</v>
      </c>
      <c r="C1987" t="s">
        <v>1403</v>
      </c>
      <c r="D1987" t="s">
        <v>1668</v>
      </c>
      <c r="E1987" t="s">
        <v>1810</v>
      </c>
      <c r="F1987">
        <v>3</v>
      </c>
      <c r="G1987">
        <v>345.43</v>
      </c>
      <c r="H1987">
        <v>0.08</v>
      </c>
      <c r="I1987" t="s">
        <v>1829</v>
      </c>
      <c r="J1987">
        <v>953.38679999999999</v>
      </c>
    </row>
    <row r="1988" spans="1:10" x14ac:dyDescent="0.25">
      <c r="A1988" t="s">
        <v>3812</v>
      </c>
      <c r="B1988" s="2">
        <v>45349</v>
      </c>
      <c r="C1988" t="s">
        <v>972</v>
      </c>
      <c r="D1988" t="s">
        <v>1712</v>
      </c>
      <c r="E1988" t="s">
        <v>1786</v>
      </c>
      <c r="F1988">
        <v>4</v>
      </c>
      <c r="G1988">
        <v>752.48</v>
      </c>
      <c r="H1988">
        <v>0.23</v>
      </c>
      <c r="I1988" t="s">
        <v>1824</v>
      </c>
      <c r="J1988">
        <v>2317.6383999999998</v>
      </c>
    </row>
    <row r="1989" spans="1:10" x14ac:dyDescent="0.25">
      <c r="A1989" t="s">
        <v>3813</v>
      </c>
      <c r="B1989" s="2">
        <v>45886</v>
      </c>
      <c r="C1989" t="s">
        <v>1389</v>
      </c>
      <c r="D1989" t="s">
        <v>1662</v>
      </c>
      <c r="E1989" t="s">
        <v>1813</v>
      </c>
      <c r="F1989">
        <v>1</v>
      </c>
      <c r="G1989">
        <v>120.02</v>
      </c>
      <c r="H1989">
        <v>0.26</v>
      </c>
      <c r="I1989" t="s">
        <v>1824</v>
      </c>
      <c r="J1989">
        <v>88.814799999999991</v>
      </c>
    </row>
    <row r="1990" spans="1:10" x14ac:dyDescent="0.25">
      <c r="A1990" t="s">
        <v>3814</v>
      </c>
      <c r="B1990" s="2">
        <v>45359</v>
      </c>
      <c r="C1990" t="s">
        <v>1017</v>
      </c>
      <c r="D1990" t="s">
        <v>1630</v>
      </c>
      <c r="E1990" t="s">
        <v>1782</v>
      </c>
      <c r="F1990">
        <v>3</v>
      </c>
      <c r="G1990">
        <v>146.71</v>
      </c>
      <c r="H1990">
        <v>0.28000000000000003</v>
      </c>
      <c r="I1990" t="s">
        <v>1824</v>
      </c>
      <c r="J1990">
        <v>316.89359999999999</v>
      </c>
    </row>
    <row r="1991" spans="1:10" x14ac:dyDescent="0.25">
      <c r="A1991" t="s">
        <v>3815</v>
      </c>
      <c r="B1991" s="2">
        <v>45730</v>
      </c>
      <c r="C1991" t="s">
        <v>298</v>
      </c>
      <c r="D1991" t="s">
        <v>1676</v>
      </c>
      <c r="E1991" t="s">
        <v>1752</v>
      </c>
      <c r="F1991">
        <v>2</v>
      </c>
      <c r="G1991">
        <v>358.87</v>
      </c>
      <c r="H1991">
        <v>0.24</v>
      </c>
      <c r="I1991" t="s">
        <v>1824</v>
      </c>
      <c r="J1991">
        <v>545.48239999999998</v>
      </c>
    </row>
    <row r="1992" spans="1:10" x14ac:dyDescent="0.25">
      <c r="A1992" t="s">
        <v>3816</v>
      </c>
      <c r="B1992" s="2">
        <v>45456</v>
      </c>
      <c r="C1992" t="s">
        <v>773</v>
      </c>
      <c r="D1992" t="s">
        <v>1652</v>
      </c>
      <c r="E1992" t="s">
        <v>1766</v>
      </c>
      <c r="F1992">
        <v>4</v>
      </c>
      <c r="G1992">
        <v>212.75</v>
      </c>
      <c r="H1992">
        <v>0.11</v>
      </c>
      <c r="I1992" t="s">
        <v>1829</v>
      </c>
      <c r="J1992">
        <v>757.39</v>
      </c>
    </row>
    <row r="1993" spans="1:10" x14ac:dyDescent="0.25">
      <c r="A1993" t="s">
        <v>3817</v>
      </c>
      <c r="B1993" s="2">
        <v>45450</v>
      </c>
      <c r="C1993" t="s">
        <v>1029</v>
      </c>
      <c r="D1993" t="s">
        <v>1638</v>
      </c>
      <c r="E1993" t="s">
        <v>1792</v>
      </c>
      <c r="F1993">
        <v>1</v>
      </c>
      <c r="G1993">
        <v>183.47</v>
      </c>
      <c r="H1993">
        <v>0.17</v>
      </c>
      <c r="I1993" t="s">
        <v>1826</v>
      </c>
      <c r="J1993">
        <v>152.2801</v>
      </c>
    </row>
    <row r="1994" spans="1:10" x14ac:dyDescent="0.25">
      <c r="A1994" t="s">
        <v>3818</v>
      </c>
      <c r="B1994" s="2">
        <v>45493</v>
      </c>
      <c r="C1994" t="s">
        <v>251</v>
      </c>
      <c r="D1994" t="s">
        <v>1726</v>
      </c>
      <c r="E1994" t="s">
        <v>1801</v>
      </c>
      <c r="F1994">
        <v>4</v>
      </c>
      <c r="G1994">
        <v>569.98</v>
      </c>
      <c r="H1994">
        <v>0.23</v>
      </c>
      <c r="I1994" t="s">
        <v>1824</v>
      </c>
      <c r="J1994">
        <v>1755.5383999999999</v>
      </c>
    </row>
    <row r="1995" spans="1:10" x14ac:dyDescent="0.25">
      <c r="A1995" t="s">
        <v>3819</v>
      </c>
      <c r="B1995" s="2">
        <v>45274</v>
      </c>
      <c r="C1995" t="s">
        <v>1455</v>
      </c>
      <c r="D1995" t="s">
        <v>1590</v>
      </c>
      <c r="E1995" t="s">
        <v>1794</v>
      </c>
      <c r="F1995">
        <v>3</v>
      </c>
      <c r="G1995">
        <v>984.12</v>
      </c>
      <c r="H1995">
        <v>0.27</v>
      </c>
      <c r="I1995" t="s">
        <v>1824</v>
      </c>
      <c r="J1995">
        <v>2155.2228</v>
      </c>
    </row>
    <row r="1996" spans="1:10" x14ac:dyDescent="0.25">
      <c r="A1996" t="s">
        <v>3820</v>
      </c>
      <c r="B1996" s="2">
        <v>45844</v>
      </c>
      <c r="C1996" t="s">
        <v>1458</v>
      </c>
      <c r="D1996" t="s">
        <v>1716</v>
      </c>
      <c r="E1996" t="s">
        <v>1782</v>
      </c>
      <c r="F1996">
        <v>1</v>
      </c>
      <c r="G1996">
        <v>905.23</v>
      </c>
      <c r="H1996">
        <v>0</v>
      </c>
      <c r="I1996" t="s">
        <v>1824</v>
      </c>
      <c r="J1996">
        <v>905.23</v>
      </c>
    </row>
    <row r="1997" spans="1:10" x14ac:dyDescent="0.25">
      <c r="A1997" t="s">
        <v>3821</v>
      </c>
      <c r="B1997" s="2">
        <v>45264</v>
      </c>
      <c r="C1997" t="s">
        <v>613</v>
      </c>
      <c r="D1997" t="s">
        <v>1746</v>
      </c>
      <c r="E1997" t="s">
        <v>1813</v>
      </c>
      <c r="F1997">
        <v>3</v>
      </c>
      <c r="G1997">
        <v>112.77</v>
      </c>
      <c r="H1997">
        <v>0.19</v>
      </c>
      <c r="I1997" t="s">
        <v>1824</v>
      </c>
      <c r="J1997">
        <v>274.03109999999998</v>
      </c>
    </row>
    <row r="1998" spans="1:10" x14ac:dyDescent="0.25">
      <c r="A1998" t="s">
        <v>3822</v>
      </c>
      <c r="B1998" s="2">
        <v>45773</v>
      </c>
      <c r="C1998" t="s">
        <v>538</v>
      </c>
      <c r="D1998" t="s">
        <v>1618</v>
      </c>
      <c r="E1998" t="s">
        <v>1782</v>
      </c>
      <c r="F1998">
        <v>3</v>
      </c>
      <c r="G1998">
        <v>875.99</v>
      </c>
      <c r="H1998">
        <v>0.09</v>
      </c>
      <c r="I1998" t="s">
        <v>1826</v>
      </c>
      <c r="J1998">
        <v>2391.4526999999998</v>
      </c>
    </row>
    <row r="1999" spans="1:10" x14ac:dyDescent="0.25">
      <c r="A1999" t="s">
        <v>3823</v>
      </c>
      <c r="B1999" s="2">
        <v>45460</v>
      </c>
      <c r="C1999" t="s">
        <v>441</v>
      </c>
      <c r="D1999" t="s">
        <v>1726</v>
      </c>
      <c r="E1999" t="s">
        <v>1789</v>
      </c>
      <c r="F1999">
        <v>2</v>
      </c>
      <c r="G1999">
        <v>685.31</v>
      </c>
      <c r="H1999">
        <v>0.26</v>
      </c>
      <c r="I1999" t="s">
        <v>1826</v>
      </c>
      <c r="J1999">
        <v>1014.2588</v>
      </c>
    </row>
    <row r="2000" spans="1:10" x14ac:dyDescent="0.25">
      <c r="A2000" t="s">
        <v>3824</v>
      </c>
      <c r="B2000" s="2">
        <v>45607</v>
      </c>
      <c r="C2000" t="s">
        <v>198</v>
      </c>
      <c r="D2000" t="s">
        <v>1670</v>
      </c>
      <c r="E2000" t="s">
        <v>1792</v>
      </c>
      <c r="F2000">
        <v>3</v>
      </c>
      <c r="G2000">
        <v>945.37</v>
      </c>
      <c r="H2000">
        <v>0.05</v>
      </c>
      <c r="I2000" t="s">
        <v>1824</v>
      </c>
      <c r="J2000">
        <v>2694.3045000000002</v>
      </c>
    </row>
    <row r="2001" spans="1:10" x14ac:dyDescent="0.25">
      <c r="A2001" t="s">
        <v>3825</v>
      </c>
      <c r="B2001" s="2">
        <v>45267</v>
      </c>
      <c r="C2001" t="s">
        <v>100</v>
      </c>
      <c r="D2001" t="s">
        <v>1700</v>
      </c>
      <c r="E2001" t="s">
        <v>1813</v>
      </c>
      <c r="F2001">
        <v>3</v>
      </c>
      <c r="G2001">
        <v>68.45</v>
      </c>
      <c r="H2001">
        <v>0.17</v>
      </c>
      <c r="I2001" t="s">
        <v>1826</v>
      </c>
      <c r="J2001">
        <v>170.44049999999999</v>
      </c>
    </row>
  </sheetData>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E21"/>
  <sheetViews>
    <sheetView workbookViewId="0">
      <selection activeCell="H18" sqref="H18"/>
    </sheetView>
  </sheetViews>
  <sheetFormatPr defaultRowHeight="15" x14ac:dyDescent="0.25"/>
  <cols>
    <col min="2" max="2" width="23.28515625" customWidth="1"/>
    <col min="3" max="3" width="17.5703125" customWidth="1"/>
    <col min="4" max="4" width="19.7109375" customWidth="1"/>
    <col min="5" max="5" width="14.28515625" customWidth="1"/>
  </cols>
  <sheetData>
    <row r="1" spans="1:5" x14ac:dyDescent="0.25">
      <c r="A1" s="1" t="s">
        <v>1748</v>
      </c>
      <c r="B1" s="1" t="s">
        <v>1749</v>
      </c>
      <c r="C1" s="1" t="s">
        <v>1750</v>
      </c>
      <c r="D1" s="1" t="s">
        <v>4</v>
      </c>
      <c r="E1" s="1" t="s">
        <v>1751</v>
      </c>
    </row>
    <row r="2" spans="1:5" x14ac:dyDescent="0.25">
      <c r="A2" t="s">
        <v>1752</v>
      </c>
      <c r="B2" t="s">
        <v>1753</v>
      </c>
      <c r="C2" t="s">
        <v>1754</v>
      </c>
      <c r="D2" t="s">
        <v>1755</v>
      </c>
      <c r="E2" t="s">
        <v>1756</v>
      </c>
    </row>
    <row r="3" spans="1:5" x14ac:dyDescent="0.25">
      <c r="A3" t="s">
        <v>1757</v>
      </c>
      <c r="B3" t="s">
        <v>1758</v>
      </c>
      <c r="C3" t="s">
        <v>1759</v>
      </c>
      <c r="D3" t="s">
        <v>1760</v>
      </c>
      <c r="E3" t="s">
        <v>1756</v>
      </c>
    </row>
    <row r="4" spans="1:5" x14ac:dyDescent="0.25">
      <c r="A4" t="s">
        <v>1761</v>
      </c>
      <c r="B4" t="s">
        <v>1762</v>
      </c>
      <c r="C4" t="s">
        <v>1763</v>
      </c>
      <c r="D4" t="s">
        <v>1764</v>
      </c>
      <c r="E4" t="s">
        <v>1765</v>
      </c>
    </row>
    <row r="5" spans="1:5" x14ac:dyDescent="0.25">
      <c r="A5" t="s">
        <v>1766</v>
      </c>
      <c r="B5" t="s">
        <v>1767</v>
      </c>
      <c r="C5" t="s">
        <v>1759</v>
      </c>
      <c r="D5" t="s">
        <v>1768</v>
      </c>
      <c r="E5" t="s">
        <v>1765</v>
      </c>
    </row>
    <row r="6" spans="1:5" x14ac:dyDescent="0.25">
      <c r="A6" t="s">
        <v>1769</v>
      </c>
      <c r="B6" t="s">
        <v>1770</v>
      </c>
      <c r="C6" t="s">
        <v>1763</v>
      </c>
      <c r="D6" t="s">
        <v>1771</v>
      </c>
      <c r="E6" t="s">
        <v>1772</v>
      </c>
    </row>
    <row r="7" spans="1:5" x14ac:dyDescent="0.25">
      <c r="A7" t="s">
        <v>1773</v>
      </c>
      <c r="B7" t="s">
        <v>1774</v>
      </c>
      <c r="C7" t="s">
        <v>1759</v>
      </c>
      <c r="D7" t="s">
        <v>1775</v>
      </c>
      <c r="E7" t="s">
        <v>1765</v>
      </c>
    </row>
    <row r="8" spans="1:5" x14ac:dyDescent="0.25">
      <c r="A8" t="s">
        <v>1776</v>
      </c>
      <c r="B8" t="s">
        <v>1777</v>
      </c>
      <c r="C8" t="s">
        <v>1754</v>
      </c>
      <c r="D8" t="s">
        <v>1778</v>
      </c>
      <c r="E8" t="s">
        <v>1772</v>
      </c>
    </row>
    <row r="9" spans="1:5" x14ac:dyDescent="0.25">
      <c r="A9" t="s">
        <v>1779</v>
      </c>
      <c r="B9" t="s">
        <v>1780</v>
      </c>
      <c r="C9" t="s">
        <v>1763</v>
      </c>
      <c r="D9" t="s">
        <v>1781</v>
      </c>
      <c r="E9" t="s">
        <v>1772</v>
      </c>
    </row>
    <row r="10" spans="1:5" x14ac:dyDescent="0.25">
      <c r="A10" t="s">
        <v>1782</v>
      </c>
      <c r="B10" t="s">
        <v>1783</v>
      </c>
      <c r="C10" t="s">
        <v>1784</v>
      </c>
      <c r="D10" t="s">
        <v>1785</v>
      </c>
      <c r="E10" t="s">
        <v>1772</v>
      </c>
    </row>
    <row r="11" spans="1:5" x14ac:dyDescent="0.25">
      <c r="A11" t="s">
        <v>1786</v>
      </c>
      <c r="B11" t="s">
        <v>1787</v>
      </c>
      <c r="C11" t="s">
        <v>1763</v>
      </c>
      <c r="D11" t="s">
        <v>1788</v>
      </c>
      <c r="E11" t="s">
        <v>1756</v>
      </c>
    </row>
    <row r="12" spans="1:5" x14ac:dyDescent="0.25">
      <c r="A12" t="s">
        <v>1789</v>
      </c>
      <c r="B12" t="s">
        <v>1790</v>
      </c>
      <c r="C12" t="s">
        <v>1754</v>
      </c>
      <c r="D12" t="s">
        <v>1791</v>
      </c>
      <c r="E12" t="s">
        <v>1772</v>
      </c>
    </row>
    <row r="13" spans="1:5" x14ac:dyDescent="0.25">
      <c r="A13" t="s">
        <v>1792</v>
      </c>
      <c r="B13" t="s">
        <v>1793</v>
      </c>
      <c r="C13" t="s">
        <v>1763</v>
      </c>
      <c r="D13" t="s">
        <v>395</v>
      </c>
      <c r="E13" t="s">
        <v>1772</v>
      </c>
    </row>
    <row r="14" spans="1:5" x14ac:dyDescent="0.25">
      <c r="A14" t="s">
        <v>1794</v>
      </c>
      <c r="B14" t="s">
        <v>1795</v>
      </c>
      <c r="C14" t="s">
        <v>1759</v>
      </c>
      <c r="D14" t="s">
        <v>1796</v>
      </c>
      <c r="E14" t="s">
        <v>1772</v>
      </c>
    </row>
    <row r="15" spans="1:5" x14ac:dyDescent="0.25">
      <c r="A15" t="s">
        <v>1797</v>
      </c>
      <c r="B15" t="s">
        <v>1798</v>
      </c>
      <c r="C15" t="s">
        <v>1754</v>
      </c>
      <c r="D15" t="s">
        <v>129</v>
      </c>
      <c r="E15" t="s">
        <v>1756</v>
      </c>
    </row>
    <row r="16" spans="1:5" x14ac:dyDescent="0.25">
      <c r="A16" t="s">
        <v>1799</v>
      </c>
      <c r="B16" t="s">
        <v>1800</v>
      </c>
      <c r="C16" t="s">
        <v>1763</v>
      </c>
      <c r="D16" t="s">
        <v>207</v>
      </c>
      <c r="E16" t="s">
        <v>1765</v>
      </c>
    </row>
    <row r="17" spans="1:5" x14ac:dyDescent="0.25">
      <c r="A17" t="s">
        <v>1801</v>
      </c>
      <c r="B17" t="s">
        <v>1802</v>
      </c>
      <c r="C17" t="s">
        <v>1759</v>
      </c>
      <c r="D17" t="s">
        <v>1803</v>
      </c>
      <c r="E17" t="s">
        <v>1756</v>
      </c>
    </row>
    <row r="18" spans="1:5" x14ac:dyDescent="0.25">
      <c r="A18" t="s">
        <v>1804</v>
      </c>
      <c r="B18" t="s">
        <v>1805</v>
      </c>
      <c r="C18" t="s">
        <v>1784</v>
      </c>
      <c r="D18" t="s">
        <v>1806</v>
      </c>
      <c r="E18" t="s">
        <v>1756</v>
      </c>
    </row>
    <row r="19" spans="1:5" x14ac:dyDescent="0.25">
      <c r="A19" t="s">
        <v>1807</v>
      </c>
      <c r="B19" t="s">
        <v>1808</v>
      </c>
      <c r="C19" t="s">
        <v>1759</v>
      </c>
      <c r="D19" t="s">
        <v>1809</v>
      </c>
      <c r="E19" t="s">
        <v>1756</v>
      </c>
    </row>
    <row r="20" spans="1:5" x14ac:dyDescent="0.25">
      <c r="A20" t="s">
        <v>1810</v>
      </c>
      <c r="B20" t="s">
        <v>1811</v>
      </c>
      <c r="C20" t="s">
        <v>1754</v>
      </c>
      <c r="D20" t="s">
        <v>1812</v>
      </c>
      <c r="E20" t="s">
        <v>1756</v>
      </c>
    </row>
    <row r="21" spans="1:5" x14ac:dyDescent="0.25">
      <c r="A21" t="s">
        <v>1813</v>
      </c>
      <c r="B21" t="s">
        <v>1814</v>
      </c>
      <c r="C21" t="s">
        <v>1754</v>
      </c>
      <c r="D21" t="s">
        <v>1815</v>
      </c>
      <c r="E21" t="s">
        <v>1772</v>
      </c>
    </row>
  </sheetData>
  <pageMargins left="0.75" right="0.75" top="1" bottom="1" header="0.5" footer="0.5"/>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E21"/>
  <sheetViews>
    <sheetView workbookViewId="0">
      <selection activeCell="I11" sqref="I11"/>
    </sheetView>
  </sheetViews>
  <sheetFormatPr defaultRowHeight="15" x14ac:dyDescent="0.25"/>
  <cols>
    <col min="1" max="1" width="10.7109375" customWidth="1"/>
    <col min="2" max="2" width="31.85546875" bestFit="1" customWidth="1"/>
    <col min="3" max="3" width="9.28515625" customWidth="1"/>
    <col min="4" max="4" width="19.42578125" bestFit="1" customWidth="1"/>
    <col min="5" max="5" width="13.140625" customWidth="1"/>
  </cols>
  <sheetData>
    <row r="1" spans="1:5" x14ac:dyDescent="0.25">
      <c r="A1" s="3" t="s">
        <v>1748</v>
      </c>
      <c r="B1" s="3" t="s">
        <v>1749</v>
      </c>
      <c r="C1" s="3" t="s">
        <v>1750</v>
      </c>
      <c r="D1" s="3" t="s">
        <v>4</v>
      </c>
      <c r="E1" s="3" t="s">
        <v>1751</v>
      </c>
    </row>
    <row r="2" spans="1:5" x14ac:dyDescent="0.25">
      <c r="A2" t="s">
        <v>1752</v>
      </c>
      <c r="B2" t="s">
        <v>1753</v>
      </c>
      <c r="C2" t="s">
        <v>1754</v>
      </c>
      <c r="D2" t="s">
        <v>1755</v>
      </c>
      <c r="E2" t="s">
        <v>1756</v>
      </c>
    </row>
    <row r="3" spans="1:5" x14ac:dyDescent="0.25">
      <c r="A3" t="s">
        <v>1757</v>
      </c>
      <c r="B3" t="s">
        <v>1758</v>
      </c>
      <c r="C3" t="s">
        <v>1759</v>
      </c>
      <c r="D3" t="s">
        <v>1760</v>
      </c>
      <c r="E3" t="s">
        <v>1756</v>
      </c>
    </row>
    <row r="4" spans="1:5" x14ac:dyDescent="0.25">
      <c r="A4" t="s">
        <v>1761</v>
      </c>
      <c r="B4" t="s">
        <v>1762</v>
      </c>
      <c r="C4" t="s">
        <v>1763</v>
      </c>
      <c r="D4" t="s">
        <v>1764</v>
      </c>
      <c r="E4" t="s">
        <v>1765</v>
      </c>
    </row>
    <row r="5" spans="1:5" x14ac:dyDescent="0.25">
      <c r="A5" t="s">
        <v>1766</v>
      </c>
      <c r="B5" t="s">
        <v>1767</v>
      </c>
      <c r="C5" t="s">
        <v>1759</v>
      </c>
      <c r="D5" t="s">
        <v>1768</v>
      </c>
      <c r="E5" t="s">
        <v>1765</v>
      </c>
    </row>
    <row r="6" spans="1:5" x14ac:dyDescent="0.25">
      <c r="A6" t="s">
        <v>1769</v>
      </c>
      <c r="B6" t="s">
        <v>1770</v>
      </c>
      <c r="C6" t="s">
        <v>1763</v>
      </c>
      <c r="D6" t="s">
        <v>1771</v>
      </c>
      <c r="E6" t="s">
        <v>1772</v>
      </c>
    </row>
    <row r="7" spans="1:5" x14ac:dyDescent="0.25">
      <c r="A7" t="s">
        <v>1773</v>
      </c>
      <c r="B7" t="s">
        <v>1774</v>
      </c>
      <c r="C7" t="s">
        <v>1759</v>
      </c>
      <c r="D7" t="s">
        <v>1775</v>
      </c>
      <c r="E7" t="s">
        <v>1765</v>
      </c>
    </row>
    <row r="8" spans="1:5" x14ac:dyDescent="0.25">
      <c r="A8" t="s">
        <v>1776</v>
      </c>
      <c r="B8" t="s">
        <v>1777</v>
      </c>
      <c r="C8" t="s">
        <v>1754</v>
      </c>
      <c r="D8" t="s">
        <v>1778</v>
      </c>
      <c r="E8" t="s">
        <v>1772</v>
      </c>
    </row>
    <row r="9" spans="1:5" x14ac:dyDescent="0.25">
      <c r="A9" t="s">
        <v>1779</v>
      </c>
      <c r="B9" t="s">
        <v>1780</v>
      </c>
      <c r="C9" t="s">
        <v>1763</v>
      </c>
      <c r="D9" t="s">
        <v>1781</v>
      </c>
      <c r="E9" t="s">
        <v>1772</v>
      </c>
    </row>
    <row r="10" spans="1:5" x14ac:dyDescent="0.25">
      <c r="A10" t="s">
        <v>1782</v>
      </c>
      <c r="B10" t="s">
        <v>1783</v>
      </c>
      <c r="C10" t="s">
        <v>1784</v>
      </c>
      <c r="D10" t="s">
        <v>1785</v>
      </c>
      <c r="E10" t="s">
        <v>1772</v>
      </c>
    </row>
    <row r="11" spans="1:5" x14ac:dyDescent="0.25">
      <c r="A11" t="s">
        <v>1786</v>
      </c>
      <c r="B11" t="s">
        <v>1787</v>
      </c>
      <c r="C11" t="s">
        <v>1763</v>
      </c>
      <c r="D11" t="s">
        <v>1788</v>
      </c>
      <c r="E11" t="s">
        <v>1756</v>
      </c>
    </row>
    <row r="12" spans="1:5" x14ac:dyDescent="0.25">
      <c r="A12" t="s">
        <v>1789</v>
      </c>
      <c r="B12" t="s">
        <v>1790</v>
      </c>
      <c r="C12" t="s">
        <v>1754</v>
      </c>
      <c r="D12" t="s">
        <v>1791</v>
      </c>
      <c r="E12" t="s">
        <v>1772</v>
      </c>
    </row>
    <row r="13" spans="1:5" x14ac:dyDescent="0.25">
      <c r="A13" t="s">
        <v>1792</v>
      </c>
      <c r="B13" t="s">
        <v>1793</v>
      </c>
      <c r="C13" t="s">
        <v>1763</v>
      </c>
      <c r="D13" t="s">
        <v>395</v>
      </c>
      <c r="E13" t="s">
        <v>1772</v>
      </c>
    </row>
    <row r="14" spans="1:5" x14ac:dyDescent="0.25">
      <c r="A14" t="s">
        <v>1794</v>
      </c>
      <c r="B14" t="s">
        <v>1795</v>
      </c>
      <c r="C14" t="s">
        <v>1759</v>
      </c>
      <c r="D14" t="s">
        <v>1796</v>
      </c>
      <c r="E14" t="s">
        <v>1772</v>
      </c>
    </row>
    <row r="15" spans="1:5" x14ac:dyDescent="0.25">
      <c r="A15" t="s">
        <v>1797</v>
      </c>
      <c r="B15" t="s">
        <v>1798</v>
      </c>
      <c r="C15" t="s">
        <v>1754</v>
      </c>
      <c r="D15" t="s">
        <v>129</v>
      </c>
      <c r="E15" t="s">
        <v>1756</v>
      </c>
    </row>
    <row r="16" spans="1:5" x14ac:dyDescent="0.25">
      <c r="A16" t="s">
        <v>1799</v>
      </c>
      <c r="B16" t="s">
        <v>1800</v>
      </c>
      <c r="C16" t="s">
        <v>1763</v>
      </c>
      <c r="D16" t="s">
        <v>207</v>
      </c>
      <c r="E16" t="s">
        <v>1765</v>
      </c>
    </row>
    <row r="17" spans="1:5" x14ac:dyDescent="0.25">
      <c r="A17" t="s">
        <v>1801</v>
      </c>
      <c r="B17" t="s">
        <v>1802</v>
      </c>
      <c r="C17" t="s">
        <v>1759</v>
      </c>
      <c r="D17" t="s">
        <v>1803</v>
      </c>
      <c r="E17" t="s">
        <v>1756</v>
      </c>
    </row>
    <row r="18" spans="1:5" x14ac:dyDescent="0.25">
      <c r="A18" t="s">
        <v>1804</v>
      </c>
      <c r="B18" t="s">
        <v>1805</v>
      </c>
      <c r="C18" t="s">
        <v>1784</v>
      </c>
      <c r="D18" t="s">
        <v>1806</v>
      </c>
      <c r="E18" t="s">
        <v>1756</v>
      </c>
    </row>
    <row r="19" spans="1:5" x14ac:dyDescent="0.25">
      <c r="A19" t="s">
        <v>1807</v>
      </c>
      <c r="B19" t="s">
        <v>1808</v>
      </c>
      <c r="C19" t="s">
        <v>1759</v>
      </c>
      <c r="D19" t="s">
        <v>1809</v>
      </c>
      <c r="E19" t="s">
        <v>1756</v>
      </c>
    </row>
    <row r="20" spans="1:5" x14ac:dyDescent="0.25">
      <c r="A20" t="s">
        <v>1810</v>
      </c>
      <c r="B20" t="s">
        <v>1811</v>
      </c>
      <c r="C20" t="s">
        <v>1754</v>
      </c>
      <c r="D20" t="s">
        <v>1812</v>
      </c>
      <c r="E20" t="s">
        <v>1756</v>
      </c>
    </row>
    <row r="21" spans="1:5" x14ac:dyDescent="0.25">
      <c r="A21" t="s">
        <v>1813</v>
      </c>
      <c r="B21" t="s">
        <v>1814</v>
      </c>
      <c r="C21" t="s">
        <v>1754</v>
      </c>
      <c r="D21" t="s">
        <v>1815</v>
      </c>
      <c r="E21" t="s">
        <v>1772</v>
      </c>
    </row>
  </sheetData>
  <pageMargins left="0.7" right="0.7" top="0.75" bottom="0.75" header="0.3" footer="0.3"/>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B2011"/>
  <sheetViews>
    <sheetView topLeftCell="A1997" workbookViewId="0">
      <selection activeCell="F2017" sqref="F2017"/>
    </sheetView>
  </sheetViews>
  <sheetFormatPr defaultRowHeight="15" x14ac:dyDescent="0.25"/>
  <cols>
    <col min="1" max="1" width="11.7109375" customWidth="1"/>
    <col min="2" max="2" width="21" customWidth="1"/>
    <col min="3" max="3" width="22.85546875" customWidth="1"/>
    <col min="4" max="4" width="15" customWidth="1"/>
    <col min="5" max="5" width="10.7109375" customWidth="1"/>
    <col min="6" max="6" width="11.85546875" customWidth="1"/>
    <col min="7" max="7" width="9.28515625" customWidth="1"/>
    <col min="8" max="8" width="14.28515625" customWidth="1"/>
    <col min="9" max="9" width="16.5703125" customWidth="1"/>
    <col min="10" max="10" width="34.140625" customWidth="1"/>
    <col min="11" max="11" width="10.85546875" customWidth="1"/>
    <col min="12" max="12" width="23.7109375" customWidth="1"/>
    <col min="13" max="13" width="20.85546875" customWidth="1"/>
    <col min="14" max="14" width="16.140625" customWidth="1"/>
    <col min="15" max="15" width="17.85546875" customWidth="1"/>
    <col min="16" max="16" width="22.85546875" customWidth="1"/>
    <col min="17" max="17" width="18.140625" customWidth="1"/>
    <col min="18" max="18" width="16.140625" customWidth="1"/>
    <col min="19" max="19" width="14.5703125" customWidth="1"/>
    <col min="20" max="20" width="34.28515625" customWidth="1"/>
    <col min="21" max="21" width="13.140625" customWidth="1"/>
    <col min="22" max="22" width="19.5703125" customWidth="1"/>
    <col min="23" max="23" width="17.5703125" customWidth="1"/>
    <col min="24" max="24" width="11.85546875" customWidth="1"/>
    <col min="25" max="25" width="19" customWidth="1"/>
    <col min="26" max="26" width="15.7109375" customWidth="1"/>
    <col min="27" max="27" width="15.5703125" customWidth="1"/>
    <col min="28" max="28" width="15.7109375" customWidth="1"/>
  </cols>
  <sheetData>
    <row r="1" spans="1:28" x14ac:dyDescent="0.25">
      <c r="A1" s="3" t="s">
        <v>1816</v>
      </c>
      <c r="B1" s="3" t="s">
        <v>1817</v>
      </c>
      <c r="C1" s="3" t="s">
        <v>0</v>
      </c>
      <c r="D1" s="3" t="s">
        <v>4000</v>
      </c>
      <c r="E1" s="3" t="s">
        <v>4004</v>
      </c>
      <c r="F1" s="3" t="s">
        <v>4003</v>
      </c>
      <c r="G1" s="3" t="s">
        <v>4005</v>
      </c>
      <c r="H1" s="3" t="s">
        <v>2</v>
      </c>
      <c r="I1" s="3" t="s">
        <v>3</v>
      </c>
      <c r="J1" s="3" t="s">
        <v>4</v>
      </c>
      <c r="K1" s="3" t="s">
        <v>5</v>
      </c>
      <c r="L1" s="3" t="s">
        <v>6</v>
      </c>
      <c r="M1" s="3" t="s">
        <v>4002</v>
      </c>
      <c r="N1" s="3" t="s">
        <v>1536</v>
      </c>
      <c r="O1" s="3" t="s">
        <v>1538</v>
      </c>
      <c r="P1" s="3" t="s">
        <v>3997</v>
      </c>
      <c r="Q1" s="3" t="s">
        <v>1541</v>
      </c>
      <c r="R1" s="3" t="s">
        <v>1542</v>
      </c>
      <c r="S1" s="3" t="s">
        <v>1748</v>
      </c>
      <c r="T1" s="3" t="s">
        <v>3998</v>
      </c>
      <c r="U1" s="3" t="s">
        <v>1750</v>
      </c>
      <c r="V1" s="3" t="s">
        <v>4001</v>
      </c>
      <c r="W1" s="3" t="s">
        <v>3999</v>
      </c>
      <c r="X1" s="3" t="s">
        <v>1818</v>
      </c>
      <c r="Y1" s="3" t="s">
        <v>1819</v>
      </c>
      <c r="Z1" s="3" t="s">
        <v>1820</v>
      </c>
      <c r="AA1" s="3" t="s">
        <v>1821</v>
      </c>
      <c r="AB1" s="3" t="s">
        <v>1822</v>
      </c>
    </row>
    <row r="2" spans="1:28" x14ac:dyDescent="0.25">
      <c r="A2" t="s">
        <v>1823</v>
      </c>
      <c r="B2" s="2">
        <v>45480</v>
      </c>
      <c r="C2" t="s">
        <v>1272</v>
      </c>
      <c r="D2" t="str">
        <f>VLOOKUP(Table7[[#This Row],[Customer_ID]],Table1[#All],2,FALSE)</f>
        <v>Sarah Smith</v>
      </c>
      <c r="E2">
        <f t="shared" ref="E2:E33" si="0">DAY(B2)</f>
        <v>7</v>
      </c>
      <c r="F2">
        <f t="shared" ref="F2:F65" si="1">MONTH(B2)</f>
        <v>7</v>
      </c>
      <c r="G2">
        <f t="shared" ref="G2:G65" si="2">YEAR(B2)</f>
        <v>2024</v>
      </c>
      <c r="H2">
        <f>VLOOKUP(Table7[[#This Row],[Customer_ID]],Table1[#All],3,FALSE)</f>
        <v>55</v>
      </c>
      <c r="I2" t="str">
        <f>VLOOKUP(Table7[[#This Row],[Customer_ID]],Table1[#All],4,FALSE)</f>
        <v>Male</v>
      </c>
      <c r="J2" t="str">
        <f>VLOOKUP(Table7[[#This Row],[Customer_ID]],Table1[#All],5,FALSE)</f>
        <v>Kathleenport</v>
      </c>
      <c r="K2" t="str">
        <f>VLOOKUP(Table7[[#This Row],[Customer_ID]],Table1[#All],6,FALSE)</f>
        <v>Wyoming</v>
      </c>
      <c r="L2" t="str">
        <f>VLOOKUP(Table7[[#This Row],[Customer_ID]],Table1[#All],7,FALSE)</f>
        <v>USA</v>
      </c>
      <c r="M2" t="str">
        <f>VLOOKUP(Table7[[#This Row],[Customer_ID]],Table1[#All],8,FALSE)</f>
        <v>Gold</v>
      </c>
      <c r="N2" t="s">
        <v>1742</v>
      </c>
      <c r="O2" t="str">
        <f>VLOOKUP(Table7[[#This Row],[Product_ID]],Table4_2[#All],3,FALSE)</f>
        <v>Sports</v>
      </c>
      <c r="P2" t="str">
        <f>VLOOKUP(Table7[[#This Row],[Product_ID]],Table4_2[#All],4,FALSE)</f>
        <v>Team Sports</v>
      </c>
      <c r="Q2">
        <f>VLOOKUP(Table7[[#This Row],[Product_ID]],Table4_2[#All],5,FALSE)</f>
        <v>245.98</v>
      </c>
      <c r="R2">
        <f>VLOOKUP(Table7[[#This Row],[Product_ID]],Table4_2[#All],6,FALSE)</f>
        <v>471</v>
      </c>
      <c r="S2" t="s">
        <v>1766</v>
      </c>
      <c r="T2" t="str">
        <f>VLOOKUP(Table7[[#This Row],[Store_ID]],Table5[#All],2,FALSE)</f>
        <v>Johnson-Wright</v>
      </c>
      <c r="U2" t="str">
        <f>VLOOKUP(Table7[[#This Row],[Store_ID]],Table5[#All],3,FALSE)</f>
        <v>North</v>
      </c>
      <c r="V2" t="str">
        <f>VLOOKUP(Table7[[#This Row],[Store_ID]],Table5[#All],4,FALSE)</f>
        <v>Hoodberg</v>
      </c>
      <c r="W2" t="str">
        <f>VLOOKUP(Table7[[#This Row],[Store_ID]],Table5[#All],5,FALSE)</f>
        <v>Outlet</v>
      </c>
      <c r="X2">
        <v>1</v>
      </c>
      <c r="Y2">
        <v>218.04</v>
      </c>
      <c r="Z2">
        <v>0.09</v>
      </c>
      <c r="AA2" t="s">
        <v>1824</v>
      </c>
      <c r="AB2">
        <v>198.41640000000001</v>
      </c>
    </row>
    <row r="3" spans="1:28" x14ac:dyDescent="0.25">
      <c r="A3" t="s">
        <v>1825</v>
      </c>
      <c r="B3" s="2">
        <v>45285</v>
      </c>
      <c r="C3" t="s">
        <v>1440</v>
      </c>
      <c r="D3" t="str">
        <f>VLOOKUP(Table7[[#This Row],[Customer_ID]],Table1[#All],2,FALSE)</f>
        <v>Michael Foley</v>
      </c>
      <c r="E3">
        <f t="shared" si="0"/>
        <v>25</v>
      </c>
      <c r="F3">
        <f t="shared" si="1"/>
        <v>12</v>
      </c>
      <c r="G3">
        <f t="shared" si="2"/>
        <v>2023</v>
      </c>
      <c r="H3">
        <f>VLOOKUP(Table7[[#This Row],[Customer_ID]],Table1[#All],3,FALSE)</f>
        <v>63</v>
      </c>
      <c r="I3" t="str">
        <f>VLOOKUP(Table7[[#This Row],[Customer_ID]],Table1[#All],4,FALSE)</f>
        <v>Female</v>
      </c>
      <c r="J3" t="str">
        <f>VLOOKUP(Table7[[#This Row],[Customer_ID]],Table1[#All],5,FALSE)</f>
        <v>Oneillfurt</v>
      </c>
      <c r="K3" t="str">
        <f>VLOOKUP(Table7[[#This Row],[Customer_ID]],Table1[#All],6,FALSE)</f>
        <v>Vermont</v>
      </c>
      <c r="L3" t="str">
        <f>VLOOKUP(Table7[[#This Row],[Customer_ID]],Table1[#All],7,FALSE)</f>
        <v>USA</v>
      </c>
      <c r="M3" t="str">
        <f>VLOOKUP(Table7[[#This Row],[Customer_ID]],Table1[#All],8,FALSE)</f>
        <v>Gold</v>
      </c>
      <c r="N3" t="s">
        <v>1696</v>
      </c>
      <c r="O3" t="str">
        <f>VLOOKUP(Table7[[#This Row],[Product_ID]],Table4_2[#All],3,FALSE)</f>
        <v>Electronics</v>
      </c>
      <c r="P3" t="str">
        <f>VLOOKUP(Table7[[#This Row],[Product_ID]],Table4_2[#All],4,FALSE)</f>
        <v>Audio</v>
      </c>
      <c r="Q3">
        <f>VLOOKUP(Table7[[#This Row],[Product_ID]],Table4_2[#All],5,FALSE)</f>
        <v>403.71</v>
      </c>
      <c r="R3">
        <f>VLOOKUP(Table7[[#This Row],[Product_ID]],Table4_2[#All],6,FALSE)</f>
        <v>159</v>
      </c>
      <c r="S3" t="s">
        <v>1807</v>
      </c>
      <c r="T3" t="str">
        <f>VLOOKUP(Table7[[#This Row],[Store_ID]],Table5[#All],2,FALSE)</f>
        <v>Holloway Ltd</v>
      </c>
      <c r="U3" t="str">
        <f>VLOOKUP(Table7[[#This Row],[Store_ID]],Table5[#All],3,FALSE)</f>
        <v>North</v>
      </c>
      <c r="V3" t="str">
        <f>VLOOKUP(Table7[[#This Row],[Store_ID]],Table5[#All],4,FALSE)</f>
        <v>Bensonhaven</v>
      </c>
      <c r="W3" t="str">
        <f>VLOOKUP(Table7[[#This Row],[Store_ID]],Table5[#All],5,FALSE)</f>
        <v>Flagship</v>
      </c>
      <c r="X3">
        <v>3</v>
      </c>
      <c r="Y3">
        <v>104.47</v>
      </c>
      <c r="Z3">
        <v>0.27</v>
      </c>
      <c r="AA3" t="s">
        <v>1826</v>
      </c>
      <c r="AB3">
        <v>228.7893</v>
      </c>
    </row>
    <row r="4" spans="1:28" x14ac:dyDescent="0.25">
      <c r="A4" t="s">
        <v>1827</v>
      </c>
      <c r="B4" s="2">
        <v>45446</v>
      </c>
      <c r="C4" t="s">
        <v>211</v>
      </c>
      <c r="D4" t="str">
        <f>VLOOKUP(Table7[[#This Row],[Customer_ID]],Table1[#All],2,FALSE)</f>
        <v>Christopher Sutton</v>
      </c>
      <c r="E4">
        <f t="shared" si="0"/>
        <v>3</v>
      </c>
      <c r="F4">
        <f t="shared" si="1"/>
        <v>6</v>
      </c>
      <c r="G4">
        <f t="shared" si="2"/>
        <v>2024</v>
      </c>
      <c r="H4">
        <f>VLOOKUP(Table7[[#This Row],[Customer_ID]],Table1[#All],3,FALSE)</f>
        <v>49</v>
      </c>
      <c r="I4" t="str">
        <f>VLOOKUP(Table7[[#This Row],[Customer_ID]],Table1[#All],4,FALSE)</f>
        <v>Female</v>
      </c>
      <c r="J4" t="str">
        <f>VLOOKUP(Table7[[#This Row],[Customer_ID]],Table1[#All],5,FALSE)</f>
        <v>Deborahberg</v>
      </c>
      <c r="K4" t="str">
        <f>VLOOKUP(Table7[[#This Row],[Customer_ID]],Table1[#All],6,FALSE)</f>
        <v>Pennsylvania</v>
      </c>
      <c r="L4" t="str">
        <f>VLOOKUP(Table7[[#This Row],[Customer_ID]],Table1[#All],7,FALSE)</f>
        <v>USA</v>
      </c>
      <c r="M4" t="str">
        <f>VLOOKUP(Table7[[#This Row],[Customer_ID]],Table1[#All],8,FALSE)</f>
        <v>Gold</v>
      </c>
      <c r="N4" t="s">
        <v>1646</v>
      </c>
      <c r="O4" t="str">
        <f>VLOOKUP(Table7[[#This Row],[Product_ID]],Table4_2[#All],3,FALSE)</f>
        <v>Beauty</v>
      </c>
      <c r="P4" t="str">
        <f>VLOOKUP(Table7[[#This Row],[Product_ID]],Table4_2[#All],4,FALSE)</f>
        <v>Fragrance</v>
      </c>
      <c r="Q4">
        <f>VLOOKUP(Table7[[#This Row],[Product_ID]],Table4_2[#All],5,FALSE)</f>
        <v>43.29</v>
      </c>
      <c r="R4">
        <f>VLOOKUP(Table7[[#This Row],[Product_ID]],Table4_2[#All],6,FALSE)</f>
        <v>267</v>
      </c>
      <c r="S4" t="s">
        <v>1782</v>
      </c>
      <c r="T4" t="str">
        <f>VLOOKUP(Table7[[#This Row],[Store_ID]],Table5[#All],2,FALSE)</f>
        <v>Bean, Jones and Park</v>
      </c>
      <c r="U4" t="str">
        <f>VLOOKUP(Table7[[#This Row],[Store_ID]],Table5[#All],3,FALSE)</f>
        <v>West</v>
      </c>
      <c r="V4" t="str">
        <f>VLOOKUP(Table7[[#This Row],[Store_ID]],Table5[#All],4,FALSE)</f>
        <v>Thompsonborough</v>
      </c>
      <c r="W4" t="str">
        <f>VLOOKUP(Table7[[#This Row],[Store_ID]],Table5[#All],5,FALSE)</f>
        <v>Online</v>
      </c>
      <c r="X4">
        <v>4</v>
      </c>
      <c r="Y4">
        <v>914.05</v>
      </c>
      <c r="Z4">
        <v>0.25</v>
      </c>
      <c r="AA4" t="s">
        <v>1824</v>
      </c>
      <c r="AB4">
        <v>2742.15</v>
      </c>
    </row>
    <row r="5" spans="1:28" x14ac:dyDescent="0.25">
      <c r="A5" t="s">
        <v>1828</v>
      </c>
      <c r="B5" s="2">
        <v>45259</v>
      </c>
      <c r="C5" t="s">
        <v>1086</v>
      </c>
      <c r="D5" t="str">
        <f>VLOOKUP(Table7[[#This Row],[Customer_ID]],Table1[#All],2,FALSE)</f>
        <v>John Jordan</v>
      </c>
      <c r="E5">
        <f t="shared" si="0"/>
        <v>29</v>
      </c>
      <c r="F5">
        <f t="shared" si="1"/>
        <v>11</v>
      </c>
      <c r="G5">
        <f t="shared" si="2"/>
        <v>2023</v>
      </c>
      <c r="H5">
        <f>VLOOKUP(Table7[[#This Row],[Customer_ID]],Table1[#All],3,FALSE)</f>
        <v>58</v>
      </c>
      <c r="I5" t="str">
        <f>VLOOKUP(Table7[[#This Row],[Customer_ID]],Table1[#All],4,FALSE)</f>
        <v>Female</v>
      </c>
      <c r="J5" t="str">
        <f>VLOOKUP(Table7[[#This Row],[Customer_ID]],Table1[#All],5,FALSE)</f>
        <v>Port Crystalberg</v>
      </c>
      <c r="K5" t="str">
        <f>VLOOKUP(Table7[[#This Row],[Customer_ID]],Table1[#All],6,FALSE)</f>
        <v>Tennessee</v>
      </c>
      <c r="L5" t="str">
        <f>VLOOKUP(Table7[[#This Row],[Customer_ID]],Table1[#All],7,FALSE)</f>
        <v>USA</v>
      </c>
      <c r="M5" t="str">
        <f>VLOOKUP(Table7[[#This Row],[Customer_ID]],Table1[#All],8,FALSE)</f>
        <v>Platinum</v>
      </c>
      <c r="N5" t="s">
        <v>1700</v>
      </c>
      <c r="O5" t="str">
        <f>VLOOKUP(Table7[[#This Row],[Product_ID]],Table4_2[#All],3,FALSE)</f>
        <v>Electronics</v>
      </c>
      <c r="P5" t="str">
        <f>VLOOKUP(Table7[[#This Row],[Product_ID]],Table4_2[#All],4,FALSE)</f>
        <v>Computer</v>
      </c>
      <c r="Q5">
        <f>VLOOKUP(Table7[[#This Row],[Product_ID]],Table4_2[#All],5,FALSE)</f>
        <v>392.89</v>
      </c>
      <c r="R5">
        <f>VLOOKUP(Table7[[#This Row],[Product_ID]],Table4_2[#All],6,FALSE)</f>
        <v>320</v>
      </c>
      <c r="S5" t="s">
        <v>1782</v>
      </c>
      <c r="T5" t="str">
        <f>VLOOKUP(Table7[[#This Row],[Store_ID]],Table5[#All],2,FALSE)</f>
        <v>Bean, Jones and Park</v>
      </c>
      <c r="U5" t="str">
        <f>VLOOKUP(Table7[[#This Row],[Store_ID]],Table5[#All],3,FALSE)</f>
        <v>West</v>
      </c>
      <c r="V5" t="str">
        <f>VLOOKUP(Table7[[#This Row],[Store_ID]],Table5[#All],4,FALSE)</f>
        <v>Thompsonborough</v>
      </c>
      <c r="W5" t="str">
        <f>VLOOKUP(Table7[[#This Row],[Store_ID]],Table5[#All],5,FALSE)</f>
        <v>Online</v>
      </c>
      <c r="X5">
        <v>1</v>
      </c>
      <c r="Y5">
        <v>921.51</v>
      </c>
      <c r="Z5">
        <v>0.16</v>
      </c>
      <c r="AA5" t="s">
        <v>1829</v>
      </c>
      <c r="AB5">
        <v>774.0684</v>
      </c>
    </row>
    <row r="6" spans="1:28" x14ac:dyDescent="0.25">
      <c r="A6" t="s">
        <v>1830</v>
      </c>
      <c r="B6" s="2">
        <v>45297</v>
      </c>
      <c r="C6" t="s">
        <v>1516</v>
      </c>
      <c r="D6" t="str">
        <f>VLOOKUP(Table7[[#This Row],[Customer_ID]],Table1[#All],2,FALSE)</f>
        <v>Amanda Powell</v>
      </c>
      <c r="E6">
        <f t="shared" si="0"/>
        <v>6</v>
      </c>
      <c r="F6">
        <f t="shared" si="1"/>
        <v>1</v>
      </c>
      <c r="G6">
        <f t="shared" si="2"/>
        <v>2024</v>
      </c>
      <c r="H6">
        <f>VLOOKUP(Table7[[#This Row],[Customer_ID]],Table1[#All],3,FALSE)</f>
        <v>28</v>
      </c>
      <c r="I6" t="str">
        <f>VLOOKUP(Table7[[#This Row],[Customer_ID]],Table1[#All],4,FALSE)</f>
        <v>Male</v>
      </c>
      <c r="J6" t="str">
        <f>VLOOKUP(Table7[[#This Row],[Customer_ID]],Table1[#All],5,FALSE)</f>
        <v>South William</v>
      </c>
      <c r="K6" t="str">
        <f>VLOOKUP(Table7[[#This Row],[Customer_ID]],Table1[#All],6,FALSE)</f>
        <v>Alabama</v>
      </c>
      <c r="L6" t="str">
        <f>VLOOKUP(Table7[[#This Row],[Customer_ID]],Table1[#All],7,FALSE)</f>
        <v>USA</v>
      </c>
      <c r="M6" t="str">
        <f>VLOOKUP(Table7[[#This Row],[Customer_ID]],Table1[#All],8,FALSE)</f>
        <v>Silver</v>
      </c>
      <c r="N6" t="s">
        <v>1666</v>
      </c>
      <c r="O6" t="str">
        <f>VLOOKUP(Table7[[#This Row],[Product_ID]],Table4_2[#All],3,FALSE)</f>
        <v>Beauty</v>
      </c>
      <c r="P6" t="str">
        <f>VLOOKUP(Table7[[#This Row],[Product_ID]],Table4_2[#All],4,FALSE)</f>
        <v>Haircare</v>
      </c>
      <c r="Q6">
        <f>VLOOKUP(Table7[[#This Row],[Product_ID]],Table4_2[#All],5,FALSE)</f>
        <v>17.309999999999999</v>
      </c>
      <c r="R6">
        <f>VLOOKUP(Table7[[#This Row],[Product_ID]],Table4_2[#All],6,FALSE)</f>
        <v>399</v>
      </c>
      <c r="S6" t="s">
        <v>1773</v>
      </c>
      <c r="T6" t="str">
        <f>VLOOKUP(Table7[[#This Row],[Store_ID]],Table5[#All],2,FALSE)</f>
        <v>Gray Ltd</v>
      </c>
      <c r="U6" t="str">
        <f>VLOOKUP(Table7[[#This Row],[Store_ID]],Table5[#All],3,FALSE)</f>
        <v>North</v>
      </c>
      <c r="V6" t="str">
        <f>VLOOKUP(Table7[[#This Row],[Store_ID]],Table5[#All],4,FALSE)</f>
        <v>New Michaelchester</v>
      </c>
      <c r="W6" t="str">
        <f>VLOOKUP(Table7[[#This Row],[Store_ID]],Table5[#All],5,FALSE)</f>
        <v>Outlet</v>
      </c>
      <c r="X6">
        <v>3</v>
      </c>
      <c r="Y6">
        <v>745.3</v>
      </c>
      <c r="Z6">
        <v>0.18</v>
      </c>
      <c r="AA6" t="s">
        <v>1824</v>
      </c>
      <c r="AB6">
        <v>1833.4380000000001</v>
      </c>
    </row>
    <row r="7" spans="1:28" x14ac:dyDescent="0.25">
      <c r="A7" t="s">
        <v>1831</v>
      </c>
      <c r="B7" s="2">
        <v>45499</v>
      </c>
      <c r="C7" t="s">
        <v>405</v>
      </c>
      <c r="D7" t="str">
        <f>VLOOKUP(Table7[[#This Row],[Customer_ID]],Table1[#All],2,FALSE)</f>
        <v>Anthony Phillips</v>
      </c>
      <c r="E7">
        <f t="shared" si="0"/>
        <v>26</v>
      </c>
      <c r="F7">
        <f t="shared" si="1"/>
        <v>7</v>
      </c>
      <c r="G7">
        <f t="shared" si="2"/>
        <v>2024</v>
      </c>
      <c r="H7">
        <f>VLOOKUP(Table7[[#This Row],[Customer_ID]],Table1[#All],3,FALSE)</f>
        <v>18</v>
      </c>
      <c r="I7" t="str">
        <f>VLOOKUP(Table7[[#This Row],[Customer_ID]],Table1[#All],4,FALSE)</f>
        <v>Female</v>
      </c>
      <c r="J7" t="str">
        <f>VLOOKUP(Table7[[#This Row],[Customer_ID]],Table1[#All],5,FALSE)</f>
        <v>North Davidport</v>
      </c>
      <c r="K7" t="str">
        <f>VLOOKUP(Table7[[#This Row],[Customer_ID]],Table1[#All],6,FALSE)</f>
        <v>Rhode Island</v>
      </c>
      <c r="L7" t="str">
        <f>VLOOKUP(Table7[[#This Row],[Customer_ID]],Table1[#All],7,FALSE)</f>
        <v>USA</v>
      </c>
      <c r="M7" t="str">
        <f>VLOOKUP(Table7[[#This Row],[Customer_ID]],Table1[#All],8,FALSE)</f>
        <v>Platinum</v>
      </c>
      <c r="N7" t="s">
        <v>1578</v>
      </c>
      <c r="O7" t="str">
        <f>VLOOKUP(Table7[[#This Row],[Product_ID]],Table4_2[#All],3,FALSE)</f>
        <v>Electronics</v>
      </c>
      <c r="P7" t="str">
        <f>VLOOKUP(Table7[[#This Row],[Product_ID]],Table4_2[#All],4,FALSE)</f>
        <v>Appliances</v>
      </c>
      <c r="Q7">
        <f>VLOOKUP(Table7[[#This Row],[Product_ID]],Table4_2[#All],5,FALSE)</f>
        <v>465.34</v>
      </c>
      <c r="R7">
        <f>VLOOKUP(Table7[[#This Row],[Product_ID]],Table4_2[#All],6,FALSE)</f>
        <v>301</v>
      </c>
      <c r="S7" t="s">
        <v>1779</v>
      </c>
      <c r="T7" t="str">
        <f>VLOOKUP(Table7[[#This Row],[Store_ID]],Table5[#All],2,FALSE)</f>
        <v>Martinez-Mullins</v>
      </c>
      <c r="U7" t="str">
        <f>VLOOKUP(Table7[[#This Row],[Store_ID]],Table5[#All],3,FALSE)</f>
        <v>South</v>
      </c>
      <c r="V7" t="str">
        <f>VLOOKUP(Table7[[#This Row],[Store_ID]],Table5[#All],4,FALSE)</f>
        <v>Williamsfurt</v>
      </c>
      <c r="W7" t="str">
        <f>VLOOKUP(Table7[[#This Row],[Store_ID]],Table5[#All],5,FALSE)</f>
        <v>Online</v>
      </c>
      <c r="X7">
        <v>3</v>
      </c>
      <c r="Y7">
        <v>147.01</v>
      </c>
      <c r="Z7">
        <v>0.19</v>
      </c>
      <c r="AA7" t="s">
        <v>1829</v>
      </c>
      <c r="AB7">
        <v>357.23430000000002</v>
      </c>
    </row>
    <row r="8" spans="1:28" x14ac:dyDescent="0.25">
      <c r="A8" t="s">
        <v>1832</v>
      </c>
      <c r="B8" s="2">
        <v>45850</v>
      </c>
      <c r="C8" t="s">
        <v>75</v>
      </c>
      <c r="D8" t="str">
        <f>VLOOKUP(Table7[[#This Row],[Customer_ID]],Table1[#All],2,FALSE)</f>
        <v>John Scott</v>
      </c>
      <c r="E8">
        <f t="shared" si="0"/>
        <v>12</v>
      </c>
      <c r="F8">
        <f t="shared" si="1"/>
        <v>7</v>
      </c>
      <c r="G8">
        <f t="shared" si="2"/>
        <v>2025</v>
      </c>
      <c r="H8">
        <f>VLOOKUP(Table7[[#This Row],[Customer_ID]],Table1[#All],3,FALSE)</f>
        <v>24</v>
      </c>
      <c r="I8" t="str">
        <f>VLOOKUP(Table7[[#This Row],[Customer_ID]],Table1[#All],4,FALSE)</f>
        <v>Female</v>
      </c>
      <c r="J8" t="str">
        <f>VLOOKUP(Table7[[#This Row],[Customer_ID]],Table1[#All],5,FALSE)</f>
        <v>South Christopher</v>
      </c>
      <c r="K8" t="str">
        <f>VLOOKUP(Table7[[#This Row],[Customer_ID]],Table1[#All],6,FALSE)</f>
        <v>Pennsylvania</v>
      </c>
      <c r="L8" t="str">
        <f>VLOOKUP(Table7[[#This Row],[Customer_ID]],Table1[#All],7,FALSE)</f>
        <v>USA</v>
      </c>
      <c r="M8" t="str">
        <f>VLOOKUP(Table7[[#This Row],[Customer_ID]],Table1[#All],8,FALSE)</f>
        <v>Bronze</v>
      </c>
      <c r="N8" t="s">
        <v>1660</v>
      </c>
      <c r="O8" t="str">
        <f>VLOOKUP(Table7[[#This Row],[Product_ID]],Table4_2[#All],3,FALSE)</f>
        <v>Home</v>
      </c>
      <c r="P8" t="str">
        <f>VLOOKUP(Table7[[#This Row],[Product_ID]],Table4_2[#All],4,FALSE)</f>
        <v>Decor</v>
      </c>
      <c r="Q8">
        <f>VLOOKUP(Table7[[#This Row],[Product_ID]],Table4_2[#All],5,FALSE)</f>
        <v>461.47</v>
      </c>
      <c r="R8">
        <f>VLOOKUP(Table7[[#This Row],[Product_ID]],Table4_2[#All],6,FALSE)</f>
        <v>190</v>
      </c>
      <c r="S8" t="s">
        <v>1769</v>
      </c>
      <c r="T8" t="str">
        <f>VLOOKUP(Table7[[#This Row],[Store_ID]],Table5[#All],2,FALSE)</f>
        <v>Alexander Group</v>
      </c>
      <c r="U8" t="str">
        <f>VLOOKUP(Table7[[#This Row],[Store_ID]],Table5[#All],3,FALSE)</f>
        <v>South</v>
      </c>
      <c r="V8" t="str">
        <f>VLOOKUP(Table7[[#This Row],[Store_ID]],Table5[#All],4,FALSE)</f>
        <v>Port Sharon</v>
      </c>
      <c r="W8" t="str">
        <f>VLOOKUP(Table7[[#This Row],[Store_ID]],Table5[#All],5,FALSE)</f>
        <v>Online</v>
      </c>
      <c r="X8">
        <v>2</v>
      </c>
      <c r="Y8">
        <v>785.31</v>
      </c>
      <c r="Z8">
        <v>0.15</v>
      </c>
      <c r="AA8" t="s">
        <v>1826</v>
      </c>
      <c r="AB8">
        <v>1335.027</v>
      </c>
    </row>
    <row r="9" spans="1:28" x14ac:dyDescent="0.25">
      <c r="A9" t="s">
        <v>1833</v>
      </c>
      <c r="B9" s="2">
        <v>45248</v>
      </c>
      <c r="C9" t="s">
        <v>511</v>
      </c>
      <c r="D9" t="str">
        <f>VLOOKUP(Table7[[#This Row],[Customer_ID]],Table1[#All],2,FALSE)</f>
        <v>Patrick Roberts</v>
      </c>
      <c r="E9">
        <f t="shared" si="0"/>
        <v>18</v>
      </c>
      <c r="F9">
        <f t="shared" si="1"/>
        <v>11</v>
      </c>
      <c r="G9">
        <f t="shared" si="2"/>
        <v>2023</v>
      </c>
      <c r="H9">
        <f>VLOOKUP(Table7[[#This Row],[Customer_ID]],Table1[#All],3,FALSE)</f>
        <v>41</v>
      </c>
      <c r="I9" t="str">
        <f>VLOOKUP(Table7[[#This Row],[Customer_ID]],Table1[#All],4,FALSE)</f>
        <v>Female</v>
      </c>
      <c r="J9" t="str">
        <f>VLOOKUP(Table7[[#This Row],[Customer_ID]],Table1[#All],5,FALSE)</f>
        <v>Jaredville</v>
      </c>
      <c r="K9" t="str">
        <f>VLOOKUP(Table7[[#This Row],[Customer_ID]],Table1[#All],6,FALSE)</f>
        <v>Missouri</v>
      </c>
      <c r="L9" t="str">
        <f>VLOOKUP(Table7[[#This Row],[Customer_ID]],Table1[#All],7,FALSE)</f>
        <v>USA</v>
      </c>
      <c r="M9" t="str">
        <f>VLOOKUP(Table7[[#This Row],[Customer_ID]],Table1[#All],8,FALSE)</f>
        <v>Platinum</v>
      </c>
      <c r="N9" t="s">
        <v>1688</v>
      </c>
      <c r="O9" t="str">
        <f>VLOOKUP(Table7[[#This Row],[Product_ID]],Table4_2[#All],3,FALSE)</f>
        <v>Home</v>
      </c>
      <c r="P9" t="str">
        <f>VLOOKUP(Table7[[#This Row],[Product_ID]],Table4_2[#All],4,FALSE)</f>
        <v>Storage</v>
      </c>
      <c r="Q9">
        <f>VLOOKUP(Table7[[#This Row],[Product_ID]],Table4_2[#All],5,FALSE)</f>
        <v>138.05000000000001</v>
      </c>
      <c r="R9">
        <f>VLOOKUP(Table7[[#This Row],[Product_ID]],Table4_2[#All],6,FALSE)</f>
        <v>89</v>
      </c>
      <c r="S9" t="s">
        <v>1782</v>
      </c>
      <c r="T9" t="str">
        <f>VLOOKUP(Table7[[#This Row],[Store_ID]],Table5[#All],2,FALSE)</f>
        <v>Bean, Jones and Park</v>
      </c>
      <c r="U9" t="str">
        <f>VLOOKUP(Table7[[#This Row],[Store_ID]],Table5[#All],3,FALSE)</f>
        <v>West</v>
      </c>
      <c r="V9" t="str">
        <f>VLOOKUP(Table7[[#This Row],[Store_ID]],Table5[#All],4,FALSE)</f>
        <v>Thompsonborough</v>
      </c>
      <c r="W9" t="str">
        <f>VLOOKUP(Table7[[#This Row],[Store_ID]],Table5[#All],5,FALSE)</f>
        <v>Online</v>
      </c>
      <c r="X9">
        <v>4</v>
      </c>
      <c r="Y9">
        <v>342.39</v>
      </c>
      <c r="Z9">
        <v>0.23</v>
      </c>
      <c r="AA9" t="s">
        <v>1826</v>
      </c>
      <c r="AB9">
        <v>1054.5612000000001</v>
      </c>
    </row>
    <row r="10" spans="1:28" x14ac:dyDescent="0.25">
      <c r="A10" t="s">
        <v>1834</v>
      </c>
      <c r="B10" s="2">
        <v>45781</v>
      </c>
      <c r="C10" t="s">
        <v>616</v>
      </c>
      <c r="D10" t="str">
        <f>VLOOKUP(Table7[[#This Row],[Customer_ID]],Table1[#All],2,FALSE)</f>
        <v>Dr. Suzanne Bullock</v>
      </c>
      <c r="E10">
        <f t="shared" si="0"/>
        <v>4</v>
      </c>
      <c r="F10">
        <f t="shared" si="1"/>
        <v>5</v>
      </c>
      <c r="G10">
        <f t="shared" si="2"/>
        <v>2025</v>
      </c>
      <c r="H10">
        <f>VLOOKUP(Table7[[#This Row],[Customer_ID]],Table1[#All],3,FALSE)</f>
        <v>60</v>
      </c>
      <c r="I10" t="str">
        <f>VLOOKUP(Table7[[#This Row],[Customer_ID]],Table1[#All],4,FALSE)</f>
        <v>Female</v>
      </c>
      <c r="J10" t="str">
        <f>VLOOKUP(Table7[[#This Row],[Customer_ID]],Table1[#All],5,FALSE)</f>
        <v>Lake Blaketon</v>
      </c>
      <c r="K10" t="str">
        <f>VLOOKUP(Table7[[#This Row],[Customer_ID]],Table1[#All],6,FALSE)</f>
        <v>Alabama</v>
      </c>
      <c r="L10" t="str">
        <f>VLOOKUP(Table7[[#This Row],[Customer_ID]],Table1[#All],7,FALSE)</f>
        <v>USA</v>
      </c>
      <c r="M10" t="str">
        <f>VLOOKUP(Table7[[#This Row],[Customer_ID]],Table1[#All],8,FALSE)</f>
        <v>Platinum</v>
      </c>
      <c r="N10" t="s">
        <v>1746</v>
      </c>
      <c r="O10" t="str">
        <f>VLOOKUP(Table7[[#This Row],[Product_ID]],Table4_2[#All],3,FALSE)</f>
        <v>Home</v>
      </c>
      <c r="P10" t="str">
        <f>VLOOKUP(Table7[[#This Row],[Product_ID]],Table4_2[#All],4,FALSE)</f>
        <v>Kitchen</v>
      </c>
      <c r="Q10">
        <f>VLOOKUP(Table7[[#This Row],[Product_ID]],Table4_2[#All],5,FALSE)</f>
        <v>201.41</v>
      </c>
      <c r="R10">
        <f>VLOOKUP(Table7[[#This Row],[Product_ID]],Table4_2[#All],6,FALSE)</f>
        <v>146</v>
      </c>
      <c r="S10" t="s">
        <v>1773</v>
      </c>
      <c r="T10" t="str">
        <f>VLOOKUP(Table7[[#This Row],[Store_ID]],Table5[#All],2,FALSE)</f>
        <v>Gray Ltd</v>
      </c>
      <c r="U10" t="str">
        <f>VLOOKUP(Table7[[#This Row],[Store_ID]],Table5[#All],3,FALSE)</f>
        <v>North</v>
      </c>
      <c r="V10" t="str">
        <f>VLOOKUP(Table7[[#This Row],[Store_ID]],Table5[#All],4,FALSE)</f>
        <v>New Michaelchester</v>
      </c>
      <c r="W10" t="str">
        <f>VLOOKUP(Table7[[#This Row],[Store_ID]],Table5[#All],5,FALSE)</f>
        <v>Outlet</v>
      </c>
      <c r="X10" s="8">
        <v>2.4</v>
      </c>
      <c r="Y10">
        <v>448.25</v>
      </c>
      <c r="Z10">
        <v>7.0000000000000007E-2</v>
      </c>
      <c r="AA10" t="s">
        <v>1826</v>
      </c>
      <c r="AB10">
        <v>1250.6175000000001</v>
      </c>
    </row>
    <row r="11" spans="1:28" x14ac:dyDescent="0.25">
      <c r="A11" t="s">
        <v>1835</v>
      </c>
      <c r="B11" s="2">
        <v>45869</v>
      </c>
      <c r="C11" t="s">
        <v>1431</v>
      </c>
      <c r="D11" t="str">
        <f>VLOOKUP(Table7[[#This Row],[Customer_ID]],Table1[#All],2,FALSE)</f>
        <v>David Pierce</v>
      </c>
      <c r="E11">
        <f t="shared" si="0"/>
        <v>31</v>
      </c>
      <c r="F11">
        <f t="shared" si="1"/>
        <v>7</v>
      </c>
      <c r="G11">
        <f t="shared" si="2"/>
        <v>2025</v>
      </c>
      <c r="H11">
        <f>VLOOKUP(Table7[[#This Row],[Customer_ID]],Table1[#All],3,FALSE)</f>
        <v>45</v>
      </c>
      <c r="I11" t="str">
        <f>VLOOKUP(Table7[[#This Row],[Customer_ID]],Table1[#All],4,FALSE)</f>
        <v>Female</v>
      </c>
      <c r="J11" t="str">
        <f>VLOOKUP(Table7[[#This Row],[Customer_ID]],Table1[#All],5,FALSE)</f>
        <v>Grayland</v>
      </c>
      <c r="K11" t="str">
        <f>VLOOKUP(Table7[[#This Row],[Customer_ID]],Table1[#All],6,FALSE)</f>
        <v>Washington</v>
      </c>
      <c r="L11" t="str">
        <f>VLOOKUP(Table7[[#This Row],[Customer_ID]],Table1[#All],7,FALSE)</f>
        <v>USA</v>
      </c>
      <c r="M11" t="str">
        <f>VLOOKUP(Table7[[#This Row],[Customer_ID]],Table1[#All],8,FALSE)</f>
        <v>Platinum</v>
      </c>
      <c r="N11" t="s">
        <v>1614</v>
      </c>
      <c r="O11" t="str">
        <f>VLOOKUP(Table7[[#This Row],[Product_ID]],Table4_2[#All],3,FALSE)</f>
        <v>Home</v>
      </c>
      <c r="P11" t="str">
        <f>VLOOKUP(Table7[[#This Row],[Product_ID]],Table4_2[#All],4,FALSE)</f>
        <v>Decor</v>
      </c>
      <c r="Q11">
        <f>VLOOKUP(Table7[[#This Row],[Product_ID]],Table4_2[#All],5,FALSE)</f>
        <v>179.77</v>
      </c>
      <c r="R11">
        <f>VLOOKUP(Table7[[#This Row],[Product_ID]],Table4_2[#All],6,FALSE)</f>
        <v>305</v>
      </c>
      <c r="S11" t="s">
        <v>1752</v>
      </c>
      <c r="T11" t="str">
        <f>VLOOKUP(Table7[[#This Row],[Store_ID]],Table5[#All],2,FALSE)</f>
        <v>Rivera-Warner</v>
      </c>
      <c r="U11" t="str">
        <f>VLOOKUP(Table7[[#This Row],[Store_ID]],Table5[#All],3,FALSE)</f>
        <v>East</v>
      </c>
      <c r="V11" t="str">
        <f>VLOOKUP(Table7[[#This Row],[Store_ID]],Table5[#All],4,FALSE)</f>
        <v>Washingtonfurt</v>
      </c>
      <c r="W11" t="str">
        <f>VLOOKUP(Table7[[#This Row],[Store_ID]],Table5[#All],5,FALSE)</f>
        <v>Flagship</v>
      </c>
      <c r="X11">
        <v>2</v>
      </c>
      <c r="Y11">
        <v>873.17</v>
      </c>
      <c r="Z11">
        <v>0.23</v>
      </c>
      <c r="AA11" t="s">
        <v>1826</v>
      </c>
      <c r="AB11">
        <v>1344.6818000000001</v>
      </c>
    </row>
    <row r="12" spans="1:28" x14ac:dyDescent="0.25">
      <c r="A12" t="s">
        <v>1836</v>
      </c>
      <c r="B12" s="2">
        <v>45335</v>
      </c>
      <c r="C12" t="s">
        <v>241</v>
      </c>
      <c r="D12" t="str">
        <f>VLOOKUP(Table7[[#This Row],[Customer_ID]],Table1[#All],2,FALSE)</f>
        <v>Michael Thomas</v>
      </c>
      <c r="E12">
        <f t="shared" si="0"/>
        <v>13</v>
      </c>
      <c r="F12">
        <f t="shared" si="1"/>
        <v>2</v>
      </c>
      <c r="G12">
        <f t="shared" si="2"/>
        <v>2024</v>
      </c>
      <c r="H12">
        <f>VLOOKUP(Table7[[#This Row],[Customer_ID]],Table1[#All],3,FALSE)</f>
        <v>21</v>
      </c>
      <c r="I12" t="str">
        <f>VLOOKUP(Table7[[#This Row],[Customer_ID]],Table1[#All],4,FALSE)</f>
        <v>Female</v>
      </c>
      <c r="J12" t="str">
        <f>VLOOKUP(Table7[[#This Row],[Customer_ID]],Table1[#All],5,FALSE)</f>
        <v>Woodmouth</v>
      </c>
      <c r="K12" t="str">
        <f>VLOOKUP(Table7[[#This Row],[Customer_ID]],Table1[#All],6,FALSE)</f>
        <v>Nevada</v>
      </c>
      <c r="L12" t="str">
        <f>VLOOKUP(Table7[[#This Row],[Customer_ID]],Table1[#All],7,FALSE)</f>
        <v>USA</v>
      </c>
      <c r="M12" t="str">
        <f>VLOOKUP(Table7[[#This Row],[Customer_ID]],Table1[#All],8,FALSE)</f>
        <v>Silver</v>
      </c>
      <c r="N12" t="s">
        <v>1596</v>
      </c>
      <c r="O12" t="str">
        <f>VLOOKUP(Table7[[#This Row],[Product_ID]],Table4_2[#All],3,FALSE)</f>
        <v>Sports</v>
      </c>
      <c r="P12" t="str">
        <f>VLOOKUP(Table7[[#This Row],[Product_ID]],Table4_2[#All],4,FALSE)</f>
        <v>Outdoor</v>
      </c>
      <c r="Q12">
        <f>VLOOKUP(Table7[[#This Row],[Product_ID]],Table4_2[#All],5,FALSE)</f>
        <v>166.06</v>
      </c>
      <c r="R12">
        <f>VLOOKUP(Table7[[#This Row],[Product_ID]],Table4_2[#All],6,FALSE)</f>
        <v>340</v>
      </c>
      <c r="S12" t="s">
        <v>1799</v>
      </c>
      <c r="T12" t="str">
        <f>VLOOKUP(Table7[[#This Row],[Store_ID]],Table5[#All],2,FALSE)</f>
        <v>Mcdonald Inc</v>
      </c>
      <c r="U12" t="str">
        <f>VLOOKUP(Table7[[#This Row],[Store_ID]],Table5[#All],3,FALSE)</f>
        <v>South</v>
      </c>
      <c r="V12" t="str">
        <f>VLOOKUP(Table7[[#This Row],[Store_ID]],Table5[#All],4,FALSE)</f>
        <v>Christopherland</v>
      </c>
      <c r="W12" t="str">
        <f>VLOOKUP(Table7[[#This Row],[Store_ID]],Table5[#All],5,FALSE)</f>
        <v>Outlet</v>
      </c>
      <c r="X12">
        <v>1</v>
      </c>
      <c r="Y12">
        <v>278.63</v>
      </c>
      <c r="Z12">
        <v>7.0000000000000007E-2</v>
      </c>
      <c r="AA12" t="s">
        <v>1824</v>
      </c>
      <c r="AB12">
        <v>259.1259</v>
      </c>
    </row>
    <row r="13" spans="1:28" x14ac:dyDescent="0.25">
      <c r="A13" t="s">
        <v>1837</v>
      </c>
      <c r="B13" s="2">
        <v>45801</v>
      </c>
      <c r="C13" t="s">
        <v>1008</v>
      </c>
      <c r="D13" t="str">
        <f>VLOOKUP(Table7[[#This Row],[Customer_ID]],Table1[#All],2,FALSE)</f>
        <v>Jessica Gonzalez</v>
      </c>
      <c r="E13">
        <f t="shared" si="0"/>
        <v>24</v>
      </c>
      <c r="F13">
        <f t="shared" si="1"/>
        <v>5</v>
      </c>
      <c r="G13">
        <f t="shared" si="2"/>
        <v>2025</v>
      </c>
      <c r="H13">
        <f>VLOOKUP(Table7[[#This Row],[Customer_ID]],Table1[#All],3,FALSE)</f>
        <v>34</v>
      </c>
      <c r="I13" t="str">
        <f>VLOOKUP(Table7[[#This Row],[Customer_ID]],Table1[#All],4,FALSE)</f>
        <v>Female</v>
      </c>
      <c r="J13" t="str">
        <f>VLOOKUP(Table7[[#This Row],[Customer_ID]],Table1[#All],5,FALSE)</f>
        <v>South Darrenland</v>
      </c>
      <c r="K13" t="str">
        <f>VLOOKUP(Table7[[#This Row],[Customer_ID]],Table1[#All],6,FALSE)</f>
        <v>Iowa</v>
      </c>
      <c r="L13" t="str">
        <f>VLOOKUP(Table7[[#This Row],[Customer_ID]],Table1[#All],7,FALSE)</f>
        <v>USA</v>
      </c>
      <c r="M13" t="str">
        <f>VLOOKUP(Table7[[#This Row],[Customer_ID]],Table1[#All],8,FALSE)</f>
        <v>Bronze</v>
      </c>
      <c r="N13" t="s">
        <v>1626</v>
      </c>
      <c r="O13" t="str">
        <f>VLOOKUP(Table7[[#This Row],[Product_ID]],Table4_2[#All],3,FALSE)</f>
        <v>Electronics</v>
      </c>
      <c r="P13" t="str">
        <f>VLOOKUP(Table7[[#This Row],[Product_ID]],Table4_2[#All],4,FALSE)</f>
        <v>Mobile</v>
      </c>
      <c r="Q13">
        <f>VLOOKUP(Table7[[#This Row],[Product_ID]],Table4_2[#All],5,FALSE)</f>
        <v>326.06</v>
      </c>
      <c r="R13">
        <f>VLOOKUP(Table7[[#This Row],[Product_ID]],Table4_2[#All],6,FALSE)</f>
        <v>301</v>
      </c>
      <c r="S13" t="s">
        <v>1757</v>
      </c>
      <c r="T13" t="str">
        <f>VLOOKUP(Table7[[#This Row],[Store_ID]],Table5[#All],2,FALSE)</f>
        <v>Martinez, Adkins and Johnson</v>
      </c>
      <c r="U13" t="str">
        <f>VLOOKUP(Table7[[#This Row],[Store_ID]],Table5[#All],3,FALSE)</f>
        <v>North</v>
      </c>
      <c r="V13" t="str">
        <f>VLOOKUP(Table7[[#This Row],[Store_ID]],Table5[#All],4,FALSE)</f>
        <v>Danielmouth</v>
      </c>
      <c r="W13" t="str">
        <f>VLOOKUP(Table7[[#This Row],[Store_ID]],Table5[#All],5,FALSE)</f>
        <v>Flagship</v>
      </c>
      <c r="X13">
        <v>4</v>
      </c>
      <c r="Y13">
        <v>286.92</v>
      </c>
      <c r="Z13">
        <v>0.17</v>
      </c>
      <c r="AA13" t="s">
        <v>1824</v>
      </c>
      <c r="AB13">
        <v>952.57439999999997</v>
      </c>
    </row>
    <row r="14" spans="1:28" x14ac:dyDescent="0.25">
      <c r="A14" t="s">
        <v>1838</v>
      </c>
      <c r="B14" s="2">
        <v>45528</v>
      </c>
      <c r="C14" t="s">
        <v>761</v>
      </c>
      <c r="D14" t="str">
        <f>VLOOKUP(Table7[[#This Row],[Customer_ID]],Table1[#All],2,FALSE)</f>
        <v>Wesley Short</v>
      </c>
      <c r="E14">
        <f t="shared" si="0"/>
        <v>24</v>
      </c>
      <c r="F14">
        <f t="shared" si="1"/>
        <v>8</v>
      </c>
      <c r="G14">
        <f t="shared" si="2"/>
        <v>2024</v>
      </c>
      <c r="H14">
        <f>VLOOKUP(Table7[[#This Row],[Customer_ID]],Table1[#All],3,FALSE)</f>
        <v>41</v>
      </c>
      <c r="I14" t="str">
        <f>VLOOKUP(Table7[[#This Row],[Customer_ID]],Table1[#All],4,FALSE)</f>
        <v>Female</v>
      </c>
      <c r="J14" t="str">
        <f>VLOOKUP(Table7[[#This Row],[Customer_ID]],Table1[#All],5,FALSE)</f>
        <v>Susanstad</v>
      </c>
      <c r="K14" t="str">
        <f>VLOOKUP(Table7[[#This Row],[Customer_ID]],Table1[#All],6,FALSE)</f>
        <v>Montana</v>
      </c>
      <c r="L14" t="str">
        <f>VLOOKUP(Table7[[#This Row],[Customer_ID]],Table1[#All],7,FALSE)</f>
        <v>USA</v>
      </c>
      <c r="M14" t="str">
        <f>VLOOKUP(Table7[[#This Row],[Customer_ID]],Table1[#All],8,FALSE)</f>
        <v>Gold</v>
      </c>
      <c r="N14" t="s">
        <v>1724</v>
      </c>
      <c r="O14" t="str">
        <f>VLOOKUP(Table7[[#This Row],[Product_ID]],Table4_2[#All],3,FALSE)</f>
        <v>Sports</v>
      </c>
      <c r="P14" t="str">
        <f>VLOOKUP(Table7[[#This Row],[Product_ID]],Table4_2[#All],4,FALSE)</f>
        <v>Accessories</v>
      </c>
      <c r="Q14">
        <f>VLOOKUP(Table7[[#This Row],[Product_ID]],Table4_2[#All],5,FALSE)</f>
        <v>131.24</v>
      </c>
      <c r="R14">
        <f>VLOOKUP(Table7[[#This Row],[Product_ID]],Table4_2[#All],6,FALSE)</f>
        <v>232</v>
      </c>
      <c r="S14" t="s">
        <v>1769</v>
      </c>
      <c r="T14" t="str">
        <f>VLOOKUP(Table7[[#This Row],[Store_ID]],Table5[#All],2,FALSE)</f>
        <v>Alexander Group</v>
      </c>
      <c r="U14" t="str">
        <f>VLOOKUP(Table7[[#This Row],[Store_ID]],Table5[#All],3,FALSE)</f>
        <v>South</v>
      </c>
      <c r="V14" t="str">
        <f>VLOOKUP(Table7[[#This Row],[Store_ID]],Table5[#All],4,FALSE)</f>
        <v>Port Sharon</v>
      </c>
      <c r="W14" t="str">
        <f>VLOOKUP(Table7[[#This Row],[Store_ID]],Table5[#All],5,FALSE)</f>
        <v>Online</v>
      </c>
      <c r="X14">
        <v>4</v>
      </c>
      <c r="Y14">
        <v>644.58000000000004</v>
      </c>
      <c r="Z14">
        <v>0.01</v>
      </c>
      <c r="AA14" t="s">
        <v>1824</v>
      </c>
      <c r="AB14">
        <v>2552.5367999999999</v>
      </c>
    </row>
    <row r="15" spans="1:28" x14ac:dyDescent="0.25">
      <c r="A15" t="s">
        <v>1839</v>
      </c>
      <c r="B15" s="2">
        <v>45875</v>
      </c>
      <c r="C15" t="s">
        <v>1371</v>
      </c>
      <c r="D15" t="str">
        <f>VLOOKUP(Table7[[#This Row],[Customer_ID]],Table1[#All],2,FALSE)</f>
        <v>Adam Castro</v>
      </c>
      <c r="E15">
        <f t="shared" si="0"/>
        <v>6</v>
      </c>
      <c r="F15">
        <f t="shared" si="1"/>
        <v>8</v>
      </c>
      <c r="G15">
        <f t="shared" si="2"/>
        <v>2025</v>
      </c>
      <c r="H15">
        <f>VLOOKUP(Table7[[#This Row],[Customer_ID]],Table1[#All],3,FALSE)</f>
        <v>51</v>
      </c>
      <c r="I15" t="str">
        <f>VLOOKUP(Table7[[#This Row],[Customer_ID]],Table1[#All],4,FALSE)</f>
        <v>Male</v>
      </c>
      <c r="J15" t="str">
        <f>VLOOKUP(Table7[[#This Row],[Customer_ID]],Table1[#All],5,FALSE)</f>
        <v>New Donnabury</v>
      </c>
      <c r="K15" t="str">
        <f>VLOOKUP(Table7[[#This Row],[Customer_ID]],Table1[#All],6,FALSE)</f>
        <v>Texas</v>
      </c>
      <c r="L15" t="str">
        <f>VLOOKUP(Table7[[#This Row],[Customer_ID]],Table1[#All],7,FALSE)</f>
        <v>USA</v>
      </c>
      <c r="M15" t="str">
        <f>VLOOKUP(Table7[[#This Row],[Customer_ID]],Table1[#All],8,FALSE)</f>
        <v>Silver</v>
      </c>
      <c r="N15" t="s">
        <v>1616</v>
      </c>
      <c r="O15" t="str">
        <f>VLOOKUP(Table7[[#This Row],[Product_ID]],Table4_2[#All],3,FALSE)</f>
        <v>Electronics</v>
      </c>
      <c r="P15" t="str">
        <f>VLOOKUP(Table7[[#This Row],[Product_ID]],Table4_2[#All],4,FALSE)</f>
        <v>Computer</v>
      </c>
      <c r="Q15">
        <f>VLOOKUP(Table7[[#This Row],[Product_ID]],Table4_2[#All],5,FALSE)</f>
        <v>419.28</v>
      </c>
      <c r="R15">
        <f>VLOOKUP(Table7[[#This Row],[Product_ID]],Table4_2[#All],6,FALSE)</f>
        <v>86</v>
      </c>
      <c r="S15" t="s">
        <v>1804</v>
      </c>
      <c r="T15" t="str">
        <f>VLOOKUP(Table7[[#This Row],[Store_ID]],Table5[#All],2,FALSE)</f>
        <v>Frederick-Wright</v>
      </c>
      <c r="U15" t="str">
        <f>VLOOKUP(Table7[[#This Row],[Store_ID]],Table5[#All],3,FALSE)</f>
        <v>West</v>
      </c>
      <c r="V15" t="str">
        <f>VLOOKUP(Table7[[#This Row],[Store_ID]],Table5[#All],4,FALSE)</f>
        <v>New Jimmymouth</v>
      </c>
      <c r="W15" t="str">
        <f>VLOOKUP(Table7[[#This Row],[Store_ID]],Table5[#All],5,FALSE)</f>
        <v>Flagship</v>
      </c>
      <c r="X15">
        <v>2</v>
      </c>
      <c r="Y15">
        <v>316.89999999999998</v>
      </c>
      <c r="Z15">
        <v>0.3</v>
      </c>
      <c r="AA15" t="s">
        <v>1826</v>
      </c>
      <c r="AB15">
        <v>443.66</v>
      </c>
    </row>
    <row r="16" spans="1:28" x14ac:dyDescent="0.25">
      <c r="A16" t="s">
        <v>1840</v>
      </c>
      <c r="B16" s="2">
        <v>45829</v>
      </c>
      <c r="C16" t="s">
        <v>1092</v>
      </c>
      <c r="D16" t="str">
        <f>VLOOKUP(Table7[[#This Row],[Customer_ID]],Table1[#All],2,FALSE)</f>
        <v>Sherry Cabrera</v>
      </c>
      <c r="E16">
        <f t="shared" si="0"/>
        <v>21</v>
      </c>
      <c r="F16">
        <f t="shared" si="1"/>
        <v>6</v>
      </c>
      <c r="G16">
        <f t="shared" si="2"/>
        <v>2025</v>
      </c>
      <c r="H16">
        <f>VLOOKUP(Table7[[#This Row],[Customer_ID]],Table1[#All],3,FALSE)</f>
        <v>55</v>
      </c>
      <c r="I16" t="str">
        <f>VLOOKUP(Table7[[#This Row],[Customer_ID]],Table1[#All],4,FALSE)</f>
        <v>Male</v>
      </c>
      <c r="J16" t="str">
        <f>VLOOKUP(Table7[[#This Row],[Customer_ID]],Table1[#All],5,FALSE)</f>
        <v>Shannonview</v>
      </c>
      <c r="K16" t="str">
        <f>VLOOKUP(Table7[[#This Row],[Customer_ID]],Table1[#All],6,FALSE)</f>
        <v>Pennsylvania</v>
      </c>
      <c r="L16" t="str">
        <f>VLOOKUP(Table7[[#This Row],[Customer_ID]],Table1[#All],7,FALSE)</f>
        <v>USA</v>
      </c>
      <c r="M16" t="str">
        <f>VLOOKUP(Table7[[#This Row],[Customer_ID]],Table1[#All],8,FALSE)</f>
        <v>Silver</v>
      </c>
      <c r="N16" t="s">
        <v>1596</v>
      </c>
      <c r="O16" t="str">
        <f>VLOOKUP(Table7[[#This Row],[Product_ID]],Table4_2[#All],3,FALSE)</f>
        <v>Sports</v>
      </c>
      <c r="P16" t="str">
        <f>VLOOKUP(Table7[[#This Row],[Product_ID]],Table4_2[#All],4,FALSE)</f>
        <v>Outdoor</v>
      </c>
      <c r="Q16">
        <f>VLOOKUP(Table7[[#This Row],[Product_ID]],Table4_2[#All],5,FALSE)</f>
        <v>166.06</v>
      </c>
      <c r="R16">
        <f>VLOOKUP(Table7[[#This Row],[Product_ID]],Table4_2[#All],6,FALSE)</f>
        <v>340</v>
      </c>
      <c r="S16" t="s">
        <v>1801</v>
      </c>
      <c r="T16" t="str">
        <f>VLOOKUP(Table7[[#This Row],[Store_ID]],Table5[#All],2,FALSE)</f>
        <v>Shelton PLC</v>
      </c>
      <c r="U16" t="str">
        <f>VLOOKUP(Table7[[#This Row],[Store_ID]],Table5[#All],3,FALSE)</f>
        <v>North</v>
      </c>
      <c r="V16" t="str">
        <f>VLOOKUP(Table7[[#This Row],[Store_ID]],Table5[#All],4,FALSE)</f>
        <v>East Jenniferstad</v>
      </c>
      <c r="W16" t="str">
        <f>VLOOKUP(Table7[[#This Row],[Store_ID]],Table5[#All],5,FALSE)</f>
        <v>Flagship</v>
      </c>
      <c r="X16">
        <v>4</v>
      </c>
      <c r="Y16">
        <v>403.47</v>
      </c>
      <c r="Z16">
        <v>0.28999999999999998</v>
      </c>
      <c r="AA16" t="s">
        <v>1826</v>
      </c>
      <c r="AB16">
        <v>1145.8548000000001</v>
      </c>
    </row>
    <row r="17" spans="1:28" x14ac:dyDescent="0.25">
      <c r="A17" t="s">
        <v>1841</v>
      </c>
      <c r="B17" s="2">
        <v>45636</v>
      </c>
      <c r="C17" t="s">
        <v>1349</v>
      </c>
      <c r="D17" t="str">
        <f>VLOOKUP(Table7[[#This Row],[Customer_ID]],Table1[#All],2,FALSE)</f>
        <v>Lindsay Beasley</v>
      </c>
      <c r="E17">
        <f t="shared" si="0"/>
        <v>10</v>
      </c>
      <c r="F17">
        <f t="shared" si="1"/>
        <v>12</v>
      </c>
      <c r="G17">
        <f t="shared" si="2"/>
        <v>2024</v>
      </c>
      <c r="H17">
        <f>VLOOKUP(Table7[[#This Row],[Customer_ID]],Table1[#All],3,FALSE)</f>
        <v>37</v>
      </c>
      <c r="I17" t="str">
        <f>VLOOKUP(Table7[[#This Row],[Customer_ID]],Table1[#All],4,FALSE)</f>
        <v>Female</v>
      </c>
      <c r="J17" t="str">
        <f>VLOOKUP(Table7[[#This Row],[Customer_ID]],Table1[#All],5,FALSE)</f>
        <v>Wesleyhaven</v>
      </c>
      <c r="K17" t="str">
        <f>VLOOKUP(Table7[[#This Row],[Customer_ID]],Table1[#All],6,FALSE)</f>
        <v>Idaho</v>
      </c>
      <c r="L17" t="str">
        <f>VLOOKUP(Table7[[#This Row],[Customer_ID]],Table1[#All],7,FALSE)</f>
        <v>USA</v>
      </c>
      <c r="M17" t="str">
        <f>VLOOKUP(Table7[[#This Row],[Customer_ID]],Table1[#All],8,FALSE)</f>
        <v>Silver</v>
      </c>
      <c r="N17" t="s">
        <v>1620</v>
      </c>
      <c r="O17" t="str">
        <f>VLOOKUP(Table7[[#This Row],[Product_ID]],Table4_2[#All],3,FALSE)</f>
        <v>Clothing</v>
      </c>
      <c r="P17" t="str">
        <f>VLOOKUP(Table7[[#This Row],[Product_ID]],Table4_2[#All],4,FALSE)</f>
        <v>Tops</v>
      </c>
      <c r="Q17">
        <f>VLOOKUP(Table7[[#This Row],[Product_ID]],Table4_2[#All],5,FALSE)</f>
        <v>223.43</v>
      </c>
      <c r="R17">
        <f>VLOOKUP(Table7[[#This Row],[Product_ID]],Table4_2[#All],6,FALSE)</f>
        <v>154</v>
      </c>
      <c r="S17" t="s">
        <v>1786</v>
      </c>
      <c r="T17" t="str">
        <f>VLOOKUP(Table7[[#This Row],[Store_ID]],Table5[#All],2,FALSE)</f>
        <v>Moore, Padilla and Butler</v>
      </c>
      <c r="U17" t="str">
        <f>VLOOKUP(Table7[[#This Row],[Store_ID]],Table5[#All],3,FALSE)</f>
        <v>South</v>
      </c>
      <c r="V17" t="str">
        <f>VLOOKUP(Table7[[#This Row],[Store_ID]],Table5[#All],4,FALSE)</f>
        <v>East Johnstad</v>
      </c>
      <c r="W17" t="str">
        <f>VLOOKUP(Table7[[#This Row],[Store_ID]],Table5[#All],5,FALSE)</f>
        <v>Flagship</v>
      </c>
      <c r="X17" s="8">
        <v>2.4</v>
      </c>
      <c r="Y17">
        <v>871.34</v>
      </c>
      <c r="Z17">
        <v>0.04</v>
      </c>
      <c r="AA17" t="s">
        <v>1829</v>
      </c>
      <c r="AB17">
        <v>2509.4591999999998</v>
      </c>
    </row>
    <row r="18" spans="1:28" x14ac:dyDescent="0.25">
      <c r="A18" t="s">
        <v>1842</v>
      </c>
      <c r="B18" s="2">
        <v>45913</v>
      </c>
      <c r="C18" t="s">
        <v>878</v>
      </c>
      <c r="D18" t="str">
        <f>VLOOKUP(Table7[[#This Row],[Customer_ID]],Table1[#All],2,FALSE)</f>
        <v>Arthur Warren</v>
      </c>
      <c r="E18">
        <f t="shared" si="0"/>
        <v>13</v>
      </c>
      <c r="F18">
        <f t="shared" si="1"/>
        <v>9</v>
      </c>
      <c r="G18">
        <f t="shared" si="2"/>
        <v>2025</v>
      </c>
      <c r="H18">
        <f>VLOOKUP(Table7[[#This Row],[Customer_ID]],Table1[#All],3,FALSE)</f>
        <v>38</v>
      </c>
      <c r="I18" t="str">
        <f>VLOOKUP(Table7[[#This Row],[Customer_ID]],Table1[#All],4,FALSE)</f>
        <v>Male</v>
      </c>
      <c r="J18" t="str">
        <f>VLOOKUP(Table7[[#This Row],[Customer_ID]],Table1[#All],5,FALSE)</f>
        <v>Ericshire</v>
      </c>
      <c r="K18" t="str">
        <f>VLOOKUP(Table7[[#This Row],[Customer_ID]],Table1[#All],6,FALSE)</f>
        <v>Nevada</v>
      </c>
      <c r="L18" t="str">
        <f>VLOOKUP(Table7[[#This Row],[Customer_ID]],Table1[#All],7,FALSE)</f>
        <v>USA</v>
      </c>
      <c r="M18" t="str">
        <f>VLOOKUP(Table7[[#This Row],[Customer_ID]],Table1[#All],8,FALSE)</f>
        <v>Gold</v>
      </c>
      <c r="N18" t="s">
        <v>1678</v>
      </c>
      <c r="O18" t="str">
        <f>VLOOKUP(Table7[[#This Row],[Product_ID]],Table4_2[#All],3,FALSE)</f>
        <v>Sports</v>
      </c>
      <c r="P18" t="str">
        <f>VLOOKUP(Table7[[#This Row],[Product_ID]],Table4_2[#All],4,FALSE)</f>
        <v>Fitness</v>
      </c>
      <c r="Q18">
        <f>VLOOKUP(Table7[[#This Row],[Product_ID]],Table4_2[#All],5,FALSE)</f>
        <v>240.63</v>
      </c>
      <c r="R18">
        <f>VLOOKUP(Table7[[#This Row],[Product_ID]],Table4_2[#All],6,FALSE)</f>
        <v>423</v>
      </c>
      <c r="S18" t="s">
        <v>1813</v>
      </c>
      <c r="T18" t="str">
        <f>VLOOKUP(Table7[[#This Row],[Store_ID]],Table5[#All],2,FALSE)</f>
        <v>Mann-Austin</v>
      </c>
      <c r="U18" t="str">
        <f>VLOOKUP(Table7[[#This Row],[Store_ID]],Table5[#All],3,FALSE)</f>
        <v>East</v>
      </c>
      <c r="V18" t="str">
        <f>VLOOKUP(Table7[[#This Row],[Store_ID]],Table5[#All],4,FALSE)</f>
        <v>Vasquezborough</v>
      </c>
      <c r="W18" t="str">
        <f>VLOOKUP(Table7[[#This Row],[Store_ID]],Table5[#All],5,FALSE)</f>
        <v>Online</v>
      </c>
      <c r="X18">
        <v>2</v>
      </c>
      <c r="Y18">
        <v>451.98</v>
      </c>
      <c r="Z18">
        <v>0.25</v>
      </c>
      <c r="AA18" t="s">
        <v>1824</v>
      </c>
      <c r="AB18">
        <v>677.97</v>
      </c>
    </row>
    <row r="19" spans="1:28" x14ac:dyDescent="0.25">
      <c r="A19" t="s">
        <v>1843</v>
      </c>
      <c r="B19" s="2">
        <v>45637</v>
      </c>
      <c r="C19" t="s">
        <v>288</v>
      </c>
      <c r="D19" t="str">
        <f>VLOOKUP(Table7[[#This Row],[Customer_ID]],Table1[#All],2,FALSE)</f>
        <v>Molly Gardner</v>
      </c>
      <c r="E19">
        <f t="shared" si="0"/>
        <v>11</v>
      </c>
      <c r="F19">
        <f t="shared" si="1"/>
        <v>12</v>
      </c>
      <c r="G19">
        <f t="shared" si="2"/>
        <v>2024</v>
      </c>
      <c r="H19">
        <f>VLOOKUP(Table7[[#This Row],[Customer_ID]],Table1[#All],3,FALSE)</f>
        <v>22</v>
      </c>
      <c r="I19" t="str">
        <f>VLOOKUP(Table7[[#This Row],[Customer_ID]],Table1[#All],4,FALSE)</f>
        <v>Female</v>
      </c>
      <c r="J19" t="str">
        <f>VLOOKUP(Table7[[#This Row],[Customer_ID]],Table1[#All],5,FALSE)</f>
        <v>Nicoleborough</v>
      </c>
      <c r="K19" t="str">
        <f>VLOOKUP(Table7[[#This Row],[Customer_ID]],Table1[#All],6,FALSE)</f>
        <v>Arkansas</v>
      </c>
      <c r="L19" t="str">
        <f>VLOOKUP(Table7[[#This Row],[Customer_ID]],Table1[#All],7,FALSE)</f>
        <v>USA</v>
      </c>
      <c r="M19" t="str">
        <f>VLOOKUP(Table7[[#This Row],[Customer_ID]],Table1[#All],8,FALSE)</f>
        <v>Platinum</v>
      </c>
      <c r="N19" t="s">
        <v>1602</v>
      </c>
      <c r="O19" t="str">
        <f>VLOOKUP(Table7[[#This Row],[Product_ID]],Table4_2[#All],3,FALSE)</f>
        <v>Home</v>
      </c>
      <c r="P19" t="str">
        <f>VLOOKUP(Table7[[#This Row],[Product_ID]],Table4_2[#All],4,FALSE)</f>
        <v>Decor</v>
      </c>
      <c r="Q19">
        <f>VLOOKUP(Table7[[#This Row],[Product_ID]],Table4_2[#All],5,FALSE)</f>
        <v>234.80599999999998</v>
      </c>
      <c r="R19">
        <f>VLOOKUP(Table7[[#This Row],[Product_ID]],Table4_2[#All],6,FALSE)</f>
        <v>378</v>
      </c>
      <c r="S19" t="s">
        <v>1769</v>
      </c>
      <c r="T19" t="str">
        <f>VLOOKUP(Table7[[#This Row],[Store_ID]],Table5[#All],2,FALSE)</f>
        <v>Alexander Group</v>
      </c>
      <c r="U19" t="str">
        <f>VLOOKUP(Table7[[#This Row],[Store_ID]],Table5[#All],3,FALSE)</f>
        <v>South</v>
      </c>
      <c r="V19" t="str">
        <f>VLOOKUP(Table7[[#This Row],[Store_ID]],Table5[#All],4,FALSE)</f>
        <v>Port Sharon</v>
      </c>
      <c r="W19" t="str">
        <f>VLOOKUP(Table7[[#This Row],[Store_ID]],Table5[#All],5,FALSE)</f>
        <v>Online</v>
      </c>
      <c r="X19">
        <v>2</v>
      </c>
      <c r="Y19">
        <v>502.69</v>
      </c>
      <c r="Z19">
        <v>0.23</v>
      </c>
      <c r="AA19" t="s">
        <v>1824</v>
      </c>
      <c r="AB19">
        <v>774.14260000000002</v>
      </c>
    </row>
    <row r="20" spans="1:28" x14ac:dyDescent="0.25">
      <c r="A20" t="s">
        <v>1844</v>
      </c>
      <c r="B20" s="2">
        <v>45517</v>
      </c>
      <c r="C20" t="s">
        <v>338</v>
      </c>
      <c r="D20" t="str">
        <f>VLOOKUP(Table7[[#This Row],[Customer_ID]],Table1[#All],2,FALSE)</f>
        <v>David Patterson</v>
      </c>
      <c r="E20">
        <f t="shared" si="0"/>
        <v>13</v>
      </c>
      <c r="F20">
        <f t="shared" si="1"/>
        <v>8</v>
      </c>
      <c r="G20">
        <f t="shared" si="2"/>
        <v>2024</v>
      </c>
      <c r="H20">
        <f>VLOOKUP(Table7[[#This Row],[Customer_ID]],Table1[#All],3,FALSE)</f>
        <v>43</v>
      </c>
      <c r="I20" t="str">
        <f>VLOOKUP(Table7[[#This Row],[Customer_ID]],Table1[#All],4,FALSE)</f>
        <v>Female</v>
      </c>
      <c r="J20" t="str">
        <f>VLOOKUP(Table7[[#This Row],[Customer_ID]],Table1[#All],5,FALSE)</f>
        <v>New Amyport</v>
      </c>
      <c r="K20" t="str">
        <f>VLOOKUP(Table7[[#This Row],[Customer_ID]],Table1[#All],6,FALSE)</f>
        <v>Nevada</v>
      </c>
      <c r="L20" t="str">
        <f>VLOOKUP(Table7[[#This Row],[Customer_ID]],Table1[#All],7,FALSE)</f>
        <v>USA</v>
      </c>
      <c r="M20" t="str">
        <f>VLOOKUP(Table7[[#This Row],[Customer_ID]],Table1[#All],8,FALSE)</f>
        <v>Gold</v>
      </c>
      <c r="N20" t="s">
        <v>1626</v>
      </c>
      <c r="O20" t="str">
        <f>VLOOKUP(Table7[[#This Row],[Product_ID]],Table4_2[#All],3,FALSE)</f>
        <v>Electronics</v>
      </c>
      <c r="P20" t="str">
        <f>VLOOKUP(Table7[[#This Row],[Product_ID]],Table4_2[#All],4,FALSE)</f>
        <v>Mobile</v>
      </c>
      <c r="Q20">
        <f>VLOOKUP(Table7[[#This Row],[Product_ID]],Table4_2[#All],5,FALSE)</f>
        <v>326.06</v>
      </c>
      <c r="R20">
        <f>VLOOKUP(Table7[[#This Row],[Product_ID]],Table4_2[#All],6,FALSE)</f>
        <v>301</v>
      </c>
      <c r="S20" t="s">
        <v>1769</v>
      </c>
      <c r="T20" t="str">
        <f>VLOOKUP(Table7[[#This Row],[Store_ID]],Table5[#All],2,FALSE)</f>
        <v>Alexander Group</v>
      </c>
      <c r="U20" t="str">
        <f>VLOOKUP(Table7[[#This Row],[Store_ID]],Table5[#All],3,FALSE)</f>
        <v>South</v>
      </c>
      <c r="V20" t="str">
        <f>VLOOKUP(Table7[[#This Row],[Store_ID]],Table5[#All],4,FALSE)</f>
        <v>Port Sharon</v>
      </c>
      <c r="W20" t="str">
        <f>VLOOKUP(Table7[[#This Row],[Store_ID]],Table5[#All],5,FALSE)</f>
        <v>Online</v>
      </c>
      <c r="X20">
        <v>2</v>
      </c>
      <c r="Y20">
        <v>559.23</v>
      </c>
      <c r="Z20">
        <v>0.25</v>
      </c>
      <c r="AA20" t="s">
        <v>1829</v>
      </c>
      <c r="AB20">
        <v>838.84500000000003</v>
      </c>
    </row>
    <row r="21" spans="1:28" x14ac:dyDescent="0.25">
      <c r="A21" t="s">
        <v>1845</v>
      </c>
      <c r="B21" s="2">
        <v>45369</v>
      </c>
      <c r="C21" t="s">
        <v>767</v>
      </c>
      <c r="D21" t="str">
        <f>VLOOKUP(Table7[[#This Row],[Customer_ID]],Table1[#All],2,FALSE)</f>
        <v>Maria Hill</v>
      </c>
      <c r="E21">
        <f t="shared" si="0"/>
        <v>18</v>
      </c>
      <c r="F21">
        <f t="shared" si="1"/>
        <v>3</v>
      </c>
      <c r="G21">
        <f t="shared" si="2"/>
        <v>2024</v>
      </c>
      <c r="H21">
        <f>VLOOKUP(Table7[[#This Row],[Customer_ID]],Table1[#All],3,FALSE)</f>
        <v>58</v>
      </c>
      <c r="I21" t="str">
        <f>VLOOKUP(Table7[[#This Row],[Customer_ID]],Table1[#All],4,FALSE)</f>
        <v>Female</v>
      </c>
      <c r="J21" t="str">
        <f>VLOOKUP(Table7[[#This Row],[Customer_ID]],Table1[#All],5,FALSE)</f>
        <v>Zamoraborough</v>
      </c>
      <c r="K21" t="str">
        <f>VLOOKUP(Table7[[#This Row],[Customer_ID]],Table1[#All],6,FALSE)</f>
        <v>Nevada</v>
      </c>
      <c r="L21" t="str">
        <f>VLOOKUP(Table7[[#This Row],[Customer_ID]],Table1[#All],7,FALSE)</f>
        <v>USA</v>
      </c>
      <c r="M21" t="str">
        <f>VLOOKUP(Table7[[#This Row],[Customer_ID]],Table1[#All],8,FALSE)</f>
        <v>Platinum</v>
      </c>
      <c r="N21" t="s">
        <v>1668</v>
      </c>
      <c r="O21" t="str">
        <f>VLOOKUP(Table7[[#This Row],[Product_ID]],Table4_2[#All],3,FALSE)</f>
        <v>Beauty</v>
      </c>
      <c r="P21" t="str">
        <f>VLOOKUP(Table7[[#This Row],[Product_ID]],Table4_2[#All],4,FALSE)</f>
        <v>Fragrance</v>
      </c>
      <c r="Q21">
        <f>VLOOKUP(Table7[[#This Row],[Product_ID]],Table4_2[#All],5,FALSE)</f>
        <v>482.75</v>
      </c>
      <c r="R21">
        <f>VLOOKUP(Table7[[#This Row],[Product_ID]],Table4_2[#All],6,FALSE)</f>
        <v>444</v>
      </c>
      <c r="S21" t="s">
        <v>1797</v>
      </c>
      <c r="T21" t="str">
        <f>VLOOKUP(Table7[[#This Row],[Store_ID]],Table5[#All],2,FALSE)</f>
        <v>Gardner, Humphrey and Contreras</v>
      </c>
      <c r="U21" t="str">
        <f>VLOOKUP(Table7[[#This Row],[Store_ID]],Table5[#All],3,FALSE)</f>
        <v>East</v>
      </c>
      <c r="V21" t="str">
        <f>VLOOKUP(Table7[[#This Row],[Store_ID]],Table5[#All],4,FALSE)</f>
        <v>Johnsonville</v>
      </c>
      <c r="W21" t="str">
        <f>VLOOKUP(Table7[[#This Row],[Store_ID]],Table5[#All],5,FALSE)</f>
        <v>Flagship</v>
      </c>
      <c r="X21">
        <v>4</v>
      </c>
      <c r="Y21">
        <v>513.67999999999995</v>
      </c>
      <c r="Z21">
        <v>0.04</v>
      </c>
      <c r="AA21" t="s">
        <v>1829</v>
      </c>
      <c r="AB21">
        <v>1782.4512</v>
      </c>
    </row>
    <row r="22" spans="1:28" x14ac:dyDescent="0.25">
      <c r="A22" t="s">
        <v>1846</v>
      </c>
      <c r="B22" s="2">
        <v>45843</v>
      </c>
      <c r="C22" t="s">
        <v>487</v>
      </c>
      <c r="D22" t="str">
        <f>VLOOKUP(Table7[[#This Row],[Customer_ID]],Table1[#All],2,FALSE)</f>
        <v>Justin Cross</v>
      </c>
      <c r="E22">
        <f t="shared" si="0"/>
        <v>5</v>
      </c>
      <c r="F22">
        <f t="shared" si="1"/>
        <v>7</v>
      </c>
      <c r="G22">
        <f t="shared" si="2"/>
        <v>2025</v>
      </c>
      <c r="H22">
        <f>VLOOKUP(Table7[[#This Row],[Customer_ID]],Table1[#All],3,FALSE)</f>
        <v>62</v>
      </c>
      <c r="I22" t="str">
        <f>VLOOKUP(Table7[[#This Row],[Customer_ID]],Table1[#All],4,FALSE)</f>
        <v>Female</v>
      </c>
      <c r="J22" t="str">
        <f>VLOOKUP(Table7[[#This Row],[Customer_ID]],Table1[#All],5,FALSE)</f>
        <v>North Anthonychester</v>
      </c>
      <c r="K22" t="str">
        <f>VLOOKUP(Table7[[#This Row],[Customer_ID]],Table1[#All],6,FALSE)</f>
        <v>Nevada</v>
      </c>
      <c r="L22" t="str">
        <f>VLOOKUP(Table7[[#This Row],[Customer_ID]],Table1[#All],7,FALSE)</f>
        <v>USA</v>
      </c>
      <c r="M22" t="str">
        <f>VLOOKUP(Table7[[#This Row],[Customer_ID]],Table1[#All],8,FALSE)</f>
        <v>Bronze</v>
      </c>
      <c r="N22" t="s">
        <v>1692</v>
      </c>
      <c r="O22" t="str">
        <f>VLOOKUP(Table7[[#This Row],[Product_ID]],Table4_2[#All],3,FALSE)</f>
        <v>Sports</v>
      </c>
      <c r="P22" t="str">
        <f>VLOOKUP(Table7[[#This Row],[Product_ID]],Table4_2[#All],4,FALSE)</f>
        <v>Fitness</v>
      </c>
      <c r="Q22">
        <f>VLOOKUP(Table7[[#This Row],[Product_ID]],Table4_2[#All],5,FALSE)</f>
        <v>477.61</v>
      </c>
      <c r="R22">
        <f>VLOOKUP(Table7[[#This Row],[Product_ID]],Table4_2[#All],6,FALSE)</f>
        <v>300</v>
      </c>
      <c r="S22" t="s">
        <v>1807</v>
      </c>
      <c r="T22" t="str">
        <f>VLOOKUP(Table7[[#This Row],[Store_ID]],Table5[#All],2,FALSE)</f>
        <v>Holloway Ltd</v>
      </c>
      <c r="U22" t="str">
        <f>VLOOKUP(Table7[[#This Row],[Store_ID]],Table5[#All],3,FALSE)</f>
        <v>North</v>
      </c>
      <c r="V22" t="str">
        <f>VLOOKUP(Table7[[#This Row],[Store_ID]],Table5[#All],4,FALSE)</f>
        <v>Bensonhaven</v>
      </c>
      <c r="W22" t="str">
        <f>VLOOKUP(Table7[[#This Row],[Store_ID]],Table5[#All],5,FALSE)</f>
        <v>Flagship</v>
      </c>
      <c r="X22">
        <v>3</v>
      </c>
      <c r="Y22">
        <v>514.48</v>
      </c>
      <c r="Z22">
        <v>0.27</v>
      </c>
      <c r="AA22" t="s">
        <v>1829</v>
      </c>
      <c r="AB22">
        <v>2159.4276</v>
      </c>
    </row>
    <row r="23" spans="1:28" x14ac:dyDescent="0.25">
      <c r="A23" t="s">
        <v>1847</v>
      </c>
      <c r="B23" s="2">
        <v>45447</v>
      </c>
      <c r="C23" t="s">
        <v>1235</v>
      </c>
      <c r="D23" t="str">
        <f>VLOOKUP(Table7[[#This Row],[Customer_ID]],Table1[#All],2,FALSE)</f>
        <v>Alexander Byrd</v>
      </c>
      <c r="E23">
        <f t="shared" si="0"/>
        <v>4</v>
      </c>
      <c r="F23">
        <f t="shared" si="1"/>
        <v>6</v>
      </c>
      <c r="G23">
        <f t="shared" si="2"/>
        <v>2024</v>
      </c>
      <c r="H23">
        <f>VLOOKUP(Table7[[#This Row],[Customer_ID]],Table1[#All],3,FALSE)</f>
        <v>25</v>
      </c>
      <c r="I23" t="str">
        <f>VLOOKUP(Table7[[#This Row],[Customer_ID]],Table1[#All],4,FALSE)</f>
        <v>Female</v>
      </c>
      <c r="J23" t="str">
        <f>VLOOKUP(Table7[[#This Row],[Customer_ID]],Table1[#All],5,FALSE)</f>
        <v>Parkerview</v>
      </c>
      <c r="K23" t="str">
        <f>VLOOKUP(Table7[[#This Row],[Customer_ID]],Table1[#All],6,FALSE)</f>
        <v>New York</v>
      </c>
      <c r="L23" t="str">
        <f>VLOOKUP(Table7[[#This Row],[Customer_ID]],Table1[#All],7,FALSE)</f>
        <v>USA</v>
      </c>
      <c r="M23" t="str">
        <f>VLOOKUP(Table7[[#This Row],[Customer_ID]],Table1[#All],8,FALSE)</f>
        <v>Silver</v>
      </c>
      <c r="N23" t="s">
        <v>1634</v>
      </c>
      <c r="O23" t="str">
        <f>VLOOKUP(Table7[[#This Row],[Product_ID]],Table4_2[#All],3,FALSE)</f>
        <v>Electronics</v>
      </c>
      <c r="P23" t="str">
        <f>VLOOKUP(Table7[[#This Row],[Product_ID]],Table4_2[#All],4,FALSE)</f>
        <v>Computer</v>
      </c>
      <c r="Q23">
        <f>VLOOKUP(Table7[[#This Row],[Product_ID]],Table4_2[#All],5,FALSE)</f>
        <v>253.33</v>
      </c>
      <c r="R23">
        <f>VLOOKUP(Table7[[#This Row],[Product_ID]],Table4_2[#All],6,FALSE)</f>
        <v>266</v>
      </c>
      <c r="S23" t="s">
        <v>1810</v>
      </c>
      <c r="T23" t="str">
        <f>VLOOKUP(Table7[[#This Row],[Store_ID]],Table5[#All],2,FALSE)</f>
        <v>Guerrero-Schmitt</v>
      </c>
      <c r="U23" t="str">
        <f>VLOOKUP(Table7[[#This Row],[Store_ID]],Table5[#All],3,FALSE)</f>
        <v>East</v>
      </c>
      <c r="V23" t="str">
        <f>VLOOKUP(Table7[[#This Row],[Store_ID]],Table5[#All],4,FALSE)</f>
        <v>East Stevechester</v>
      </c>
      <c r="W23" t="str">
        <f>VLOOKUP(Table7[[#This Row],[Store_ID]],Table5[#All],5,FALSE)</f>
        <v>Flagship</v>
      </c>
      <c r="X23">
        <v>1</v>
      </c>
      <c r="Y23">
        <v>510.19</v>
      </c>
      <c r="Z23">
        <v>0.22</v>
      </c>
      <c r="AA23" t="s">
        <v>1824</v>
      </c>
      <c r="AB23">
        <v>459.85680000000002</v>
      </c>
    </row>
    <row r="24" spans="1:28" x14ac:dyDescent="0.25">
      <c r="A24" t="s">
        <v>1848</v>
      </c>
      <c r="B24" s="2">
        <v>45394</v>
      </c>
      <c r="C24" t="s">
        <v>1466</v>
      </c>
      <c r="D24" t="str">
        <f>VLOOKUP(Table7[[#This Row],[Customer_ID]],Table1[#All],2,FALSE)</f>
        <v>Elizabeth Foster</v>
      </c>
      <c r="E24">
        <f t="shared" si="0"/>
        <v>12</v>
      </c>
      <c r="F24">
        <f t="shared" si="1"/>
        <v>4</v>
      </c>
      <c r="G24">
        <f t="shared" si="2"/>
        <v>2024</v>
      </c>
      <c r="H24">
        <f>VLOOKUP(Table7[[#This Row],[Customer_ID]],Table1[#All],3,FALSE)</f>
        <v>33</v>
      </c>
      <c r="I24" t="str">
        <f>VLOOKUP(Table7[[#This Row],[Customer_ID]],Table1[#All],4,FALSE)</f>
        <v>Female</v>
      </c>
      <c r="J24" t="str">
        <f>VLOOKUP(Table7[[#This Row],[Customer_ID]],Table1[#All],5,FALSE)</f>
        <v>Anthonymouth</v>
      </c>
      <c r="K24" t="str">
        <f>VLOOKUP(Table7[[#This Row],[Customer_ID]],Table1[#All],6,FALSE)</f>
        <v>Oklahoma</v>
      </c>
      <c r="L24" t="str">
        <f>VLOOKUP(Table7[[#This Row],[Customer_ID]],Table1[#All],7,FALSE)</f>
        <v>USA</v>
      </c>
      <c r="M24" t="str">
        <f>VLOOKUP(Table7[[#This Row],[Customer_ID]],Table1[#All],8,FALSE)</f>
        <v>Gold</v>
      </c>
      <c r="N24" t="s">
        <v>1686</v>
      </c>
      <c r="O24" t="str">
        <f>VLOOKUP(Table7[[#This Row],[Product_ID]],Table4_2[#All],3,FALSE)</f>
        <v>Clothing</v>
      </c>
      <c r="P24" t="str">
        <f>VLOOKUP(Table7[[#This Row],[Product_ID]],Table4_2[#All],4,FALSE)</f>
        <v>Bottoms</v>
      </c>
      <c r="Q24">
        <f>VLOOKUP(Table7[[#This Row],[Product_ID]],Table4_2[#All],5,FALSE)</f>
        <v>218.22</v>
      </c>
      <c r="R24">
        <f>VLOOKUP(Table7[[#This Row],[Product_ID]],Table4_2[#All],6,FALSE)</f>
        <v>224</v>
      </c>
      <c r="S24" t="s">
        <v>1789</v>
      </c>
      <c r="T24" t="str">
        <f>VLOOKUP(Table7[[#This Row],[Store_ID]],Table5[#All],2,FALSE)</f>
        <v>Hill, Wagner and Ballard</v>
      </c>
      <c r="U24" t="str">
        <f>VLOOKUP(Table7[[#This Row],[Store_ID]],Table5[#All],3,FALSE)</f>
        <v>East</v>
      </c>
      <c r="V24" t="str">
        <f>VLOOKUP(Table7[[#This Row],[Store_ID]],Table5[#All],4,FALSE)</f>
        <v>East Davidville</v>
      </c>
      <c r="W24" t="str">
        <f>VLOOKUP(Table7[[#This Row],[Store_ID]],Table5[#All],5,FALSE)</f>
        <v>Online</v>
      </c>
      <c r="X24">
        <v>3</v>
      </c>
      <c r="Y24">
        <v>979.42</v>
      </c>
      <c r="Z24">
        <v>0.03</v>
      </c>
      <c r="AA24" t="s">
        <v>1826</v>
      </c>
      <c r="AB24">
        <v>2850.1122</v>
      </c>
    </row>
    <row r="25" spans="1:28" x14ac:dyDescent="0.25">
      <c r="A25" t="s">
        <v>1849</v>
      </c>
      <c r="B25" s="2">
        <v>45466</v>
      </c>
      <c r="C25" t="s">
        <v>1151</v>
      </c>
      <c r="D25" t="str">
        <f>VLOOKUP(Table7[[#This Row],[Customer_ID]],Table1[#All],2,FALSE)</f>
        <v>Miranda King</v>
      </c>
      <c r="E25">
        <f t="shared" si="0"/>
        <v>23</v>
      </c>
      <c r="F25">
        <f t="shared" si="1"/>
        <v>6</v>
      </c>
      <c r="G25">
        <f t="shared" si="2"/>
        <v>2024</v>
      </c>
      <c r="H25">
        <f>VLOOKUP(Table7[[#This Row],[Customer_ID]],Table1[#All],3,FALSE)</f>
        <v>34</v>
      </c>
      <c r="I25" t="str">
        <f>VLOOKUP(Table7[[#This Row],[Customer_ID]],Table1[#All],4,FALSE)</f>
        <v>Female</v>
      </c>
      <c r="J25" t="str">
        <f>VLOOKUP(Table7[[#This Row],[Customer_ID]],Table1[#All],5,FALSE)</f>
        <v>West Mathew</v>
      </c>
      <c r="K25" t="str">
        <f>VLOOKUP(Table7[[#This Row],[Customer_ID]],Table1[#All],6,FALSE)</f>
        <v>New York</v>
      </c>
      <c r="L25" t="str">
        <f>VLOOKUP(Table7[[#This Row],[Customer_ID]],Table1[#All],7,FALSE)</f>
        <v>USA</v>
      </c>
      <c r="M25" t="str">
        <f>VLOOKUP(Table7[[#This Row],[Customer_ID]],Table1[#All],8,FALSE)</f>
        <v>Platinum</v>
      </c>
      <c r="N25" t="s">
        <v>1572</v>
      </c>
      <c r="O25" t="str">
        <f>VLOOKUP(Table7[[#This Row],[Product_ID]],Table4_2[#All],3,FALSE)</f>
        <v>Beauty</v>
      </c>
      <c r="P25" t="str">
        <f>VLOOKUP(Table7[[#This Row],[Product_ID]],Table4_2[#All],4,FALSE)</f>
        <v>Haircare</v>
      </c>
      <c r="Q25">
        <f>VLOOKUP(Table7[[#This Row],[Product_ID]],Table4_2[#All],5,FALSE)</f>
        <v>115.82</v>
      </c>
      <c r="R25">
        <f>VLOOKUP(Table7[[#This Row],[Product_ID]],Table4_2[#All],6,FALSE)</f>
        <v>460</v>
      </c>
      <c r="S25" t="s">
        <v>1782</v>
      </c>
      <c r="T25" t="str">
        <f>VLOOKUP(Table7[[#This Row],[Store_ID]],Table5[#All],2,FALSE)</f>
        <v>Bean, Jones and Park</v>
      </c>
      <c r="U25" t="str">
        <f>VLOOKUP(Table7[[#This Row],[Store_ID]],Table5[#All],3,FALSE)</f>
        <v>West</v>
      </c>
      <c r="V25" t="str">
        <f>VLOOKUP(Table7[[#This Row],[Store_ID]],Table5[#All],4,FALSE)</f>
        <v>Thompsonborough</v>
      </c>
      <c r="W25" t="str">
        <f>VLOOKUP(Table7[[#This Row],[Store_ID]],Table5[#All],5,FALSE)</f>
        <v>Online</v>
      </c>
      <c r="X25">
        <v>1</v>
      </c>
      <c r="Y25">
        <v>719.28</v>
      </c>
      <c r="Z25">
        <v>0.08</v>
      </c>
      <c r="AA25" t="s">
        <v>1824</v>
      </c>
      <c r="AB25">
        <v>661.73760000000004</v>
      </c>
    </row>
    <row r="26" spans="1:28" x14ac:dyDescent="0.25">
      <c r="A26" t="s">
        <v>1850</v>
      </c>
      <c r="B26" s="2">
        <v>45908</v>
      </c>
      <c r="C26" t="s">
        <v>613</v>
      </c>
      <c r="D26" t="str">
        <f>VLOOKUP(Table7[[#This Row],[Customer_ID]],Table1[#All],2,FALSE)</f>
        <v>Jennifer Pruitt</v>
      </c>
      <c r="E26">
        <f t="shared" si="0"/>
        <v>8</v>
      </c>
      <c r="F26">
        <f t="shared" si="1"/>
        <v>9</v>
      </c>
      <c r="G26">
        <f t="shared" si="2"/>
        <v>2025</v>
      </c>
      <c r="H26">
        <f>VLOOKUP(Table7[[#This Row],[Customer_ID]],Table1[#All],3,FALSE)</f>
        <v>53</v>
      </c>
      <c r="I26" t="str">
        <f>VLOOKUP(Table7[[#This Row],[Customer_ID]],Table1[#All],4,FALSE)</f>
        <v>Male</v>
      </c>
      <c r="J26" t="str">
        <f>VLOOKUP(Table7[[#This Row],[Customer_ID]],Table1[#All],5,FALSE)</f>
        <v>East Justin</v>
      </c>
      <c r="K26" t="str">
        <f>VLOOKUP(Table7[[#This Row],[Customer_ID]],Table1[#All],6,FALSE)</f>
        <v>Missouri</v>
      </c>
      <c r="L26" t="str">
        <f>VLOOKUP(Table7[[#This Row],[Customer_ID]],Table1[#All],7,FALSE)</f>
        <v>USA</v>
      </c>
      <c r="M26" t="str">
        <f>VLOOKUP(Table7[[#This Row],[Customer_ID]],Table1[#All],8,FALSE)</f>
        <v>Silver</v>
      </c>
      <c r="N26" t="s">
        <v>1682</v>
      </c>
      <c r="O26" t="str">
        <f>VLOOKUP(Table7[[#This Row],[Product_ID]],Table4_2[#All],3,FALSE)</f>
        <v>Electronics</v>
      </c>
      <c r="P26" t="str">
        <f>VLOOKUP(Table7[[#This Row],[Product_ID]],Table4_2[#All],4,FALSE)</f>
        <v>Accessories</v>
      </c>
      <c r="Q26">
        <f>VLOOKUP(Table7[[#This Row],[Product_ID]],Table4_2[#All],5,FALSE)</f>
        <v>349.17</v>
      </c>
      <c r="R26">
        <f>VLOOKUP(Table7[[#This Row],[Product_ID]],Table4_2[#All],6,FALSE)</f>
        <v>476</v>
      </c>
      <c r="S26" t="s">
        <v>1776</v>
      </c>
      <c r="T26" t="str">
        <f>VLOOKUP(Table7[[#This Row],[Store_ID]],Table5[#All],2,FALSE)</f>
        <v>Benson-Elliott</v>
      </c>
      <c r="U26" t="str">
        <f>VLOOKUP(Table7[[#This Row],[Store_ID]],Table5[#All],3,FALSE)</f>
        <v>East</v>
      </c>
      <c r="V26" t="str">
        <f>VLOOKUP(Table7[[#This Row],[Store_ID]],Table5[#All],4,FALSE)</f>
        <v>Port Josephberg</v>
      </c>
      <c r="W26" t="str">
        <f>VLOOKUP(Table7[[#This Row],[Store_ID]],Table5[#All],5,FALSE)</f>
        <v>Online</v>
      </c>
      <c r="X26">
        <v>3</v>
      </c>
      <c r="Y26">
        <v>77.599999999999994</v>
      </c>
      <c r="Z26">
        <v>7.0000000000000007E-2</v>
      </c>
      <c r="AA26" t="s">
        <v>1824</v>
      </c>
      <c r="AB26">
        <v>216.50399999999999</v>
      </c>
    </row>
    <row r="27" spans="1:28" x14ac:dyDescent="0.25">
      <c r="A27" t="s">
        <v>1851</v>
      </c>
      <c r="B27" s="2">
        <v>45552</v>
      </c>
      <c r="C27" t="s">
        <v>1190</v>
      </c>
      <c r="D27" t="str">
        <f>VLOOKUP(Table7[[#This Row],[Customer_ID]],Table1[#All],2,FALSE)</f>
        <v>Erika Padilla</v>
      </c>
      <c r="E27">
        <f t="shared" si="0"/>
        <v>17</v>
      </c>
      <c r="F27">
        <f t="shared" si="1"/>
        <v>9</v>
      </c>
      <c r="G27">
        <f t="shared" si="2"/>
        <v>2024</v>
      </c>
      <c r="H27">
        <f>VLOOKUP(Table7[[#This Row],[Customer_ID]],Table1[#All],3,FALSE)</f>
        <v>50</v>
      </c>
      <c r="I27" t="str">
        <f>VLOOKUP(Table7[[#This Row],[Customer_ID]],Table1[#All],4,FALSE)</f>
        <v>Male</v>
      </c>
      <c r="J27" t="str">
        <f>VLOOKUP(Table7[[#This Row],[Customer_ID]],Table1[#All],5,FALSE)</f>
        <v>Andrewsland</v>
      </c>
      <c r="K27" t="str">
        <f>VLOOKUP(Table7[[#This Row],[Customer_ID]],Table1[#All],6,FALSE)</f>
        <v>Alabama</v>
      </c>
      <c r="L27" t="str">
        <f>VLOOKUP(Table7[[#This Row],[Customer_ID]],Table1[#All],7,FALSE)</f>
        <v>USA</v>
      </c>
      <c r="M27" t="str">
        <f>VLOOKUP(Table7[[#This Row],[Customer_ID]],Table1[#All],8,FALSE)</f>
        <v>Silver</v>
      </c>
      <c r="N27" t="s">
        <v>1555</v>
      </c>
      <c r="O27" t="str">
        <f>VLOOKUP(Table7[[#This Row],[Product_ID]],Table4_2[#All],3,FALSE)</f>
        <v>Clothing</v>
      </c>
      <c r="P27" t="str">
        <f>VLOOKUP(Table7[[#This Row],[Product_ID]],Table4_2[#All],4,FALSE)</f>
        <v>Accessories</v>
      </c>
      <c r="Q27">
        <f>VLOOKUP(Table7[[#This Row],[Product_ID]],Table4_2[#All],5,FALSE)</f>
        <v>261</v>
      </c>
      <c r="R27">
        <f>VLOOKUP(Table7[[#This Row],[Product_ID]],Table4_2[#All],6,FALSE)</f>
        <v>59</v>
      </c>
      <c r="S27" t="s">
        <v>1766</v>
      </c>
      <c r="T27" t="str">
        <f>VLOOKUP(Table7[[#This Row],[Store_ID]],Table5[#All],2,FALSE)</f>
        <v>Johnson-Wright</v>
      </c>
      <c r="U27" t="str">
        <f>VLOOKUP(Table7[[#This Row],[Store_ID]],Table5[#All],3,FALSE)</f>
        <v>North</v>
      </c>
      <c r="V27" t="str">
        <f>VLOOKUP(Table7[[#This Row],[Store_ID]],Table5[#All],4,FALSE)</f>
        <v>Hoodberg</v>
      </c>
      <c r="W27" t="str">
        <f>VLOOKUP(Table7[[#This Row],[Store_ID]],Table5[#All],5,FALSE)</f>
        <v>Outlet</v>
      </c>
      <c r="X27">
        <v>4</v>
      </c>
      <c r="Y27">
        <v>852.71</v>
      </c>
      <c r="Z27">
        <v>0.14000000000000001</v>
      </c>
      <c r="AA27" t="s">
        <v>1826</v>
      </c>
      <c r="AB27">
        <v>2933.3224</v>
      </c>
    </row>
    <row r="28" spans="1:28" x14ac:dyDescent="0.25">
      <c r="A28" t="s">
        <v>1852</v>
      </c>
      <c r="B28" s="2">
        <v>45294</v>
      </c>
      <c r="C28" t="s">
        <v>693</v>
      </c>
      <c r="D28" t="str">
        <f>VLOOKUP(Table7[[#This Row],[Customer_ID]],Table1[#All],2,FALSE)</f>
        <v>Stuart Johnson</v>
      </c>
      <c r="E28">
        <f t="shared" si="0"/>
        <v>3</v>
      </c>
      <c r="F28">
        <f t="shared" si="1"/>
        <v>1</v>
      </c>
      <c r="G28">
        <f t="shared" si="2"/>
        <v>2024</v>
      </c>
      <c r="H28">
        <f>VLOOKUP(Table7[[#This Row],[Customer_ID]],Table1[#All],3,FALSE)</f>
        <v>42</v>
      </c>
      <c r="I28" t="str">
        <f>VLOOKUP(Table7[[#This Row],[Customer_ID]],Table1[#All],4,FALSE)</f>
        <v>Female</v>
      </c>
      <c r="J28" t="str">
        <f>VLOOKUP(Table7[[#This Row],[Customer_ID]],Table1[#All],5,FALSE)</f>
        <v>West Markport</v>
      </c>
      <c r="K28" t="str">
        <f>VLOOKUP(Table7[[#This Row],[Customer_ID]],Table1[#All],6,FALSE)</f>
        <v>North Dakota</v>
      </c>
      <c r="L28" t="str">
        <f>VLOOKUP(Table7[[#This Row],[Customer_ID]],Table1[#All],7,FALSE)</f>
        <v>USA</v>
      </c>
      <c r="M28" t="str">
        <f>VLOOKUP(Table7[[#This Row],[Customer_ID]],Table1[#All],8,FALSE)</f>
        <v>Platinum</v>
      </c>
      <c r="N28" t="s">
        <v>1744</v>
      </c>
      <c r="O28" t="str">
        <f>VLOOKUP(Table7[[#This Row],[Product_ID]],Table4_2[#All],3,FALSE)</f>
        <v>Electronics</v>
      </c>
      <c r="P28" t="str">
        <f>VLOOKUP(Table7[[#This Row],[Product_ID]],Table4_2[#All],4,FALSE)</f>
        <v>Audio</v>
      </c>
      <c r="Q28">
        <f>VLOOKUP(Table7[[#This Row],[Product_ID]],Table4_2[#All],5,FALSE)</f>
        <v>431.67</v>
      </c>
      <c r="R28">
        <f>VLOOKUP(Table7[[#This Row],[Product_ID]],Table4_2[#All],6,FALSE)</f>
        <v>73</v>
      </c>
      <c r="S28" t="s">
        <v>1782</v>
      </c>
      <c r="T28" t="str">
        <f>VLOOKUP(Table7[[#This Row],[Store_ID]],Table5[#All],2,FALSE)</f>
        <v>Bean, Jones and Park</v>
      </c>
      <c r="U28" t="str">
        <f>VLOOKUP(Table7[[#This Row],[Store_ID]],Table5[#All],3,FALSE)</f>
        <v>West</v>
      </c>
      <c r="V28" t="str">
        <f>VLOOKUP(Table7[[#This Row],[Store_ID]],Table5[#All],4,FALSE)</f>
        <v>Thompsonborough</v>
      </c>
      <c r="W28" t="str">
        <f>VLOOKUP(Table7[[#This Row],[Store_ID]],Table5[#All],5,FALSE)</f>
        <v>Online</v>
      </c>
      <c r="X28">
        <v>4</v>
      </c>
      <c r="Y28">
        <v>156.16</v>
      </c>
      <c r="Z28" s="5">
        <v>0.14000000000000001</v>
      </c>
      <c r="AA28" t="s">
        <v>1824</v>
      </c>
      <c r="AB28">
        <v>599.65440000000001</v>
      </c>
    </row>
    <row r="29" spans="1:28" x14ac:dyDescent="0.25">
      <c r="A29" t="s">
        <v>1853</v>
      </c>
      <c r="B29" s="2">
        <v>45710</v>
      </c>
      <c r="C29" t="s">
        <v>654</v>
      </c>
      <c r="D29" t="str">
        <f>VLOOKUP(Table7[[#This Row],[Customer_ID]],Table1[#All],2,FALSE)</f>
        <v>Anna Perez</v>
      </c>
      <c r="E29">
        <f t="shared" si="0"/>
        <v>22</v>
      </c>
      <c r="F29">
        <f t="shared" si="1"/>
        <v>2</v>
      </c>
      <c r="G29">
        <f t="shared" si="2"/>
        <v>2025</v>
      </c>
      <c r="H29">
        <f>VLOOKUP(Table7[[#This Row],[Customer_ID]],Table1[#All],3,FALSE)</f>
        <v>30</v>
      </c>
      <c r="I29" t="str">
        <f>VLOOKUP(Table7[[#This Row],[Customer_ID]],Table1[#All],4,FALSE)</f>
        <v>Male</v>
      </c>
      <c r="J29" t="str">
        <f>VLOOKUP(Table7[[#This Row],[Customer_ID]],Table1[#All],5,FALSE)</f>
        <v>South Jerry</v>
      </c>
      <c r="K29" t="str">
        <f>VLOOKUP(Table7[[#This Row],[Customer_ID]],Table1[#All],6,FALSE)</f>
        <v>Maine</v>
      </c>
      <c r="L29" t="str">
        <f>VLOOKUP(Table7[[#This Row],[Customer_ID]],Table1[#All],7,FALSE)</f>
        <v>USA</v>
      </c>
      <c r="M29" t="str">
        <f>VLOOKUP(Table7[[#This Row],[Customer_ID]],Table1[#All],8,FALSE)</f>
        <v>Platinum</v>
      </c>
      <c r="N29" t="s">
        <v>1702</v>
      </c>
      <c r="O29" t="str">
        <f>VLOOKUP(Table7[[#This Row],[Product_ID]],Table4_2[#All],3,FALSE)</f>
        <v>Electronics</v>
      </c>
      <c r="P29" t="str">
        <f>VLOOKUP(Table7[[#This Row],[Product_ID]],Table4_2[#All],4,FALSE)</f>
        <v>Appliances</v>
      </c>
      <c r="Q29">
        <f>VLOOKUP(Table7[[#This Row],[Product_ID]],Table4_2[#All],5,FALSE)</f>
        <v>480.9</v>
      </c>
      <c r="R29">
        <f>VLOOKUP(Table7[[#This Row],[Product_ID]],Table4_2[#All],6,FALSE)</f>
        <v>104</v>
      </c>
      <c r="S29" t="s">
        <v>1782</v>
      </c>
      <c r="T29" t="str">
        <f>VLOOKUP(Table7[[#This Row],[Store_ID]],Table5[#All],2,FALSE)</f>
        <v>Bean, Jones and Park</v>
      </c>
      <c r="U29" t="str">
        <f>VLOOKUP(Table7[[#This Row],[Store_ID]],Table5[#All],3,FALSE)</f>
        <v>West</v>
      </c>
      <c r="V29" t="str">
        <f>VLOOKUP(Table7[[#This Row],[Store_ID]],Table5[#All],4,FALSE)</f>
        <v>Thompsonborough</v>
      </c>
      <c r="W29" t="str">
        <f>VLOOKUP(Table7[[#This Row],[Store_ID]],Table5[#All],5,FALSE)</f>
        <v>Online</v>
      </c>
      <c r="X29">
        <v>3</v>
      </c>
      <c r="Y29">
        <v>815.49</v>
      </c>
      <c r="Z29">
        <v>0.17</v>
      </c>
      <c r="AA29" t="s">
        <v>1824</v>
      </c>
      <c r="AB29">
        <v>2030.5700999999999</v>
      </c>
    </row>
    <row r="30" spans="1:28" x14ac:dyDescent="0.25">
      <c r="A30" t="s">
        <v>1854</v>
      </c>
      <c r="B30" s="2">
        <v>45923</v>
      </c>
      <c r="C30" t="s">
        <v>499</v>
      </c>
      <c r="D30" t="str">
        <f>VLOOKUP(Table7[[#This Row],[Customer_ID]],Table1[#All],2,FALSE)</f>
        <v>Theresa Campbell</v>
      </c>
      <c r="E30">
        <f t="shared" si="0"/>
        <v>23</v>
      </c>
      <c r="F30">
        <f t="shared" si="1"/>
        <v>9</v>
      </c>
      <c r="G30">
        <f t="shared" si="2"/>
        <v>2025</v>
      </c>
      <c r="H30">
        <f>VLOOKUP(Table7[[#This Row],[Customer_ID]],Table1[#All],3,FALSE)</f>
        <v>42</v>
      </c>
      <c r="I30" t="str">
        <f>VLOOKUP(Table7[[#This Row],[Customer_ID]],Table1[#All],4,FALSE)</f>
        <v>Female</v>
      </c>
      <c r="J30" t="str">
        <f>VLOOKUP(Table7[[#This Row],[Customer_ID]],Table1[#All],5,FALSE)</f>
        <v>New Brian</v>
      </c>
      <c r="K30" t="str">
        <f>VLOOKUP(Table7[[#This Row],[Customer_ID]],Table1[#All],6,FALSE)</f>
        <v>Wisconsin</v>
      </c>
      <c r="L30" t="str">
        <f>VLOOKUP(Table7[[#This Row],[Customer_ID]],Table1[#All],7,FALSE)</f>
        <v>USA</v>
      </c>
      <c r="M30" t="str">
        <f>VLOOKUP(Table7[[#This Row],[Customer_ID]],Table1[#All],8,FALSE)</f>
        <v>Bronze</v>
      </c>
      <c r="N30" t="s">
        <v>1574</v>
      </c>
      <c r="O30" t="str">
        <f>VLOOKUP(Table7[[#This Row],[Product_ID]],Table4_2[#All],3,FALSE)</f>
        <v>Electronics</v>
      </c>
      <c r="P30" t="str">
        <f>VLOOKUP(Table7[[#This Row],[Product_ID]],Table4_2[#All],4,FALSE)</f>
        <v>Accessories</v>
      </c>
      <c r="Q30">
        <f>VLOOKUP(Table7[[#This Row],[Product_ID]],Table4_2[#All],5,FALSE)</f>
        <v>242.23</v>
      </c>
      <c r="R30">
        <f>VLOOKUP(Table7[[#This Row],[Product_ID]],Table4_2[#All],6,FALSE)</f>
        <v>453</v>
      </c>
      <c r="S30" t="s">
        <v>1761</v>
      </c>
      <c r="T30" t="str">
        <f>VLOOKUP(Table7[[#This Row],[Store_ID]],Table5[#All],2,FALSE)</f>
        <v>Black-Horn</v>
      </c>
      <c r="U30" t="str">
        <f>VLOOKUP(Table7[[#This Row],[Store_ID]],Table5[#All],3,FALSE)</f>
        <v>South</v>
      </c>
      <c r="V30" t="str">
        <f>VLOOKUP(Table7[[#This Row],[Store_ID]],Table5[#All],4,FALSE)</f>
        <v>North Nancyview</v>
      </c>
      <c r="W30" t="str">
        <f>VLOOKUP(Table7[[#This Row],[Store_ID]],Table5[#All],5,FALSE)</f>
        <v>Outlet</v>
      </c>
      <c r="X30">
        <v>2</v>
      </c>
      <c r="Y30">
        <v>74.209999999999994</v>
      </c>
      <c r="Z30">
        <v>0.11</v>
      </c>
      <c r="AA30" t="s">
        <v>1826</v>
      </c>
      <c r="AB30">
        <v>132.09379999999999</v>
      </c>
    </row>
    <row r="31" spans="1:28" x14ac:dyDescent="0.25">
      <c r="A31" t="s">
        <v>1855</v>
      </c>
      <c r="B31" s="2">
        <v>45302</v>
      </c>
      <c r="C31" t="s">
        <v>1092</v>
      </c>
      <c r="D31" t="str">
        <f>VLOOKUP(Table7[[#This Row],[Customer_ID]],Table1[#All],2,FALSE)</f>
        <v>Sherry Cabrera</v>
      </c>
      <c r="E31">
        <f t="shared" si="0"/>
        <v>11</v>
      </c>
      <c r="F31">
        <f t="shared" si="1"/>
        <v>1</v>
      </c>
      <c r="G31">
        <f t="shared" si="2"/>
        <v>2024</v>
      </c>
      <c r="H31">
        <f>VLOOKUP(Table7[[#This Row],[Customer_ID]],Table1[#All],3,FALSE)</f>
        <v>55</v>
      </c>
      <c r="I31" t="str">
        <f>VLOOKUP(Table7[[#This Row],[Customer_ID]],Table1[#All],4,FALSE)</f>
        <v>Male</v>
      </c>
      <c r="J31" t="str">
        <f>VLOOKUP(Table7[[#This Row],[Customer_ID]],Table1[#All],5,FALSE)</f>
        <v>Shannonview</v>
      </c>
      <c r="K31" t="str">
        <f>VLOOKUP(Table7[[#This Row],[Customer_ID]],Table1[#All],6,FALSE)</f>
        <v>Pennsylvania</v>
      </c>
      <c r="L31" t="str">
        <f>VLOOKUP(Table7[[#This Row],[Customer_ID]],Table1[#All],7,FALSE)</f>
        <v>USA</v>
      </c>
      <c r="M31" t="str">
        <f>VLOOKUP(Table7[[#This Row],[Customer_ID]],Table1[#All],8,FALSE)</f>
        <v>Silver</v>
      </c>
      <c r="N31" t="s">
        <v>1746</v>
      </c>
      <c r="O31" t="str">
        <f>VLOOKUP(Table7[[#This Row],[Product_ID]],Table4_2[#All],3,FALSE)</f>
        <v>Home</v>
      </c>
      <c r="P31" t="str">
        <f>VLOOKUP(Table7[[#This Row],[Product_ID]],Table4_2[#All],4,FALSE)</f>
        <v>Kitchen</v>
      </c>
      <c r="Q31">
        <f>VLOOKUP(Table7[[#This Row],[Product_ID]],Table4_2[#All],5,FALSE)</f>
        <v>201.41</v>
      </c>
      <c r="R31">
        <f>VLOOKUP(Table7[[#This Row],[Product_ID]],Table4_2[#All],6,FALSE)</f>
        <v>146</v>
      </c>
      <c r="S31" t="s">
        <v>1766</v>
      </c>
      <c r="T31" t="str">
        <f>VLOOKUP(Table7[[#This Row],[Store_ID]],Table5[#All],2,FALSE)</f>
        <v>Johnson-Wright</v>
      </c>
      <c r="U31" t="str">
        <f>VLOOKUP(Table7[[#This Row],[Store_ID]],Table5[#All],3,FALSE)</f>
        <v>North</v>
      </c>
      <c r="V31" t="str">
        <f>VLOOKUP(Table7[[#This Row],[Store_ID]],Table5[#All],4,FALSE)</f>
        <v>Hoodberg</v>
      </c>
      <c r="W31" t="str">
        <f>VLOOKUP(Table7[[#This Row],[Store_ID]],Table5[#All],5,FALSE)</f>
        <v>Outlet</v>
      </c>
      <c r="X31" s="8">
        <v>2.4</v>
      </c>
      <c r="Y31">
        <v>451.67</v>
      </c>
      <c r="Z31">
        <v>0.15</v>
      </c>
      <c r="AA31" t="s">
        <v>1824</v>
      </c>
      <c r="AB31">
        <v>1535.6780000000001</v>
      </c>
    </row>
    <row r="32" spans="1:28" x14ac:dyDescent="0.25">
      <c r="A32" t="s">
        <v>1856</v>
      </c>
      <c r="B32" s="2">
        <v>45217</v>
      </c>
      <c r="C32" t="s">
        <v>118</v>
      </c>
      <c r="D32" t="str">
        <f>VLOOKUP(Table7[[#This Row],[Customer_ID]],Table1[#All],2,FALSE)</f>
        <v>Joshua Ryan</v>
      </c>
      <c r="E32">
        <f t="shared" si="0"/>
        <v>18</v>
      </c>
      <c r="F32">
        <f t="shared" si="1"/>
        <v>10</v>
      </c>
      <c r="G32">
        <f t="shared" si="2"/>
        <v>2023</v>
      </c>
      <c r="H32">
        <f>VLOOKUP(Table7[[#This Row],[Customer_ID]],Table1[#All],3,FALSE)</f>
        <v>27</v>
      </c>
      <c r="I32" t="str">
        <f>VLOOKUP(Table7[[#This Row],[Customer_ID]],Table1[#All],4,FALSE)</f>
        <v>Female</v>
      </c>
      <c r="J32" t="str">
        <f>VLOOKUP(Table7[[#This Row],[Customer_ID]],Table1[#All],5,FALSE)</f>
        <v>New David</v>
      </c>
      <c r="K32" t="str">
        <f>VLOOKUP(Table7[[#This Row],[Customer_ID]],Table1[#All],6,FALSE)</f>
        <v>New Jersey</v>
      </c>
      <c r="L32" t="str">
        <f>VLOOKUP(Table7[[#This Row],[Customer_ID]],Table1[#All],7,FALSE)</f>
        <v>USA</v>
      </c>
      <c r="M32" t="str">
        <f>VLOOKUP(Table7[[#This Row],[Customer_ID]],Table1[#All],8,FALSE)</f>
        <v>Platinum</v>
      </c>
      <c r="N32" t="s">
        <v>1555</v>
      </c>
      <c r="O32" t="str">
        <f>VLOOKUP(Table7[[#This Row],[Product_ID]],Table4_2[#All],3,FALSE)</f>
        <v>Clothing</v>
      </c>
      <c r="P32" t="str">
        <f>VLOOKUP(Table7[[#This Row],[Product_ID]],Table4_2[#All],4,FALSE)</f>
        <v>Accessories</v>
      </c>
      <c r="Q32">
        <f>VLOOKUP(Table7[[#This Row],[Product_ID]],Table4_2[#All],5,FALSE)</f>
        <v>261</v>
      </c>
      <c r="R32">
        <f>VLOOKUP(Table7[[#This Row],[Product_ID]],Table4_2[#All],6,FALSE)</f>
        <v>59</v>
      </c>
      <c r="S32" t="s">
        <v>1813</v>
      </c>
      <c r="T32" t="str">
        <f>VLOOKUP(Table7[[#This Row],[Store_ID]],Table5[#All],2,FALSE)</f>
        <v>Mann-Austin</v>
      </c>
      <c r="U32" t="str">
        <f>VLOOKUP(Table7[[#This Row],[Store_ID]],Table5[#All],3,FALSE)</f>
        <v>East</v>
      </c>
      <c r="V32" t="str">
        <f>VLOOKUP(Table7[[#This Row],[Store_ID]],Table5[#All],4,FALSE)</f>
        <v>Vasquezborough</v>
      </c>
      <c r="W32" t="str">
        <f>VLOOKUP(Table7[[#This Row],[Store_ID]],Table5[#All],5,FALSE)</f>
        <v>Online</v>
      </c>
      <c r="X32">
        <v>1</v>
      </c>
      <c r="Y32">
        <v>429.38</v>
      </c>
      <c r="Z32">
        <v>0.13</v>
      </c>
      <c r="AA32" t="s">
        <v>1826</v>
      </c>
      <c r="AB32">
        <v>373.56060000000002</v>
      </c>
    </row>
    <row r="33" spans="1:28" x14ac:dyDescent="0.25">
      <c r="A33" t="s">
        <v>1857</v>
      </c>
      <c r="B33" s="2">
        <v>45593</v>
      </c>
      <c r="C33" t="s">
        <v>1281</v>
      </c>
      <c r="D33" t="str">
        <f>VLOOKUP(Table7[[#This Row],[Customer_ID]],Table1[#All],2,FALSE)</f>
        <v>Shane Brown</v>
      </c>
      <c r="E33">
        <f t="shared" si="0"/>
        <v>28</v>
      </c>
      <c r="F33">
        <f t="shared" si="1"/>
        <v>10</v>
      </c>
      <c r="G33">
        <f t="shared" si="2"/>
        <v>2024</v>
      </c>
      <c r="H33">
        <f>VLOOKUP(Table7[[#This Row],[Customer_ID]],Table1[#All],3,FALSE)</f>
        <v>23</v>
      </c>
      <c r="I33" t="str">
        <f>VLOOKUP(Table7[[#This Row],[Customer_ID]],Table1[#All],4,FALSE)</f>
        <v>Female</v>
      </c>
      <c r="J33" t="str">
        <f>VLOOKUP(Table7[[#This Row],[Customer_ID]],Table1[#All],5,FALSE)</f>
        <v>East Andrea</v>
      </c>
      <c r="K33" t="str">
        <f>VLOOKUP(Table7[[#This Row],[Customer_ID]],Table1[#All],6,FALSE)</f>
        <v>Michigan</v>
      </c>
      <c r="L33" t="str">
        <f>VLOOKUP(Table7[[#This Row],[Customer_ID]],Table1[#All],7,FALSE)</f>
        <v>USA</v>
      </c>
      <c r="M33" t="str">
        <f>VLOOKUP(Table7[[#This Row],[Customer_ID]],Table1[#All],8,FALSE)</f>
        <v>Gold</v>
      </c>
      <c r="N33" t="s">
        <v>1654</v>
      </c>
      <c r="O33" t="str">
        <f>VLOOKUP(Table7[[#This Row],[Product_ID]],Table4_2[#All],3,FALSE)</f>
        <v>Clothing</v>
      </c>
      <c r="P33" t="str">
        <f>VLOOKUP(Table7[[#This Row],[Product_ID]],Table4_2[#All],4,FALSE)</f>
        <v>Bottoms</v>
      </c>
      <c r="Q33">
        <f>VLOOKUP(Table7[[#This Row],[Product_ID]],Table4_2[#All],5,FALSE)</f>
        <v>386.56</v>
      </c>
      <c r="R33">
        <f>VLOOKUP(Table7[[#This Row],[Product_ID]],Table4_2[#All],6,FALSE)</f>
        <v>125</v>
      </c>
      <c r="S33" t="s">
        <v>1794</v>
      </c>
      <c r="T33" t="str">
        <f>VLOOKUP(Table7[[#This Row],[Store_ID]],Table5[#All],2,FALSE)</f>
        <v>Thomas, Bridges and Harris</v>
      </c>
      <c r="U33" t="str">
        <f>VLOOKUP(Table7[[#This Row],[Store_ID]],Table5[#All],3,FALSE)</f>
        <v>North</v>
      </c>
      <c r="V33" t="str">
        <f>VLOOKUP(Table7[[#This Row],[Store_ID]],Table5[#All],4,FALSE)</f>
        <v>Sabrinatown</v>
      </c>
      <c r="W33" t="str">
        <f>VLOOKUP(Table7[[#This Row],[Store_ID]],Table5[#All],5,FALSE)</f>
        <v>Online</v>
      </c>
      <c r="X33">
        <v>2</v>
      </c>
      <c r="Y33">
        <v>148.96</v>
      </c>
      <c r="Z33">
        <v>0.03</v>
      </c>
      <c r="AA33" t="s">
        <v>1829</v>
      </c>
      <c r="AB33">
        <v>288.98239999999998</v>
      </c>
    </row>
    <row r="34" spans="1:28" x14ac:dyDescent="0.25">
      <c r="A34" t="s">
        <v>1858</v>
      </c>
      <c r="B34" s="2">
        <v>45597</v>
      </c>
      <c r="C34" t="s">
        <v>1240</v>
      </c>
      <c r="D34" t="str">
        <f>VLOOKUP(Table7[[#This Row],[Customer_ID]],Table1[#All],2,FALSE)</f>
        <v>Jennifer Johnson</v>
      </c>
      <c r="E34">
        <f t="shared" ref="E34:E65" si="3">DAY(B34)</f>
        <v>1</v>
      </c>
      <c r="F34">
        <f t="shared" si="1"/>
        <v>11</v>
      </c>
      <c r="G34">
        <f t="shared" si="2"/>
        <v>2024</v>
      </c>
      <c r="H34">
        <f>VLOOKUP(Table7[[#This Row],[Customer_ID]],Table1[#All],3,FALSE)</f>
        <v>54</v>
      </c>
      <c r="I34" t="str">
        <f>VLOOKUP(Table7[[#This Row],[Customer_ID]],Table1[#All],4,FALSE)</f>
        <v>Male</v>
      </c>
      <c r="J34" t="str">
        <f>VLOOKUP(Table7[[#This Row],[Customer_ID]],Table1[#All],5,FALSE)</f>
        <v>Cheyenneborough</v>
      </c>
      <c r="K34" t="str">
        <f>VLOOKUP(Table7[[#This Row],[Customer_ID]],Table1[#All],6,FALSE)</f>
        <v>New Hampshire</v>
      </c>
      <c r="L34" t="str">
        <f>VLOOKUP(Table7[[#This Row],[Customer_ID]],Table1[#All],7,FALSE)</f>
        <v>USA</v>
      </c>
      <c r="M34" t="str">
        <f>VLOOKUP(Table7[[#This Row],[Customer_ID]],Table1[#All],8,FALSE)</f>
        <v>Bronze</v>
      </c>
      <c r="N34" t="s">
        <v>1698</v>
      </c>
      <c r="O34" t="str">
        <f>VLOOKUP(Table7[[#This Row],[Product_ID]],Table4_2[#All],3,FALSE)</f>
        <v>Clothing</v>
      </c>
      <c r="P34" t="str">
        <f>VLOOKUP(Table7[[#This Row],[Product_ID]],Table4_2[#All],4,FALSE)</f>
        <v>Footwear</v>
      </c>
      <c r="Q34">
        <f>VLOOKUP(Table7[[#This Row],[Product_ID]],Table4_2[#All],5,FALSE)</f>
        <v>158.13999999999999</v>
      </c>
      <c r="R34">
        <f>VLOOKUP(Table7[[#This Row],[Product_ID]],Table4_2[#All],6,FALSE)</f>
        <v>82</v>
      </c>
      <c r="S34" t="s">
        <v>1782</v>
      </c>
      <c r="T34" t="str">
        <f>VLOOKUP(Table7[[#This Row],[Store_ID]],Table5[#All],2,FALSE)</f>
        <v>Bean, Jones and Park</v>
      </c>
      <c r="U34" t="str">
        <f>VLOOKUP(Table7[[#This Row],[Store_ID]],Table5[#All],3,FALSE)</f>
        <v>West</v>
      </c>
      <c r="V34" t="str">
        <f>VLOOKUP(Table7[[#This Row],[Store_ID]],Table5[#All],4,FALSE)</f>
        <v>Thompsonborough</v>
      </c>
      <c r="W34" t="str">
        <f>VLOOKUP(Table7[[#This Row],[Store_ID]],Table5[#All],5,FALSE)</f>
        <v>Online</v>
      </c>
      <c r="X34">
        <v>4</v>
      </c>
      <c r="Y34">
        <v>313.83</v>
      </c>
      <c r="Z34">
        <v>0.08</v>
      </c>
      <c r="AA34" t="s">
        <v>1824</v>
      </c>
      <c r="AB34">
        <v>1154.8943999999999</v>
      </c>
    </row>
    <row r="35" spans="1:28" x14ac:dyDescent="0.25">
      <c r="A35" t="s">
        <v>1859</v>
      </c>
      <c r="B35" s="2">
        <v>45620</v>
      </c>
      <c r="C35" t="s">
        <v>1400</v>
      </c>
      <c r="D35" t="str">
        <f>VLOOKUP(Table7[[#This Row],[Customer_ID]],Table1[#All],2,FALSE)</f>
        <v>April Phillips</v>
      </c>
      <c r="E35">
        <f t="shared" si="3"/>
        <v>24</v>
      </c>
      <c r="F35">
        <f t="shared" si="1"/>
        <v>11</v>
      </c>
      <c r="G35">
        <f t="shared" si="2"/>
        <v>2024</v>
      </c>
      <c r="H35">
        <f>VLOOKUP(Table7[[#This Row],[Customer_ID]],Table1[#All],3,FALSE)</f>
        <v>62</v>
      </c>
      <c r="I35" t="str">
        <f>VLOOKUP(Table7[[#This Row],[Customer_ID]],Table1[#All],4,FALSE)</f>
        <v>Female</v>
      </c>
      <c r="J35" t="str">
        <f>VLOOKUP(Table7[[#This Row],[Customer_ID]],Table1[#All],5,FALSE)</f>
        <v>Lake Carolyn</v>
      </c>
      <c r="K35" t="str">
        <f>VLOOKUP(Table7[[#This Row],[Customer_ID]],Table1[#All],6,FALSE)</f>
        <v>Hawaii</v>
      </c>
      <c r="L35" t="str">
        <f>VLOOKUP(Table7[[#This Row],[Customer_ID]],Table1[#All],7,FALSE)</f>
        <v>USA</v>
      </c>
      <c r="M35" t="str">
        <f>VLOOKUP(Table7[[#This Row],[Customer_ID]],Table1[#All],8,FALSE)</f>
        <v>Platinum</v>
      </c>
      <c r="N35" t="s">
        <v>1572</v>
      </c>
      <c r="O35" t="str">
        <f>VLOOKUP(Table7[[#This Row],[Product_ID]],Table4_2[#All],3,FALSE)</f>
        <v>Beauty</v>
      </c>
      <c r="P35" t="str">
        <f>VLOOKUP(Table7[[#This Row],[Product_ID]],Table4_2[#All],4,FALSE)</f>
        <v>Haircare</v>
      </c>
      <c r="Q35">
        <f>VLOOKUP(Table7[[#This Row],[Product_ID]],Table4_2[#All],5,FALSE)</f>
        <v>115.82</v>
      </c>
      <c r="R35">
        <f>VLOOKUP(Table7[[#This Row],[Product_ID]],Table4_2[#All],6,FALSE)</f>
        <v>460</v>
      </c>
      <c r="S35" t="s">
        <v>1776</v>
      </c>
      <c r="T35" t="str">
        <f>VLOOKUP(Table7[[#This Row],[Store_ID]],Table5[#All],2,FALSE)</f>
        <v>Benson-Elliott</v>
      </c>
      <c r="U35" t="str">
        <f>VLOOKUP(Table7[[#This Row],[Store_ID]],Table5[#All],3,FALSE)</f>
        <v>East</v>
      </c>
      <c r="V35" t="str">
        <f>VLOOKUP(Table7[[#This Row],[Store_ID]],Table5[#All],4,FALSE)</f>
        <v>Port Josephberg</v>
      </c>
      <c r="W35" t="str">
        <f>VLOOKUP(Table7[[#This Row],[Store_ID]],Table5[#All],5,FALSE)</f>
        <v>Online</v>
      </c>
      <c r="X35">
        <v>2</v>
      </c>
      <c r="Y35">
        <v>717.31</v>
      </c>
      <c r="Z35">
        <v>0.15</v>
      </c>
      <c r="AA35" t="s">
        <v>1824</v>
      </c>
      <c r="AB35">
        <v>1219.4269999999999</v>
      </c>
    </row>
    <row r="36" spans="1:28" x14ac:dyDescent="0.25">
      <c r="A36" t="s">
        <v>1860</v>
      </c>
      <c r="B36" s="2">
        <v>45215</v>
      </c>
      <c r="C36" t="s">
        <v>1080</v>
      </c>
      <c r="D36" t="str">
        <f>VLOOKUP(Table7[[#This Row],[Customer_ID]],Table1[#All],2,FALSE)</f>
        <v>Evelyn Brown</v>
      </c>
      <c r="E36">
        <f t="shared" si="3"/>
        <v>16</v>
      </c>
      <c r="F36">
        <f t="shared" si="1"/>
        <v>10</v>
      </c>
      <c r="G36">
        <f t="shared" si="2"/>
        <v>2023</v>
      </c>
      <c r="H36">
        <f>VLOOKUP(Table7[[#This Row],[Customer_ID]],Table1[#All],3,FALSE)</f>
        <v>39</v>
      </c>
      <c r="I36" t="str">
        <f>VLOOKUP(Table7[[#This Row],[Customer_ID]],Table1[#All],4,FALSE)</f>
        <v>Male</v>
      </c>
      <c r="J36" t="str">
        <f>VLOOKUP(Table7[[#This Row],[Customer_ID]],Table1[#All],5,FALSE)</f>
        <v>West Victoriaborough</v>
      </c>
      <c r="K36" t="str">
        <f>VLOOKUP(Table7[[#This Row],[Customer_ID]],Table1[#All],6,FALSE)</f>
        <v>New Mexico</v>
      </c>
      <c r="L36" t="str">
        <f>VLOOKUP(Table7[[#This Row],[Customer_ID]],Table1[#All],7,FALSE)</f>
        <v>USA</v>
      </c>
      <c r="M36" t="str">
        <f>VLOOKUP(Table7[[#This Row],[Customer_ID]],Table1[#All],8,FALSE)</f>
        <v>Gold</v>
      </c>
      <c r="N36" t="s">
        <v>1706</v>
      </c>
      <c r="O36" t="str">
        <f>VLOOKUP(Table7[[#This Row],[Product_ID]],Table4_2[#All],3,FALSE)</f>
        <v>Home</v>
      </c>
      <c r="P36" t="str">
        <f>VLOOKUP(Table7[[#This Row],[Product_ID]],Table4_2[#All],4,FALSE)</f>
        <v>Lighting</v>
      </c>
      <c r="Q36">
        <f>VLOOKUP(Table7[[#This Row],[Product_ID]],Table4_2[#All],5,FALSE)</f>
        <v>228.53</v>
      </c>
      <c r="R36">
        <f>VLOOKUP(Table7[[#This Row],[Product_ID]],Table4_2[#All],6,FALSE)</f>
        <v>469</v>
      </c>
      <c r="S36" t="s">
        <v>1757</v>
      </c>
      <c r="T36" t="str">
        <f>VLOOKUP(Table7[[#This Row],[Store_ID]],Table5[#All],2,FALSE)</f>
        <v>Martinez, Adkins and Johnson</v>
      </c>
      <c r="U36" t="str">
        <f>VLOOKUP(Table7[[#This Row],[Store_ID]],Table5[#All],3,FALSE)</f>
        <v>North</v>
      </c>
      <c r="V36" t="str">
        <f>VLOOKUP(Table7[[#This Row],[Store_ID]],Table5[#All],4,FALSE)</f>
        <v>Danielmouth</v>
      </c>
      <c r="W36" t="str">
        <f>VLOOKUP(Table7[[#This Row],[Store_ID]],Table5[#All],5,FALSE)</f>
        <v>Flagship</v>
      </c>
      <c r="X36" s="8">
        <v>2.4</v>
      </c>
      <c r="Y36">
        <v>873.22</v>
      </c>
      <c r="Z36">
        <v>0.18</v>
      </c>
      <c r="AA36" t="s">
        <v>1824</v>
      </c>
      <c r="AB36">
        <v>2148.1212</v>
      </c>
    </row>
    <row r="37" spans="1:28" x14ac:dyDescent="0.25">
      <c r="A37" t="s">
        <v>1861</v>
      </c>
      <c r="B37" s="2">
        <v>45878</v>
      </c>
      <c r="C37" t="s">
        <v>708</v>
      </c>
      <c r="D37" t="str">
        <f>VLOOKUP(Table7[[#This Row],[Customer_ID]],Table1[#All],2,FALSE)</f>
        <v>Julia Jackson</v>
      </c>
      <c r="E37">
        <f t="shared" si="3"/>
        <v>9</v>
      </c>
      <c r="F37">
        <f t="shared" si="1"/>
        <v>8</v>
      </c>
      <c r="G37">
        <f t="shared" si="2"/>
        <v>2025</v>
      </c>
      <c r="H37">
        <f>VLOOKUP(Table7[[#This Row],[Customer_ID]],Table1[#All],3,FALSE)</f>
        <v>46</v>
      </c>
      <c r="I37" t="str">
        <f>VLOOKUP(Table7[[#This Row],[Customer_ID]],Table1[#All],4,FALSE)</f>
        <v>Male</v>
      </c>
      <c r="J37" t="str">
        <f>VLOOKUP(Table7[[#This Row],[Customer_ID]],Table1[#All],5,FALSE)</f>
        <v>Edwardland</v>
      </c>
      <c r="K37" t="str">
        <f>VLOOKUP(Table7[[#This Row],[Customer_ID]],Table1[#All],6,FALSE)</f>
        <v>California</v>
      </c>
      <c r="L37" t="str">
        <f>VLOOKUP(Table7[[#This Row],[Customer_ID]],Table1[#All],7,FALSE)</f>
        <v>USA</v>
      </c>
      <c r="M37" t="str">
        <f>VLOOKUP(Table7[[#This Row],[Customer_ID]],Table1[#All],8,FALSE)</f>
        <v>Platinum</v>
      </c>
      <c r="N37" t="s">
        <v>1580</v>
      </c>
      <c r="O37" t="str">
        <f>VLOOKUP(Table7[[#This Row],[Product_ID]],Table4_2[#All],3,FALSE)</f>
        <v>Beauty</v>
      </c>
      <c r="P37" t="str">
        <f>VLOOKUP(Table7[[#This Row],[Product_ID]],Table4_2[#All],4,FALSE)</f>
        <v>Grooming</v>
      </c>
      <c r="Q37">
        <f>VLOOKUP(Table7[[#This Row],[Product_ID]],Table4_2[#All],5,FALSE)</f>
        <v>337.42</v>
      </c>
      <c r="R37">
        <f>VLOOKUP(Table7[[#This Row],[Product_ID]],Table4_2[#All],6,FALSE)</f>
        <v>256</v>
      </c>
      <c r="S37" t="s">
        <v>1766</v>
      </c>
      <c r="T37" t="str">
        <f>VLOOKUP(Table7[[#This Row],[Store_ID]],Table5[#All],2,FALSE)</f>
        <v>Johnson-Wright</v>
      </c>
      <c r="U37" t="str">
        <f>VLOOKUP(Table7[[#This Row],[Store_ID]],Table5[#All],3,FALSE)</f>
        <v>North</v>
      </c>
      <c r="V37" t="str">
        <f>VLOOKUP(Table7[[#This Row],[Store_ID]],Table5[#All],4,FALSE)</f>
        <v>Hoodberg</v>
      </c>
      <c r="W37" t="str">
        <f>VLOOKUP(Table7[[#This Row],[Store_ID]],Table5[#All],5,FALSE)</f>
        <v>Outlet</v>
      </c>
      <c r="X37">
        <v>4</v>
      </c>
      <c r="Y37">
        <v>109.36</v>
      </c>
      <c r="Z37">
        <v>0.19</v>
      </c>
      <c r="AA37" t="s">
        <v>1829</v>
      </c>
      <c r="AB37">
        <v>354.32639999999998</v>
      </c>
    </row>
    <row r="38" spans="1:28" x14ac:dyDescent="0.25">
      <c r="A38" t="s">
        <v>1862</v>
      </c>
      <c r="B38" s="2">
        <v>45635</v>
      </c>
      <c r="C38" t="s">
        <v>310</v>
      </c>
      <c r="D38" t="str">
        <f>VLOOKUP(Table7[[#This Row],[Customer_ID]],Table1[#All],2,FALSE)</f>
        <v>Tammy Miller MD</v>
      </c>
      <c r="E38">
        <f t="shared" si="3"/>
        <v>9</v>
      </c>
      <c r="F38">
        <f t="shared" si="1"/>
        <v>12</v>
      </c>
      <c r="G38">
        <f t="shared" si="2"/>
        <v>2024</v>
      </c>
      <c r="H38">
        <f>VLOOKUP(Table7[[#This Row],[Customer_ID]],Table1[#All],3,FALSE)</f>
        <v>19</v>
      </c>
      <c r="I38" t="str">
        <f>VLOOKUP(Table7[[#This Row],[Customer_ID]],Table1[#All],4,FALSE)</f>
        <v>Female</v>
      </c>
      <c r="J38" t="str">
        <f>VLOOKUP(Table7[[#This Row],[Customer_ID]],Table1[#All],5,FALSE)</f>
        <v>Austinfurt</v>
      </c>
      <c r="K38" t="str">
        <f>VLOOKUP(Table7[[#This Row],[Customer_ID]],Table1[#All],6,FALSE)</f>
        <v>Mississippi</v>
      </c>
      <c r="L38" t="str">
        <f>VLOOKUP(Table7[[#This Row],[Customer_ID]],Table1[#All],7,FALSE)</f>
        <v>USA</v>
      </c>
      <c r="M38" t="str">
        <f>VLOOKUP(Table7[[#This Row],[Customer_ID]],Table1[#All],8,FALSE)</f>
        <v>Gold</v>
      </c>
      <c r="N38" t="s">
        <v>1555</v>
      </c>
      <c r="O38" t="str">
        <f>VLOOKUP(Table7[[#This Row],[Product_ID]],Table4_2[#All],3,FALSE)</f>
        <v>Clothing</v>
      </c>
      <c r="P38" t="str">
        <f>VLOOKUP(Table7[[#This Row],[Product_ID]],Table4_2[#All],4,FALSE)</f>
        <v>Accessories</v>
      </c>
      <c r="Q38">
        <f>VLOOKUP(Table7[[#This Row],[Product_ID]],Table4_2[#All],5,FALSE)</f>
        <v>261</v>
      </c>
      <c r="R38">
        <f>VLOOKUP(Table7[[#This Row],[Product_ID]],Table4_2[#All],6,FALSE)</f>
        <v>59</v>
      </c>
      <c r="S38" t="s">
        <v>1779</v>
      </c>
      <c r="T38" t="str">
        <f>VLOOKUP(Table7[[#This Row],[Store_ID]],Table5[#All],2,FALSE)</f>
        <v>Martinez-Mullins</v>
      </c>
      <c r="U38" t="str">
        <f>VLOOKUP(Table7[[#This Row],[Store_ID]],Table5[#All],3,FALSE)</f>
        <v>South</v>
      </c>
      <c r="V38" t="str">
        <f>VLOOKUP(Table7[[#This Row],[Store_ID]],Table5[#All],4,FALSE)</f>
        <v>Williamsfurt</v>
      </c>
      <c r="W38" t="str">
        <f>VLOOKUP(Table7[[#This Row],[Store_ID]],Table5[#All],5,FALSE)</f>
        <v>Online</v>
      </c>
      <c r="X38">
        <v>3</v>
      </c>
      <c r="Y38">
        <v>559.52</v>
      </c>
      <c r="Z38">
        <v>0.16</v>
      </c>
      <c r="AA38" t="s">
        <v>1826</v>
      </c>
      <c r="AB38">
        <v>1409.9903999999999</v>
      </c>
    </row>
    <row r="39" spans="1:28" x14ac:dyDescent="0.25">
      <c r="A39" t="s">
        <v>1863</v>
      </c>
      <c r="B39" s="2">
        <v>45329</v>
      </c>
      <c r="C39" t="s">
        <v>1513</v>
      </c>
      <c r="D39" t="str">
        <f>VLOOKUP(Table7[[#This Row],[Customer_ID]],Table1[#All],2,FALSE)</f>
        <v>Darrell Miller</v>
      </c>
      <c r="E39">
        <f t="shared" si="3"/>
        <v>7</v>
      </c>
      <c r="F39">
        <f t="shared" si="1"/>
        <v>2</v>
      </c>
      <c r="G39">
        <f t="shared" si="2"/>
        <v>2024</v>
      </c>
      <c r="H39">
        <f>VLOOKUP(Table7[[#This Row],[Customer_ID]],Table1[#All],3,FALSE)</f>
        <v>59</v>
      </c>
      <c r="I39" t="str">
        <f>VLOOKUP(Table7[[#This Row],[Customer_ID]],Table1[#All],4,FALSE)</f>
        <v>Female</v>
      </c>
      <c r="J39" t="str">
        <f>VLOOKUP(Table7[[#This Row],[Customer_ID]],Table1[#All],5,FALSE)</f>
        <v>Port Carol</v>
      </c>
      <c r="K39" t="str">
        <f>VLOOKUP(Table7[[#This Row],[Customer_ID]],Table1[#All],6,FALSE)</f>
        <v>Florida</v>
      </c>
      <c r="L39" t="str">
        <f>VLOOKUP(Table7[[#This Row],[Customer_ID]],Table1[#All],7,FALSE)</f>
        <v>USA</v>
      </c>
      <c r="M39" t="str">
        <f>VLOOKUP(Table7[[#This Row],[Customer_ID]],Table1[#All],8,FALSE)</f>
        <v>Platinum</v>
      </c>
      <c r="N39" t="s">
        <v>1568</v>
      </c>
      <c r="O39" t="str">
        <f>VLOOKUP(Table7[[#This Row],[Product_ID]],Table4_2[#All],3,FALSE)</f>
        <v>Home</v>
      </c>
      <c r="P39" t="str">
        <f>VLOOKUP(Table7[[#This Row],[Product_ID]],Table4_2[#All],4,FALSE)</f>
        <v>Kitchen</v>
      </c>
      <c r="Q39">
        <f>VLOOKUP(Table7[[#This Row],[Product_ID]],Table4_2[#All],5,FALSE)</f>
        <v>298.86</v>
      </c>
      <c r="R39">
        <f>VLOOKUP(Table7[[#This Row],[Product_ID]],Table4_2[#All],6,FALSE)</f>
        <v>308</v>
      </c>
      <c r="S39" t="s">
        <v>1807</v>
      </c>
      <c r="T39" t="str">
        <f>VLOOKUP(Table7[[#This Row],[Store_ID]],Table5[#All],2,FALSE)</f>
        <v>Holloway Ltd</v>
      </c>
      <c r="U39" t="str">
        <f>VLOOKUP(Table7[[#This Row],[Store_ID]],Table5[#All],3,FALSE)</f>
        <v>North</v>
      </c>
      <c r="V39" t="str">
        <f>VLOOKUP(Table7[[#This Row],[Store_ID]],Table5[#All],4,FALSE)</f>
        <v>Bensonhaven</v>
      </c>
      <c r="W39" t="str">
        <f>VLOOKUP(Table7[[#This Row],[Store_ID]],Table5[#All],5,FALSE)</f>
        <v>Flagship</v>
      </c>
      <c r="X39">
        <v>3</v>
      </c>
      <c r="Y39">
        <v>121.76</v>
      </c>
      <c r="Z39">
        <v>0.27</v>
      </c>
      <c r="AA39" t="s">
        <v>1826</v>
      </c>
      <c r="AB39">
        <v>266.65440000000001</v>
      </c>
    </row>
    <row r="40" spans="1:28" x14ac:dyDescent="0.25">
      <c r="A40" t="s">
        <v>1864</v>
      </c>
      <c r="B40" s="2">
        <v>45378</v>
      </c>
      <c r="C40" t="s">
        <v>622</v>
      </c>
      <c r="D40" t="str">
        <f>VLOOKUP(Table7[[#This Row],[Customer_ID]],Table1[#All],2,FALSE)</f>
        <v>Daniel Austin</v>
      </c>
      <c r="E40">
        <f t="shared" si="3"/>
        <v>27</v>
      </c>
      <c r="F40">
        <f t="shared" si="1"/>
        <v>3</v>
      </c>
      <c r="G40">
        <f t="shared" si="2"/>
        <v>2024</v>
      </c>
      <c r="H40">
        <f>VLOOKUP(Table7[[#This Row],[Customer_ID]],Table1[#All],3,FALSE)</f>
        <v>29</v>
      </c>
      <c r="I40" t="str">
        <f>VLOOKUP(Table7[[#This Row],[Customer_ID]],Table1[#All],4,FALSE)</f>
        <v>Male</v>
      </c>
      <c r="J40" t="str">
        <f>VLOOKUP(Table7[[#This Row],[Customer_ID]],Table1[#All],5,FALSE)</f>
        <v>Lake Howardberg</v>
      </c>
      <c r="K40" t="str">
        <f>VLOOKUP(Table7[[#This Row],[Customer_ID]],Table1[#All],6,FALSE)</f>
        <v>Kentucky</v>
      </c>
      <c r="L40" t="str">
        <f>VLOOKUP(Table7[[#This Row],[Customer_ID]],Table1[#All],7,FALSE)</f>
        <v>USA</v>
      </c>
      <c r="M40" t="str">
        <f>VLOOKUP(Table7[[#This Row],[Customer_ID]],Table1[#All],8,FALSE)</f>
        <v>Gold</v>
      </c>
      <c r="N40" t="s">
        <v>1614</v>
      </c>
      <c r="O40" t="str">
        <f>VLOOKUP(Table7[[#This Row],[Product_ID]],Table4_2[#All],3,FALSE)</f>
        <v>Home</v>
      </c>
      <c r="P40" t="str">
        <f>VLOOKUP(Table7[[#This Row],[Product_ID]],Table4_2[#All],4,FALSE)</f>
        <v>Decor</v>
      </c>
      <c r="Q40">
        <f>VLOOKUP(Table7[[#This Row],[Product_ID]],Table4_2[#All],5,FALSE)</f>
        <v>179.77</v>
      </c>
      <c r="R40">
        <f>VLOOKUP(Table7[[#This Row],[Product_ID]],Table4_2[#All],6,FALSE)</f>
        <v>305</v>
      </c>
      <c r="S40" t="s">
        <v>1797</v>
      </c>
      <c r="T40" t="str">
        <f>VLOOKUP(Table7[[#This Row],[Store_ID]],Table5[#All],2,FALSE)</f>
        <v>Gardner, Humphrey and Contreras</v>
      </c>
      <c r="U40" t="str">
        <f>VLOOKUP(Table7[[#This Row],[Store_ID]],Table5[#All],3,FALSE)</f>
        <v>East</v>
      </c>
      <c r="V40" t="str">
        <f>VLOOKUP(Table7[[#This Row],[Store_ID]],Table5[#All],4,FALSE)</f>
        <v>Johnsonville</v>
      </c>
      <c r="W40" t="str">
        <f>VLOOKUP(Table7[[#This Row],[Store_ID]],Table5[#All],5,FALSE)</f>
        <v>Flagship</v>
      </c>
      <c r="X40">
        <v>4</v>
      </c>
      <c r="Y40">
        <v>735.32</v>
      </c>
      <c r="Z40">
        <v>0.06</v>
      </c>
      <c r="AA40" t="s">
        <v>1829</v>
      </c>
      <c r="AB40">
        <v>2764.8031999999998</v>
      </c>
    </row>
    <row r="41" spans="1:28" x14ac:dyDescent="0.25">
      <c r="A41" t="s">
        <v>1865</v>
      </c>
      <c r="B41" s="2">
        <v>45264</v>
      </c>
      <c r="C41" t="s">
        <v>1337</v>
      </c>
      <c r="D41" t="str">
        <f>VLOOKUP(Table7[[#This Row],[Customer_ID]],Table1[#All],2,FALSE)</f>
        <v>John Smith</v>
      </c>
      <c r="E41">
        <f t="shared" si="3"/>
        <v>4</v>
      </c>
      <c r="F41">
        <f t="shared" si="1"/>
        <v>12</v>
      </c>
      <c r="G41">
        <f t="shared" si="2"/>
        <v>2023</v>
      </c>
      <c r="H41">
        <f>VLOOKUP(Table7[[#This Row],[Customer_ID]],Table1[#All],3,FALSE)</f>
        <v>27</v>
      </c>
      <c r="I41" t="str">
        <f>VLOOKUP(Table7[[#This Row],[Customer_ID]],Table1[#All],4,FALSE)</f>
        <v>Male</v>
      </c>
      <c r="J41" t="str">
        <f>VLOOKUP(Table7[[#This Row],[Customer_ID]],Table1[#All],5,FALSE)</f>
        <v>South Andrewport</v>
      </c>
      <c r="K41" t="str">
        <f>VLOOKUP(Table7[[#This Row],[Customer_ID]],Table1[#All],6,FALSE)</f>
        <v>California</v>
      </c>
      <c r="L41" t="str">
        <f>VLOOKUP(Table7[[#This Row],[Customer_ID]],Table1[#All],7,FALSE)</f>
        <v>USA</v>
      </c>
      <c r="M41" t="str">
        <f>VLOOKUP(Table7[[#This Row],[Customer_ID]],Table1[#All],8,FALSE)</f>
        <v>Platinum</v>
      </c>
      <c r="N41" t="s">
        <v>1736</v>
      </c>
      <c r="O41" t="str">
        <f>VLOOKUP(Table7[[#This Row],[Product_ID]],Table4_2[#All],3,FALSE)</f>
        <v>Beauty</v>
      </c>
      <c r="P41" t="str">
        <f>VLOOKUP(Table7[[#This Row],[Product_ID]],Table4_2[#All],4,FALSE)</f>
        <v>Skincare</v>
      </c>
      <c r="Q41">
        <f>VLOOKUP(Table7[[#This Row],[Product_ID]],Table4_2[#All],5,FALSE)</f>
        <v>358.47</v>
      </c>
      <c r="R41">
        <f>VLOOKUP(Table7[[#This Row],[Product_ID]],Table4_2[#All],6,FALSE)</f>
        <v>213</v>
      </c>
      <c r="S41" t="s">
        <v>1766</v>
      </c>
      <c r="T41" t="str">
        <f>VLOOKUP(Table7[[#This Row],[Store_ID]],Table5[#All],2,FALSE)</f>
        <v>Johnson-Wright</v>
      </c>
      <c r="U41" t="str">
        <f>VLOOKUP(Table7[[#This Row],[Store_ID]],Table5[#All],3,FALSE)</f>
        <v>North</v>
      </c>
      <c r="V41" t="str">
        <f>VLOOKUP(Table7[[#This Row],[Store_ID]],Table5[#All],4,FALSE)</f>
        <v>Hoodberg</v>
      </c>
      <c r="W41" t="str">
        <f>VLOOKUP(Table7[[#This Row],[Store_ID]],Table5[#All],5,FALSE)</f>
        <v>Outlet</v>
      </c>
      <c r="X41">
        <v>2</v>
      </c>
      <c r="Y41">
        <v>600.73</v>
      </c>
      <c r="Z41">
        <v>0.08</v>
      </c>
      <c r="AA41" t="s">
        <v>1824</v>
      </c>
      <c r="AB41">
        <v>1105.3432</v>
      </c>
    </row>
    <row r="42" spans="1:28" x14ac:dyDescent="0.25">
      <c r="A42" t="s">
        <v>1866</v>
      </c>
      <c r="B42" s="2">
        <v>45486</v>
      </c>
      <c r="C42" t="s">
        <v>264</v>
      </c>
      <c r="D42" t="str">
        <f>VLOOKUP(Table7[[#This Row],[Customer_ID]],Table1[#All],2,FALSE)</f>
        <v>Tonya Burch</v>
      </c>
      <c r="E42">
        <f t="shared" si="3"/>
        <v>13</v>
      </c>
      <c r="F42">
        <f t="shared" si="1"/>
        <v>7</v>
      </c>
      <c r="G42">
        <f t="shared" si="2"/>
        <v>2024</v>
      </c>
      <c r="H42">
        <f>VLOOKUP(Table7[[#This Row],[Customer_ID]],Table1[#All],3,FALSE)</f>
        <v>39</v>
      </c>
      <c r="I42" t="str">
        <f>VLOOKUP(Table7[[#This Row],[Customer_ID]],Table1[#All],4,FALSE)</f>
        <v>Female</v>
      </c>
      <c r="J42" t="str">
        <f>VLOOKUP(Table7[[#This Row],[Customer_ID]],Table1[#All],5,FALSE)</f>
        <v>Olsonhaven</v>
      </c>
      <c r="K42" t="str">
        <f>VLOOKUP(Table7[[#This Row],[Customer_ID]],Table1[#All],6,FALSE)</f>
        <v>Iowa</v>
      </c>
      <c r="L42" t="str">
        <f>VLOOKUP(Table7[[#This Row],[Customer_ID]],Table1[#All],7,FALSE)</f>
        <v>USA</v>
      </c>
      <c r="M42" t="str">
        <f>VLOOKUP(Table7[[#This Row],[Customer_ID]],Table1[#All],8,FALSE)</f>
        <v>Gold</v>
      </c>
      <c r="N42" t="s">
        <v>1600</v>
      </c>
      <c r="O42" t="str">
        <f>VLOOKUP(Table7[[#This Row],[Product_ID]],Table4_2[#All],3,FALSE)</f>
        <v>Electronics</v>
      </c>
      <c r="P42" t="str">
        <f>VLOOKUP(Table7[[#This Row],[Product_ID]],Table4_2[#All],4,FALSE)</f>
        <v>Audio</v>
      </c>
      <c r="Q42">
        <f>VLOOKUP(Table7[[#This Row],[Product_ID]],Table4_2[#All],5,FALSE)</f>
        <v>322.41000000000003</v>
      </c>
      <c r="R42">
        <f>VLOOKUP(Table7[[#This Row],[Product_ID]],Table4_2[#All],6,FALSE)</f>
        <v>213</v>
      </c>
      <c r="S42" t="s">
        <v>1813</v>
      </c>
      <c r="T42" t="str">
        <f>VLOOKUP(Table7[[#This Row],[Store_ID]],Table5[#All],2,FALSE)</f>
        <v>Mann-Austin</v>
      </c>
      <c r="U42" t="str">
        <f>VLOOKUP(Table7[[#This Row],[Store_ID]],Table5[#All],3,FALSE)</f>
        <v>East</v>
      </c>
      <c r="V42" t="str">
        <f>VLOOKUP(Table7[[#This Row],[Store_ID]],Table5[#All],4,FALSE)</f>
        <v>Vasquezborough</v>
      </c>
      <c r="W42" t="str">
        <f>VLOOKUP(Table7[[#This Row],[Store_ID]],Table5[#All],5,FALSE)</f>
        <v>Online</v>
      </c>
      <c r="X42">
        <v>2</v>
      </c>
      <c r="Y42">
        <v>873.86</v>
      </c>
      <c r="Z42">
        <v>7.0000000000000007E-2</v>
      </c>
      <c r="AA42" t="s">
        <v>1829</v>
      </c>
      <c r="AB42">
        <v>1625.3796</v>
      </c>
    </row>
    <row r="43" spans="1:28" x14ac:dyDescent="0.25">
      <c r="A43" t="s">
        <v>1867</v>
      </c>
      <c r="B43" s="2">
        <v>45241</v>
      </c>
      <c r="C43" t="s">
        <v>954</v>
      </c>
      <c r="D43" t="str">
        <f>VLOOKUP(Table7[[#This Row],[Customer_ID]],Table1[#All],2,FALSE)</f>
        <v>Edward Cole</v>
      </c>
      <c r="E43">
        <f t="shared" si="3"/>
        <v>11</v>
      </c>
      <c r="F43">
        <f t="shared" si="1"/>
        <v>11</v>
      </c>
      <c r="G43">
        <f t="shared" si="2"/>
        <v>2023</v>
      </c>
      <c r="H43">
        <f>VLOOKUP(Table7[[#This Row],[Customer_ID]],Table1[#All],3,FALSE)</f>
        <v>36</v>
      </c>
      <c r="I43" t="str">
        <f>VLOOKUP(Table7[[#This Row],[Customer_ID]],Table1[#All],4,FALSE)</f>
        <v>Male</v>
      </c>
      <c r="J43" t="str">
        <f>VLOOKUP(Table7[[#This Row],[Customer_ID]],Table1[#All],5,FALSE)</f>
        <v>Lake Charlotte</v>
      </c>
      <c r="K43" t="str">
        <f>VLOOKUP(Table7[[#This Row],[Customer_ID]],Table1[#All],6,FALSE)</f>
        <v>Arizona</v>
      </c>
      <c r="L43" t="str">
        <f>VLOOKUP(Table7[[#This Row],[Customer_ID]],Table1[#All],7,FALSE)</f>
        <v>USA</v>
      </c>
      <c r="M43" t="str">
        <f>VLOOKUP(Table7[[#This Row],[Customer_ID]],Table1[#All],8,FALSE)</f>
        <v>Gold</v>
      </c>
      <c r="N43" t="s">
        <v>1594</v>
      </c>
      <c r="O43" t="str">
        <f>VLOOKUP(Table7[[#This Row],[Product_ID]],Table4_2[#All],3,FALSE)</f>
        <v>Clothing</v>
      </c>
      <c r="P43" t="str">
        <f>VLOOKUP(Table7[[#This Row],[Product_ID]],Table4_2[#All],4,FALSE)</f>
        <v>Tops</v>
      </c>
      <c r="Q43">
        <f>VLOOKUP(Table7[[#This Row],[Product_ID]],Table4_2[#All],5,FALSE)</f>
        <v>265.73266666666666</v>
      </c>
      <c r="R43">
        <f>VLOOKUP(Table7[[#This Row],[Product_ID]],Table4_2[#All],6,FALSE)</f>
        <v>360</v>
      </c>
      <c r="S43" t="s">
        <v>1782</v>
      </c>
      <c r="T43" t="str">
        <f>VLOOKUP(Table7[[#This Row],[Store_ID]],Table5[#All],2,FALSE)</f>
        <v>Bean, Jones and Park</v>
      </c>
      <c r="U43" t="str">
        <f>VLOOKUP(Table7[[#This Row],[Store_ID]],Table5[#All],3,FALSE)</f>
        <v>West</v>
      </c>
      <c r="V43" t="str">
        <f>VLOOKUP(Table7[[#This Row],[Store_ID]],Table5[#All],4,FALSE)</f>
        <v>Thompsonborough</v>
      </c>
      <c r="W43" t="str">
        <f>VLOOKUP(Table7[[#This Row],[Store_ID]],Table5[#All],5,FALSE)</f>
        <v>Online</v>
      </c>
      <c r="X43">
        <v>3</v>
      </c>
      <c r="Y43">
        <v>342.47</v>
      </c>
      <c r="Z43">
        <v>0.08</v>
      </c>
      <c r="AA43" t="s">
        <v>1826</v>
      </c>
      <c r="AB43">
        <v>945.21720000000016</v>
      </c>
    </row>
    <row r="44" spans="1:28" x14ac:dyDescent="0.25">
      <c r="A44" t="s">
        <v>1868</v>
      </c>
      <c r="B44" s="2">
        <v>45649</v>
      </c>
      <c r="C44" t="s">
        <v>1053</v>
      </c>
      <c r="D44" t="str">
        <f>VLOOKUP(Table7[[#This Row],[Customer_ID]],Table1[#All],2,FALSE)</f>
        <v>Jennifer Woods</v>
      </c>
      <c r="E44">
        <f t="shared" si="3"/>
        <v>23</v>
      </c>
      <c r="F44">
        <f t="shared" si="1"/>
        <v>12</v>
      </c>
      <c r="G44">
        <f t="shared" si="2"/>
        <v>2024</v>
      </c>
      <c r="H44">
        <f>VLOOKUP(Table7[[#This Row],[Customer_ID]],Table1[#All],3,FALSE)</f>
        <v>37</v>
      </c>
      <c r="I44" t="str">
        <f>VLOOKUP(Table7[[#This Row],[Customer_ID]],Table1[#All],4,FALSE)</f>
        <v>Male</v>
      </c>
      <c r="J44" t="str">
        <f>VLOOKUP(Table7[[#This Row],[Customer_ID]],Table1[#All],5,FALSE)</f>
        <v>West Brendamouth</v>
      </c>
      <c r="K44" t="str">
        <f>VLOOKUP(Table7[[#This Row],[Customer_ID]],Table1[#All],6,FALSE)</f>
        <v>North Carolina</v>
      </c>
      <c r="L44" t="str">
        <f>VLOOKUP(Table7[[#This Row],[Customer_ID]],Table1[#All],7,FALSE)</f>
        <v>USA</v>
      </c>
      <c r="M44" t="str">
        <f>VLOOKUP(Table7[[#This Row],[Customer_ID]],Table1[#All],8,FALSE)</f>
        <v>Platinum</v>
      </c>
      <c r="N44" t="s">
        <v>1606</v>
      </c>
      <c r="O44" t="str">
        <f>VLOOKUP(Table7[[#This Row],[Product_ID]],Table4_2[#All],3,FALSE)</f>
        <v>Home</v>
      </c>
      <c r="P44" t="str">
        <f>VLOOKUP(Table7[[#This Row],[Product_ID]],Table4_2[#All],4,FALSE)</f>
        <v>Decor</v>
      </c>
      <c r="Q44">
        <f>VLOOKUP(Table7[[#This Row],[Product_ID]],Table4_2[#All],5,FALSE)</f>
        <v>218.48</v>
      </c>
      <c r="R44">
        <f>VLOOKUP(Table7[[#This Row],[Product_ID]],Table4_2[#All],6,FALSE)</f>
        <v>276</v>
      </c>
      <c r="S44" t="s">
        <v>1786</v>
      </c>
      <c r="T44" t="str">
        <f>VLOOKUP(Table7[[#This Row],[Store_ID]],Table5[#All],2,FALSE)</f>
        <v>Moore, Padilla and Butler</v>
      </c>
      <c r="U44" t="str">
        <f>VLOOKUP(Table7[[#This Row],[Store_ID]],Table5[#All],3,FALSE)</f>
        <v>South</v>
      </c>
      <c r="V44" t="str">
        <f>VLOOKUP(Table7[[#This Row],[Store_ID]],Table5[#All],4,FALSE)</f>
        <v>East Johnstad</v>
      </c>
      <c r="W44" t="str">
        <f>VLOOKUP(Table7[[#This Row],[Store_ID]],Table5[#All],5,FALSE)</f>
        <v>Flagship</v>
      </c>
      <c r="X44">
        <v>2</v>
      </c>
      <c r="Y44">
        <v>915.15</v>
      </c>
      <c r="Z44">
        <v>0.16</v>
      </c>
      <c r="AA44" t="s">
        <v>1826</v>
      </c>
      <c r="AB44">
        <v>1537.452</v>
      </c>
    </row>
    <row r="45" spans="1:28" x14ac:dyDescent="0.25">
      <c r="A45" t="s">
        <v>1869</v>
      </c>
      <c r="B45" s="2">
        <v>45677</v>
      </c>
      <c r="C45" t="s">
        <v>304</v>
      </c>
      <c r="D45" t="str">
        <f>VLOOKUP(Table7[[#This Row],[Customer_ID]],Table1[#All],2,FALSE)</f>
        <v>Christy Hoffman</v>
      </c>
      <c r="E45">
        <f t="shared" si="3"/>
        <v>20</v>
      </c>
      <c r="F45">
        <f t="shared" si="1"/>
        <v>1</v>
      </c>
      <c r="G45">
        <f t="shared" si="2"/>
        <v>2025</v>
      </c>
      <c r="H45">
        <f>VLOOKUP(Table7[[#This Row],[Customer_ID]],Table1[#All],3,FALSE)</f>
        <v>26</v>
      </c>
      <c r="I45" t="str">
        <f>VLOOKUP(Table7[[#This Row],[Customer_ID]],Table1[#All],4,FALSE)</f>
        <v>Female</v>
      </c>
      <c r="J45" t="str">
        <f>VLOOKUP(Table7[[#This Row],[Customer_ID]],Table1[#All],5,FALSE)</f>
        <v>Garyberg</v>
      </c>
      <c r="K45" t="str">
        <f>VLOOKUP(Table7[[#This Row],[Customer_ID]],Table1[#All],6,FALSE)</f>
        <v>Indiana</v>
      </c>
      <c r="L45" t="str">
        <f>VLOOKUP(Table7[[#This Row],[Customer_ID]],Table1[#All],7,FALSE)</f>
        <v>USA</v>
      </c>
      <c r="M45" t="str">
        <f>VLOOKUP(Table7[[#This Row],[Customer_ID]],Table1[#All],8,FALSE)</f>
        <v>Platinum</v>
      </c>
      <c r="N45" t="s">
        <v>1614</v>
      </c>
      <c r="O45" t="str">
        <f>VLOOKUP(Table7[[#This Row],[Product_ID]],Table4_2[#All],3,FALSE)</f>
        <v>Home</v>
      </c>
      <c r="P45" t="str">
        <f>VLOOKUP(Table7[[#This Row],[Product_ID]],Table4_2[#All],4,FALSE)</f>
        <v>Decor</v>
      </c>
      <c r="Q45">
        <f>VLOOKUP(Table7[[#This Row],[Product_ID]],Table4_2[#All],5,FALSE)</f>
        <v>179.77</v>
      </c>
      <c r="R45">
        <f>VLOOKUP(Table7[[#This Row],[Product_ID]],Table4_2[#All],6,FALSE)</f>
        <v>305</v>
      </c>
      <c r="S45" t="s">
        <v>1807</v>
      </c>
      <c r="T45" t="str">
        <f>VLOOKUP(Table7[[#This Row],[Store_ID]],Table5[#All],2,FALSE)</f>
        <v>Holloway Ltd</v>
      </c>
      <c r="U45" t="str">
        <f>VLOOKUP(Table7[[#This Row],[Store_ID]],Table5[#All],3,FALSE)</f>
        <v>North</v>
      </c>
      <c r="V45" t="str">
        <f>VLOOKUP(Table7[[#This Row],[Store_ID]],Table5[#All],4,FALSE)</f>
        <v>Bensonhaven</v>
      </c>
      <c r="W45" t="str">
        <f>VLOOKUP(Table7[[#This Row],[Store_ID]],Table5[#All],5,FALSE)</f>
        <v>Flagship</v>
      </c>
      <c r="X45" s="8">
        <v>2.4</v>
      </c>
      <c r="Y45">
        <v>863.11</v>
      </c>
      <c r="Z45">
        <v>0.28000000000000003</v>
      </c>
      <c r="AA45" t="s">
        <v>1826</v>
      </c>
      <c r="AB45">
        <v>1864.3176000000001</v>
      </c>
    </row>
    <row r="46" spans="1:28" x14ac:dyDescent="0.25">
      <c r="A46" t="s">
        <v>1870</v>
      </c>
      <c r="B46" s="2">
        <v>45538</v>
      </c>
      <c r="C46" t="s">
        <v>663</v>
      </c>
      <c r="D46" t="str">
        <f>VLOOKUP(Table7[[#This Row],[Customer_ID]],Table1[#All],2,FALSE)</f>
        <v>Sarah Brady</v>
      </c>
      <c r="E46">
        <f t="shared" si="3"/>
        <v>3</v>
      </c>
      <c r="F46">
        <f t="shared" si="1"/>
        <v>9</v>
      </c>
      <c r="G46">
        <f t="shared" si="2"/>
        <v>2024</v>
      </c>
      <c r="H46">
        <f>VLOOKUP(Table7[[#This Row],[Customer_ID]],Table1[#All],3,FALSE)</f>
        <v>47</v>
      </c>
      <c r="I46" t="str">
        <f>VLOOKUP(Table7[[#This Row],[Customer_ID]],Table1[#All],4,FALSE)</f>
        <v>Male</v>
      </c>
      <c r="J46" t="str">
        <f>VLOOKUP(Table7[[#This Row],[Customer_ID]],Table1[#All],5,FALSE)</f>
        <v>Johnsonland</v>
      </c>
      <c r="K46" t="str">
        <f>VLOOKUP(Table7[[#This Row],[Customer_ID]],Table1[#All],6,FALSE)</f>
        <v>Iowa</v>
      </c>
      <c r="L46" t="str">
        <f>VLOOKUP(Table7[[#This Row],[Customer_ID]],Table1[#All],7,FALSE)</f>
        <v>USA</v>
      </c>
      <c r="M46" t="str">
        <f>VLOOKUP(Table7[[#This Row],[Customer_ID]],Table1[#All],8,FALSE)</f>
        <v>Platinum</v>
      </c>
      <c r="N46" t="s">
        <v>1634</v>
      </c>
      <c r="O46" t="str">
        <f>VLOOKUP(Table7[[#This Row],[Product_ID]],Table4_2[#All],3,FALSE)</f>
        <v>Electronics</v>
      </c>
      <c r="P46" t="str">
        <f>VLOOKUP(Table7[[#This Row],[Product_ID]],Table4_2[#All],4,FALSE)</f>
        <v>Computer</v>
      </c>
      <c r="Q46">
        <f>VLOOKUP(Table7[[#This Row],[Product_ID]],Table4_2[#All],5,FALSE)</f>
        <v>253.33</v>
      </c>
      <c r="R46">
        <f>VLOOKUP(Table7[[#This Row],[Product_ID]],Table4_2[#All],6,FALSE)</f>
        <v>266</v>
      </c>
      <c r="S46" t="s">
        <v>1794</v>
      </c>
      <c r="T46" t="str">
        <f>VLOOKUP(Table7[[#This Row],[Store_ID]],Table5[#All],2,FALSE)</f>
        <v>Thomas, Bridges and Harris</v>
      </c>
      <c r="U46" t="str">
        <f>VLOOKUP(Table7[[#This Row],[Store_ID]],Table5[#All],3,FALSE)</f>
        <v>North</v>
      </c>
      <c r="V46" t="str">
        <f>VLOOKUP(Table7[[#This Row],[Store_ID]],Table5[#All],4,FALSE)</f>
        <v>Sabrinatown</v>
      </c>
      <c r="W46" t="str">
        <f>VLOOKUP(Table7[[#This Row],[Store_ID]],Table5[#All],5,FALSE)</f>
        <v>Online</v>
      </c>
      <c r="X46">
        <v>2</v>
      </c>
      <c r="Y46">
        <v>209.32</v>
      </c>
      <c r="Z46">
        <v>0.23</v>
      </c>
      <c r="AA46" t="s">
        <v>1829</v>
      </c>
      <c r="AB46">
        <v>322.3528</v>
      </c>
    </row>
    <row r="47" spans="1:28" x14ac:dyDescent="0.25">
      <c r="A47" t="s">
        <v>1871</v>
      </c>
      <c r="B47" s="2">
        <v>45606</v>
      </c>
      <c r="C47" t="s">
        <v>1449</v>
      </c>
      <c r="D47" t="str">
        <f>VLOOKUP(Table7[[#This Row],[Customer_ID]],Table1[#All],2,FALSE)</f>
        <v>Manuel Fisher</v>
      </c>
      <c r="E47">
        <f t="shared" si="3"/>
        <v>10</v>
      </c>
      <c r="F47">
        <f t="shared" si="1"/>
        <v>11</v>
      </c>
      <c r="G47">
        <f t="shared" si="2"/>
        <v>2024</v>
      </c>
      <c r="H47">
        <f>VLOOKUP(Table7[[#This Row],[Customer_ID]],Table1[#All],3,FALSE)</f>
        <v>21</v>
      </c>
      <c r="I47" t="str">
        <f>VLOOKUP(Table7[[#This Row],[Customer_ID]],Table1[#All],4,FALSE)</f>
        <v>Female</v>
      </c>
      <c r="J47" t="str">
        <f>VLOOKUP(Table7[[#This Row],[Customer_ID]],Table1[#All],5,FALSE)</f>
        <v>Kanebury</v>
      </c>
      <c r="K47" t="str">
        <f>VLOOKUP(Table7[[#This Row],[Customer_ID]],Table1[#All],6,FALSE)</f>
        <v>New Hampshire</v>
      </c>
      <c r="L47" t="str">
        <f>VLOOKUP(Table7[[#This Row],[Customer_ID]],Table1[#All],7,FALSE)</f>
        <v>USA</v>
      </c>
      <c r="M47" t="str">
        <f>VLOOKUP(Table7[[#This Row],[Customer_ID]],Table1[#All],8,FALSE)</f>
        <v>Gold</v>
      </c>
      <c r="N47" t="s">
        <v>1666</v>
      </c>
      <c r="O47" t="str">
        <f>VLOOKUP(Table7[[#This Row],[Product_ID]],Table4_2[#All],3,FALSE)</f>
        <v>Beauty</v>
      </c>
      <c r="P47" t="str">
        <f>VLOOKUP(Table7[[#This Row],[Product_ID]],Table4_2[#All],4,FALSE)</f>
        <v>Haircare</v>
      </c>
      <c r="Q47">
        <f>VLOOKUP(Table7[[#This Row],[Product_ID]],Table4_2[#All],5,FALSE)</f>
        <v>17.309999999999999</v>
      </c>
      <c r="R47">
        <f>VLOOKUP(Table7[[#This Row],[Product_ID]],Table4_2[#All],6,FALSE)</f>
        <v>399</v>
      </c>
      <c r="S47" t="s">
        <v>1782</v>
      </c>
      <c r="T47" t="str">
        <f>VLOOKUP(Table7[[#This Row],[Store_ID]],Table5[#All],2,FALSE)</f>
        <v>Bean, Jones and Park</v>
      </c>
      <c r="U47" t="str">
        <f>VLOOKUP(Table7[[#This Row],[Store_ID]],Table5[#All],3,FALSE)</f>
        <v>West</v>
      </c>
      <c r="V47" t="str">
        <f>VLOOKUP(Table7[[#This Row],[Store_ID]],Table5[#All],4,FALSE)</f>
        <v>Thompsonborough</v>
      </c>
      <c r="W47" t="str">
        <f>VLOOKUP(Table7[[#This Row],[Store_ID]],Table5[#All],5,FALSE)</f>
        <v>Online</v>
      </c>
      <c r="X47">
        <v>4</v>
      </c>
      <c r="Y47">
        <v>288.60000000000002</v>
      </c>
      <c r="Z47">
        <v>0.09</v>
      </c>
      <c r="AA47" t="s">
        <v>1826</v>
      </c>
      <c r="AB47">
        <v>1050.5039999999999</v>
      </c>
    </row>
    <row r="48" spans="1:28" x14ac:dyDescent="0.25">
      <c r="A48" t="s">
        <v>1872</v>
      </c>
      <c r="B48" s="2">
        <v>45570</v>
      </c>
      <c r="C48" t="s">
        <v>258</v>
      </c>
      <c r="D48" t="str">
        <f>VLOOKUP(Table7[[#This Row],[Customer_ID]],Table1[#All],2,FALSE)</f>
        <v>Eric Singh</v>
      </c>
      <c r="E48">
        <f t="shared" si="3"/>
        <v>5</v>
      </c>
      <c r="F48">
        <f t="shared" si="1"/>
        <v>10</v>
      </c>
      <c r="G48">
        <f t="shared" si="2"/>
        <v>2024</v>
      </c>
      <c r="H48">
        <f>VLOOKUP(Table7[[#This Row],[Customer_ID]],Table1[#All],3,FALSE)</f>
        <v>29</v>
      </c>
      <c r="I48" t="str">
        <f>VLOOKUP(Table7[[#This Row],[Customer_ID]],Table1[#All],4,FALSE)</f>
        <v>Female</v>
      </c>
      <c r="J48" t="str">
        <f>VLOOKUP(Table7[[#This Row],[Customer_ID]],Table1[#All],5,FALSE)</f>
        <v>Port Lisa</v>
      </c>
      <c r="K48" t="str">
        <f>VLOOKUP(Table7[[#This Row],[Customer_ID]],Table1[#All],6,FALSE)</f>
        <v>New Mexico</v>
      </c>
      <c r="L48" t="str">
        <f>VLOOKUP(Table7[[#This Row],[Customer_ID]],Table1[#All],7,FALSE)</f>
        <v>USA</v>
      </c>
      <c r="M48" t="str">
        <f>VLOOKUP(Table7[[#This Row],[Customer_ID]],Table1[#All],8,FALSE)</f>
        <v>Gold</v>
      </c>
      <c r="N48" t="s">
        <v>1704</v>
      </c>
      <c r="O48" t="str">
        <f>VLOOKUP(Table7[[#This Row],[Product_ID]],Table4_2[#All],3,FALSE)</f>
        <v>Home</v>
      </c>
      <c r="P48" t="str">
        <f>VLOOKUP(Table7[[#This Row],[Product_ID]],Table4_2[#All],4,FALSE)</f>
        <v>Decor</v>
      </c>
      <c r="Q48">
        <f>VLOOKUP(Table7[[#This Row],[Product_ID]],Table4_2[#All],5,FALSE)</f>
        <v>325.26</v>
      </c>
      <c r="R48">
        <f>VLOOKUP(Table7[[#This Row],[Product_ID]],Table4_2[#All],6,FALSE)</f>
        <v>400</v>
      </c>
      <c r="S48" t="s">
        <v>1804</v>
      </c>
      <c r="T48" t="str">
        <f>VLOOKUP(Table7[[#This Row],[Store_ID]],Table5[#All],2,FALSE)</f>
        <v>Frederick-Wright</v>
      </c>
      <c r="U48" t="str">
        <f>VLOOKUP(Table7[[#This Row],[Store_ID]],Table5[#All],3,FALSE)</f>
        <v>West</v>
      </c>
      <c r="V48" t="str">
        <f>VLOOKUP(Table7[[#This Row],[Store_ID]],Table5[#All],4,FALSE)</f>
        <v>New Jimmymouth</v>
      </c>
      <c r="W48" t="str">
        <f>VLOOKUP(Table7[[#This Row],[Store_ID]],Table5[#All],5,FALSE)</f>
        <v>Flagship</v>
      </c>
      <c r="X48">
        <v>1</v>
      </c>
      <c r="Y48">
        <v>418.69</v>
      </c>
      <c r="Z48">
        <v>0.06</v>
      </c>
      <c r="AA48" t="s">
        <v>1826</v>
      </c>
      <c r="AB48">
        <v>393.5686</v>
      </c>
    </row>
    <row r="49" spans="1:28" x14ac:dyDescent="0.25">
      <c r="A49" t="s">
        <v>1873</v>
      </c>
      <c r="B49" s="2">
        <v>45466</v>
      </c>
      <c r="C49" t="s">
        <v>44</v>
      </c>
      <c r="D49" t="str">
        <f>VLOOKUP(Table7[[#This Row],[Customer_ID]],Table1[#All],2,FALSE)</f>
        <v>Melissa Howard</v>
      </c>
      <c r="E49">
        <f t="shared" si="3"/>
        <v>23</v>
      </c>
      <c r="F49">
        <f t="shared" si="1"/>
        <v>6</v>
      </c>
      <c r="G49">
        <f t="shared" si="2"/>
        <v>2024</v>
      </c>
      <c r="H49">
        <f>VLOOKUP(Table7[[#This Row],[Customer_ID]],Table1[#All],3,FALSE)</f>
        <v>53</v>
      </c>
      <c r="I49" t="str">
        <f>VLOOKUP(Table7[[#This Row],[Customer_ID]],Table1[#All],4,FALSE)</f>
        <v>Female</v>
      </c>
      <c r="J49" t="str">
        <f>VLOOKUP(Table7[[#This Row],[Customer_ID]],Table1[#All],5,FALSE)</f>
        <v>Maynardton</v>
      </c>
      <c r="K49" t="str">
        <f>VLOOKUP(Table7[[#This Row],[Customer_ID]],Table1[#All],6,FALSE)</f>
        <v>New Hampshire</v>
      </c>
      <c r="L49" t="str">
        <f>VLOOKUP(Table7[[#This Row],[Customer_ID]],Table1[#All],7,FALSE)</f>
        <v>USA</v>
      </c>
      <c r="M49" t="str">
        <f>VLOOKUP(Table7[[#This Row],[Customer_ID]],Table1[#All],8,FALSE)</f>
        <v>Gold</v>
      </c>
      <c r="N49" t="s">
        <v>1608</v>
      </c>
      <c r="O49" t="str">
        <f>VLOOKUP(Table7[[#This Row],[Product_ID]],Table4_2[#All],3,FALSE)</f>
        <v>Home</v>
      </c>
      <c r="P49" t="str">
        <f>VLOOKUP(Table7[[#This Row],[Product_ID]],Table4_2[#All],4,FALSE)</f>
        <v>Kitchen</v>
      </c>
      <c r="Q49">
        <f>VLOOKUP(Table7[[#This Row],[Product_ID]],Table4_2[#All],5,FALSE)</f>
        <v>19.52</v>
      </c>
      <c r="R49">
        <f>VLOOKUP(Table7[[#This Row],[Product_ID]],Table4_2[#All],6,FALSE)</f>
        <v>57</v>
      </c>
      <c r="S49" t="s">
        <v>1792</v>
      </c>
      <c r="T49" t="str">
        <f>VLOOKUP(Table7[[#This Row],[Store_ID]],Table5[#All],2,FALSE)</f>
        <v>Aguirre-Keller</v>
      </c>
      <c r="U49" t="str">
        <f>VLOOKUP(Table7[[#This Row],[Store_ID]],Table5[#All],3,FALSE)</f>
        <v>South</v>
      </c>
      <c r="V49" t="str">
        <f>VLOOKUP(Table7[[#This Row],[Store_ID]],Table5[#All],4,FALSE)</f>
        <v>Lake Michael</v>
      </c>
      <c r="W49" t="str">
        <f>VLOOKUP(Table7[[#This Row],[Store_ID]],Table5[#All],5,FALSE)</f>
        <v>Online</v>
      </c>
      <c r="X49">
        <v>1</v>
      </c>
      <c r="Y49">
        <v>135.78</v>
      </c>
      <c r="Z49">
        <v>0.14000000000000001</v>
      </c>
      <c r="AA49" t="s">
        <v>1826</v>
      </c>
      <c r="AB49">
        <v>116.77079999999999</v>
      </c>
    </row>
    <row r="50" spans="1:28" x14ac:dyDescent="0.25">
      <c r="A50" t="s">
        <v>1874</v>
      </c>
      <c r="B50" s="2">
        <v>45218</v>
      </c>
      <c r="C50" t="s">
        <v>663</v>
      </c>
      <c r="D50" t="str">
        <f>VLOOKUP(Table7[[#This Row],[Customer_ID]],Table1[#All],2,FALSE)</f>
        <v>Sarah Brady</v>
      </c>
      <c r="E50">
        <f t="shared" si="3"/>
        <v>19</v>
      </c>
      <c r="F50">
        <f t="shared" si="1"/>
        <v>10</v>
      </c>
      <c r="G50">
        <f t="shared" si="2"/>
        <v>2023</v>
      </c>
      <c r="H50">
        <f>VLOOKUP(Table7[[#This Row],[Customer_ID]],Table1[#All],3,FALSE)</f>
        <v>47</v>
      </c>
      <c r="I50" t="str">
        <f>VLOOKUP(Table7[[#This Row],[Customer_ID]],Table1[#All],4,FALSE)</f>
        <v>Male</v>
      </c>
      <c r="J50" t="str">
        <f>VLOOKUP(Table7[[#This Row],[Customer_ID]],Table1[#All],5,FALSE)</f>
        <v>Johnsonland</v>
      </c>
      <c r="K50" t="str">
        <f>VLOOKUP(Table7[[#This Row],[Customer_ID]],Table1[#All],6,FALSE)</f>
        <v>Iowa</v>
      </c>
      <c r="L50" t="str">
        <f>VLOOKUP(Table7[[#This Row],[Customer_ID]],Table1[#All],7,FALSE)</f>
        <v>USA</v>
      </c>
      <c r="M50" t="str">
        <f>VLOOKUP(Table7[[#This Row],[Customer_ID]],Table1[#All],8,FALSE)</f>
        <v>Platinum</v>
      </c>
      <c r="N50" t="s">
        <v>1636</v>
      </c>
      <c r="O50" t="str">
        <f>VLOOKUP(Table7[[#This Row],[Product_ID]],Table4_2[#All],3,FALSE)</f>
        <v>Sports</v>
      </c>
      <c r="P50" t="str">
        <f>VLOOKUP(Table7[[#This Row],[Product_ID]],Table4_2[#All],4,FALSE)</f>
        <v>Fitness</v>
      </c>
      <c r="Q50">
        <f>VLOOKUP(Table7[[#This Row],[Product_ID]],Table4_2[#All],5,FALSE)</f>
        <v>167.12</v>
      </c>
      <c r="R50">
        <f>VLOOKUP(Table7[[#This Row],[Product_ID]],Table4_2[#All],6,FALSE)</f>
        <v>316</v>
      </c>
      <c r="S50" t="s">
        <v>1807</v>
      </c>
      <c r="T50" t="str">
        <f>VLOOKUP(Table7[[#This Row],[Store_ID]],Table5[#All],2,FALSE)</f>
        <v>Holloway Ltd</v>
      </c>
      <c r="U50" t="str">
        <f>VLOOKUP(Table7[[#This Row],[Store_ID]],Table5[#All],3,FALSE)</f>
        <v>North</v>
      </c>
      <c r="V50" t="str">
        <f>VLOOKUP(Table7[[#This Row],[Store_ID]],Table5[#All],4,FALSE)</f>
        <v>Bensonhaven</v>
      </c>
      <c r="W50" t="str">
        <f>VLOOKUP(Table7[[#This Row],[Store_ID]],Table5[#All],5,FALSE)</f>
        <v>Flagship</v>
      </c>
      <c r="X50">
        <v>1</v>
      </c>
      <c r="Y50">
        <v>517.13</v>
      </c>
      <c r="Z50">
        <v>0.28000000000000003</v>
      </c>
      <c r="AA50" t="s">
        <v>1824</v>
      </c>
      <c r="AB50">
        <v>372.33359999999999</v>
      </c>
    </row>
    <row r="51" spans="1:28" x14ac:dyDescent="0.25">
      <c r="A51" t="s">
        <v>1875</v>
      </c>
      <c r="B51" s="2">
        <v>45607</v>
      </c>
      <c r="C51" t="s">
        <v>1304</v>
      </c>
      <c r="D51" t="str">
        <f>VLOOKUP(Table7[[#This Row],[Customer_ID]],Table1[#All],2,FALSE)</f>
        <v>Dr. Tamara White MD</v>
      </c>
      <c r="E51">
        <f t="shared" si="3"/>
        <v>11</v>
      </c>
      <c r="F51">
        <f t="shared" si="1"/>
        <v>11</v>
      </c>
      <c r="G51">
        <f t="shared" si="2"/>
        <v>2024</v>
      </c>
      <c r="H51">
        <f>VLOOKUP(Table7[[#This Row],[Customer_ID]],Table1[#All],3,FALSE)</f>
        <v>60</v>
      </c>
      <c r="I51" t="str">
        <f>VLOOKUP(Table7[[#This Row],[Customer_ID]],Table1[#All],4,FALSE)</f>
        <v>Male</v>
      </c>
      <c r="J51" t="str">
        <f>VLOOKUP(Table7[[#This Row],[Customer_ID]],Table1[#All],5,FALSE)</f>
        <v>New Benjamin</v>
      </c>
      <c r="K51" t="str">
        <f>VLOOKUP(Table7[[#This Row],[Customer_ID]],Table1[#All],6,FALSE)</f>
        <v>North Carolina</v>
      </c>
      <c r="L51" t="str">
        <f>VLOOKUP(Table7[[#This Row],[Customer_ID]],Table1[#All],7,FALSE)</f>
        <v>USA</v>
      </c>
      <c r="M51" t="str">
        <f>VLOOKUP(Table7[[#This Row],[Customer_ID]],Table1[#All],8,FALSE)</f>
        <v>Bronze</v>
      </c>
      <c r="N51" t="s">
        <v>1590</v>
      </c>
      <c r="O51" t="str">
        <f>VLOOKUP(Table7[[#This Row],[Product_ID]],Table4_2[#All],3,FALSE)</f>
        <v>Home</v>
      </c>
      <c r="P51" t="str">
        <f>VLOOKUP(Table7[[#This Row],[Product_ID]],Table4_2[#All],4,FALSE)</f>
        <v>Storage</v>
      </c>
      <c r="Q51">
        <f>VLOOKUP(Table7[[#This Row],[Product_ID]],Table4_2[#All],5,FALSE)</f>
        <v>123.46</v>
      </c>
      <c r="R51">
        <f>VLOOKUP(Table7[[#This Row],[Product_ID]],Table4_2[#All],6,FALSE)</f>
        <v>76</v>
      </c>
      <c r="S51" t="s">
        <v>1804</v>
      </c>
      <c r="T51" t="str">
        <f>VLOOKUP(Table7[[#This Row],[Store_ID]],Table5[#All],2,FALSE)</f>
        <v>Frederick-Wright</v>
      </c>
      <c r="U51" t="str">
        <f>VLOOKUP(Table7[[#This Row],[Store_ID]],Table5[#All],3,FALSE)</f>
        <v>West</v>
      </c>
      <c r="V51" t="str">
        <f>VLOOKUP(Table7[[#This Row],[Store_ID]],Table5[#All],4,FALSE)</f>
        <v>New Jimmymouth</v>
      </c>
      <c r="W51" t="str">
        <f>VLOOKUP(Table7[[#This Row],[Store_ID]],Table5[#All],5,FALSE)</f>
        <v>Flagship</v>
      </c>
      <c r="X51">
        <v>2</v>
      </c>
      <c r="Y51">
        <v>384.66</v>
      </c>
      <c r="Z51">
        <v>0.08</v>
      </c>
      <c r="AA51" t="s">
        <v>1829</v>
      </c>
      <c r="AB51">
        <v>707.77440000000013</v>
      </c>
    </row>
    <row r="52" spans="1:28" x14ac:dyDescent="0.25">
      <c r="A52" t="s">
        <v>1876</v>
      </c>
      <c r="B52" s="2">
        <v>45291</v>
      </c>
      <c r="C52" t="s">
        <v>258</v>
      </c>
      <c r="D52" t="str">
        <f>VLOOKUP(Table7[[#This Row],[Customer_ID]],Table1[#All],2,FALSE)</f>
        <v>Eric Singh</v>
      </c>
      <c r="E52">
        <f t="shared" si="3"/>
        <v>31</v>
      </c>
      <c r="F52">
        <f t="shared" si="1"/>
        <v>12</v>
      </c>
      <c r="G52">
        <f t="shared" si="2"/>
        <v>2023</v>
      </c>
      <c r="H52">
        <f>VLOOKUP(Table7[[#This Row],[Customer_ID]],Table1[#All],3,FALSE)</f>
        <v>29</v>
      </c>
      <c r="I52" t="str">
        <f>VLOOKUP(Table7[[#This Row],[Customer_ID]],Table1[#All],4,FALSE)</f>
        <v>Female</v>
      </c>
      <c r="J52" t="str">
        <f>VLOOKUP(Table7[[#This Row],[Customer_ID]],Table1[#All],5,FALSE)</f>
        <v>Port Lisa</v>
      </c>
      <c r="K52" t="str">
        <f>VLOOKUP(Table7[[#This Row],[Customer_ID]],Table1[#All],6,FALSE)</f>
        <v>New Mexico</v>
      </c>
      <c r="L52" t="str">
        <f>VLOOKUP(Table7[[#This Row],[Customer_ID]],Table1[#All],7,FALSE)</f>
        <v>USA</v>
      </c>
      <c r="M52" t="str">
        <f>VLOOKUP(Table7[[#This Row],[Customer_ID]],Table1[#All],8,FALSE)</f>
        <v>Gold</v>
      </c>
      <c r="N52" t="s">
        <v>1652</v>
      </c>
      <c r="O52" t="str">
        <f>VLOOKUP(Table7[[#This Row],[Product_ID]],Table4_2[#All],3,FALSE)</f>
        <v>Sports</v>
      </c>
      <c r="P52" t="str">
        <f>VLOOKUP(Table7[[#This Row],[Product_ID]],Table4_2[#All],4,FALSE)</f>
        <v>Team Sports</v>
      </c>
      <c r="Q52">
        <f>VLOOKUP(Table7[[#This Row],[Product_ID]],Table4_2[#All],5,FALSE)</f>
        <v>212.26</v>
      </c>
      <c r="R52">
        <f>VLOOKUP(Table7[[#This Row],[Product_ID]],Table4_2[#All],6,FALSE)</f>
        <v>82</v>
      </c>
      <c r="S52" t="s">
        <v>1786</v>
      </c>
      <c r="T52" t="str">
        <f>VLOOKUP(Table7[[#This Row],[Store_ID]],Table5[#All],2,FALSE)</f>
        <v>Moore, Padilla and Butler</v>
      </c>
      <c r="U52" t="str">
        <f>VLOOKUP(Table7[[#This Row],[Store_ID]],Table5[#All],3,FALSE)</f>
        <v>South</v>
      </c>
      <c r="V52" t="str">
        <f>VLOOKUP(Table7[[#This Row],[Store_ID]],Table5[#All],4,FALSE)</f>
        <v>East Johnstad</v>
      </c>
      <c r="W52" t="str">
        <f>VLOOKUP(Table7[[#This Row],[Store_ID]],Table5[#All],5,FALSE)</f>
        <v>Flagship</v>
      </c>
      <c r="X52">
        <v>3</v>
      </c>
      <c r="Y52">
        <v>83.7</v>
      </c>
      <c r="Z52">
        <v>0.24</v>
      </c>
      <c r="AA52" t="s">
        <v>1826</v>
      </c>
      <c r="AB52">
        <v>190.83600000000001</v>
      </c>
    </row>
    <row r="53" spans="1:28" x14ac:dyDescent="0.25">
      <c r="A53" t="s">
        <v>1877</v>
      </c>
      <c r="B53" s="2">
        <v>45689</v>
      </c>
      <c r="C53" t="s">
        <v>481</v>
      </c>
      <c r="D53" t="str">
        <f>VLOOKUP(Table7[[#This Row],[Customer_ID]],Table1[#All],2,FALSE)</f>
        <v>Maria Ramirez</v>
      </c>
      <c r="E53">
        <f t="shared" si="3"/>
        <v>1</v>
      </c>
      <c r="F53">
        <f t="shared" si="1"/>
        <v>2</v>
      </c>
      <c r="G53">
        <f t="shared" si="2"/>
        <v>2025</v>
      </c>
      <c r="H53">
        <f>VLOOKUP(Table7[[#This Row],[Customer_ID]],Table1[#All],3,FALSE)</f>
        <v>37</v>
      </c>
      <c r="I53" t="str">
        <f>VLOOKUP(Table7[[#This Row],[Customer_ID]],Table1[#All],4,FALSE)</f>
        <v>Male</v>
      </c>
      <c r="J53" t="str">
        <f>VLOOKUP(Table7[[#This Row],[Customer_ID]],Table1[#All],5,FALSE)</f>
        <v>West Brandon</v>
      </c>
      <c r="K53" t="str">
        <f>VLOOKUP(Table7[[#This Row],[Customer_ID]],Table1[#All],6,FALSE)</f>
        <v>Montana</v>
      </c>
      <c r="L53" t="str">
        <f>VLOOKUP(Table7[[#This Row],[Customer_ID]],Table1[#All],7,FALSE)</f>
        <v>USA</v>
      </c>
      <c r="M53" t="str">
        <f>VLOOKUP(Table7[[#This Row],[Customer_ID]],Table1[#All],8,FALSE)</f>
        <v>Bronze</v>
      </c>
      <c r="N53" t="s">
        <v>1686</v>
      </c>
      <c r="O53" t="str">
        <f>VLOOKUP(Table7[[#This Row],[Product_ID]],Table4_2[#All],3,FALSE)</f>
        <v>Clothing</v>
      </c>
      <c r="P53" t="str">
        <f>VLOOKUP(Table7[[#This Row],[Product_ID]],Table4_2[#All],4,FALSE)</f>
        <v>Bottoms</v>
      </c>
      <c r="Q53">
        <f>VLOOKUP(Table7[[#This Row],[Product_ID]],Table4_2[#All],5,FALSE)</f>
        <v>218.22</v>
      </c>
      <c r="R53">
        <f>VLOOKUP(Table7[[#This Row],[Product_ID]],Table4_2[#All],6,FALSE)</f>
        <v>224</v>
      </c>
      <c r="S53" t="s">
        <v>1779</v>
      </c>
      <c r="T53" t="str">
        <f>VLOOKUP(Table7[[#This Row],[Store_ID]],Table5[#All],2,FALSE)</f>
        <v>Martinez-Mullins</v>
      </c>
      <c r="U53" t="str">
        <f>VLOOKUP(Table7[[#This Row],[Store_ID]],Table5[#All],3,FALSE)</f>
        <v>South</v>
      </c>
      <c r="V53" t="str">
        <f>VLOOKUP(Table7[[#This Row],[Store_ID]],Table5[#All],4,FALSE)</f>
        <v>Williamsfurt</v>
      </c>
      <c r="W53" t="str">
        <f>VLOOKUP(Table7[[#This Row],[Store_ID]],Table5[#All],5,FALSE)</f>
        <v>Online</v>
      </c>
      <c r="X53">
        <v>3</v>
      </c>
      <c r="Y53">
        <v>76.569999999999993</v>
      </c>
      <c r="Z53">
        <v>0.26</v>
      </c>
      <c r="AA53" t="s">
        <v>1824</v>
      </c>
      <c r="AB53">
        <v>169.9854</v>
      </c>
    </row>
    <row r="54" spans="1:28" x14ac:dyDescent="0.25">
      <c r="A54" t="s">
        <v>1878</v>
      </c>
      <c r="B54" s="2">
        <v>45894</v>
      </c>
      <c r="C54" t="s">
        <v>499</v>
      </c>
      <c r="D54" t="str">
        <f>VLOOKUP(Table7[[#This Row],[Customer_ID]],Table1[#All],2,FALSE)</f>
        <v>Theresa Campbell</v>
      </c>
      <c r="E54">
        <f t="shared" si="3"/>
        <v>25</v>
      </c>
      <c r="F54">
        <f t="shared" si="1"/>
        <v>8</v>
      </c>
      <c r="G54">
        <f t="shared" si="2"/>
        <v>2025</v>
      </c>
      <c r="H54">
        <f>VLOOKUP(Table7[[#This Row],[Customer_ID]],Table1[#All],3,FALSE)</f>
        <v>42</v>
      </c>
      <c r="I54" t="str">
        <f>VLOOKUP(Table7[[#This Row],[Customer_ID]],Table1[#All],4,FALSE)</f>
        <v>Female</v>
      </c>
      <c r="J54" t="str">
        <f>VLOOKUP(Table7[[#This Row],[Customer_ID]],Table1[#All],5,FALSE)</f>
        <v>New Brian</v>
      </c>
      <c r="K54" t="str">
        <f>VLOOKUP(Table7[[#This Row],[Customer_ID]],Table1[#All],6,FALSE)</f>
        <v>Wisconsin</v>
      </c>
      <c r="L54" t="str">
        <f>VLOOKUP(Table7[[#This Row],[Customer_ID]],Table1[#All],7,FALSE)</f>
        <v>USA</v>
      </c>
      <c r="M54" t="str">
        <f>VLOOKUP(Table7[[#This Row],[Customer_ID]],Table1[#All],8,FALSE)</f>
        <v>Bronze</v>
      </c>
      <c r="N54" t="s">
        <v>1726</v>
      </c>
      <c r="O54" t="str">
        <f>VLOOKUP(Table7[[#This Row],[Product_ID]],Table4_2[#All],3,FALSE)</f>
        <v>Beauty</v>
      </c>
      <c r="P54" t="str">
        <f>VLOOKUP(Table7[[#This Row],[Product_ID]],Table4_2[#All],4,FALSE)</f>
        <v>Makeup</v>
      </c>
      <c r="Q54">
        <f>VLOOKUP(Table7[[#This Row],[Product_ID]],Table4_2[#All],5,FALSE)</f>
        <v>183.04</v>
      </c>
      <c r="R54">
        <f>VLOOKUP(Table7[[#This Row],[Product_ID]],Table4_2[#All],6,FALSE)</f>
        <v>457</v>
      </c>
      <c r="S54" t="s">
        <v>1776</v>
      </c>
      <c r="T54" t="str">
        <f>VLOOKUP(Table7[[#This Row],[Store_ID]],Table5[#All],2,FALSE)</f>
        <v>Benson-Elliott</v>
      </c>
      <c r="U54" t="str">
        <f>VLOOKUP(Table7[[#This Row],[Store_ID]],Table5[#All],3,FALSE)</f>
        <v>East</v>
      </c>
      <c r="V54" t="str">
        <f>VLOOKUP(Table7[[#This Row],[Store_ID]],Table5[#All],4,FALSE)</f>
        <v>Port Josephberg</v>
      </c>
      <c r="W54" t="str">
        <f>VLOOKUP(Table7[[#This Row],[Store_ID]],Table5[#All],5,FALSE)</f>
        <v>Online</v>
      </c>
      <c r="X54">
        <v>3</v>
      </c>
      <c r="Y54" s="5">
        <v>514.48</v>
      </c>
      <c r="Z54" s="5">
        <v>0.14000000000000001</v>
      </c>
      <c r="AA54" t="s">
        <v>1824</v>
      </c>
      <c r="AB54">
        <v>486.06330000000003</v>
      </c>
    </row>
    <row r="55" spans="1:28" x14ac:dyDescent="0.25">
      <c r="A55" t="s">
        <v>1879</v>
      </c>
      <c r="B55" s="2">
        <v>45677</v>
      </c>
      <c r="C55" t="s">
        <v>1020</v>
      </c>
      <c r="D55" t="str">
        <f>VLOOKUP(Table7[[#This Row],[Customer_ID]],Table1[#All],2,FALSE)</f>
        <v>Alex Mann II</v>
      </c>
      <c r="E55">
        <f t="shared" si="3"/>
        <v>20</v>
      </c>
      <c r="F55">
        <f t="shared" si="1"/>
        <v>1</v>
      </c>
      <c r="G55">
        <f t="shared" si="2"/>
        <v>2025</v>
      </c>
      <c r="H55">
        <f>VLOOKUP(Table7[[#This Row],[Customer_ID]],Table1[#All],3,FALSE)</f>
        <v>58</v>
      </c>
      <c r="I55" t="str">
        <f>VLOOKUP(Table7[[#This Row],[Customer_ID]],Table1[#All],4,FALSE)</f>
        <v>Male</v>
      </c>
      <c r="J55" t="str">
        <f>VLOOKUP(Table7[[#This Row],[Customer_ID]],Table1[#All],5,FALSE)</f>
        <v>South Zacharychester</v>
      </c>
      <c r="K55" t="str">
        <f>VLOOKUP(Table7[[#This Row],[Customer_ID]],Table1[#All],6,FALSE)</f>
        <v>Oklahoma</v>
      </c>
      <c r="L55" t="str">
        <f>VLOOKUP(Table7[[#This Row],[Customer_ID]],Table1[#All],7,FALSE)</f>
        <v>USA</v>
      </c>
      <c r="M55" t="str">
        <f>VLOOKUP(Table7[[#This Row],[Customer_ID]],Table1[#All],8,FALSE)</f>
        <v>Bronze</v>
      </c>
      <c r="N55" t="s">
        <v>1588</v>
      </c>
      <c r="O55" t="str">
        <f>VLOOKUP(Table7[[#This Row],[Product_ID]],Table4_2[#All],3,FALSE)</f>
        <v>Sports</v>
      </c>
      <c r="P55" t="str">
        <f>VLOOKUP(Table7[[#This Row],[Product_ID]],Table4_2[#All],4,FALSE)</f>
        <v>Accessories</v>
      </c>
      <c r="Q55">
        <f>VLOOKUP(Table7[[#This Row],[Product_ID]],Table4_2[#All],5,FALSE)</f>
        <v>131.51</v>
      </c>
      <c r="R55">
        <f>VLOOKUP(Table7[[#This Row],[Product_ID]],Table4_2[#All],6,FALSE)</f>
        <v>281.95833333333331</v>
      </c>
      <c r="S55" t="s">
        <v>1782</v>
      </c>
      <c r="T55" t="str">
        <f>VLOOKUP(Table7[[#This Row],[Store_ID]],Table5[#All],2,FALSE)</f>
        <v>Bean, Jones and Park</v>
      </c>
      <c r="U55" t="str">
        <f>VLOOKUP(Table7[[#This Row],[Store_ID]],Table5[#All],3,FALSE)</f>
        <v>West</v>
      </c>
      <c r="V55" t="str">
        <f>VLOOKUP(Table7[[#This Row],[Store_ID]],Table5[#All],4,FALSE)</f>
        <v>Thompsonborough</v>
      </c>
      <c r="W55" t="str">
        <f>VLOOKUP(Table7[[#This Row],[Store_ID]],Table5[#All],5,FALSE)</f>
        <v>Online</v>
      </c>
      <c r="X55">
        <v>1</v>
      </c>
      <c r="Y55">
        <v>900.35</v>
      </c>
      <c r="Z55">
        <v>0.13</v>
      </c>
      <c r="AA55" t="s">
        <v>1829</v>
      </c>
      <c r="AB55">
        <v>783.30449999999996</v>
      </c>
    </row>
    <row r="56" spans="1:28" x14ac:dyDescent="0.25">
      <c r="A56" t="s">
        <v>1880</v>
      </c>
      <c r="B56" s="2">
        <v>45706</v>
      </c>
      <c r="C56" t="s">
        <v>341</v>
      </c>
      <c r="D56" t="str">
        <f>VLOOKUP(Table7[[#This Row],[Customer_ID]],Table1[#All],2,FALSE)</f>
        <v>Amy Fowler</v>
      </c>
      <c r="E56">
        <f t="shared" si="3"/>
        <v>18</v>
      </c>
      <c r="F56">
        <f t="shared" si="1"/>
        <v>2</v>
      </c>
      <c r="G56">
        <f t="shared" si="2"/>
        <v>2025</v>
      </c>
      <c r="H56">
        <f>VLOOKUP(Table7[[#This Row],[Customer_ID]],Table1[#All],3,FALSE)</f>
        <v>62</v>
      </c>
      <c r="I56" t="str">
        <f>VLOOKUP(Table7[[#This Row],[Customer_ID]],Table1[#All],4,FALSE)</f>
        <v>Female</v>
      </c>
      <c r="J56" t="str">
        <f>VLOOKUP(Table7[[#This Row],[Customer_ID]],Table1[#All],5,FALSE)</f>
        <v>West Bobbyshire</v>
      </c>
      <c r="K56" t="str">
        <f>VLOOKUP(Table7[[#This Row],[Customer_ID]],Table1[#All],6,FALSE)</f>
        <v>New York</v>
      </c>
      <c r="L56" t="str">
        <f>VLOOKUP(Table7[[#This Row],[Customer_ID]],Table1[#All],7,FALSE)</f>
        <v>USA</v>
      </c>
      <c r="M56" t="str">
        <f>VLOOKUP(Table7[[#This Row],[Customer_ID]],Table1[#All],8,FALSE)</f>
        <v>Platinum</v>
      </c>
      <c r="N56" t="s">
        <v>1628</v>
      </c>
      <c r="O56" t="str">
        <f>VLOOKUP(Table7[[#This Row],[Product_ID]],Table4_2[#All],3,FALSE)</f>
        <v>Electronics</v>
      </c>
      <c r="P56" t="str">
        <f>VLOOKUP(Table7[[#This Row],[Product_ID]],Table4_2[#All],4,FALSE)</f>
        <v>Audio</v>
      </c>
      <c r="Q56">
        <f>VLOOKUP(Table7[[#This Row],[Product_ID]],Table4_2[#All],5,FALSE)</f>
        <v>38.520000000000003</v>
      </c>
      <c r="R56">
        <f>VLOOKUP(Table7[[#This Row],[Product_ID]],Table4_2[#All],6,FALSE)</f>
        <v>378</v>
      </c>
      <c r="S56" t="s">
        <v>1789</v>
      </c>
      <c r="T56" t="str">
        <f>VLOOKUP(Table7[[#This Row],[Store_ID]],Table5[#All],2,FALSE)</f>
        <v>Hill, Wagner and Ballard</v>
      </c>
      <c r="U56" t="str">
        <f>VLOOKUP(Table7[[#This Row],[Store_ID]],Table5[#All],3,FALSE)</f>
        <v>East</v>
      </c>
      <c r="V56" t="str">
        <f>VLOOKUP(Table7[[#This Row],[Store_ID]],Table5[#All],4,FALSE)</f>
        <v>East Davidville</v>
      </c>
      <c r="W56" t="str">
        <f>VLOOKUP(Table7[[#This Row],[Store_ID]],Table5[#All],5,FALSE)</f>
        <v>Online</v>
      </c>
      <c r="X56">
        <v>4</v>
      </c>
      <c r="Y56">
        <v>428.09</v>
      </c>
      <c r="Z56">
        <v>7.0000000000000007E-2</v>
      </c>
      <c r="AA56" t="s">
        <v>1824</v>
      </c>
      <c r="AB56">
        <v>1592.4947999999999</v>
      </c>
    </row>
    <row r="57" spans="1:28" x14ac:dyDescent="0.25">
      <c r="A57" t="s">
        <v>1881</v>
      </c>
      <c r="B57" s="2">
        <v>45589</v>
      </c>
      <c r="C57" t="s">
        <v>1292</v>
      </c>
      <c r="D57" t="str">
        <f>VLOOKUP(Table7[[#This Row],[Customer_ID]],Table1[#All],2,FALSE)</f>
        <v>Jennifer Myers</v>
      </c>
      <c r="E57">
        <f t="shared" si="3"/>
        <v>24</v>
      </c>
      <c r="F57">
        <f t="shared" si="1"/>
        <v>10</v>
      </c>
      <c r="G57">
        <f t="shared" si="2"/>
        <v>2024</v>
      </c>
      <c r="H57">
        <f>VLOOKUP(Table7[[#This Row],[Customer_ID]],Table1[#All],3,FALSE)</f>
        <v>46</v>
      </c>
      <c r="I57" t="str">
        <f>VLOOKUP(Table7[[#This Row],[Customer_ID]],Table1[#All],4,FALSE)</f>
        <v>Male</v>
      </c>
      <c r="J57" t="str">
        <f>VLOOKUP(Table7[[#This Row],[Customer_ID]],Table1[#All],5,FALSE)</f>
        <v>Marthaborough</v>
      </c>
      <c r="K57" t="str">
        <f>VLOOKUP(Table7[[#This Row],[Customer_ID]],Table1[#All],6,FALSE)</f>
        <v>Wisconsin</v>
      </c>
      <c r="L57" t="str">
        <f>VLOOKUP(Table7[[#This Row],[Customer_ID]],Table1[#All],7,FALSE)</f>
        <v>USA</v>
      </c>
      <c r="M57" t="str">
        <f>VLOOKUP(Table7[[#This Row],[Customer_ID]],Table1[#All],8,FALSE)</f>
        <v>Platinum</v>
      </c>
      <c r="N57" t="s">
        <v>1646</v>
      </c>
      <c r="O57" t="str">
        <f>VLOOKUP(Table7[[#This Row],[Product_ID]],Table4_2[#All],3,FALSE)</f>
        <v>Beauty</v>
      </c>
      <c r="P57" t="str">
        <f>VLOOKUP(Table7[[#This Row],[Product_ID]],Table4_2[#All],4,FALSE)</f>
        <v>Fragrance</v>
      </c>
      <c r="Q57">
        <f>VLOOKUP(Table7[[#This Row],[Product_ID]],Table4_2[#All],5,FALSE)</f>
        <v>43.29</v>
      </c>
      <c r="R57">
        <f>VLOOKUP(Table7[[#This Row],[Product_ID]],Table4_2[#All],6,FALSE)</f>
        <v>267</v>
      </c>
      <c r="S57" t="s">
        <v>1792</v>
      </c>
      <c r="T57" t="str">
        <f>VLOOKUP(Table7[[#This Row],[Store_ID]],Table5[#All],2,FALSE)</f>
        <v>Aguirre-Keller</v>
      </c>
      <c r="U57" t="str">
        <f>VLOOKUP(Table7[[#This Row],[Store_ID]],Table5[#All],3,FALSE)</f>
        <v>South</v>
      </c>
      <c r="V57" t="str">
        <f>VLOOKUP(Table7[[#This Row],[Store_ID]],Table5[#All],4,FALSE)</f>
        <v>Lake Michael</v>
      </c>
      <c r="W57" t="str">
        <f>VLOOKUP(Table7[[#This Row],[Store_ID]],Table5[#All],5,FALSE)</f>
        <v>Online</v>
      </c>
      <c r="X57">
        <v>2</v>
      </c>
      <c r="Y57">
        <v>559.71</v>
      </c>
      <c r="Z57">
        <v>0.3</v>
      </c>
      <c r="AA57" t="s">
        <v>1829</v>
      </c>
      <c r="AB57">
        <v>783.59400000000005</v>
      </c>
    </row>
    <row r="58" spans="1:28" x14ac:dyDescent="0.25">
      <c r="A58" t="s">
        <v>1882</v>
      </c>
      <c r="B58" s="2">
        <v>45282</v>
      </c>
      <c r="C58" t="s">
        <v>292</v>
      </c>
      <c r="D58" t="str">
        <f>VLOOKUP(Table7[[#This Row],[Customer_ID]],Table1[#All],2,FALSE)</f>
        <v>Jennifer Garcia</v>
      </c>
      <c r="E58">
        <f t="shared" si="3"/>
        <v>22</v>
      </c>
      <c r="F58">
        <f t="shared" si="1"/>
        <v>12</v>
      </c>
      <c r="G58">
        <f t="shared" si="2"/>
        <v>2023</v>
      </c>
      <c r="H58">
        <f>VLOOKUP(Table7[[#This Row],[Customer_ID]],Table1[#All],3,FALSE)</f>
        <v>61</v>
      </c>
      <c r="I58" t="str">
        <f>VLOOKUP(Table7[[#This Row],[Customer_ID]],Table1[#All],4,FALSE)</f>
        <v>Female</v>
      </c>
      <c r="J58" t="str">
        <f>VLOOKUP(Table7[[#This Row],[Customer_ID]],Table1[#All],5,FALSE)</f>
        <v>New Sean</v>
      </c>
      <c r="K58" t="str">
        <f>VLOOKUP(Table7[[#This Row],[Customer_ID]],Table1[#All],6,FALSE)</f>
        <v>New Mexico</v>
      </c>
      <c r="L58" t="str">
        <f>VLOOKUP(Table7[[#This Row],[Customer_ID]],Table1[#All],7,FALSE)</f>
        <v>USA</v>
      </c>
      <c r="M58" t="str">
        <f>VLOOKUP(Table7[[#This Row],[Customer_ID]],Table1[#All],8,FALSE)</f>
        <v>Bronze</v>
      </c>
      <c r="N58" t="s">
        <v>1616</v>
      </c>
      <c r="O58" t="str">
        <f>VLOOKUP(Table7[[#This Row],[Product_ID]],Table4_2[#All],3,FALSE)</f>
        <v>Electronics</v>
      </c>
      <c r="P58" t="str">
        <f>VLOOKUP(Table7[[#This Row],[Product_ID]],Table4_2[#All],4,FALSE)</f>
        <v>Computer</v>
      </c>
      <c r="Q58">
        <f>VLOOKUP(Table7[[#This Row],[Product_ID]],Table4_2[#All],5,FALSE)</f>
        <v>419.28</v>
      </c>
      <c r="R58">
        <f>VLOOKUP(Table7[[#This Row],[Product_ID]],Table4_2[#All],6,FALSE)</f>
        <v>86</v>
      </c>
      <c r="S58" t="s">
        <v>1776</v>
      </c>
      <c r="T58" t="str">
        <f>VLOOKUP(Table7[[#This Row],[Store_ID]],Table5[#All],2,FALSE)</f>
        <v>Benson-Elliott</v>
      </c>
      <c r="U58" t="str">
        <f>VLOOKUP(Table7[[#This Row],[Store_ID]],Table5[#All],3,FALSE)</f>
        <v>East</v>
      </c>
      <c r="V58" t="str">
        <f>VLOOKUP(Table7[[#This Row],[Store_ID]],Table5[#All],4,FALSE)</f>
        <v>Port Josephberg</v>
      </c>
      <c r="W58" t="str">
        <f>VLOOKUP(Table7[[#This Row],[Store_ID]],Table5[#All],5,FALSE)</f>
        <v>Online</v>
      </c>
      <c r="X58">
        <v>2</v>
      </c>
      <c r="Y58">
        <v>833.7</v>
      </c>
      <c r="Z58">
        <v>0.06</v>
      </c>
      <c r="AA58" t="s">
        <v>1826</v>
      </c>
      <c r="AB58">
        <v>1567.356</v>
      </c>
    </row>
    <row r="59" spans="1:28" x14ac:dyDescent="0.25">
      <c r="A59" t="s">
        <v>1883</v>
      </c>
      <c r="B59" s="2">
        <v>45462</v>
      </c>
      <c r="C59" t="s">
        <v>1440</v>
      </c>
      <c r="D59" t="str">
        <f>VLOOKUP(Table7[[#This Row],[Customer_ID]],Table1[#All],2,FALSE)</f>
        <v>Michael Foley</v>
      </c>
      <c r="E59">
        <f t="shared" si="3"/>
        <v>19</v>
      </c>
      <c r="F59">
        <f t="shared" si="1"/>
        <v>6</v>
      </c>
      <c r="G59">
        <f t="shared" si="2"/>
        <v>2024</v>
      </c>
      <c r="H59">
        <f>VLOOKUP(Table7[[#This Row],[Customer_ID]],Table1[#All],3,FALSE)</f>
        <v>63</v>
      </c>
      <c r="I59" t="str">
        <f>VLOOKUP(Table7[[#This Row],[Customer_ID]],Table1[#All],4,FALSE)</f>
        <v>Female</v>
      </c>
      <c r="J59" t="str">
        <f>VLOOKUP(Table7[[#This Row],[Customer_ID]],Table1[#All],5,FALSE)</f>
        <v>Oneillfurt</v>
      </c>
      <c r="K59" t="str">
        <f>VLOOKUP(Table7[[#This Row],[Customer_ID]],Table1[#All],6,FALSE)</f>
        <v>Vermont</v>
      </c>
      <c r="L59" t="str">
        <f>VLOOKUP(Table7[[#This Row],[Customer_ID]],Table1[#All],7,FALSE)</f>
        <v>USA</v>
      </c>
      <c r="M59" t="str">
        <f>VLOOKUP(Table7[[#This Row],[Customer_ID]],Table1[#All],8,FALSE)</f>
        <v>Gold</v>
      </c>
      <c r="N59" t="s">
        <v>1642</v>
      </c>
      <c r="O59" t="str">
        <f>VLOOKUP(Table7[[#This Row],[Product_ID]],Table4_2[#All],3,FALSE)</f>
        <v>Beauty</v>
      </c>
      <c r="P59" t="str">
        <f>VLOOKUP(Table7[[#This Row],[Product_ID]],Table4_2[#All],4,FALSE)</f>
        <v>Makeup</v>
      </c>
      <c r="Q59">
        <f>VLOOKUP(Table7[[#This Row],[Product_ID]],Table4_2[#All],5,FALSE)</f>
        <v>250.41615384615383</v>
      </c>
      <c r="R59">
        <f>VLOOKUP(Table7[[#This Row],[Product_ID]],Table4_2[#All],6,FALSE)</f>
        <v>431</v>
      </c>
      <c r="S59" t="s">
        <v>1799</v>
      </c>
      <c r="T59" t="str">
        <f>VLOOKUP(Table7[[#This Row],[Store_ID]],Table5[#All],2,FALSE)</f>
        <v>Mcdonald Inc</v>
      </c>
      <c r="U59" t="str">
        <f>VLOOKUP(Table7[[#This Row],[Store_ID]],Table5[#All],3,FALSE)</f>
        <v>South</v>
      </c>
      <c r="V59" t="str">
        <f>VLOOKUP(Table7[[#This Row],[Store_ID]],Table5[#All],4,FALSE)</f>
        <v>Christopherland</v>
      </c>
      <c r="W59" t="str">
        <f>VLOOKUP(Table7[[#This Row],[Store_ID]],Table5[#All],5,FALSE)</f>
        <v>Outlet</v>
      </c>
      <c r="X59">
        <v>2</v>
      </c>
      <c r="Y59">
        <v>680.16</v>
      </c>
      <c r="Z59">
        <v>0.28000000000000003</v>
      </c>
      <c r="AA59" t="s">
        <v>1824</v>
      </c>
      <c r="AB59">
        <v>979.43039999999996</v>
      </c>
    </row>
    <row r="60" spans="1:28" x14ac:dyDescent="0.25">
      <c r="A60" t="s">
        <v>1884</v>
      </c>
      <c r="B60" s="2">
        <v>45633</v>
      </c>
      <c r="C60" t="s">
        <v>1257</v>
      </c>
      <c r="D60" t="str">
        <f>VLOOKUP(Table7[[#This Row],[Customer_ID]],Table1[#All],2,FALSE)</f>
        <v>David Ross</v>
      </c>
      <c r="E60">
        <f t="shared" si="3"/>
        <v>7</v>
      </c>
      <c r="F60">
        <f t="shared" si="1"/>
        <v>12</v>
      </c>
      <c r="G60">
        <f t="shared" si="2"/>
        <v>2024</v>
      </c>
      <c r="H60">
        <f>VLOOKUP(Table7[[#This Row],[Customer_ID]],Table1[#All],3,FALSE)</f>
        <v>22</v>
      </c>
      <c r="I60" t="str">
        <f>VLOOKUP(Table7[[#This Row],[Customer_ID]],Table1[#All],4,FALSE)</f>
        <v>Female</v>
      </c>
      <c r="J60" t="str">
        <f>VLOOKUP(Table7[[#This Row],[Customer_ID]],Table1[#All],5,FALSE)</f>
        <v>South Angela</v>
      </c>
      <c r="K60" t="str">
        <f>VLOOKUP(Table7[[#This Row],[Customer_ID]],Table1[#All],6,FALSE)</f>
        <v>Arkansas</v>
      </c>
      <c r="L60" t="str">
        <f>VLOOKUP(Table7[[#This Row],[Customer_ID]],Table1[#All],7,FALSE)</f>
        <v>USA</v>
      </c>
      <c r="M60" t="str">
        <f>VLOOKUP(Table7[[#This Row],[Customer_ID]],Table1[#All],8,FALSE)</f>
        <v>Silver</v>
      </c>
      <c r="N60" t="s">
        <v>1578</v>
      </c>
      <c r="O60" t="str">
        <f>VLOOKUP(Table7[[#This Row],[Product_ID]],Table4_2[#All],3,FALSE)</f>
        <v>Electronics</v>
      </c>
      <c r="P60" t="str">
        <f>VLOOKUP(Table7[[#This Row],[Product_ID]],Table4_2[#All],4,FALSE)</f>
        <v>Appliances</v>
      </c>
      <c r="Q60">
        <f>VLOOKUP(Table7[[#This Row],[Product_ID]],Table4_2[#All],5,FALSE)</f>
        <v>465.34</v>
      </c>
      <c r="R60">
        <f>VLOOKUP(Table7[[#This Row],[Product_ID]],Table4_2[#All],6,FALSE)</f>
        <v>301</v>
      </c>
      <c r="S60" t="s">
        <v>1779</v>
      </c>
      <c r="T60" t="str">
        <f>VLOOKUP(Table7[[#This Row],[Store_ID]],Table5[#All],2,FALSE)</f>
        <v>Martinez-Mullins</v>
      </c>
      <c r="U60" t="str">
        <f>VLOOKUP(Table7[[#This Row],[Store_ID]],Table5[#All],3,FALSE)</f>
        <v>South</v>
      </c>
      <c r="V60" t="str">
        <f>VLOOKUP(Table7[[#This Row],[Store_ID]],Table5[#All],4,FALSE)</f>
        <v>Williamsfurt</v>
      </c>
      <c r="W60" t="str">
        <f>VLOOKUP(Table7[[#This Row],[Store_ID]],Table5[#All],5,FALSE)</f>
        <v>Online</v>
      </c>
      <c r="X60">
        <v>4</v>
      </c>
      <c r="Y60">
        <v>733.42</v>
      </c>
      <c r="Z60" s="5">
        <v>0.14000000000000001</v>
      </c>
      <c r="AA60" t="s">
        <v>1826</v>
      </c>
      <c r="AB60">
        <v>2552.3015999999998</v>
      </c>
    </row>
    <row r="61" spans="1:28" x14ac:dyDescent="0.25">
      <c r="A61" t="s">
        <v>1885</v>
      </c>
      <c r="B61" s="2">
        <v>45257</v>
      </c>
      <c r="C61" t="s">
        <v>1148</v>
      </c>
      <c r="D61" t="str">
        <f>VLOOKUP(Table7[[#This Row],[Customer_ID]],Table1[#All],2,FALSE)</f>
        <v>Melinda Johnson</v>
      </c>
      <c r="E61">
        <f t="shared" si="3"/>
        <v>27</v>
      </c>
      <c r="F61">
        <f t="shared" si="1"/>
        <v>11</v>
      </c>
      <c r="G61">
        <f t="shared" si="2"/>
        <v>2023</v>
      </c>
      <c r="H61">
        <f>VLOOKUP(Table7[[#This Row],[Customer_ID]],Table1[#All],3,FALSE)</f>
        <v>51</v>
      </c>
      <c r="I61" t="str">
        <f>VLOOKUP(Table7[[#This Row],[Customer_ID]],Table1[#All],4,FALSE)</f>
        <v>Male</v>
      </c>
      <c r="J61" t="str">
        <f>VLOOKUP(Table7[[#This Row],[Customer_ID]],Table1[#All],5,FALSE)</f>
        <v>Kaufmanfurt</v>
      </c>
      <c r="K61" t="str">
        <f>VLOOKUP(Table7[[#This Row],[Customer_ID]],Table1[#All],6,FALSE)</f>
        <v>Ohio</v>
      </c>
      <c r="L61" t="str">
        <f>VLOOKUP(Table7[[#This Row],[Customer_ID]],Table1[#All],7,FALSE)</f>
        <v>USA</v>
      </c>
      <c r="M61" t="str">
        <f>VLOOKUP(Table7[[#This Row],[Customer_ID]],Table1[#All],8,FALSE)</f>
        <v>Bronze</v>
      </c>
      <c r="N61" t="s">
        <v>1726</v>
      </c>
      <c r="O61" t="str">
        <f>VLOOKUP(Table7[[#This Row],[Product_ID]],Table4_2[#All],3,FALSE)</f>
        <v>Beauty</v>
      </c>
      <c r="P61" t="str">
        <f>VLOOKUP(Table7[[#This Row],[Product_ID]],Table4_2[#All],4,FALSE)</f>
        <v>Makeup</v>
      </c>
      <c r="Q61">
        <f>VLOOKUP(Table7[[#This Row],[Product_ID]],Table4_2[#All],5,FALSE)</f>
        <v>183.04</v>
      </c>
      <c r="R61">
        <f>VLOOKUP(Table7[[#This Row],[Product_ID]],Table4_2[#All],6,FALSE)</f>
        <v>457</v>
      </c>
      <c r="S61" t="s">
        <v>1792</v>
      </c>
      <c r="T61" t="str">
        <f>VLOOKUP(Table7[[#This Row],[Store_ID]],Table5[#All],2,FALSE)</f>
        <v>Aguirre-Keller</v>
      </c>
      <c r="U61" t="str">
        <f>VLOOKUP(Table7[[#This Row],[Store_ID]],Table5[#All],3,FALSE)</f>
        <v>South</v>
      </c>
      <c r="V61" t="str">
        <f>VLOOKUP(Table7[[#This Row],[Store_ID]],Table5[#All],4,FALSE)</f>
        <v>Lake Michael</v>
      </c>
      <c r="W61" t="str">
        <f>VLOOKUP(Table7[[#This Row],[Store_ID]],Table5[#All],5,FALSE)</f>
        <v>Online</v>
      </c>
      <c r="X61">
        <v>1</v>
      </c>
      <c r="Y61">
        <v>996.33</v>
      </c>
      <c r="Z61">
        <v>0.23</v>
      </c>
      <c r="AA61" t="s">
        <v>1826</v>
      </c>
      <c r="AB61">
        <v>767.17410000000007</v>
      </c>
    </row>
    <row r="62" spans="1:28" x14ac:dyDescent="0.25">
      <c r="A62" t="s">
        <v>1886</v>
      </c>
      <c r="B62" s="2">
        <v>45854</v>
      </c>
      <c r="C62" t="s">
        <v>1269</v>
      </c>
      <c r="D62" t="str">
        <f>VLOOKUP(Table7[[#This Row],[Customer_ID]],Table1[#All],2,FALSE)</f>
        <v>Isabel Foster</v>
      </c>
      <c r="E62">
        <f t="shared" si="3"/>
        <v>16</v>
      </c>
      <c r="F62">
        <f t="shared" si="1"/>
        <v>7</v>
      </c>
      <c r="G62">
        <f t="shared" si="2"/>
        <v>2025</v>
      </c>
      <c r="H62">
        <f>VLOOKUP(Table7[[#This Row],[Customer_ID]],Table1[#All],3,FALSE)</f>
        <v>36</v>
      </c>
      <c r="I62" t="str">
        <f>VLOOKUP(Table7[[#This Row],[Customer_ID]],Table1[#All],4,FALSE)</f>
        <v>Male</v>
      </c>
      <c r="J62" t="str">
        <f>VLOOKUP(Table7[[#This Row],[Customer_ID]],Table1[#All],5,FALSE)</f>
        <v>Port Joshuaville</v>
      </c>
      <c r="K62" t="str">
        <f>VLOOKUP(Table7[[#This Row],[Customer_ID]],Table1[#All],6,FALSE)</f>
        <v>New Jersey</v>
      </c>
      <c r="L62" t="str">
        <f>VLOOKUP(Table7[[#This Row],[Customer_ID]],Table1[#All],7,FALSE)</f>
        <v>USA</v>
      </c>
      <c r="M62" t="str">
        <f>VLOOKUP(Table7[[#This Row],[Customer_ID]],Table1[#All],8,FALSE)</f>
        <v>Gold</v>
      </c>
      <c r="N62" t="s">
        <v>1610</v>
      </c>
      <c r="O62" t="str">
        <f>VLOOKUP(Table7[[#This Row],[Product_ID]],Table4_2[#All],3,FALSE)</f>
        <v>Sports</v>
      </c>
      <c r="P62" t="str">
        <f>VLOOKUP(Table7[[#This Row],[Product_ID]],Table4_2[#All],4,FALSE)</f>
        <v>Team Sports</v>
      </c>
      <c r="Q62">
        <f>VLOOKUP(Table7[[#This Row],[Product_ID]],Table4_2[#All],5,FALSE)</f>
        <v>204.39</v>
      </c>
      <c r="R62">
        <f>VLOOKUP(Table7[[#This Row],[Product_ID]],Table4_2[#All],6,FALSE)</f>
        <v>281</v>
      </c>
      <c r="S62" t="s">
        <v>1789</v>
      </c>
      <c r="T62" t="str">
        <f>VLOOKUP(Table7[[#This Row],[Store_ID]],Table5[#All],2,FALSE)</f>
        <v>Hill, Wagner and Ballard</v>
      </c>
      <c r="U62" t="str">
        <f>VLOOKUP(Table7[[#This Row],[Store_ID]],Table5[#All],3,FALSE)</f>
        <v>East</v>
      </c>
      <c r="V62" t="str">
        <f>VLOOKUP(Table7[[#This Row],[Store_ID]],Table5[#All],4,FALSE)</f>
        <v>East Davidville</v>
      </c>
      <c r="W62" t="str">
        <f>VLOOKUP(Table7[[#This Row],[Store_ID]],Table5[#All],5,FALSE)</f>
        <v>Online</v>
      </c>
      <c r="X62">
        <v>1</v>
      </c>
      <c r="Y62">
        <v>198.83</v>
      </c>
      <c r="Z62">
        <v>0.09</v>
      </c>
      <c r="AA62" t="s">
        <v>1829</v>
      </c>
      <c r="AB62">
        <v>180.93530000000001</v>
      </c>
    </row>
    <row r="63" spans="1:28" x14ac:dyDescent="0.25">
      <c r="A63" t="s">
        <v>1887</v>
      </c>
      <c r="B63" s="2">
        <v>45716</v>
      </c>
      <c r="C63" t="s">
        <v>767</v>
      </c>
      <c r="D63" t="str">
        <f>VLOOKUP(Table7[[#This Row],[Customer_ID]],Table1[#All],2,FALSE)</f>
        <v>Maria Hill</v>
      </c>
      <c r="E63">
        <f t="shared" si="3"/>
        <v>28</v>
      </c>
      <c r="F63">
        <f t="shared" si="1"/>
        <v>2</v>
      </c>
      <c r="G63">
        <f t="shared" si="2"/>
        <v>2025</v>
      </c>
      <c r="H63">
        <f>VLOOKUP(Table7[[#This Row],[Customer_ID]],Table1[#All],3,FALSE)</f>
        <v>58</v>
      </c>
      <c r="I63" t="str">
        <f>VLOOKUP(Table7[[#This Row],[Customer_ID]],Table1[#All],4,FALSE)</f>
        <v>Female</v>
      </c>
      <c r="J63" t="str">
        <f>VLOOKUP(Table7[[#This Row],[Customer_ID]],Table1[#All],5,FALSE)</f>
        <v>Zamoraborough</v>
      </c>
      <c r="K63" t="str">
        <f>VLOOKUP(Table7[[#This Row],[Customer_ID]],Table1[#All],6,FALSE)</f>
        <v>Nevada</v>
      </c>
      <c r="L63" t="str">
        <f>VLOOKUP(Table7[[#This Row],[Customer_ID]],Table1[#All],7,FALSE)</f>
        <v>USA</v>
      </c>
      <c r="M63" t="str">
        <f>VLOOKUP(Table7[[#This Row],[Customer_ID]],Table1[#All],8,FALSE)</f>
        <v>Platinum</v>
      </c>
      <c r="N63" t="s">
        <v>1586</v>
      </c>
      <c r="O63" t="str">
        <f>VLOOKUP(Table7[[#This Row],[Product_ID]],Table4_2[#All],3,FALSE)</f>
        <v>Sports</v>
      </c>
      <c r="P63" t="str">
        <f>VLOOKUP(Table7[[#This Row],[Product_ID]],Table4_2[#All],4,FALSE)</f>
        <v>Equipment</v>
      </c>
      <c r="Q63">
        <f>VLOOKUP(Table7[[#This Row],[Product_ID]],Table4_2[#All],5,FALSE)</f>
        <v>21.34</v>
      </c>
      <c r="R63">
        <f>VLOOKUP(Table7[[#This Row],[Product_ID]],Table4_2[#All],6,FALSE)</f>
        <v>65</v>
      </c>
      <c r="S63" t="s">
        <v>1779</v>
      </c>
      <c r="T63" t="str">
        <f>VLOOKUP(Table7[[#This Row],[Store_ID]],Table5[#All],2,FALSE)</f>
        <v>Martinez-Mullins</v>
      </c>
      <c r="U63" t="str">
        <f>VLOOKUP(Table7[[#This Row],[Store_ID]],Table5[#All],3,FALSE)</f>
        <v>South</v>
      </c>
      <c r="V63" t="str">
        <f>VLOOKUP(Table7[[#This Row],[Store_ID]],Table5[#All],4,FALSE)</f>
        <v>Williamsfurt</v>
      </c>
      <c r="W63" t="str">
        <f>VLOOKUP(Table7[[#This Row],[Store_ID]],Table5[#All],5,FALSE)</f>
        <v>Online</v>
      </c>
      <c r="X63">
        <v>1</v>
      </c>
      <c r="Y63">
        <v>374.92</v>
      </c>
      <c r="Z63">
        <v>0.18</v>
      </c>
      <c r="AA63" t="s">
        <v>1826</v>
      </c>
      <c r="AB63">
        <v>307.43439999999998</v>
      </c>
    </row>
    <row r="64" spans="1:28" x14ac:dyDescent="0.25">
      <c r="A64" t="s">
        <v>1888</v>
      </c>
      <c r="B64" s="2">
        <v>45515</v>
      </c>
      <c r="C64" t="s">
        <v>1431</v>
      </c>
      <c r="D64" t="str">
        <f>VLOOKUP(Table7[[#This Row],[Customer_ID]],Table1[#All],2,FALSE)</f>
        <v>David Pierce</v>
      </c>
      <c r="E64">
        <f t="shared" si="3"/>
        <v>11</v>
      </c>
      <c r="F64">
        <f t="shared" si="1"/>
        <v>8</v>
      </c>
      <c r="G64">
        <f t="shared" si="2"/>
        <v>2024</v>
      </c>
      <c r="H64">
        <f>VLOOKUP(Table7[[#This Row],[Customer_ID]],Table1[#All],3,FALSE)</f>
        <v>45</v>
      </c>
      <c r="I64" t="str">
        <f>VLOOKUP(Table7[[#This Row],[Customer_ID]],Table1[#All],4,FALSE)</f>
        <v>Female</v>
      </c>
      <c r="J64" t="str">
        <f>VLOOKUP(Table7[[#This Row],[Customer_ID]],Table1[#All],5,FALSE)</f>
        <v>Grayland</v>
      </c>
      <c r="K64" t="str">
        <f>VLOOKUP(Table7[[#This Row],[Customer_ID]],Table1[#All],6,FALSE)</f>
        <v>Washington</v>
      </c>
      <c r="L64" t="str">
        <f>VLOOKUP(Table7[[#This Row],[Customer_ID]],Table1[#All],7,FALSE)</f>
        <v>USA</v>
      </c>
      <c r="M64" t="str">
        <f>VLOOKUP(Table7[[#This Row],[Customer_ID]],Table1[#All],8,FALSE)</f>
        <v>Platinum</v>
      </c>
      <c r="N64" t="s">
        <v>1734</v>
      </c>
      <c r="O64" t="str">
        <f>VLOOKUP(Table7[[#This Row],[Product_ID]],Table4_2[#All],3,FALSE)</f>
        <v>Electronics</v>
      </c>
      <c r="P64" t="str">
        <f>VLOOKUP(Table7[[#This Row],[Product_ID]],Table4_2[#All],4,FALSE)</f>
        <v>Computer</v>
      </c>
      <c r="Q64">
        <f>VLOOKUP(Table7[[#This Row],[Product_ID]],Table4_2[#All],5,FALSE)</f>
        <v>377.52</v>
      </c>
      <c r="R64">
        <f>VLOOKUP(Table7[[#This Row],[Product_ID]],Table4_2[#All],6,FALSE)</f>
        <v>485</v>
      </c>
      <c r="S64" t="s">
        <v>1804</v>
      </c>
      <c r="T64" t="str">
        <f>VLOOKUP(Table7[[#This Row],[Store_ID]],Table5[#All],2,FALSE)</f>
        <v>Frederick-Wright</v>
      </c>
      <c r="U64" t="str">
        <f>VLOOKUP(Table7[[#This Row],[Store_ID]],Table5[#All],3,FALSE)</f>
        <v>West</v>
      </c>
      <c r="V64" t="str">
        <f>VLOOKUP(Table7[[#This Row],[Store_ID]],Table5[#All],4,FALSE)</f>
        <v>New Jimmymouth</v>
      </c>
      <c r="W64" t="str">
        <f>VLOOKUP(Table7[[#This Row],[Store_ID]],Table5[#All],5,FALSE)</f>
        <v>Flagship</v>
      </c>
      <c r="X64">
        <v>1</v>
      </c>
      <c r="Y64">
        <v>468.94</v>
      </c>
      <c r="Z64">
        <v>0.12</v>
      </c>
      <c r="AA64" t="s">
        <v>1824</v>
      </c>
      <c r="AB64">
        <v>412.66719999999998</v>
      </c>
    </row>
    <row r="65" spans="1:28" x14ac:dyDescent="0.25">
      <c r="A65" t="s">
        <v>1889</v>
      </c>
      <c r="B65" s="2">
        <v>45927</v>
      </c>
      <c r="C65" t="s">
        <v>435</v>
      </c>
      <c r="D65" t="str">
        <f>VLOOKUP(Table7[[#This Row],[Customer_ID]],Table1[#All],2,FALSE)</f>
        <v>James Wolfe</v>
      </c>
      <c r="E65">
        <f t="shared" si="3"/>
        <v>27</v>
      </c>
      <c r="F65">
        <f t="shared" si="1"/>
        <v>9</v>
      </c>
      <c r="G65">
        <f t="shared" si="2"/>
        <v>2025</v>
      </c>
      <c r="H65">
        <f>VLOOKUP(Table7[[#This Row],[Customer_ID]],Table1[#All],3,FALSE)</f>
        <v>62</v>
      </c>
      <c r="I65" t="str">
        <f>VLOOKUP(Table7[[#This Row],[Customer_ID]],Table1[#All],4,FALSE)</f>
        <v>Female</v>
      </c>
      <c r="J65" t="str">
        <f>VLOOKUP(Table7[[#This Row],[Customer_ID]],Table1[#All],5,FALSE)</f>
        <v>Benjaminton</v>
      </c>
      <c r="K65" t="str">
        <f>VLOOKUP(Table7[[#This Row],[Customer_ID]],Table1[#All],6,FALSE)</f>
        <v>Arizona</v>
      </c>
      <c r="L65" t="str">
        <f>VLOOKUP(Table7[[#This Row],[Customer_ID]],Table1[#All],7,FALSE)</f>
        <v>USA</v>
      </c>
      <c r="M65" t="str">
        <f>VLOOKUP(Table7[[#This Row],[Customer_ID]],Table1[#All],8,FALSE)</f>
        <v>Gold</v>
      </c>
      <c r="N65" t="s">
        <v>1726</v>
      </c>
      <c r="O65" t="str">
        <f>VLOOKUP(Table7[[#This Row],[Product_ID]],Table4_2[#All],3,FALSE)</f>
        <v>Beauty</v>
      </c>
      <c r="P65" t="str">
        <f>VLOOKUP(Table7[[#This Row],[Product_ID]],Table4_2[#All],4,FALSE)</f>
        <v>Makeup</v>
      </c>
      <c r="Q65">
        <f>VLOOKUP(Table7[[#This Row],[Product_ID]],Table4_2[#All],5,FALSE)</f>
        <v>183.04</v>
      </c>
      <c r="R65">
        <f>VLOOKUP(Table7[[#This Row],[Product_ID]],Table4_2[#All],6,FALSE)</f>
        <v>457</v>
      </c>
      <c r="S65" t="s">
        <v>1794</v>
      </c>
      <c r="T65" t="str">
        <f>VLOOKUP(Table7[[#This Row],[Store_ID]],Table5[#All],2,FALSE)</f>
        <v>Thomas, Bridges and Harris</v>
      </c>
      <c r="U65" t="str">
        <f>VLOOKUP(Table7[[#This Row],[Store_ID]],Table5[#All],3,FALSE)</f>
        <v>North</v>
      </c>
      <c r="V65" t="str">
        <f>VLOOKUP(Table7[[#This Row],[Store_ID]],Table5[#All],4,FALSE)</f>
        <v>Sabrinatown</v>
      </c>
      <c r="W65" t="str">
        <f>VLOOKUP(Table7[[#This Row],[Store_ID]],Table5[#All],5,FALSE)</f>
        <v>Online</v>
      </c>
      <c r="X65">
        <v>2</v>
      </c>
      <c r="Y65">
        <v>121.37</v>
      </c>
      <c r="Z65">
        <v>0.05</v>
      </c>
      <c r="AA65" t="s">
        <v>1824</v>
      </c>
      <c r="AB65">
        <v>230.60300000000001</v>
      </c>
    </row>
    <row r="66" spans="1:28" x14ac:dyDescent="0.25">
      <c r="A66" t="s">
        <v>1890</v>
      </c>
      <c r="B66" s="2">
        <v>45914</v>
      </c>
      <c r="C66" t="s">
        <v>815</v>
      </c>
      <c r="D66" t="str">
        <f>VLOOKUP(Table7[[#This Row],[Customer_ID]],Table1[#All],2,FALSE)</f>
        <v>Damon Perez</v>
      </c>
      <c r="E66">
        <f t="shared" ref="E66:E129" si="4">DAY(B66)</f>
        <v>14</v>
      </c>
      <c r="F66">
        <f t="shared" ref="F66:F129" si="5">MONTH(B66)</f>
        <v>9</v>
      </c>
      <c r="G66">
        <f t="shared" ref="G66:G129" si="6">YEAR(B66)</f>
        <v>2025</v>
      </c>
      <c r="H66">
        <f>VLOOKUP(Table7[[#This Row],[Customer_ID]],Table1[#All],3,FALSE)</f>
        <v>21</v>
      </c>
      <c r="I66" t="str">
        <f>VLOOKUP(Table7[[#This Row],[Customer_ID]],Table1[#All],4,FALSE)</f>
        <v>Male</v>
      </c>
      <c r="J66" t="str">
        <f>VLOOKUP(Table7[[#This Row],[Customer_ID]],Table1[#All],5,FALSE)</f>
        <v>Jasonton</v>
      </c>
      <c r="K66" t="str">
        <f>VLOOKUP(Table7[[#This Row],[Customer_ID]],Table1[#All],6,FALSE)</f>
        <v>Ohio</v>
      </c>
      <c r="L66" t="str">
        <f>VLOOKUP(Table7[[#This Row],[Customer_ID]],Table1[#All],7,FALSE)</f>
        <v>USA</v>
      </c>
      <c r="M66" t="str">
        <f>VLOOKUP(Table7[[#This Row],[Customer_ID]],Table1[#All],8,FALSE)</f>
        <v>Gold</v>
      </c>
      <c r="N66" t="s">
        <v>1654</v>
      </c>
      <c r="O66" t="str">
        <f>VLOOKUP(Table7[[#This Row],[Product_ID]],Table4_2[#All],3,FALSE)</f>
        <v>Clothing</v>
      </c>
      <c r="P66" t="str">
        <f>VLOOKUP(Table7[[#This Row],[Product_ID]],Table4_2[#All],4,FALSE)</f>
        <v>Bottoms</v>
      </c>
      <c r="Q66">
        <f>VLOOKUP(Table7[[#This Row],[Product_ID]],Table4_2[#All],5,FALSE)</f>
        <v>386.56</v>
      </c>
      <c r="R66">
        <f>VLOOKUP(Table7[[#This Row],[Product_ID]],Table4_2[#All],6,FALSE)</f>
        <v>125</v>
      </c>
      <c r="S66" t="s">
        <v>1789</v>
      </c>
      <c r="T66" t="str">
        <f>VLOOKUP(Table7[[#This Row],[Store_ID]],Table5[#All],2,FALSE)</f>
        <v>Hill, Wagner and Ballard</v>
      </c>
      <c r="U66" t="str">
        <f>VLOOKUP(Table7[[#This Row],[Store_ID]],Table5[#All],3,FALSE)</f>
        <v>East</v>
      </c>
      <c r="V66" t="str">
        <f>VLOOKUP(Table7[[#This Row],[Store_ID]],Table5[#All],4,FALSE)</f>
        <v>East Davidville</v>
      </c>
      <c r="W66" t="str">
        <f>VLOOKUP(Table7[[#This Row],[Store_ID]],Table5[#All],5,FALSE)</f>
        <v>Online</v>
      </c>
      <c r="X66">
        <v>3</v>
      </c>
      <c r="Y66">
        <v>480.06</v>
      </c>
      <c r="Z66">
        <v>0.01</v>
      </c>
      <c r="AA66" t="s">
        <v>1824</v>
      </c>
      <c r="AB66" s="5">
        <f>Table7[[#This Row],[Quantity]]*Table7[[#This Row],[Unit_Price]]*(1-Table7[[#This Row],[Discount]])</f>
        <v>1425.7782</v>
      </c>
    </row>
    <row r="67" spans="1:28" x14ac:dyDescent="0.25">
      <c r="A67" t="s">
        <v>1891</v>
      </c>
      <c r="B67" s="2">
        <v>45290</v>
      </c>
      <c r="C67" t="s">
        <v>541</v>
      </c>
      <c r="D67" t="str">
        <f>VLOOKUP(Table7[[#This Row],[Customer_ID]],Table1[#All],2,FALSE)</f>
        <v>Mariah Brown</v>
      </c>
      <c r="E67">
        <f t="shared" si="4"/>
        <v>30</v>
      </c>
      <c r="F67">
        <f t="shared" si="5"/>
        <v>12</v>
      </c>
      <c r="G67">
        <f t="shared" si="6"/>
        <v>2023</v>
      </c>
      <c r="H67">
        <f>VLOOKUP(Table7[[#This Row],[Customer_ID]],Table1[#All],3,FALSE)</f>
        <v>37</v>
      </c>
      <c r="I67" t="str">
        <f>VLOOKUP(Table7[[#This Row],[Customer_ID]],Table1[#All],4,FALSE)</f>
        <v>Male</v>
      </c>
      <c r="J67" t="str">
        <f>VLOOKUP(Table7[[#This Row],[Customer_ID]],Table1[#All],5,FALSE)</f>
        <v>Palmerbury</v>
      </c>
      <c r="K67" t="str">
        <f>VLOOKUP(Table7[[#This Row],[Customer_ID]],Table1[#All],6,FALSE)</f>
        <v>Tennessee</v>
      </c>
      <c r="L67" t="str">
        <f>VLOOKUP(Table7[[#This Row],[Customer_ID]],Table1[#All],7,FALSE)</f>
        <v>USA</v>
      </c>
      <c r="M67" t="str">
        <f>VLOOKUP(Table7[[#This Row],[Customer_ID]],Table1[#All],8,FALSE)</f>
        <v>Silver</v>
      </c>
      <c r="N67" t="s">
        <v>1746</v>
      </c>
      <c r="O67" t="str">
        <f>VLOOKUP(Table7[[#This Row],[Product_ID]],Table4_2[#All],3,FALSE)</f>
        <v>Home</v>
      </c>
      <c r="P67" t="str">
        <f>VLOOKUP(Table7[[#This Row],[Product_ID]],Table4_2[#All],4,FALSE)</f>
        <v>Kitchen</v>
      </c>
      <c r="Q67">
        <f>VLOOKUP(Table7[[#This Row],[Product_ID]],Table4_2[#All],5,FALSE)</f>
        <v>201.41</v>
      </c>
      <c r="R67">
        <f>VLOOKUP(Table7[[#This Row],[Product_ID]],Table4_2[#All],6,FALSE)</f>
        <v>146</v>
      </c>
      <c r="S67" t="s">
        <v>1807</v>
      </c>
      <c r="T67" t="str">
        <f>VLOOKUP(Table7[[#This Row],[Store_ID]],Table5[#All],2,FALSE)</f>
        <v>Holloway Ltd</v>
      </c>
      <c r="U67" t="str">
        <f>VLOOKUP(Table7[[#This Row],[Store_ID]],Table5[#All],3,FALSE)</f>
        <v>North</v>
      </c>
      <c r="V67" t="str">
        <f>VLOOKUP(Table7[[#This Row],[Store_ID]],Table5[#All],4,FALSE)</f>
        <v>Bensonhaven</v>
      </c>
      <c r="W67" t="str">
        <f>VLOOKUP(Table7[[#This Row],[Store_ID]],Table5[#All],5,FALSE)</f>
        <v>Flagship</v>
      </c>
      <c r="X67">
        <v>2</v>
      </c>
      <c r="Y67">
        <v>856.57</v>
      </c>
      <c r="Z67">
        <v>0.24</v>
      </c>
      <c r="AA67" t="s">
        <v>1824</v>
      </c>
      <c r="AB67">
        <v>1301.9864</v>
      </c>
    </row>
    <row r="68" spans="1:28" x14ac:dyDescent="0.25">
      <c r="A68" t="s">
        <v>1892</v>
      </c>
      <c r="B68" s="2">
        <v>45213</v>
      </c>
      <c r="C68" t="s">
        <v>857</v>
      </c>
      <c r="D68" t="str">
        <f>VLOOKUP(Table7[[#This Row],[Customer_ID]],Table1[#All],2,FALSE)</f>
        <v>Tyrone Olson</v>
      </c>
      <c r="E68">
        <f t="shared" si="4"/>
        <v>14</v>
      </c>
      <c r="F68">
        <f t="shared" si="5"/>
        <v>10</v>
      </c>
      <c r="G68">
        <f t="shared" si="6"/>
        <v>2023</v>
      </c>
      <c r="H68">
        <f>VLOOKUP(Table7[[#This Row],[Customer_ID]],Table1[#All],3,FALSE)</f>
        <v>45</v>
      </c>
      <c r="I68" t="str">
        <f>VLOOKUP(Table7[[#This Row],[Customer_ID]],Table1[#All],4,FALSE)</f>
        <v>Female</v>
      </c>
      <c r="J68" t="str">
        <f>VLOOKUP(Table7[[#This Row],[Customer_ID]],Table1[#All],5,FALSE)</f>
        <v>Emilytown</v>
      </c>
      <c r="K68" t="str">
        <f>VLOOKUP(Table7[[#This Row],[Customer_ID]],Table1[#All],6,FALSE)</f>
        <v>California</v>
      </c>
      <c r="L68" t="str">
        <f>VLOOKUP(Table7[[#This Row],[Customer_ID]],Table1[#All],7,FALSE)</f>
        <v>USA</v>
      </c>
      <c r="M68" t="str">
        <f>VLOOKUP(Table7[[#This Row],[Customer_ID]],Table1[#All],8,FALSE)</f>
        <v>Silver</v>
      </c>
      <c r="N68" t="s">
        <v>1702</v>
      </c>
      <c r="O68" t="str">
        <f>VLOOKUP(Table7[[#This Row],[Product_ID]],Table4_2[#All],3,FALSE)</f>
        <v>Electronics</v>
      </c>
      <c r="P68" t="str">
        <f>VLOOKUP(Table7[[#This Row],[Product_ID]],Table4_2[#All],4,FALSE)</f>
        <v>Appliances</v>
      </c>
      <c r="Q68">
        <f>VLOOKUP(Table7[[#This Row],[Product_ID]],Table4_2[#All],5,FALSE)</f>
        <v>480.9</v>
      </c>
      <c r="R68">
        <f>VLOOKUP(Table7[[#This Row],[Product_ID]],Table4_2[#All],6,FALSE)</f>
        <v>104</v>
      </c>
      <c r="S68" t="s">
        <v>1761</v>
      </c>
      <c r="T68" t="str">
        <f>VLOOKUP(Table7[[#This Row],[Store_ID]],Table5[#All],2,FALSE)</f>
        <v>Black-Horn</v>
      </c>
      <c r="U68" t="str">
        <f>VLOOKUP(Table7[[#This Row],[Store_ID]],Table5[#All],3,FALSE)</f>
        <v>South</v>
      </c>
      <c r="V68" t="str">
        <f>VLOOKUP(Table7[[#This Row],[Store_ID]],Table5[#All],4,FALSE)</f>
        <v>North Nancyview</v>
      </c>
      <c r="W68" t="str">
        <f>VLOOKUP(Table7[[#This Row],[Store_ID]],Table5[#All],5,FALSE)</f>
        <v>Outlet</v>
      </c>
      <c r="X68">
        <v>4</v>
      </c>
      <c r="Y68">
        <v>814.25</v>
      </c>
      <c r="Z68">
        <v>0.18</v>
      </c>
      <c r="AA68" t="s">
        <v>1824</v>
      </c>
      <c r="AB68">
        <v>2670.74</v>
      </c>
    </row>
    <row r="69" spans="1:28" x14ac:dyDescent="0.25">
      <c r="A69" t="s">
        <v>1893</v>
      </c>
      <c r="B69" s="2">
        <v>45255</v>
      </c>
      <c r="C69" t="s">
        <v>1487</v>
      </c>
      <c r="D69" t="str">
        <f>VLOOKUP(Table7[[#This Row],[Customer_ID]],Table1[#All],2,FALSE)</f>
        <v>Sarah Smith</v>
      </c>
      <c r="E69">
        <f t="shared" si="4"/>
        <v>25</v>
      </c>
      <c r="F69">
        <f t="shared" si="5"/>
        <v>11</v>
      </c>
      <c r="G69">
        <f t="shared" si="6"/>
        <v>2023</v>
      </c>
      <c r="H69">
        <f>VLOOKUP(Table7[[#This Row],[Customer_ID]],Table1[#All],3,FALSE)</f>
        <v>48</v>
      </c>
      <c r="I69" t="str">
        <f>VLOOKUP(Table7[[#This Row],[Customer_ID]],Table1[#All],4,FALSE)</f>
        <v>Male</v>
      </c>
      <c r="J69" t="str">
        <f>VLOOKUP(Table7[[#This Row],[Customer_ID]],Table1[#All],5,FALSE)</f>
        <v>East Rodney</v>
      </c>
      <c r="K69" t="str">
        <f>VLOOKUP(Table7[[#This Row],[Customer_ID]],Table1[#All],6,FALSE)</f>
        <v>Nevada</v>
      </c>
      <c r="L69" t="str">
        <f>VLOOKUP(Table7[[#This Row],[Customer_ID]],Table1[#All],7,FALSE)</f>
        <v>USA</v>
      </c>
      <c r="M69" t="str">
        <f>VLOOKUP(Table7[[#This Row],[Customer_ID]],Table1[#All],8,FALSE)</f>
        <v>Gold</v>
      </c>
      <c r="N69" t="s">
        <v>1572</v>
      </c>
      <c r="O69" t="str">
        <f>VLOOKUP(Table7[[#This Row],[Product_ID]],Table4_2[#All],3,FALSE)</f>
        <v>Beauty</v>
      </c>
      <c r="P69" t="str">
        <f>VLOOKUP(Table7[[#This Row],[Product_ID]],Table4_2[#All],4,FALSE)</f>
        <v>Haircare</v>
      </c>
      <c r="Q69">
        <f>VLOOKUP(Table7[[#This Row],[Product_ID]],Table4_2[#All],5,FALSE)</f>
        <v>115.82</v>
      </c>
      <c r="R69">
        <f>VLOOKUP(Table7[[#This Row],[Product_ID]],Table4_2[#All],6,FALSE)</f>
        <v>460</v>
      </c>
      <c r="S69" t="s">
        <v>1761</v>
      </c>
      <c r="T69" t="str">
        <f>VLOOKUP(Table7[[#This Row],[Store_ID]],Table5[#All],2,FALSE)</f>
        <v>Black-Horn</v>
      </c>
      <c r="U69" t="str">
        <f>VLOOKUP(Table7[[#This Row],[Store_ID]],Table5[#All],3,FALSE)</f>
        <v>South</v>
      </c>
      <c r="V69" t="str">
        <f>VLOOKUP(Table7[[#This Row],[Store_ID]],Table5[#All],4,FALSE)</f>
        <v>North Nancyview</v>
      </c>
      <c r="W69" t="str">
        <f>VLOOKUP(Table7[[#This Row],[Store_ID]],Table5[#All],5,FALSE)</f>
        <v>Outlet</v>
      </c>
      <c r="X69">
        <v>1</v>
      </c>
      <c r="Y69">
        <v>989.17</v>
      </c>
      <c r="Z69">
        <v>0.2</v>
      </c>
      <c r="AA69" t="s">
        <v>1826</v>
      </c>
      <c r="AB69">
        <v>791.33600000000001</v>
      </c>
    </row>
    <row r="70" spans="1:28" x14ac:dyDescent="0.25">
      <c r="A70" t="s">
        <v>1894</v>
      </c>
      <c r="B70" s="2">
        <v>45270</v>
      </c>
      <c r="C70" t="s">
        <v>1163</v>
      </c>
      <c r="D70" t="str">
        <f>VLOOKUP(Table7[[#This Row],[Customer_ID]],Table1[#All],2,FALSE)</f>
        <v>Jacqueline Anthony</v>
      </c>
      <c r="E70">
        <f t="shared" si="4"/>
        <v>10</v>
      </c>
      <c r="F70">
        <f t="shared" si="5"/>
        <v>12</v>
      </c>
      <c r="G70">
        <f t="shared" si="6"/>
        <v>2023</v>
      </c>
      <c r="H70">
        <f>VLOOKUP(Table7[[#This Row],[Customer_ID]],Table1[#All],3,FALSE)</f>
        <v>28</v>
      </c>
      <c r="I70" t="str">
        <f>VLOOKUP(Table7[[#This Row],[Customer_ID]],Table1[#All],4,FALSE)</f>
        <v>Male</v>
      </c>
      <c r="J70" t="str">
        <f>VLOOKUP(Table7[[#This Row],[Customer_ID]],Table1[#All],5,FALSE)</f>
        <v>Vincentside</v>
      </c>
      <c r="K70" t="str">
        <f>VLOOKUP(Table7[[#This Row],[Customer_ID]],Table1[#All],6,FALSE)</f>
        <v>Ohio</v>
      </c>
      <c r="L70" t="str">
        <f>VLOOKUP(Table7[[#This Row],[Customer_ID]],Table1[#All],7,FALSE)</f>
        <v>USA</v>
      </c>
      <c r="M70" t="str">
        <f>VLOOKUP(Table7[[#This Row],[Customer_ID]],Table1[#All],8,FALSE)</f>
        <v>Bronze</v>
      </c>
      <c r="N70" t="s">
        <v>1692</v>
      </c>
      <c r="O70" t="str">
        <f>VLOOKUP(Table7[[#This Row],[Product_ID]],Table4_2[#All],3,FALSE)</f>
        <v>Sports</v>
      </c>
      <c r="P70" t="str">
        <f>VLOOKUP(Table7[[#This Row],[Product_ID]],Table4_2[#All],4,FALSE)</f>
        <v>Fitness</v>
      </c>
      <c r="Q70">
        <f>VLOOKUP(Table7[[#This Row],[Product_ID]],Table4_2[#All],5,FALSE)</f>
        <v>477.61</v>
      </c>
      <c r="R70">
        <f>VLOOKUP(Table7[[#This Row],[Product_ID]],Table4_2[#All],6,FALSE)</f>
        <v>300</v>
      </c>
      <c r="S70" t="s">
        <v>1789</v>
      </c>
      <c r="T70" t="str">
        <f>VLOOKUP(Table7[[#This Row],[Store_ID]],Table5[#All],2,FALSE)</f>
        <v>Hill, Wagner and Ballard</v>
      </c>
      <c r="U70" t="str">
        <f>VLOOKUP(Table7[[#This Row],[Store_ID]],Table5[#All],3,FALSE)</f>
        <v>East</v>
      </c>
      <c r="V70" t="str">
        <f>VLOOKUP(Table7[[#This Row],[Store_ID]],Table5[#All],4,FALSE)</f>
        <v>East Davidville</v>
      </c>
      <c r="W70" t="str">
        <f>VLOOKUP(Table7[[#This Row],[Store_ID]],Table5[#All],5,FALSE)</f>
        <v>Online</v>
      </c>
      <c r="X70">
        <v>4</v>
      </c>
      <c r="Y70">
        <v>62.48</v>
      </c>
      <c r="Z70">
        <v>0.18</v>
      </c>
      <c r="AA70" t="s">
        <v>1824</v>
      </c>
      <c r="AB70">
        <v>204.93440000000001</v>
      </c>
    </row>
    <row r="71" spans="1:28" x14ac:dyDescent="0.25">
      <c r="A71" t="s">
        <v>1895</v>
      </c>
      <c r="B71" s="2">
        <v>45897</v>
      </c>
      <c r="C71" t="s">
        <v>1313</v>
      </c>
      <c r="D71" t="str">
        <f>VLOOKUP(Table7[[#This Row],[Customer_ID]],Table1[#All],2,FALSE)</f>
        <v>Rebecca Baker</v>
      </c>
      <c r="E71">
        <f t="shared" si="4"/>
        <v>28</v>
      </c>
      <c r="F71">
        <f t="shared" si="5"/>
        <v>8</v>
      </c>
      <c r="G71">
        <f t="shared" si="6"/>
        <v>2025</v>
      </c>
      <c r="H71">
        <f>VLOOKUP(Table7[[#This Row],[Customer_ID]],Table1[#All],3,FALSE)</f>
        <v>35</v>
      </c>
      <c r="I71" t="str">
        <f>VLOOKUP(Table7[[#This Row],[Customer_ID]],Table1[#All],4,FALSE)</f>
        <v>Male</v>
      </c>
      <c r="J71" t="str">
        <f>VLOOKUP(Table7[[#This Row],[Customer_ID]],Table1[#All],5,FALSE)</f>
        <v>New Katherine</v>
      </c>
      <c r="K71" t="str">
        <f>VLOOKUP(Table7[[#This Row],[Customer_ID]],Table1[#All],6,FALSE)</f>
        <v>Kansas</v>
      </c>
      <c r="L71" t="str">
        <f>VLOOKUP(Table7[[#This Row],[Customer_ID]],Table1[#All],7,FALSE)</f>
        <v>USA</v>
      </c>
      <c r="M71" t="str">
        <f>VLOOKUP(Table7[[#This Row],[Customer_ID]],Table1[#All],8,FALSE)</f>
        <v>Silver</v>
      </c>
      <c r="N71" t="s">
        <v>1574</v>
      </c>
      <c r="O71" t="str">
        <f>VLOOKUP(Table7[[#This Row],[Product_ID]],Table4_2[#All],3,FALSE)</f>
        <v>Electronics</v>
      </c>
      <c r="P71" t="str">
        <f>VLOOKUP(Table7[[#This Row],[Product_ID]],Table4_2[#All],4,FALSE)</f>
        <v>Accessories</v>
      </c>
      <c r="Q71">
        <f>VLOOKUP(Table7[[#This Row],[Product_ID]],Table4_2[#All],5,FALSE)</f>
        <v>242.23</v>
      </c>
      <c r="R71">
        <f>VLOOKUP(Table7[[#This Row],[Product_ID]],Table4_2[#All],6,FALSE)</f>
        <v>453</v>
      </c>
      <c r="S71" t="s">
        <v>1804</v>
      </c>
      <c r="T71" t="str">
        <f>VLOOKUP(Table7[[#This Row],[Store_ID]],Table5[#All],2,FALSE)</f>
        <v>Frederick-Wright</v>
      </c>
      <c r="U71" t="str">
        <f>VLOOKUP(Table7[[#This Row],[Store_ID]],Table5[#All],3,FALSE)</f>
        <v>West</v>
      </c>
      <c r="V71" t="str">
        <f>VLOOKUP(Table7[[#This Row],[Store_ID]],Table5[#All],4,FALSE)</f>
        <v>New Jimmymouth</v>
      </c>
      <c r="W71" t="str">
        <f>VLOOKUP(Table7[[#This Row],[Store_ID]],Table5[#All],5,FALSE)</f>
        <v>Flagship</v>
      </c>
      <c r="X71">
        <v>4</v>
      </c>
      <c r="Y71">
        <v>561.24</v>
      </c>
      <c r="Z71">
        <v>0.24</v>
      </c>
      <c r="AA71" t="s">
        <v>1824</v>
      </c>
      <c r="AB71">
        <v>1706.1695999999999</v>
      </c>
    </row>
    <row r="72" spans="1:28" x14ac:dyDescent="0.25">
      <c r="A72" t="s">
        <v>1896</v>
      </c>
      <c r="B72" s="2">
        <v>45849</v>
      </c>
      <c r="C72" t="s">
        <v>218</v>
      </c>
      <c r="D72" t="str">
        <f>VLOOKUP(Table7[[#This Row],[Customer_ID]],Table1[#All],2,FALSE)</f>
        <v>Cheryl Copeland</v>
      </c>
      <c r="E72">
        <f t="shared" si="4"/>
        <v>11</v>
      </c>
      <c r="F72">
        <f t="shared" si="5"/>
        <v>7</v>
      </c>
      <c r="G72">
        <f t="shared" si="6"/>
        <v>2025</v>
      </c>
      <c r="H72">
        <f>VLOOKUP(Table7[[#This Row],[Customer_ID]],Table1[#All],3,FALSE)</f>
        <v>51</v>
      </c>
      <c r="I72" t="str">
        <f>VLOOKUP(Table7[[#This Row],[Customer_ID]],Table1[#All],4,FALSE)</f>
        <v>Male</v>
      </c>
      <c r="J72" t="str">
        <f>VLOOKUP(Table7[[#This Row],[Customer_ID]],Table1[#All],5,FALSE)</f>
        <v>Snowmouth</v>
      </c>
      <c r="K72" t="str">
        <f>VLOOKUP(Table7[[#This Row],[Customer_ID]],Table1[#All],6,FALSE)</f>
        <v>Maryland</v>
      </c>
      <c r="L72" t="str">
        <f>VLOOKUP(Table7[[#This Row],[Customer_ID]],Table1[#All],7,FALSE)</f>
        <v>USA</v>
      </c>
      <c r="M72" t="str">
        <f>VLOOKUP(Table7[[#This Row],[Customer_ID]],Table1[#All],8,FALSE)</f>
        <v>Platinum</v>
      </c>
      <c r="N72" t="s">
        <v>1668</v>
      </c>
      <c r="O72" t="str">
        <f>VLOOKUP(Table7[[#This Row],[Product_ID]],Table4_2[#All],3,FALSE)</f>
        <v>Beauty</v>
      </c>
      <c r="P72" t="str">
        <f>VLOOKUP(Table7[[#This Row],[Product_ID]],Table4_2[#All],4,FALSE)</f>
        <v>Fragrance</v>
      </c>
      <c r="Q72">
        <f>VLOOKUP(Table7[[#This Row],[Product_ID]],Table4_2[#All],5,FALSE)</f>
        <v>482.75</v>
      </c>
      <c r="R72">
        <f>VLOOKUP(Table7[[#This Row],[Product_ID]],Table4_2[#All],6,FALSE)</f>
        <v>444</v>
      </c>
      <c r="S72" t="s">
        <v>1773</v>
      </c>
      <c r="T72" t="str">
        <f>VLOOKUP(Table7[[#This Row],[Store_ID]],Table5[#All],2,FALSE)</f>
        <v>Gray Ltd</v>
      </c>
      <c r="U72" t="str">
        <f>VLOOKUP(Table7[[#This Row],[Store_ID]],Table5[#All],3,FALSE)</f>
        <v>North</v>
      </c>
      <c r="V72" t="str">
        <f>VLOOKUP(Table7[[#This Row],[Store_ID]],Table5[#All],4,FALSE)</f>
        <v>New Michaelchester</v>
      </c>
      <c r="W72" t="str">
        <f>VLOOKUP(Table7[[#This Row],[Store_ID]],Table5[#All],5,FALSE)</f>
        <v>Outlet</v>
      </c>
      <c r="X72">
        <v>3</v>
      </c>
      <c r="Y72">
        <v>92.24</v>
      </c>
      <c r="Z72">
        <v>0.28000000000000003</v>
      </c>
      <c r="AA72" t="s">
        <v>1829</v>
      </c>
      <c r="AB72" s="5">
        <f>Table7[[#This Row],[Quantity]]*Table7[[#This Row],[Unit_Price]]*(1-Table7[[#This Row],[Discount]])</f>
        <v>199.23839999999998</v>
      </c>
    </row>
    <row r="73" spans="1:28" x14ac:dyDescent="0.25">
      <c r="A73" t="s">
        <v>1897</v>
      </c>
      <c r="B73" s="2">
        <v>45889</v>
      </c>
      <c r="C73" t="s">
        <v>559</v>
      </c>
      <c r="D73" t="str">
        <f>VLOOKUP(Table7[[#This Row],[Customer_ID]],Table1[#All],2,FALSE)</f>
        <v>Daniel Contreras</v>
      </c>
      <c r="E73">
        <f t="shared" si="4"/>
        <v>20</v>
      </c>
      <c r="F73">
        <f t="shared" si="5"/>
        <v>8</v>
      </c>
      <c r="G73">
        <f t="shared" si="6"/>
        <v>2025</v>
      </c>
      <c r="H73">
        <f>VLOOKUP(Table7[[#This Row],[Customer_ID]],Table1[#All],3,FALSE)</f>
        <v>36</v>
      </c>
      <c r="I73" t="str">
        <f>VLOOKUP(Table7[[#This Row],[Customer_ID]],Table1[#All],4,FALSE)</f>
        <v>Female</v>
      </c>
      <c r="J73" t="str">
        <f>VLOOKUP(Table7[[#This Row],[Customer_ID]],Table1[#All],5,FALSE)</f>
        <v>Robertview</v>
      </c>
      <c r="K73" t="str">
        <f>VLOOKUP(Table7[[#This Row],[Customer_ID]],Table1[#All],6,FALSE)</f>
        <v>Florida</v>
      </c>
      <c r="L73" t="str">
        <f>VLOOKUP(Table7[[#This Row],[Customer_ID]],Table1[#All],7,FALSE)</f>
        <v>USA</v>
      </c>
      <c r="M73" t="str">
        <f>VLOOKUP(Table7[[#This Row],[Customer_ID]],Table1[#All],8,FALSE)</f>
        <v>Platinum</v>
      </c>
      <c r="N73" t="s">
        <v>1692</v>
      </c>
      <c r="O73" t="str">
        <f>VLOOKUP(Table7[[#This Row],[Product_ID]],Table4_2[#All],3,FALSE)</f>
        <v>Sports</v>
      </c>
      <c r="P73" t="str">
        <f>VLOOKUP(Table7[[#This Row],[Product_ID]],Table4_2[#All],4,FALSE)</f>
        <v>Fitness</v>
      </c>
      <c r="Q73">
        <f>VLOOKUP(Table7[[#This Row],[Product_ID]],Table4_2[#All],5,FALSE)</f>
        <v>477.61</v>
      </c>
      <c r="R73">
        <f>VLOOKUP(Table7[[#This Row],[Product_ID]],Table4_2[#All],6,FALSE)</f>
        <v>300</v>
      </c>
      <c r="S73" t="s">
        <v>1757</v>
      </c>
      <c r="T73" t="str">
        <f>VLOOKUP(Table7[[#This Row],[Store_ID]],Table5[#All],2,FALSE)</f>
        <v>Martinez, Adkins and Johnson</v>
      </c>
      <c r="U73" t="str">
        <f>VLOOKUP(Table7[[#This Row],[Store_ID]],Table5[#All],3,FALSE)</f>
        <v>North</v>
      </c>
      <c r="V73" t="str">
        <f>VLOOKUP(Table7[[#This Row],[Store_ID]],Table5[#All],4,FALSE)</f>
        <v>Danielmouth</v>
      </c>
      <c r="W73" t="str">
        <f>VLOOKUP(Table7[[#This Row],[Store_ID]],Table5[#All],5,FALSE)</f>
        <v>Flagship</v>
      </c>
      <c r="X73">
        <v>2</v>
      </c>
      <c r="Y73">
        <v>668.3</v>
      </c>
      <c r="Z73">
        <v>7.0000000000000007E-2</v>
      </c>
      <c r="AA73" t="s">
        <v>1824</v>
      </c>
      <c r="AB73">
        <v>1243.038</v>
      </c>
    </row>
    <row r="74" spans="1:28" x14ac:dyDescent="0.25">
      <c r="A74" t="s">
        <v>1898</v>
      </c>
      <c r="B74" s="2">
        <v>45533</v>
      </c>
      <c r="C74" t="s">
        <v>1272</v>
      </c>
      <c r="D74" t="str">
        <f>VLOOKUP(Table7[[#This Row],[Customer_ID]],Table1[#All],2,FALSE)</f>
        <v>Sarah Smith</v>
      </c>
      <c r="E74">
        <f t="shared" si="4"/>
        <v>29</v>
      </c>
      <c r="F74">
        <f t="shared" si="5"/>
        <v>8</v>
      </c>
      <c r="G74">
        <f t="shared" si="6"/>
        <v>2024</v>
      </c>
      <c r="H74">
        <f>VLOOKUP(Table7[[#This Row],[Customer_ID]],Table1[#All],3,FALSE)</f>
        <v>55</v>
      </c>
      <c r="I74" t="str">
        <f>VLOOKUP(Table7[[#This Row],[Customer_ID]],Table1[#All],4,FALSE)</f>
        <v>Male</v>
      </c>
      <c r="J74" t="str">
        <f>VLOOKUP(Table7[[#This Row],[Customer_ID]],Table1[#All],5,FALSE)</f>
        <v>Kathleenport</v>
      </c>
      <c r="K74" t="str">
        <f>VLOOKUP(Table7[[#This Row],[Customer_ID]],Table1[#All],6,FALSE)</f>
        <v>Wyoming</v>
      </c>
      <c r="L74" t="str">
        <f>VLOOKUP(Table7[[#This Row],[Customer_ID]],Table1[#All],7,FALSE)</f>
        <v>USA</v>
      </c>
      <c r="M74" t="str">
        <f>VLOOKUP(Table7[[#This Row],[Customer_ID]],Table1[#All],8,FALSE)</f>
        <v>Gold</v>
      </c>
      <c r="N74" t="s">
        <v>1624</v>
      </c>
      <c r="O74" t="str">
        <f>VLOOKUP(Table7[[#This Row],[Product_ID]],Table4_2[#All],3,FALSE)</f>
        <v>Sports</v>
      </c>
      <c r="P74" t="str">
        <f>VLOOKUP(Table7[[#This Row],[Product_ID]],Table4_2[#All],4,FALSE)</f>
        <v>Outdoor</v>
      </c>
      <c r="Q74">
        <f>VLOOKUP(Table7[[#This Row],[Product_ID]],Table4_2[#All],5,FALSE)</f>
        <v>135.61000000000001</v>
      </c>
      <c r="R74">
        <f>VLOOKUP(Table7[[#This Row],[Product_ID]],Table4_2[#All],6,FALSE)</f>
        <v>394</v>
      </c>
      <c r="S74" t="s">
        <v>1773</v>
      </c>
      <c r="T74" t="str">
        <f>VLOOKUP(Table7[[#This Row],[Store_ID]],Table5[#All],2,FALSE)</f>
        <v>Gray Ltd</v>
      </c>
      <c r="U74" t="str">
        <f>VLOOKUP(Table7[[#This Row],[Store_ID]],Table5[#All],3,FALSE)</f>
        <v>North</v>
      </c>
      <c r="V74" t="str">
        <f>VLOOKUP(Table7[[#This Row],[Store_ID]],Table5[#All],4,FALSE)</f>
        <v>New Michaelchester</v>
      </c>
      <c r="W74" t="str">
        <f>VLOOKUP(Table7[[#This Row],[Store_ID]],Table5[#All],5,FALSE)</f>
        <v>Outlet</v>
      </c>
      <c r="X74">
        <v>1</v>
      </c>
      <c r="Y74">
        <v>553.82000000000005</v>
      </c>
      <c r="Z74">
        <v>0.09</v>
      </c>
      <c r="AA74" t="s">
        <v>1824</v>
      </c>
      <c r="AB74">
        <v>503.97620000000012</v>
      </c>
    </row>
    <row r="75" spans="1:28" x14ac:dyDescent="0.25">
      <c r="A75" t="s">
        <v>1899</v>
      </c>
      <c r="B75" s="2">
        <v>45626</v>
      </c>
      <c r="C75" t="s">
        <v>147</v>
      </c>
      <c r="D75" t="str">
        <f>VLOOKUP(Table7[[#This Row],[Customer_ID]],Table1[#All],2,FALSE)</f>
        <v>Christopher Carter</v>
      </c>
      <c r="E75">
        <f t="shared" si="4"/>
        <v>30</v>
      </c>
      <c r="F75">
        <f t="shared" si="5"/>
        <v>11</v>
      </c>
      <c r="G75">
        <f t="shared" si="6"/>
        <v>2024</v>
      </c>
      <c r="H75">
        <f>VLOOKUP(Table7[[#This Row],[Customer_ID]],Table1[#All],3,FALSE)</f>
        <v>27</v>
      </c>
      <c r="I75" t="str">
        <f>VLOOKUP(Table7[[#This Row],[Customer_ID]],Table1[#All],4,FALSE)</f>
        <v>Female</v>
      </c>
      <c r="J75" t="str">
        <f>VLOOKUP(Table7[[#This Row],[Customer_ID]],Table1[#All],5,FALSE)</f>
        <v>Brendastad</v>
      </c>
      <c r="K75" t="str">
        <f>VLOOKUP(Table7[[#This Row],[Customer_ID]],Table1[#All],6,FALSE)</f>
        <v>South Dakota</v>
      </c>
      <c r="L75" t="str">
        <f>VLOOKUP(Table7[[#This Row],[Customer_ID]],Table1[#All],7,FALSE)</f>
        <v>USA</v>
      </c>
      <c r="M75" t="str">
        <f>VLOOKUP(Table7[[#This Row],[Customer_ID]],Table1[#All],8,FALSE)</f>
        <v>Unknown</v>
      </c>
      <c r="N75" t="s">
        <v>1638</v>
      </c>
      <c r="O75" t="str">
        <f>VLOOKUP(Table7[[#This Row],[Product_ID]],Table4_2[#All],3,FALSE)</f>
        <v>Sports</v>
      </c>
      <c r="P75" t="str">
        <f>VLOOKUP(Table7[[#This Row],[Product_ID]],Table4_2[#All],4,FALSE)</f>
        <v>Team Sports</v>
      </c>
      <c r="Q75">
        <f>VLOOKUP(Table7[[#This Row],[Product_ID]],Table4_2[#All],5,FALSE)</f>
        <v>318.91000000000003</v>
      </c>
      <c r="R75">
        <f>VLOOKUP(Table7[[#This Row],[Product_ID]],Table4_2[#All],6,FALSE)</f>
        <v>114</v>
      </c>
      <c r="S75" t="s">
        <v>1792</v>
      </c>
      <c r="T75" t="str">
        <f>VLOOKUP(Table7[[#This Row],[Store_ID]],Table5[#All],2,FALSE)</f>
        <v>Aguirre-Keller</v>
      </c>
      <c r="U75" t="str">
        <f>VLOOKUP(Table7[[#This Row],[Store_ID]],Table5[#All],3,FALSE)</f>
        <v>South</v>
      </c>
      <c r="V75" t="str">
        <f>VLOOKUP(Table7[[#This Row],[Store_ID]],Table5[#All],4,FALSE)</f>
        <v>Lake Michael</v>
      </c>
      <c r="W75" t="str">
        <f>VLOOKUP(Table7[[#This Row],[Store_ID]],Table5[#All],5,FALSE)</f>
        <v>Online</v>
      </c>
      <c r="X75">
        <v>2</v>
      </c>
      <c r="Y75">
        <v>556.42999999999995</v>
      </c>
      <c r="Z75">
        <v>0.13</v>
      </c>
      <c r="AA75" t="s">
        <v>1824</v>
      </c>
      <c r="AB75">
        <v>968.18819999999994</v>
      </c>
    </row>
    <row r="76" spans="1:28" x14ac:dyDescent="0.25">
      <c r="A76" t="s">
        <v>1900</v>
      </c>
      <c r="B76" s="2">
        <v>45942</v>
      </c>
      <c r="C76" t="s">
        <v>869</v>
      </c>
      <c r="D76" t="str">
        <f>VLOOKUP(Table7[[#This Row],[Customer_ID]],Table1[#All],2,FALSE)</f>
        <v>Samantha Robinson</v>
      </c>
      <c r="E76">
        <f t="shared" si="4"/>
        <v>12</v>
      </c>
      <c r="F76">
        <f t="shared" si="5"/>
        <v>10</v>
      </c>
      <c r="G76">
        <f t="shared" si="6"/>
        <v>2025</v>
      </c>
      <c r="H76">
        <f>VLOOKUP(Table7[[#This Row],[Customer_ID]],Table1[#All],3,FALSE)</f>
        <v>23</v>
      </c>
      <c r="I76" t="str">
        <f>VLOOKUP(Table7[[#This Row],[Customer_ID]],Table1[#All],4,FALSE)</f>
        <v>Male</v>
      </c>
      <c r="J76" t="str">
        <f>VLOOKUP(Table7[[#This Row],[Customer_ID]],Table1[#All],5,FALSE)</f>
        <v>North Roy</v>
      </c>
      <c r="K76" t="str">
        <f>VLOOKUP(Table7[[#This Row],[Customer_ID]],Table1[#All],6,FALSE)</f>
        <v>Mississippi</v>
      </c>
      <c r="L76" t="str">
        <f>VLOOKUP(Table7[[#This Row],[Customer_ID]],Table1[#All],7,FALSE)</f>
        <v>USA</v>
      </c>
      <c r="M76" t="str">
        <f>VLOOKUP(Table7[[#This Row],[Customer_ID]],Table1[#All],8,FALSE)</f>
        <v>Bronze</v>
      </c>
      <c r="N76" t="s">
        <v>1588</v>
      </c>
      <c r="O76" t="str">
        <f>VLOOKUP(Table7[[#This Row],[Product_ID]],Table4_2[#All],3,FALSE)</f>
        <v>Sports</v>
      </c>
      <c r="P76" t="str">
        <f>VLOOKUP(Table7[[#This Row],[Product_ID]],Table4_2[#All],4,FALSE)</f>
        <v>Accessories</v>
      </c>
      <c r="Q76">
        <f>VLOOKUP(Table7[[#This Row],[Product_ID]],Table4_2[#All],5,FALSE)</f>
        <v>131.51</v>
      </c>
      <c r="R76">
        <f>VLOOKUP(Table7[[#This Row],[Product_ID]],Table4_2[#All],6,FALSE)</f>
        <v>281.95833333333331</v>
      </c>
      <c r="S76" t="s">
        <v>1782</v>
      </c>
      <c r="T76" t="str">
        <f>VLOOKUP(Table7[[#This Row],[Store_ID]],Table5[#All],2,FALSE)</f>
        <v>Bean, Jones and Park</v>
      </c>
      <c r="U76" t="str">
        <f>VLOOKUP(Table7[[#This Row],[Store_ID]],Table5[#All],3,FALSE)</f>
        <v>West</v>
      </c>
      <c r="V76" t="str">
        <f>VLOOKUP(Table7[[#This Row],[Store_ID]],Table5[#All],4,FALSE)</f>
        <v>Thompsonborough</v>
      </c>
      <c r="W76" t="str">
        <f>VLOOKUP(Table7[[#This Row],[Store_ID]],Table5[#All],5,FALSE)</f>
        <v>Online</v>
      </c>
      <c r="X76">
        <v>1</v>
      </c>
      <c r="Y76">
        <v>184.98</v>
      </c>
      <c r="Z76">
        <v>0.1</v>
      </c>
      <c r="AA76" t="s">
        <v>1829</v>
      </c>
      <c r="AB76">
        <v>166.482</v>
      </c>
    </row>
    <row r="77" spans="1:28" x14ac:dyDescent="0.25">
      <c r="A77" t="s">
        <v>1901</v>
      </c>
      <c r="B77" s="2">
        <v>45500</v>
      </c>
      <c r="C77" t="s">
        <v>141</v>
      </c>
      <c r="D77" t="str">
        <f>VLOOKUP(Table7[[#This Row],[Customer_ID]],Table1[#All],2,FALSE)</f>
        <v>Rachel Myers</v>
      </c>
      <c r="E77">
        <f t="shared" si="4"/>
        <v>27</v>
      </c>
      <c r="F77">
        <f t="shared" si="5"/>
        <v>7</v>
      </c>
      <c r="G77">
        <f t="shared" si="6"/>
        <v>2024</v>
      </c>
      <c r="H77">
        <f>VLOOKUP(Table7[[#This Row],[Customer_ID]],Table1[#All],3,FALSE)</f>
        <v>52</v>
      </c>
      <c r="I77" t="str">
        <f>VLOOKUP(Table7[[#This Row],[Customer_ID]],Table1[#All],4,FALSE)</f>
        <v>Male</v>
      </c>
      <c r="J77" t="str">
        <f>VLOOKUP(Table7[[#This Row],[Customer_ID]],Table1[#All],5,FALSE)</f>
        <v>Robertberg</v>
      </c>
      <c r="K77" t="str">
        <f>VLOOKUP(Table7[[#This Row],[Customer_ID]],Table1[#All],6,FALSE)</f>
        <v>North Dakota</v>
      </c>
      <c r="L77" t="str">
        <f>VLOOKUP(Table7[[#This Row],[Customer_ID]],Table1[#All],7,FALSE)</f>
        <v>USA</v>
      </c>
      <c r="M77" t="str">
        <f>VLOOKUP(Table7[[#This Row],[Customer_ID]],Table1[#All],8,FALSE)</f>
        <v>Silver</v>
      </c>
      <c r="N77" t="s">
        <v>1742</v>
      </c>
      <c r="O77" t="str">
        <f>VLOOKUP(Table7[[#This Row],[Product_ID]],Table4_2[#All],3,FALSE)</f>
        <v>Sports</v>
      </c>
      <c r="P77" t="str">
        <f>VLOOKUP(Table7[[#This Row],[Product_ID]],Table4_2[#All],4,FALSE)</f>
        <v>Team Sports</v>
      </c>
      <c r="Q77">
        <f>VLOOKUP(Table7[[#This Row],[Product_ID]],Table4_2[#All],5,FALSE)</f>
        <v>245.98</v>
      </c>
      <c r="R77">
        <f>VLOOKUP(Table7[[#This Row],[Product_ID]],Table4_2[#All],6,FALSE)</f>
        <v>471</v>
      </c>
      <c r="S77" t="s">
        <v>1794</v>
      </c>
      <c r="T77" t="str">
        <f>VLOOKUP(Table7[[#This Row],[Store_ID]],Table5[#All],2,FALSE)</f>
        <v>Thomas, Bridges and Harris</v>
      </c>
      <c r="U77" t="str">
        <f>VLOOKUP(Table7[[#This Row],[Store_ID]],Table5[#All],3,FALSE)</f>
        <v>North</v>
      </c>
      <c r="V77" t="str">
        <f>VLOOKUP(Table7[[#This Row],[Store_ID]],Table5[#All],4,FALSE)</f>
        <v>Sabrinatown</v>
      </c>
      <c r="W77" t="str">
        <f>VLOOKUP(Table7[[#This Row],[Store_ID]],Table5[#All],5,FALSE)</f>
        <v>Online</v>
      </c>
      <c r="X77">
        <v>4</v>
      </c>
      <c r="Y77">
        <v>700.18</v>
      </c>
      <c r="Z77">
        <v>0.23</v>
      </c>
      <c r="AA77" t="s">
        <v>1824</v>
      </c>
      <c r="AB77">
        <v>2156.5544</v>
      </c>
    </row>
    <row r="78" spans="1:28" x14ac:dyDescent="0.25">
      <c r="A78" t="s">
        <v>1902</v>
      </c>
      <c r="B78" s="2">
        <v>45285</v>
      </c>
      <c r="C78" t="s">
        <v>85</v>
      </c>
      <c r="D78" t="str">
        <f>VLOOKUP(Table7[[#This Row],[Customer_ID]],Table1[#All],2,FALSE)</f>
        <v>Michael Torres</v>
      </c>
      <c r="E78">
        <f t="shared" si="4"/>
        <v>25</v>
      </c>
      <c r="F78">
        <f t="shared" si="5"/>
        <v>12</v>
      </c>
      <c r="G78">
        <f t="shared" si="6"/>
        <v>2023</v>
      </c>
      <c r="H78">
        <f>VLOOKUP(Table7[[#This Row],[Customer_ID]],Table1[#All],3,FALSE)</f>
        <v>46</v>
      </c>
      <c r="I78" t="str">
        <f>VLOOKUP(Table7[[#This Row],[Customer_ID]],Table1[#All],4,FALSE)</f>
        <v>Female</v>
      </c>
      <c r="J78" t="str">
        <f>VLOOKUP(Table7[[#This Row],[Customer_ID]],Table1[#All],5,FALSE)</f>
        <v>Gonzalezfort</v>
      </c>
      <c r="K78" t="str">
        <f>VLOOKUP(Table7[[#This Row],[Customer_ID]],Table1[#All],6,FALSE)</f>
        <v>New Jersey</v>
      </c>
      <c r="L78" t="str">
        <f>VLOOKUP(Table7[[#This Row],[Customer_ID]],Table1[#All],7,FALSE)</f>
        <v>USA</v>
      </c>
      <c r="M78" t="str">
        <f>VLOOKUP(Table7[[#This Row],[Customer_ID]],Table1[#All],8,FALSE)</f>
        <v>Platinum</v>
      </c>
      <c r="N78" t="s">
        <v>1700</v>
      </c>
      <c r="O78" t="str">
        <f>VLOOKUP(Table7[[#This Row],[Product_ID]],Table4_2[#All],3,FALSE)</f>
        <v>Electronics</v>
      </c>
      <c r="P78" t="str">
        <f>VLOOKUP(Table7[[#This Row],[Product_ID]],Table4_2[#All],4,FALSE)</f>
        <v>Computer</v>
      </c>
      <c r="Q78">
        <f>VLOOKUP(Table7[[#This Row],[Product_ID]],Table4_2[#All],5,FALSE)</f>
        <v>392.89</v>
      </c>
      <c r="R78">
        <f>VLOOKUP(Table7[[#This Row],[Product_ID]],Table4_2[#All],6,FALSE)</f>
        <v>320</v>
      </c>
      <c r="S78" t="s">
        <v>1789</v>
      </c>
      <c r="T78" t="str">
        <f>VLOOKUP(Table7[[#This Row],[Store_ID]],Table5[#All],2,FALSE)</f>
        <v>Hill, Wagner and Ballard</v>
      </c>
      <c r="U78" t="str">
        <f>VLOOKUP(Table7[[#This Row],[Store_ID]],Table5[#All],3,FALSE)</f>
        <v>East</v>
      </c>
      <c r="V78" t="str">
        <f>VLOOKUP(Table7[[#This Row],[Store_ID]],Table5[#All],4,FALSE)</f>
        <v>East Davidville</v>
      </c>
      <c r="W78" t="str">
        <f>VLOOKUP(Table7[[#This Row],[Store_ID]],Table5[#All],5,FALSE)</f>
        <v>Online</v>
      </c>
      <c r="X78">
        <v>2</v>
      </c>
      <c r="Y78">
        <v>686.31</v>
      </c>
      <c r="Z78">
        <v>0.25</v>
      </c>
      <c r="AA78" t="s">
        <v>1824</v>
      </c>
      <c r="AB78">
        <v>1029.4649999999999</v>
      </c>
    </row>
    <row r="79" spans="1:28" x14ac:dyDescent="0.25">
      <c r="A79" t="s">
        <v>1903</v>
      </c>
      <c r="B79" s="2">
        <v>45800</v>
      </c>
      <c r="C79" t="s">
        <v>40</v>
      </c>
      <c r="D79" t="str">
        <f>VLOOKUP(Table7[[#This Row],[Customer_ID]],Table1[#All],2,FALSE)</f>
        <v>Daniel Boyd</v>
      </c>
      <c r="E79">
        <f t="shared" si="4"/>
        <v>23</v>
      </c>
      <c r="F79">
        <f t="shared" si="5"/>
        <v>5</v>
      </c>
      <c r="G79">
        <f t="shared" si="6"/>
        <v>2025</v>
      </c>
      <c r="H79">
        <f>VLOOKUP(Table7[[#This Row],[Customer_ID]],Table1[#All],3,FALSE)</f>
        <v>29</v>
      </c>
      <c r="I79" t="str">
        <f>VLOOKUP(Table7[[#This Row],[Customer_ID]],Table1[#All],4,FALSE)</f>
        <v>Female</v>
      </c>
      <c r="J79" t="str">
        <f>VLOOKUP(Table7[[#This Row],[Customer_ID]],Table1[#All],5,FALSE)</f>
        <v>West Pamelafurt</v>
      </c>
      <c r="K79" t="str">
        <f>VLOOKUP(Table7[[#This Row],[Customer_ID]],Table1[#All],6,FALSE)</f>
        <v>West Virginia</v>
      </c>
      <c r="L79" t="str">
        <f>VLOOKUP(Table7[[#This Row],[Customer_ID]],Table1[#All],7,FALSE)</f>
        <v>USA</v>
      </c>
      <c r="M79" t="str">
        <f>VLOOKUP(Table7[[#This Row],[Customer_ID]],Table1[#All],8,FALSE)</f>
        <v>Bronze</v>
      </c>
      <c r="N79" t="s">
        <v>1682</v>
      </c>
      <c r="O79" t="str">
        <f>VLOOKUP(Table7[[#This Row],[Product_ID]],Table4_2[#All],3,FALSE)</f>
        <v>Electronics</v>
      </c>
      <c r="P79" t="str">
        <f>VLOOKUP(Table7[[#This Row],[Product_ID]],Table4_2[#All],4,FALSE)</f>
        <v>Accessories</v>
      </c>
      <c r="Q79">
        <f>VLOOKUP(Table7[[#This Row],[Product_ID]],Table4_2[#All],5,FALSE)</f>
        <v>349.17</v>
      </c>
      <c r="R79">
        <f>VLOOKUP(Table7[[#This Row],[Product_ID]],Table4_2[#All],6,FALSE)</f>
        <v>476</v>
      </c>
      <c r="S79" t="s">
        <v>1801</v>
      </c>
      <c r="T79" t="str">
        <f>VLOOKUP(Table7[[#This Row],[Store_ID]],Table5[#All],2,FALSE)</f>
        <v>Shelton PLC</v>
      </c>
      <c r="U79" t="str">
        <f>VLOOKUP(Table7[[#This Row],[Store_ID]],Table5[#All],3,FALSE)</f>
        <v>North</v>
      </c>
      <c r="V79" t="str">
        <f>VLOOKUP(Table7[[#This Row],[Store_ID]],Table5[#All],4,FALSE)</f>
        <v>East Jenniferstad</v>
      </c>
      <c r="W79" t="str">
        <f>VLOOKUP(Table7[[#This Row],[Store_ID]],Table5[#All],5,FALSE)</f>
        <v>Flagship</v>
      </c>
      <c r="X79">
        <v>1</v>
      </c>
      <c r="Y79">
        <v>687.82</v>
      </c>
      <c r="Z79">
        <v>0.27</v>
      </c>
      <c r="AA79" t="s">
        <v>1829</v>
      </c>
      <c r="AB79">
        <v>502.10860000000002</v>
      </c>
    </row>
    <row r="80" spans="1:28" x14ac:dyDescent="0.25">
      <c r="A80" t="s">
        <v>1904</v>
      </c>
      <c r="B80" s="2">
        <v>45609</v>
      </c>
      <c r="C80" t="s">
        <v>716</v>
      </c>
      <c r="D80" t="str">
        <f>VLOOKUP(Table7[[#This Row],[Customer_ID]],Table1[#All],2,FALSE)</f>
        <v>Lisa Young</v>
      </c>
      <c r="E80">
        <f t="shared" si="4"/>
        <v>13</v>
      </c>
      <c r="F80">
        <f t="shared" si="5"/>
        <v>11</v>
      </c>
      <c r="G80">
        <f t="shared" si="6"/>
        <v>2024</v>
      </c>
      <c r="H80">
        <f>VLOOKUP(Table7[[#This Row],[Customer_ID]],Table1[#All],3,FALSE)</f>
        <v>38</v>
      </c>
      <c r="I80" t="str">
        <f>VLOOKUP(Table7[[#This Row],[Customer_ID]],Table1[#All],4,FALSE)</f>
        <v>Male</v>
      </c>
      <c r="J80" t="str">
        <f>VLOOKUP(Table7[[#This Row],[Customer_ID]],Table1[#All],5,FALSE)</f>
        <v>Maybury</v>
      </c>
      <c r="K80" t="str">
        <f>VLOOKUP(Table7[[#This Row],[Customer_ID]],Table1[#All],6,FALSE)</f>
        <v>Georgia</v>
      </c>
      <c r="L80" t="str">
        <f>VLOOKUP(Table7[[#This Row],[Customer_ID]],Table1[#All],7,FALSE)</f>
        <v>USA</v>
      </c>
      <c r="M80" t="str">
        <f>VLOOKUP(Table7[[#This Row],[Customer_ID]],Table1[#All],8,FALSE)</f>
        <v>Platinum</v>
      </c>
      <c r="N80" t="s">
        <v>1714</v>
      </c>
      <c r="O80" t="str">
        <f>VLOOKUP(Table7[[#This Row],[Product_ID]],Table4_2[#All],3,FALSE)</f>
        <v>Beauty</v>
      </c>
      <c r="P80" t="str">
        <f>VLOOKUP(Table7[[#This Row],[Product_ID]],Table4_2[#All],4,FALSE)</f>
        <v>Skincare</v>
      </c>
      <c r="Q80">
        <f>VLOOKUP(Table7[[#This Row],[Product_ID]],Table4_2[#All],5,FALSE)</f>
        <v>250.41615384615383</v>
      </c>
      <c r="R80">
        <f>VLOOKUP(Table7[[#This Row],[Product_ID]],Table4_2[#All],6,FALSE)</f>
        <v>159</v>
      </c>
      <c r="S80" t="s">
        <v>1782</v>
      </c>
      <c r="T80" t="str">
        <f>VLOOKUP(Table7[[#This Row],[Store_ID]],Table5[#All],2,FALSE)</f>
        <v>Bean, Jones and Park</v>
      </c>
      <c r="U80" t="str">
        <f>VLOOKUP(Table7[[#This Row],[Store_ID]],Table5[#All],3,FALSE)</f>
        <v>West</v>
      </c>
      <c r="V80" t="str">
        <f>VLOOKUP(Table7[[#This Row],[Store_ID]],Table5[#All],4,FALSE)</f>
        <v>Thompsonborough</v>
      </c>
      <c r="W80" t="str">
        <f>VLOOKUP(Table7[[#This Row],[Store_ID]],Table5[#All],5,FALSE)</f>
        <v>Online</v>
      </c>
      <c r="X80">
        <v>2</v>
      </c>
      <c r="Y80">
        <v>900.55</v>
      </c>
      <c r="Z80">
        <v>0.16</v>
      </c>
      <c r="AA80" t="s">
        <v>1824</v>
      </c>
      <c r="AB80">
        <v>1512.924</v>
      </c>
    </row>
    <row r="81" spans="1:28" x14ac:dyDescent="0.25">
      <c r="A81" t="s">
        <v>1905</v>
      </c>
      <c r="B81" s="2">
        <v>45268</v>
      </c>
      <c r="C81" t="s">
        <v>402</v>
      </c>
      <c r="D81" t="str">
        <f>VLOOKUP(Table7[[#This Row],[Customer_ID]],Table1[#All],2,FALSE)</f>
        <v>Tyler Conrad</v>
      </c>
      <c r="E81">
        <f t="shared" si="4"/>
        <v>8</v>
      </c>
      <c r="F81">
        <f t="shared" si="5"/>
        <v>12</v>
      </c>
      <c r="G81">
        <f t="shared" si="6"/>
        <v>2023</v>
      </c>
      <c r="H81">
        <f>VLOOKUP(Table7[[#This Row],[Customer_ID]],Table1[#All],3,FALSE)</f>
        <v>53</v>
      </c>
      <c r="I81" t="str">
        <f>VLOOKUP(Table7[[#This Row],[Customer_ID]],Table1[#All],4,FALSE)</f>
        <v>Female</v>
      </c>
      <c r="J81" t="str">
        <f>VLOOKUP(Table7[[#This Row],[Customer_ID]],Table1[#All],5,FALSE)</f>
        <v>North Curtischester</v>
      </c>
      <c r="K81" t="str">
        <f>VLOOKUP(Table7[[#This Row],[Customer_ID]],Table1[#All],6,FALSE)</f>
        <v>North Dakota</v>
      </c>
      <c r="L81" t="str">
        <f>VLOOKUP(Table7[[#This Row],[Customer_ID]],Table1[#All],7,FALSE)</f>
        <v>USA</v>
      </c>
      <c r="M81" t="str">
        <f>VLOOKUP(Table7[[#This Row],[Customer_ID]],Table1[#All],8,FALSE)</f>
        <v>Platinum</v>
      </c>
      <c r="N81" t="s">
        <v>1590</v>
      </c>
      <c r="O81" t="str">
        <f>VLOOKUP(Table7[[#This Row],[Product_ID]],Table4_2[#All],3,FALSE)</f>
        <v>Home</v>
      </c>
      <c r="P81" t="str">
        <f>VLOOKUP(Table7[[#This Row],[Product_ID]],Table4_2[#All],4,FALSE)</f>
        <v>Storage</v>
      </c>
      <c r="Q81">
        <f>VLOOKUP(Table7[[#This Row],[Product_ID]],Table4_2[#All],5,FALSE)</f>
        <v>123.46</v>
      </c>
      <c r="R81">
        <f>VLOOKUP(Table7[[#This Row],[Product_ID]],Table4_2[#All],6,FALSE)</f>
        <v>76</v>
      </c>
      <c r="S81" t="s">
        <v>1761</v>
      </c>
      <c r="T81" t="str">
        <f>VLOOKUP(Table7[[#This Row],[Store_ID]],Table5[#All],2,FALSE)</f>
        <v>Black-Horn</v>
      </c>
      <c r="U81" t="str">
        <f>VLOOKUP(Table7[[#This Row],[Store_ID]],Table5[#All],3,FALSE)</f>
        <v>South</v>
      </c>
      <c r="V81" t="str">
        <f>VLOOKUP(Table7[[#This Row],[Store_ID]],Table5[#All],4,FALSE)</f>
        <v>North Nancyview</v>
      </c>
      <c r="W81" t="str">
        <f>VLOOKUP(Table7[[#This Row],[Store_ID]],Table5[#All],5,FALSE)</f>
        <v>Outlet</v>
      </c>
      <c r="X81">
        <v>1</v>
      </c>
      <c r="Y81">
        <v>341.17</v>
      </c>
      <c r="Z81">
        <v>0.15</v>
      </c>
      <c r="AA81" t="s">
        <v>1824</v>
      </c>
      <c r="AB81">
        <v>289.99450000000002</v>
      </c>
    </row>
    <row r="82" spans="1:28" x14ac:dyDescent="0.25">
      <c r="A82" t="s">
        <v>1906</v>
      </c>
      <c r="B82" s="2">
        <v>45885</v>
      </c>
      <c r="C82" t="s">
        <v>582</v>
      </c>
      <c r="D82" t="str">
        <f>VLOOKUP(Table7[[#This Row],[Customer_ID]],Table1[#All],2,FALSE)</f>
        <v>John Bradford</v>
      </c>
      <c r="E82">
        <f t="shared" si="4"/>
        <v>16</v>
      </c>
      <c r="F82">
        <f t="shared" si="5"/>
        <v>8</v>
      </c>
      <c r="G82">
        <f t="shared" si="6"/>
        <v>2025</v>
      </c>
      <c r="H82">
        <f>VLOOKUP(Table7[[#This Row],[Customer_ID]],Table1[#All],3,FALSE)</f>
        <v>48</v>
      </c>
      <c r="I82" t="str">
        <f>VLOOKUP(Table7[[#This Row],[Customer_ID]],Table1[#All],4,FALSE)</f>
        <v>Male</v>
      </c>
      <c r="J82" t="str">
        <f>VLOOKUP(Table7[[#This Row],[Customer_ID]],Table1[#All],5,FALSE)</f>
        <v>Anabury</v>
      </c>
      <c r="K82" t="str">
        <f>VLOOKUP(Table7[[#This Row],[Customer_ID]],Table1[#All],6,FALSE)</f>
        <v>Vermont</v>
      </c>
      <c r="L82" t="str">
        <f>VLOOKUP(Table7[[#This Row],[Customer_ID]],Table1[#All],7,FALSE)</f>
        <v>USA</v>
      </c>
      <c r="M82" t="str">
        <f>VLOOKUP(Table7[[#This Row],[Customer_ID]],Table1[#All],8,FALSE)</f>
        <v>Silver</v>
      </c>
      <c r="N82" t="s">
        <v>1652</v>
      </c>
      <c r="O82" t="str">
        <f>VLOOKUP(Table7[[#This Row],[Product_ID]],Table4_2[#All],3,FALSE)</f>
        <v>Sports</v>
      </c>
      <c r="P82" t="str">
        <f>VLOOKUP(Table7[[#This Row],[Product_ID]],Table4_2[#All],4,FALSE)</f>
        <v>Team Sports</v>
      </c>
      <c r="Q82">
        <f>VLOOKUP(Table7[[#This Row],[Product_ID]],Table4_2[#All],5,FALSE)</f>
        <v>212.26</v>
      </c>
      <c r="R82">
        <f>VLOOKUP(Table7[[#This Row],[Product_ID]],Table4_2[#All],6,FALSE)</f>
        <v>82</v>
      </c>
      <c r="S82" t="s">
        <v>1782</v>
      </c>
      <c r="T82" t="str">
        <f>VLOOKUP(Table7[[#This Row],[Store_ID]],Table5[#All],2,FALSE)</f>
        <v>Bean, Jones and Park</v>
      </c>
      <c r="U82" t="str">
        <f>VLOOKUP(Table7[[#This Row],[Store_ID]],Table5[#All],3,FALSE)</f>
        <v>West</v>
      </c>
      <c r="V82" t="str">
        <f>VLOOKUP(Table7[[#This Row],[Store_ID]],Table5[#All],4,FALSE)</f>
        <v>Thompsonborough</v>
      </c>
      <c r="W82" t="str">
        <f>VLOOKUP(Table7[[#This Row],[Store_ID]],Table5[#All],5,FALSE)</f>
        <v>Online</v>
      </c>
      <c r="X82">
        <v>1</v>
      </c>
      <c r="Y82">
        <v>442.27</v>
      </c>
      <c r="Z82">
        <v>0.06</v>
      </c>
      <c r="AA82" t="s">
        <v>1829</v>
      </c>
      <c r="AB82">
        <v>415.73379999999997</v>
      </c>
    </row>
    <row r="83" spans="1:28" x14ac:dyDescent="0.25">
      <c r="A83" t="s">
        <v>1907</v>
      </c>
      <c r="B83" s="2">
        <v>45616</v>
      </c>
      <c r="C83" t="s">
        <v>809</v>
      </c>
      <c r="D83" t="str">
        <f>VLOOKUP(Table7[[#This Row],[Customer_ID]],Table1[#All],2,FALSE)</f>
        <v>Dr. Ashley Yates MD</v>
      </c>
      <c r="E83">
        <f t="shared" si="4"/>
        <v>20</v>
      </c>
      <c r="F83">
        <f t="shared" si="5"/>
        <v>11</v>
      </c>
      <c r="G83">
        <f t="shared" si="6"/>
        <v>2024</v>
      </c>
      <c r="H83">
        <f>VLOOKUP(Table7[[#This Row],[Customer_ID]],Table1[#All],3,FALSE)</f>
        <v>32</v>
      </c>
      <c r="I83" t="str">
        <f>VLOOKUP(Table7[[#This Row],[Customer_ID]],Table1[#All],4,FALSE)</f>
        <v>Male</v>
      </c>
      <c r="J83" t="str">
        <f>VLOOKUP(Table7[[#This Row],[Customer_ID]],Table1[#All],5,FALSE)</f>
        <v>New Maria</v>
      </c>
      <c r="K83" t="str">
        <f>VLOOKUP(Table7[[#This Row],[Customer_ID]],Table1[#All],6,FALSE)</f>
        <v>Wisconsin</v>
      </c>
      <c r="L83" t="str">
        <f>VLOOKUP(Table7[[#This Row],[Customer_ID]],Table1[#All],7,FALSE)</f>
        <v>USA</v>
      </c>
      <c r="M83" t="str">
        <f>VLOOKUP(Table7[[#This Row],[Customer_ID]],Table1[#All],8,FALSE)</f>
        <v>Bronze</v>
      </c>
      <c r="N83" t="s">
        <v>1690</v>
      </c>
      <c r="O83" t="str">
        <f>VLOOKUP(Table7[[#This Row],[Product_ID]],Table4_2[#All],3,FALSE)</f>
        <v>Beauty</v>
      </c>
      <c r="P83" t="str">
        <f>VLOOKUP(Table7[[#This Row],[Product_ID]],Table4_2[#All],4,FALSE)</f>
        <v>Haircare</v>
      </c>
      <c r="Q83">
        <f>VLOOKUP(Table7[[#This Row],[Product_ID]],Table4_2[#All],5,FALSE)</f>
        <v>214.32</v>
      </c>
      <c r="R83">
        <f>VLOOKUP(Table7[[#This Row],[Product_ID]],Table4_2[#All],6,FALSE)</f>
        <v>383</v>
      </c>
      <c r="S83" t="s">
        <v>1786</v>
      </c>
      <c r="T83" t="str">
        <f>VLOOKUP(Table7[[#This Row],[Store_ID]],Table5[#All],2,FALSE)</f>
        <v>Moore, Padilla and Butler</v>
      </c>
      <c r="U83" t="str">
        <f>VLOOKUP(Table7[[#This Row],[Store_ID]],Table5[#All],3,FALSE)</f>
        <v>South</v>
      </c>
      <c r="V83" t="str">
        <f>VLOOKUP(Table7[[#This Row],[Store_ID]],Table5[#All],4,FALSE)</f>
        <v>East Johnstad</v>
      </c>
      <c r="W83" t="str">
        <f>VLOOKUP(Table7[[#This Row],[Store_ID]],Table5[#All],5,FALSE)</f>
        <v>Flagship</v>
      </c>
      <c r="X83">
        <v>1</v>
      </c>
      <c r="Y83">
        <v>363.73</v>
      </c>
      <c r="Z83">
        <v>0.25</v>
      </c>
      <c r="AA83" t="s">
        <v>1826</v>
      </c>
      <c r="AB83">
        <v>272.79750000000001</v>
      </c>
    </row>
    <row r="84" spans="1:28" x14ac:dyDescent="0.25">
      <c r="A84" t="s">
        <v>1908</v>
      </c>
      <c r="B84" s="2">
        <v>45518</v>
      </c>
      <c r="C84" t="s">
        <v>1181</v>
      </c>
      <c r="D84" t="str">
        <f>VLOOKUP(Table7[[#This Row],[Customer_ID]],Table1[#All],2,FALSE)</f>
        <v>Frank Stewart</v>
      </c>
      <c r="E84">
        <f t="shared" si="4"/>
        <v>14</v>
      </c>
      <c r="F84">
        <f t="shared" si="5"/>
        <v>8</v>
      </c>
      <c r="G84">
        <f t="shared" si="6"/>
        <v>2024</v>
      </c>
      <c r="H84">
        <f>VLOOKUP(Table7[[#This Row],[Customer_ID]],Table1[#All],3,FALSE)</f>
        <v>44</v>
      </c>
      <c r="I84" t="str">
        <f>VLOOKUP(Table7[[#This Row],[Customer_ID]],Table1[#All],4,FALSE)</f>
        <v>Female</v>
      </c>
      <c r="J84" t="str">
        <f>VLOOKUP(Table7[[#This Row],[Customer_ID]],Table1[#All],5,FALSE)</f>
        <v>Fischerborough</v>
      </c>
      <c r="K84" t="str">
        <f>VLOOKUP(Table7[[#This Row],[Customer_ID]],Table1[#All],6,FALSE)</f>
        <v>Delaware</v>
      </c>
      <c r="L84" t="str">
        <f>VLOOKUP(Table7[[#This Row],[Customer_ID]],Table1[#All],7,FALSE)</f>
        <v>USA</v>
      </c>
      <c r="M84" t="str">
        <f>VLOOKUP(Table7[[#This Row],[Customer_ID]],Table1[#All],8,FALSE)</f>
        <v>Bronze</v>
      </c>
      <c r="N84" t="s">
        <v>1730</v>
      </c>
      <c r="O84" t="str">
        <f>VLOOKUP(Table7[[#This Row],[Product_ID]],Table4_2[#All],3,FALSE)</f>
        <v>Clothing</v>
      </c>
      <c r="P84" t="str">
        <f>VLOOKUP(Table7[[#This Row],[Product_ID]],Table4_2[#All],4,FALSE)</f>
        <v>Footwear</v>
      </c>
      <c r="Q84">
        <f>VLOOKUP(Table7[[#This Row],[Product_ID]],Table4_2[#All],5,FALSE)</f>
        <v>438.25</v>
      </c>
      <c r="R84">
        <f>VLOOKUP(Table7[[#This Row],[Product_ID]],Table4_2[#All],6,FALSE)</f>
        <v>496</v>
      </c>
      <c r="S84" t="s">
        <v>1807</v>
      </c>
      <c r="T84" t="str">
        <f>VLOOKUP(Table7[[#This Row],[Store_ID]],Table5[#All],2,FALSE)</f>
        <v>Holloway Ltd</v>
      </c>
      <c r="U84" t="str">
        <f>VLOOKUP(Table7[[#This Row],[Store_ID]],Table5[#All],3,FALSE)</f>
        <v>North</v>
      </c>
      <c r="V84" t="str">
        <f>VLOOKUP(Table7[[#This Row],[Store_ID]],Table5[#All],4,FALSE)</f>
        <v>Bensonhaven</v>
      </c>
      <c r="W84" t="str">
        <f>VLOOKUP(Table7[[#This Row],[Store_ID]],Table5[#All],5,FALSE)</f>
        <v>Flagship</v>
      </c>
      <c r="X84">
        <v>2</v>
      </c>
      <c r="Y84">
        <v>601.33000000000004</v>
      </c>
      <c r="Z84">
        <v>0.16</v>
      </c>
      <c r="AA84" t="s">
        <v>1826</v>
      </c>
      <c r="AB84">
        <v>1010.2344000000001</v>
      </c>
    </row>
    <row r="85" spans="1:28" x14ac:dyDescent="0.25">
      <c r="A85" t="s">
        <v>1909</v>
      </c>
      <c r="B85" s="2">
        <v>45427</v>
      </c>
      <c r="C85" t="s">
        <v>1254</v>
      </c>
      <c r="D85" t="str">
        <f>VLOOKUP(Table7[[#This Row],[Customer_ID]],Table1[#All],2,FALSE)</f>
        <v>Justin Ingram</v>
      </c>
      <c r="E85">
        <f t="shared" si="4"/>
        <v>15</v>
      </c>
      <c r="F85">
        <f t="shared" si="5"/>
        <v>5</v>
      </c>
      <c r="G85">
        <f t="shared" si="6"/>
        <v>2024</v>
      </c>
      <c r="H85">
        <f>VLOOKUP(Table7[[#This Row],[Customer_ID]],Table1[#All],3,FALSE)</f>
        <v>34</v>
      </c>
      <c r="I85" t="str">
        <f>VLOOKUP(Table7[[#This Row],[Customer_ID]],Table1[#All],4,FALSE)</f>
        <v>Male</v>
      </c>
      <c r="J85" t="str">
        <f>VLOOKUP(Table7[[#This Row],[Customer_ID]],Table1[#All],5,FALSE)</f>
        <v>Lake Lisaland</v>
      </c>
      <c r="K85" t="str">
        <f>VLOOKUP(Table7[[#This Row],[Customer_ID]],Table1[#All],6,FALSE)</f>
        <v>Louisiana</v>
      </c>
      <c r="L85" t="str">
        <f>VLOOKUP(Table7[[#This Row],[Customer_ID]],Table1[#All],7,FALSE)</f>
        <v>USA</v>
      </c>
      <c r="M85" t="str">
        <f>VLOOKUP(Table7[[#This Row],[Customer_ID]],Table1[#All],8,FALSE)</f>
        <v>Bronze</v>
      </c>
      <c r="N85" t="s">
        <v>1582</v>
      </c>
      <c r="O85" t="str">
        <f>VLOOKUP(Table7[[#This Row],[Product_ID]],Table4_2[#All],3,FALSE)</f>
        <v>Sports</v>
      </c>
      <c r="P85" t="str">
        <f>VLOOKUP(Table7[[#This Row],[Product_ID]],Table4_2[#All],4,FALSE)</f>
        <v>Accessories</v>
      </c>
      <c r="Q85">
        <f>VLOOKUP(Table7[[#This Row],[Product_ID]],Table4_2[#All],5,FALSE)</f>
        <v>144.53</v>
      </c>
      <c r="R85">
        <f>VLOOKUP(Table7[[#This Row],[Product_ID]],Table4_2[#All],6,FALSE)</f>
        <v>367</v>
      </c>
      <c r="S85" t="s">
        <v>1810</v>
      </c>
      <c r="T85" t="str">
        <f>VLOOKUP(Table7[[#This Row],[Store_ID]],Table5[#All],2,FALSE)</f>
        <v>Guerrero-Schmitt</v>
      </c>
      <c r="U85" t="str">
        <f>VLOOKUP(Table7[[#This Row],[Store_ID]],Table5[#All],3,FALSE)</f>
        <v>East</v>
      </c>
      <c r="V85" t="str">
        <f>VLOOKUP(Table7[[#This Row],[Store_ID]],Table5[#All],4,FALSE)</f>
        <v>East Stevechester</v>
      </c>
      <c r="W85" t="str">
        <f>VLOOKUP(Table7[[#This Row],[Store_ID]],Table5[#All],5,FALSE)</f>
        <v>Flagship</v>
      </c>
      <c r="X85">
        <v>4</v>
      </c>
      <c r="Y85">
        <v>34.39</v>
      </c>
      <c r="Z85">
        <v>0.03</v>
      </c>
      <c r="AA85" t="s">
        <v>1826</v>
      </c>
      <c r="AB85">
        <v>133.4332</v>
      </c>
    </row>
    <row r="86" spans="1:28" x14ac:dyDescent="0.25">
      <c r="A86" t="s">
        <v>1910</v>
      </c>
      <c r="B86" s="2">
        <v>45268</v>
      </c>
      <c r="C86" t="s">
        <v>1313</v>
      </c>
      <c r="D86" t="str">
        <f>VLOOKUP(Table7[[#This Row],[Customer_ID]],Table1[#All],2,FALSE)</f>
        <v>Rebecca Baker</v>
      </c>
      <c r="E86">
        <f t="shared" si="4"/>
        <v>8</v>
      </c>
      <c r="F86">
        <f t="shared" si="5"/>
        <v>12</v>
      </c>
      <c r="G86">
        <f t="shared" si="6"/>
        <v>2023</v>
      </c>
      <c r="H86">
        <f>VLOOKUP(Table7[[#This Row],[Customer_ID]],Table1[#All],3,FALSE)</f>
        <v>35</v>
      </c>
      <c r="I86" t="str">
        <f>VLOOKUP(Table7[[#This Row],[Customer_ID]],Table1[#All],4,FALSE)</f>
        <v>Male</v>
      </c>
      <c r="J86" t="str">
        <f>VLOOKUP(Table7[[#This Row],[Customer_ID]],Table1[#All],5,FALSE)</f>
        <v>New Katherine</v>
      </c>
      <c r="K86" t="str">
        <f>VLOOKUP(Table7[[#This Row],[Customer_ID]],Table1[#All],6,FALSE)</f>
        <v>Kansas</v>
      </c>
      <c r="L86" t="str">
        <f>VLOOKUP(Table7[[#This Row],[Customer_ID]],Table1[#All],7,FALSE)</f>
        <v>USA</v>
      </c>
      <c r="M86" t="str">
        <f>VLOOKUP(Table7[[#This Row],[Customer_ID]],Table1[#All],8,FALSE)</f>
        <v>Silver</v>
      </c>
      <c r="N86" t="s">
        <v>1640</v>
      </c>
      <c r="O86" t="str">
        <f>VLOOKUP(Table7[[#This Row],[Product_ID]],Table4_2[#All],3,FALSE)</f>
        <v>Clothing</v>
      </c>
      <c r="P86" t="str">
        <f>VLOOKUP(Table7[[#This Row],[Product_ID]],Table4_2[#All],4,FALSE)</f>
        <v>Outerwear</v>
      </c>
      <c r="Q86">
        <f>VLOOKUP(Table7[[#This Row],[Product_ID]],Table4_2[#All],5,FALSE)</f>
        <v>167.34</v>
      </c>
      <c r="R86">
        <f>VLOOKUP(Table7[[#This Row],[Product_ID]],Table4_2[#All],6,FALSE)</f>
        <v>296</v>
      </c>
      <c r="S86" t="s">
        <v>1807</v>
      </c>
      <c r="T86" t="str">
        <f>VLOOKUP(Table7[[#This Row],[Store_ID]],Table5[#All],2,FALSE)</f>
        <v>Holloway Ltd</v>
      </c>
      <c r="U86" t="str">
        <f>VLOOKUP(Table7[[#This Row],[Store_ID]],Table5[#All],3,FALSE)</f>
        <v>North</v>
      </c>
      <c r="V86" t="str">
        <f>VLOOKUP(Table7[[#This Row],[Store_ID]],Table5[#All],4,FALSE)</f>
        <v>Bensonhaven</v>
      </c>
      <c r="W86" t="str">
        <f>VLOOKUP(Table7[[#This Row],[Store_ID]],Table5[#All],5,FALSE)</f>
        <v>Flagship</v>
      </c>
      <c r="X86">
        <v>1</v>
      </c>
      <c r="Y86">
        <v>773.57</v>
      </c>
      <c r="Z86">
        <v>0.05</v>
      </c>
      <c r="AA86" t="s">
        <v>1829</v>
      </c>
      <c r="AB86" s="5">
        <f>Table7[[#This Row],[Quantity]]*Table7[[#This Row],[Unit_Price]]*(1-Table7[[#This Row],[Discount]])</f>
        <v>734.89150000000006</v>
      </c>
    </row>
    <row r="87" spans="1:28" x14ac:dyDescent="0.25">
      <c r="A87" t="s">
        <v>1911</v>
      </c>
      <c r="B87" s="2">
        <v>45282</v>
      </c>
      <c r="C87" t="s">
        <v>205</v>
      </c>
      <c r="D87" t="str">
        <f>VLOOKUP(Table7[[#This Row],[Customer_ID]],Table1[#All],2,FALSE)</f>
        <v>Katherine Dorsey</v>
      </c>
      <c r="E87">
        <f t="shared" si="4"/>
        <v>22</v>
      </c>
      <c r="F87">
        <f t="shared" si="5"/>
        <v>12</v>
      </c>
      <c r="G87">
        <f t="shared" si="6"/>
        <v>2023</v>
      </c>
      <c r="H87">
        <f>VLOOKUP(Table7[[#This Row],[Customer_ID]],Table1[#All],3,FALSE)</f>
        <v>24</v>
      </c>
      <c r="I87" t="str">
        <f>VLOOKUP(Table7[[#This Row],[Customer_ID]],Table1[#All],4,FALSE)</f>
        <v>Male</v>
      </c>
      <c r="J87" t="str">
        <f>VLOOKUP(Table7[[#This Row],[Customer_ID]],Table1[#All],5,FALSE)</f>
        <v>Christopherland</v>
      </c>
      <c r="K87" t="str">
        <f>VLOOKUP(Table7[[#This Row],[Customer_ID]],Table1[#All],6,FALSE)</f>
        <v>Oklahoma</v>
      </c>
      <c r="L87" t="str">
        <f>VLOOKUP(Table7[[#This Row],[Customer_ID]],Table1[#All],7,FALSE)</f>
        <v>USA</v>
      </c>
      <c r="M87" t="str">
        <f>VLOOKUP(Table7[[#This Row],[Customer_ID]],Table1[#All],8,FALSE)</f>
        <v>Platinum</v>
      </c>
      <c r="N87" t="s">
        <v>1724</v>
      </c>
      <c r="O87" t="str">
        <f>VLOOKUP(Table7[[#This Row],[Product_ID]],Table4_2[#All],3,FALSE)</f>
        <v>Sports</v>
      </c>
      <c r="P87" t="str">
        <f>VLOOKUP(Table7[[#This Row],[Product_ID]],Table4_2[#All],4,FALSE)</f>
        <v>Accessories</v>
      </c>
      <c r="Q87">
        <f>VLOOKUP(Table7[[#This Row],[Product_ID]],Table4_2[#All],5,FALSE)</f>
        <v>131.24</v>
      </c>
      <c r="R87">
        <f>VLOOKUP(Table7[[#This Row],[Product_ID]],Table4_2[#All],6,FALSE)</f>
        <v>232</v>
      </c>
      <c r="S87" t="s">
        <v>1779</v>
      </c>
      <c r="T87" t="str">
        <f>VLOOKUP(Table7[[#This Row],[Store_ID]],Table5[#All],2,FALSE)</f>
        <v>Martinez-Mullins</v>
      </c>
      <c r="U87" t="str">
        <f>VLOOKUP(Table7[[#This Row],[Store_ID]],Table5[#All],3,FALSE)</f>
        <v>South</v>
      </c>
      <c r="V87" t="str">
        <f>VLOOKUP(Table7[[#This Row],[Store_ID]],Table5[#All],4,FALSE)</f>
        <v>Williamsfurt</v>
      </c>
      <c r="W87" t="str">
        <f>VLOOKUP(Table7[[#This Row],[Store_ID]],Table5[#All],5,FALSE)</f>
        <v>Online</v>
      </c>
      <c r="X87">
        <v>4</v>
      </c>
      <c r="Y87">
        <v>127.1</v>
      </c>
      <c r="Z87">
        <v>0.24</v>
      </c>
      <c r="AA87" t="s">
        <v>1829</v>
      </c>
      <c r="AB87">
        <v>386.38400000000001</v>
      </c>
    </row>
    <row r="88" spans="1:28" x14ac:dyDescent="0.25">
      <c r="A88" t="s">
        <v>1912</v>
      </c>
      <c r="B88" s="2">
        <v>45545</v>
      </c>
      <c r="C88" t="s">
        <v>957</v>
      </c>
      <c r="D88" t="str">
        <f>VLOOKUP(Table7[[#This Row],[Customer_ID]],Table1[#All],2,FALSE)</f>
        <v>John Sloan</v>
      </c>
      <c r="E88">
        <f t="shared" si="4"/>
        <v>10</v>
      </c>
      <c r="F88">
        <f t="shared" si="5"/>
        <v>9</v>
      </c>
      <c r="G88">
        <f t="shared" si="6"/>
        <v>2024</v>
      </c>
      <c r="H88">
        <f>VLOOKUP(Table7[[#This Row],[Customer_ID]],Table1[#All],3,FALSE)</f>
        <v>23</v>
      </c>
      <c r="I88" t="str">
        <f>VLOOKUP(Table7[[#This Row],[Customer_ID]],Table1[#All],4,FALSE)</f>
        <v>Female</v>
      </c>
      <c r="J88" t="str">
        <f>VLOOKUP(Table7[[#This Row],[Customer_ID]],Table1[#All],5,FALSE)</f>
        <v>East Johntown</v>
      </c>
      <c r="K88" t="str">
        <f>VLOOKUP(Table7[[#This Row],[Customer_ID]],Table1[#All],6,FALSE)</f>
        <v>Delaware</v>
      </c>
      <c r="L88" t="str">
        <f>VLOOKUP(Table7[[#This Row],[Customer_ID]],Table1[#All],7,FALSE)</f>
        <v>USA</v>
      </c>
      <c r="M88" t="str">
        <f>VLOOKUP(Table7[[#This Row],[Customer_ID]],Table1[#All],8,FALSE)</f>
        <v>Platinum</v>
      </c>
      <c r="N88" t="s">
        <v>1588</v>
      </c>
      <c r="O88" t="str">
        <f>VLOOKUP(Table7[[#This Row],[Product_ID]],Table4_2[#All],3,FALSE)</f>
        <v>Sports</v>
      </c>
      <c r="P88" t="str">
        <f>VLOOKUP(Table7[[#This Row],[Product_ID]],Table4_2[#All],4,FALSE)</f>
        <v>Accessories</v>
      </c>
      <c r="Q88">
        <f>VLOOKUP(Table7[[#This Row],[Product_ID]],Table4_2[#All],5,FALSE)</f>
        <v>131.51</v>
      </c>
      <c r="R88">
        <f>VLOOKUP(Table7[[#This Row],[Product_ID]],Table4_2[#All],6,FALSE)</f>
        <v>281.95833333333331</v>
      </c>
      <c r="S88" t="s">
        <v>1766</v>
      </c>
      <c r="T88" t="str">
        <f>VLOOKUP(Table7[[#This Row],[Store_ID]],Table5[#All],2,FALSE)</f>
        <v>Johnson-Wright</v>
      </c>
      <c r="U88" t="str">
        <f>VLOOKUP(Table7[[#This Row],[Store_ID]],Table5[#All],3,FALSE)</f>
        <v>North</v>
      </c>
      <c r="V88" t="str">
        <f>VLOOKUP(Table7[[#This Row],[Store_ID]],Table5[#All],4,FALSE)</f>
        <v>Hoodberg</v>
      </c>
      <c r="W88" t="str">
        <f>VLOOKUP(Table7[[#This Row],[Store_ID]],Table5[#All],5,FALSE)</f>
        <v>Outlet</v>
      </c>
      <c r="X88">
        <v>3</v>
      </c>
      <c r="Y88">
        <v>899.58</v>
      </c>
      <c r="Z88">
        <v>0.28000000000000003</v>
      </c>
      <c r="AA88" t="s">
        <v>1826</v>
      </c>
      <c r="AB88">
        <v>1943.0927999999999</v>
      </c>
    </row>
    <row r="89" spans="1:28" x14ac:dyDescent="0.25">
      <c r="A89" t="s">
        <v>1913</v>
      </c>
      <c r="B89" s="2">
        <v>45755</v>
      </c>
      <c r="C89" t="s">
        <v>1029</v>
      </c>
      <c r="D89" t="str">
        <f>VLOOKUP(Table7[[#This Row],[Customer_ID]],Table1[#All],2,FALSE)</f>
        <v>Reginald Willis</v>
      </c>
      <c r="E89">
        <f t="shared" si="4"/>
        <v>8</v>
      </c>
      <c r="F89">
        <f t="shared" si="5"/>
        <v>4</v>
      </c>
      <c r="G89">
        <f t="shared" si="6"/>
        <v>2025</v>
      </c>
      <c r="H89">
        <f>VLOOKUP(Table7[[#This Row],[Customer_ID]],Table1[#All],3,FALSE)</f>
        <v>62</v>
      </c>
      <c r="I89" t="str">
        <f>VLOOKUP(Table7[[#This Row],[Customer_ID]],Table1[#All],4,FALSE)</f>
        <v>Female</v>
      </c>
      <c r="J89" t="str">
        <f>VLOOKUP(Table7[[#This Row],[Customer_ID]],Table1[#All],5,FALSE)</f>
        <v>Kellybury</v>
      </c>
      <c r="K89" t="str">
        <f>VLOOKUP(Table7[[#This Row],[Customer_ID]],Table1[#All],6,FALSE)</f>
        <v>New York</v>
      </c>
      <c r="L89" t="str">
        <f>VLOOKUP(Table7[[#This Row],[Customer_ID]],Table1[#All],7,FALSE)</f>
        <v>USA</v>
      </c>
      <c r="M89" t="str">
        <f>VLOOKUP(Table7[[#This Row],[Customer_ID]],Table1[#All],8,FALSE)</f>
        <v>Bronze</v>
      </c>
      <c r="N89" t="s">
        <v>1546</v>
      </c>
      <c r="O89" t="str">
        <f>VLOOKUP(Table7[[#This Row],[Product_ID]],Table4_2[#All],3,FALSE)</f>
        <v>Clothing</v>
      </c>
      <c r="P89" t="str">
        <f>VLOOKUP(Table7[[#This Row],[Product_ID]],Table4_2[#All],4,FALSE)</f>
        <v>Tops</v>
      </c>
      <c r="Q89">
        <f>VLOOKUP(Table7[[#This Row],[Product_ID]],Table4_2[#All],5,FALSE)</f>
        <v>342.56</v>
      </c>
      <c r="R89">
        <f>VLOOKUP(Table7[[#This Row],[Product_ID]],Table4_2[#All],6,FALSE)</f>
        <v>181</v>
      </c>
      <c r="S89" t="s">
        <v>1789</v>
      </c>
      <c r="T89" t="str">
        <f>VLOOKUP(Table7[[#This Row],[Store_ID]],Table5[#All],2,FALSE)</f>
        <v>Hill, Wagner and Ballard</v>
      </c>
      <c r="U89" t="str">
        <f>VLOOKUP(Table7[[#This Row],[Store_ID]],Table5[#All],3,FALSE)</f>
        <v>East</v>
      </c>
      <c r="V89" t="str">
        <f>VLOOKUP(Table7[[#This Row],[Store_ID]],Table5[#All],4,FALSE)</f>
        <v>East Davidville</v>
      </c>
      <c r="W89" t="str">
        <f>VLOOKUP(Table7[[#This Row],[Store_ID]],Table5[#All],5,FALSE)</f>
        <v>Online</v>
      </c>
      <c r="X89">
        <v>3</v>
      </c>
      <c r="Y89">
        <v>964.39</v>
      </c>
      <c r="Z89">
        <v>0.04</v>
      </c>
      <c r="AA89" t="s">
        <v>1824</v>
      </c>
      <c r="AB89">
        <v>2777.4432000000002</v>
      </c>
    </row>
    <row r="90" spans="1:28" x14ac:dyDescent="0.25">
      <c r="A90" t="s">
        <v>1914</v>
      </c>
      <c r="B90" s="2">
        <v>45588</v>
      </c>
      <c r="C90" t="s">
        <v>604</v>
      </c>
      <c r="D90" t="str">
        <f>VLOOKUP(Table7[[#This Row],[Customer_ID]],Table1[#All],2,FALSE)</f>
        <v>Mario Jacobs</v>
      </c>
      <c r="E90">
        <f t="shared" si="4"/>
        <v>23</v>
      </c>
      <c r="F90">
        <f t="shared" si="5"/>
        <v>10</v>
      </c>
      <c r="G90">
        <f t="shared" si="6"/>
        <v>2024</v>
      </c>
      <c r="H90">
        <f>VLOOKUP(Table7[[#This Row],[Customer_ID]],Table1[#All],3,FALSE)</f>
        <v>18</v>
      </c>
      <c r="I90" t="str">
        <f>VLOOKUP(Table7[[#This Row],[Customer_ID]],Table1[#All],4,FALSE)</f>
        <v>Male</v>
      </c>
      <c r="J90" t="str">
        <f>VLOOKUP(Table7[[#This Row],[Customer_ID]],Table1[#All],5,FALSE)</f>
        <v>Port James</v>
      </c>
      <c r="K90" t="str">
        <f>VLOOKUP(Table7[[#This Row],[Customer_ID]],Table1[#All],6,FALSE)</f>
        <v>New York</v>
      </c>
      <c r="L90" t="str">
        <f>VLOOKUP(Table7[[#This Row],[Customer_ID]],Table1[#All],7,FALSE)</f>
        <v>USA</v>
      </c>
      <c r="M90" t="str">
        <f>VLOOKUP(Table7[[#This Row],[Customer_ID]],Table1[#All],8,FALSE)</f>
        <v>Platinum</v>
      </c>
      <c r="N90" t="s">
        <v>1624</v>
      </c>
      <c r="O90" t="str">
        <f>VLOOKUP(Table7[[#This Row],[Product_ID]],Table4_2[#All],3,FALSE)</f>
        <v>Sports</v>
      </c>
      <c r="P90" t="str">
        <f>VLOOKUP(Table7[[#This Row],[Product_ID]],Table4_2[#All],4,FALSE)</f>
        <v>Outdoor</v>
      </c>
      <c r="Q90">
        <f>VLOOKUP(Table7[[#This Row],[Product_ID]],Table4_2[#All],5,FALSE)</f>
        <v>135.61000000000001</v>
      </c>
      <c r="R90">
        <f>VLOOKUP(Table7[[#This Row],[Product_ID]],Table4_2[#All],6,FALSE)</f>
        <v>394</v>
      </c>
      <c r="S90" t="s">
        <v>1752</v>
      </c>
      <c r="T90" t="str">
        <f>VLOOKUP(Table7[[#This Row],[Store_ID]],Table5[#All],2,FALSE)</f>
        <v>Rivera-Warner</v>
      </c>
      <c r="U90" t="str">
        <f>VLOOKUP(Table7[[#This Row],[Store_ID]],Table5[#All],3,FALSE)</f>
        <v>East</v>
      </c>
      <c r="V90" t="str">
        <f>VLOOKUP(Table7[[#This Row],[Store_ID]],Table5[#All],4,FALSE)</f>
        <v>Washingtonfurt</v>
      </c>
      <c r="W90" t="str">
        <f>VLOOKUP(Table7[[#This Row],[Store_ID]],Table5[#All],5,FALSE)</f>
        <v>Flagship</v>
      </c>
      <c r="X90">
        <v>2</v>
      </c>
      <c r="Y90">
        <v>217.83</v>
      </c>
      <c r="Z90">
        <v>0.14000000000000001</v>
      </c>
      <c r="AA90" t="s">
        <v>1826</v>
      </c>
      <c r="AB90">
        <v>374.66759999999999</v>
      </c>
    </row>
    <row r="91" spans="1:28" x14ac:dyDescent="0.25">
      <c r="A91" t="s">
        <v>1915</v>
      </c>
      <c r="B91" s="2">
        <v>45848</v>
      </c>
      <c r="C91" t="s">
        <v>484</v>
      </c>
      <c r="D91" t="str">
        <f>VLOOKUP(Table7[[#This Row],[Customer_ID]],Table1[#All],2,FALSE)</f>
        <v>Carlos Skinner</v>
      </c>
      <c r="E91">
        <f t="shared" si="4"/>
        <v>10</v>
      </c>
      <c r="F91">
        <f t="shared" si="5"/>
        <v>7</v>
      </c>
      <c r="G91">
        <f t="shared" si="6"/>
        <v>2025</v>
      </c>
      <c r="H91">
        <f>VLOOKUP(Table7[[#This Row],[Customer_ID]],Table1[#All],3,FALSE)</f>
        <v>46</v>
      </c>
      <c r="I91" t="str">
        <f>VLOOKUP(Table7[[#This Row],[Customer_ID]],Table1[#All],4,FALSE)</f>
        <v>Male</v>
      </c>
      <c r="J91" t="str">
        <f>VLOOKUP(Table7[[#This Row],[Customer_ID]],Table1[#All],5,FALSE)</f>
        <v>Dwaynemouth</v>
      </c>
      <c r="K91" t="str">
        <f>VLOOKUP(Table7[[#This Row],[Customer_ID]],Table1[#All],6,FALSE)</f>
        <v>Alabama</v>
      </c>
      <c r="L91" t="str">
        <f>VLOOKUP(Table7[[#This Row],[Customer_ID]],Table1[#All],7,FALSE)</f>
        <v>USA</v>
      </c>
      <c r="M91" t="str">
        <f>VLOOKUP(Table7[[#This Row],[Customer_ID]],Table1[#All],8,FALSE)</f>
        <v>Bronze</v>
      </c>
      <c r="N91" t="s">
        <v>1582</v>
      </c>
      <c r="O91" t="str">
        <f>VLOOKUP(Table7[[#This Row],[Product_ID]],Table4_2[#All],3,FALSE)</f>
        <v>Sports</v>
      </c>
      <c r="P91" t="str">
        <f>VLOOKUP(Table7[[#This Row],[Product_ID]],Table4_2[#All],4,FALSE)</f>
        <v>Accessories</v>
      </c>
      <c r="Q91">
        <f>VLOOKUP(Table7[[#This Row],[Product_ID]],Table4_2[#All],5,FALSE)</f>
        <v>144.53</v>
      </c>
      <c r="R91">
        <f>VLOOKUP(Table7[[#This Row],[Product_ID]],Table4_2[#All],6,FALSE)</f>
        <v>367</v>
      </c>
      <c r="S91" t="s">
        <v>1757</v>
      </c>
      <c r="T91" t="str">
        <f>VLOOKUP(Table7[[#This Row],[Store_ID]],Table5[#All],2,FALSE)</f>
        <v>Martinez, Adkins and Johnson</v>
      </c>
      <c r="U91" t="str">
        <f>VLOOKUP(Table7[[#This Row],[Store_ID]],Table5[#All],3,FALSE)</f>
        <v>North</v>
      </c>
      <c r="V91" t="str">
        <f>VLOOKUP(Table7[[#This Row],[Store_ID]],Table5[#All],4,FALSE)</f>
        <v>Danielmouth</v>
      </c>
      <c r="W91" t="str">
        <f>VLOOKUP(Table7[[#This Row],[Store_ID]],Table5[#All],5,FALSE)</f>
        <v>Flagship</v>
      </c>
      <c r="X91">
        <v>4</v>
      </c>
      <c r="Y91">
        <v>187.71</v>
      </c>
      <c r="Z91">
        <v>0.06</v>
      </c>
      <c r="AA91" t="s">
        <v>1829</v>
      </c>
      <c r="AB91">
        <v>705.78959999999995</v>
      </c>
    </row>
    <row r="92" spans="1:28" x14ac:dyDescent="0.25">
      <c r="A92" t="s">
        <v>1916</v>
      </c>
      <c r="B92" s="2">
        <v>45577</v>
      </c>
      <c r="C92" t="s">
        <v>52</v>
      </c>
      <c r="D92" t="str">
        <f>VLOOKUP(Table7[[#This Row],[Customer_ID]],Table1[#All],2,FALSE)</f>
        <v>Dominic Page</v>
      </c>
      <c r="E92">
        <f t="shared" si="4"/>
        <v>12</v>
      </c>
      <c r="F92">
        <f t="shared" si="5"/>
        <v>10</v>
      </c>
      <c r="G92">
        <f t="shared" si="6"/>
        <v>2024</v>
      </c>
      <c r="H92">
        <f>VLOOKUP(Table7[[#This Row],[Customer_ID]],Table1[#All],3,FALSE)</f>
        <v>53</v>
      </c>
      <c r="I92" t="str">
        <f>VLOOKUP(Table7[[#This Row],[Customer_ID]],Table1[#All],4,FALSE)</f>
        <v>Male</v>
      </c>
      <c r="J92" t="str">
        <f>VLOOKUP(Table7[[#This Row],[Customer_ID]],Table1[#All],5,FALSE)</f>
        <v>Port Michaelburgh</v>
      </c>
      <c r="K92" t="str">
        <f>VLOOKUP(Table7[[#This Row],[Customer_ID]],Table1[#All],6,FALSE)</f>
        <v>Pennsylvania</v>
      </c>
      <c r="L92" t="str">
        <f>VLOOKUP(Table7[[#This Row],[Customer_ID]],Table1[#All],7,FALSE)</f>
        <v>USA</v>
      </c>
      <c r="M92" t="str">
        <f>VLOOKUP(Table7[[#This Row],[Customer_ID]],Table1[#All],8,FALSE)</f>
        <v>Bronze</v>
      </c>
      <c r="N92" t="s">
        <v>1614</v>
      </c>
      <c r="O92" t="str">
        <f>VLOOKUP(Table7[[#This Row],[Product_ID]],Table4_2[#All],3,FALSE)</f>
        <v>Home</v>
      </c>
      <c r="P92" t="str">
        <f>VLOOKUP(Table7[[#This Row],[Product_ID]],Table4_2[#All],4,FALSE)</f>
        <v>Decor</v>
      </c>
      <c r="Q92">
        <f>VLOOKUP(Table7[[#This Row],[Product_ID]],Table4_2[#All],5,FALSE)</f>
        <v>179.77</v>
      </c>
      <c r="R92">
        <f>VLOOKUP(Table7[[#This Row],[Product_ID]],Table4_2[#All],6,FALSE)</f>
        <v>305</v>
      </c>
      <c r="S92" t="s">
        <v>1810</v>
      </c>
      <c r="T92" t="str">
        <f>VLOOKUP(Table7[[#This Row],[Store_ID]],Table5[#All],2,FALSE)</f>
        <v>Guerrero-Schmitt</v>
      </c>
      <c r="U92" t="str">
        <f>VLOOKUP(Table7[[#This Row],[Store_ID]],Table5[#All],3,FALSE)</f>
        <v>East</v>
      </c>
      <c r="V92" t="str">
        <f>VLOOKUP(Table7[[#This Row],[Store_ID]],Table5[#All],4,FALSE)</f>
        <v>East Stevechester</v>
      </c>
      <c r="W92" t="str">
        <f>VLOOKUP(Table7[[#This Row],[Store_ID]],Table5[#All],5,FALSE)</f>
        <v>Flagship</v>
      </c>
      <c r="X92">
        <v>2</v>
      </c>
      <c r="Y92">
        <v>350.12</v>
      </c>
      <c r="Z92">
        <v>0.12</v>
      </c>
      <c r="AA92" t="s">
        <v>1829</v>
      </c>
      <c r="AB92">
        <v>616.21119999999996</v>
      </c>
    </row>
    <row r="93" spans="1:28" x14ac:dyDescent="0.25">
      <c r="A93" t="s">
        <v>1917</v>
      </c>
      <c r="B93" s="2">
        <v>45312</v>
      </c>
      <c r="C93" t="s">
        <v>1263</v>
      </c>
      <c r="D93" t="str">
        <f>VLOOKUP(Table7[[#This Row],[Customer_ID]],Table1[#All],2,FALSE)</f>
        <v>David Lozano</v>
      </c>
      <c r="E93">
        <f t="shared" si="4"/>
        <v>21</v>
      </c>
      <c r="F93">
        <f t="shared" si="5"/>
        <v>1</v>
      </c>
      <c r="G93">
        <f t="shared" si="6"/>
        <v>2024</v>
      </c>
      <c r="H93">
        <f>VLOOKUP(Table7[[#This Row],[Customer_ID]],Table1[#All],3,FALSE)</f>
        <v>23</v>
      </c>
      <c r="I93" t="str">
        <f>VLOOKUP(Table7[[#This Row],[Customer_ID]],Table1[#All],4,FALSE)</f>
        <v>Female</v>
      </c>
      <c r="J93" t="str">
        <f>VLOOKUP(Table7[[#This Row],[Customer_ID]],Table1[#All],5,FALSE)</f>
        <v>North Michaelfurt</v>
      </c>
      <c r="K93" t="str">
        <f>VLOOKUP(Table7[[#This Row],[Customer_ID]],Table1[#All],6,FALSE)</f>
        <v>Wisconsin</v>
      </c>
      <c r="L93" t="str">
        <f>VLOOKUP(Table7[[#This Row],[Customer_ID]],Table1[#All],7,FALSE)</f>
        <v>USA</v>
      </c>
      <c r="M93" t="str">
        <f>VLOOKUP(Table7[[#This Row],[Customer_ID]],Table1[#All],8,FALSE)</f>
        <v>Gold</v>
      </c>
      <c r="N93" t="s">
        <v>1580</v>
      </c>
      <c r="O93" t="str">
        <f>VLOOKUP(Table7[[#This Row],[Product_ID]],Table4_2[#All],3,FALSE)</f>
        <v>Beauty</v>
      </c>
      <c r="P93" t="str">
        <f>VLOOKUP(Table7[[#This Row],[Product_ID]],Table4_2[#All],4,FALSE)</f>
        <v>Grooming</v>
      </c>
      <c r="Q93">
        <f>VLOOKUP(Table7[[#This Row],[Product_ID]],Table4_2[#All],5,FALSE)</f>
        <v>337.42</v>
      </c>
      <c r="R93">
        <f>VLOOKUP(Table7[[#This Row],[Product_ID]],Table4_2[#All],6,FALSE)</f>
        <v>256</v>
      </c>
      <c r="S93" t="s">
        <v>1757</v>
      </c>
      <c r="T93" t="str">
        <f>VLOOKUP(Table7[[#This Row],[Store_ID]],Table5[#All],2,FALSE)</f>
        <v>Martinez, Adkins and Johnson</v>
      </c>
      <c r="U93" t="str">
        <f>VLOOKUP(Table7[[#This Row],[Store_ID]],Table5[#All],3,FALSE)</f>
        <v>North</v>
      </c>
      <c r="V93" t="str">
        <f>VLOOKUP(Table7[[#This Row],[Store_ID]],Table5[#All],4,FALSE)</f>
        <v>Danielmouth</v>
      </c>
      <c r="W93" t="str">
        <f>VLOOKUP(Table7[[#This Row],[Store_ID]],Table5[#All],5,FALSE)</f>
        <v>Flagship</v>
      </c>
      <c r="X93">
        <v>4</v>
      </c>
      <c r="Y93">
        <v>102.19</v>
      </c>
      <c r="Z93">
        <v>0.17</v>
      </c>
      <c r="AA93" t="s">
        <v>1826</v>
      </c>
      <c r="AB93">
        <v>339.27080000000001</v>
      </c>
    </row>
    <row r="94" spans="1:28" x14ac:dyDescent="0.25">
      <c r="A94" t="s">
        <v>1918</v>
      </c>
      <c r="B94" s="2">
        <v>45350</v>
      </c>
      <c r="C94" t="s">
        <v>40</v>
      </c>
      <c r="D94" t="str">
        <f>VLOOKUP(Table7[[#This Row],[Customer_ID]],Table1[#All],2,FALSE)</f>
        <v>Daniel Boyd</v>
      </c>
      <c r="E94">
        <f t="shared" si="4"/>
        <v>28</v>
      </c>
      <c r="F94">
        <f t="shared" si="5"/>
        <v>2</v>
      </c>
      <c r="G94">
        <f t="shared" si="6"/>
        <v>2024</v>
      </c>
      <c r="H94">
        <f>VLOOKUP(Table7[[#This Row],[Customer_ID]],Table1[#All],3,FALSE)</f>
        <v>29</v>
      </c>
      <c r="I94" t="str">
        <f>VLOOKUP(Table7[[#This Row],[Customer_ID]],Table1[#All],4,FALSE)</f>
        <v>Female</v>
      </c>
      <c r="J94" t="str">
        <f>VLOOKUP(Table7[[#This Row],[Customer_ID]],Table1[#All],5,FALSE)</f>
        <v>West Pamelafurt</v>
      </c>
      <c r="K94" t="str">
        <f>VLOOKUP(Table7[[#This Row],[Customer_ID]],Table1[#All],6,FALSE)</f>
        <v>West Virginia</v>
      </c>
      <c r="L94" t="str">
        <f>VLOOKUP(Table7[[#This Row],[Customer_ID]],Table1[#All],7,FALSE)</f>
        <v>USA</v>
      </c>
      <c r="M94" t="str">
        <f>VLOOKUP(Table7[[#This Row],[Customer_ID]],Table1[#All],8,FALSE)</f>
        <v>Bronze</v>
      </c>
      <c r="N94" t="s">
        <v>1720</v>
      </c>
      <c r="O94" t="str">
        <f>VLOOKUP(Table7[[#This Row],[Product_ID]],Table4_2[#All],3,FALSE)</f>
        <v>Home</v>
      </c>
      <c r="P94" t="str">
        <f>VLOOKUP(Table7[[#This Row],[Product_ID]],Table4_2[#All],4,FALSE)</f>
        <v>Kitchen</v>
      </c>
      <c r="Q94">
        <f>VLOOKUP(Table7[[#This Row],[Product_ID]],Table4_2[#All],5,FALSE)</f>
        <v>176.07</v>
      </c>
      <c r="R94">
        <f>VLOOKUP(Table7[[#This Row],[Product_ID]],Table4_2[#All],6,FALSE)</f>
        <v>82</v>
      </c>
      <c r="S94" t="s">
        <v>1769</v>
      </c>
      <c r="T94" t="str">
        <f>VLOOKUP(Table7[[#This Row],[Store_ID]],Table5[#All],2,FALSE)</f>
        <v>Alexander Group</v>
      </c>
      <c r="U94" t="str">
        <f>VLOOKUP(Table7[[#This Row],[Store_ID]],Table5[#All],3,FALSE)</f>
        <v>South</v>
      </c>
      <c r="V94" t="str">
        <f>VLOOKUP(Table7[[#This Row],[Store_ID]],Table5[#All],4,FALSE)</f>
        <v>Port Sharon</v>
      </c>
      <c r="W94" t="str">
        <f>VLOOKUP(Table7[[#This Row],[Store_ID]],Table5[#All],5,FALSE)</f>
        <v>Online</v>
      </c>
      <c r="X94">
        <v>1</v>
      </c>
      <c r="Y94">
        <v>696.53</v>
      </c>
      <c r="Z94">
        <v>0.17</v>
      </c>
      <c r="AA94" t="s">
        <v>1824</v>
      </c>
      <c r="AB94">
        <v>578.11989999999992</v>
      </c>
    </row>
    <row r="95" spans="1:28" x14ac:dyDescent="0.25">
      <c r="A95" t="s">
        <v>1919</v>
      </c>
      <c r="B95" s="2">
        <v>45657</v>
      </c>
      <c r="C95" t="s">
        <v>241</v>
      </c>
      <c r="D95" t="str">
        <f>VLOOKUP(Table7[[#This Row],[Customer_ID]],Table1[#All],2,FALSE)</f>
        <v>Michael Thomas</v>
      </c>
      <c r="E95">
        <f t="shared" si="4"/>
        <v>31</v>
      </c>
      <c r="F95">
        <f t="shared" si="5"/>
        <v>12</v>
      </c>
      <c r="G95">
        <f t="shared" si="6"/>
        <v>2024</v>
      </c>
      <c r="H95">
        <f>VLOOKUP(Table7[[#This Row],[Customer_ID]],Table1[#All],3,FALSE)</f>
        <v>21</v>
      </c>
      <c r="I95" t="str">
        <f>VLOOKUP(Table7[[#This Row],[Customer_ID]],Table1[#All],4,FALSE)</f>
        <v>Female</v>
      </c>
      <c r="J95" t="str">
        <f>VLOOKUP(Table7[[#This Row],[Customer_ID]],Table1[#All],5,FALSE)</f>
        <v>Woodmouth</v>
      </c>
      <c r="K95" t="str">
        <f>VLOOKUP(Table7[[#This Row],[Customer_ID]],Table1[#All],6,FALSE)</f>
        <v>Nevada</v>
      </c>
      <c r="L95" t="str">
        <f>VLOOKUP(Table7[[#This Row],[Customer_ID]],Table1[#All],7,FALSE)</f>
        <v>USA</v>
      </c>
      <c r="M95" t="str">
        <f>VLOOKUP(Table7[[#This Row],[Customer_ID]],Table1[#All],8,FALSE)</f>
        <v>Silver</v>
      </c>
      <c r="N95" t="s">
        <v>1586</v>
      </c>
      <c r="O95" t="str">
        <f>VLOOKUP(Table7[[#This Row],[Product_ID]],Table4_2[#All],3,FALSE)</f>
        <v>Sports</v>
      </c>
      <c r="P95" t="str">
        <f>VLOOKUP(Table7[[#This Row],[Product_ID]],Table4_2[#All],4,FALSE)</f>
        <v>Equipment</v>
      </c>
      <c r="Q95">
        <f>VLOOKUP(Table7[[#This Row],[Product_ID]],Table4_2[#All],5,FALSE)</f>
        <v>21.34</v>
      </c>
      <c r="R95">
        <f>VLOOKUP(Table7[[#This Row],[Product_ID]],Table4_2[#All],6,FALSE)</f>
        <v>65</v>
      </c>
      <c r="S95" t="s">
        <v>1769</v>
      </c>
      <c r="T95" t="str">
        <f>VLOOKUP(Table7[[#This Row],[Store_ID]],Table5[#All],2,FALSE)</f>
        <v>Alexander Group</v>
      </c>
      <c r="U95" t="str">
        <f>VLOOKUP(Table7[[#This Row],[Store_ID]],Table5[#All],3,FALSE)</f>
        <v>South</v>
      </c>
      <c r="V95" t="str">
        <f>VLOOKUP(Table7[[#This Row],[Store_ID]],Table5[#All],4,FALSE)</f>
        <v>Port Sharon</v>
      </c>
      <c r="W95" t="str">
        <f>VLOOKUP(Table7[[#This Row],[Store_ID]],Table5[#All],5,FALSE)</f>
        <v>Online</v>
      </c>
      <c r="X95">
        <v>2</v>
      </c>
      <c r="Y95">
        <v>327.52</v>
      </c>
      <c r="Z95">
        <v>0.15</v>
      </c>
      <c r="AA95" t="s">
        <v>1826</v>
      </c>
      <c r="AB95">
        <v>556.78399999999999</v>
      </c>
    </row>
    <row r="96" spans="1:28" x14ac:dyDescent="0.25">
      <c r="A96" t="s">
        <v>1920</v>
      </c>
      <c r="B96" s="2">
        <v>45530</v>
      </c>
      <c r="C96" t="s">
        <v>942</v>
      </c>
      <c r="D96" t="str">
        <f>VLOOKUP(Table7[[#This Row],[Customer_ID]],Table1[#All],2,FALSE)</f>
        <v>Tracy Stephens</v>
      </c>
      <c r="E96">
        <f t="shared" si="4"/>
        <v>26</v>
      </c>
      <c r="F96">
        <f t="shared" si="5"/>
        <v>8</v>
      </c>
      <c r="G96">
        <f t="shared" si="6"/>
        <v>2024</v>
      </c>
      <c r="H96">
        <f>VLOOKUP(Table7[[#This Row],[Customer_ID]],Table1[#All],3,FALSE)</f>
        <v>64</v>
      </c>
      <c r="I96" t="str">
        <f>VLOOKUP(Table7[[#This Row],[Customer_ID]],Table1[#All],4,FALSE)</f>
        <v>Male</v>
      </c>
      <c r="J96" t="str">
        <f>VLOOKUP(Table7[[#This Row],[Customer_ID]],Table1[#All],5,FALSE)</f>
        <v>New Joshuatown</v>
      </c>
      <c r="K96" t="str">
        <f>VLOOKUP(Table7[[#This Row],[Customer_ID]],Table1[#All],6,FALSE)</f>
        <v>Maine</v>
      </c>
      <c r="L96" t="str">
        <f>VLOOKUP(Table7[[#This Row],[Customer_ID]],Table1[#All],7,FALSE)</f>
        <v>USA</v>
      </c>
      <c r="M96" t="str">
        <f>VLOOKUP(Table7[[#This Row],[Customer_ID]],Table1[#All],8,FALSE)</f>
        <v>Platinum</v>
      </c>
      <c r="N96" t="s">
        <v>1742</v>
      </c>
      <c r="O96" t="str">
        <f>VLOOKUP(Table7[[#This Row],[Product_ID]],Table4_2[#All],3,FALSE)</f>
        <v>Sports</v>
      </c>
      <c r="P96" t="str">
        <f>VLOOKUP(Table7[[#This Row],[Product_ID]],Table4_2[#All],4,FALSE)</f>
        <v>Team Sports</v>
      </c>
      <c r="Q96">
        <f>VLOOKUP(Table7[[#This Row],[Product_ID]],Table4_2[#All],5,FALSE)</f>
        <v>245.98</v>
      </c>
      <c r="R96">
        <f>VLOOKUP(Table7[[#This Row],[Product_ID]],Table4_2[#All],6,FALSE)</f>
        <v>471</v>
      </c>
      <c r="S96" t="s">
        <v>1813</v>
      </c>
      <c r="T96" t="str">
        <f>VLOOKUP(Table7[[#This Row],[Store_ID]],Table5[#All],2,FALSE)</f>
        <v>Mann-Austin</v>
      </c>
      <c r="U96" t="str">
        <f>VLOOKUP(Table7[[#This Row],[Store_ID]],Table5[#All],3,FALSE)</f>
        <v>East</v>
      </c>
      <c r="V96" t="str">
        <f>VLOOKUP(Table7[[#This Row],[Store_ID]],Table5[#All],4,FALSE)</f>
        <v>Vasquezborough</v>
      </c>
      <c r="W96" t="str">
        <f>VLOOKUP(Table7[[#This Row],[Store_ID]],Table5[#All],5,FALSE)</f>
        <v>Online</v>
      </c>
      <c r="X96">
        <v>2</v>
      </c>
      <c r="Y96">
        <v>569.36</v>
      </c>
      <c r="Z96">
        <v>0.01</v>
      </c>
      <c r="AA96" t="s">
        <v>1826</v>
      </c>
      <c r="AB96" s="5">
        <f>Table7[[#This Row],[Quantity]]*Table7[[#This Row],[Unit_Price]]*(1-Table7[[#This Row],[Discount]])</f>
        <v>1127.3327999999999</v>
      </c>
    </row>
    <row r="97" spans="1:28" x14ac:dyDescent="0.25">
      <c r="A97" t="s">
        <v>1921</v>
      </c>
      <c r="B97" s="2">
        <v>45556</v>
      </c>
      <c r="C97" t="s">
        <v>1011</v>
      </c>
      <c r="D97" t="str">
        <f>VLOOKUP(Table7[[#This Row],[Customer_ID]],Table1[#All],2,FALSE)</f>
        <v>Darren Burton</v>
      </c>
      <c r="E97">
        <f t="shared" si="4"/>
        <v>21</v>
      </c>
      <c r="F97">
        <f t="shared" si="5"/>
        <v>9</v>
      </c>
      <c r="G97">
        <f t="shared" si="6"/>
        <v>2024</v>
      </c>
      <c r="H97">
        <f>VLOOKUP(Table7[[#This Row],[Customer_ID]],Table1[#All],3,FALSE)</f>
        <v>21</v>
      </c>
      <c r="I97" t="str">
        <f>VLOOKUP(Table7[[#This Row],[Customer_ID]],Table1[#All],4,FALSE)</f>
        <v>Female</v>
      </c>
      <c r="J97" t="str">
        <f>VLOOKUP(Table7[[#This Row],[Customer_ID]],Table1[#All],5,FALSE)</f>
        <v>Lake Alice</v>
      </c>
      <c r="K97" t="str">
        <f>VLOOKUP(Table7[[#This Row],[Customer_ID]],Table1[#All],6,FALSE)</f>
        <v>Tennessee</v>
      </c>
      <c r="L97" t="str">
        <f>VLOOKUP(Table7[[#This Row],[Customer_ID]],Table1[#All],7,FALSE)</f>
        <v>USA</v>
      </c>
      <c r="M97" t="str">
        <f>VLOOKUP(Table7[[#This Row],[Customer_ID]],Table1[#All],8,FALSE)</f>
        <v>Bronze</v>
      </c>
      <c r="N97" t="s">
        <v>1746</v>
      </c>
      <c r="O97" t="str">
        <f>VLOOKUP(Table7[[#This Row],[Product_ID]],Table4_2[#All],3,FALSE)</f>
        <v>Home</v>
      </c>
      <c r="P97" t="str">
        <f>VLOOKUP(Table7[[#This Row],[Product_ID]],Table4_2[#All],4,FALSE)</f>
        <v>Kitchen</v>
      </c>
      <c r="Q97">
        <f>VLOOKUP(Table7[[#This Row],[Product_ID]],Table4_2[#All],5,FALSE)</f>
        <v>201.41</v>
      </c>
      <c r="R97">
        <f>VLOOKUP(Table7[[#This Row],[Product_ID]],Table4_2[#All],6,FALSE)</f>
        <v>146</v>
      </c>
      <c r="S97" t="s">
        <v>1776</v>
      </c>
      <c r="T97" t="str">
        <f>VLOOKUP(Table7[[#This Row],[Store_ID]],Table5[#All],2,FALSE)</f>
        <v>Benson-Elliott</v>
      </c>
      <c r="U97" t="str">
        <f>VLOOKUP(Table7[[#This Row],[Store_ID]],Table5[#All],3,FALSE)</f>
        <v>East</v>
      </c>
      <c r="V97" t="str">
        <f>VLOOKUP(Table7[[#This Row],[Store_ID]],Table5[#All],4,FALSE)</f>
        <v>Port Josephberg</v>
      </c>
      <c r="W97" t="str">
        <f>VLOOKUP(Table7[[#This Row],[Store_ID]],Table5[#All],5,FALSE)</f>
        <v>Online</v>
      </c>
      <c r="X97">
        <v>2</v>
      </c>
      <c r="Y97">
        <v>68.290000000000006</v>
      </c>
      <c r="Z97">
        <v>0.14000000000000001</v>
      </c>
      <c r="AA97" t="s">
        <v>1829</v>
      </c>
      <c r="AB97">
        <v>117.4588</v>
      </c>
    </row>
    <row r="98" spans="1:28" x14ac:dyDescent="0.25">
      <c r="A98" t="s">
        <v>1922</v>
      </c>
      <c r="B98" s="2">
        <v>45523</v>
      </c>
      <c r="C98" t="s">
        <v>782</v>
      </c>
      <c r="D98" t="str">
        <f>VLOOKUP(Table7[[#This Row],[Customer_ID]],Table1[#All],2,FALSE)</f>
        <v>Nancy Page</v>
      </c>
      <c r="E98">
        <f t="shared" si="4"/>
        <v>19</v>
      </c>
      <c r="F98">
        <f t="shared" si="5"/>
        <v>8</v>
      </c>
      <c r="G98">
        <f t="shared" si="6"/>
        <v>2024</v>
      </c>
      <c r="H98">
        <f>VLOOKUP(Table7[[#This Row],[Customer_ID]],Table1[#All],3,FALSE)</f>
        <v>19</v>
      </c>
      <c r="I98" t="str">
        <f>VLOOKUP(Table7[[#This Row],[Customer_ID]],Table1[#All],4,FALSE)</f>
        <v>Male</v>
      </c>
      <c r="J98" t="str">
        <f>VLOOKUP(Table7[[#This Row],[Customer_ID]],Table1[#All],5,FALSE)</f>
        <v>West Julia</v>
      </c>
      <c r="K98" t="str">
        <f>VLOOKUP(Table7[[#This Row],[Customer_ID]],Table1[#All],6,FALSE)</f>
        <v>Utah</v>
      </c>
      <c r="L98" t="str">
        <f>VLOOKUP(Table7[[#This Row],[Customer_ID]],Table1[#All],7,FALSE)</f>
        <v>USA</v>
      </c>
      <c r="M98" t="str">
        <f>VLOOKUP(Table7[[#This Row],[Customer_ID]],Table1[#All],8,FALSE)</f>
        <v>Bronze</v>
      </c>
      <c r="N98" t="s">
        <v>1648</v>
      </c>
      <c r="O98" t="str">
        <f>VLOOKUP(Table7[[#This Row],[Product_ID]],Table4_2[#All],3,FALSE)</f>
        <v>Sports</v>
      </c>
      <c r="P98" t="str">
        <f>VLOOKUP(Table7[[#This Row],[Product_ID]],Table4_2[#All],4,FALSE)</f>
        <v>Fitness</v>
      </c>
      <c r="Q98">
        <f>VLOOKUP(Table7[[#This Row],[Product_ID]],Table4_2[#All],5,FALSE)</f>
        <v>190.29</v>
      </c>
      <c r="R98">
        <f>VLOOKUP(Table7[[#This Row],[Product_ID]],Table4_2[#All],6,FALSE)</f>
        <v>260</v>
      </c>
      <c r="S98" t="s">
        <v>1789</v>
      </c>
      <c r="T98" t="str">
        <f>VLOOKUP(Table7[[#This Row],[Store_ID]],Table5[#All],2,FALSE)</f>
        <v>Hill, Wagner and Ballard</v>
      </c>
      <c r="U98" t="str">
        <f>VLOOKUP(Table7[[#This Row],[Store_ID]],Table5[#All],3,FALSE)</f>
        <v>East</v>
      </c>
      <c r="V98" t="str">
        <f>VLOOKUP(Table7[[#This Row],[Store_ID]],Table5[#All],4,FALSE)</f>
        <v>East Davidville</v>
      </c>
      <c r="W98" t="str">
        <f>VLOOKUP(Table7[[#This Row],[Store_ID]],Table5[#All],5,FALSE)</f>
        <v>Online</v>
      </c>
      <c r="X98">
        <v>1</v>
      </c>
      <c r="Y98">
        <v>842.9</v>
      </c>
      <c r="Z98">
        <v>0.06</v>
      </c>
      <c r="AA98" t="s">
        <v>1829</v>
      </c>
      <c r="AB98">
        <v>792.32599999999991</v>
      </c>
    </row>
    <row r="99" spans="1:28" x14ac:dyDescent="0.25">
      <c r="A99" t="s">
        <v>1923</v>
      </c>
      <c r="B99" s="2">
        <v>45587</v>
      </c>
      <c r="C99" t="s">
        <v>911</v>
      </c>
      <c r="D99" t="str">
        <f>VLOOKUP(Table7[[#This Row],[Customer_ID]],Table1[#All],2,FALSE)</f>
        <v>Cynthia Roberts</v>
      </c>
      <c r="E99">
        <f t="shared" si="4"/>
        <v>22</v>
      </c>
      <c r="F99">
        <f t="shared" si="5"/>
        <v>10</v>
      </c>
      <c r="G99">
        <f t="shared" si="6"/>
        <v>2024</v>
      </c>
      <c r="H99">
        <f>VLOOKUP(Table7[[#This Row],[Customer_ID]],Table1[#All],3,FALSE)</f>
        <v>22</v>
      </c>
      <c r="I99" t="str">
        <f>VLOOKUP(Table7[[#This Row],[Customer_ID]],Table1[#All],4,FALSE)</f>
        <v>Female</v>
      </c>
      <c r="J99" t="str">
        <f>VLOOKUP(Table7[[#This Row],[Customer_ID]],Table1[#All],5,FALSE)</f>
        <v>Millerfort</v>
      </c>
      <c r="K99" t="str">
        <f>VLOOKUP(Table7[[#This Row],[Customer_ID]],Table1[#All],6,FALSE)</f>
        <v>Vermont</v>
      </c>
      <c r="L99" t="str">
        <f>VLOOKUP(Table7[[#This Row],[Customer_ID]],Table1[#All],7,FALSE)</f>
        <v>USA</v>
      </c>
      <c r="M99" t="str">
        <f>VLOOKUP(Table7[[#This Row],[Customer_ID]],Table1[#All],8,FALSE)</f>
        <v>Gold</v>
      </c>
      <c r="N99" t="s">
        <v>1551</v>
      </c>
      <c r="O99" t="str">
        <f>VLOOKUP(Table7[[#This Row],[Product_ID]],Table4_2[#All],3,FALSE)</f>
        <v>Clothing</v>
      </c>
      <c r="P99" t="str">
        <f>VLOOKUP(Table7[[#This Row],[Product_ID]],Table4_2[#All],4,FALSE)</f>
        <v>Outerwear</v>
      </c>
      <c r="Q99">
        <f>VLOOKUP(Table7[[#This Row],[Product_ID]],Table4_2[#All],5,FALSE)</f>
        <v>364.67</v>
      </c>
      <c r="R99">
        <f>VLOOKUP(Table7[[#This Row],[Product_ID]],Table4_2[#All],6,FALSE)</f>
        <v>452</v>
      </c>
      <c r="S99" t="s">
        <v>1766</v>
      </c>
      <c r="T99" t="str">
        <f>VLOOKUP(Table7[[#This Row],[Store_ID]],Table5[#All],2,FALSE)</f>
        <v>Johnson-Wright</v>
      </c>
      <c r="U99" t="str">
        <f>VLOOKUP(Table7[[#This Row],[Store_ID]],Table5[#All],3,FALSE)</f>
        <v>North</v>
      </c>
      <c r="V99" t="str">
        <f>VLOOKUP(Table7[[#This Row],[Store_ID]],Table5[#All],4,FALSE)</f>
        <v>Hoodberg</v>
      </c>
      <c r="W99" t="str">
        <f>VLOOKUP(Table7[[#This Row],[Store_ID]],Table5[#All],5,FALSE)</f>
        <v>Outlet</v>
      </c>
      <c r="X99">
        <v>3</v>
      </c>
      <c r="Y99">
        <v>751.94</v>
      </c>
      <c r="Z99">
        <v>0.26</v>
      </c>
      <c r="AA99" t="s">
        <v>1826</v>
      </c>
      <c r="AB99">
        <v>1669.3068000000001</v>
      </c>
    </row>
    <row r="100" spans="1:28" x14ac:dyDescent="0.25">
      <c r="A100" t="s">
        <v>1924</v>
      </c>
      <c r="B100" s="2">
        <v>45580</v>
      </c>
      <c r="C100" t="s">
        <v>449</v>
      </c>
      <c r="D100" t="str">
        <f>VLOOKUP(Table7[[#This Row],[Customer_ID]],Table1[#All],2,FALSE)</f>
        <v>Joseph Richards</v>
      </c>
      <c r="E100">
        <f t="shared" si="4"/>
        <v>15</v>
      </c>
      <c r="F100">
        <f t="shared" si="5"/>
        <v>10</v>
      </c>
      <c r="G100">
        <f t="shared" si="6"/>
        <v>2024</v>
      </c>
      <c r="H100">
        <f>VLOOKUP(Table7[[#This Row],[Customer_ID]],Table1[#All],3,FALSE)</f>
        <v>34</v>
      </c>
      <c r="I100" t="str">
        <f>VLOOKUP(Table7[[#This Row],[Customer_ID]],Table1[#All],4,FALSE)</f>
        <v>Female</v>
      </c>
      <c r="J100" t="str">
        <f>VLOOKUP(Table7[[#This Row],[Customer_ID]],Table1[#All],5,FALSE)</f>
        <v>Wigginsville</v>
      </c>
      <c r="K100" t="str">
        <f>VLOOKUP(Table7[[#This Row],[Customer_ID]],Table1[#All],6,FALSE)</f>
        <v>Alabama</v>
      </c>
      <c r="L100" t="str">
        <f>VLOOKUP(Table7[[#This Row],[Customer_ID]],Table1[#All],7,FALSE)</f>
        <v>USA</v>
      </c>
      <c r="M100" t="str">
        <f>VLOOKUP(Table7[[#This Row],[Customer_ID]],Table1[#All],8,FALSE)</f>
        <v>Bronze</v>
      </c>
      <c r="N100" t="s">
        <v>1660</v>
      </c>
      <c r="O100" t="str">
        <f>VLOOKUP(Table7[[#This Row],[Product_ID]],Table4_2[#All],3,FALSE)</f>
        <v>Home</v>
      </c>
      <c r="P100" t="str">
        <f>VLOOKUP(Table7[[#This Row],[Product_ID]],Table4_2[#All],4,FALSE)</f>
        <v>Decor</v>
      </c>
      <c r="Q100">
        <f>VLOOKUP(Table7[[#This Row],[Product_ID]],Table4_2[#All],5,FALSE)</f>
        <v>461.47</v>
      </c>
      <c r="R100">
        <f>VLOOKUP(Table7[[#This Row],[Product_ID]],Table4_2[#All],6,FALSE)</f>
        <v>190</v>
      </c>
      <c r="S100" t="s">
        <v>1779</v>
      </c>
      <c r="T100" t="str">
        <f>VLOOKUP(Table7[[#This Row],[Store_ID]],Table5[#All],2,FALSE)</f>
        <v>Martinez-Mullins</v>
      </c>
      <c r="U100" t="str">
        <f>VLOOKUP(Table7[[#This Row],[Store_ID]],Table5[#All],3,FALSE)</f>
        <v>South</v>
      </c>
      <c r="V100" t="str">
        <f>VLOOKUP(Table7[[#This Row],[Store_ID]],Table5[#All],4,FALSE)</f>
        <v>Williamsfurt</v>
      </c>
      <c r="W100" t="str">
        <f>VLOOKUP(Table7[[#This Row],[Store_ID]],Table5[#All],5,FALSE)</f>
        <v>Online</v>
      </c>
      <c r="X100">
        <v>4</v>
      </c>
      <c r="Y100">
        <v>476.28</v>
      </c>
      <c r="Z100">
        <v>0.17</v>
      </c>
      <c r="AA100" t="s">
        <v>1824</v>
      </c>
      <c r="AB100">
        <v>1581.2496000000001</v>
      </c>
    </row>
    <row r="101" spans="1:28" x14ac:dyDescent="0.25">
      <c r="A101" t="s">
        <v>1925</v>
      </c>
      <c r="B101" s="2">
        <v>45479</v>
      </c>
      <c r="C101" t="s">
        <v>1023</v>
      </c>
      <c r="D101" t="str">
        <f>VLOOKUP(Table7[[#This Row],[Customer_ID]],Table1[#All],2,FALSE)</f>
        <v>Andrew Smith</v>
      </c>
      <c r="E101">
        <f t="shared" si="4"/>
        <v>6</v>
      </c>
      <c r="F101">
        <f t="shared" si="5"/>
        <v>7</v>
      </c>
      <c r="G101">
        <f t="shared" si="6"/>
        <v>2024</v>
      </c>
      <c r="H101">
        <f>VLOOKUP(Table7[[#This Row],[Customer_ID]],Table1[#All],3,FALSE)</f>
        <v>60</v>
      </c>
      <c r="I101" t="str">
        <f>VLOOKUP(Table7[[#This Row],[Customer_ID]],Table1[#All],4,FALSE)</f>
        <v>Male</v>
      </c>
      <c r="J101" t="str">
        <f>VLOOKUP(Table7[[#This Row],[Customer_ID]],Table1[#All],5,FALSE)</f>
        <v>East Matthew</v>
      </c>
      <c r="K101" t="str">
        <f>VLOOKUP(Table7[[#This Row],[Customer_ID]],Table1[#All],6,FALSE)</f>
        <v>Wisconsin</v>
      </c>
      <c r="L101" t="str">
        <f>VLOOKUP(Table7[[#This Row],[Customer_ID]],Table1[#All],7,FALSE)</f>
        <v>USA</v>
      </c>
      <c r="M101" t="str">
        <f>VLOOKUP(Table7[[#This Row],[Customer_ID]],Table1[#All],8,FALSE)</f>
        <v>Bronze</v>
      </c>
      <c r="N101" t="s">
        <v>1656</v>
      </c>
      <c r="O101" t="str">
        <f>VLOOKUP(Table7[[#This Row],[Product_ID]],Table4_2[#All],3,FALSE)</f>
        <v>Sports</v>
      </c>
      <c r="P101" t="str">
        <f>VLOOKUP(Table7[[#This Row],[Product_ID]],Table4_2[#All],4,FALSE)</f>
        <v>Accessories</v>
      </c>
      <c r="Q101">
        <f>VLOOKUP(Table7[[#This Row],[Product_ID]],Table4_2[#All],5,FALSE)</f>
        <v>434.84</v>
      </c>
      <c r="R101">
        <f>VLOOKUP(Table7[[#This Row],[Product_ID]],Table4_2[#All],6,FALSE)</f>
        <v>185</v>
      </c>
      <c r="S101" t="s">
        <v>1766</v>
      </c>
      <c r="T101" t="str">
        <f>VLOOKUP(Table7[[#This Row],[Store_ID]],Table5[#All],2,FALSE)</f>
        <v>Johnson-Wright</v>
      </c>
      <c r="U101" t="str">
        <f>VLOOKUP(Table7[[#This Row],[Store_ID]],Table5[#All],3,FALSE)</f>
        <v>North</v>
      </c>
      <c r="V101" t="str">
        <f>VLOOKUP(Table7[[#This Row],[Store_ID]],Table5[#All],4,FALSE)</f>
        <v>Hoodberg</v>
      </c>
      <c r="W101" t="str">
        <f>VLOOKUP(Table7[[#This Row],[Store_ID]],Table5[#All],5,FALSE)</f>
        <v>Outlet</v>
      </c>
      <c r="X101">
        <v>3</v>
      </c>
      <c r="Y101">
        <v>541.99</v>
      </c>
      <c r="Z101">
        <v>0.24</v>
      </c>
      <c r="AA101" t="s">
        <v>1829</v>
      </c>
      <c r="AB101">
        <v>1235.7372</v>
      </c>
    </row>
    <row r="102" spans="1:28" x14ac:dyDescent="0.25">
      <c r="A102" t="s">
        <v>1926</v>
      </c>
      <c r="B102" s="2">
        <v>45677</v>
      </c>
      <c r="C102" t="s">
        <v>1154</v>
      </c>
      <c r="D102" t="str">
        <f>VLOOKUP(Table7[[#This Row],[Customer_ID]],Table1[#All],2,FALSE)</f>
        <v>Gregory Allen</v>
      </c>
      <c r="E102">
        <f t="shared" si="4"/>
        <v>20</v>
      </c>
      <c r="F102">
        <f t="shared" si="5"/>
        <v>1</v>
      </c>
      <c r="G102">
        <f t="shared" si="6"/>
        <v>2025</v>
      </c>
      <c r="H102">
        <f>VLOOKUP(Table7[[#This Row],[Customer_ID]],Table1[#All],3,FALSE)</f>
        <v>20</v>
      </c>
      <c r="I102" t="str">
        <f>VLOOKUP(Table7[[#This Row],[Customer_ID]],Table1[#All],4,FALSE)</f>
        <v>Female</v>
      </c>
      <c r="J102" t="str">
        <f>VLOOKUP(Table7[[#This Row],[Customer_ID]],Table1[#All],5,FALSE)</f>
        <v>West Bruce</v>
      </c>
      <c r="K102" t="str">
        <f>VLOOKUP(Table7[[#This Row],[Customer_ID]],Table1[#All],6,FALSE)</f>
        <v>Vermont</v>
      </c>
      <c r="L102" t="str">
        <f>VLOOKUP(Table7[[#This Row],[Customer_ID]],Table1[#All],7,FALSE)</f>
        <v>USA</v>
      </c>
      <c r="M102" t="str">
        <f>VLOOKUP(Table7[[#This Row],[Customer_ID]],Table1[#All],8,FALSE)</f>
        <v>Platinum</v>
      </c>
      <c r="N102" t="s">
        <v>1614</v>
      </c>
      <c r="O102" t="str">
        <f>VLOOKUP(Table7[[#This Row],[Product_ID]],Table4_2[#All],3,FALSE)</f>
        <v>Home</v>
      </c>
      <c r="P102" t="str">
        <f>VLOOKUP(Table7[[#This Row],[Product_ID]],Table4_2[#All],4,FALSE)</f>
        <v>Decor</v>
      </c>
      <c r="Q102">
        <f>VLOOKUP(Table7[[#This Row],[Product_ID]],Table4_2[#All],5,FALSE)</f>
        <v>179.77</v>
      </c>
      <c r="R102">
        <f>VLOOKUP(Table7[[#This Row],[Product_ID]],Table4_2[#All],6,FALSE)</f>
        <v>305</v>
      </c>
      <c r="S102" t="s">
        <v>1773</v>
      </c>
      <c r="T102" t="str">
        <f>VLOOKUP(Table7[[#This Row],[Store_ID]],Table5[#All],2,FALSE)</f>
        <v>Gray Ltd</v>
      </c>
      <c r="U102" t="str">
        <f>VLOOKUP(Table7[[#This Row],[Store_ID]],Table5[#All],3,FALSE)</f>
        <v>North</v>
      </c>
      <c r="V102" t="str">
        <f>VLOOKUP(Table7[[#This Row],[Store_ID]],Table5[#All],4,FALSE)</f>
        <v>New Michaelchester</v>
      </c>
      <c r="W102" t="str">
        <f>VLOOKUP(Table7[[#This Row],[Store_ID]],Table5[#All],5,FALSE)</f>
        <v>Outlet</v>
      </c>
      <c r="X102">
        <v>2</v>
      </c>
      <c r="Y102">
        <v>401.5</v>
      </c>
      <c r="Z102">
        <v>0.18</v>
      </c>
      <c r="AA102" t="s">
        <v>1824</v>
      </c>
      <c r="AB102">
        <v>658.46</v>
      </c>
    </row>
    <row r="103" spans="1:28" x14ac:dyDescent="0.25">
      <c r="A103" t="s">
        <v>1927</v>
      </c>
      <c r="B103" s="2">
        <v>45453</v>
      </c>
      <c r="C103" t="s">
        <v>304</v>
      </c>
      <c r="D103" t="str">
        <f>VLOOKUP(Table7[[#This Row],[Customer_ID]],Table1[#All],2,FALSE)</f>
        <v>Christy Hoffman</v>
      </c>
      <c r="E103">
        <f t="shared" si="4"/>
        <v>10</v>
      </c>
      <c r="F103">
        <f t="shared" si="5"/>
        <v>6</v>
      </c>
      <c r="G103">
        <f t="shared" si="6"/>
        <v>2024</v>
      </c>
      <c r="H103">
        <f>VLOOKUP(Table7[[#This Row],[Customer_ID]],Table1[#All],3,FALSE)</f>
        <v>26</v>
      </c>
      <c r="I103" t="str">
        <f>VLOOKUP(Table7[[#This Row],[Customer_ID]],Table1[#All],4,FALSE)</f>
        <v>Female</v>
      </c>
      <c r="J103" t="str">
        <f>VLOOKUP(Table7[[#This Row],[Customer_ID]],Table1[#All],5,FALSE)</f>
        <v>Garyberg</v>
      </c>
      <c r="K103" t="str">
        <f>VLOOKUP(Table7[[#This Row],[Customer_ID]],Table1[#All],6,FALSE)</f>
        <v>Indiana</v>
      </c>
      <c r="L103" t="str">
        <f>VLOOKUP(Table7[[#This Row],[Customer_ID]],Table1[#All],7,FALSE)</f>
        <v>USA</v>
      </c>
      <c r="M103" t="str">
        <f>VLOOKUP(Table7[[#This Row],[Customer_ID]],Table1[#All],8,FALSE)</f>
        <v>Platinum</v>
      </c>
      <c r="N103" t="s">
        <v>1598</v>
      </c>
      <c r="O103" t="str">
        <f>VLOOKUP(Table7[[#This Row],[Product_ID]],Table4_2[#All],3,FALSE)</f>
        <v>Clothing</v>
      </c>
      <c r="P103" t="str">
        <f>VLOOKUP(Table7[[#This Row],[Product_ID]],Table4_2[#All],4,FALSE)</f>
        <v>Accessories</v>
      </c>
      <c r="Q103">
        <f>VLOOKUP(Table7[[#This Row],[Product_ID]],Table4_2[#All],5,FALSE)</f>
        <v>174.02</v>
      </c>
      <c r="R103">
        <f>VLOOKUP(Table7[[#This Row],[Product_ID]],Table4_2[#All],6,FALSE)</f>
        <v>268</v>
      </c>
      <c r="S103" t="s">
        <v>1797</v>
      </c>
      <c r="T103" t="str">
        <f>VLOOKUP(Table7[[#This Row],[Store_ID]],Table5[#All],2,FALSE)</f>
        <v>Gardner, Humphrey and Contreras</v>
      </c>
      <c r="U103" t="str">
        <f>VLOOKUP(Table7[[#This Row],[Store_ID]],Table5[#All],3,FALSE)</f>
        <v>East</v>
      </c>
      <c r="V103" t="str">
        <f>VLOOKUP(Table7[[#This Row],[Store_ID]],Table5[#All],4,FALSE)</f>
        <v>Johnsonville</v>
      </c>
      <c r="W103" t="str">
        <f>VLOOKUP(Table7[[#This Row],[Store_ID]],Table5[#All],5,FALSE)</f>
        <v>Flagship</v>
      </c>
      <c r="X103">
        <v>3</v>
      </c>
      <c r="Y103">
        <v>359.56</v>
      </c>
      <c r="Z103">
        <v>0.17</v>
      </c>
      <c r="AA103" t="s">
        <v>1826</v>
      </c>
      <c r="AB103">
        <v>895.30439999999999</v>
      </c>
    </row>
    <row r="104" spans="1:28" x14ac:dyDescent="0.25">
      <c r="A104" t="s">
        <v>1928</v>
      </c>
      <c r="B104" s="2">
        <v>45552</v>
      </c>
      <c r="C104" t="s">
        <v>347</v>
      </c>
      <c r="D104" t="str">
        <f>VLOOKUP(Table7[[#This Row],[Customer_ID]],Table1[#All],2,FALSE)</f>
        <v>David Cobb</v>
      </c>
      <c r="E104">
        <f t="shared" si="4"/>
        <v>17</v>
      </c>
      <c r="F104">
        <f t="shared" si="5"/>
        <v>9</v>
      </c>
      <c r="G104">
        <f t="shared" si="6"/>
        <v>2024</v>
      </c>
      <c r="H104">
        <f>VLOOKUP(Table7[[#This Row],[Customer_ID]],Table1[#All],3,FALSE)</f>
        <v>36</v>
      </c>
      <c r="I104" t="str">
        <f>VLOOKUP(Table7[[#This Row],[Customer_ID]],Table1[#All],4,FALSE)</f>
        <v>Male</v>
      </c>
      <c r="J104" t="str">
        <f>VLOOKUP(Table7[[#This Row],[Customer_ID]],Table1[#All],5,FALSE)</f>
        <v>Lake Thomas</v>
      </c>
      <c r="K104" t="str">
        <f>VLOOKUP(Table7[[#This Row],[Customer_ID]],Table1[#All],6,FALSE)</f>
        <v>South Dakota</v>
      </c>
      <c r="L104" t="str">
        <f>VLOOKUP(Table7[[#This Row],[Customer_ID]],Table1[#All],7,FALSE)</f>
        <v>USA</v>
      </c>
      <c r="M104" t="str">
        <f>VLOOKUP(Table7[[#This Row],[Customer_ID]],Table1[#All],8,FALSE)</f>
        <v>Silver</v>
      </c>
      <c r="N104" t="s">
        <v>1708</v>
      </c>
      <c r="O104" t="str">
        <f>VLOOKUP(Table7[[#This Row],[Product_ID]],Table4_2[#All],3,FALSE)</f>
        <v>Home</v>
      </c>
      <c r="P104" t="str">
        <f>VLOOKUP(Table7[[#This Row],[Product_ID]],Table4_2[#All],4,FALSE)</f>
        <v>Kitchen</v>
      </c>
      <c r="Q104">
        <f>VLOOKUP(Table7[[#This Row],[Product_ID]],Table4_2[#All],5,FALSE)</f>
        <v>143.43</v>
      </c>
      <c r="R104">
        <f>VLOOKUP(Table7[[#This Row],[Product_ID]],Table4_2[#All],6,FALSE)</f>
        <v>58</v>
      </c>
      <c r="S104" t="s">
        <v>1794</v>
      </c>
      <c r="T104" t="str">
        <f>VLOOKUP(Table7[[#This Row],[Store_ID]],Table5[#All],2,FALSE)</f>
        <v>Thomas, Bridges and Harris</v>
      </c>
      <c r="U104" t="str">
        <f>VLOOKUP(Table7[[#This Row],[Store_ID]],Table5[#All],3,FALSE)</f>
        <v>North</v>
      </c>
      <c r="V104" t="str">
        <f>VLOOKUP(Table7[[#This Row],[Store_ID]],Table5[#All],4,FALSE)</f>
        <v>Sabrinatown</v>
      </c>
      <c r="W104" t="str">
        <f>VLOOKUP(Table7[[#This Row],[Store_ID]],Table5[#All],5,FALSE)</f>
        <v>Online</v>
      </c>
      <c r="X104">
        <v>2</v>
      </c>
      <c r="Y104">
        <v>471.88</v>
      </c>
      <c r="Z104">
        <v>0.24</v>
      </c>
      <c r="AA104" t="s">
        <v>1826</v>
      </c>
      <c r="AB104">
        <v>717.25760000000002</v>
      </c>
    </row>
    <row r="105" spans="1:28" x14ac:dyDescent="0.25">
      <c r="A105" t="s">
        <v>1929</v>
      </c>
      <c r="B105" s="2">
        <v>45907</v>
      </c>
      <c r="C105" t="s">
        <v>601</v>
      </c>
      <c r="D105" t="str">
        <f>VLOOKUP(Table7[[#This Row],[Customer_ID]],Table1[#All],2,FALSE)</f>
        <v>Melissa Hamilton</v>
      </c>
      <c r="E105">
        <f t="shared" si="4"/>
        <v>7</v>
      </c>
      <c r="F105">
        <f t="shared" si="5"/>
        <v>9</v>
      </c>
      <c r="G105">
        <f t="shared" si="6"/>
        <v>2025</v>
      </c>
      <c r="H105">
        <f>VLOOKUP(Table7[[#This Row],[Customer_ID]],Table1[#All],3,FALSE)</f>
        <v>23</v>
      </c>
      <c r="I105" t="str">
        <f>VLOOKUP(Table7[[#This Row],[Customer_ID]],Table1[#All],4,FALSE)</f>
        <v>Female</v>
      </c>
      <c r="J105" t="str">
        <f>VLOOKUP(Table7[[#This Row],[Customer_ID]],Table1[#All],5,FALSE)</f>
        <v>Hutchinsonville</v>
      </c>
      <c r="K105" t="str">
        <f>VLOOKUP(Table7[[#This Row],[Customer_ID]],Table1[#All],6,FALSE)</f>
        <v>Oklahoma</v>
      </c>
      <c r="L105" t="str">
        <f>VLOOKUP(Table7[[#This Row],[Customer_ID]],Table1[#All],7,FALSE)</f>
        <v>USA</v>
      </c>
      <c r="M105" t="str">
        <f>VLOOKUP(Table7[[#This Row],[Customer_ID]],Table1[#All],8,FALSE)</f>
        <v>Silver</v>
      </c>
      <c r="N105" t="s">
        <v>1616</v>
      </c>
      <c r="O105" t="str">
        <f>VLOOKUP(Table7[[#This Row],[Product_ID]],Table4_2[#All],3,FALSE)</f>
        <v>Electronics</v>
      </c>
      <c r="P105" t="str">
        <f>VLOOKUP(Table7[[#This Row],[Product_ID]],Table4_2[#All],4,FALSE)</f>
        <v>Computer</v>
      </c>
      <c r="Q105">
        <f>VLOOKUP(Table7[[#This Row],[Product_ID]],Table4_2[#All],5,FALSE)</f>
        <v>419.28</v>
      </c>
      <c r="R105">
        <f>VLOOKUP(Table7[[#This Row],[Product_ID]],Table4_2[#All],6,FALSE)</f>
        <v>86</v>
      </c>
      <c r="S105" t="s">
        <v>1769</v>
      </c>
      <c r="T105" t="str">
        <f>VLOOKUP(Table7[[#This Row],[Store_ID]],Table5[#All],2,FALSE)</f>
        <v>Alexander Group</v>
      </c>
      <c r="U105" t="str">
        <f>VLOOKUP(Table7[[#This Row],[Store_ID]],Table5[#All],3,FALSE)</f>
        <v>South</v>
      </c>
      <c r="V105" t="str">
        <f>VLOOKUP(Table7[[#This Row],[Store_ID]],Table5[#All],4,FALSE)</f>
        <v>Port Sharon</v>
      </c>
      <c r="W105" t="str">
        <f>VLOOKUP(Table7[[#This Row],[Store_ID]],Table5[#All],5,FALSE)</f>
        <v>Online</v>
      </c>
      <c r="X105">
        <v>4</v>
      </c>
      <c r="Y105">
        <v>925.19</v>
      </c>
      <c r="Z105">
        <v>0.19</v>
      </c>
      <c r="AA105" t="s">
        <v>1826</v>
      </c>
      <c r="AB105">
        <v>2997.615600000001</v>
      </c>
    </row>
    <row r="106" spans="1:28" x14ac:dyDescent="0.25">
      <c r="A106" t="s">
        <v>1930</v>
      </c>
      <c r="B106" s="2">
        <v>45330</v>
      </c>
      <c r="C106" t="s">
        <v>121</v>
      </c>
      <c r="D106" t="str">
        <f>VLOOKUP(Table7[[#This Row],[Customer_ID]],Table1[#All],2,FALSE)</f>
        <v>David Arnold</v>
      </c>
      <c r="E106">
        <f t="shared" si="4"/>
        <v>8</v>
      </c>
      <c r="F106">
        <f t="shared" si="5"/>
        <v>2</v>
      </c>
      <c r="G106">
        <f t="shared" si="6"/>
        <v>2024</v>
      </c>
      <c r="H106">
        <f>VLOOKUP(Table7[[#This Row],[Customer_ID]],Table1[#All],3,FALSE)</f>
        <v>54</v>
      </c>
      <c r="I106" t="str">
        <f>VLOOKUP(Table7[[#This Row],[Customer_ID]],Table1[#All],4,FALSE)</f>
        <v>Female</v>
      </c>
      <c r="J106" t="str">
        <f>VLOOKUP(Table7[[#This Row],[Customer_ID]],Table1[#All],5,FALSE)</f>
        <v>East Jennifer</v>
      </c>
      <c r="K106" t="str">
        <f>VLOOKUP(Table7[[#This Row],[Customer_ID]],Table1[#All],6,FALSE)</f>
        <v>California</v>
      </c>
      <c r="L106" t="str">
        <f>VLOOKUP(Table7[[#This Row],[Customer_ID]],Table1[#All],7,FALSE)</f>
        <v>USA</v>
      </c>
      <c r="M106" t="str">
        <f>VLOOKUP(Table7[[#This Row],[Customer_ID]],Table1[#All],8,FALSE)</f>
        <v>Silver</v>
      </c>
      <c r="N106" t="s">
        <v>1720</v>
      </c>
      <c r="O106" t="str">
        <f>VLOOKUP(Table7[[#This Row],[Product_ID]],Table4_2[#All],3,FALSE)</f>
        <v>Home</v>
      </c>
      <c r="P106" t="str">
        <f>VLOOKUP(Table7[[#This Row],[Product_ID]],Table4_2[#All],4,FALSE)</f>
        <v>Kitchen</v>
      </c>
      <c r="Q106">
        <f>VLOOKUP(Table7[[#This Row],[Product_ID]],Table4_2[#All],5,FALSE)</f>
        <v>176.07</v>
      </c>
      <c r="R106">
        <f>VLOOKUP(Table7[[#This Row],[Product_ID]],Table4_2[#All],6,FALSE)</f>
        <v>82</v>
      </c>
      <c r="S106" t="s">
        <v>1792</v>
      </c>
      <c r="T106" t="str">
        <f>VLOOKUP(Table7[[#This Row],[Store_ID]],Table5[#All],2,FALSE)</f>
        <v>Aguirre-Keller</v>
      </c>
      <c r="U106" t="str">
        <f>VLOOKUP(Table7[[#This Row],[Store_ID]],Table5[#All],3,FALSE)</f>
        <v>South</v>
      </c>
      <c r="V106" t="str">
        <f>VLOOKUP(Table7[[#This Row],[Store_ID]],Table5[#All],4,FALSE)</f>
        <v>Lake Michael</v>
      </c>
      <c r="W106" t="str">
        <f>VLOOKUP(Table7[[#This Row],[Store_ID]],Table5[#All],5,FALSE)</f>
        <v>Online</v>
      </c>
      <c r="X106">
        <v>2</v>
      </c>
      <c r="Y106">
        <v>879.63</v>
      </c>
      <c r="Z106">
        <v>7.0000000000000007E-2</v>
      </c>
      <c r="AA106" t="s">
        <v>1829</v>
      </c>
      <c r="AB106">
        <v>1636.1117999999999</v>
      </c>
    </row>
    <row r="107" spans="1:28" x14ac:dyDescent="0.25">
      <c r="A107" t="s">
        <v>1931</v>
      </c>
      <c r="B107" s="2">
        <v>45214</v>
      </c>
      <c r="C107" t="s">
        <v>20</v>
      </c>
      <c r="D107" t="str">
        <f>VLOOKUP(Table7[[#This Row],[Customer_ID]],Table1[#All],2,FALSE)</f>
        <v>dr. Benjamin Price</v>
      </c>
      <c r="E107">
        <f t="shared" si="4"/>
        <v>15</v>
      </c>
      <c r="F107">
        <f t="shared" si="5"/>
        <v>10</v>
      </c>
      <c r="G107">
        <f t="shared" si="6"/>
        <v>2023</v>
      </c>
      <c r="H107">
        <f>VLOOKUP(Table7[[#This Row],[Customer_ID]],Table1[#All],3,FALSE)</f>
        <v>29</v>
      </c>
      <c r="I107" t="str">
        <f>VLOOKUP(Table7[[#This Row],[Customer_ID]],Table1[#All],4,FALSE)</f>
        <v>Female</v>
      </c>
      <c r="J107" t="str">
        <f>VLOOKUP(Table7[[#This Row],[Customer_ID]],Table1[#All],5,FALSE)</f>
        <v>Kylebury</v>
      </c>
      <c r="K107" t="str">
        <f>VLOOKUP(Table7[[#This Row],[Customer_ID]],Table1[#All],6,FALSE)</f>
        <v>Alabama</v>
      </c>
      <c r="L107" t="str">
        <f>VLOOKUP(Table7[[#This Row],[Customer_ID]],Table1[#All],7,FALSE)</f>
        <v>USA</v>
      </c>
      <c r="M107" t="str">
        <f>VLOOKUP(Table7[[#This Row],[Customer_ID]],Table1[#All],8,FALSE)</f>
        <v>Platinum</v>
      </c>
      <c r="N107" t="s">
        <v>1706</v>
      </c>
      <c r="O107" t="str">
        <f>VLOOKUP(Table7[[#This Row],[Product_ID]],Table4_2[#All],3,FALSE)</f>
        <v>Home</v>
      </c>
      <c r="P107" t="str">
        <f>VLOOKUP(Table7[[#This Row],[Product_ID]],Table4_2[#All],4,FALSE)</f>
        <v>Lighting</v>
      </c>
      <c r="Q107">
        <f>VLOOKUP(Table7[[#This Row],[Product_ID]],Table4_2[#All],5,FALSE)</f>
        <v>228.53</v>
      </c>
      <c r="R107">
        <f>VLOOKUP(Table7[[#This Row],[Product_ID]],Table4_2[#All],6,FALSE)</f>
        <v>469</v>
      </c>
      <c r="S107" t="s">
        <v>1807</v>
      </c>
      <c r="T107" t="str">
        <f>VLOOKUP(Table7[[#This Row],[Store_ID]],Table5[#All],2,FALSE)</f>
        <v>Holloway Ltd</v>
      </c>
      <c r="U107" t="str">
        <f>VLOOKUP(Table7[[#This Row],[Store_ID]],Table5[#All],3,FALSE)</f>
        <v>North</v>
      </c>
      <c r="V107" t="str">
        <f>VLOOKUP(Table7[[#This Row],[Store_ID]],Table5[#All],4,FALSE)</f>
        <v>Bensonhaven</v>
      </c>
      <c r="W107" t="str">
        <f>VLOOKUP(Table7[[#This Row],[Store_ID]],Table5[#All],5,FALSE)</f>
        <v>Flagship</v>
      </c>
      <c r="X107">
        <v>2</v>
      </c>
      <c r="Y107">
        <v>418.23</v>
      </c>
      <c r="Z107">
        <v>0.28000000000000003</v>
      </c>
      <c r="AA107" t="s">
        <v>1824</v>
      </c>
      <c r="AB107">
        <v>602.25120000000004</v>
      </c>
    </row>
    <row r="108" spans="1:28" x14ac:dyDescent="0.25">
      <c r="A108" t="s">
        <v>1932</v>
      </c>
      <c r="B108" s="2">
        <v>45891</v>
      </c>
      <c r="C108" t="s">
        <v>857</v>
      </c>
      <c r="D108" t="str">
        <f>VLOOKUP(Table7[[#This Row],[Customer_ID]],Table1[#All],2,FALSE)</f>
        <v>Tyrone Olson</v>
      </c>
      <c r="E108">
        <f t="shared" si="4"/>
        <v>22</v>
      </c>
      <c r="F108">
        <f t="shared" si="5"/>
        <v>8</v>
      </c>
      <c r="G108">
        <f t="shared" si="6"/>
        <v>2025</v>
      </c>
      <c r="H108">
        <f>VLOOKUP(Table7[[#This Row],[Customer_ID]],Table1[#All],3,FALSE)</f>
        <v>45</v>
      </c>
      <c r="I108" t="str">
        <f>VLOOKUP(Table7[[#This Row],[Customer_ID]],Table1[#All],4,FALSE)</f>
        <v>Female</v>
      </c>
      <c r="J108" t="str">
        <f>VLOOKUP(Table7[[#This Row],[Customer_ID]],Table1[#All],5,FALSE)</f>
        <v>Emilytown</v>
      </c>
      <c r="K108" t="str">
        <f>VLOOKUP(Table7[[#This Row],[Customer_ID]],Table1[#All],6,FALSE)</f>
        <v>California</v>
      </c>
      <c r="L108" t="str">
        <f>VLOOKUP(Table7[[#This Row],[Customer_ID]],Table1[#All],7,FALSE)</f>
        <v>USA</v>
      </c>
      <c r="M108" t="str">
        <f>VLOOKUP(Table7[[#This Row],[Customer_ID]],Table1[#All],8,FALSE)</f>
        <v>Silver</v>
      </c>
      <c r="N108" t="s">
        <v>1586</v>
      </c>
      <c r="O108" t="str">
        <f>VLOOKUP(Table7[[#This Row],[Product_ID]],Table4_2[#All],3,FALSE)</f>
        <v>Sports</v>
      </c>
      <c r="P108" t="str">
        <f>VLOOKUP(Table7[[#This Row],[Product_ID]],Table4_2[#All],4,FALSE)</f>
        <v>Equipment</v>
      </c>
      <c r="Q108">
        <f>VLOOKUP(Table7[[#This Row],[Product_ID]],Table4_2[#All],5,FALSE)</f>
        <v>21.34</v>
      </c>
      <c r="R108">
        <f>VLOOKUP(Table7[[#This Row],[Product_ID]],Table4_2[#All],6,FALSE)</f>
        <v>65</v>
      </c>
      <c r="S108" t="s">
        <v>1810</v>
      </c>
      <c r="T108" t="str">
        <f>VLOOKUP(Table7[[#This Row],[Store_ID]],Table5[#All],2,FALSE)</f>
        <v>Guerrero-Schmitt</v>
      </c>
      <c r="U108" t="str">
        <f>VLOOKUP(Table7[[#This Row],[Store_ID]],Table5[#All],3,FALSE)</f>
        <v>East</v>
      </c>
      <c r="V108" t="str">
        <f>VLOOKUP(Table7[[#This Row],[Store_ID]],Table5[#All],4,FALSE)</f>
        <v>East Stevechester</v>
      </c>
      <c r="W108" t="str">
        <f>VLOOKUP(Table7[[#This Row],[Store_ID]],Table5[#All],5,FALSE)</f>
        <v>Flagship</v>
      </c>
      <c r="X108">
        <v>3</v>
      </c>
      <c r="Y108">
        <v>551.72</v>
      </c>
      <c r="Z108">
        <v>0.03</v>
      </c>
      <c r="AA108" t="s">
        <v>1829</v>
      </c>
      <c r="AB108">
        <v>1605.5052000000001</v>
      </c>
    </row>
    <row r="109" spans="1:28" x14ac:dyDescent="0.25">
      <c r="A109" t="s">
        <v>1933</v>
      </c>
      <c r="B109" s="2">
        <v>45323</v>
      </c>
      <c r="C109" t="s">
        <v>1062</v>
      </c>
      <c r="D109" t="str">
        <f>VLOOKUP(Table7[[#This Row],[Customer_ID]],Table1[#All],2,FALSE)</f>
        <v>Jasmine Snyder</v>
      </c>
      <c r="E109">
        <f t="shared" si="4"/>
        <v>1</v>
      </c>
      <c r="F109">
        <f t="shared" si="5"/>
        <v>2</v>
      </c>
      <c r="G109">
        <f t="shared" si="6"/>
        <v>2024</v>
      </c>
      <c r="H109">
        <f>VLOOKUP(Table7[[#This Row],[Customer_ID]],Table1[#All],3,FALSE)</f>
        <v>46</v>
      </c>
      <c r="I109" t="str">
        <f>VLOOKUP(Table7[[#This Row],[Customer_ID]],Table1[#All],4,FALSE)</f>
        <v>Female</v>
      </c>
      <c r="J109" t="str">
        <f>VLOOKUP(Table7[[#This Row],[Customer_ID]],Table1[#All],5,FALSE)</f>
        <v>Hudsonfort</v>
      </c>
      <c r="K109" t="str">
        <f>VLOOKUP(Table7[[#This Row],[Customer_ID]],Table1[#All],6,FALSE)</f>
        <v>Connecticut</v>
      </c>
      <c r="L109" t="str">
        <f>VLOOKUP(Table7[[#This Row],[Customer_ID]],Table1[#All],7,FALSE)</f>
        <v>USA</v>
      </c>
      <c r="M109" t="str">
        <f>VLOOKUP(Table7[[#This Row],[Customer_ID]],Table1[#All],8,FALSE)</f>
        <v>Silver</v>
      </c>
      <c r="N109" t="s">
        <v>1720</v>
      </c>
      <c r="O109" t="str">
        <f>VLOOKUP(Table7[[#This Row],[Product_ID]],Table4_2[#All],3,FALSE)</f>
        <v>Home</v>
      </c>
      <c r="P109" t="str">
        <f>VLOOKUP(Table7[[#This Row],[Product_ID]],Table4_2[#All],4,FALSE)</f>
        <v>Kitchen</v>
      </c>
      <c r="Q109">
        <f>VLOOKUP(Table7[[#This Row],[Product_ID]],Table4_2[#All],5,FALSE)</f>
        <v>176.07</v>
      </c>
      <c r="R109">
        <f>VLOOKUP(Table7[[#This Row],[Product_ID]],Table4_2[#All],6,FALSE)</f>
        <v>82</v>
      </c>
      <c r="S109" t="s">
        <v>1779</v>
      </c>
      <c r="T109" t="str">
        <f>VLOOKUP(Table7[[#This Row],[Store_ID]],Table5[#All],2,FALSE)</f>
        <v>Martinez-Mullins</v>
      </c>
      <c r="U109" t="str">
        <f>VLOOKUP(Table7[[#This Row],[Store_ID]],Table5[#All],3,FALSE)</f>
        <v>South</v>
      </c>
      <c r="V109" t="str">
        <f>VLOOKUP(Table7[[#This Row],[Store_ID]],Table5[#All],4,FALSE)</f>
        <v>Williamsfurt</v>
      </c>
      <c r="W109" t="str">
        <f>VLOOKUP(Table7[[#This Row],[Store_ID]],Table5[#All],5,FALSE)</f>
        <v>Online</v>
      </c>
      <c r="X109">
        <v>4</v>
      </c>
      <c r="Y109">
        <v>525.61</v>
      </c>
      <c r="Z109">
        <v>0.02</v>
      </c>
      <c r="AA109" t="s">
        <v>1826</v>
      </c>
      <c r="AB109">
        <v>2060.3912</v>
      </c>
    </row>
    <row r="110" spans="1:28" x14ac:dyDescent="0.25">
      <c r="A110" t="s">
        <v>1934</v>
      </c>
      <c r="B110" s="2">
        <v>45785</v>
      </c>
      <c r="C110" t="s">
        <v>160</v>
      </c>
      <c r="D110" t="str">
        <f>VLOOKUP(Table7[[#This Row],[Customer_ID]],Table1[#All],2,FALSE)</f>
        <v>James Gibbs</v>
      </c>
      <c r="E110">
        <f t="shared" si="4"/>
        <v>8</v>
      </c>
      <c r="F110">
        <f t="shared" si="5"/>
        <v>5</v>
      </c>
      <c r="G110">
        <f t="shared" si="6"/>
        <v>2025</v>
      </c>
      <c r="H110">
        <f>VLOOKUP(Table7[[#This Row],[Customer_ID]],Table1[#All],3,FALSE)</f>
        <v>21</v>
      </c>
      <c r="I110" t="str">
        <f>VLOOKUP(Table7[[#This Row],[Customer_ID]],Table1[#All],4,FALSE)</f>
        <v>Male</v>
      </c>
      <c r="J110" t="str">
        <f>VLOOKUP(Table7[[#This Row],[Customer_ID]],Table1[#All],5,FALSE)</f>
        <v>Mooneyshire</v>
      </c>
      <c r="K110" t="str">
        <f>VLOOKUP(Table7[[#This Row],[Customer_ID]],Table1[#All],6,FALSE)</f>
        <v>Alaska</v>
      </c>
      <c r="L110" t="str">
        <f>VLOOKUP(Table7[[#This Row],[Customer_ID]],Table1[#All],7,FALSE)</f>
        <v>USA</v>
      </c>
      <c r="M110" t="str">
        <f>VLOOKUP(Table7[[#This Row],[Customer_ID]],Table1[#All],8,FALSE)</f>
        <v>Platinum</v>
      </c>
      <c r="N110" t="s">
        <v>1592</v>
      </c>
      <c r="O110" t="str">
        <f>VLOOKUP(Table7[[#This Row],[Product_ID]],Table4_2[#All],3,FALSE)</f>
        <v>Sports</v>
      </c>
      <c r="P110" t="str">
        <f>VLOOKUP(Table7[[#This Row],[Product_ID]],Table4_2[#All],4,FALSE)</f>
        <v>Equipment</v>
      </c>
      <c r="Q110">
        <f>VLOOKUP(Table7[[#This Row],[Product_ID]],Table4_2[#All],5,FALSE)</f>
        <v>484.62</v>
      </c>
      <c r="R110">
        <f>VLOOKUP(Table7[[#This Row],[Product_ID]],Table4_2[#All],6,FALSE)</f>
        <v>432</v>
      </c>
      <c r="S110" t="s">
        <v>1797</v>
      </c>
      <c r="T110" t="str">
        <f>VLOOKUP(Table7[[#This Row],[Store_ID]],Table5[#All],2,FALSE)</f>
        <v>Gardner, Humphrey and Contreras</v>
      </c>
      <c r="U110" t="str">
        <f>VLOOKUP(Table7[[#This Row],[Store_ID]],Table5[#All],3,FALSE)</f>
        <v>East</v>
      </c>
      <c r="V110" t="str">
        <f>VLOOKUP(Table7[[#This Row],[Store_ID]],Table5[#All],4,FALSE)</f>
        <v>Johnsonville</v>
      </c>
      <c r="W110" t="str">
        <f>VLOOKUP(Table7[[#This Row],[Store_ID]],Table5[#All],5,FALSE)</f>
        <v>Flagship</v>
      </c>
      <c r="X110">
        <v>3</v>
      </c>
      <c r="Y110">
        <v>815.3</v>
      </c>
      <c r="Z110">
        <v>0.03</v>
      </c>
      <c r="AA110" t="s">
        <v>1824</v>
      </c>
      <c r="AB110">
        <v>2372.5230000000001</v>
      </c>
    </row>
    <row r="111" spans="1:28" x14ac:dyDescent="0.25">
      <c r="A111" t="s">
        <v>1935</v>
      </c>
      <c r="B111" s="2">
        <v>45738</v>
      </c>
      <c r="C111" t="s">
        <v>696</v>
      </c>
      <c r="D111" t="str">
        <f>VLOOKUP(Table7[[#This Row],[Customer_ID]],Table1[#All],2,FALSE)</f>
        <v>Eric Todd</v>
      </c>
      <c r="E111">
        <f t="shared" si="4"/>
        <v>22</v>
      </c>
      <c r="F111">
        <f t="shared" si="5"/>
        <v>3</v>
      </c>
      <c r="G111">
        <f t="shared" si="6"/>
        <v>2025</v>
      </c>
      <c r="H111">
        <f>VLOOKUP(Table7[[#This Row],[Customer_ID]],Table1[#All],3,FALSE)</f>
        <v>61</v>
      </c>
      <c r="I111" t="str">
        <f>VLOOKUP(Table7[[#This Row],[Customer_ID]],Table1[#All],4,FALSE)</f>
        <v>Male</v>
      </c>
      <c r="J111" t="str">
        <f>VLOOKUP(Table7[[#This Row],[Customer_ID]],Table1[#All],5,FALSE)</f>
        <v>Danielstad</v>
      </c>
      <c r="K111" t="str">
        <f>VLOOKUP(Table7[[#This Row],[Customer_ID]],Table1[#All],6,FALSE)</f>
        <v>Montana</v>
      </c>
      <c r="L111" t="str">
        <f>VLOOKUP(Table7[[#This Row],[Customer_ID]],Table1[#All],7,FALSE)</f>
        <v>USA</v>
      </c>
      <c r="M111" t="str">
        <f>VLOOKUP(Table7[[#This Row],[Customer_ID]],Table1[#All],8,FALSE)</f>
        <v>Gold</v>
      </c>
      <c r="N111" t="s">
        <v>1730</v>
      </c>
      <c r="O111" t="str">
        <f>VLOOKUP(Table7[[#This Row],[Product_ID]],Table4_2[#All],3,FALSE)</f>
        <v>Clothing</v>
      </c>
      <c r="P111" t="str">
        <f>VLOOKUP(Table7[[#This Row],[Product_ID]],Table4_2[#All],4,FALSE)</f>
        <v>Footwear</v>
      </c>
      <c r="Q111">
        <f>VLOOKUP(Table7[[#This Row],[Product_ID]],Table4_2[#All],5,FALSE)</f>
        <v>438.25</v>
      </c>
      <c r="R111">
        <f>VLOOKUP(Table7[[#This Row],[Product_ID]],Table4_2[#All],6,FALSE)</f>
        <v>496</v>
      </c>
      <c r="S111" t="s">
        <v>1752</v>
      </c>
      <c r="T111" t="str">
        <f>VLOOKUP(Table7[[#This Row],[Store_ID]],Table5[#All],2,FALSE)</f>
        <v>Rivera-Warner</v>
      </c>
      <c r="U111" t="str">
        <f>VLOOKUP(Table7[[#This Row],[Store_ID]],Table5[#All],3,FALSE)</f>
        <v>East</v>
      </c>
      <c r="V111" t="str">
        <f>VLOOKUP(Table7[[#This Row],[Store_ID]],Table5[#All],4,FALSE)</f>
        <v>Washingtonfurt</v>
      </c>
      <c r="W111" t="str">
        <f>VLOOKUP(Table7[[#This Row],[Store_ID]],Table5[#All],5,FALSE)</f>
        <v>Flagship</v>
      </c>
      <c r="X111">
        <v>3</v>
      </c>
      <c r="Y111">
        <v>376.46</v>
      </c>
      <c r="Z111">
        <v>0.09</v>
      </c>
      <c r="AA111" t="s">
        <v>1829</v>
      </c>
      <c r="AB111">
        <v>1027.7357999999999</v>
      </c>
    </row>
    <row r="112" spans="1:28" x14ac:dyDescent="0.25">
      <c r="A112" t="s">
        <v>1936</v>
      </c>
      <c r="B112" s="2">
        <v>45851</v>
      </c>
      <c r="C112" t="s">
        <v>40</v>
      </c>
      <c r="D112" t="str">
        <f>VLOOKUP(Table7[[#This Row],[Customer_ID]],Table1[#All],2,FALSE)</f>
        <v>Daniel Boyd</v>
      </c>
      <c r="E112">
        <f t="shared" si="4"/>
        <v>13</v>
      </c>
      <c r="F112">
        <f t="shared" si="5"/>
        <v>7</v>
      </c>
      <c r="G112">
        <f t="shared" si="6"/>
        <v>2025</v>
      </c>
      <c r="H112">
        <f>VLOOKUP(Table7[[#This Row],[Customer_ID]],Table1[#All],3,FALSE)</f>
        <v>29</v>
      </c>
      <c r="I112" t="str">
        <f>VLOOKUP(Table7[[#This Row],[Customer_ID]],Table1[#All],4,FALSE)</f>
        <v>Female</v>
      </c>
      <c r="J112" t="str">
        <f>VLOOKUP(Table7[[#This Row],[Customer_ID]],Table1[#All],5,FALSE)</f>
        <v>West Pamelafurt</v>
      </c>
      <c r="K112" t="str">
        <f>VLOOKUP(Table7[[#This Row],[Customer_ID]],Table1[#All],6,FALSE)</f>
        <v>West Virginia</v>
      </c>
      <c r="L112" t="str">
        <f>VLOOKUP(Table7[[#This Row],[Customer_ID]],Table1[#All],7,FALSE)</f>
        <v>USA</v>
      </c>
      <c r="M112" t="str">
        <f>VLOOKUP(Table7[[#This Row],[Customer_ID]],Table1[#All],8,FALSE)</f>
        <v>Bronze</v>
      </c>
      <c r="N112" t="s">
        <v>1632</v>
      </c>
      <c r="O112" t="str">
        <f>VLOOKUP(Table7[[#This Row],[Product_ID]],Table4_2[#All],3,FALSE)</f>
        <v>Electronics</v>
      </c>
      <c r="P112" t="str">
        <f>VLOOKUP(Table7[[#This Row],[Product_ID]],Table4_2[#All],4,FALSE)</f>
        <v>Accessories</v>
      </c>
      <c r="Q112">
        <f>VLOOKUP(Table7[[#This Row],[Product_ID]],Table4_2[#All],5,FALSE)</f>
        <v>450.71</v>
      </c>
      <c r="R112">
        <f>VLOOKUP(Table7[[#This Row],[Product_ID]],Table4_2[#All],6,FALSE)</f>
        <v>389</v>
      </c>
      <c r="S112" t="s">
        <v>1782</v>
      </c>
      <c r="T112" t="str">
        <f>VLOOKUP(Table7[[#This Row],[Store_ID]],Table5[#All],2,FALSE)</f>
        <v>Bean, Jones and Park</v>
      </c>
      <c r="U112" t="str">
        <f>VLOOKUP(Table7[[#This Row],[Store_ID]],Table5[#All],3,FALSE)</f>
        <v>West</v>
      </c>
      <c r="V112" t="str">
        <f>VLOOKUP(Table7[[#This Row],[Store_ID]],Table5[#All],4,FALSE)</f>
        <v>Thompsonborough</v>
      </c>
      <c r="W112" t="str">
        <f>VLOOKUP(Table7[[#This Row],[Store_ID]],Table5[#All],5,FALSE)</f>
        <v>Online</v>
      </c>
      <c r="X112">
        <v>4</v>
      </c>
      <c r="Y112">
        <v>239.83</v>
      </c>
      <c r="Z112">
        <v>0.08</v>
      </c>
      <c r="AA112" t="s">
        <v>1824</v>
      </c>
      <c r="AB112">
        <v>882.57440000000008</v>
      </c>
    </row>
    <row r="113" spans="1:28" x14ac:dyDescent="0.25">
      <c r="A113" t="s">
        <v>1937</v>
      </c>
      <c r="B113" s="2">
        <v>45798</v>
      </c>
      <c r="C113" t="s">
        <v>414</v>
      </c>
      <c r="D113" t="str">
        <f>VLOOKUP(Table7[[#This Row],[Customer_ID]],Table1[#All],2,FALSE)</f>
        <v>Michael Jones</v>
      </c>
      <c r="E113">
        <f t="shared" si="4"/>
        <v>21</v>
      </c>
      <c r="F113">
        <f t="shared" si="5"/>
        <v>5</v>
      </c>
      <c r="G113">
        <f t="shared" si="6"/>
        <v>2025</v>
      </c>
      <c r="H113">
        <f>VLOOKUP(Table7[[#This Row],[Customer_ID]],Table1[#All],3,FALSE)</f>
        <v>40</v>
      </c>
      <c r="I113" t="str">
        <f>VLOOKUP(Table7[[#This Row],[Customer_ID]],Table1[#All],4,FALSE)</f>
        <v>Male</v>
      </c>
      <c r="J113" t="str">
        <f>VLOOKUP(Table7[[#This Row],[Customer_ID]],Table1[#All],5,FALSE)</f>
        <v>North Edwardton</v>
      </c>
      <c r="K113" t="str">
        <f>VLOOKUP(Table7[[#This Row],[Customer_ID]],Table1[#All],6,FALSE)</f>
        <v>Tennessee</v>
      </c>
      <c r="L113" t="str">
        <f>VLOOKUP(Table7[[#This Row],[Customer_ID]],Table1[#All],7,FALSE)</f>
        <v>USA</v>
      </c>
      <c r="M113" t="str">
        <f>VLOOKUP(Table7[[#This Row],[Customer_ID]],Table1[#All],8,FALSE)</f>
        <v>Bronze</v>
      </c>
      <c r="N113" t="s">
        <v>1728</v>
      </c>
      <c r="O113" t="str">
        <f>VLOOKUP(Table7[[#This Row],[Product_ID]],Table4_2[#All],3,FALSE)</f>
        <v>Electronics</v>
      </c>
      <c r="P113" t="str">
        <f>VLOOKUP(Table7[[#This Row],[Product_ID]],Table4_2[#All],4,FALSE)</f>
        <v>Accessories</v>
      </c>
      <c r="Q113">
        <f>VLOOKUP(Table7[[#This Row],[Product_ID]],Table4_2[#All],5,FALSE)</f>
        <v>340.14</v>
      </c>
      <c r="R113">
        <f>VLOOKUP(Table7[[#This Row],[Product_ID]],Table4_2[#All],6,FALSE)</f>
        <v>361</v>
      </c>
      <c r="S113" t="s">
        <v>1766</v>
      </c>
      <c r="T113" t="str">
        <f>VLOOKUP(Table7[[#This Row],[Store_ID]],Table5[#All],2,FALSE)</f>
        <v>Johnson-Wright</v>
      </c>
      <c r="U113" t="str">
        <f>VLOOKUP(Table7[[#This Row],[Store_ID]],Table5[#All],3,FALSE)</f>
        <v>North</v>
      </c>
      <c r="V113" t="str">
        <f>VLOOKUP(Table7[[#This Row],[Store_ID]],Table5[#All],4,FALSE)</f>
        <v>Hoodberg</v>
      </c>
      <c r="W113" t="str">
        <f>VLOOKUP(Table7[[#This Row],[Store_ID]],Table5[#All],5,FALSE)</f>
        <v>Outlet</v>
      </c>
      <c r="X113">
        <v>2</v>
      </c>
      <c r="Y113">
        <v>845.71</v>
      </c>
      <c r="Z113">
        <v>0.01</v>
      </c>
      <c r="AA113" t="s">
        <v>1826</v>
      </c>
      <c r="AB113">
        <v>1674.5057999999999</v>
      </c>
    </row>
    <row r="114" spans="1:28" x14ac:dyDescent="0.25">
      <c r="A114" t="s">
        <v>1938</v>
      </c>
      <c r="B114" s="2">
        <v>45705</v>
      </c>
      <c r="C114" t="s">
        <v>314</v>
      </c>
      <c r="D114" t="str">
        <f>VLOOKUP(Table7[[#This Row],[Customer_ID]],Table1[#All],2,FALSE)</f>
        <v>Melissa Duffy MD</v>
      </c>
      <c r="E114">
        <f t="shared" si="4"/>
        <v>17</v>
      </c>
      <c r="F114">
        <f t="shared" si="5"/>
        <v>2</v>
      </c>
      <c r="G114">
        <f t="shared" si="6"/>
        <v>2025</v>
      </c>
      <c r="H114">
        <f>VLOOKUP(Table7[[#This Row],[Customer_ID]],Table1[#All],3,FALSE)</f>
        <v>58</v>
      </c>
      <c r="I114" t="str">
        <f>VLOOKUP(Table7[[#This Row],[Customer_ID]],Table1[#All],4,FALSE)</f>
        <v>Female</v>
      </c>
      <c r="J114" t="str">
        <f>VLOOKUP(Table7[[#This Row],[Customer_ID]],Table1[#All],5,FALSE)</f>
        <v>East Jenna</v>
      </c>
      <c r="K114" t="str">
        <f>VLOOKUP(Table7[[#This Row],[Customer_ID]],Table1[#All],6,FALSE)</f>
        <v>South Carolina</v>
      </c>
      <c r="L114" t="str">
        <f>VLOOKUP(Table7[[#This Row],[Customer_ID]],Table1[#All],7,FALSE)</f>
        <v>USA</v>
      </c>
      <c r="M114" t="str">
        <f>VLOOKUP(Table7[[#This Row],[Customer_ID]],Table1[#All],8,FALSE)</f>
        <v>Bronze</v>
      </c>
      <c r="N114" t="s">
        <v>1700</v>
      </c>
      <c r="O114" t="str">
        <f>VLOOKUP(Table7[[#This Row],[Product_ID]],Table4_2[#All],3,FALSE)</f>
        <v>Electronics</v>
      </c>
      <c r="P114" t="str">
        <f>VLOOKUP(Table7[[#This Row],[Product_ID]],Table4_2[#All],4,FALSE)</f>
        <v>Computer</v>
      </c>
      <c r="Q114">
        <f>VLOOKUP(Table7[[#This Row],[Product_ID]],Table4_2[#All],5,FALSE)</f>
        <v>392.89</v>
      </c>
      <c r="R114">
        <f>VLOOKUP(Table7[[#This Row],[Product_ID]],Table4_2[#All],6,FALSE)</f>
        <v>320</v>
      </c>
      <c r="S114" t="s">
        <v>1797</v>
      </c>
      <c r="T114" t="str">
        <f>VLOOKUP(Table7[[#This Row],[Store_ID]],Table5[#All],2,FALSE)</f>
        <v>Gardner, Humphrey and Contreras</v>
      </c>
      <c r="U114" t="str">
        <f>VLOOKUP(Table7[[#This Row],[Store_ID]],Table5[#All],3,FALSE)</f>
        <v>East</v>
      </c>
      <c r="V114" t="str">
        <f>VLOOKUP(Table7[[#This Row],[Store_ID]],Table5[#All],4,FALSE)</f>
        <v>Johnsonville</v>
      </c>
      <c r="W114" t="str">
        <f>VLOOKUP(Table7[[#This Row],[Store_ID]],Table5[#All],5,FALSE)</f>
        <v>Flagship</v>
      </c>
      <c r="X114">
        <v>3</v>
      </c>
      <c r="Y114">
        <v>948.69</v>
      </c>
      <c r="Z114">
        <v>0.28999999999999998</v>
      </c>
      <c r="AA114" t="s">
        <v>1824</v>
      </c>
      <c r="AB114">
        <v>2020.7097000000001</v>
      </c>
    </row>
    <row r="115" spans="1:28" x14ac:dyDescent="0.25">
      <c r="A115" t="s">
        <v>1939</v>
      </c>
      <c r="B115" s="2">
        <v>45413</v>
      </c>
      <c r="C115" t="s">
        <v>1440</v>
      </c>
      <c r="D115" t="str">
        <f>VLOOKUP(Table7[[#This Row],[Customer_ID]],Table1[#All],2,FALSE)</f>
        <v>Michael Foley</v>
      </c>
      <c r="E115">
        <f t="shared" si="4"/>
        <v>1</v>
      </c>
      <c r="F115">
        <f t="shared" si="5"/>
        <v>5</v>
      </c>
      <c r="G115">
        <f t="shared" si="6"/>
        <v>2024</v>
      </c>
      <c r="H115">
        <f>VLOOKUP(Table7[[#This Row],[Customer_ID]],Table1[#All],3,FALSE)</f>
        <v>63</v>
      </c>
      <c r="I115" t="str">
        <f>VLOOKUP(Table7[[#This Row],[Customer_ID]],Table1[#All],4,FALSE)</f>
        <v>Female</v>
      </c>
      <c r="J115" t="str">
        <f>VLOOKUP(Table7[[#This Row],[Customer_ID]],Table1[#All],5,FALSE)</f>
        <v>Oneillfurt</v>
      </c>
      <c r="K115" t="str">
        <f>VLOOKUP(Table7[[#This Row],[Customer_ID]],Table1[#All],6,FALSE)</f>
        <v>Vermont</v>
      </c>
      <c r="L115" t="str">
        <f>VLOOKUP(Table7[[#This Row],[Customer_ID]],Table1[#All],7,FALSE)</f>
        <v>USA</v>
      </c>
      <c r="M115" t="str">
        <f>VLOOKUP(Table7[[#This Row],[Customer_ID]],Table1[#All],8,FALSE)</f>
        <v>Gold</v>
      </c>
      <c r="N115" t="s">
        <v>1602</v>
      </c>
      <c r="O115" t="str">
        <f>VLOOKUP(Table7[[#This Row],[Product_ID]],Table4_2[#All],3,FALSE)</f>
        <v>Home</v>
      </c>
      <c r="P115" t="str">
        <f>VLOOKUP(Table7[[#This Row],[Product_ID]],Table4_2[#All],4,FALSE)</f>
        <v>Decor</v>
      </c>
      <c r="Q115">
        <f>VLOOKUP(Table7[[#This Row],[Product_ID]],Table4_2[#All],5,FALSE)</f>
        <v>234.80599999999998</v>
      </c>
      <c r="R115">
        <f>VLOOKUP(Table7[[#This Row],[Product_ID]],Table4_2[#All],6,FALSE)</f>
        <v>378</v>
      </c>
      <c r="S115" t="s">
        <v>1789</v>
      </c>
      <c r="T115" t="str">
        <f>VLOOKUP(Table7[[#This Row],[Store_ID]],Table5[#All],2,FALSE)</f>
        <v>Hill, Wagner and Ballard</v>
      </c>
      <c r="U115" t="str">
        <f>VLOOKUP(Table7[[#This Row],[Store_ID]],Table5[#All],3,FALSE)</f>
        <v>East</v>
      </c>
      <c r="V115" t="str">
        <f>VLOOKUP(Table7[[#This Row],[Store_ID]],Table5[#All],4,FALSE)</f>
        <v>East Davidville</v>
      </c>
      <c r="W115" t="str">
        <f>VLOOKUP(Table7[[#This Row],[Store_ID]],Table5[#All],5,FALSE)</f>
        <v>Online</v>
      </c>
      <c r="X115">
        <v>1</v>
      </c>
      <c r="Y115">
        <v>281.97000000000003</v>
      </c>
      <c r="Z115">
        <v>0.2</v>
      </c>
      <c r="AA115" t="s">
        <v>1826</v>
      </c>
      <c r="AB115">
        <v>225.57599999999999</v>
      </c>
    </row>
    <row r="116" spans="1:28" x14ac:dyDescent="0.25">
      <c r="A116" t="s">
        <v>1940</v>
      </c>
      <c r="B116" s="2">
        <v>45482</v>
      </c>
      <c r="C116" t="s">
        <v>511</v>
      </c>
      <c r="D116" t="str">
        <f>VLOOKUP(Table7[[#This Row],[Customer_ID]],Table1[#All],2,FALSE)</f>
        <v>Patrick Roberts</v>
      </c>
      <c r="E116">
        <f t="shared" si="4"/>
        <v>9</v>
      </c>
      <c r="F116">
        <f t="shared" si="5"/>
        <v>7</v>
      </c>
      <c r="G116">
        <f t="shared" si="6"/>
        <v>2024</v>
      </c>
      <c r="H116">
        <f>VLOOKUP(Table7[[#This Row],[Customer_ID]],Table1[#All],3,FALSE)</f>
        <v>41</v>
      </c>
      <c r="I116" t="str">
        <f>VLOOKUP(Table7[[#This Row],[Customer_ID]],Table1[#All],4,FALSE)</f>
        <v>Female</v>
      </c>
      <c r="J116" t="str">
        <f>VLOOKUP(Table7[[#This Row],[Customer_ID]],Table1[#All],5,FALSE)</f>
        <v>Jaredville</v>
      </c>
      <c r="K116" t="str">
        <f>VLOOKUP(Table7[[#This Row],[Customer_ID]],Table1[#All],6,FALSE)</f>
        <v>Missouri</v>
      </c>
      <c r="L116" t="str">
        <f>VLOOKUP(Table7[[#This Row],[Customer_ID]],Table1[#All],7,FALSE)</f>
        <v>USA</v>
      </c>
      <c r="M116" t="str">
        <f>VLOOKUP(Table7[[#This Row],[Customer_ID]],Table1[#All],8,FALSE)</f>
        <v>Platinum</v>
      </c>
      <c r="N116" t="s">
        <v>1730</v>
      </c>
      <c r="O116" t="str">
        <f>VLOOKUP(Table7[[#This Row],[Product_ID]],Table4_2[#All],3,FALSE)</f>
        <v>Clothing</v>
      </c>
      <c r="P116" t="str">
        <f>VLOOKUP(Table7[[#This Row],[Product_ID]],Table4_2[#All],4,FALSE)</f>
        <v>Footwear</v>
      </c>
      <c r="Q116">
        <f>VLOOKUP(Table7[[#This Row],[Product_ID]],Table4_2[#All],5,FALSE)</f>
        <v>438.25</v>
      </c>
      <c r="R116">
        <f>VLOOKUP(Table7[[#This Row],[Product_ID]],Table4_2[#All],6,FALSE)</f>
        <v>496</v>
      </c>
      <c r="S116" t="s">
        <v>1769</v>
      </c>
      <c r="T116" t="str">
        <f>VLOOKUP(Table7[[#This Row],[Store_ID]],Table5[#All],2,FALSE)</f>
        <v>Alexander Group</v>
      </c>
      <c r="U116" t="str">
        <f>VLOOKUP(Table7[[#This Row],[Store_ID]],Table5[#All],3,FALSE)</f>
        <v>South</v>
      </c>
      <c r="V116" t="str">
        <f>VLOOKUP(Table7[[#This Row],[Store_ID]],Table5[#All],4,FALSE)</f>
        <v>Port Sharon</v>
      </c>
      <c r="W116" t="str">
        <f>VLOOKUP(Table7[[#This Row],[Store_ID]],Table5[#All],5,FALSE)</f>
        <v>Online</v>
      </c>
      <c r="X116">
        <v>2</v>
      </c>
      <c r="Y116">
        <v>731.01</v>
      </c>
      <c r="Z116">
        <v>0.05</v>
      </c>
      <c r="AA116" t="s">
        <v>1826</v>
      </c>
      <c r="AB116">
        <v>1388.9190000000001</v>
      </c>
    </row>
    <row r="117" spans="1:28" x14ac:dyDescent="0.25">
      <c r="A117" t="s">
        <v>1941</v>
      </c>
      <c r="B117" s="2">
        <v>45925</v>
      </c>
      <c r="C117" t="s">
        <v>821</v>
      </c>
      <c r="D117" t="str">
        <f>VLOOKUP(Table7[[#This Row],[Customer_ID]],Table1[#All],2,FALSE)</f>
        <v>Christopher David</v>
      </c>
      <c r="E117">
        <f t="shared" si="4"/>
        <v>25</v>
      </c>
      <c r="F117">
        <f t="shared" si="5"/>
        <v>9</v>
      </c>
      <c r="G117">
        <f t="shared" si="6"/>
        <v>2025</v>
      </c>
      <c r="H117">
        <f>VLOOKUP(Table7[[#This Row],[Customer_ID]],Table1[#All],3,FALSE)</f>
        <v>42</v>
      </c>
      <c r="I117" t="str">
        <f>VLOOKUP(Table7[[#This Row],[Customer_ID]],Table1[#All],4,FALSE)</f>
        <v>Male</v>
      </c>
      <c r="J117" t="str">
        <f>VLOOKUP(Table7[[#This Row],[Customer_ID]],Table1[#All],5,FALSE)</f>
        <v>Karenmouth</v>
      </c>
      <c r="K117" t="str">
        <f>VLOOKUP(Table7[[#This Row],[Customer_ID]],Table1[#All],6,FALSE)</f>
        <v>Massachusetts</v>
      </c>
      <c r="L117" t="str">
        <f>VLOOKUP(Table7[[#This Row],[Customer_ID]],Table1[#All],7,FALSE)</f>
        <v>USA</v>
      </c>
      <c r="M117" t="str">
        <f>VLOOKUP(Table7[[#This Row],[Customer_ID]],Table1[#All],8,FALSE)</f>
        <v>Silver</v>
      </c>
      <c r="N117" t="s">
        <v>1718</v>
      </c>
      <c r="O117" t="str">
        <f>VLOOKUP(Table7[[#This Row],[Product_ID]],Table4_2[#All],3,FALSE)</f>
        <v>Clothing</v>
      </c>
      <c r="P117" t="str">
        <f>VLOOKUP(Table7[[#This Row],[Product_ID]],Table4_2[#All],4,FALSE)</f>
        <v>Accessories</v>
      </c>
      <c r="Q117">
        <f>VLOOKUP(Table7[[#This Row],[Product_ID]],Table4_2[#All],5,FALSE)</f>
        <v>119.57</v>
      </c>
      <c r="R117">
        <f>VLOOKUP(Table7[[#This Row],[Product_ID]],Table4_2[#All],6,FALSE)</f>
        <v>210</v>
      </c>
      <c r="S117" t="s">
        <v>1779</v>
      </c>
      <c r="T117" t="str">
        <f>VLOOKUP(Table7[[#This Row],[Store_ID]],Table5[#All],2,FALSE)</f>
        <v>Martinez-Mullins</v>
      </c>
      <c r="U117" t="str">
        <f>VLOOKUP(Table7[[#This Row],[Store_ID]],Table5[#All],3,FALSE)</f>
        <v>South</v>
      </c>
      <c r="V117" t="str">
        <f>VLOOKUP(Table7[[#This Row],[Store_ID]],Table5[#All],4,FALSE)</f>
        <v>Williamsfurt</v>
      </c>
      <c r="W117" t="str">
        <f>VLOOKUP(Table7[[#This Row],[Store_ID]],Table5[#All],5,FALSE)</f>
        <v>Online</v>
      </c>
      <c r="X117">
        <v>4</v>
      </c>
      <c r="Y117">
        <v>930.85</v>
      </c>
      <c r="Z117">
        <v>0.13</v>
      </c>
      <c r="AA117" t="s">
        <v>1826</v>
      </c>
      <c r="AB117">
        <v>3239.3580000000002</v>
      </c>
    </row>
    <row r="118" spans="1:28" x14ac:dyDescent="0.25">
      <c r="A118" t="s">
        <v>1942</v>
      </c>
      <c r="B118" s="2">
        <v>45420</v>
      </c>
      <c r="C118" t="s">
        <v>1301</v>
      </c>
      <c r="D118" t="str">
        <f>VLOOKUP(Table7[[#This Row],[Customer_ID]],Table1[#All],2,FALSE)</f>
        <v>Monica Miller</v>
      </c>
      <c r="E118">
        <f t="shared" si="4"/>
        <v>8</v>
      </c>
      <c r="F118">
        <f t="shared" si="5"/>
        <v>5</v>
      </c>
      <c r="G118">
        <f t="shared" si="6"/>
        <v>2024</v>
      </c>
      <c r="H118">
        <f>VLOOKUP(Table7[[#This Row],[Customer_ID]],Table1[#All],3,FALSE)</f>
        <v>33</v>
      </c>
      <c r="I118" t="str">
        <f>VLOOKUP(Table7[[#This Row],[Customer_ID]],Table1[#All],4,FALSE)</f>
        <v>Male</v>
      </c>
      <c r="J118" t="str">
        <f>VLOOKUP(Table7[[#This Row],[Customer_ID]],Table1[#All],5,FALSE)</f>
        <v>Lake David</v>
      </c>
      <c r="K118" t="str">
        <f>VLOOKUP(Table7[[#This Row],[Customer_ID]],Table1[#All],6,FALSE)</f>
        <v>Mississippi</v>
      </c>
      <c r="L118" t="str">
        <f>VLOOKUP(Table7[[#This Row],[Customer_ID]],Table1[#All],7,FALSE)</f>
        <v>USA</v>
      </c>
      <c r="M118" t="str">
        <f>VLOOKUP(Table7[[#This Row],[Customer_ID]],Table1[#All],8,FALSE)</f>
        <v>Gold</v>
      </c>
      <c r="N118" t="s">
        <v>1551</v>
      </c>
      <c r="O118" t="str">
        <f>VLOOKUP(Table7[[#This Row],[Product_ID]],Table4_2[#All],3,FALSE)</f>
        <v>Clothing</v>
      </c>
      <c r="P118" t="str">
        <f>VLOOKUP(Table7[[#This Row],[Product_ID]],Table4_2[#All],4,FALSE)</f>
        <v>Outerwear</v>
      </c>
      <c r="Q118">
        <f>VLOOKUP(Table7[[#This Row],[Product_ID]],Table4_2[#All],5,FALSE)</f>
        <v>364.67</v>
      </c>
      <c r="R118">
        <f>VLOOKUP(Table7[[#This Row],[Product_ID]],Table4_2[#All],6,FALSE)</f>
        <v>452</v>
      </c>
      <c r="S118" t="s">
        <v>1782</v>
      </c>
      <c r="T118" t="str">
        <f>VLOOKUP(Table7[[#This Row],[Store_ID]],Table5[#All],2,FALSE)</f>
        <v>Bean, Jones and Park</v>
      </c>
      <c r="U118" t="str">
        <f>VLOOKUP(Table7[[#This Row],[Store_ID]],Table5[#All],3,FALSE)</f>
        <v>West</v>
      </c>
      <c r="V118" t="str">
        <f>VLOOKUP(Table7[[#This Row],[Store_ID]],Table5[#All],4,FALSE)</f>
        <v>Thompsonborough</v>
      </c>
      <c r="W118" t="str">
        <f>VLOOKUP(Table7[[#This Row],[Store_ID]],Table5[#All],5,FALSE)</f>
        <v>Online</v>
      </c>
      <c r="X118">
        <v>4</v>
      </c>
      <c r="Y118">
        <v>770.77</v>
      </c>
      <c r="Z118">
        <v>0.22</v>
      </c>
      <c r="AA118" t="s">
        <v>1824</v>
      </c>
      <c r="AB118">
        <v>2404.8024</v>
      </c>
    </row>
    <row r="119" spans="1:28" x14ac:dyDescent="0.25">
      <c r="A119" t="s">
        <v>1943</v>
      </c>
      <c r="B119" s="2">
        <v>45554</v>
      </c>
      <c r="C119" t="s">
        <v>247</v>
      </c>
      <c r="D119" t="str">
        <f>VLOOKUP(Table7[[#This Row],[Customer_ID]],Table1[#All],2,FALSE)</f>
        <v>Amber Mcclain</v>
      </c>
      <c r="E119">
        <f t="shared" si="4"/>
        <v>19</v>
      </c>
      <c r="F119">
        <f t="shared" si="5"/>
        <v>9</v>
      </c>
      <c r="G119">
        <f t="shared" si="6"/>
        <v>2024</v>
      </c>
      <c r="H119">
        <f>VLOOKUP(Table7[[#This Row],[Customer_ID]],Table1[#All],3,FALSE)</f>
        <v>58</v>
      </c>
      <c r="I119" t="str">
        <f>VLOOKUP(Table7[[#This Row],[Customer_ID]],Table1[#All],4,FALSE)</f>
        <v>Male</v>
      </c>
      <c r="J119" t="str">
        <f>VLOOKUP(Table7[[#This Row],[Customer_ID]],Table1[#All],5,FALSE)</f>
        <v>Brendaburgh</v>
      </c>
      <c r="K119" t="str">
        <f>VLOOKUP(Table7[[#This Row],[Customer_ID]],Table1[#All],6,FALSE)</f>
        <v>Florida</v>
      </c>
      <c r="L119" t="str">
        <f>VLOOKUP(Table7[[#This Row],[Customer_ID]],Table1[#All],7,FALSE)</f>
        <v>USA</v>
      </c>
      <c r="M119" t="str">
        <f>VLOOKUP(Table7[[#This Row],[Customer_ID]],Table1[#All],8,FALSE)</f>
        <v>Silver</v>
      </c>
      <c r="N119" t="s">
        <v>1640</v>
      </c>
      <c r="O119" t="str">
        <f>VLOOKUP(Table7[[#This Row],[Product_ID]],Table4_2[#All],3,FALSE)</f>
        <v>Clothing</v>
      </c>
      <c r="P119" t="str">
        <f>VLOOKUP(Table7[[#This Row],[Product_ID]],Table4_2[#All],4,FALSE)</f>
        <v>Outerwear</v>
      </c>
      <c r="Q119">
        <f>VLOOKUP(Table7[[#This Row],[Product_ID]],Table4_2[#All],5,FALSE)</f>
        <v>167.34</v>
      </c>
      <c r="R119">
        <f>VLOOKUP(Table7[[#This Row],[Product_ID]],Table4_2[#All],6,FALSE)</f>
        <v>296</v>
      </c>
      <c r="S119" t="s">
        <v>1769</v>
      </c>
      <c r="T119" t="str">
        <f>VLOOKUP(Table7[[#This Row],[Store_ID]],Table5[#All],2,FALSE)</f>
        <v>Alexander Group</v>
      </c>
      <c r="U119" t="str">
        <f>VLOOKUP(Table7[[#This Row],[Store_ID]],Table5[#All],3,FALSE)</f>
        <v>South</v>
      </c>
      <c r="V119" t="str">
        <f>VLOOKUP(Table7[[#This Row],[Store_ID]],Table5[#All],4,FALSE)</f>
        <v>Port Sharon</v>
      </c>
      <c r="W119" t="str">
        <f>VLOOKUP(Table7[[#This Row],[Store_ID]],Table5[#All],5,FALSE)</f>
        <v>Online</v>
      </c>
      <c r="X119">
        <v>3</v>
      </c>
      <c r="Y119">
        <v>479.63</v>
      </c>
      <c r="Z119">
        <v>0.3</v>
      </c>
      <c r="AA119" t="s">
        <v>1826</v>
      </c>
      <c r="AB119">
        <v>1007.223</v>
      </c>
    </row>
    <row r="120" spans="1:28" x14ac:dyDescent="0.25">
      <c r="A120" t="s">
        <v>1944</v>
      </c>
      <c r="B120" s="2">
        <v>45405</v>
      </c>
      <c r="C120" t="s">
        <v>372</v>
      </c>
      <c r="D120" t="str">
        <f>VLOOKUP(Table7[[#This Row],[Customer_ID]],Table1[#All],2,FALSE)</f>
        <v>Lance Baker</v>
      </c>
      <c r="E120">
        <f t="shared" si="4"/>
        <v>23</v>
      </c>
      <c r="F120">
        <f t="shared" si="5"/>
        <v>4</v>
      </c>
      <c r="G120">
        <f t="shared" si="6"/>
        <v>2024</v>
      </c>
      <c r="H120">
        <f>VLOOKUP(Table7[[#This Row],[Customer_ID]],Table1[#All],3,FALSE)</f>
        <v>50</v>
      </c>
      <c r="I120" t="str">
        <f>VLOOKUP(Table7[[#This Row],[Customer_ID]],Table1[#All],4,FALSE)</f>
        <v>Female</v>
      </c>
      <c r="J120" t="str">
        <f>VLOOKUP(Table7[[#This Row],[Customer_ID]],Table1[#All],5,FALSE)</f>
        <v>Port Victoria</v>
      </c>
      <c r="K120" t="str">
        <f>VLOOKUP(Table7[[#This Row],[Customer_ID]],Table1[#All],6,FALSE)</f>
        <v>Florida</v>
      </c>
      <c r="L120" t="str">
        <f>VLOOKUP(Table7[[#This Row],[Customer_ID]],Table1[#All],7,FALSE)</f>
        <v>USA</v>
      </c>
      <c r="M120" t="str">
        <f>VLOOKUP(Table7[[#This Row],[Customer_ID]],Table1[#All],8,FALSE)</f>
        <v>Gold</v>
      </c>
      <c r="N120" t="s">
        <v>1626</v>
      </c>
      <c r="O120" t="str">
        <f>VLOOKUP(Table7[[#This Row],[Product_ID]],Table4_2[#All],3,FALSE)</f>
        <v>Electronics</v>
      </c>
      <c r="P120" t="str">
        <f>VLOOKUP(Table7[[#This Row],[Product_ID]],Table4_2[#All],4,FALSE)</f>
        <v>Mobile</v>
      </c>
      <c r="Q120">
        <f>VLOOKUP(Table7[[#This Row],[Product_ID]],Table4_2[#All],5,FALSE)</f>
        <v>326.06</v>
      </c>
      <c r="R120">
        <f>VLOOKUP(Table7[[#This Row],[Product_ID]],Table4_2[#All],6,FALSE)</f>
        <v>301</v>
      </c>
      <c r="S120" t="s">
        <v>1792</v>
      </c>
      <c r="T120" t="str">
        <f>VLOOKUP(Table7[[#This Row],[Store_ID]],Table5[#All],2,FALSE)</f>
        <v>Aguirre-Keller</v>
      </c>
      <c r="U120" t="str">
        <f>VLOOKUP(Table7[[#This Row],[Store_ID]],Table5[#All],3,FALSE)</f>
        <v>South</v>
      </c>
      <c r="V120" t="str">
        <f>VLOOKUP(Table7[[#This Row],[Store_ID]],Table5[#All],4,FALSE)</f>
        <v>Lake Michael</v>
      </c>
      <c r="W120" t="str">
        <f>VLOOKUP(Table7[[#This Row],[Store_ID]],Table5[#All],5,FALSE)</f>
        <v>Online</v>
      </c>
      <c r="X120">
        <v>1</v>
      </c>
      <c r="Y120">
        <v>165</v>
      </c>
      <c r="Z120">
        <v>0.3</v>
      </c>
      <c r="AA120" t="s">
        <v>1829</v>
      </c>
      <c r="AB120">
        <v>115.5</v>
      </c>
    </row>
    <row r="121" spans="1:28" x14ac:dyDescent="0.25">
      <c r="A121" t="s">
        <v>1945</v>
      </c>
      <c r="B121" s="2">
        <v>45503</v>
      </c>
      <c r="C121" t="s">
        <v>529</v>
      </c>
      <c r="D121" t="str">
        <f>VLOOKUP(Table7[[#This Row],[Customer_ID]],Table1[#All],2,FALSE)</f>
        <v>Sean Powell</v>
      </c>
      <c r="E121">
        <f t="shared" si="4"/>
        <v>30</v>
      </c>
      <c r="F121">
        <f t="shared" si="5"/>
        <v>7</v>
      </c>
      <c r="G121">
        <f t="shared" si="6"/>
        <v>2024</v>
      </c>
      <c r="H121">
        <f>VLOOKUP(Table7[[#This Row],[Customer_ID]],Table1[#All],3,FALSE)</f>
        <v>43</v>
      </c>
      <c r="I121" t="str">
        <f>VLOOKUP(Table7[[#This Row],[Customer_ID]],Table1[#All],4,FALSE)</f>
        <v>Male</v>
      </c>
      <c r="J121" t="str">
        <f>VLOOKUP(Table7[[#This Row],[Customer_ID]],Table1[#All],5,FALSE)</f>
        <v>South Kevin</v>
      </c>
      <c r="K121" t="str">
        <f>VLOOKUP(Table7[[#This Row],[Customer_ID]],Table1[#All],6,FALSE)</f>
        <v>Vermont</v>
      </c>
      <c r="L121" t="str">
        <f>VLOOKUP(Table7[[#This Row],[Customer_ID]],Table1[#All],7,FALSE)</f>
        <v>USA</v>
      </c>
      <c r="M121" t="str">
        <f>VLOOKUP(Table7[[#This Row],[Customer_ID]],Table1[#All],8,FALSE)</f>
        <v>Bronze</v>
      </c>
      <c r="N121" t="s">
        <v>1586</v>
      </c>
      <c r="O121" t="str">
        <f>VLOOKUP(Table7[[#This Row],[Product_ID]],Table4_2[#All],3,FALSE)</f>
        <v>Sports</v>
      </c>
      <c r="P121" t="str">
        <f>VLOOKUP(Table7[[#This Row],[Product_ID]],Table4_2[#All],4,FALSE)</f>
        <v>Equipment</v>
      </c>
      <c r="Q121">
        <f>VLOOKUP(Table7[[#This Row],[Product_ID]],Table4_2[#All],5,FALSE)</f>
        <v>21.34</v>
      </c>
      <c r="R121">
        <f>VLOOKUP(Table7[[#This Row],[Product_ID]],Table4_2[#All],6,FALSE)</f>
        <v>65</v>
      </c>
      <c r="S121" t="s">
        <v>1782</v>
      </c>
      <c r="T121" t="str">
        <f>VLOOKUP(Table7[[#This Row],[Store_ID]],Table5[#All],2,FALSE)</f>
        <v>Bean, Jones and Park</v>
      </c>
      <c r="U121" t="str">
        <f>VLOOKUP(Table7[[#This Row],[Store_ID]],Table5[#All],3,FALSE)</f>
        <v>West</v>
      </c>
      <c r="V121" t="str">
        <f>VLOOKUP(Table7[[#This Row],[Store_ID]],Table5[#All],4,FALSE)</f>
        <v>Thompsonborough</v>
      </c>
      <c r="W121" t="str">
        <f>VLOOKUP(Table7[[#This Row],[Store_ID]],Table5[#All],5,FALSE)</f>
        <v>Online</v>
      </c>
      <c r="X121">
        <v>2</v>
      </c>
      <c r="Y121">
        <v>151.51</v>
      </c>
      <c r="Z121">
        <v>0.28999999999999998</v>
      </c>
      <c r="AA121" t="s">
        <v>1829</v>
      </c>
      <c r="AB121">
        <v>215.14420000000001</v>
      </c>
    </row>
    <row r="122" spans="1:28" x14ac:dyDescent="0.25">
      <c r="A122" t="s">
        <v>1946</v>
      </c>
      <c r="B122" s="2">
        <v>45274</v>
      </c>
      <c r="C122" t="s">
        <v>743</v>
      </c>
      <c r="D122" t="str">
        <f>VLOOKUP(Table7[[#This Row],[Customer_ID]],Table1[#All],2,FALSE)</f>
        <v>Timothy Juarez</v>
      </c>
      <c r="E122">
        <f t="shared" si="4"/>
        <v>14</v>
      </c>
      <c r="F122">
        <f t="shared" si="5"/>
        <v>12</v>
      </c>
      <c r="G122">
        <f t="shared" si="6"/>
        <v>2023</v>
      </c>
      <c r="H122">
        <f>VLOOKUP(Table7[[#This Row],[Customer_ID]],Table1[#All],3,FALSE)</f>
        <v>22</v>
      </c>
      <c r="I122" t="str">
        <f>VLOOKUP(Table7[[#This Row],[Customer_ID]],Table1[#All],4,FALSE)</f>
        <v>Female</v>
      </c>
      <c r="J122" t="str">
        <f>VLOOKUP(Table7[[#This Row],[Customer_ID]],Table1[#All],5,FALSE)</f>
        <v>Grahamstad</v>
      </c>
      <c r="K122" t="str">
        <f>VLOOKUP(Table7[[#This Row],[Customer_ID]],Table1[#All],6,FALSE)</f>
        <v>South Carolina</v>
      </c>
      <c r="L122" t="str">
        <f>VLOOKUP(Table7[[#This Row],[Customer_ID]],Table1[#All],7,FALSE)</f>
        <v>USA</v>
      </c>
      <c r="M122" t="str">
        <f>VLOOKUP(Table7[[#This Row],[Customer_ID]],Table1[#All],8,FALSE)</f>
        <v>Bronze</v>
      </c>
      <c r="N122" t="s">
        <v>1610</v>
      </c>
      <c r="O122" t="str">
        <f>VLOOKUP(Table7[[#This Row],[Product_ID]],Table4_2[#All],3,FALSE)</f>
        <v>Sports</v>
      </c>
      <c r="P122" t="str">
        <f>VLOOKUP(Table7[[#This Row],[Product_ID]],Table4_2[#All],4,FALSE)</f>
        <v>Team Sports</v>
      </c>
      <c r="Q122">
        <f>VLOOKUP(Table7[[#This Row],[Product_ID]],Table4_2[#All],5,FALSE)</f>
        <v>204.39</v>
      </c>
      <c r="R122">
        <f>VLOOKUP(Table7[[#This Row],[Product_ID]],Table4_2[#All],6,FALSE)</f>
        <v>281</v>
      </c>
      <c r="S122" t="s">
        <v>1807</v>
      </c>
      <c r="T122" t="str">
        <f>VLOOKUP(Table7[[#This Row],[Store_ID]],Table5[#All],2,FALSE)</f>
        <v>Holloway Ltd</v>
      </c>
      <c r="U122" t="str">
        <f>VLOOKUP(Table7[[#This Row],[Store_ID]],Table5[#All],3,FALSE)</f>
        <v>North</v>
      </c>
      <c r="V122" t="str">
        <f>VLOOKUP(Table7[[#This Row],[Store_ID]],Table5[#All],4,FALSE)</f>
        <v>Bensonhaven</v>
      </c>
      <c r="W122" t="str">
        <f>VLOOKUP(Table7[[#This Row],[Store_ID]],Table5[#All],5,FALSE)</f>
        <v>Flagship</v>
      </c>
      <c r="X122">
        <v>2</v>
      </c>
      <c r="Y122">
        <v>872.93</v>
      </c>
      <c r="Z122">
        <v>0.28999999999999998</v>
      </c>
      <c r="AA122" t="s">
        <v>1829</v>
      </c>
      <c r="AB122">
        <v>1239.5606</v>
      </c>
    </row>
    <row r="123" spans="1:28" x14ac:dyDescent="0.25">
      <c r="A123" t="s">
        <v>1947</v>
      </c>
      <c r="B123" s="2">
        <v>45558</v>
      </c>
      <c r="C123" t="s">
        <v>842</v>
      </c>
      <c r="D123" t="str">
        <f>VLOOKUP(Table7[[#This Row],[Customer_ID]],Table1[#All],2,FALSE)</f>
        <v>Matthew Payne</v>
      </c>
      <c r="E123">
        <f t="shared" si="4"/>
        <v>23</v>
      </c>
      <c r="F123">
        <f t="shared" si="5"/>
        <v>9</v>
      </c>
      <c r="G123">
        <f t="shared" si="6"/>
        <v>2024</v>
      </c>
      <c r="H123">
        <f>VLOOKUP(Table7[[#This Row],[Customer_ID]],Table1[#All],3,FALSE)</f>
        <v>25</v>
      </c>
      <c r="I123" t="str">
        <f>VLOOKUP(Table7[[#This Row],[Customer_ID]],Table1[#All],4,FALSE)</f>
        <v>Male</v>
      </c>
      <c r="J123" t="str">
        <f>VLOOKUP(Table7[[#This Row],[Customer_ID]],Table1[#All],5,FALSE)</f>
        <v>Grahamfurt</v>
      </c>
      <c r="K123" t="str">
        <f>VLOOKUP(Table7[[#This Row],[Customer_ID]],Table1[#All],6,FALSE)</f>
        <v>Wyoming</v>
      </c>
      <c r="L123" t="str">
        <f>VLOOKUP(Table7[[#This Row],[Customer_ID]],Table1[#All],7,FALSE)</f>
        <v>USA</v>
      </c>
      <c r="M123" t="str">
        <f>VLOOKUP(Table7[[#This Row],[Customer_ID]],Table1[#All],8,FALSE)</f>
        <v>Gold</v>
      </c>
      <c r="N123" t="s">
        <v>1592</v>
      </c>
      <c r="O123" t="str">
        <f>VLOOKUP(Table7[[#This Row],[Product_ID]],Table4_2[#All],3,FALSE)</f>
        <v>Sports</v>
      </c>
      <c r="P123" t="str">
        <f>VLOOKUP(Table7[[#This Row],[Product_ID]],Table4_2[#All],4,FALSE)</f>
        <v>Equipment</v>
      </c>
      <c r="Q123">
        <f>VLOOKUP(Table7[[#This Row],[Product_ID]],Table4_2[#All],5,FALSE)</f>
        <v>484.62</v>
      </c>
      <c r="R123">
        <f>VLOOKUP(Table7[[#This Row],[Product_ID]],Table4_2[#All],6,FALSE)</f>
        <v>432</v>
      </c>
      <c r="S123" t="s">
        <v>1789</v>
      </c>
      <c r="T123" t="str">
        <f>VLOOKUP(Table7[[#This Row],[Store_ID]],Table5[#All],2,FALSE)</f>
        <v>Hill, Wagner and Ballard</v>
      </c>
      <c r="U123" t="str">
        <f>VLOOKUP(Table7[[#This Row],[Store_ID]],Table5[#All],3,FALSE)</f>
        <v>East</v>
      </c>
      <c r="V123" t="str">
        <f>VLOOKUP(Table7[[#This Row],[Store_ID]],Table5[#All],4,FALSE)</f>
        <v>East Davidville</v>
      </c>
      <c r="W123" t="str">
        <f>VLOOKUP(Table7[[#This Row],[Store_ID]],Table5[#All],5,FALSE)</f>
        <v>Online</v>
      </c>
      <c r="X123">
        <v>3</v>
      </c>
      <c r="Y123">
        <v>432.4</v>
      </c>
      <c r="Z123">
        <v>0.04</v>
      </c>
      <c r="AA123" t="s">
        <v>1824</v>
      </c>
      <c r="AB123">
        <v>1245.3119999999999</v>
      </c>
    </row>
    <row r="124" spans="1:28" x14ac:dyDescent="0.25">
      <c r="A124" t="s">
        <v>1948</v>
      </c>
      <c r="B124" s="2">
        <v>45886</v>
      </c>
      <c r="C124" t="s">
        <v>1062</v>
      </c>
      <c r="D124" t="str">
        <f>VLOOKUP(Table7[[#This Row],[Customer_ID]],Table1[#All],2,FALSE)</f>
        <v>Jasmine Snyder</v>
      </c>
      <c r="E124">
        <f t="shared" si="4"/>
        <v>17</v>
      </c>
      <c r="F124">
        <f t="shared" si="5"/>
        <v>8</v>
      </c>
      <c r="G124">
        <f t="shared" si="6"/>
        <v>2025</v>
      </c>
      <c r="H124">
        <f>VLOOKUP(Table7[[#This Row],[Customer_ID]],Table1[#All],3,FALSE)</f>
        <v>46</v>
      </c>
      <c r="I124" t="str">
        <f>VLOOKUP(Table7[[#This Row],[Customer_ID]],Table1[#All],4,FALSE)</f>
        <v>Female</v>
      </c>
      <c r="J124" t="str">
        <f>VLOOKUP(Table7[[#This Row],[Customer_ID]],Table1[#All],5,FALSE)</f>
        <v>Hudsonfort</v>
      </c>
      <c r="K124" t="str">
        <f>VLOOKUP(Table7[[#This Row],[Customer_ID]],Table1[#All],6,FALSE)</f>
        <v>Connecticut</v>
      </c>
      <c r="L124" t="str">
        <f>VLOOKUP(Table7[[#This Row],[Customer_ID]],Table1[#All],7,FALSE)</f>
        <v>USA</v>
      </c>
      <c r="M124" t="str">
        <f>VLOOKUP(Table7[[#This Row],[Customer_ID]],Table1[#All],8,FALSE)</f>
        <v>Silver</v>
      </c>
      <c r="N124" t="s">
        <v>1648</v>
      </c>
      <c r="O124" t="str">
        <f>VLOOKUP(Table7[[#This Row],[Product_ID]],Table4_2[#All],3,FALSE)</f>
        <v>Sports</v>
      </c>
      <c r="P124" t="str">
        <f>VLOOKUP(Table7[[#This Row],[Product_ID]],Table4_2[#All],4,FALSE)</f>
        <v>Fitness</v>
      </c>
      <c r="Q124">
        <f>VLOOKUP(Table7[[#This Row],[Product_ID]],Table4_2[#All],5,FALSE)</f>
        <v>190.29</v>
      </c>
      <c r="R124">
        <f>VLOOKUP(Table7[[#This Row],[Product_ID]],Table4_2[#All],6,FALSE)</f>
        <v>260</v>
      </c>
      <c r="S124" t="s">
        <v>1779</v>
      </c>
      <c r="T124" t="str">
        <f>VLOOKUP(Table7[[#This Row],[Store_ID]],Table5[#All],2,FALSE)</f>
        <v>Martinez-Mullins</v>
      </c>
      <c r="U124" t="str">
        <f>VLOOKUP(Table7[[#This Row],[Store_ID]],Table5[#All],3,FALSE)</f>
        <v>South</v>
      </c>
      <c r="V124" t="str">
        <f>VLOOKUP(Table7[[#This Row],[Store_ID]],Table5[#All],4,FALSE)</f>
        <v>Williamsfurt</v>
      </c>
      <c r="W124" t="str">
        <f>VLOOKUP(Table7[[#This Row],[Store_ID]],Table5[#All],5,FALSE)</f>
        <v>Online</v>
      </c>
      <c r="X124">
        <v>2</v>
      </c>
      <c r="Y124">
        <v>197.76</v>
      </c>
      <c r="Z124">
        <v>0.04</v>
      </c>
      <c r="AA124" t="s">
        <v>1824</v>
      </c>
      <c r="AB124">
        <v>379.69920000000002</v>
      </c>
    </row>
    <row r="125" spans="1:28" x14ac:dyDescent="0.25">
      <c r="A125" t="s">
        <v>1949</v>
      </c>
      <c r="B125" s="2">
        <v>45674</v>
      </c>
      <c r="C125" t="s">
        <v>1466</v>
      </c>
      <c r="D125" t="str">
        <f>VLOOKUP(Table7[[#This Row],[Customer_ID]],Table1[#All],2,FALSE)</f>
        <v>Elizabeth Foster</v>
      </c>
      <c r="E125">
        <f t="shared" si="4"/>
        <v>17</v>
      </c>
      <c r="F125">
        <f t="shared" si="5"/>
        <v>1</v>
      </c>
      <c r="G125">
        <f t="shared" si="6"/>
        <v>2025</v>
      </c>
      <c r="H125">
        <f>VLOOKUP(Table7[[#This Row],[Customer_ID]],Table1[#All],3,FALSE)</f>
        <v>33</v>
      </c>
      <c r="I125" t="str">
        <f>VLOOKUP(Table7[[#This Row],[Customer_ID]],Table1[#All],4,FALSE)</f>
        <v>Female</v>
      </c>
      <c r="J125" t="str">
        <f>VLOOKUP(Table7[[#This Row],[Customer_ID]],Table1[#All],5,FALSE)</f>
        <v>Anthonymouth</v>
      </c>
      <c r="K125" t="str">
        <f>VLOOKUP(Table7[[#This Row],[Customer_ID]],Table1[#All],6,FALSE)</f>
        <v>Oklahoma</v>
      </c>
      <c r="L125" t="str">
        <f>VLOOKUP(Table7[[#This Row],[Customer_ID]],Table1[#All],7,FALSE)</f>
        <v>USA</v>
      </c>
      <c r="M125" t="str">
        <f>VLOOKUP(Table7[[#This Row],[Customer_ID]],Table1[#All],8,FALSE)</f>
        <v>Gold</v>
      </c>
      <c r="N125" t="s">
        <v>1628</v>
      </c>
      <c r="O125" t="str">
        <f>VLOOKUP(Table7[[#This Row],[Product_ID]],Table4_2[#All],3,FALSE)</f>
        <v>Electronics</v>
      </c>
      <c r="P125" t="str">
        <f>VLOOKUP(Table7[[#This Row],[Product_ID]],Table4_2[#All],4,FALSE)</f>
        <v>Audio</v>
      </c>
      <c r="Q125">
        <f>VLOOKUP(Table7[[#This Row],[Product_ID]],Table4_2[#All],5,FALSE)</f>
        <v>38.520000000000003</v>
      </c>
      <c r="R125">
        <f>VLOOKUP(Table7[[#This Row],[Product_ID]],Table4_2[#All],6,FALSE)</f>
        <v>378</v>
      </c>
      <c r="S125" t="s">
        <v>1761</v>
      </c>
      <c r="T125" t="str">
        <f>VLOOKUP(Table7[[#This Row],[Store_ID]],Table5[#All],2,FALSE)</f>
        <v>Black-Horn</v>
      </c>
      <c r="U125" t="str">
        <f>VLOOKUP(Table7[[#This Row],[Store_ID]],Table5[#All],3,FALSE)</f>
        <v>South</v>
      </c>
      <c r="V125" t="str">
        <f>VLOOKUP(Table7[[#This Row],[Store_ID]],Table5[#All],4,FALSE)</f>
        <v>North Nancyview</v>
      </c>
      <c r="W125" t="str">
        <f>VLOOKUP(Table7[[#This Row],[Store_ID]],Table5[#All],5,FALSE)</f>
        <v>Outlet</v>
      </c>
      <c r="X125">
        <v>3</v>
      </c>
      <c r="Y125">
        <v>334.6</v>
      </c>
      <c r="Z125">
        <v>0.11</v>
      </c>
      <c r="AA125" t="s">
        <v>1826</v>
      </c>
      <c r="AB125">
        <v>893.38200000000006</v>
      </c>
    </row>
    <row r="126" spans="1:28" x14ac:dyDescent="0.25">
      <c r="A126" t="s">
        <v>1950</v>
      </c>
      <c r="B126" s="2">
        <v>45777</v>
      </c>
      <c r="C126" t="s">
        <v>314</v>
      </c>
      <c r="D126" t="str">
        <f>VLOOKUP(Table7[[#This Row],[Customer_ID]],Table1[#All],2,FALSE)</f>
        <v>Melissa Duffy MD</v>
      </c>
      <c r="E126">
        <f t="shared" si="4"/>
        <v>30</v>
      </c>
      <c r="F126">
        <f t="shared" si="5"/>
        <v>4</v>
      </c>
      <c r="G126">
        <f t="shared" si="6"/>
        <v>2025</v>
      </c>
      <c r="H126">
        <f>VLOOKUP(Table7[[#This Row],[Customer_ID]],Table1[#All],3,FALSE)</f>
        <v>58</v>
      </c>
      <c r="I126" t="str">
        <f>VLOOKUP(Table7[[#This Row],[Customer_ID]],Table1[#All],4,FALSE)</f>
        <v>Female</v>
      </c>
      <c r="J126" t="str">
        <f>VLOOKUP(Table7[[#This Row],[Customer_ID]],Table1[#All],5,FALSE)</f>
        <v>East Jenna</v>
      </c>
      <c r="K126" t="str">
        <f>VLOOKUP(Table7[[#This Row],[Customer_ID]],Table1[#All],6,FALSE)</f>
        <v>South Carolina</v>
      </c>
      <c r="L126" t="str">
        <f>VLOOKUP(Table7[[#This Row],[Customer_ID]],Table1[#All],7,FALSE)</f>
        <v>USA</v>
      </c>
      <c r="M126" t="str">
        <f>VLOOKUP(Table7[[#This Row],[Customer_ID]],Table1[#All],8,FALSE)</f>
        <v>Bronze</v>
      </c>
      <c r="N126" t="s">
        <v>1576</v>
      </c>
      <c r="O126" t="str">
        <f>VLOOKUP(Table7[[#This Row],[Product_ID]],Table4_2[#All],3,FALSE)</f>
        <v>Home</v>
      </c>
      <c r="P126" t="str">
        <f>VLOOKUP(Table7[[#This Row],[Product_ID]],Table4_2[#All],4,FALSE)</f>
        <v>Decor</v>
      </c>
      <c r="Q126">
        <f>VLOOKUP(Table7[[#This Row],[Product_ID]],Table4_2[#All],5,FALSE)</f>
        <v>48.01</v>
      </c>
      <c r="R126">
        <f>VLOOKUP(Table7[[#This Row],[Product_ID]],Table4_2[#All],6,FALSE)</f>
        <v>439</v>
      </c>
      <c r="S126" t="s">
        <v>1766</v>
      </c>
      <c r="T126" t="str">
        <f>VLOOKUP(Table7[[#This Row],[Store_ID]],Table5[#All],2,FALSE)</f>
        <v>Johnson-Wright</v>
      </c>
      <c r="U126" t="str">
        <f>VLOOKUP(Table7[[#This Row],[Store_ID]],Table5[#All],3,FALSE)</f>
        <v>North</v>
      </c>
      <c r="V126" t="str">
        <f>VLOOKUP(Table7[[#This Row],[Store_ID]],Table5[#All],4,FALSE)</f>
        <v>Hoodberg</v>
      </c>
      <c r="W126" t="str">
        <f>VLOOKUP(Table7[[#This Row],[Store_ID]],Table5[#All],5,FALSE)</f>
        <v>Outlet</v>
      </c>
      <c r="X126">
        <v>2</v>
      </c>
      <c r="Y126">
        <v>44.35</v>
      </c>
      <c r="Z126">
        <v>0.2</v>
      </c>
      <c r="AA126" t="s">
        <v>1829</v>
      </c>
      <c r="AB126">
        <v>70.960000000000008</v>
      </c>
    </row>
    <row r="127" spans="1:28" x14ac:dyDescent="0.25">
      <c r="A127" t="s">
        <v>1951</v>
      </c>
      <c r="B127" s="2">
        <v>45598</v>
      </c>
      <c r="C127" t="s">
        <v>1530</v>
      </c>
      <c r="D127" t="str">
        <f>VLOOKUP(Table7[[#This Row],[Customer_ID]],Table1[#All],2,FALSE)</f>
        <v>Traci Gonzalez</v>
      </c>
      <c r="E127">
        <f t="shared" si="4"/>
        <v>2</v>
      </c>
      <c r="F127">
        <f t="shared" si="5"/>
        <v>11</v>
      </c>
      <c r="G127">
        <f t="shared" si="6"/>
        <v>2024</v>
      </c>
      <c r="H127">
        <f>VLOOKUP(Table7[[#This Row],[Customer_ID]],Table1[#All],3,FALSE)</f>
        <v>35</v>
      </c>
      <c r="I127" t="str">
        <f>VLOOKUP(Table7[[#This Row],[Customer_ID]],Table1[#All],4,FALSE)</f>
        <v>Male</v>
      </c>
      <c r="J127" t="str">
        <f>VLOOKUP(Table7[[#This Row],[Customer_ID]],Table1[#All],5,FALSE)</f>
        <v>Snyderfurt</v>
      </c>
      <c r="K127" t="str">
        <f>VLOOKUP(Table7[[#This Row],[Customer_ID]],Table1[#All],6,FALSE)</f>
        <v>New Mexico</v>
      </c>
      <c r="L127" t="str">
        <f>VLOOKUP(Table7[[#This Row],[Customer_ID]],Table1[#All],7,FALSE)</f>
        <v>USA</v>
      </c>
      <c r="M127" t="str">
        <f>VLOOKUP(Table7[[#This Row],[Customer_ID]],Table1[#All],8,FALSE)</f>
        <v>Silver</v>
      </c>
      <c r="N127" t="s">
        <v>1562</v>
      </c>
      <c r="O127" t="str">
        <f>VLOOKUP(Table7[[#This Row],[Product_ID]],Table4_2[#All],3,FALSE)</f>
        <v>Electronics</v>
      </c>
      <c r="P127" t="str">
        <f>VLOOKUP(Table7[[#This Row],[Product_ID]],Table4_2[#All],4,FALSE)</f>
        <v>Audio</v>
      </c>
      <c r="Q127">
        <f>VLOOKUP(Table7[[#This Row],[Product_ID]],Table4_2[#All],5,FALSE)</f>
        <v>439.07</v>
      </c>
      <c r="R127">
        <f>VLOOKUP(Table7[[#This Row],[Product_ID]],Table4_2[#All],6,FALSE)</f>
        <v>142</v>
      </c>
      <c r="S127" t="s">
        <v>1776</v>
      </c>
      <c r="T127" t="str">
        <f>VLOOKUP(Table7[[#This Row],[Store_ID]],Table5[#All],2,FALSE)</f>
        <v>Benson-Elliott</v>
      </c>
      <c r="U127" t="str">
        <f>VLOOKUP(Table7[[#This Row],[Store_ID]],Table5[#All],3,FALSE)</f>
        <v>East</v>
      </c>
      <c r="V127" t="str">
        <f>VLOOKUP(Table7[[#This Row],[Store_ID]],Table5[#All],4,FALSE)</f>
        <v>Port Josephberg</v>
      </c>
      <c r="W127" t="str">
        <f>VLOOKUP(Table7[[#This Row],[Store_ID]],Table5[#All],5,FALSE)</f>
        <v>Online</v>
      </c>
      <c r="X127">
        <v>1</v>
      </c>
      <c r="Y127">
        <v>846.31</v>
      </c>
      <c r="Z127">
        <v>0.05</v>
      </c>
      <c r="AA127" t="s">
        <v>1826</v>
      </c>
      <c r="AB127">
        <v>803.9944999999999</v>
      </c>
    </row>
    <row r="128" spans="1:28" x14ac:dyDescent="0.25">
      <c r="A128" t="s">
        <v>1952</v>
      </c>
      <c r="B128" s="2">
        <v>45884</v>
      </c>
      <c r="C128" t="s">
        <v>449</v>
      </c>
      <c r="D128" t="str">
        <f>VLOOKUP(Table7[[#This Row],[Customer_ID]],Table1[#All],2,FALSE)</f>
        <v>Joseph Richards</v>
      </c>
      <c r="E128">
        <f t="shared" si="4"/>
        <v>15</v>
      </c>
      <c r="F128">
        <f t="shared" si="5"/>
        <v>8</v>
      </c>
      <c r="G128">
        <f t="shared" si="6"/>
        <v>2025</v>
      </c>
      <c r="H128">
        <f>VLOOKUP(Table7[[#This Row],[Customer_ID]],Table1[#All],3,FALSE)</f>
        <v>34</v>
      </c>
      <c r="I128" t="str">
        <f>VLOOKUP(Table7[[#This Row],[Customer_ID]],Table1[#All],4,FALSE)</f>
        <v>Female</v>
      </c>
      <c r="J128" t="str">
        <f>VLOOKUP(Table7[[#This Row],[Customer_ID]],Table1[#All],5,FALSE)</f>
        <v>Wigginsville</v>
      </c>
      <c r="K128" t="str">
        <f>VLOOKUP(Table7[[#This Row],[Customer_ID]],Table1[#All],6,FALSE)</f>
        <v>Alabama</v>
      </c>
      <c r="L128" t="str">
        <f>VLOOKUP(Table7[[#This Row],[Customer_ID]],Table1[#All],7,FALSE)</f>
        <v>USA</v>
      </c>
      <c r="M128" t="str">
        <f>VLOOKUP(Table7[[#This Row],[Customer_ID]],Table1[#All],8,FALSE)</f>
        <v>Bronze</v>
      </c>
      <c r="N128" t="s">
        <v>1618</v>
      </c>
      <c r="O128" t="str">
        <f>VLOOKUP(Table7[[#This Row],[Product_ID]],Table4_2[#All],3,FALSE)</f>
        <v>Home</v>
      </c>
      <c r="P128" t="str">
        <f>VLOOKUP(Table7[[#This Row],[Product_ID]],Table4_2[#All],4,FALSE)</f>
        <v>Lighting</v>
      </c>
      <c r="Q128">
        <f>VLOOKUP(Table7[[#This Row],[Product_ID]],Table4_2[#All],5,FALSE)</f>
        <v>382.22</v>
      </c>
      <c r="R128">
        <f>VLOOKUP(Table7[[#This Row],[Product_ID]],Table4_2[#All],6,FALSE)</f>
        <v>329</v>
      </c>
      <c r="S128" t="s">
        <v>1794</v>
      </c>
      <c r="T128" t="str">
        <f>VLOOKUP(Table7[[#This Row],[Store_ID]],Table5[#All],2,FALSE)</f>
        <v>Thomas, Bridges and Harris</v>
      </c>
      <c r="U128" t="str">
        <f>VLOOKUP(Table7[[#This Row],[Store_ID]],Table5[#All],3,FALSE)</f>
        <v>North</v>
      </c>
      <c r="V128" t="str">
        <f>VLOOKUP(Table7[[#This Row],[Store_ID]],Table5[#All],4,FALSE)</f>
        <v>Sabrinatown</v>
      </c>
      <c r="W128" t="str">
        <f>VLOOKUP(Table7[[#This Row],[Store_ID]],Table5[#All],5,FALSE)</f>
        <v>Online</v>
      </c>
      <c r="X128">
        <v>1</v>
      </c>
      <c r="Y128">
        <v>996.48</v>
      </c>
      <c r="Z128">
        <v>7.0000000000000007E-2</v>
      </c>
      <c r="AA128" t="s">
        <v>1829</v>
      </c>
      <c r="AB128">
        <v>926.7263999999999</v>
      </c>
    </row>
    <row r="129" spans="1:28" x14ac:dyDescent="0.25">
      <c r="A129" t="s">
        <v>1953</v>
      </c>
      <c r="B129" s="2">
        <v>45916</v>
      </c>
      <c r="C129" t="s">
        <v>881</v>
      </c>
      <c r="D129" t="str">
        <f>VLOOKUP(Table7[[#This Row],[Customer_ID]],Table1[#All],2,FALSE)</f>
        <v>Jeffrey Gomez</v>
      </c>
      <c r="E129">
        <f t="shared" si="4"/>
        <v>16</v>
      </c>
      <c r="F129">
        <f t="shared" si="5"/>
        <v>9</v>
      </c>
      <c r="G129">
        <f t="shared" si="6"/>
        <v>2025</v>
      </c>
      <c r="H129">
        <f>VLOOKUP(Table7[[#This Row],[Customer_ID]],Table1[#All],3,FALSE)</f>
        <v>22</v>
      </c>
      <c r="I129" t="str">
        <f>VLOOKUP(Table7[[#This Row],[Customer_ID]],Table1[#All],4,FALSE)</f>
        <v>Female</v>
      </c>
      <c r="J129" t="str">
        <f>VLOOKUP(Table7[[#This Row],[Customer_ID]],Table1[#All],5,FALSE)</f>
        <v>Lake Nicole</v>
      </c>
      <c r="K129" t="str">
        <f>VLOOKUP(Table7[[#This Row],[Customer_ID]],Table1[#All],6,FALSE)</f>
        <v>Colorado</v>
      </c>
      <c r="L129" t="str">
        <f>VLOOKUP(Table7[[#This Row],[Customer_ID]],Table1[#All],7,FALSE)</f>
        <v>USA</v>
      </c>
      <c r="M129" t="str">
        <f>VLOOKUP(Table7[[#This Row],[Customer_ID]],Table1[#All],8,FALSE)</f>
        <v>Platinum</v>
      </c>
      <c r="N129" t="s">
        <v>1734</v>
      </c>
      <c r="O129" t="str">
        <f>VLOOKUP(Table7[[#This Row],[Product_ID]],Table4_2[#All],3,FALSE)</f>
        <v>Electronics</v>
      </c>
      <c r="P129" t="str">
        <f>VLOOKUP(Table7[[#This Row],[Product_ID]],Table4_2[#All],4,FALSE)</f>
        <v>Computer</v>
      </c>
      <c r="Q129">
        <f>VLOOKUP(Table7[[#This Row],[Product_ID]],Table4_2[#All],5,FALSE)</f>
        <v>377.52</v>
      </c>
      <c r="R129">
        <f>VLOOKUP(Table7[[#This Row],[Product_ID]],Table4_2[#All],6,FALSE)</f>
        <v>485</v>
      </c>
      <c r="S129" t="s">
        <v>1776</v>
      </c>
      <c r="T129" t="str">
        <f>VLOOKUP(Table7[[#This Row],[Store_ID]],Table5[#All],2,FALSE)</f>
        <v>Benson-Elliott</v>
      </c>
      <c r="U129" t="str">
        <f>VLOOKUP(Table7[[#This Row],[Store_ID]],Table5[#All],3,FALSE)</f>
        <v>East</v>
      </c>
      <c r="V129" t="str">
        <f>VLOOKUP(Table7[[#This Row],[Store_ID]],Table5[#All],4,FALSE)</f>
        <v>Port Josephberg</v>
      </c>
      <c r="W129" t="str">
        <f>VLOOKUP(Table7[[#This Row],[Store_ID]],Table5[#All],5,FALSE)</f>
        <v>Online</v>
      </c>
      <c r="X129">
        <v>3</v>
      </c>
      <c r="Y129">
        <v>949.19</v>
      </c>
      <c r="Z129">
        <v>0.03</v>
      </c>
      <c r="AA129" t="s">
        <v>1829</v>
      </c>
      <c r="AB129">
        <v>2762.1428999999998</v>
      </c>
    </row>
    <row r="130" spans="1:28" x14ac:dyDescent="0.25">
      <c r="A130" t="s">
        <v>1954</v>
      </c>
      <c r="B130" s="2">
        <v>45347</v>
      </c>
      <c r="C130" t="s">
        <v>1238</v>
      </c>
      <c r="D130" t="str">
        <f>VLOOKUP(Table7[[#This Row],[Customer_ID]],Table1[#All],2,FALSE)</f>
        <v>Charles Norman PhD</v>
      </c>
      <c r="E130">
        <f t="shared" ref="E130:E193" si="7">DAY(B130)</f>
        <v>25</v>
      </c>
      <c r="F130">
        <f t="shared" ref="F130:F193" si="8">MONTH(B130)</f>
        <v>2</v>
      </c>
      <c r="G130">
        <f t="shared" ref="G130:G193" si="9">YEAR(B130)</f>
        <v>2024</v>
      </c>
      <c r="H130">
        <f>VLOOKUP(Table7[[#This Row],[Customer_ID]],Table1[#All],3,FALSE)</f>
        <v>62</v>
      </c>
      <c r="I130" t="str">
        <f>VLOOKUP(Table7[[#This Row],[Customer_ID]],Table1[#All],4,FALSE)</f>
        <v>Female</v>
      </c>
      <c r="J130" t="str">
        <f>VLOOKUP(Table7[[#This Row],[Customer_ID]],Table1[#All],5,FALSE)</f>
        <v>East Jennifer</v>
      </c>
      <c r="K130" t="str">
        <f>VLOOKUP(Table7[[#This Row],[Customer_ID]],Table1[#All],6,FALSE)</f>
        <v>Kansas</v>
      </c>
      <c r="L130" t="str">
        <f>VLOOKUP(Table7[[#This Row],[Customer_ID]],Table1[#All],7,FALSE)</f>
        <v>USA</v>
      </c>
      <c r="M130" t="str">
        <f>VLOOKUP(Table7[[#This Row],[Customer_ID]],Table1[#All],8,FALSE)</f>
        <v>Platinum</v>
      </c>
      <c r="N130" t="s">
        <v>1736</v>
      </c>
      <c r="O130" t="str">
        <f>VLOOKUP(Table7[[#This Row],[Product_ID]],Table4_2[#All],3,FALSE)</f>
        <v>Beauty</v>
      </c>
      <c r="P130" t="str">
        <f>VLOOKUP(Table7[[#This Row],[Product_ID]],Table4_2[#All],4,FALSE)</f>
        <v>Skincare</v>
      </c>
      <c r="Q130">
        <f>VLOOKUP(Table7[[#This Row],[Product_ID]],Table4_2[#All],5,FALSE)</f>
        <v>358.47</v>
      </c>
      <c r="R130">
        <f>VLOOKUP(Table7[[#This Row],[Product_ID]],Table4_2[#All],6,FALSE)</f>
        <v>213</v>
      </c>
      <c r="S130" t="s">
        <v>1786</v>
      </c>
      <c r="T130" t="str">
        <f>VLOOKUP(Table7[[#This Row],[Store_ID]],Table5[#All],2,FALSE)</f>
        <v>Moore, Padilla and Butler</v>
      </c>
      <c r="U130" t="str">
        <f>VLOOKUP(Table7[[#This Row],[Store_ID]],Table5[#All],3,FALSE)</f>
        <v>South</v>
      </c>
      <c r="V130" t="str">
        <f>VLOOKUP(Table7[[#This Row],[Store_ID]],Table5[#All],4,FALSE)</f>
        <v>East Johnstad</v>
      </c>
      <c r="W130" t="str">
        <f>VLOOKUP(Table7[[#This Row],[Store_ID]],Table5[#All],5,FALSE)</f>
        <v>Flagship</v>
      </c>
      <c r="X130">
        <v>2</v>
      </c>
      <c r="Y130">
        <v>724.97</v>
      </c>
      <c r="Z130">
        <v>0.1</v>
      </c>
      <c r="AA130" t="s">
        <v>1824</v>
      </c>
      <c r="AB130">
        <v>1304.9459999999999</v>
      </c>
    </row>
    <row r="131" spans="1:28" x14ac:dyDescent="0.25">
      <c r="A131" t="s">
        <v>1955</v>
      </c>
      <c r="B131" s="2">
        <v>45723</v>
      </c>
      <c r="C131" t="s">
        <v>993</v>
      </c>
      <c r="D131" t="str">
        <f>VLOOKUP(Table7[[#This Row],[Customer_ID]],Table1[#All],2,FALSE)</f>
        <v>William Rodriguez</v>
      </c>
      <c r="E131">
        <f t="shared" si="7"/>
        <v>7</v>
      </c>
      <c r="F131">
        <f t="shared" si="8"/>
        <v>3</v>
      </c>
      <c r="G131">
        <f t="shared" si="9"/>
        <v>2025</v>
      </c>
      <c r="H131">
        <f>VLOOKUP(Table7[[#This Row],[Customer_ID]],Table1[#All],3,FALSE)</f>
        <v>49</v>
      </c>
      <c r="I131" t="str">
        <f>VLOOKUP(Table7[[#This Row],[Customer_ID]],Table1[#All],4,FALSE)</f>
        <v>Male</v>
      </c>
      <c r="J131" t="str">
        <f>VLOOKUP(Table7[[#This Row],[Customer_ID]],Table1[#All],5,FALSE)</f>
        <v>Port Chad</v>
      </c>
      <c r="K131" t="str">
        <f>VLOOKUP(Table7[[#This Row],[Customer_ID]],Table1[#All],6,FALSE)</f>
        <v>Massachusetts</v>
      </c>
      <c r="L131" t="str">
        <f>VLOOKUP(Table7[[#This Row],[Customer_ID]],Table1[#All],7,FALSE)</f>
        <v>USA</v>
      </c>
      <c r="M131" t="str">
        <f>VLOOKUP(Table7[[#This Row],[Customer_ID]],Table1[#All],8,FALSE)</f>
        <v>Silver</v>
      </c>
      <c r="N131" t="s">
        <v>1546</v>
      </c>
      <c r="O131" t="str">
        <f>VLOOKUP(Table7[[#This Row],[Product_ID]],Table4_2[#All],3,FALSE)</f>
        <v>Clothing</v>
      </c>
      <c r="P131" t="str">
        <f>VLOOKUP(Table7[[#This Row],[Product_ID]],Table4_2[#All],4,FALSE)</f>
        <v>Tops</v>
      </c>
      <c r="Q131">
        <f>VLOOKUP(Table7[[#This Row],[Product_ID]],Table4_2[#All],5,FALSE)</f>
        <v>342.56</v>
      </c>
      <c r="R131">
        <f>VLOOKUP(Table7[[#This Row],[Product_ID]],Table4_2[#All],6,FALSE)</f>
        <v>181</v>
      </c>
      <c r="S131" t="s">
        <v>1804</v>
      </c>
      <c r="T131" t="str">
        <f>VLOOKUP(Table7[[#This Row],[Store_ID]],Table5[#All],2,FALSE)</f>
        <v>Frederick-Wright</v>
      </c>
      <c r="U131" t="str">
        <f>VLOOKUP(Table7[[#This Row],[Store_ID]],Table5[#All],3,FALSE)</f>
        <v>West</v>
      </c>
      <c r="V131" t="str">
        <f>VLOOKUP(Table7[[#This Row],[Store_ID]],Table5[#All],4,FALSE)</f>
        <v>New Jimmymouth</v>
      </c>
      <c r="W131" t="str">
        <f>VLOOKUP(Table7[[#This Row],[Store_ID]],Table5[#All],5,FALSE)</f>
        <v>Flagship</v>
      </c>
      <c r="X131">
        <v>1</v>
      </c>
      <c r="Y131">
        <v>783.25</v>
      </c>
      <c r="Z131">
        <v>0.3</v>
      </c>
      <c r="AA131" t="s">
        <v>1824</v>
      </c>
      <c r="AB131">
        <v>548.27499999999998</v>
      </c>
    </row>
    <row r="132" spans="1:28" x14ac:dyDescent="0.25">
      <c r="A132" t="s">
        <v>1956</v>
      </c>
      <c r="B132" s="2">
        <v>45495</v>
      </c>
      <c r="C132" t="s">
        <v>1077</v>
      </c>
      <c r="D132" t="str">
        <f>VLOOKUP(Table7[[#This Row],[Customer_ID]],Table1[#All],2,FALSE)</f>
        <v>Ryan Moore</v>
      </c>
      <c r="E132">
        <f t="shared" si="7"/>
        <v>22</v>
      </c>
      <c r="F132">
        <f t="shared" si="8"/>
        <v>7</v>
      </c>
      <c r="G132">
        <f t="shared" si="9"/>
        <v>2024</v>
      </c>
      <c r="H132">
        <f>VLOOKUP(Table7[[#This Row],[Customer_ID]],Table1[#All],3,FALSE)</f>
        <v>38</v>
      </c>
      <c r="I132" t="str">
        <f>VLOOKUP(Table7[[#This Row],[Customer_ID]],Table1[#All],4,FALSE)</f>
        <v>Male</v>
      </c>
      <c r="J132" t="str">
        <f>VLOOKUP(Table7[[#This Row],[Customer_ID]],Table1[#All],5,FALSE)</f>
        <v>Cartershire</v>
      </c>
      <c r="K132" t="str">
        <f>VLOOKUP(Table7[[#This Row],[Customer_ID]],Table1[#All],6,FALSE)</f>
        <v>Virginia</v>
      </c>
      <c r="L132" t="str">
        <f>VLOOKUP(Table7[[#This Row],[Customer_ID]],Table1[#All],7,FALSE)</f>
        <v>USA</v>
      </c>
      <c r="M132" t="str">
        <f>VLOOKUP(Table7[[#This Row],[Customer_ID]],Table1[#All],8,FALSE)</f>
        <v>Bronze</v>
      </c>
      <c r="N132" t="s">
        <v>1582</v>
      </c>
      <c r="O132" t="str">
        <f>VLOOKUP(Table7[[#This Row],[Product_ID]],Table4_2[#All],3,FALSE)</f>
        <v>Sports</v>
      </c>
      <c r="P132" t="str">
        <f>VLOOKUP(Table7[[#This Row],[Product_ID]],Table4_2[#All],4,FALSE)</f>
        <v>Accessories</v>
      </c>
      <c r="Q132">
        <f>VLOOKUP(Table7[[#This Row],[Product_ID]],Table4_2[#All],5,FALSE)</f>
        <v>144.53</v>
      </c>
      <c r="R132">
        <f>VLOOKUP(Table7[[#This Row],[Product_ID]],Table4_2[#All],6,FALSE)</f>
        <v>367</v>
      </c>
      <c r="S132" t="s">
        <v>1766</v>
      </c>
      <c r="T132" t="str">
        <f>VLOOKUP(Table7[[#This Row],[Store_ID]],Table5[#All],2,FALSE)</f>
        <v>Johnson-Wright</v>
      </c>
      <c r="U132" t="str">
        <f>VLOOKUP(Table7[[#This Row],[Store_ID]],Table5[#All],3,FALSE)</f>
        <v>North</v>
      </c>
      <c r="V132" t="str">
        <f>VLOOKUP(Table7[[#This Row],[Store_ID]],Table5[#All],4,FALSE)</f>
        <v>Hoodberg</v>
      </c>
      <c r="W132" t="str">
        <f>VLOOKUP(Table7[[#This Row],[Store_ID]],Table5[#All],5,FALSE)</f>
        <v>Outlet</v>
      </c>
      <c r="X132">
        <v>1</v>
      </c>
      <c r="Y132">
        <v>942.38</v>
      </c>
      <c r="Z132">
        <v>0.17</v>
      </c>
      <c r="AA132" t="s">
        <v>1824</v>
      </c>
      <c r="AB132">
        <v>782.17539999999997</v>
      </c>
    </row>
    <row r="133" spans="1:28" x14ac:dyDescent="0.25">
      <c r="A133" t="s">
        <v>1957</v>
      </c>
      <c r="B133" s="2">
        <v>45444</v>
      </c>
      <c r="C133" t="s">
        <v>1524</v>
      </c>
      <c r="D133" t="str">
        <f>VLOOKUP(Table7[[#This Row],[Customer_ID]],Table1[#All],2,FALSE)</f>
        <v>Christopher Ford</v>
      </c>
      <c r="E133">
        <f t="shared" si="7"/>
        <v>1</v>
      </c>
      <c r="F133">
        <f t="shared" si="8"/>
        <v>6</v>
      </c>
      <c r="G133">
        <f t="shared" si="9"/>
        <v>2024</v>
      </c>
      <c r="H133">
        <f>VLOOKUP(Table7[[#This Row],[Customer_ID]],Table1[#All],3,FALSE)</f>
        <v>56</v>
      </c>
      <c r="I133" t="str">
        <f>VLOOKUP(Table7[[#This Row],[Customer_ID]],Table1[#All],4,FALSE)</f>
        <v>Male</v>
      </c>
      <c r="J133" t="str">
        <f>VLOOKUP(Table7[[#This Row],[Customer_ID]],Table1[#All],5,FALSE)</f>
        <v>North Seanfurt</v>
      </c>
      <c r="K133" t="str">
        <f>VLOOKUP(Table7[[#This Row],[Customer_ID]],Table1[#All],6,FALSE)</f>
        <v>Ohio</v>
      </c>
      <c r="L133" t="str">
        <f>VLOOKUP(Table7[[#This Row],[Customer_ID]],Table1[#All],7,FALSE)</f>
        <v>USA</v>
      </c>
      <c r="M133" t="str">
        <f>VLOOKUP(Table7[[#This Row],[Customer_ID]],Table1[#All],8,FALSE)</f>
        <v>Bronze</v>
      </c>
      <c r="N133" t="s">
        <v>1650</v>
      </c>
      <c r="O133" t="str">
        <f>VLOOKUP(Table7[[#This Row],[Product_ID]],Table4_2[#All],3,FALSE)</f>
        <v>Electronics</v>
      </c>
      <c r="P133" t="str">
        <f>VLOOKUP(Table7[[#This Row],[Product_ID]],Table4_2[#All],4,FALSE)</f>
        <v>Accessories</v>
      </c>
      <c r="Q133">
        <f>VLOOKUP(Table7[[#This Row],[Product_ID]],Table4_2[#All],5,FALSE)</f>
        <v>88.49</v>
      </c>
      <c r="R133">
        <f>VLOOKUP(Table7[[#This Row],[Product_ID]],Table4_2[#All],6,FALSE)</f>
        <v>246</v>
      </c>
      <c r="S133" t="s">
        <v>1792</v>
      </c>
      <c r="T133" t="str">
        <f>VLOOKUP(Table7[[#This Row],[Store_ID]],Table5[#All],2,FALSE)</f>
        <v>Aguirre-Keller</v>
      </c>
      <c r="U133" t="str">
        <f>VLOOKUP(Table7[[#This Row],[Store_ID]],Table5[#All],3,FALSE)</f>
        <v>South</v>
      </c>
      <c r="V133" t="str">
        <f>VLOOKUP(Table7[[#This Row],[Store_ID]],Table5[#All],4,FALSE)</f>
        <v>Lake Michael</v>
      </c>
      <c r="W133" t="str">
        <f>VLOOKUP(Table7[[#This Row],[Store_ID]],Table5[#All],5,FALSE)</f>
        <v>Online</v>
      </c>
      <c r="X133">
        <v>3</v>
      </c>
      <c r="Y133">
        <v>298.35000000000002</v>
      </c>
      <c r="Z133">
        <v>0.05</v>
      </c>
      <c r="AA133" t="s">
        <v>1829</v>
      </c>
      <c r="AB133">
        <v>850.29750000000001</v>
      </c>
    </row>
    <row r="134" spans="1:28" x14ac:dyDescent="0.25">
      <c r="A134" t="s">
        <v>1958</v>
      </c>
      <c r="B134" s="2">
        <v>45662</v>
      </c>
      <c r="C134" t="s">
        <v>547</v>
      </c>
      <c r="D134" t="str">
        <f>VLOOKUP(Table7[[#This Row],[Customer_ID]],Table1[#All],2,FALSE)</f>
        <v>Daniel Rivas</v>
      </c>
      <c r="E134">
        <f t="shared" si="7"/>
        <v>5</v>
      </c>
      <c r="F134">
        <f t="shared" si="8"/>
        <v>1</v>
      </c>
      <c r="G134">
        <f t="shared" si="9"/>
        <v>2025</v>
      </c>
      <c r="H134">
        <f>VLOOKUP(Table7[[#This Row],[Customer_ID]],Table1[#All],3,FALSE)</f>
        <v>39</v>
      </c>
      <c r="I134" t="str">
        <f>VLOOKUP(Table7[[#This Row],[Customer_ID]],Table1[#All],4,FALSE)</f>
        <v>Female</v>
      </c>
      <c r="J134" t="str">
        <f>VLOOKUP(Table7[[#This Row],[Customer_ID]],Table1[#All],5,FALSE)</f>
        <v>Dominiquefort</v>
      </c>
      <c r="K134" t="str">
        <f>VLOOKUP(Table7[[#This Row],[Customer_ID]],Table1[#All],6,FALSE)</f>
        <v>Georgia</v>
      </c>
      <c r="L134" t="str">
        <f>VLOOKUP(Table7[[#This Row],[Customer_ID]],Table1[#All],7,FALSE)</f>
        <v>USA</v>
      </c>
      <c r="M134" t="str">
        <f>VLOOKUP(Table7[[#This Row],[Customer_ID]],Table1[#All],8,FALSE)</f>
        <v>Silver</v>
      </c>
      <c r="N134" t="s">
        <v>1644</v>
      </c>
      <c r="O134" t="str">
        <f>VLOOKUP(Table7[[#This Row],[Product_ID]],Table4_2[#All],3,FALSE)</f>
        <v>Electronics</v>
      </c>
      <c r="P134" t="str">
        <f>VLOOKUP(Table7[[#This Row],[Product_ID]],Table4_2[#All],4,FALSE)</f>
        <v>Accessories</v>
      </c>
      <c r="Q134">
        <f>VLOOKUP(Table7[[#This Row],[Product_ID]],Table4_2[#All],5,FALSE)</f>
        <v>177.98</v>
      </c>
      <c r="R134">
        <f>VLOOKUP(Table7[[#This Row],[Product_ID]],Table4_2[#All],6,FALSE)</f>
        <v>103</v>
      </c>
      <c r="S134" t="s">
        <v>1794</v>
      </c>
      <c r="T134" t="str">
        <f>VLOOKUP(Table7[[#This Row],[Store_ID]],Table5[#All],2,FALSE)</f>
        <v>Thomas, Bridges and Harris</v>
      </c>
      <c r="U134" t="str">
        <f>VLOOKUP(Table7[[#This Row],[Store_ID]],Table5[#All],3,FALSE)</f>
        <v>North</v>
      </c>
      <c r="V134" t="str">
        <f>VLOOKUP(Table7[[#This Row],[Store_ID]],Table5[#All],4,FALSE)</f>
        <v>Sabrinatown</v>
      </c>
      <c r="W134" t="str">
        <f>VLOOKUP(Table7[[#This Row],[Store_ID]],Table5[#All],5,FALSE)</f>
        <v>Online</v>
      </c>
      <c r="X134">
        <v>4</v>
      </c>
      <c r="Y134">
        <v>950.04</v>
      </c>
      <c r="Z134">
        <v>0.13</v>
      </c>
      <c r="AA134" t="s">
        <v>1826</v>
      </c>
      <c r="AB134">
        <v>3306.1392000000001</v>
      </c>
    </row>
    <row r="135" spans="1:28" x14ac:dyDescent="0.25">
      <c r="A135" t="s">
        <v>1959</v>
      </c>
      <c r="B135" s="2">
        <v>45910</v>
      </c>
      <c r="C135" t="s">
        <v>1035</v>
      </c>
      <c r="D135" t="str">
        <f>VLOOKUP(Table7[[#This Row],[Customer_ID]],Table1[#All],2,FALSE)</f>
        <v>Victor Mcintosh</v>
      </c>
      <c r="E135">
        <f t="shared" si="7"/>
        <v>10</v>
      </c>
      <c r="F135">
        <f t="shared" si="8"/>
        <v>9</v>
      </c>
      <c r="G135">
        <f t="shared" si="9"/>
        <v>2025</v>
      </c>
      <c r="H135">
        <f>VLOOKUP(Table7[[#This Row],[Customer_ID]],Table1[#All],3,FALSE)</f>
        <v>62</v>
      </c>
      <c r="I135" t="str">
        <f>VLOOKUP(Table7[[#This Row],[Customer_ID]],Table1[#All],4,FALSE)</f>
        <v>Female</v>
      </c>
      <c r="J135" t="str">
        <f>VLOOKUP(Table7[[#This Row],[Customer_ID]],Table1[#All],5,FALSE)</f>
        <v>Tiffanyshire</v>
      </c>
      <c r="K135" t="str">
        <f>VLOOKUP(Table7[[#This Row],[Customer_ID]],Table1[#All],6,FALSE)</f>
        <v>Minnesota</v>
      </c>
      <c r="L135" t="str">
        <f>VLOOKUP(Table7[[#This Row],[Customer_ID]],Table1[#All],7,FALSE)</f>
        <v>USA</v>
      </c>
      <c r="M135" t="str">
        <f>VLOOKUP(Table7[[#This Row],[Customer_ID]],Table1[#All],8,FALSE)</f>
        <v>Bronze</v>
      </c>
      <c r="N135" t="s">
        <v>1662</v>
      </c>
      <c r="O135" t="str">
        <f>VLOOKUP(Table7[[#This Row],[Product_ID]],Table4_2[#All],3,FALSE)</f>
        <v>Sports</v>
      </c>
      <c r="P135" t="str">
        <f>VLOOKUP(Table7[[#This Row],[Product_ID]],Table4_2[#All],4,FALSE)</f>
        <v>Fitness</v>
      </c>
      <c r="Q135">
        <f>VLOOKUP(Table7[[#This Row],[Product_ID]],Table4_2[#All],5,FALSE)</f>
        <v>30.62</v>
      </c>
      <c r="R135">
        <f>VLOOKUP(Table7[[#This Row],[Product_ID]],Table4_2[#All],6,FALSE)</f>
        <v>138</v>
      </c>
      <c r="S135" t="s">
        <v>1769</v>
      </c>
      <c r="T135" t="str">
        <f>VLOOKUP(Table7[[#This Row],[Store_ID]],Table5[#All],2,FALSE)</f>
        <v>Alexander Group</v>
      </c>
      <c r="U135" t="str">
        <f>VLOOKUP(Table7[[#This Row],[Store_ID]],Table5[#All],3,FALSE)</f>
        <v>South</v>
      </c>
      <c r="V135" t="str">
        <f>VLOOKUP(Table7[[#This Row],[Store_ID]],Table5[#All],4,FALSE)</f>
        <v>Port Sharon</v>
      </c>
      <c r="W135" t="str">
        <f>VLOOKUP(Table7[[#This Row],[Store_ID]],Table5[#All],5,FALSE)</f>
        <v>Online</v>
      </c>
      <c r="X135">
        <v>2</v>
      </c>
      <c r="Y135">
        <v>267.19</v>
      </c>
      <c r="Z135">
        <v>7.0000000000000007E-2</v>
      </c>
      <c r="AA135" t="s">
        <v>1824</v>
      </c>
      <c r="AB135">
        <v>496.97340000000003</v>
      </c>
    </row>
    <row r="136" spans="1:28" x14ac:dyDescent="0.25">
      <c r="A136" t="s">
        <v>1960</v>
      </c>
      <c r="B136" s="2">
        <v>45827</v>
      </c>
      <c r="C136" t="s">
        <v>657</v>
      </c>
      <c r="D136" t="str">
        <f>VLOOKUP(Table7[[#This Row],[Customer_ID]],Table1[#All],2,FALSE)</f>
        <v>Mary Boyd</v>
      </c>
      <c r="E136">
        <f t="shared" si="7"/>
        <v>19</v>
      </c>
      <c r="F136">
        <f t="shared" si="8"/>
        <v>6</v>
      </c>
      <c r="G136">
        <f t="shared" si="9"/>
        <v>2025</v>
      </c>
      <c r="H136">
        <f>VLOOKUP(Table7[[#This Row],[Customer_ID]],Table1[#All],3,FALSE)</f>
        <v>25</v>
      </c>
      <c r="I136" t="str">
        <f>VLOOKUP(Table7[[#This Row],[Customer_ID]],Table1[#All],4,FALSE)</f>
        <v>Female</v>
      </c>
      <c r="J136" t="str">
        <f>VLOOKUP(Table7[[#This Row],[Customer_ID]],Table1[#All],5,FALSE)</f>
        <v>New Logan</v>
      </c>
      <c r="K136" t="str">
        <f>VLOOKUP(Table7[[#This Row],[Customer_ID]],Table1[#All],6,FALSE)</f>
        <v>Michigan</v>
      </c>
      <c r="L136" t="str">
        <f>VLOOKUP(Table7[[#This Row],[Customer_ID]],Table1[#All],7,FALSE)</f>
        <v>USA</v>
      </c>
      <c r="M136" t="str">
        <f>VLOOKUP(Table7[[#This Row],[Customer_ID]],Table1[#All],8,FALSE)</f>
        <v>Bronze</v>
      </c>
      <c r="N136" t="s">
        <v>1722</v>
      </c>
      <c r="O136" t="str">
        <f>VLOOKUP(Table7[[#This Row],[Product_ID]],Table4_2[#All],3,FALSE)</f>
        <v>Home</v>
      </c>
      <c r="P136" t="str">
        <f>VLOOKUP(Table7[[#This Row],[Product_ID]],Table4_2[#All],4,FALSE)</f>
        <v>Lighting</v>
      </c>
      <c r="Q136">
        <f>VLOOKUP(Table7[[#This Row],[Product_ID]],Table4_2[#All],5,FALSE)</f>
        <v>371.38</v>
      </c>
      <c r="R136">
        <f>VLOOKUP(Table7[[#This Row],[Product_ID]],Table4_2[#All],6,FALSE)</f>
        <v>220</v>
      </c>
      <c r="S136" t="s">
        <v>1801</v>
      </c>
      <c r="T136" t="str">
        <f>VLOOKUP(Table7[[#This Row],[Store_ID]],Table5[#All],2,FALSE)</f>
        <v>Shelton PLC</v>
      </c>
      <c r="U136" t="str">
        <f>VLOOKUP(Table7[[#This Row],[Store_ID]],Table5[#All],3,FALSE)</f>
        <v>North</v>
      </c>
      <c r="V136" t="str">
        <f>VLOOKUP(Table7[[#This Row],[Store_ID]],Table5[#All],4,FALSE)</f>
        <v>East Jenniferstad</v>
      </c>
      <c r="W136" t="str">
        <f>VLOOKUP(Table7[[#This Row],[Store_ID]],Table5[#All],5,FALSE)</f>
        <v>Flagship</v>
      </c>
      <c r="X136">
        <v>4</v>
      </c>
      <c r="Y136">
        <v>72.63</v>
      </c>
      <c r="Z136">
        <v>0.06</v>
      </c>
      <c r="AA136" t="s">
        <v>1826</v>
      </c>
      <c r="AB136">
        <v>273.08879999999999</v>
      </c>
    </row>
    <row r="137" spans="1:28" x14ac:dyDescent="0.25">
      <c r="A137" t="s">
        <v>1961</v>
      </c>
      <c r="B137" s="2">
        <v>45544</v>
      </c>
      <c r="C137" t="s">
        <v>1325</v>
      </c>
      <c r="D137" t="str">
        <f>VLOOKUP(Table7[[#This Row],[Customer_ID]],Table1[#All],2,FALSE)</f>
        <v>Jose Stewart</v>
      </c>
      <c r="E137">
        <f t="shared" si="7"/>
        <v>9</v>
      </c>
      <c r="F137">
        <f t="shared" si="8"/>
        <v>9</v>
      </c>
      <c r="G137">
        <f t="shared" si="9"/>
        <v>2024</v>
      </c>
      <c r="H137">
        <f>VLOOKUP(Table7[[#This Row],[Customer_ID]],Table1[#All],3,FALSE)</f>
        <v>18</v>
      </c>
      <c r="I137" t="str">
        <f>VLOOKUP(Table7[[#This Row],[Customer_ID]],Table1[#All],4,FALSE)</f>
        <v>Female</v>
      </c>
      <c r="J137" t="str">
        <f>VLOOKUP(Table7[[#This Row],[Customer_ID]],Table1[#All],5,FALSE)</f>
        <v>South Robert</v>
      </c>
      <c r="K137" t="str">
        <f>VLOOKUP(Table7[[#This Row],[Customer_ID]],Table1[#All],6,FALSE)</f>
        <v>Maine</v>
      </c>
      <c r="L137" t="str">
        <f>VLOOKUP(Table7[[#This Row],[Customer_ID]],Table1[#All],7,FALSE)</f>
        <v>USA</v>
      </c>
      <c r="M137" t="str">
        <f>VLOOKUP(Table7[[#This Row],[Customer_ID]],Table1[#All],8,FALSE)</f>
        <v>Gold</v>
      </c>
      <c r="N137" t="s">
        <v>1654</v>
      </c>
      <c r="O137" t="str">
        <f>VLOOKUP(Table7[[#This Row],[Product_ID]],Table4_2[#All],3,FALSE)</f>
        <v>Clothing</v>
      </c>
      <c r="P137" t="str">
        <f>VLOOKUP(Table7[[#This Row],[Product_ID]],Table4_2[#All],4,FALSE)</f>
        <v>Bottoms</v>
      </c>
      <c r="Q137">
        <f>VLOOKUP(Table7[[#This Row],[Product_ID]],Table4_2[#All],5,FALSE)</f>
        <v>386.56</v>
      </c>
      <c r="R137">
        <f>VLOOKUP(Table7[[#This Row],[Product_ID]],Table4_2[#All],6,FALSE)</f>
        <v>125</v>
      </c>
      <c r="S137" t="s">
        <v>1773</v>
      </c>
      <c r="T137" t="str">
        <f>VLOOKUP(Table7[[#This Row],[Store_ID]],Table5[#All],2,FALSE)</f>
        <v>Gray Ltd</v>
      </c>
      <c r="U137" t="str">
        <f>VLOOKUP(Table7[[#This Row],[Store_ID]],Table5[#All],3,FALSE)</f>
        <v>North</v>
      </c>
      <c r="V137" t="str">
        <f>VLOOKUP(Table7[[#This Row],[Store_ID]],Table5[#All],4,FALSE)</f>
        <v>New Michaelchester</v>
      </c>
      <c r="W137" t="str">
        <f>VLOOKUP(Table7[[#This Row],[Store_ID]],Table5[#All],5,FALSE)</f>
        <v>Outlet</v>
      </c>
      <c r="X137">
        <v>3</v>
      </c>
      <c r="Y137">
        <v>576.52</v>
      </c>
      <c r="Z137">
        <v>0.22</v>
      </c>
      <c r="AA137" t="s">
        <v>1829</v>
      </c>
      <c r="AB137">
        <v>1349.0568000000001</v>
      </c>
    </row>
    <row r="138" spans="1:28" x14ac:dyDescent="0.25">
      <c r="A138" t="s">
        <v>1962</v>
      </c>
      <c r="B138" s="2">
        <v>45751</v>
      </c>
      <c r="C138" t="s">
        <v>1095</v>
      </c>
      <c r="D138" t="str">
        <f>VLOOKUP(Table7[[#This Row],[Customer_ID]],Table1[#All],2,FALSE)</f>
        <v>Heather Valenzuela</v>
      </c>
      <c r="E138">
        <f t="shared" si="7"/>
        <v>4</v>
      </c>
      <c r="F138">
        <f t="shared" si="8"/>
        <v>4</v>
      </c>
      <c r="G138">
        <f t="shared" si="9"/>
        <v>2025</v>
      </c>
      <c r="H138">
        <f>VLOOKUP(Table7[[#This Row],[Customer_ID]],Table1[#All],3,FALSE)</f>
        <v>31</v>
      </c>
      <c r="I138" t="str">
        <f>VLOOKUP(Table7[[#This Row],[Customer_ID]],Table1[#All],4,FALSE)</f>
        <v>Male</v>
      </c>
      <c r="J138" t="str">
        <f>VLOOKUP(Table7[[#This Row],[Customer_ID]],Table1[#All],5,FALSE)</f>
        <v>New Angiefurt</v>
      </c>
      <c r="K138" t="str">
        <f>VLOOKUP(Table7[[#This Row],[Customer_ID]],Table1[#All],6,FALSE)</f>
        <v>Alaska</v>
      </c>
      <c r="L138" t="str">
        <f>VLOOKUP(Table7[[#This Row],[Customer_ID]],Table1[#All],7,FALSE)</f>
        <v>USA</v>
      </c>
      <c r="M138" t="str">
        <f>VLOOKUP(Table7[[#This Row],[Customer_ID]],Table1[#All],8,FALSE)</f>
        <v>Bronze</v>
      </c>
      <c r="N138" t="s">
        <v>1690</v>
      </c>
      <c r="O138" t="str">
        <f>VLOOKUP(Table7[[#This Row],[Product_ID]],Table4_2[#All],3,FALSE)</f>
        <v>Beauty</v>
      </c>
      <c r="P138" t="str">
        <f>VLOOKUP(Table7[[#This Row],[Product_ID]],Table4_2[#All],4,FALSE)</f>
        <v>Haircare</v>
      </c>
      <c r="Q138">
        <f>VLOOKUP(Table7[[#This Row],[Product_ID]],Table4_2[#All],5,FALSE)</f>
        <v>214.32</v>
      </c>
      <c r="R138">
        <f>VLOOKUP(Table7[[#This Row],[Product_ID]],Table4_2[#All],6,FALSE)</f>
        <v>383</v>
      </c>
      <c r="S138" t="s">
        <v>1786</v>
      </c>
      <c r="T138" t="str">
        <f>VLOOKUP(Table7[[#This Row],[Store_ID]],Table5[#All],2,FALSE)</f>
        <v>Moore, Padilla and Butler</v>
      </c>
      <c r="U138" t="str">
        <f>VLOOKUP(Table7[[#This Row],[Store_ID]],Table5[#All],3,FALSE)</f>
        <v>South</v>
      </c>
      <c r="V138" t="str">
        <f>VLOOKUP(Table7[[#This Row],[Store_ID]],Table5[#All],4,FALSE)</f>
        <v>East Johnstad</v>
      </c>
      <c r="W138" t="str">
        <f>VLOOKUP(Table7[[#This Row],[Store_ID]],Table5[#All],5,FALSE)</f>
        <v>Flagship</v>
      </c>
      <c r="X138">
        <v>3</v>
      </c>
      <c r="Y138">
        <v>849.36</v>
      </c>
      <c r="Z138">
        <v>0.03</v>
      </c>
      <c r="AA138" t="s">
        <v>1824</v>
      </c>
      <c r="AB138">
        <v>2471.6376</v>
      </c>
    </row>
    <row r="139" spans="1:28" x14ac:dyDescent="0.25">
      <c r="A139" t="s">
        <v>1963</v>
      </c>
      <c r="B139" s="2">
        <v>45392</v>
      </c>
      <c r="C139" t="s">
        <v>1458</v>
      </c>
      <c r="D139" t="str">
        <f>VLOOKUP(Table7[[#This Row],[Customer_ID]],Table1[#All],2,FALSE)</f>
        <v>Laura Mathews</v>
      </c>
      <c r="E139">
        <f t="shared" si="7"/>
        <v>10</v>
      </c>
      <c r="F139">
        <f t="shared" si="8"/>
        <v>4</v>
      </c>
      <c r="G139">
        <f t="shared" si="9"/>
        <v>2024</v>
      </c>
      <c r="H139">
        <f>VLOOKUP(Table7[[#This Row],[Customer_ID]],Table1[#All],3,FALSE)</f>
        <v>53</v>
      </c>
      <c r="I139" t="str">
        <f>VLOOKUP(Table7[[#This Row],[Customer_ID]],Table1[#All],4,FALSE)</f>
        <v>Male</v>
      </c>
      <c r="J139" t="str">
        <f>VLOOKUP(Table7[[#This Row],[Customer_ID]],Table1[#All],5,FALSE)</f>
        <v>Chambersfurt</v>
      </c>
      <c r="K139" t="str">
        <f>VLOOKUP(Table7[[#This Row],[Customer_ID]],Table1[#All],6,FALSE)</f>
        <v>Wisconsin</v>
      </c>
      <c r="L139" t="str">
        <f>VLOOKUP(Table7[[#This Row],[Customer_ID]],Table1[#All],7,FALSE)</f>
        <v>USA</v>
      </c>
      <c r="M139" t="str">
        <f>VLOOKUP(Table7[[#This Row],[Customer_ID]],Table1[#All],8,FALSE)</f>
        <v>Bronze</v>
      </c>
      <c r="N139" t="s">
        <v>1648</v>
      </c>
      <c r="O139" t="str">
        <f>VLOOKUP(Table7[[#This Row],[Product_ID]],Table4_2[#All],3,FALSE)</f>
        <v>Sports</v>
      </c>
      <c r="P139" t="str">
        <f>VLOOKUP(Table7[[#This Row],[Product_ID]],Table4_2[#All],4,FALSE)</f>
        <v>Fitness</v>
      </c>
      <c r="Q139">
        <f>VLOOKUP(Table7[[#This Row],[Product_ID]],Table4_2[#All],5,FALSE)</f>
        <v>190.29</v>
      </c>
      <c r="R139">
        <f>VLOOKUP(Table7[[#This Row],[Product_ID]],Table4_2[#All],6,FALSE)</f>
        <v>260</v>
      </c>
      <c r="S139" t="s">
        <v>1776</v>
      </c>
      <c r="T139" t="str">
        <f>VLOOKUP(Table7[[#This Row],[Store_ID]],Table5[#All],2,FALSE)</f>
        <v>Benson-Elliott</v>
      </c>
      <c r="U139" t="str">
        <f>VLOOKUP(Table7[[#This Row],[Store_ID]],Table5[#All],3,FALSE)</f>
        <v>East</v>
      </c>
      <c r="V139" t="str">
        <f>VLOOKUP(Table7[[#This Row],[Store_ID]],Table5[#All],4,FALSE)</f>
        <v>Port Josephberg</v>
      </c>
      <c r="W139" t="str">
        <f>VLOOKUP(Table7[[#This Row],[Store_ID]],Table5[#All],5,FALSE)</f>
        <v>Online</v>
      </c>
      <c r="X139">
        <v>1</v>
      </c>
      <c r="Y139">
        <v>245.85</v>
      </c>
      <c r="Z139">
        <v>0.18</v>
      </c>
      <c r="AA139" t="s">
        <v>1829</v>
      </c>
      <c r="AB139">
        <v>201.59700000000001</v>
      </c>
    </row>
    <row r="140" spans="1:28" x14ac:dyDescent="0.25">
      <c r="A140" t="s">
        <v>1964</v>
      </c>
      <c r="B140" s="2">
        <v>45589</v>
      </c>
      <c r="C140" t="s">
        <v>589</v>
      </c>
      <c r="D140" t="str">
        <f>VLOOKUP(Table7[[#This Row],[Customer_ID]],Table1[#All],2,FALSE)</f>
        <v>Michelle Myers</v>
      </c>
      <c r="E140">
        <f t="shared" si="7"/>
        <v>24</v>
      </c>
      <c r="F140">
        <f t="shared" si="8"/>
        <v>10</v>
      </c>
      <c r="G140">
        <f t="shared" si="9"/>
        <v>2024</v>
      </c>
      <c r="H140">
        <f>VLOOKUP(Table7[[#This Row],[Customer_ID]],Table1[#All],3,FALSE)</f>
        <v>33</v>
      </c>
      <c r="I140" t="str">
        <f>VLOOKUP(Table7[[#This Row],[Customer_ID]],Table1[#All],4,FALSE)</f>
        <v>Female</v>
      </c>
      <c r="J140" t="str">
        <f>VLOOKUP(Table7[[#This Row],[Customer_ID]],Table1[#All],5,FALSE)</f>
        <v>West Daniel</v>
      </c>
      <c r="K140" t="str">
        <f>VLOOKUP(Table7[[#This Row],[Customer_ID]],Table1[#All],6,FALSE)</f>
        <v>South Carolina</v>
      </c>
      <c r="L140" t="str">
        <f>VLOOKUP(Table7[[#This Row],[Customer_ID]],Table1[#All],7,FALSE)</f>
        <v>USA</v>
      </c>
      <c r="M140" t="str">
        <f>VLOOKUP(Table7[[#This Row],[Customer_ID]],Table1[#All],8,FALSE)</f>
        <v>Bronze</v>
      </c>
      <c r="N140" t="s">
        <v>1742</v>
      </c>
      <c r="O140" t="str">
        <f>VLOOKUP(Table7[[#This Row],[Product_ID]],Table4_2[#All],3,FALSE)</f>
        <v>Sports</v>
      </c>
      <c r="P140" t="str">
        <f>VLOOKUP(Table7[[#This Row],[Product_ID]],Table4_2[#All],4,FALSE)</f>
        <v>Team Sports</v>
      </c>
      <c r="Q140">
        <f>VLOOKUP(Table7[[#This Row],[Product_ID]],Table4_2[#All],5,FALSE)</f>
        <v>245.98</v>
      </c>
      <c r="R140">
        <f>VLOOKUP(Table7[[#This Row],[Product_ID]],Table4_2[#All],6,FALSE)</f>
        <v>471</v>
      </c>
      <c r="S140" t="s">
        <v>1789</v>
      </c>
      <c r="T140" t="str">
        <f>VLOOKUP(Table7[[#This Row],[Store_ID]],Table5[#All],2,FALSE)</f>
        <v>Hill, Wagner and Ballard</v>
      </c>
      <c r="U140" t="str">
        <f>VLOOKUP(Table7[[#This Row],[Store_ID]],Table5[#All],3,FALSE)</f>
        <v>East</v>
      </c>
      <c r="V140" t="str">
        <f>VLOOKUP(Table7[[#This Row],[Store_ID]],Table5[#All],4,FALSE)</f>
        <v>East Davidville</v>
      </c>
      <c r="W140" t="str">
        <f>VLOOKUP(Table7[[#This Row],[Store_ID]],Table5[#All],5,FALSE)</f>
        <v>Online</v>
      </c>
      <c r="X140">
        <v>3</v>
      </c>
      <c r="Y140">
        <v>237.68</v>
      </c>
      <c r="Z140">
        <v>0.1</v>
      </c>
      <c r="AA140" t="s">
        <v>1829</v>
      </c>
      <c r="AB140">
        <v>641.73599999999999</v>
      </c>
    </row>
    <row r="141" spans="1:28" x14ac:dyDescent="0.25">
      <c r="A141" t="s">
        <v>1965</v>
      </c>
      <c r="B141" s="2">
        <v>45756</v>
      </c>
      <c r="C141" t="s">
        <v>1059</v>
      </c>
      <c r="D141" t="str">
        <f>VLOOKUP(Table7[[#This Row],[Customer_ID]],Table1[#All],2,FALSE)</f>
        <v>Carol Lewis</v>
      </c>
      <c r="E141">
        <f t="shared" si="7"/>
        <v>9</v>
      </c>
      <c r="F141">
        <f t="shared" si="8"/>
        <v>4</v>
      </c>
      <c r="G141">
        <f t="shared" si="9"/>
        <v>2025</v>
      </c>
      <c r="H141">
        <f>VLOOKUP(Table7[[#This Row],[Customer_ID]],Table1[#All],3,FALSE)</f>
        <v>40</v>
      </c>
      <c r="I141" t="str">
        <f>VLOOKUP(Table7[[#This Row],[Customer_ID]],Table1[#All],4,FALSE)</f>
        <v>Female</v>
      </c>
      <c r="J141" t="str">
        <f>VLOOKUP(Table7[[#This Row],[Customer_ID]],Table1[#All],5,FALSE)</f>
        <v>Ryanport</v>
      </c>
      <c r="K141" t="str">
        <f>VLOOKUP(Table7[[#This Row],[Customer_ID]],Table1[#All],6,FALSE)</f>
        <v>North Carolina</v>
      </c>
      <c r="L141" t="str">
        <f>VLOOKUP(Table7[[#This Row],[Customer_ID]],Table1[#All],7,FALSE)</f>
        <v>USA</v>
      </c>
      <c r="M141" t="str">
        <f>VLOOKUP(Table7[[#This Row],[Customer_ID]],Table1[#All],8,FALSE)</f>
        <v>Bronze</v>
      </c>
      <c r="N141" t="s">
        <v>1690</v>
      </c>
      <c r="O141" t="str">
        <f>VLOOKUP(Table7[[#This Row],[Product_ID]],Table4_2[#All],3,FALSE)</f>
        <v>Beauty</v>
      </c>
      <c r="P141" t="str">
        <f>VLOOKUP(Table7[[#This Row],[Product_ID]],Table4_2[#All],4,FALSE)</f>
        <v>Haircare</v>
      </c>
      <c r="Q141">
        <f>VLOOKUP(Table7[[#This Row],[Product_ID]],Table4_2[#All],5,FALSE)</f>
        <v>214.32</v>
      </c>
      <c r="R141">
        <f>VLOOKUP(Table7[[#This Row],[Product_ID]],Table4_2[#All],6,FALSE)</f>
        <v>383</v>
      </c>
      <c r="S141" t="s">
        <v>1799</v>
      </c>
      <c r="T141" t="str">
        <f>VLOOKUP(Table7[[#This Row],[Store_ID]],Table5[#All],2,FALSE)</f>
        <v>Mcdonald Inc</v>
      </c>
      <c r="U141" t="str">
        <f>VLOOKUP(Table7[[#This Row],[Store_ID]],Table5[#All],3,FALSE)</f>
        <v>South</v>
      </c>
      <c r="V141" t="str">
        <f>VLOOKUP(Table7[[#This Row],[Store_ID]],Table5[#All],4,FALSE)</f>
        <v>Christopherland</v>
      </c>
      <c r="W141" t="str">
        <f>VLOOKUP(Table7[[#This Row],[Store_ID]],Table5[#All],5,FALSE)</f>
        <v>Outlet</v>
      </c>
      <c r="X141">
        <v>4</v>
      </c>
      <c r="Y141">
        <v>715.85</v>
      </c>
      <c r="Z141">
        <v>0.25</v>
      </c>
      <c r="AA141" t="s">
        <v>1826</v>
      </c>
      <c r="AB141">
        <v>2147.5500000000002</v>
      </c>
    </row>
    <row r="142" spans="1:28" x14ac:dyDescent="0.25">
      <c r="A142" t="s">
        <v>1966</v>
      </c>
      <c r="B142" s="2">
        <v>45255</v>
      </c>
      <c r="C142" t="s">
        <v>568</v>
      </c>
      <c r="D142" t="str">
        <f>VLOOKUP(Table7[[#This Row],[Customer_ID]],Table1[#All],2,FALSE)</f>
        <v>Amy Wilson</v>
      </c>
      <c r="E142">
        <f t="shared" si="7"/>
        <v>25</v>
      </c>
      <c r="F142">
        <f t="shared" si="8"/>
        <v>11</v>
      </c>
      <c r="G142">
        <f t="shared" si="9"/>
        <v>2023</v>
      </c>
      <c r="H142">
        <f>VLOOKUP(Table7[[#This Row],[Customer_ID]],Table1[#All],3,FALSE)</f>
        <v>44</v>
      </c>
      <c r="I142" t="str">
        <f>VLOOKUP(Table7[[#This Row],[Customer_ID]],Table1[#All],4,FALSE)</f>
        <v>Female</v>
      </c>
      <c r="J142" t="str">
        <f>VLOOKUP(Table7[[#This Row],[Customer_ID]],Table1[#All],5,FALSE)</f>
        <v>Morrisburgh</v>
      </c>
      <c r="K142" t="str">
        <f>VLOOKUP(Table7[[#This Row],[Customer_ID]],Table1[#All],6,FALSE)</f>
        <v>Indiana</v>
      </c>
      <c r="L142" t="str">
        <f>VLOOKUP(Table7[[#This Row],[Customer_ID]],Table1[#All],7,FALSE)</f>
        <v>USA</v>
      </c>
      <c r="M142" t="str">
        <f>VLOOKUP(Table7[[#This Row],[Customer_ID]],Table1[#All],8,FALSE)</f>
        <v>Platinum</v>
      </c>
      <c r="N142" t="s">
        <v>1728</v>
      </c>
      <c r="O142" t="str">
        <f>VLOOKUP(Table7[[#This Row],[Product_ID]],Table4_2[#All],3,FALSE)</f>
        <v>Electronics</v>
      </c>
      <c r="P142" t="str">
        <f>VLOOKUP(Table7[[#This Row],[Product_ID]],Table4_2[#All],4,FALSE)</f>
        <v>Accessories</v>
      </c>
      <c r="Q142">
        <f>VLOOKUP(Table7[[#This Row],[Product_ID]],Table4_2[#All],5,FALSE)</f>
        <v>340.14</v>
      </c>
      <c r="R142">
        <f>VLOOKUP(Table7[[#This Row],[Product_ID]],Table4_2[#All],6,FALSE)</f>
        <v>361</v>
      </c>
      <c r="S142" t="s">
        <v>1773</v>
      </c>
      <c r="T142" t="str">
        <f>VLOOKUP(Table7[[#This Row],[Store_ID]],Table5[#All],2,FALSE)</f>
        <v>Gray Ltd</v>
      </c>
      <c r="U142" t="str">
        <f>VLOOKUP(Table7[[#This Row],[Store_ID]],Table5[#All],3,FALSE)</f>
        <v>North</v>
      </c>
      <c r="V142" t="str">
        <f>VLOOKUP(Table7[[#This Row],[Store_ID]],Table5[#All],4,FALSE)</f>
        <v>New Michaelchester</v>
      </c>
      <c r="W142" t="str">
        <f>VLOOKUP(Table7[[#This Row],[Store_ID]],Table5[#All],5,FALSE)</f>
        <v>Outlet</v>
      </c>
      <c r="X142">
        <v>2</v>
      </c>
      <c r="Y142">
        <v>478.85</v>
      </c>
      <c r="Z142">
        <v>0.01</v>
      </c>
      <c r="AA142" t="s">
        <v>1829</v>
      </c>
      <c r="AB142">
        <v>948.12300000000005</v>
      </c>
    </row>
    <row r="143" spans="1:28" x14ac:dyDescent="0.25">
      <c r="A143" t="s">
        <v>1967</v>
      </c>
      <c r="B143" s="2">
        <v>45718</v>
      </c>
      <c r="C143" t="s">
        <v>396</v>
      </c>
      <c r="D143" t="str">
        <f>VLOOKUP(Table7[[#This Row],[Customer_ID]],Table1[#All],2,FALSE)</f>
        <v>Edward Hall</v>
      </c>
      <c r="E143">
        <f t="shared" si="7"/>
        <v>2</v>
      </c>
      <c r="F143">
        <f t="shared" si="8"/>
        <v>3</v>
      </c>
      <c r="G143">
        <f t="shared" si="9"/>
        <v>2025</v>
      </c>
      <c r="H143">
        <f>VLOOKUP(Table7[[#This Row],[Customer_ID]],Table1[#All],3,FALSE)</f>
        <v>51</v>
      </c>
      <c r="I143" t="str">
        <f>VLOOKUP(Table7[[#This Row],[Customer_ID]],Table1[#All],4,FALSE)</f>
        <v>Male</v>
      </c>
      <c r="J143" t="str">
        <f>VLOOKUP(Table7[[#This Row],[Customer_ID]],Table1[#All],5,FALSE)</f>
        <v>New William</v>
      </c>
      <c r="K143" t="str">
        <f>VLOOKUP(Table7[[#This Row],[Customer_ID]],Table1[#All],6,FALSE)</f>
        <v>New Mexico</v>
      </c>
      <c r="L143" t="str">
        <f>VLOOKUP(Table7[[#This Row],[Customer_ID]],Table1[#All],7,FALSE)</f>
        <v>USA</v>
      </c>
      <c r="M143" t="str">
        <f>VLOOKUP(Table7[[#This Row],[Customer_ID]],Table1[#All],8,FALSE)</f>
        <v>Gold</v>
      </c>
      <c r="N143" t="s">
        <v>1642</v>
      </c>
      <c r="O143" t="str">
        <f>VLOOKUP(Table7[[#This Row],[Product_ID]],Table4_2[#All],3,FALSE)</f>
        <v>Beauty</v>
      </c>
      <c r="P143" t="str">
        <f>VLOOKUP(Table7[[#This Row],[Product_ID]],Table4_2[#All],4,FALSE)</f>
        <v>Makeup</v>
      </c>
      <c r="Q143">
        <f>VLOOKUP(Table7[[#This Row],[Product_ID]],Table4_2[#All],5,FALSE)</f>
        <v>250.41615384615383</v>
      </c>
      <c r="R143">
        <f>VLOOKUP(Table7[[#This Row],[Product_ID]],Table4_2[#All],6,FALSE)</f>
        <v>431</v>
      </c>
      <c r="S143" t="s">
        <v>1752</v>
      </c>
      <c r="T143" t="str">
        <f>VLOOKUP(Table7[[#This Row],[Store_ID]],Table5[#All],2,FALSE)</f>
        <v>Rivera-Warner</v>
      </c>
      <c r="U143" t="str">
        <f>VLOOKUP(Table7[[#This Row],[Store_ID]],Table5[#All],3,FALSE)</f>
        <v>East</v>
      </c>
      <c r="V143" t="str">
        <f>VLOOKUP(Table7[[#This Row],[Store_ID]],Table5[#All],4,FALSE)</f>
        <v>Washingtonfurt</v>
      </c>
      <c r="W143" t="str">
        <f>VLOOKUP(Table7[[#This Row],[Store_ID]],Table5[#All],5,FALSE)</f>
        <v>Flagship</v>
      </c>
      <c r="X143">
        <v>1</v>
      </c>
      <c r="Y143">
        <v>503.95</v>
      </c>
      <c r="Z143">
        <v>0.26</v>
      </c>
      <c r="AA143" t="s">
        <v>1829</v>
      </c>
      <c r="AB143">
        <v>372.923</v>
      </c>
    </row>
    <row r="144" spans="1:28" x14ac:dyDescent="0.25">
      <c r="A144" t="s">
        <v>1968</v>
      </c>
      <c r="B144" s="2">
        <v>45573</v>
      </c>
      <c r="C144" t="s">
        <v>1243</v>
      </c>
      <c r="D144" t="str">
        <f>VLOOKUP(Table7[[#This Row],[Customer_ID]],Table1[#All],2,FALSE)</f>
        <v>John Donaldson</v>
      </c>
      <c r="E144">
        <f t="shared" si="7"/>
        <v>8</v>
      </c>
      <c r="F144">
        <f t="shared" si="8"/>
        <v>10</v>
      </c>
      <c r="G144">
        <f t="shared" si="9"/>
        <v>2024</v>
      </c>
      <c r="H144">
        <f>VLOOKUP(Table7[[#This Row],[Customer_ID]],Table1[#All],3,FALSE)</f>
        <v>27</v>
      </c>
      <c r="I144" t="str">
        <f>VLOOKUP(Table7[[#This Row],[Customer_ID]],Table1[#All],4,FALSE)</f>
        <v>Male</v>
      </c>
      <c r="J144" t="str">
        <f>VLOOKUP(Table7[[#This Row],[Customer_ID]],Table1[#All],5,FALSE)</f>
        <v>New Edward</v>
      </c>
      <c r="K144" t="str">
        <f>VLOOKUP(Table7[[#This Row],[Customer_ID]],Table1[#All],6,FALSE)</f>
        <v>Maine</v>
      </c>
      <c r="L144" t="str">
        <f>VLOOKUP(Table7[[#This Row],[Customer_ID]],Table1[#All],7,FALSE)</f>
        <v>USA</v>
      </c>
      <c r="M144" t="str">
        <f>VLOOKUP(Table7[[#This Row],[Customer_ID]],Table1[#All],8,FALSE)</f>
        <v>Bronze</v>
      </c>
      <c r="N144" t="s">
        <v>1680</v>
      </c>
      <c r="O144" t="str">
        <f>VLOOKUP(Table7[[#This Row],[Product_ID]],Table4_2[#All],3,FALSE)</f>
        <v>Beauty</v>
      </c>
      <c r="P144" t="str">
        <f>VLOOKUP(Table7[[#This Row],[Product_ID]],Table4_2[#All],4,FALSE)</f>
        <v>Haircare</v>
      </c>
      <c r="Q144">
        <f>VLOOKUP(Table7[[#This Row],[Product_ID]],Table4_2[#All],5,FALSE)</f>
        <v>340.39</v>
      </c>
      <c r="R144">
        <f>VLOOKUP(Table7[[#This Row],[Product_ID]],Table4_2[#All],6,FALSE)</f>
        <v>177</v>
      </c>
      <c r="S144" t="s">
        <v>1794</v>
      </c>
      <c r="T144" t="str">
        <f>VLOOKUP(Table7[[#This Row],[Store_ID]],Table5[#All],2,FALSE)</f>
        <v>Thomas, Bridges and Harris</v>
      </c>
      <c r="U144" t="str">
        <f>VLOOKUP(Table7[[#This Row],[Store_ID]],Table5[#All],3,FALSE)</f>
        <v>North</v>
      </c>
      <c r="V144" t="str">
        <f>VLOOKUP(Table7[[#This Row],[Store_ID]],Table5[#All],4,FALSE)</f>
        <v>Sabrinatown</v>
      </c>
      <c r="W144" t="str">
        <f>VLOOKUP(Table7[[#This Row],[Store_ID]],Table5[#All],5,FALSE)</f>
        <v>Online</v>
      </c>
      <c r="X144">
        <v>2</v>
      </c>
      <c r="Y144">
        <v>975.48</v>
      </c>
      <c r="Z144">
        <v>0.26</v>
      </c>
      <c r="AA144" t="s">
        <v>1829</v>
      </c>
      <c r="AB144">
        <v>1443.7103999999999</v>
      </c>
    </row>
    <row r="145" spans="1:28" x14ac:dyDescent="0.25">
      <c r="A145" t="s">
        <v>1969</v>
      </c>
      <c r="B145" s="2">
        <v>45884</v>
      </c>
      <c r="C145" t="s">
        <v>1249</v>
      </c>
      <c r="D145" t="str">
        <f>VLOOKUP(Table7[[#This Row],[Customer_ID]],Table1[#All],2,FALSE)</f>
        <v>Terry Moses</v>
      </c>
      <c r="E145">
        <f t="shared" si="7"/>
        <v>15</v>
      </c>
      <c r="F145">
        <f t="shared" si="8"/>
        <v>8</v>
      </c>
      <c r="G145">
        <f t="shared" si="9"/>
        <v>2025</v>
      </c>
      <c r="H145">
        <f>VLOOKUP(Table7[[#This Row],[Customer_ID]],Table1[#All],3,FALSE)</f>
        <v>51</v>
      </c>
      <c r="I145" t="str">
        <f>VLOOKUP(Table7[[#This Row],[Customer_ID]],Table1[#All],4,FALSE)</f>
        <v>Female</v>
      </c>
      <c r="J145" t="str">
        <f>VLOOKUP(Table7[[#This Row],[Customer_ID]],Table1[#All],5,FALSE)</f>
        <v>Leahmouth</v>
      </c>
      <c r="K145" t="str">
        <f>VLOOKUP(Table7[[#This Row],[Customer_ID]],Table1[#All],6,FALSE)</f>
        <v>Nevada</v>
      </c>
      <c r="L145" t="str">
        <f>VLOOKUP(Table7[[#This Row],[Customer_ID]],Table1[#All],7,FALSE)</f>
        <v>USA</v>
      </c>
      <c r="M145" t="str">
        <f>VLOOKUP(Table7[[#This Row],[Customer_ID]],Table1[#All],8,FALSE)</f>
        <v>Platinum</v>
      </c>
      <c r="N145" t="s">
        <v>1616</v>
      </c>
      <c r="O145" t="str">
        <f>VLOOKUP(Table7[[#This Row],[Product_ID]],Table4_2[#All],3,FALSE)</f>
        <v>Electronics</v>
      </c>
      <c r="P145" t="str">
        <f>VLOOKUP(Table7[[#This Row],[Product_ID]],Table4_2[#All],4,FALSE)</f>
        <v>Computer</v>
      </c>
      <c r="Q145">
        <f>VLOOKUP(Table7[[#This Row],[Product_ID]],Table4_2[#All],5,FALSE)</f>
        <v>419.28</v>
      </c>
      <c r="R145">
        <f>VLOOKUP(Table7[[#This Row],[Product_ID]],Table4_2[#All],6,FALSE)</f>
        <v>86</v>
      </c>
      <c r="S145" t="s">
        <v>1804</v>
      </c>
      <c r="T145" t="str">
        <f>VLOOKUP(Table7[[#This Row],[Store_ID]],Table5[#All],2,FALSE)</f>
        <v>Frederick-Wright</v>
      </c>
      <c r="U145" t="str">
        <f>VLOOKUP(Table7[[#This Row],[Store_ID]],Table5[#All],3,FALSE)</f>
        <v>West</v>
      </c>
      <c r="V145" t="str">
        <f>VLOOKUP(Table7[[#This Row],[Store_ID]],Table5[#All],4,FALSE)</f>
        <v>New Jimmymouth</v>
      </c>
      <c r="W145" t="str">
        <f>VLOOKUP(Table7[[#This Row],[Store_ID]],Table5[#All],5,FALSE)</f>
        <v>Flagship</v>
      </c>
      <c r="X145">
        <v>4</v>
      </c>
      <c r="Y145">
        <v>450.12</v>
      </c>
      <c r="Z145">
        <v>0.28999999999999998</v>
      </c>
      <c r="AA145" t="s">
        <v>1829</v>
      </c>
      <c r="AB145">
        <v>1278.3407999999999</v>
      </c>
    </row>
    <row r="146" spans="1:28" x14ac:dyDescent="0.25">
      <c r="A146" t="s">
        <v>1970</v>
      </c>
      <c r="B146" s="2">
        <v>45448</v>
      </c>
      <c r="C146" t="s">
        <v>1349</v>
      </c>
      <c r="D146" t="str">
        <f>VLOOKUP(Table7[[#This Row],[Customer_ID]],Table1[#All],2,FALSE)</f>
        <v>Lindsay Beasley</v>
      </c>
      <c r="E146">
        <f t="shared" si="7"/>
        <v>5</v>
      </c>
      <c r="F146">
        <f t="shared" si="8"/>
        <v>6</v>
      </c>
      <c r="G146">
        <f t="shared" si="9"/>
        <v>2024</v>
      </c>
      <c r="H146">
        <f>VLOOKUP(Table7[[#This Row],[Customer_ID]],Table1[#All],3,FALSE)</f>
        <v>37</v>
      </c>
      <c r="I146" t="str">
        <f>VLOOKUP(Table7[[#This Row],[Customer_ID]],Table1[#All],4,FALSE)</f>
        <v>Female</v>
      </c>
      <c r="J146" t="str">
        <f>VLOOKUP(Table7[[#This Row],[Customer_ID]],Table1[#All],5,FALSE)</f>
        <v>Wesleyhaven</v>
      </c>
      <c r="K146" t="str">
        <f>VLOOKUP(Table7[[#This Row],[Customer_ID]],Table1[#All],6,FALSE)</f>
        <v>Idaho</v>
      </c>
      <c r="L146" t="str">
        <f>VLOOKUP(Table7[[#This Row],[Customer_ID]],Table1[#All],7,FALSE)</f>
        <v>USA</v>
      </c>
      <c r="M146" t="str">
        <f>VLOOKUP(Table7[[#This Row],[Customer_ID]],Table1[#All],8,FALSE)</f>
        <v>Silver</v>
      </c>
      <c r="N146" t="s">
        <v>1620</v>
      </c>
      <c r="O146" t="str">
        <f>VLOOKUP(Table7[[#This Row],[Product_ID]],Table4_2[#All],3,FALSE)</f>
        <v>Clothing</v>
      </c>
      <c r="P146" t="str">
        <f>VLOOKUP(Table7[[#This Row],[Product_ID]],Table4_2[#All],4,FALSE)</f>
        <v>Tops</v>
      </c>
      <c r="Q146">
        <f>VLOOKUP(Table7[[#This Row],[Product_ID]],Table4_2[#All],5,FALSE)</f>
        <v>223.43</v>
      </c>
      <c r="R146">
        <f>VLOOKUP(Table7[[#This Row],[Product_ID]],Table4_2[#All],6,FALSE)</f>
        <v>154</v>
      </c>
      <c r="S146" t="s">
        <v>1782</v>
      </c>
      <c r="T146" t="str">
        <f>VLOOKUP(Table7[[#This Row],[Store_ID]],Table5[#All],2,FALSE)</f>
        <v>Bean, Jones and Park</v>
      </c>
      <c r="U146" t="str">
        <f>VLOOKUP(Table7[[#This Row],[Store_ID]],Table5[#All],3,FALSE)</f>
        <v>West</v>
      </c>
      <c r="V146" t="str">
        <f>VLOOKUP(Table7[[#This Row],[Store_ID]],Table5[#All],4,FALSE)</f>
        <v>Thompsonborough</v>
      </c>
      <c r="W146" t="str">
        <f>VLOOKUP(Table7[[#This Row],[Store_ID]],Table5[#All],5,FALSE)</f>
        <v>Online</v>
      </c>
      <c r="X146">
        <v>3</v>
      </c>
      <c r="Y146">
        <v>237.24</v>
      </c>
      <c r="Z146">
        <v>0.24</v>
      </c>
      <c r="AA146" t="s">
        <v>1826</v>
      </c>
      <c r="AB146">
        <v>540.90719999999999</v>
      </c>
    </row>
    <row r="147" spans="1:28" x14ac:dyDescent="0.25">
      <c r="A147" t="s">
        <v>1971</v>
      </c>
      <c r="B147" s="2">
        <v>45522</v>
      </c>
      <c r="C147" t="s">
        <v>1417</v>
      </c>
      <c r="D147" t="str">
        <f>VLOOKUP(Table7[[#This Row],[Customer_ID]],Table1[#All],2,FALSE)</f>
        <v>John Perez</v>
      </c>
      <c r="E147">
        <f t="shared" si="7"/>
        <v>18</v>
      </c>
      <c r="F147">
        <f t="shared" si="8"/>
        <v>8</v>
      </c>
      <c r="G147">
        <f t="shared" si="9"/>
        <v>2024</v>
      </c>
      <c r="H147">
        <f>VLOOKUP(Table7[[#This Row],[Customer_ID]],Table1[#All],3,FALSE)</f>
        <v>29</v>
      </c>
      <c r="I147" t="str">
        <f>VLOOKUP(Table7[[#This Row],[Customer_ID]],Table1[#All],4,FALSE)</f>
        <v>Female</v>
      </c>
      <c r="J147" t="str">
        <f>VLOOKUP(Table7[[#This Row],[Customer_ID]],Table1[#All],5,FALSE)</f>
        <v>Brandontown</v>
      </c>
      <c r="K147" t="str">
        <f>VLOOKUP(Table7[[#This Row],[Customer_ID]],Table1[#All],6,FALSE)</f>
        <v>South Carolina</v>
      </c>
      <c r="L147" t="str">
        <f>VLOOKUP(Table7[[#This Row],[Customer_ID]],Table1[#All],7,FALSE)</f>
        <v>USA</v>
      </c>
      <c r="M147" t="str">
        <f>VLOOKUP(Table7[[#This Row],[Customer_ID]],Table1[#All],8,FALSE)</f>
        <v>Gold</v>
      </c>
      <c r="N147" t="s">
        <v>1656</v>
      </c>
      <c r="O147" t="str">
        <f>VLOOKUP(Table7[[#This Row],[Product_ID]],Table4_2[#All],3,FALSE)</f>
        <v>Sports</v>
      </c>
      <c r="P147" t="str">
        <f>VLOOKUP(Table7[[#This Row],[Product_ID]],Table4_2[#All],4,FALSE)</f>
        <v>Accessories</v>
      </c>
      <c r="Q147">
        <f>VLOOKUP(Table7[[#This Row],[Product_ID]],Table4_2[#All],5,FALSE)</f>
        <v>434.84</v>
      </c>
      <c r="R147">
        <f>VLOOKUP(Table7[[#This Row],[Product_ID]],Table4_2[#All],6,FALSE)</f>
        <v>185</v>
      </c>
      <c r="S147" t="s">
        <v>1801</v>
      </c>
      <c r="T147" t="str">
        <f>VLOOKUP(Table7[[#This Row],[Store_ID]],Table5[#All],2,FALSE)</f>
        <v>Shelton PLC</v>
      </c>
      <c r="U147" t="str">
        <f>VLOOKUP(Table7[[#This Row],[Store_ID]],Table5[#All],3,FALSE)</f>
        <v>North</v>
      </c>
      <c r="V147" t="str">
        <f>VLOOKUP(Table7[[#This Row],[Store_ID]],Table5[#All],4,FALSE)</f>
        <v>East Jenniferstad</v>
      </c>
      <c r="W147" t="str">
        <f>VLOOKUP(Table7[[#This Row],[Store_ID]],Table5[#All],5,FALSE)</f>
        <v>Flagship</v>
      </c>
      <c r="X147">
        <v>2</v>
      </c>
      <c r="Y147">
        <v>536.84</v>
      </c>
      <c r="Z147">
        <v>0.09</v>
      </c>
      <c r="AA147" t="s">
        <v>1829</v>
      </c>
      <c r="AB147">
        <v>977.04880000000014</v>
      </c>
    </row>
    <row r="148" spans="1:28" x14ac:dyDescent="0.25">
      <c r="A148" t="s">
        <v>1972</v>
      </c>
      <c r="B148" s="2">
        <v>45626</v>
      </c>
      <c r="C148" t="s">
        <v>1371</v>
      </c>
      <c r="D148" t="str">
        <f>VLOOKUP(Table7[[#This Row],[Customer_ID]],Table1[#All],2,FALSE)</f>
        <v>Adam Castro</v>
      </c>
      <c r="E148">
        <f t="shared" si="7"/>
        <v>30</v>
      </c>
      <c r="F148">
        <f t="shared" si="8"/>
        <v>11</v>
      </c>
      <c r="G148">
        <f t="shared" si="9"/>
        <v>2024</v>
      </c>
      <c r="H148">
        <f>VLOOKUP(Table7[[#This Row],[Customer_ID]],Table1[#All],3,FALSE)</f>
        <v>51</v>
      </c>
      <c r="I148" t="str">
        <f>VLOOKUP(Table7[[#This Row],[Customer_ID]],Table1[#All],4,FALSE)</f>
        <v>Male</v>
      </c>
      <c r="J148" t="str">
        <f>VLOOKUP(Table7[[#This Row],[Customer_ID]],Table1[#All],5,FALSE)</f>
        <v>New Donnabury</v>
      </c>
      <c r="K148" t="str">
        <f>VLOOKUP(Table7[[#This Row],[Customer_ID]],Table1[#All],6,FALSE)</f>
        <v>Texas</v>
      </c>
      <c r="L148" t="str">
        <f>VLOOKUP(Table7[[#This Row],[Customer_ID]],Table1[#All],7,FALSE)</f>
        <v>USA</v>
      </c>
      <c r="M148" t="str">
        <f>VLOOKUP(Table7[[#This Row],[Customer_ID]],Table1[#All],8,FALSE)</f>
        <v>Silver</v>
      </c>
      <c r="N148" t="s">
        <v>1620</v>
      </c>
      <c r="O148" t="str">
        <f>VLOOKUP(Table7[[#This Row],[Product_ID]],Table4_2[#All],3,FALSE)</f>
        <v>Clothing</v>
      </c>
      <c r="P148" t="str">
        <f>VLOOKUP(Table7[[#This Row],[Product_ID]],Table4_2[#All],4,FALSE)</f>
        <v>Tops</v>
      </c>
      <c r="Q148">
        <f>VLOOKUP(Table7[[#This Row],[Product_ID]],Table4_2[#All],5,FALSE)</f>
        <v>223.43</v>
      </c>
      <c r="R148">
        <f>VLOOKUP(Table7[[#This Row],[Product_ID]],Table4_2[#All],6,FALSE)</f>
        <v>154</v>
      </c>
      <c r="S148" t="s">
        <v>1813</v>
      </c>
      <c r="T148" t="str">
        <f>VLOOKUP(Table7[[#This Row],[Store_ID]],Table5[#All],2,FALSE)</f>
        <v>Mann-Austin</v>
      </c>
      <c r="U148" t="str">
        <f>VLOOKUP(Table7[[#This Row],[Store_ID]],Table5[#All],3,FALSE)</f>
        <v>East</v>
      </c>
      <c r="V148" t="str">
        <f>VLOOKUP(Table7[[#This Row],[Store_ID]],Table5[#All],4,FALSE)</f>
        <v>Vasquezborough</v>
      </c>
      <c r="W148" t="str">
        <f>VLOOKUP(Table7[[#This Row],[Store_ID]],Table5[#All],5,FALSE)</f>
        <v>Online</v>
      </c>
      <c r="X148">
        <v>3</v>
      </c>
      <c r="Y148">
        <v>584.41</v>
      </c>
      <c r="Z148">
        <v>0</v>
      </c>
      <c r="AA148" t="s">
        <v>1829</v>
      </c>
      <c r="AB148">
        <v>1753.23</v>
      </c>
    </row>
    <row r="149" spans="1:28" x14ac:dyDescent="0.25">
      <c r="A149" t="s">
        <v>1973</v>
      </c>
      <c r="B149" s="2">
        <v>45617</v>
      </c>
      <c r="C149" t="s">
        <v>932</v>
      </c>
      <c r="D149" t="str">
        <f>VLOOKUP(Table7[[#This Row],[Customer_ID]],Table1[#All],2,FALSE)</f>
        <v>Lisa Chandler</v>
      </c>
      <c r="E149">
        <f t="shared" si="7"/>
        <v>21</v>
      </c>
      <c r="F149">
        <f t="shared" si="8"/>
        <v>11</v>
      </c>
      <c r="G149">
        <f t="shared" si="9"/>
        <v>2024</v>
      </c>
      <c r="H149">
        <f>VLOOKUP(Table7[[#This Row],[Customer_ID]],Table1[#All],3,FALSE)</f>
        <v>29</v>
      </c>
      <c r="I149" t="str">
        <f>VLOOKUP(Table7[[#This Row],[Customer_ID]],Table1[#All],4,FALSE)</f>
        <v>Male</v>
      </c>
      <c r="J149" t="str">
        <f>VLOOKUP(Table7[[#This Row],[Customer_ID]],Table1[#All],5,FALSE)</f>
        <v>Port Richard</v>
      </c>
      <c r="K149" t="str">
        <f>VLOOKUP(Table7[[#This Row],[Customer_ID]],Table1[#All],6,FALSE)</f>
        <v>Montana</v>
      </c>
      <c r="L149" t="str">
        <f>VLOOKUP(Table7[[#This Row],[Customer_ID]],Table1[#All],7,FALSE)</f>
        <v>USA</v>
      </c>
      <c r="M149" t="str">
        <f>VLOOKUP(Table7[[#This Row],[Customer_ID]],Table1[#All],8,FALSE)</f>
        <v>Platinum</v>
      </c>
      <c r="N149" t="s">
        <v>1712</v>
      </c>
      <c r="O149" t="str">
        <f>VLOOKUP(Table7[[#This Row],[Product_ID]],Table4_2[#All],3,FALSE)</f>
        <v>Sports</v>
      </c>
      <c r="P149" t="str">
        <f>VLOOKUP(Table7[[#This Row],[Product_ID]],Table4_2[#All],4,FALSE)</f>
        <v>Fitness</v>
      </c>
      <c r="Q149">
        <f>VLOOKUP(Table7[[#This Row],[Product_ID]],Table4_2[#All],5,FALSE)</f>
        <v>152.91999999999999</v>
      </c>
      <c r="R149">
        <f>VLOOKUP(Table7[[#This Row],[Product_ID]],Table4_2[#All],6,FALSE)</f>
        <v>281</v>
      </c>
      <c r="S149" t="s">
        <v>1813</v>
      </c>
      <c r="T149" t="str">
        <f>VLOOKUP(Table7[[#This Row],[Store_ID]],Table5[#All],2,FALSE)</f>
        <v>Mann-Austin</v>
      </c>
      <c r="U149" t="str">
        <f>VLOOKUP(Table7[[#This Row],[Store_ID]],Table5[#All],3,FALSE)</f>
        <v>East</v>
      </c>
      <c r="V149" t="str">
        <f>VLOOKUP(Table7[[#This Row],[Store_ID]],Table5[#All],4,FALSE)</f>
        <v>Vasquezborough</v>
      </c>
      <c r="W149" t="str">
        <f>VLOOKUP(Table7[[#This Row],[Store_ID]],Table5[#All],5,FALSE)</f>
        <v>Online</v>
      </c>
      <c r="X149">
        <v>1</v>
      </c>
      <c r="Y149">
        <v>653.87</v>
      </c>
      <c r="Z149">
        <v>0.14000000000000001</v>
      </c>
      <c r="AA149" t="s">
        <v>1826</v>
      </c>
      <c r="AB149">
        <v>562.32820000000004</v>
      </c>
    </row>
    <row r="150" spans="1:28" x14ac:dyDescent="0.25">
      <c r="A150" t="s">
        <v>1974</v>
      </c>
      <c r="B150" s="2">
        <v>45878</v>
      </c>
      <c r="C150" t="s">
        <v>1516</v>
      </c>
      <c r="D150" t="str">
        <f>VLOOKUP(Table7[[#This Row],[Customer_ID]],Table1[#All],2,FALSE)</f>
        <v>Amanda Powell</v>
      </c>
      <c r="E150">
        <f t="shared" si="7"/>
        <v>9</v>
      </c>
      <c r="F150">
        <f t="shared" si="8"/>
        <v>8</v>
      </c>
      <c r="G150">
        <f t="shared" si="9"/>
        <v>2025</v>
      </c>
      <c r="H150">
        <f>VLOOKUP(Table7[[#This Row],[Customer_ID]],Table1[#All],3,FALSE)</f>
        <v>28</v>
      </c>
      <c r="I150" t="str">
        <f>VLOOKUP(Table7[[#This Row],[Customer_ID]],Table1[#All],4,FALSE)</f>
        <v>Male</v>
      </c>
      <c r="J150" t="str">
        <f>VLOOKUP(Table7[[#This Row],[Customer_ID]],Table1[#All],5,FALSE)</f>
        <v>South William</v>
      </c>
      <c r="K150" t="str">
        <f>VLOOKUP(Table7[[#This Row],[Customer_ID]],Table1[#All],6,FALSE)</f>
        <v>Alabama</v>
      </c>
      <c r="L150" t="str">
        <f>VLOOKUP(Table7[[#This Row],[Customer_ID]],Table1[#All],7,FALSE)</f>
        <v>USA</v>
      </c>
      <c r="M150" t="str">
        <f>VLOOKUP(Table7[[#This Row],[Customer_ID]],Table1[#All],8,FALSE)</f>
        <v>Silver</v>
      </c>
      <c r="N150" t="s">
        <v>1722</v>
      </c>
      <c r="O150" t="str">
        <f>VLOOKUP(Table7[[#This Row],[Product_ID]],Table4_2[#All],3,FALSE)</f>
        <v>Home</v>
      </c>
      <c r="P150" t="str">
        <f>VLOOKUP(Table7[[#This Row],[Product_ID]],Table4_2[#All],4,FALSE)</f>
        <v>Lighting</v>
      </c>
      <c r="Q150">
        <f>VLOOKUP(Table7[[#This Row],[Product_ID]],Table4_2[#All],5,FALSE)</f>
        <v>371.38</v>
      </c>
      <c r="R150">
        <f>VLOOKUP(Table7[[#This Row],[Product_ID]],Table4_2[#All],6,FALSE)</f>
        <v>220</v>
      </c>
      <c r="S150" t="s">
        <v>1752</v>
      </c>
      <c r="T150" t="str">
        <f>VLOOKUP(Table7[[#This Row],[Store_ID]],Table5[#All],2,FALSE)</f>
        <v>Rivera-Warner</v>
      </c>
      <c r="U150" t="str">
        <f>VLOOKUP(Table7[[#This Row],[Store_ID]],Table5[#All],3,FALSE)</f>
        <v>East</v>
      </c>
      <c r="V150" t="str">
        <f>VLOOKUP(Table7[[#This Row],[Store_ID]],Table5[#All],4,FALSE)</f>
        <v>Washingtonfurt</v>
      </c>
      <c r="W150" t="str">
        <f>VLOOKUP(Table7[[#This Row],[Store_ID]],Table5[#All],5,FALSE)</f>
        <v>Flagship</v>
      </c>
      <c r="X150">
        <v>1</v>
      </c>
      <c r="Y150">
        <v>652.03</v>
      </c>
      <c r="Z150">
        <v>0.27</v>
      </c>
      <c r="AA150" t="s">
        <v>1824</v>
      </c>
      <c r="AB150">
        <v>475.9819</v>
      </c>
    </row>
    <row r="151" spans="1:28" x14ac:dyDescent="0.25">
      <c r="A151" t="s">
        <v>1975</v>
      </c>
      <c r="B151" s="2">
        <v>45502</v>
      </c>
      <c r="C151" t="s">
        <v>335</v>
      </c>
      <c r="D151" t="str">
        <f>VLOOKUP(Table7[[#This Row],[Customer_ID]],Table1[#All],2,FALSE)</f>
        <v>Christy Vasquez</v>
      </c>
      <c r="E151">
        <f t="shared" si="7"/>
        <v>29</v>
      </c>
      <c r="F151">
        <f t="shared" si="8"/>
        <v>7</v>
      </c>
      <c r="G151">
        <f t="shared" si="9"/>
        <v>2024</v>
      </c>
      <c r="H151">
        <f>VLOOKUP(Table7[[#This Row],[Customer_ID]],Table1[#All],3,FALSE)</f>
        <v>28</v>
      </c>
      <c r="I151" t="str">
        <f>VLOOKUP(Table7[[#This Row],[Customer_ID]],Table1[#All],4,FALSE)</f>
        <v>Female</v>
      </c>
      <c r="J151" t="str">
        <f>VLOOKUP(Table7[[#This Row],[Customer_ID]],Table1[#All],5,FALSE)</f>
        <v>Port Travisstad</v>
      </c>
      <c r="K151" t="str">
        <f>VLOOKUP(Table7[[#This Row],[Customer_ID]],Table1[#All],6,FALSE)</f>
        <v>South Carolina</v>
      </c>
      <c r="L151" t="str">
        <f>VLOOKUP(Table7[[#This Row],[Customer_ID]],Table1[#All],7,FALSE)</f>
        <v>USA</v>
      </c>
      <c r="M151" t="str">
        <f>VLOOKUP(Table7[[#This Row],[Customer_ID]],Table1[#All],8,FALSE)</f>
        <v>Gold</v>
      </c>
      <c r="N151" t="s">
        <v>1555</v>
      </c>
      <c r="O151" t="str">
        <f>VLOOKUP(Table7[[#This Row],[Product_ID]],Table4_2[#All],3,FALSE)</f>
        <v>Clothing</v>
      </c>
      <c r="P151" t="str">
        <f>VLOOKUP(Table7[[#This Row],[Product_ID]],Table4_2[#All],4,FALSE)</f>
        <v>Accessories</v>
      </c>
      <c r="Q151">
        <f>VLOOKUP(Table7[[#This Row],[Product_ID]],Table4_2[#All],5,FALSE)</f>
        <v>261</v>
      </c>
      <c r="R151">
        <f>VLOOKUP(Table7[[#This Row],[Product_ID]],Table4_2[#All],6,FALSE)</f>
        <v>59</v>
      </c>
      <c r="S151" t="s">
        <v>1794</v>
      </c>
      <c r="T151" t="str">
        <f>VLOOKUP(Table7[[#This Row],[Store_ID]],Table5[#All],2,FALSE)</f>
        <v>Thomas, Bridges and Harris</v>
      </c>
      <c r="U151" t="str">
        <f>VLOOKUP(Table7[[#This Row],[Store_ID]],Table5[#All],3,FALSE)</f>
        <v>North</v>
      </c>
      <c r="V151" t="str">
        <f>VLOOKUP(Table7[[#This Row],[Store_ID]],Table5[#All],4,FALSE)</f>
        <v>Sabrinatown</v>
      </c>
      <c r="W151" t="str">
        <f>VLOOKUP(Table7[[#This Row],[Store_ID]],Table5[#All],5,FALSE)</f>
        <v>Online</v>
      </c>
      <c r="X151">
        <v>3</v>
      </c>
      <c r="Y151">
        <v>513.36</v>
      </c>
      <c r="Z151">
        <v>7.0000000000000007E-2</v>
      </c>
      <c r="AA151" t="s">
        <v>1829</v>
      </c>
      <c r="AB151">
        <v>1432.2744</v>
      </c>
    </row>
    <row r="152" spans="1:28" x14ac:dyDescent="0.25">
      <c r="A152" t="s">
        <v>1976</v>
      </c>
      <c r="B152" s="2">
        <v>45433</v>
      </c>
      <c r="C152" t="s">
        <v>251</v>
      </c>
      <c r="D152" t="str">
        <f>VLOOKUP(Table7[[#This Row],[Customer_ID]],Table1[#All],2,FALSE)</f>
        <v>Mr. Mark Beasley</v>
      </c>
      <c r="E152">
        <f t="shared" si="7"/>
        <v>21</v>
      </c>
      <c r="F152">
        <f t="shared" si="8"/>
        <v>5</v>
      </c>
      <c r="G152">
        <f t="shared" si="9"/>
        <v>2024</v>
      </c>
      <c r="H152">
        <f>VLOOKUP(Table7[[#This Row],[Customer_ID]],Table1[#All],3,FALSE)</f>
        <v>24</v>
      </c>
      <c r="I152" t="str">
        <f>VLOOKUP(Table7[[#This Row],[Customer_ID]],Table1[#All],4,FALSE)</f>
        <v>Female</v>
      </c>
      <c r="J152" t="str">
        <f>VLOOKUP(Table7[[#This Row],[Customer_ID]],Table1[#All],5,FALSE)</f>
        <v>West Johnchester</v>
      </c>
      <c r="K152" t="str">
        <f>VLOOKUP(Table7[[#This Row],[Customer_ID]],Table1[#All],6,FALSE)</f>
        <v>Indiana</v>
      </c>
      <c r="L152" t="str">
        <f>VLOOKUP(Table7[[#This Row],[Customer_ID]],Table1[#All],7,FALSE)</f>
        <v>USA</v>
      </c>
      <c r="M152" t="str">
        <f>VLOOKUP(Table7[[#This Row],[Customer_ID]],Table1[#All],8,FALSE)</f>
        <v>Silver</v>
      </c>
      <c r="N152" t="s">
        <v>1652</v>
      </c>
      <c r="O152" t="str">
        <f>VLOOKUP(Table7[[#This Row],[Product_ID]],Table4_2[#All],3,FALSE)</f>
        <v>Sports</v>
      </c>
      <c r="P152" t="str">
        <f>VLOOKUP(Table7[[#This Row],[Product_ID]],Table4_2[#All],4,FALSE)</f>
        <v>Team Sports</v>
      </c>
      <c r="Q152">
        <f>VLOOKUP(Table7[[#This Row],[Product_ID]],Table4_2[#All],5,FALSE)</f>
        <v>212.26</v>
      </c>
      <c r="R152">
        <f>VLOOKUP(Table7[[#This Row],[Product_ID]],Table4_2[#All],6,FALSE)</f>
        <v>82</v>
      </c>
      <c r="S152" t="s">
        <v>1773</v>
      </c>
      <c r="T152" t="str">
        <f>VLOOKUP(Table7[[#This Row],[Store_ID]],Table5[#All],2,FALSE)</f>
        <v>Gray Ltd</v>
      </c>
      <c r="U152" t="str">
        <f>VLOOKUP(Table7[[#This Row],[Store_ID]],Table5[#All],3,FALSE)</f>
        <v>North</v>
      </c>
      <c r="V152" t="str">
        <f>VLOOKUP(Table7[[#This Row],[Store_ID]],Table5[#All],4,FALSE)</f>
        <v>New Michaelchester</v>
      </c>
      <c r="W152" t="str">
        <f>VLOOKUP(Table7[[#This Row],[Store_ID]],Table5[#All],5,FALSE)</f>
        <v>Outlet</v>
      </c>
      <c r="X152">
        <v>4</v>
      </c>
      <c r="Y152">
        <v>355.64</v>
      </c>
      <c r="Z152">
        <v>0.16</v>
      </c>
      <c r="AA152" t="s">
        <v>1829</v>
      </c>
      <c r="AB152">
        <v>1194.9503999999999</v>
      </c>
    </row>
    <row r="153" spans="1:28" x14ac:dyDescent="0.25">
      <c r="A153" t="s">
        <v>1977</v>
      </c>
      <c r="B153" s="2">
        <v>45594</v>
      </c>
      <c r="C153" t="s">
        <v>97</v>
      </c>
      <c r="D153" t="str">
        <f>VLOOKUP(Table7[[#This Row],[Customer_ID]],Table1[#All],2,FALSE)</f>
        <v xml:space="preserve">   paul fox</v>
      </c>
      <c r="E153">
        <f t="shared" si="7"/>
        <v>29</v>
      </c>
      <c r="F153">
        <f t="shared" si="8"/>
        <v>10</v>
      </c>
      <c r="G153">
        <f t="shared" si="9"/>
        <v>2024</v>
      </c>
      <c r="H153">
        <f>VLOOKUP(Table7[[#This Row],[Customer_ID]],Table1[#All],3,FALSE)</f>
        <v>33</v>
      </c>
      <c r="I153" t="str">
        <f>VLOOKUP(Table7[[#This Row],[Customer_ID]],Table1[#All],4,FALSE)</f>
        <v>Female</v>
      </c>
      <c r="J153" t="str">
        <f>VLOOKUP(Table7[[#This Row],[Customer_ID]],Table1[#All],5,FALSE)</f>
        <v>Michaelton</v>
      </c>
      <c r="K153" t="str">
        <f>VLOOKUP(Table7[[#This Row],[Customer_ID]],Table1[#All],6,FALSE)</f>
        <v>Hawaii</v>
      </c>
      <c r="L153" t="str">
        <f>VLOOKUP(Table7[[#This Row],[Customer_ID]],Table1[#All],7,FALSE)</f>
        <v>USA</v>
      </c>
      <c r="M153" t="str">
        <f>VLOOKUP(Table7[[#This Row],[Customer_ID]],Table1[#All],8,FALSE)</f>
        <v>Silver</v>
      </c>
      <c r="N153" t="s">
        <v>1574</v>
      </c>
      <c r="O153" t="str">
        <f>VLOOKUP(Table7[[#This Row],[Product_ID]],Table4_2[#All],3,FALSE)</f>
        <v>Electronics</v>
      </c>
      <c r="P153" t="str">
        <f>VLOOKUP(Table7[[#This Row],[Product_ID]],Table4_2[#All],4,FALSE)</f>
        <v>Accessories</v>
      </c>
      <c r="Q153">
        <f>VLOOKUP(Table7[[#This Row],[Product_ID]],Table4_2[#All],5,FALSE)</f>
        <v>242.23</v>
      </c>
      <c r="R153">
        <f>VLOOKUP(Table7[[#This Row],[Product_ID]],Table4_2[#All],6,FALSE)</f>
        <v>453</v>
      </c>
      <c r="S153" t="s">
        <v>1782</v>
      </c>
      <c r="T153" t="str">
        <f>VLOOKUP(Table7[[#This Row],[Store_ID]],Table5[#All],2,FALSE)</f>
        <v>Bean, Jones and Park</v>
      </c>
      <c r="U153" t="str">
        <f>VLOOKUP(Table7[[#This Row],[Store_ID]],Table5[#All],3,FALSE)</f>
        <v>West</v>
      </c>
      <c r="V153" t="str">
        <f>VLOOKUP(Table7[[#This Row],[Store_ID]],Table5[#All],4,FALSE)</f>
        <v>Thompsonborough</v>
      </c>
      <c r="W153" t="str">
        <f>VLOOKUP(Table7[[#This Row],[Store_ID]],Table5[#All],5,FALSE)</f>
        <v>Online</v>
      </c>
      <c r="X153">
        <v>4</v>
      </c>
      <c r="Y153">
        <v>535.4</v>
      </c>
      <c r="Z153">
        <v>0.26</v>
      </c>
      <c r="AA153" t="s">
        <v>1826</v>
      </c>
      <c r="AB153">
        <v>1584.7840000000001</v>
      </c>
    </row>
    <row r="154" spans="1:28" x14ac:dyDescent="0.25">
      <c r="A154" t="s">
        <v>1978</v>
      </c>
      <c r="B154" s="2">
        <v>45798</v>
      </c>
      <c r="C154" t="s">
        <v>779</v>
      </c>
      <c r="D154" t="str">
        <f>VLOOKUP(Table7[[#This Row],[Customer_ID]],Table1[#All],2,FALSE)</f>
        <v>Brian Hammond</v>
      </c>
      <c r="E154">
        <f t="shared" si="7"/>
        <v>21</v>
      </c>
      <c r="F154">
        <f t="shared" si="8"/>
        <v>5</v>
      </c>
      <c r="G154">
        <f t="shared" si="9"/>
        <v>2025</v>
      </c>
      <c r="H154">
        <f>VLOOKUP(Table7[[#This Row],[Customer_ID]],Table1[#All],3,FALSE)</f>
        <v>56</v>
      </c>
      <c r="I154" t="str">
        <f>VLOOKUP(Table7[[#This Row],[Customer_ID]],Table1[#All],4,FALSE)</f>
        <v>Female</v>
      </c>
      <c r="J154" t="str">
        <f>VLOOKUP(Table7[[#This Row],[Customer_ID]],Table1[#All],5,FALSE)</f>
        <v>North Nicholas</v>
      </c>
      <c r="K154" t="str">
        <f>VLOOKUP(Table7[[#This Row],[Customer_ID]],Table1[#All],6,FALSE)</f>
        <v>Texas</v>
      </c>
      <c r="L154" t="str">
        <f>VLOOKUP(Table7[[#This Row],[Customer_ID]],Table1[#All],7,FALSE)</f>
        <v>USA</v>
      </c>
      <c r="M154" t="str">
        <f>VLOOKUP(Table7[[#This Row],[Customer_ID]],Table1[#All],8,FALSE)</f>
        <v>Gold</v>
      </c>
      <c r="N154" t="s">
        <v>1686</v>
      </c>
      <c r="O154" t="str">
        <f>VLOOKUP(Table7[[#This Row],[Product_ID]],Table4_2[#All],3,FALSE)</f>
        <v>Clothing</v>
      </c>
      <c r="P154" t="str">
        <f>VLOOKUP(Table7[[#This Row],[Product_ID]],Table4_2[#All],4,FALSE)</f>
        <v>Bottoms</v>
      </c>
      <c r="Q154">
        <f>VLOOKUP(Table7[[#This Row],[Product_ID]],Table4_2[#All],5,FALSE)</f>
        <v>218.22</v>
      </c>
      <c r="R154">
        <f>VLOOKUP(Table7[[#This Row],[Product_ID]],Table4_2[#All],6,FALSE)</f>
        <v>224</v>
      </c>
      <c r="S154" t="s">
        <v>1813</v>
      </c>
      <c r="T154" t="str">
        <f>VLOOKUP(Table7[[#This Row],[Store_ID]],Table5[#All],2,FALSE)</f>
        <v>Mann-Austin</v>
      </c>
      <c r="U154" t="str">
        <f>VLOOKUP(Table7[[#This Row],[Store_ID]],Table5[#All],3,FALSE)</f>
        <v>East</v>
      </c>
      <c r="V154" t="str">
        <f>VLOOKUP(Table7[[#This Row],[Store_ID]],Table5[#All],4,FALSE)</f>
        <v>Vasquezborough</v>
      </c>
      <c r="W154" t="str">
        <f>VLOOKUP(Table7[[#This Row],[Store_ID]],Table5[#All],5,FALSE)</f>
        <v>Online</v>
      </c>
      <c r="X154">
        <v>2</v>
      </c>
      <c r="Y154">
        <v>108.74</v>
      </c>
      <c r="Z154">
        <v>0.11</v>
      </c>
      <c r="AA154" t="s">
        <v>1826</v>
      </c>
      <c r="AB154">
        <v>193.55719999999999</v>
      </c>
    </row>
    <row r="155" spans="1:28" x14ac:dyDescent="0.25">
      <c r="A155" t="s">
        <v>1979</v>
      </c>
      <c r="B155" s="2">
        <v>45579</v>
      </c>
      <c r="C155" t="s">
        <v>990</v>
      </c>
      <c r="D155" t="str">
        <f>VLOOKUP(Table7[[#This Row],[Customer_ID]],Table1[#All],2,FALSE)</f>
        <v>Elizabeth Johnson</v>
      </c>
      <c r="E155">
        <f t="shared" si="7"/>
        <v>14</v>
      </c>
      <c r="F155">
        <f t="shared" si="8"/>
        <v>10</v>
      </c>
      <c r="G155">
        <f t="shared" si="9"/>
        <v>2024</v>
      </c>
      <c r="H155">
        <f>VLOOKUP(Table7[[#This Row],[Customer_ID]],Table1[#All],3,FALSE)</f>
        <v>53</v>
      </c>
      <c r="I155" t="str">
        <f>VLOOKUP(Table7[[#This Row],[Customer_ID]],Table1[#All],4,FALSE)</f>
        <v>Female</v>
      </c>
      <c r="J155" t="str">
        <f>VLOOKUP(Table7[[#This Row],[Customer_ID]],Table1[#All],5,FALSE)</f>
        <v>Anitaland</v>
      </c>
      <c r="K155" t="str">
        <f>VLOOKUP(Table7[[#This Row],[Customer_ID]],Table1[#All],6,FALSE)</f>
        <v>Washington</v>
      </c>
      <c r="L155" t="str">
        <f>VLOOKUP(Table7[[#This Row],[Customer_ID]],Table1[#All],7,FALSE)</f>
        <v>USA</v>
      </c>
      <c r="M155" t="str">
        <f>VLOOKUP(Table7[[#This Row],[Customer_ID]],Table1[#All],8,FALSE)</f>
        <v>Silver</v>
      </c>
      <c r="N155" t="s">
        <v>1570</v>
      </c>
      <c r="O155" t="str">
        <f>VLOOKUP(Table7[[#This Row],[Product_ID]],Table4_2[#All],3,FALSE)</f>
        <v>Electronics</v>
      </c>
      <c r="P155" t="str">
        <f>VLOOKUP(Table7[[#This Row],[Product_ID]],Table4_2[#All],4,FALSE)</f>
        <v>Accessories</v>
      </c>
      <c r="Q155">
        <f>VLOOKUP(Table7[[#This Row],[Product_ID]],Table4_2[#All],5,FALSE)</f>
        <v>449.4</v>
      </c>
      <c r="R155">
        <f>VLOOKUP(Table7[[#This Row],[Product_ID]],Table4_2[#All],6,FALSE)</f>
        <v>274.7</v>
      </c>
      <c r="S155" t="s">
        <v>1813</v>
      </c>
      <c r="T155" t="str">
        <f>VLOOKUP(Table7[[#This Row],[Store_ID]],Table5[#All],2,FALSE)</f>
        <v>Mann-Austin</v>
      </c>
      <c r="U155" t="str">
        <f>VLOOKUP(Table7[[#This Row],[Store_ID]],Table5[#All],3,FALSE)</f>
        <v>East</v>
      </c>
      <c r="V155" t="str">
        <f>VLOOKUP(Table7[[#This Row],[Store_ID]],Table5[#All],4,FALSE)</f>
        <v>Vasquezborough</v>
      </c>
      <c r="W155" t="str">
        <f>VLOOKUP(Table7[[#This Row],[Store_ID]],Table5[#All],5,FALSE)</f>
        <v>Online</v>
      </c>
      <c r="X155">
        <v>3</v>
      </c>
      <c r="Y155">
        <v>591.98</v>
      </c>
      <c r="Z155">
        <v>0.16</v>
      </c>
      <c r="AA155" t="s">
        <v>1824</v>
      </c>
      <c r="AB155">
        <v>1491.7896000000001</v>
      </c>
    </row>
    <row r="156" spans="1:28" x14ac:dyDescent="0.25">
      <c r="A156" t="s">
        <v>1980</v>
      </c>
      <c r="B156" s="2">
        <v>45613</v>
      </c>
      <c r="C156" t="s">
        <v>1260</v>
      </c>
      <c r="D156" t="str">
        <f>VLOOKUP(Table7[[#This Row],[Customer_ID]],Table1[#All],2,FALSE)</f>
        <v>Eric Wolfe</v>
      </c>
      <c r="E156">
        <f t="shared" si="7"/>
        <v>17</v>
      </c>
      <c r="F156">
        <f t="shared" si="8"/>
        <v>11</v>
      </c>
      <c r="G156">
        <f t="shared" si="9"/>
        <v>2024</v>
      </c>
      <c r="H156">
        <f>VLOOKUP(Table7[[#This Row],[Customer_ID]],Table1[#All],3,FALSE)</f>
        <v>18</v>
      </c>
      <c r="I156" t="str">
        <f>VLOOKUP(Table7[[#This Row],[Customer_ID]],Table1[#All],4,FALSE)</f>
        <v>Female</v>
      </c>
      <c r="J156" t="str">
        <f>VLOOKUP(Table7[[#This Row],[Customer_ID]],Table1[#All],5,FALSE)</f>
        <v>Garciaview</v>
      </c>
      <c r="K156" t="str">
        <f>VLOOKUP(Table7[[#This Row],[Customer_ID]],Table1[#All],6,FALSE)</f>
        <v>Louisiana</v>
      </c>
      <c r="L156" t="str">
        <f>VLOOKUP(Table7[[#This Row],[Customer_ID]],Table1[#All],7,FALSE)</f>
        <v>USA</v>
      </c>
      <c r="M156" t="str">
        <f>VLOOKUP(Table7[[#This Row],[Customer_ID]],Table1[#All],8,FALSE)</f>
        <v>Gold</v>
      </c>
      <c r="N156" t="s">
        <v>1644</v>
      </c>
      <c r="O156" t="str">
        <f>VLOOKUP(Table7[[#This Row],[Product_ID]],Table4_2[#All],3,FALSE)</f>
        <v>Electronics</v>
      </c>
      <c r="P156" t="str">
        <f>VLOOKUP(Table7[[#This Row],[Product_ID]],Table4_2[#All],4,FALSE)</f>
        <v>Accessories</v>
      </c>
      <c r="Q156">
        <f>VLOOKUP(Table7[[#This Row],[Product_ID]],Table4_2[#All],5,FALSE)</f>
        <v>177.98</v>
      </c>
      <c r="R156">
        <f>VLOOKUP(Table7[[#This Row],[Product_ID]],Table4_2[#All],6,FALSE)</f>
        <v>103</v>
      </c>
      <c r="S156" t="s">
        <v>1761</v>
      </c>
      <c r="T156" t="str">
        <f>VLOOKUP(Table7[[#This Row],[Store_ID]],Table5[#All],2,FALSE)</f>
        <v>Black-Horn</v>
      </c>
      <c r="U156" t="str">
        <f>VLOOKUP(Table7[[#This Row],[Store_ID]],Table5[#All],3,FALSE)</f>
        <v>South</v>
      </c>
      <c r="V156" t="str">
        <f>VLOOKUP(Table7[[#This Row],[Store_ID]],Table5[#All],4,FALSE)</f>
        <v>North Nancyview</v>
      </c>
      <c r="W156" t="str">
        <f>VLOOKUP(Table7[[#This Row],[Store_ID]],Table5[#All],5,FALSE)</f>
        <v>Outlet</v>
      </c>
      <c r="X156">
        <v>1</v>
      </c>
      <c r="Y156">
        <v>345.06</v>
      </c>
      <c r="Z156">
        <v>0.13</v>
      </c>
      <c r="AA156" t="s">
        <v>1829</v>
      </c>
      <c r="AB156">
        <v>300.2022</v>
      </c>
    </row>
    <row r="157" spans="1:28" x14ac:dyDescent="0.25">
      <c r="A157" t="s">
        <v>1981</v>
      </c>
      <c r="B157" s="2">
        <v>45745</v>
      </c>
      <c r="C157" t="s">
        <v>969</v>
      </c>
      <c r="D157" t="str">
        <f>VLOOKUP(Table7[[#This Row],[Customer_ID]],Table1[#All],2,FALSE)</f>
        <v>Brandy Thompson</v>
      </c>
      <c r="E157">
        <f t="shared" si="7"/>
        <v>29</v>
      </c>
      <c r="F157">
        <f t="shared" si="8"/>
        <v>3</v>
      </c>
      <c r="G157">
        <f t="shared" si="9"/>
        <v>2025</v>
      </c>
      <c r="H157">
        <f>VLOOKUP(Table7[[#This Row],[Customer_ID]],Table1[#All],3,FALSE)</f>
        <v>56</v>
      </c>
      <c r="I157" t="str">
        <f>VLOOKUP(Table7[[#This Row],[Customer_ID]],Table1[#All],4,FALSE)</f>
        <v>Female</v>
      </c>
      <c r="J157" t="str">
        <f>VLOOKUP(Table7[[#This Row],[Customer_ID]],Table1[#All],5,FALSE)</f>
        <v>West Patriciaview</v>
      </c>
      <c r="K157" t="str">
        <f>VLOOKUP(Table7[[#This Row],[Customer_ID]],Table1[#All],6,FALSE)</f>
        <v>Alabama</v>
      </c>
      <c r="L157" t="str">
        <f>VLOOKUP(Table7[[#This Row],[Customer_ID]],Table1[#All],7,FALSE)</f>
        <v>USA</v>
      </c>
      <c r="M157" t="str">
        <f>VLOOKUP(Table7[[#This Row],[Customer_ID]],Table1[#All],8,FALSE)</f>
        <v>Bronze</v>
      </c>
      <c r="N157" t="s">
        <v>1734</v>
      </c>
      <c r="O157" t="str">
        <f>VLOOKUP(Table7[[#This Row],[Product_ID]],Table4_2[#All],3,FALSE)</f>
        <v>Electronics</v>
      </c>
      <c r="P157" t="str">
        <f>VLOOKUP(Table7[[#This Row],[Product_ID]],Table4_2[#All],4,FALSE)</f>
        <v>Computer</v>
      </c>
      <c r="Q157">
        <f>VLOOKUP(Table7[[#This Row],[Product_ID]],Table4_2[#All],5,FALSE)</f>
        <v>377.52</v>
      </c>
      <c r="R157">
        <f>VLOOKUP(Table7[[#This Row],[Product_ID]],Table4_2[#All],6,FALSE)</f>
        <v>485</v>
      </c>
      <c r="S157" t="s">
        <v>1794</v>
      </c>
      <c r="T157" t="str">
        <f>VLOOKUP(Table7[[#This Row],[Store_ID]],Table5[#All],2,FALSE)</f>
        <v>Thomas, Bridges and Harris</v>
      </c>
      <c r="U157" t="str">
        <f>VLOOKUP(Table7[[#This Row],[Store_ID]],Table5[#All],3,FALSE)</f>
        <v>North</v>
      </c>
      <c r="V157" t="str">
        <f>VLOOKUP(Table7[[#This Row],[Store_ID]],Table5[#All],4,FALSE)</f>
        <v>Sabrinatown</v>
      </c>
      <c r="W157" t="str">
        <f>VLOOKUP(Table7[[#This Row],[Store_ID]],Table5[#All],5,FALSE)</f>
        <v>Online</v>
      </c>
      <c r="X157">
        <v>4</v>
      </c>
      <c r="Y157">
        <v>986.41</v>
      </c>
      <c r="Z157">
        <v>0.22</v>
      </c>
      <c r="AA157" t="s">
        <v>1824</v>
      </c>
      <c r="AB157">
        <v>3077.5992000000001</v>
      </c>
    </row>
    <row r="158" spans="1:28" x14ac:dyDescent="0.25">
      <c r="A158" t="s">
        <v>1982</v>
      </c>
      <c r="B158" s="2">
        <v>45494</v>
      </c>
      <c r="C158" t="s">
        <v>1005</v>
      </c>
      <c r="D158" t="str">
        <f>VLOOKUP(Table7[[#This Row],[Customer_ID]],Table1[#All],2,FALSE)</f>
        <v>Casey Simpson</v>
      </c>
      <c r="E158">
        <f t="shared" si="7"/>
        <v>21</v>
      </c>
      <c r="F158">
        <f t="shared" si="8"/>
        <v>7</v>
      </c>
      <c r="G158">
        <f t="shared" si="9"/>
        <v>2024</v>
      </c>
      <c r="H158">
        <f>VLOOKUP(Table7[[#This Row],[Customer_ID]],Table1[#All],3,FALSE)</f>
        <v>54</v>
      </c>
      <c r="I158" t="str">
        <f>VLOOKUP(Table7[[#This Row],[Customer_ID]],Table1[#All],4,FALSE)</f>
        <v>Male</v>
      </c>
      <c r="J158" t="str">
        <f>VLOOKUP(Table7[[#This Row],[Customer_ID]],Table1[#All],5,FALSE)</f>
        <v>West Mathewside</v>
      </c>
      <c r="K158" t="str">
        <f>VLOOKUP(Table7[[#This Row],[Customer_ID]],Table1[#All],6,FALSE)</f>
        <v>Mississippi</v>
      </c>
      <c r="L158" t="str">
        <f>VLOOKUP(Table7[[#This Row],[Customer_ID]],Table1[#All],7,FALSE)</f>
        <v>USA</v>
      </c>
      <c r="M158" t="str">
        <f>VLOOKUP(Table7[[#This Row],[Customer_ID]],Table1[#All],8,FALSE)</f>
        <v>Platinum</v>
      </c>
      <c r="N158" t="s">
        <v>1646</v>
      </c>
      <c r="O158" t="str">
        <f>VLOOKUP(Table7[[#This Row],[Product_ID]],Table4_2[#All],3,FALSE)</f>
        <v>Beauty</v>
      </c>
      <c r="P158" t="str">
        <f>VLOOKUP(Table7[[#This Row],[Product_ID]],Table4_2[#All],4,FALSE)</f>
        <v>Fragrance</v>
      </c>
      <c r="Q158">
        <f>VLOOKUP(Table7[[#This Row],[Product_ID]],Table4_2[#All],5,FALSE)</f>
        <v>43.29</v>
      </c>
      <c r="R158">
        <f>VLOOKUP(Table7[[#This Row],[Product_ID]],Table4_2[#All],6,FALSE)</f>
        <v>267</v>
      </c>
      <c r="S158" t="s">
        <v>1752</v>
      </c>
      <c r="T158" t="str">
        <f>VLOOKUP(Table7[[#This Row],[Store_ID]],Table5[#All],2,FALSE)</f>
        <v>Rivera-Warner</v>
      </c>
      <c r="U158" t="str">
        <f>VLOOKUP(Table7[[#This Row],[Store_ID]],Table5[#All],3,FALSE)</f>
        <v>East</v>
      </c>
      <c r="V158" t="str">
        <f>VLOOKUP(Table7[[#This Row],[Store_ID]],Table5[#All],4,FALSE)</f>
        <v>Washingtonfurt</v>
      </c>
      <c r="W158" t="str">
        <f>VLOOKUP(Table7[[#This Row],[Store_ID]],Table5[#All],5,FALSE)</f>
        <v>Flagship</v>
      </c>
      <c r="X158">
        <v>2</v>
      </c>
      <c r="Y158">
        <v>921.52</v>
      </c>
      <c r="Z158">
        <v>0</v>
      </c>
      <c r="AA158" t="s">
        <v>1826</v>
      </c>
      <c r="AB158">
        <v>1843.04</v>
      </c>
    </row>
    <row r="159" spans="1:28" x14ac:dyDescent="0.25">
      <c r="A159" t="s">
        <v>1983</v>
      </c>
      <c r="B159" s="2">
        <v>45883</v>
      </c>
      <c r="C159" t="s">
        <v>347</v>
      </c>
      <c r="D159" t="str">
        <f>VLOOKUP(Table7[[#This Row],[Customer_ID]],Table1[#All],2,FALSE)</f>
        <v>David Cobb</v>
      </c>
      <c r="E159">
        <f t="shared" si="7"/>
        <v>14</v>
      </c>
      <c r="F159">
        <f t="shared" si="8"/>
        <v>8</v>
      </c>
      <c r="G159">
        <f t="shared" si="9"/>
        <v>2025</v>
      </c>
      <c r="H159">
        <f>VLOOKUP(Table7[[#This Row],[Customer_ID]],Table1[#All],3,FALSE)</f>
        <v>36</v>
      </c>
      <c r="I159" t="str">
        <f>VLOOKUP(Table7[[#This Row],[Customer_ID]],Table1[#All],4,FALSE)</f>
        <v>Male</v>
      </c>
      <c r="J159" t="str">
        <f>VLOOKUP(Table7[[#This Row],[Customer_ID]],Table1[#All],5,FALSE)</f>
        <v>Lake Thomas</v>
      </c>
      <c r="K159" t="str">
        <f>VLOOKUP(Table7[[#This Row],[Customer_ID]],Table1[#All],6,FALSE)</f>
        <v>South Dakota</v>
      </c>
      <c r="L159" t="str">
        <f>VLOOKUP(Table7[[#This Row],[Customer_ID]],Table1[#All],7,FALSE)</f>
        <v>USA</v>
      </c>
      <c r="M159" t="str">
        <f>VLOOKUP(Table7[[#This Row],[Customer_ID]],Table1[#All],8,FALSE)</f>
        <v>Silver</v>
      </c>
      <c r="N159" t="s">
        <v>1658</v>
      </c>
      <c r="O159" t="str">
        <f>VLOOKUP(Table7[[#This Row],[Product_ID]],Table4_2[#All],3,FALSE)</f>
        <v>Home</v>
      </c>
      <c r="P159" t="str">
        <f>VLOOKUP(Table7[[#This Row],[Product_ID]],Table4_2[#All],4,FALSE)</f>
        <v>Decor</v>
      </c>
      <c r="Q159">
        <f>VLOOKUP(Table7[[#This Row],[Product_ID]],Table4_2[#All],5,FALSE)</f>
        <v>81.75</v>
      </c>
      <c r="R159">
        <f>VLOOKUP(Table7[[#This Row],[Product_ID]],Table4_2[#All],6,FALSE)</f>
        <v>226.05</v>
      </c>
      <c r="S159" t="s">
        <v>1773</v>
      </c>
      <c r="T159" t="str">
        <f>VLOOKUP(Table7[[#This Row],[Store_ID]],Table5[#All],2,FALSE)</f>
        <v>Gray Ltd</v>
      </c>
      <c r="U159" t="str">
        <f>VLOOKUP(Table7[[#This Row],[Store_ID]],Table5[#All],3,FALSE)</f>
        <v>North</v>
      </c>
      <c r="V159" t="str">
        <f>VLOOKUP(Table7[[#This Row],[Store_ID]],Table5[#All],4,FALSE)</f>
        <v>New Michaelchester</v>
      </c>
      <c r="W159" t="str">
        <f>VLOOKUP(Table7[[#This Row],[Store_ID]],Table5[#All],5,FALSE)</f>
        <v>Outlet</v>
      </c>
      <c r="X159">
        <v>1</v>
      </c>
      <c r="Y159">
        <v>83.1</v>
      </c>
      <c r="Z159">
        <v>0.04</v>
      </c>
      <c r="AA159" t="s">
        <v>1826</v>
      </c>
      <c r="AB159">
        <v>79.775999999999996</v>
      </c>
    </row>
    <row r="160" spans="1:28" x14ac:dyDescent="0.25">
      <c r="A160" t="s">
        <v>1984</v>
      </c>
      <c r="B160" s="2">
        <v>45601</v>
      </c>
      <c r="C160" t="s">
        <v>1154</v>
      </c>
      <c r="D160" t="str">
        <f>VLOOKUP(Table7[[#This Row],[Customer_ID]],Table1[#All],2,FALSE)</f>
        <v>Gregory Allen</v>
      </c>
      <c r="E160">
        <f t="shared" si="7"/>
        <v>5</v>
      </c>
      <c r="F160">
        <f t="shared" si="8"/>
        <v>11</v>
      </c>
      <c r="G160">
        <f t="shared" si="9"/>
        <v>2024</v>
      </c>
      <c r="H160">
        <f>VLOOKUP(Table7[[#This Row],[Customer_ID]],Table1[#All],3,FALSE)</f>
        <v>20</v>
      </c>
      <c r="I160" t="str">
        <f>VLOOKUP(Table7[[#This Row],[Customer_ID]],Table1[#All],4,FALSE)</f>
        <v>Female</v>
      </c>
      <c r="J160" t="str">
        <f>VLOOKUP(Table7[[#This Row],[Customer_ID]],Table1[#All],5,FALSE)</f>
        <v>West Bruce</v>
      </c>
      <c r="K160" t="str">
        <f>VLOOKUP(Table7[[#This Row],[Customer_ID]],Table1[#All],6,FALSE)</f>
        <v>Vermont</v>
      </c>
      <c r="L160" t="str">
        <f>VLOOKUP(Table7[[#This Row],[Customer_ID]],Table1[#All],7,FALSE)</f>
        <v>USA</v>
      </c>
      <c r="M160" t="str">
        <f>VLOOKUP(Table7[[#This Row],[Customer_ID]],Table1[#All],8,FALSE)</f>
        <v>Platinum</v>
      </c>
      <c r="N160" t="s">
        <v>1604</v>
      </c>
      <c r="O160" t="str">
        <f>VLOOKUP(Table7[[#This Row],[Product_ID]],Table4_2[#All],3,FALSE)</f>
        <v>Sports</v>
      </c>
      <c r="P160" t="str">
        <f>VLOOKUP(Table7[[#This Row],[Product_ID]],Table4_2[#All],4,FALSE)</f>
        <v>Accessories</v>
      </c>
      <c r="Q160">
        <f>VLOOKUP(Table7[[#This Row],[Product_ID]],Table4_2[#All],5,FALSE)</f>
        <v>38.76</v>
      </c>
      <c r="R160">
        <f>VLOOKUP(Table7[[#This Row],[Product_ID]],Table4_2[#All],6,FALSE)</f>
        <v>137</v>
      </c>
      <c r="S160" t="s">
        <v>1792</v>
      </c>
      <c r="T160" t="str">
        <f>VLOOKUP(Table7[[#This Row],[Store_ID]],Table5[#All],2,FALSE)</f>
        <v>Aguirre-Keller</v>
      </c>
      <c r="U160" t="str">
        <f>VLOOKUP(Table7[[#This Row],[Store_ID]],Table5[#All],3,FALSE)</f>
        <v>South</v>
      </c>
      <c r="V160" t="str">
        <f>VLOOKUP(Table7[[#This Row],[Store_ID]],Table5[#All],4,FALSE)</f>
        <v>Lake Michael</v>
      </c>
      <c r="W160" t="str">
        <f>VLOOKUP(Table7[[#This Row],[Store_ID]],Table5[#All],5,FALSE)</f>
        <v>Online</v>
      </c>
      <c r="X160">
        <v>2</v>
      </c>
      <c r="Y160">
        <v>60.98</v>
      </c>
      <c r="Z160">
        <v>0.23</v>
      </c>
      <c r="AA160" t="s">
        <v>1826</v>
      </c>
      <c r="AB160">
        <v>93.909199999999998</v>
      </c>
    </row>
    <row r="161" spans="1:28" x14ac:dyDescent="0.25">
      <c r="A161" t="s">
        <v>1985</v>
      </c>
      <c r="B161" s="2">
        <v>45454</v>
      </c>
      <c r="C161" t="s">
        <v>1229</v>
      </c>
      <c r="D161" t="str">
        <f>VLOOKUP(Table7[[#This Row],[Customer_ID]],Table1[#All],2,FALSE)</f>
        <v>Alejandro Evans</v>
      </c>
      <c r="E161">
        <f t="shared" si="7"/>
        <v>11</v>
      </c>
      <c r="F161">
        <f t="shared" si="8"/>
        <v>6</v>
      </c>
      <c r="G161">
        <f t="shared" si="9"/>
        <v>2024</v>
      </c>
      <c r="H161">
        <f>VLOOKUP(Table7[[#This Row],[Customer_ID]],Table1[#All],3,FALSE)</f>
        <v>43</v>
      </c>
      <c r="I161" t="str">
        <f>VLOOKUP(Table7[[#This Row],[Customer_ID]],Table1[#All],4,FALSE)</f>
        <v>Female</v>
      </c>
      <c r="J161" t="str">
        <f>VLOOKUP(Table7[[#This Row],[Customer_ID]],Table1[#All],5,FALSE)</f>
        <v>Cannonberg</v>
      </c>
      <c r="K161" t="str">
        <f>VLOOKUP(Table7[[#This Row],[Customer_ID]],Table1[#All],6,FALSE)</f>
        <v>Connecticut</v>
      </c>
      <c r="L161" t="str">
        <f>VLOOKUP(Table7[[#This Row],[Customer_ID]],Table1[#All],7,FALSE)</f>
        <v>USA</v>
      </c>
      <c r="M161" t="str">
        <f>VLOOKUP(Table7[[#This Row],[Customer_ID]],Table1[#All],8,FALSE)</f>
        <v>Bronze</v>
      </c>
      <c r="N161" t="s">
        <v>1726</v>
      </c>
      <c r="O161" t="str">
        <f>VLOOKUP(Table7[[#This Row],[Product_ID]],Table4_2[#All],3,FALSE)</f>
        <v>Beauty</v>
      </c>
      <c r="P161" t="str">
        <f>VLOOKUP(Table7[[#This Row],[Product_ID]],Table4_2[#All],4,FALSE)</f>
        <v>Makeup</v>
      </c>
      <c r="Q161">
        <f>VLOOKUP(Table7[[#This Row],[Product_ID]],Table4_2[#All],5,FALSE)</f>
        <v>183.04</v>
      </c>
      <c r="R161">
        <f>VLOOKUP(Table7[[#This Row],[Product_ID]],Table4_2[#All],6,FALSE)</f>
        <v>457</v>
      </c>
      <c r="S161" t="s">
        <v>1804</v>
      </c>
      <c r="T161" t="str">
        <f>VLOOKUP(Table7[[#This Row],[Store_ID]],Table5[#All],2,FALSE)</f>
        <v>Frederick-Wright</v>
      </c>
      <c r="U161" t="str">
        <f>VLOOKUP(Table7[[#This Row],[Store_ID]],Table5[#All],3,FALSE)</f>
        <v>West</v>
      </c>
      <c r="V161" t="str">
        <f>VLOOKUP(Table7[[#This Row],[Store_ID]],Table5[#All],4,FALSE)</f>
        <v>New Jimmymouth</v>
      </c>
      <c r="W161" t="str">
        <f>VLOOKUP(Table7[[#This Row],[Store_ID]],Table5[#All],5,FALSE)</f>
        <v>Flagship</v>
      </c>
      <c r="X161">
        <v>2</v>
      </c>
      <c r="Y161">
        <v>122.23</v>
      </c>
      <c r="Z161">
        <v>0.21</v>
      </c>
      <c r="AA161" t="s">
        <v>1829</v>
      </c>
      <c r="AB161">
        <v>193.1234</v>
      </c>
    </row>
    <row r="162" spans="1:28" x14ac:dyDescent="0.25">
      <c r="A162" t="s">
        <v>1986</v>
      </c>
      <c r="B162" s="2">
        <v>45918</v>
      </c>
      <c r="C162" t="s">
        <v>89</v>
      </c>
      <c r="D162" t="str">
        <f>VLOOKUP(Table7[[#This Row],[Customer_ID]],Table1[#All],2,FALSE)</f>
        <v>Bridget Allen</v>
      </c>
      <c r="E162">
        <f t="shared" si="7"/>
        <v>18</v>
      </c>
      <c r="F162">
        <f t="shared" si="8"/>
        <v>9</v>
      </c>
      <c r="G162">
        <f t="shared" si="9"/>
        <v>2025</v>
      </c>
      <c r="H162">
        <f>VLOOKUP(Table7[[#This Row],[Customer_ID]],Table1[#All],3,FALSE)</f>
        <v>59</v>
      </c>
      <c r="I162" t="str">
        <f>VLOOKUP(Table7[[#This Row],[Customer_ID]],Table1[#All],4,FALSE)</f>
        <v>Male</v>
      </c>
      <c r="J162" t="str">
        <f>VLOOKUP(Table7[[#This Row],[Customer_ID]],Table1[#All],5,FALSE)</f>
        <v>Lake Shaneburgh</v>
      </c>
      <c r="K162" t="str">
        <f>VLOOKUP(Table7[[#This Row],[Customer_ID]],Table1[#All],6,FALSE)</f>
        <v>Delaware</v>
      </c>
      <c r="L162" t="str">
        <f>VLOOKUP(Table7[[#This Row],[Customer_ID]],Table1[#All],7,FALSE)</f>
        <v>USA</v>
      </c>
      <c r="M162" t="str">
        <f>VLOOKUP(Table7[[#This Row],[Customer_ID]],Table1[#All],8,FALSE)</f>
        <v>Silver</v>
      </c>
      <c r="N162" t="s">
        <v>1688</v>
      </c>
      <c r="O162" t="str">
        <f>VLOOKUP(Table7[[#This Row],[Product_ID]],Table4_2[#All],3,FALSE)</f>
        <v>Home</v>
      </c>
      <c r="P162" t="str">
        <f>VLOOKUP(Table7[[#This Row],[Product_ID]],Table4_2[#All],4,FALSE)</f>
        <v>Storage</v>
      </c>
      <c r="Q162">
        <f>VLOOKUP(Table7[[#This Row],[Product_ID]],Table4_2[#All],5,FALSE)</f>
        <v>138.05000000000001</v>
      </c>
      <c r="R162">
        <f>VLOOKUP(Table7[[#This Row],[Product_ID]],Table4_2[#All],6,FALSE)</f>
        <v>89</v>
      </c>
      <c r="S162" t="s">
        <v>1810</v>
      </c>
      <c r="T162" t="str">
        <f>VLOOKUP(Table7[[#This Row],[Store_ID]],Table5[#All],2,FALSE)</f>
        <v>Guerrero-Schmitt</v>
      </c>
      <c r="U162" t="str">
        <f>VLOOKUP(Table7[[#This Row],[Store_ID]],Table5[#All],3,FALSE)</f>
        <v>East</v>
      </c>
      <c r="V162" t="str">
        <f>VLOOKUP(Table7[[#This Row],[Store_ID]],Table5[#All],4,FALSE)</f>
        <v>East Stevechester</v>
      </c>
      <c r="W162" t="str">
        <f>VLOOKUP(Table7[[#This Row],[Store_ID]],Table5[#All],5,FALSE)</f>
        <v>Flagship</v>
      </c>
      <c r="X162">
        <v>2</v>
      </c>
      <c r="Y162">
        <v>623.38</v>
      </c>
      <c r="Z162">
        <v>0.13</v>
      </c>
      <c r="AA162" t="s">
        <v>1824</v>
      </c>
      <c r="AB162">
        <v>1084.6812</v>
      </c>
    </row>
    <row r="163" spans="1:28" x14ac:dyDescent="0.25">
      <c r="A163" t="s">
        <v>1987</v>
      </c>
      <c r="B163" s="2">
        <v>45729</v>
      </c>
      <c r="C163" t="s">
        <v>218</v>
      </c>
      <c r="D163" t="str">
        <f>VLOOKUP(Table7[[#This Row],[Customer_ID]],Table1[#All],2,FALSE)</f>
        <v>Cheryl Copeland</v>
      </c>
      <c r="E163">
        <f t="shared" si="7"/>
        <v>13</v>
      </c>
      <c r="F163">
        <f t="shared" si="8"/>
        <v>3</v>
      </c>
      <c r="G163">
        <f t="shared" si="9"/>
        <v>2025</v>
      </c>
      <c r="H163">
        <f>VLOOKUP(Table7[[#This Row],[Customer_ID]],Table1[#All],3,FALSE)</f>
        <v>51</v>
      </c>
      <c r="I163" t="str">
        <f>VLOOKUP(Table7[[#This Row],[Customer_ID]],Table1[#All],4,FALSE)</f>
        <v>Male</v>
      </c>
      <c r="J163" t="str">
        <f>VLOOKUP(Table7[[#This Row],[Customer_ID]],Table1[#All],5,FALSE)</f>
        <v>Snowmouth</v>
      </c>
      <c r="K163" t="str">
        <f>VLOOKUP(Table7[[#This Row],[Customer_ID]],Table1[#All],6,FALSE)</f>
        <v>Maryland</v>
      </c>
      <c r="L163" t="str">
        <f>VLOOKUP(Table7[[#This Row],[Customer_ID]],Table1[#All],7,FALSE)</f>
        <v>USA</v>
      </c>
      <c r="M163" t="str">
        <f>VLOOKUP(Table7[[#This Row],[Customer_ID]],Table1[#All],8,FALSE)</f>
        <v>Platinum</v>
      </c>
      <c r="N163" t="s">
        <v>1688</v>
      </c>
      <c r="O163" t="str">
        <f>VLOOKUP(Table7[[#This Row],[Product_ID]],Table4_2[#All],3,FALSE)</f>
        <v>Home</v>
      </c>
      <c r="P163" t="str">
        <f>VLOOKUP(Table7[[#This Row],[Product_ID]],Table4_2[#All],4,FALSE)</f>
        <v>Storage</v>
      </c>
      <c r="Q163">
        <f>VLOOKUP(Table7[[#This Row],[Product_ID]],Table4_2[#All],5,FALSE)</f>
        <v>138.05000000000001</v>
      </c>
      <c r="R163">
        <f>VLOOKUP(Table7[[#This Row],[Product_ID]],Table4_2[#All],6,FALSE)</f>
        <v>89</v>
      </c>
      <c r="S163" t="s">
        <v>1752</v>
      </c>
      <c r="T163" t="str">
        <f>VLOOKUP(Table7[[#This Row],[Store_ID]],Table5[#All],2,FALSE)</f>
        <v>Rivera-Warner</v>
      </c>
      <c r="U163" t="str">
        <f>VLOOKUP(Table7[[#This Row],[Store_ID]],Table5[#All],3,FALSE)</f>
        <v>East</v>
      </c>
      <c r="V163" t="str">
        <f>VLOOKUP(Table7[[#This Row],[Store_ID]],Table5[#All],4,FALSE)</f>
        <v>Washingtonfurt</v>
      </c>
      <c r="W163" t="str">
        <f>VLOOKUP(Table7[[#This Row],[Store_ID]],Table5[#All],5,FALSE)</f>
        <v>Flagship</v>
      </c>
      <c r="X163">
        <v>1</v>
      </c>
      <c r="Y163">
        <v>479.58</v>
      </c>
      <c r="Z163">
        <v>0.05</v>
      </c>
      <c r="AA163" t="s">
        <v>1826</v>
      </c>
      <c r="AB163">
        <v>455.60099999999989</v>
      </c>
    </row>
    <row r="164" spans="1:28" x14ac:dyDescent="0.25">
      <c r="A164" t="s">
        <v>1988</v>
      </c>
      <c r="B164" s="2">
        <v>45276</v>
      </c>
      <c r="C164" t="s">
        <v>942</v>
      </c>
      <c r="D164" t="str">
        <f>VLOOKUP(Table7[[#This Row],[Customer_ID]],Table1[#All],2,FALSE)</f>
        <v>Tracy Stephens</v>
      </c>
      <c r="E164">
        <f t="shared" si="7"/>
        <v>16</v>
      </c>
      <c r="F164">
        <f t="shared" si="8"/>
        <v>12</v>
      </c>
      <c r="G164">
        <f t="shared" si="9"/>
        <v>2023</v>
      </c>
      <c r="H164">
        <f>VLOOKUP(Table7[[#This Row],[Customer_ID]],Table1[#All],3,FALSE)</f>
        <v>64</v>
      </c>
      <c r="I164" t="str">
        <f>VLOOKUP(Table7[[#This Row],[Customer_ID]],Table1[#All],4,FALSE)</f>
        <v>Male</v>
      </c>
      <c r="J164" t="str">
        <f>VLOOKUP(Table7[[#This Row],[Customer_ID]],Table1[#All],5,FALSE)</f>
        <v>New Joshuatown</v>
      </c>
      <c r="K164" t="str">
        <f>VLOOKUP(Table7[[#This Row],[Customer_ID]],Table1[#All],6,FALSE)</f>
        <v>Maine</v>
      </c>
      <c r="L164" t="str">
        <f>VLOOKUP(Table7[[#This Row],[Customer_ID]],Table1[#All],7,FALSE)</f>
        <v>USA</v>
      </c>
      <c r="M164" t="str">
        <f>VLOOKUP(Table7[[#This Row],[Customer_ID]],Table1[#All],8,FALSE)</f>
        <v>Platinum</v>
      </c>
      <c r="N164" t="s">
        <v>1694</v>
      </c>
      <c r="O164" t="str">
        <f>VLOOKUP(Table7[[#This Row],[Product_ID]],Table4_2[#All],3,FALSE)</f>
        <v>Sports</v>
      </c>
      <c r="P164" t="str">
        <f>VLOOKUP(Table7[[#This Row],[Product_ID]],Table4_2[#All],4,FALSE)</f>
        <v>Team Sports</v>
      </c>
      <c r="Q164">
        <f>VLOOKUP(Table7[[#This Row],[Product_ID]],Table4_2[#All],5,FALSE)</f>
        <v>107.06</v>
      </c>
      <c r="R164">
        <f>VLOOKUP(Table7[[#This Row],[Product_ID]],Table4_2[#All],6,FALSE)</f>
        <v>359</v>
      </c>
      <c r="S164" t="s">
        <v>1776</v>
      </c>
      <c r="T164" t="str">
        <f>VLOOKUP(Table7[[#This Row],[Store_ID]],Table5[#All],2,FALSE)</f>
        <v>Benson-Elliott</v>
      </c>
      <c r="U164" t="str">
        <f>VLOOKUP(Table7[[#This Row],[Store_ID]],Table5[#All],3,FALSE)</f>
        <v>East</v>
      </c>
      <c r="V164" t="str">
        <f>VLOOKUP(Table7[[#This Row],[Store_ID]],Table5[#All],4,FALSE)</f>
        <v>Port Josephberg</v>
      </c>
      <c r="W164" t="str">
        <f>VLOOKUP(Table7[[#This Row],[Store_ID]],Table5[#All],5,FALSE)</f>
        <v>Online</v>
      </c>
      <c r="X164">
        <v>3</v>
      </c>
      <c r="Y164">
        <v>369.32</v>
      </c>
      <c r="Z164">
        <v>0.14000000000000001</v>
      </c>
      <c r="AA164" t="s">
        <v>1826</v>
      </c>
      <c r="AB164">
        <v>952.84559999999999</v>
      </c>
    </row>
    <row r="165" spans="1:28" x14ac:dyDescent="0.25">
      <c r="A165" t="s">
        <v>1989</v>
      </c>
      <c r="B165" s="2">
        <v>45851</v>
      </c>
      <c r="C165" t="s">
        <v>278</v>
      </c>
      <c r="D165" t="str">
        <f>VLOOKUP(Table7[[#This Row],[Customer_ID]],Table1[#All],2,FALSE)</f>
        <v>Nathan Campbell</v>
      </c>
      <c r="E165">
        <f t="shared" si="7"/>
        <v>13</v>
      </c>
      <c r="F165">
        <f t="shared" si="8"/>
        <v>7</v>
      </c>
      <c r="G165">
        <f t="shared" si="9"/>
        <v>2025</v>
      </c>
      <c r="H165">
        <f>VLOOKUP(Table7[[#This Row],[Customer_ID]],Table1[#All],3,FALSE)</f>
        <v>37</v>
      </c>
      <c r="I165" t="str">
        <f>VLOOKUP(Table7[[#This Row],[Customer_ID]],Table1[#All],4,FALSE)</f>
        <v>Male</v>
      </c>
      <c r="J165" t="str">
        <f>VLOOKUP(Table7[[#This Row],[Customer_ID]],Table1[#All],5,FALSE)</f>
        <v>Rodrigueztown</v>
      </c>
      <c r="K165" t="str">
        <f>VLOOKUP(Table7[[#This Row],[Customer_ID]],Table1[#All],6,FALSE)</f>
        <v>Oklahoma</v>
      </c>
      <c r="L165" t="str">
        <f>VLOOKUP(Table7[[#This Row],[Customer_ID]],Table1[#All],7,FALSE)</f>
        <v>USA</v>
      </c>
      <c r="M165" t="str">
        <f>VLOOKUP(Table7[[#This Row],[Customer_ID]],Table1[#All],8,FALSE)</f>
        <v>Gold</v>
      </c>
      <c r="N165" t="s">
        <v>1612</v>
      </c>
      <c r="O165" t="str">
        <f>VLOOKUP(Table7[[#This Row],[Product_ID]],Table4_2[#All],3,FALSE)</f>
        <v>Beauty</v>
      </c>
      <c r="P165" t="str">
        <f>VLOOKUP(Table7[[#This Row],[Product_ID]],Table4_2[#All],4,FALSE)</f>
        <v>Skincare</v>
      </c>
      <c r="Q165">
        <f>VLOOKUP(Table7[[#This Row],[Product_ID]],Table4_2[#All],5,FALSE)</f>
        <v>283.83</v>
      </c>
      <c r="R165">
        <f>VLOOKUP(Table7[[#This Row],[Product_ID]],Table4_2[#All],6,FALSE)</f>
        <v>244</v>
      </c>
      <c r="S165" t="s">
        <v>1757</v>
      </c>
      <c r="T165" t="str">
        <f>VLOOKUP(Table7[[#This Row],[Store_ID]],Table5[#All],2,FALSE)</f>
        <v>Martinez, Adkins and Johnson</v>
      </c>
      <c r="U165" t="str">
        <f>VLOOKUP(Table7[[#This Row],[Store_ID]],Table5[#All],3,FALSE)</f>
        <v>North</v>
      </c>
      <c r="V165" t="str">
        <f>VLOOKUP(Table7[[#This Row],[Store_ID]],Table5[#All],4,FALSE)</f>
        <v>Danielmouth</v>
      </c>
      <c r="W165" t="str">
        <f>VLOOKUP(Table7[[#This Row],[Store_ID]],Table5[#All],5,FALSE)</f>
        <v>Flagship</v>
      </c>
      <c r="X165">
        <v>1</v>
      </c>
      <c r="Y165">
        <v>488.31</v>
      </c>
      <c r="Z165">
        <v>0.03</v>
      </c>
      <c r="AA165" t="s">
        <v>1826</v>
      </c>
      <c r="AB165">
        <v>473.66070000000002</v>
      </c>
    </row>
    <row r="166" spans="1:28" x14ac:dyDescent="0.25">
      <c r="A166" t="s">
        <v>1990</v>
      </c>
      <c r="B166" s="2">
        <v>45418</v>
      </c>
      <c r="C166" t="s">
        <v>878</v>
      </c>
      <c r="D166" t="str">
        <f>VLOOKUP(Table7[[#This Row],[Customer_ID]],Table1[#All],2,FALSE)</f>
        <v>Arthur Warren</v>
      </c>
      <c r="E166">
        <f t="shared" si="7"/>
        <v>6</v>
      </c>
      <c r="F166">
        <f t="shared" si="8"/>
        <v>5</v>
      </c>
      <c r="G166">
        <f t="shared" si="9"/>
        <v>2024</v>
      </c>
      <c r="H166">
        <f>VLOOKUP(Table7[[#This Row],[Customer_ID]],Table1[#All],3,FALSE)</f>
        <v>38</v>
      </c>
      <c r="I166" t="str">
        <f>VLOOKUP(Table7[[#This Row],[Customer_ID]],Table1[#All],4,FALSE)</f>
        <v>Male</v>
      </c>
      <c r="J166" t="str">
        <f>VLOOKUP(Table7[[#This Row],[Customer_ID]],Table1[#All],5,FALSE)</f>
        <v>Ericshire</v>
      </c>
      <c r="K166" t="str">
        <f>VLOOKUP(Table7[[#This Row],[Customer_ID]],Table1[#All],6,FALSE)</f>
        <v>Nevada</v>
      </c>
      <c r="L166" t="str">
        <f>VLOOKUP(Table7[[#This Row],[Customer_ID]],Table1[#All],7,FALSE)</f>
        <v>USA</v>
      </c>
      <c r="M166" t="str">
        <f>VLOOKUP(Table7[[#This Row],[Customer_ID]],Table1[#All],8,FALSE)</f>
        <v>Gold</v>
      </c>
      <c r="N166" t="s">
        <v>1656</v>
      </c>
      <c r="O166" t="str">
        <f>VLOOKUP(Table7[[#This Row],[Product_ID]],Table4_2[#All],3,FALSE)</f>
        <v>Sports</v>
      </c>
      <c r="P166" t="str">
        <f>VLOOKUP(Table7[[#This Row],[Product_ID]],Table4_2[#All],4,FALSE)</f>
        <v>Accessories</v>
      </c>
      <c r="Q166">
        <f>VLOOKUP(Table7[[#This Row],[Product_ID]],Table4_2[#All],5,FALSE)</f>
        <v>434.84</v>
      </c>
      <c r="R166">
        <f>VLOOKUP(Table7[[#This Row],[Product_ID]],Table4_2[#All],6,FALSE)</f>
        <v>185</v>
      </c>
      <c r="S166" t="s">
        <v>1794</v>
      </c>
      <c r="T166" t="str">
        <f>VLOOKUP(Table7[[#This Row],[Store_ID]],Table5[#All],2,FALSE)</f>
        <v>Thomas, Bridges and Harris</v>
      </c>
      <c r="U166" t="str">
        <f>VLOOKUP(Table7[[#This Row],[Store_ID]],Table5[#All],3,FALSE)</f>
        <v>North</v>
      </c>
      <c r="V166" t="str">
        <f>VLOOKUP(Table7[[#This Row],[Store_ID]],Table5[#All],4,FALSE)</f>
        <v>Sabrinatown</v>
      </c>
      <c r="W166" t="str">
        <f>VLOOKUP(Table7[[#This Row],[Store_ID]],Table5[#All],5,FALSE)</f>
        <v>Online</v>
      </c>
      <c r="X166">
        <v>4</v>
      </c>
      <c r="Y166">
        <v>164.04</v>
      </c>
      <c r="Z166">
        <v>0.26</v>
      </c>
      <c r="AA166" t="s">
        <v>1824</v>
      </c>
      <c r="AB166">
        <v>485.55839999999989</v>
      </c>
    </row>
    <row r="167" spans="1:28" x14ac:dyDescent="0.25">
      <c r="A167" t="s">
        <v>1991</v>
      </c>
      <c r="B167" s="2">
        <v>45508</v>
      </c>
      <c r="C167" t="s">
        <v>268</v>
      </c>
      <c r="D167" t="str">
        <f>VLOOKUP(Table7[[#This Row],[Customer_ID]],Table1[#All],2,FALSE)</f>
        <v>Christopher Brown</v>
      </c>
      <c r="E167">
        <f t="shared" si="7"/>
        <v>4</v>
      </c>
      <c r="F167">
        <f t="shared" si="8"/>
        <v>8</v>
      </c>
      <c r="G167">
        <f t="shared" si="9"/>
        <v>2024</v>
      </c>
      <c r="H167">
        <f>VLOOKUP(Table7[[#This Row],[Customer_ID]],Table1[#All],3,FALSE)</f>
        <v>56</v>
      </c>
      <c r="I167" t="str">
        <f>VLOOKUP(Table7[[#This Row],[Customer_ID]],Table1[#All],4,FALSE)</f>
        <v>Female</v>
      </c>
      <c r="J167" t="str">
        <f>VLOOKUP(Table7[[#This Row],[Customer_ID]],Table1[#All],5,FALSE)</f>
        <v>Sandrastad</v>
      </c>
      <c r="K167" t="str">
        <f>VLOOKUP(Table7[[#This Row],[Customer_ID]],Table1[#All],6,FALSE)</f>
        <v>West Virginia</v>
      </c>
      <c r="L167" t="str">
        <f>VLOOKUP(Table7[[#This Row],[Customer_ID]],Table1[#All],7,FALSE)</f>
        <v>USA</v>
      </c>
      <c r="M167" t="str">
        <f>VLOOKUP(Table7[[#This Row],[Customer_ID]],Table1[#All],8,FALSE)</f>
        <v>Silver</v>
      </c>
      <c r="N167" t="s">
        <v>1568</v>
      </c>
      <c r="O167" t="str">
        <f>VLOOKUP(Table7[[#This Row],[Product_ID]],Table4_2[#All],3,FALSE)</f>
        <v>Home</v>
      </c>
      <c r="P167" t="str">
        <f>VLOOKUP(Table7[[#This Row],[Product_ID]],Table4_2[#All],4,FALSE)</f>
        <v>Kitchen</v>
      </c>
      <c r="Q167">
        <f>VLOOKUP(Table7[[#This Row],[Product_ID]],Table4_2[#All],5,FALSE)</f>
        <v>298.86</v>
      </c>
      <c r="R167">
        <f>VLOOKUP(Table7[[#This Row],[Product_ID]],Table4_2[#All],6,FALSE)</f>
        <v>308</v>
      </c>
      <c r="S167" t="s">
        <v>1807</v>
      </c>
      <c r="T167" t="str">
        <f>VLOOKUP(Table7[[#This Row],[Store_ID]],Table5[#All],2,FALSE)</f>
        <v>Holloway Ltd</v>
      </c>
      <c r="U167" t="str">
        <f>VLOOKUP(Table7[[#This Row],[Store_ID]],Table5[#All],3,FALSE)</f>
        <v>North</v>
      </c>
      <c r="V167" t="str">
        <f>VLOOKUP(Table7[[#This Row],[Store_ID]],Table5[#All],4,FALSE)</f>
        <v>Bensonhaven</v>
      </c>
      <c r="W167" t="str">
        <f>VLOOKUP(Table7[[#This Row],[Store_ID]],Table5[#All],5,FALSE)</f>
        <v>Flagship</v>
      </c>
      <c r="X167">
        <v>3</v>
      </c>
      <c r="Y167">
        <v>707.95</v>
      </c>
      <c r="Z167">
        <v>0.18</v>
      </c>
      <c r="AA167" t="s">
        <v>1826</v>
      </c>
      <c r="AB167">
        <v>1741.557</v>
      </c>
    </row>
    <row r="168" spans="1:28" x14ac:dyDescent="0.25">
      <c r="A168" t="s">
        <v>1992</v>
      </c>
      <c r="B168" s="2">
        <v>45269</v>
      </c>
      <c r="C168" t="s">
        <v>934</v>
      </c>
      <c r="D168" t="str">
        <f>VLOOKUP(Table7[[#This Row],[Customer_ID]],Table1[#All],2,FALSE)</f>
        <v>Crystal Waters</v>
      </c>
      <c r="E168">
        <f t="shared" si="7"/>
        <v>9</v>
      </c>
      <c r="F168">
        <f t="shared" si="8"/>
        <v>12</v>
      </c>
      <c r="G168">
        <f t="shared" si="9"/>
        <v>2023</v>
      </c>
      <c r="H168">
        <f>VLOOKUP(Table7[[#This Row],[Customer_ID]],Table1[#All],3,FALSE)</f>
        <v>19</v>
      </c>
      <c r="I168" t="str">
        <f>VLOOKUP(Table7[[#This Row],[Customer_ID]],Table1[#All],4,FALSE)</f>
        <v>Female</v>
      </c>
      <c r="J168" t="str">
        <f>VLOOKUP(Table7[[#This Row],[Customer_ID]],Table1[#All],5,FALSE)</f>
        <v>North Michelleport</v>
      </c>
      <c r="K168" t="str">
        <f>VLOOKUP(Table7[[#This Row],[Customer_ID]],Table1[#All],6,FALSE)</f>
        <v>Kansas</v>
      </c>
      <c r="L168" t="str">
        <f>VLOOKUP(Table7[[#This Row],[Customer_ID]],Table1[#All],7,FALSE)</f>
        <v>USA</v>
      </c>
      <c r="M168" t="str">
        <f>VLOOKUP(Table7[[#This Row],[Customer_ID]],Table1[#All],8,FALSE)</f>
        <v>Bronze</v>
      </c>
      <c r="N168" t="s">
        <v>1686</v>
      </c>
      <c r="O168" t="str">
        <f>VLOOKUP(Table7[[#This Row],[Product_ID]],Table4_2[#All],3,FALSE)</f>
        <v>Clothing</v>
      </c>
      <c r="P168" t="str">
        <f>VLOOKUP(Table7[[#This Row],[Product_ID]],Table4_2[#All],4,FALSE)</f>
        <v>Bottoms</v>
      </c>
      <c r="Q168">
        <f>VLOOKUP(Table7[[#This Row],[Product_ID]],Table4_2[#All],5,FALSE)</f>
        <v>218.22</v>
      </c>
      <c r="R168">
        <f>VLOOKUP(Table7[[#This Row],[Product_ID]],Table4_2[#All],6,FALSE)</f>
        <v>224</v>
      </c>
      <c r="S168" t="s">
        <v>1782</v>
      </c>
      <c r="T168" t="str">
        <f>VLOOKUP(Table7[[#This Row],[Store_ID]],Table5[#All],2,FALSE)</f>
        <v>Bean, Jones and Park</v>
      </c>
      <c r="U168" t="str">
        <f>VLOOKUP(Table7[[#This Row],[Store_ID]],Table5[#All],3,FALSE)</f>
        <v>West</v>
      </c>
      <c r="V168" t="str">
        <f>VLOOKUP(Table7[[#This Row],[Store_ID]],Table5[#All],4,FALSE)</f>
        <v>Thompsonborough</v>
      </c>
      <c r="W168" t="str">
        <f>VLOOKUP(Table7[[#This Row],[Store_ID]],Table5[#All],5,FALSE)</f>
        <v>Online</v>
      </c>
      <c r="X168">
        <v>4</v>
      </c>
      <c r="Y168">
        <v>714.47</v>
      </c>
      <c r="Z168">
        <v>0.18</v>
      </c>
      <c r="AA168" t="s">
        <v>1829</v>
      </c>
      <c r="AB168">
        <v>2343.4616000000001</v>
      </c>
    </row>
    <row r="169" spans="1:28" x14ac:dyDescent="0.25">
      <c r="A169" t="s">
        <v>1993</v>
      </c>
      <c r="B169" s="2">
        <v>45866</v>
      </c>
      <c r="C169" t="s">
        <v>1289</v>
      </c>
      <c r="D169" t="str">
        <f>VLOOKUP(Table7[[#This Row],[Customer_ID]],Table1[#All],2,FALSE)</f>
        <v>Tyler Cook</v>
      </c>
      <c r="E169">
        <f t="shared" si="7"/>
        <v>28</v>
      </c>
      <c r="F169">
        <f t="shared" si="8"/>
        <v>7</v>
      </c>
      <c r="G169">
        <f t="shared" si="9"/>
        <v>2025</v>
      </c>
      <c r="H169">
        <f>VLOOKUP(Table7[[#This Row],[Customer_ID]],Table1[#All],3,FALSE)</f>
        <v>26</v>
      </c>
      <c r="I169" t="str">
        <f>VLOOKUP(Table7[[#This Row],[Customer_ID]],Table1[#All],4,FALSE)</f>
        <v>Female</v>
      </c>
      <c r="J169" t="str">
        <f>VLOOKUP(Table7[[#This Row],[Customer_ID]],Table1[#All],5,FALSE)</f>
        <v>Kramerview</v>
      </c>
      <c r="K169" t="str">
        <f>VLOOKUP(Table7[[#This Row],[Customer_ID]],Table1[#All],6,FALSE)</f>
        <v>Alaska</v>
      </c>
      <c r="L169" t="str">
        <f>VLOOKUP(Table7[[#This Row],[Customer_ID]],Table1[#All],7,FALSE)</f>
        <v>USA</v>
      </c>
      <c r="M169" t="str">
        <f>VLOOKUP(Table7[[#This Row],[Customer_ID]],Table1[#All],8,FALSE)</f>
        <v>Silver</v>
      </c>
      <c r="N169" t="s">
        <v>1706</v>
      </c>
      <c r="O169" t="str">
        <f>VLOOKUP(Table7[[#This Row],[Product_ID]],Table4_2[#All],3,FALSE)</f>
        <v>Home</v>
      </c>
      <c r="P169" t="str">
        <f>VLOOKUP(Table7[[#This Row],[Product_ID]],Table4_2[#All],4,FALSE)</f>
        <v>Lighting</v>
      </c>
      <c r="Q169">
        <f>VLOOKUP(Table7[[#This Row],[Product_ID]],Table4_2[#All],5,FALSE)</f>
        <v>228.53</v>
      </c>
      <c r="R169">
        <f>VLOOKUP(Table7[[#This Row],[Product_ID]],Table4_2[#All],6,FALSE)</f>
        <v>469</v>
      </c>
      <c r="S169" t="s">
        <v>1779</v>
      </c>
      <c r="T169" t="str">
        <f>VLOOKUP(Table7[[#This Row],[Store_ID]],Table5[#All],2,FALSE)</f>
        <v>Martinez-Mullins</v>
      </c>
      <c r="U169" t="str">
        <f>VLOOKUP(Table7[[#This Row],[Store_ID]],Table5[#All],3,FALSE)</f>
        <v>South</v>
      </c>
      <c r="V169" t="str">
        <f>VLOOKUP(Table7[[#This Row],[Store_ID]],Table5[#All],4,FALSE)</f>
        <v>Williamsfurt</v>
      </c>
      <c r="W169" t="str">
        <f>VLOOKUP(Table7[[#This Row],[Store_ID]],Table5[#All],5,FALSE)</f>
        <v>Online</v>
      </c>
      <c r="X169">
        <v>4</v>
      </c>
      <c r="Y169">
        <v>422.09</v>
      </c>
      <c r="Z169">
        <v>0.04</v>
      </c>
      <c r="AA169" t="s">
        <v>1824</v>
      </c>
      <c r="AB169">
        <v>1620.8255999999999</v>
      </c>
    </row>
    <row r="170" spans="1:28" x14ac:dyDescent="0.25">
      <c r="A170" t="s">
        <v>1994</v>
      </c>
      <c r="B170" s="2">
        <v>45462</v>
      </c>
      <c r="C170" t="s">
        <v>381</v>
      </c>
      <c r="D170" t="str">
        <f>VLOOKUP(Table7[[#This Row],[Customer_ID]],Table1[#All],2,FALSE)</f>
        <v>Travis Holland</v>
      </c>
      <c r="E170">
        <f t="shared" si="7"/>
        <v>19</v>
      </c>
      <c r="F170">
        <f t="shared" si="8"/>
        <v>6</v>
      </c>
      <c r="G170">
        <f t="shared" si="9"/>
        <v>2024</v>
      </c>
      <c r="H170">
        <f>VLOOKUP(Table7[[#This Row],[Customer_ID]],Table1[#All],3,FALSE)</f>
        <v>38</v>
      </c>
      <c r="I170" t="str">
        <f>VLOOKUP(Table7[[#This Row],[Customer_ID]],Table1[#All],4,FALSE)</f>
        <v>Male</v>
      </c>
      <c r="J170" t="str">
        <f>VLOOKUP(Table7[[#This Row],[Customer_ID]],Table1[#All],5,FALSE)</f>
        <v>Webstermouth</v>
      </c>
      <c r="K170" t="str">
        <f>VLOOKUP(Table7[[#This Row],[Customer_ID]],Table1[#All],6,FALSE)</f>
        <v>New Hampshire</v>
      </c>
      <c r="L170" t="str">
        <f>VLOOKUP(Table7[[#This Row],[Customer_ID]],Table1[#All],7,FALSE)</f>
        <v>USA</v>
      </c>
      <c r="M170" t="str">
        <f>VLOOKUP(Table7[[#This Row],[Customer_ID]],Table1[#All],8,FALSE)</f>
        <v>Bronze</v>
      </c>
      <c r="N170" t="s">
        <v>1608</v>
      </c>
      <c r="O170" t="str">
        <f>VLOOKUP(Table7[[#This Row],[Product_ID]],Table4_2[#All],3,FALSE)</f>
        <v>Home</v>
      </c>
      <c r="P170" t="str">
        <f>VLOOKUP(Table7[[#This Row],[Product_ID]],Table4_2[#All],4,FALSE)</f>
        <v>Kitchen</v>
      </c>
      <c r="Q170">
        <f>VLOOKUP(Table7[[#This Row],[Product_ID]],Table4_2[#All],5,FALSE)</f>
        <v>19.52</v>
      </c>
      <c r="R170">
        <f>VLOOKUP(Table7[[#This Row],[Product_ID]],Table4_2[#All],6,FALSE)</f>
        <v>57</v>
      </c>
      <c r="S170" t="s">
        <v>1786</v>
      </c>
      <c r="T170" t="str">
        <f>VLOOKUP(Table7[[#This Row],[Store_ID]],Table5[#All],2,FALSE)</f>
        <v>Moore, Padilla and Butler</v>
      </c>
      <c r="U170" t="str">
        <f>VLOOKUP(Table7[[#This Row],[Store_ID]],Table5[#All],3,FALSE)</f>
        <v>South</v>
      </c>
      <c r="V170" t="str">
        <f>VLOOKUP(Table7[[#This Row],[Store_ID]],Table5[#All],4,FALSE)</f>
        <v>East Johnstad</v>
      </c>
      <c r="W170" t="str">
        <f>VLOOKUP(Table7[[#This Row],[Store_ID]],Table5[#All],5,FALSE)</f>
        <v>Flagship</v>
      </c>
      <c r="X170">
        <v>1</v>
      </c>
      <c r="Y170">
        <v>998.19</v>
      </c>
      <c r="Z170">
        <v>0.2</v>
      </c>
      <c r="AA170" t="s">
        <v>1824</v>
      </c>
      <c r="AB170">
        <v>798.55200000000013</v>
      </c>
    </row>
    <row r="171" spans="1:28" x14ac:dyDescent="0.25">
      <c r="A171" t="s">
        <v>1995</v>
      </c>
      <c r="B171" s="2">
        <v>45313</v>
      </c>
      <c r="C171" t="s">
        <v>1166</v>
      </c>
      <c r="D171" t="str">
        <f>VLOOKUP(Table7[[#This Row],[Customer_ID]],Table1[#All],2,FALSE)</f>
        <v>James Orozco</v>
      </c>
      <c r="E171">
        <f t="shared" si="7"/>
        <v>22</v>
      </c>
      <c r="F171">
        <f t="shared" si="8"/>
        <v>1</v>
      </c>
      <c r="G171">
        <f t="shared" si="9"/>
        <v>2024</v>
      </c>
      <c r="H171">
        <f>VLOOKUP(Table7[[#This Row],[Customer_ID]],Table1[#All],3,FALSE)</f>
        <v>37</v>
      </c>
      <c r="I171" t="str">
        <f>VLOOKUP(Table7[[#This Row],[Customer_ID]],Table1[#All],4,FALSE)</f>
        <v>Female</v>
      </c>
      <c r="J171" t="str">
        <f>VLOOKUP(Table7[[#This Row],[Customer_ID]],Table1[#All],5,FALSE)</f>
        <v>Simpsonfort</v>
      </c>
      <c r="K171" t="str">
        <f>VLOOKUP(Table7[[#This Row],[Customer_ID]],Table1[#All],6,FALSE)</f>
        <v>Maine</v>
      </c>
      <c r="L171" t="str">
        <f>VLOOKUP(Table7[[#This Row],[Customer_ID]],Table1[#All],7,FALSE)</f>
        <v>USA</v>
      </c>
      <c r="M171" t="str">
        <f>VLOOKUP(Table7[[#This Row],[Customer_ID]],Table1[#All],8,FALSE)</f>
        <v>Gold</v>
      </c>
      <c r="N171" t="s">
        <v>1692</v>
      </c>
      <c r="O171" t="str">
        <f>VLOOKUP(Table7[[#This Row],[Product_ID]],Table4_2[#All],3,FALSE)</f>
        <v>Sports</v>
      </c>
      <c r="P171" t="str">
        <f>VLOOKUP(Table7[[#This Row],[Product_ID]],Table4_2[#All],4,FALSE)</f>
        <v>Fitness</v>
      </c>
      <c r="Q171">
        <f>VLOOKUP(Table7[[#This Row],[Product_ID]],Table4_2[#All],5,FALSE)</f>
        <v>477.61</v>
      </c>
      <c r="R171">
        <f>VLOOKUP(Table7[[#This Row],[Product_ID]],Table4_2[#All],6,FALSE)</f>
        <v>300</v>
      </c>
      <c r="S171" t="s">
        <v>1779</v>
      </c>
      <c r="T171" t="str">
        <f>VLOOKUP(Table7[[#This Row],[Store_ID]],Table5[#All],2,FALSE)</f>
        <v>Martinez-Mullins</v>
      </c>
      <c r="U171" t="str">
        <f>VLOOKUP(Table7[[#This Row],[Store_ID]],Table5[#All],3,FALSE)</f>
        <v>South</v>
      </c>
      <c r="V171" t="str">
        <f>VLOOKUP(Table7[[#This Row],[Store_ID]],Table5[#All],4,FALSE)</f>
        <v>Williamsfurt</v>
      </c>
      <c r="W171" t="str">
        <f>VLOOKUP(Table7[[#This Row],[Store_ID]],Table5[#All],5,FALSE)</f>
        <v>Online</v>
      </c>
      <c r="X171">
        <v>2</v>
      </c>
      <c r="Y171">
        <v>343.42</v>
      </c>
      <c r="Z171">
        <v>0.12</v>
      </c>
      <c r="AA171" t="s">
        <v>1829</v>
      </c>
      <c r="AB171">
        <v>604.41920000000005</v>
      </c>
    </row>
    <row r="172" spans="1:28" x14ac:dyDescent="0.25">
      <c r="A172" t="s">
        <v>1996</v>
      </c>
      <c r="B172" s="2">
        <v>45390</v>
      </c>
      <c r="C172" t="s">
        <v>818</v>
      </c>
      <c r="D172" t="str">
        <f>VLOOKUP(Table7[[#This Row],[Customer_ID]],Table1[#All],2,FALSE)</f>
        <v>Kristen Fischer</v>
      </c>
      <c r="E172">
        <f t="shared" si="7"/>
        <v>8</v>
      </c>
      <c r="F172">
        <f t="shared" si="8"/>
        <v>4</v>
      </c>
      <c r="G172">
        <f t="shared" si="9"/>
        <v>2024</v>
      </c>
      <c r="H172">
        <f>VLOOKUP(Table7[[#This Row],[Customer_ID]],Table1[#All],3,FALSE)</f>
        <v>57</v>
      </c>
      <c r="I172" t="str">
        <f>VLOOKUP(Table7[[#This Row],[Customer_ID]],Table1[#All],4,FALSE)</f>
        <v>Male</v>
      </c>
      <c r="J172" t="str">
        <f>VLOOKUP(Table7[[#This Row],[Customer_ID]],Table1[#All],5,FALSE)</f>
        <v>Lake Christopher</v>
      </c>
      <c r="K172" t="str">
        <f>VLOOKUP(Table7[[#This Row],[Customer_ID]],Table1[#All],6,FALSE)</f>
        <v>Arkansas</v>
      </c>
      <c r="L172" t="str">
        <f>VLOOKUP(Table7[[#This Row],[Customer_ID]],Table1[#All],7,FALSE)</f>
        <v>USA</v>
      </c>
      <c r="M172" t="str">
        <f>VLOOKUP(Table7[[#This Row],[Customer_ID]],Table1[#All],8,FALSE)</f>
        <v>Platinum</v>
      </c>
      <c r="N172" t="s">
        <v>1616</v>
      </c>
      <c r="O172" t="str">
        <f>VLOOKUP(Table7[[#This Row],[Product_ID]],Table4_2[#All],3,FALSE)</f>
        <v>Electronics</v>
      </c>
      <c r="P172" t="str">
        <f>VLOOKUP(Table7[[#This Row],[Product_ID]],Table4_2[#All],4,FALSE)</f>
        <v>Computer</v>
      </c>
      <c r="Q172">
        <f>VLOOKUP(Table7[[#This Row],[Product_ID]],Table4_2[#All],5,FALSE)</f>
        <v>419.28</v>
      </c>
      <c r="R172">
        <f>VLOOKUP(Table7[[#This Row],[Product_ID]],Table4_2[#All],6,FALSE)</f>
        <v>86</v>
      </c>
      <c r="S172" t="s">
        <v>1776</v>
      </c>
      <c r="T172" t="str">
        <f>VLOOKUP(Table7[[#This Row],[Store_ID]],Table5[#All],2,FALSE)</f>
        <v>Benson-Elliott</v>
      </c>
      <c r="U172" t="str">
        <f>VLOOKUP(Table7[[#This Row],[Store_ID]],Table5[#All],3,FALSE)</f>
        <v>East</v>
      </c>
      <c r="V172" t="str">
        <f>VLOOKUP(Table7[[#This Row],[Store_ID]],Table5[#All],4,FALSE)</f>
        <v>Port Josephberg</v>
      </c>
      <c r="W172" t="str">
        <f>VLOOKUP(Table7[[#This Row],[Store_ID]],Table5[#All],5,FALSE)</f>
        <v>Online</v>
      </c>
      <c r="X172">
        <v>1</v>
      </c>
      <c r="Y172">
        <v>152.16999999999999</v>
      </c>
      <c r="Z172">
        <v>0.28000000000000003</v>
      </c>
      <c r="AA172" t="s">
        <v>1829</v>
      </c>
      <c r="AB172">
        <v>109.5624</v>
      </c>
    </row>
    <row r="173" spans="1:28" x14ac:dyDescent="0.25">
      <c r="A173" t="s">
        <v>1997</v>
      </c>
      <c r="B173" s="2">
        <v>45795</v>
      </c>
      <c r="C173" t="s">
        <v>579</v>
      </c>
      <c r="D173" t="str">
        <f>VLOOKUP(Table7[[#This Row],[Customer_ID]],Table1[#All],2,FALSE)</f>
        <v>Michelle Rogers</v>
      </c>
      <c r="E173">
        <f t="shared" si="7"/>
        <v>18</v>
      </c>
      <c r="F173">
        <f t="shared" si="8"/>
        <v>5</v>
      </c>
      <c r="G173">
        <f t="shared" si="9"/>
        <v>2025</v>
      </c>
      <c r="H173">
        <f>VLOOKUP(Table7[[#This Row],[Customer_ID]],Table1[#All],3,FALSE)</f>
        <v>56</v>
      </c>
      <c r="I173" t="str">
        <f>VLOOKUP(Table7[[#This Row],[Customer_ID]],Table1[#All],4,FALSE)</f>
        <v>Male</v>
      </c>
      <c r="J173" t="str">
        <f>VLOOKUP(Table7[[#This Row],[Customer_ID]],Table1[#All],5,FALSE)</f>
        <v>East Jessicaborough</v>
      </c>
      <c r="K173" t="str">
        <f>VLOOKUP(Table7[[#This Row],[Customer_ID]],Table1[#All],6,FALSE)</f>
        <v>Hawaii</v>
      </c>
      <c r="L173" t="str">
        <f>VLOOKUP(Table7[[#This Row],[Customer_ID]],Table1[#All],7,FALSE)</f>
        <v>USA</v>
      </c>
      <c r="M173" t="str">
        <f>VLOOKUP(Table7[[#This Row],[Customer_ID]],Table1[#All],8,FALSE)</f>
        <v>Platinum</v>
      </c>
      <c r="N173" t="s">
        <v>1646</v>
      </c>
      <c r="O173" t="str">
        <f>VLOOKUP(Table7[[#This Row],[Product_ID]],Table4_2[#All],3,FALSE)</f>
        <v>Beauty</v>
      </c>
      <c r="P173" t="str">
        <f>VLOOKUP(Table7[[#This Row],[Product_ID]],Table4_2[#All],4,FALSE)</f>
        <v>Fragrance</v>
      </c>
      <c r="Q173">
        <f>VLOOKUP(Table7[[#This Row],[Product_ID]],Table4_2[#All],5,FALSE)</f>
        <v>43.29</v>
      </c>
      <c r="R173">
        <f>VLOOKUP(Table7[[#This Row],[Product_ID]],Table4_2[#All],6,FALSE)</f>
        <v>267</v>
      </c>
      <c r="S173" t="s">
        <v>1792</v>
      </c>
      <c r="T173" t="str">
        <f>VLOOKUP(Table7[[#This Row],[Store_ID]],Table5[#All],2,FALSE)</f>
        <v>Aguirre-Keller</v>
      </c>
      <c r="U173" t="str">
        <f>VLOOKUP(Table7[[#This Row],[Store_ID]],Table5[#All],3,FALSE)</f>
        <v>South</v>
      </c>
      <c r="V173" t="str">
        <f>VLOOKUP(Table7[[#This Row],[Store_ID]],Table5[#All],4,FALSE)</f>
        <v>Lake Michael</v>
      </c>
      <c r="W173" t="str">
        <f>VLOOKUP(Table7[[#This Row],[Store_ID]],Table5[#All],5,FALSE)</f>
        <v>Online</v>
      </c>
      <c r="X173">
        <v>1</v>
      </c>
      <c r="Y173">
        <v>325.08</v>
      </c>
      <c r="Z173">
        <v>0.26</v>
      </c>
      <c r="AA173" t="s">
        <v>1826</v>
      </c>
      <c r="AB173">
        <v>240.5592</v>
      </c>
    </row>
    <row r="174" spans="1:28" x14ac:dyDescent="0.25">
      <c r="A174" t="s">
        <v>1998</v>
      </c>
      <c r="B174" s="2">
        <v>45267</v>
      </c>
      <c r="C174" t="s">
        <v>1080</v>
      </c>
      <c r="D174" t="str">
        <f>VLOOKUP(Table7[[#This Row],[Customer_ID]],Table1[#All],2,FALSE)</f>
        <v>Evelyn Brown</v>
      </c>
      <c r="E174">
        <f t="shared" si="7"/>
        <v>7</v>
      </c>
      <c r="F174">
        <f t="shared" si="8"/>
        <v>12</v>
      </c>
      <c r="G174">
        <f t="shared" si="9"/>
        <v>2023</v>
      </c>
      <c r="H174">
        <f>VLOOKUP(Table7[[#This Row],[Customer_ID]],Table1[#All],3,FALSE)</f>
        <v>39</v>
      </c>
      <c r="I174" t="str">
        <f>VLOOKUP(Table7[[#This Row],[Customer_ID]],Table1[#All],4,FALSE)</f>
        <v>Male</v>
      </c>
      <c r="J174" t="str">
        <f>VLOOKUP(Table7[[#This Row],[Customer_ID]],Table1[#All],5,FALSE)</f>
        <v>West Victoriaborough</v>
      </c>
      <c r="K174" t="str">
        <f>VLOOKUP(Table7[[#This Row],[Customer_ID]],Table1[#All],6,FALSE)</f>
        <v>New Mexico</v>
      </c>
      <c r="L174" t="str">
        <f>VLOOKUP(Table7[[#This Row],[Customer_ID]],Table1[#All],7,FALSE)</f>
        <v>USA</v>
      </c>
      <c r="M174" t="str">
        <f>VLOOKUP(Table7[[#This Row],[Customer_ID]],Table1[#All],8,FALSE)</f>
        <v>Gold</v>
      </c>
      <c r="N174" t="s">
        <v>1726</v>
      </c>
      <c r="O174" t="str">
        <f>VLOOKUP(Table7[[#This Row],[Product_ID]],Table4_2[#All],3,FALSE)</f>
        <v>Beauty</v>
      </c>
      <c r="P174" t="str">
        <f>VLOOKUP(Table7[[#This Row],[Product_ID]],Table4_2[#All],4,FALSE)</f>
        <v>Makeup</v>
      </c>
      <c r="Q174">
        <f>VLOOKUP(Table7[[#This Row],[Product_ID]],Table4_2[#All],5,FALSE)</f>
        <v>183.04</v>
      </c>
      <c r="R174">
        <f>VLOOKUP(Table7[[#This Row],[Product_ID]],Table4_2[#All],6,FALSE)</f>
        <v>457</v>
      </c>
      <c r="S174" t="s">
        <v>1789</v>
      </c>
      <c r="T174" t="str">
        <f>VLOOKUP(Table7[[#This Row],[Store_ID]],Table5[#All],2,FALSE)</f>
        <v>Hill, Wagner and Ballard</v>
      </c>
      <c r="U174" t="str">
        <f>VLOOKUP(Table7[[#This Row],[Store_ID]],Table5[#All],3,FALSE)</f>
        <v>East</v>
      </c>
      <c r="V174" t="str">
        <f>VLOOKUP(Table7[[#This Row],[Store_ID]],Table5[#All],4,FALSE)</f>
        <v>East Davidville</v>
      </c>
      <c r="W174" t="str">
        <f>VLOOKUP(Table7[[#This Row],[Store_ID]],Table5[#All],5,FALSE)</f>
        <v>Online</v>
      </c>
      <c r="X174">
        <v>2</v>
      </c>
      <c r="Y174">
        <v>827.92</v>
      </c>
      <c r="Z174">
        <v>0.25</v>
      </c>
      <c r="AA174" t="s">
        <v>1829</v>
      </c>
      <c r="AB174">
        <v>1241.8800000000001</v>
      </c>
    </row>
    <row r="175" spans="1:28" x14ac:dyDescent="0.25">
      <c r="A175" t="s">
        <v>1999</v>
      </c>
      <c r="B175" s="2">
        <v>45314</v>
      </c>
      <c r="C175" t="s">
        <v>1492</v>
      </c>
      <c r="D175" t="str">
        <f>VLOOKUP(Table7[[#This Row],[Customer_ID]],Table1[#All],2,FALSE)</f>
        <v>Sara Ingram</v>
      </c>
      <c r="E175">
        <f t="shared" si="7"/>
        <v>23</v>
      </c>
      <c r="F175">
        <f t="shared" si="8"/>
        <v>1</v>
      </c>
      <c r="G175">
        <f t="shared" si="9"/>
        <v>2024</v>
      </c>
      <c r="H175">
        <f>VLOOKUP(Table7[[#This Row],[Customer_ID]],Table1[#All],3,FALSE)</f>
        <v>46</v>
      </c>
      <c r="I175" t="str">
        <f>VLOOKUP(Table7[[#This Row],[Customer_ID]],Table1[#All],4,FALSE)</f>
        <v>Female</v>
      </c>
      <c r="J175" t="str">
        <f>VLOOKUP(Table7[[#This Row],[Customer_ID]],Table1[#All],5,FALSE)</f>
        <v>East Dillonview</v>
      </c>
      <c r="K175" t="str">
        <f>VLOOKUP(Table7[[#This Row],[Customer_ID]],Table1[#All],6,FALSE)</f>
        <v>Virginia</v>
      </c>
      <c r="L175" t="str">
        <f>VLOOKUP(Table7[[#This Row],[Customer_ID]],Table1[#All],7,FALSE)</f>
        <v>USA</v>
      </c>
      <c r="M175" t="str">
        <f>VLOOKUP(Table7[[#This Row],[Customer_ID]],Table1[#All],8,FALSE)</f>
        <v>Bronze</v>
      </c>
      <c r="N175" t="s">
        <v>1600</v>
      </c>
      <c r="O175" t="str">
        <f>VLOOKUP(Table7[[#This Row],[Product_ID]],Table4_2[#All],3,FALSE)</f>
        <v>Electronics</v>
      </c>
      <c r="P175" t="str">
        <f>VLOOKUP(Table7[[#This Row],[Product_ID]],Table4_2[#All],4,FALSE)</f>
        <v>Audio</v>
      </c>
      <c r="Q175">
        <f>VLOOKUP(Table7[[#This Row],[Product_ID]],Table4_2[#All],5,FALSE)</f>
        <v>322.41000000000003</v>
      </c>
      <c r="R175">
        <f>VLOOKUP(Table7[[#This Row],[Product_ID]],Table4_2[#All],6,FALSE)</f>
        <v>213</v>
      </c>
      <c r="S175" t="s">
        <v>1761</v>
      </c>
      <c r="T175" t="str">
        <f>VLOOKUP(Table7[[#This Row],[Store_ID]],Table5[#All],2,FALSE)</f>
        <v>Black-Horn</v>
      </c>
      <c r="U175" t="str">
        <f>VLOOKUP(Table7[[#This Row],[Store_ID]],Table5[#All],3,FALSE)</f>
        <v>South</v>
      </c>
      <c r="V175" t="str">
        <f>VLOOKUP(Table7[[#This Row],[Store_ID]],Table5[#All],4,FALSE)</f>
        <v>North Nancyview</v>
      </c>
      <c r="W175" t="str">
        <f>VLOOKUP(Table7[[#This Row],[Store_ID]],Table5[#All],5,FALSE)</f>
        <v>Outlet</v>
      </c>
      <c r="X175">
        <v>2</v>
      </c>
      <c r="Y175">
        <v>593.47</v>
      </c>
      <c r="Z175">
        <v>0.1</v>
      </c>
      <c r="AA175" t="s">
        <v>1829</v>
      </c>
      <c r="AB175">
        <v>1068.2460000000001</v>
      </c>
    </row>
    <row r="176" spans="1:28" x14ac:dyDescent="0.25">
      <c r="A176" t="s">
        <v>2000</v>
      </c>
      <c r="B176" s="2">
        <v>45267</v>
      </c>
      <c r="C176" t="s">
        <v>929</v>
      </c>
      <c r="D176" t="str">
        <f>VLOOKUP(Table7[[#This Row],[Customer_ID]],Table1[#All],2,FALSE)</f>
        <v>Gloria Taylor</v>
      </c>
      <c r="E176">
        <f t="shared" si="7"/>
        <v>7</v>
      </c>
      <c r="F176">
        <f t="shared" si="8"/>
        <v>12</v>
      </c>
      <c r="G176">
        <f t="shared" si="9"/>
        <v>2023</v>
      </c>
      <c r="H176">
        <f>VLOOKUP(Table7[[#This Row],[Customer_ID]],Table1[#All],3,FALSE)</f>
        <v>56</v>
      </c>
      <c r="I176" t="str">
        <f>VLOOKUP(Table7[[#This Row],[Customer_ID]],Table1[#All],4,FALSE)</f>
        <v>Female</v>
      </c>
      <c r="J176" t="str">
        <f>VLOOKUP(Table7[[#This Row],[Customer_ID]],Table1[#All],5,FALSE)</f>
        <v>North Daniel</v>
      </c>
      <c r="K176" t="str">
        <f>VLOOKUP(Table7[[#This Row],[Customer_ID]],Table1[#All],6,FALSE)</f>
        <v>Louisiana</v>
      </c>
      <c r="L176" t="str">
        <f>VLOOKUP(Table7[[#This Row],[Customer_ID]],Table1[#All],7,FALSE)</f>
        <v>USA</v>
      </c>
      <c r="M176" t="str">
        <f>VLOOKUP(Table7[[#This Row],[Customer_ID]],Table1[#All],8,FALSE)</f>
        <v>Platinum</v>
      </c>
      <c r="N176" t="s">
        <v>1588</v>
      </c>
      <c r="O176" t="str">
        <f>VLOOKUP(Table7[[#This Row],[Product_ID]],Table4_2[#All],3,FALSE)</f>
        <v>Sports</v>
      </c>
      <c r="P176" t="str">
        <f>VLOOKUP(Table7[[#This Row],[Product_ID]],Table4_2[#All],4,FALSE)</f>
        <v>Accessories</v>
      </c>
      <c r="Q176">
        <f>VLOOKUP(Table7[[#This Row],[Product_ID]],Table4_2[#All],5,FALSE)</f>
        <v>131.51</v>
      </c>
      <c r="R176">
        <f>VLOOKUP(Table7[[#This Row],[Product_ID]],Table4_2[#All],6,FALSE)</f>
        <v>281.95833333333331</v>
      </c>
      <c r="S176" t="s">
        <v>1779</v>
      </c>
      <c r="T176" t="str">
        <f>VLOOKUP(Table7[[#This Row],[Store_ID]],Table5[#All],2,FALSE)</f>
        <v>Martinez-Mullins</v>
      </c>
      <c r="U176" t="str">
        <f>VLOOKUP(Table7[[#This Row],[Store_ID]],Table5[#All],3,FALSE)</f>
        <v>South</v>
      </c>
      <c r="V176" t="str">
        <f>VLOOKUP(Table7[[#This Row],[Store_ID]],Table5[#All],4,FALSE)</f>
        <v>Williamsfurt</v>
      </c>
      <c r="W176" t="str">
        <f>VLOOKUP(Table7[[#This Row],[Store_ID]],Table5[#All],5,FALSE)</f>
        <v>Online</v>
      </c>
      <c r="X176">
        <v>4</v>
      </c>
      <c r="Y176">
        <v>756.28</v>
      </c>
      <c r="Z176">
        <v>0.05</v>
      </c>
      <c r="AA176" t="s">
        <v>1829</v>
      </c>
      <c r="AB176">
        <v>2873.864</v>
      </c>
    </row>
    <row r="177" spans="1:28" x14ac:dyDescent="0.25">
      <c r="A177" t="s">
        <v>2001</v>
      </c>
      <c r="B177" s="2">
        <v>45641</v>
      </c>
      <c r="C177" t="s">
        <v>1178</v>
      </c>
      <c r="D177" t="str">
        <f>VLOOKUP(Table7[[#This Row],[Customer_ID]],Table1[#All],2,FALSE)</f>
        <v>Charles Conley</v>
      </c>
      <c r="E177">
        <f t="shared" si="7"/>
        <v>15</v>
      </c>
      <c r="F177">
        <f t="shared" si="8"/>
        <v>12</v>
      </c>
      <c r="G177">
        <f t="shared" si="9"/>
        <v>2024</v>
      </c>
      <c r="H177">
        <f>VLOOKUP(Table7[[#This Row],[Customer_ID]],Table1[#All],3,FALSE)</f>
        <v>39</v>
      </c>
      <c r="I177" t="str">
        <f>VLOOKUP(Table7[[#This Row],[Customer_ID]],Table1[#All],4,FALSE)</f>
        <v>Female</v>
      </c>
      <c r="J177" t="str">
        <f>VLOOKUP(Table7[[#This Row],[Customer_ID]],Table1[#All],5,FALSE)</f>
        <v>Nathanshire</v>
      </c>
      <c r="K177" t="str">
        <f>VLOOKUP(Table7[[#This Row],[Customer_ID]],Table1[#All],6,FALSE)</f>
        <v>Maine</v>
      </c>
      <c r="L177" t="str">
        <f>VLOOKUP(Table7[[#This Row],[Customer_ID]],Table1[#All],7,FALSE)</f>
        <v>USA</v>
      </c>
      <c r="M177" t="str">
        <f>VLOOKUP(Table7[[#This Row],[Customer_ID]],Table1[#All],8,FALSE)</f>
        <v>Gold</v>
      </c>
      <c r="N177" t="s">
        <v>1732</v>
      </c>
      <c r="O177" t="str">
        <f>VLOOKUP(Table7[[#This Row],[Product_ID]],Table4_2[#All],3,FALSE)</f>
        <v>Home</v>
      </c>
      <c r="P177" t="str">
        <f>VLOOKUP(Table7[[#This Row],[Product_ID]],Table4_2[#All],4,FALSE)</f>
        <v>Appliances</v>
      </c>
      <c r="Q177">
        <f>VLOOKUP(Table7[[#This Row],[Product_ID]],Table4_2[#All],5,FALSE)</f>
        <v>447.43</v>
      </c>
      <c r="R177">
        <f>VLOOKUP(Table7[[#This Row],[Product_ID]],Table4_2[#All],6,FALSE)</f>
        <v>191</v>
      </c>
      <c r="S177" t="s">
        <v>1757</v>
      </c>
      <c r="T177" t="str">
        <f>VLOOKUP(Table7[[#This Row],[Store_ID]],Table5[#All],2,FALSE)</f>
        <v>Martinez, Adkins and Johnson</v>
      </c>
      <c r="U177" t="str">
        <f>VLOOKUP(Table7[[#This Row],[Store_ID]],Table5[#All],3,FALSE)</f>
        <v>North</v>
      </c>
      <c r="V177" t="str">
        <f>VLOOKUP(Table7[[#This Row],[Store_ID]],Table5[#All],4,FALSE)</f>
        <v>Danielmouth</v>
      </c>
      <c r="W177" t="str">
        <f>VLOOKUP(Table7[[#This Row],[Store_ID]],Table5[#All],5,FALSE)</f>
        <v>Flagship</v>
      </c>
      <c r="X177">
        <v>2</v>
      </c>
      <c r="Y177">
        <v>707.65</v>
      </c>
      <c r="Z177">
        <v>0.14000000000000001</v>
      </c>
      <c r="AA177" t="s">
        <v>1824</v>
      </c>
      <c r="AB177">
        <v>1217.1579999999999</v>
      </c>
    </row>
    <row r="178" spans="1:28" x14ac:dyDescent="0.25">
      <c r="A178" t="s">
        <v>2002</v>
      </c>
      <c r="B178" s="2">
        <v>45371</v>
      </c>
      <c r="C178" t="s">
        <v>441</v>
      </c>
      <c r="D178" t="str">
        <f>VLOOKUP(Table7[[#This Row],[Customer_ID]],Table1[#All],2,FALSE)</f>
        <v>Susan Mcdonald</v>
      </c>
      <c r="E178">
        <f t="shared" si="7"/>
        <v>20</v>
      </c>
      <c r="F178">
        <f t="shared" si="8"/>
        <v>3</v>
      </c>
      <c r="G178">
        <f t="shared" si="9"/>
        <v>2024</v>
      </c>
      <c r="H178">
        <f>VLOOKUP(Table7[[#This Row],[Customer_ID]],Table1[#All],3,FALSE)</f>
        <v>45</v>
      </c>
      <c r="I178" t="str">
        <f>VLOOKUP(Table7[[#This Row],[Customer_ID]],Table1[#All],4,FALSE)</f>
        <v>Male</v>
      </c>
      <c r="J178" t="str">
        <f>VLOOKUP(Table7[[#This Row],[Customer_ID]],Table1[#All],5,FALSE)</f>
        <v>East Ellen</v>
      </c>
      <c r="K178" t="str">
        <f>VLOOKUP(Table7[[#This Row],[Customer_ID]],Table1[#All],6,FALSE)</f>
        <v>Arkansas</v>
      </c>
      <c r="L178" t="str">
        <f>VLOOKUP(Table7[[#This Row],[Customer_ID]],Table1[#All],7,FALSE)</f>
        <v>USA</v>
      </c>
      <c r="M178" t="str">
        <f>VLOOKUP(Table7[[#This Row],[Customer_ID]],Table1[#All],8,FALSE)</f>
        <v>Silver</v>
      </c>
      <c r="N178" t="s">
        <v>1598</v>
      </c>
      <c r="O178" t="str">
        <f>VLOOKUP(Table7[[#This Row],[Product_ID]],Table4_2[#All],3,FALSE)</f>
        <v>Clothing</v>
      </c>
      <c r="P178" t="str">
        <f>VLOOKUP(Table7[[#This Row],[Product_ID]],Table4_2[#All],4,FALSE)</f>
        <v>Accessories</v>
      </c>
      <c r="Q178">
        <f>VLOOKUP(Table7[[#This Row],[Product_ID]],Table4_2[#All],5,FALSE)</f>
        <v>174.02</v>
      </c>
      <c r="R178">
        <f>VLOOKUP(Table7[[#This Row],[Product_ID]],Table4_2[#All],6,FALSE)</f>
        <v>268</v>
      </c>
      <c r="S178" t="s">
        <v>1801</v>
      </c>
      <c r="T178" t="str">
        <f>VLOOKUP(Table7[[#This Row],[Store_ID]],Table5[#All],2,FALSE)</f>
        <v>Shelton PLC</v>
      </c>
      <c r="U178" t="str">
        <f>VLOOKUP(Table7[[#This Row],[Store_ID]],Table5[#All],3,FALSE)</f>
        <v>North</v>
      </c>
      <c r="V178" t="str">
        <f>VLOOKUP(Table7[[#This Row],[Store_ID]],Table5[#All],4,FALSE)</f>
        <v>East Jenniferstad</v>
      </c>
      <c r="W178" t="str">
        <f>VLOOKUP(Table7[[#This Row],[Store_ID]],Table5[#All],5,FALSE)</f>
        <v>Flagship</v>
      </c>
      <c r="X178">
        <v>1</v>
      </c>
      <c r="Y178">
        <v>857.35</v>
      </c>
      <c r="Z178">
        <v>0.28000000000000003</v>
      </c>
      <c r="AA178" t="s">
        <v>1826</v>
      </c>
      <c r="AB178">
        <v>617.29200000000003</v>
      </c>
    </row>
    <row r="179" spans="1:28" x14ac:dyDescent="0.25">
      <c r="A179" t="s">
        <v>2003</v>
      </c>
      <c r="B179" s="2">
        <v>45670</v>
      </c>
      <c r="C179" t="s">
        <v>1533</v>
      </c>
      <c r="D179" t="str">
        <f>VLOOKUP(Table7[[#This Row],[Customer_ID]],Table1[#All],2,FALSE)</f>
        <v>Philip Pennington</v>
      </c>
      <c r="E179">
        <f t="shared" si="7"/>
        <v>13</v>
      </c>
      <c r="F179">
        <f t="shared" si="8"/>
        <v>1</v>
      </c>
      <c r="G179">
        <f t="shared" si="9"/>
        <v>2025</v>
      </c>
      <c r="H179">
        <f>VLOOKUP(Table7[[#This Row],[Customer_ID]],Table1[#All],3,FALSE)</f>
        <v>27</v>
      </c>
      <c r="I179" t="str">
        <f>VLOOKUP(Table7[[#This Row],[Customer_ID]],Table1[#All],4,FALSE)</f>
        <v>Female</v>
      </c>
      <c r="J179" t="str">
        <f>VLOOKUP(Table7[[#This Row],[Customer_ID]],Table1[#All],5,FALSE)</f>
        <v>East Valerieview</v>
      </c>
      <c r="K179" t="str">
        <f>VLOOKUP(Table7[[#This Row],[Customer_ID]],Table1[#All],6,FALSE)</f>
        <v>Oregon</v>
      </c>
      <c r="L179" t="str">
        <f>VLOOKUP(Table7[[#This Row],[Customer_ID]],Table1[#All],7,FALSE)</f>
        <v>USA</v>
      </c>
      <c r="M179" t="str">
        <f>VLOOKUP(Table7[[#This Row],[Customer_ID]],Table1[#All],8,FALSE)</f>
        <v>Platinum</v>
      </c>
      <c r="N179" t="s">
        <v>1658</v>
      </c>
      <c r="O179" t="str">
        <f>VLOOKUP(Table7[[#This Row],[Product_ID]],Table4_2[#All],3,FALSE)</f>
        <v>Home</v>
      </c>
      <c r="P179" t="str">
        <f>VLOOKUP(Table7[[#This Row],[Product_ID]],Table4_2[#All],4,FALSE)</f>
        <v>Decor</v>
      </c>
      <c r="Q179">
        <f>VLOOKUP(Table7[[#This Row],[Product_ID]],Table4_2[#All],5,FALSE)</f>
        <v>81.75</v>
      </c>
      <c r="R179">
        <f>VLOOKUP(Table7[[#This Row],[Product_ID]],Table4_2[#All],6,FALSE)</f>
        <v>226.05</v>
      </c>
      <c r="S179" t="s">
        <v>1782</v>
      </c>
      <c r="T179" t="str">
        <f>VLOOKUP(Table7[[#This Row],[Store_ID]],Table5[#All],2,FALSE)</f>
        <v>Bean, Jones and Park</v>
      </c>
      <c r="U179" t="str">
        <f>VLOOKUP(Table7[[#This Row],[Store_ID]],Table5[#All],3,FALSE)</f>
        <v>West</v>
      </c>
      <c r="V179" t="str">
        <f>VLOOKUP(Table7[[#This Row],[Store_ID]],Table5[#All],4,FALSE)</f>
        <v>Thompsonborough</v>
      </c>
      <c r="W179" t="str">
        <f>VLOOKUP(Table7[[#This Row],[Store_ID]],Table5[#All],5,FALSE)</f>
        <v>Online</v>
      </c>
      <c r="X179">
        <v>1</v>
      </c>
      <c r="Y179">
        <v>79</v>
      </c>
      <c r="Z179">
        <v>0.04</v>
      </c>
      <c r="AA179" t="s">
        <v>1826</v>
      </c>
      <c r="AB179">
        <v>75.84</v>
      </c>
    </row>
    <row r="180" spans="1:28" x14ac:dyDescent="0.25">
      <c r="A180" t="s">
        <v>2004</v>
      </c>
      <c r="B180" s="2">
        <v>45885</v>
      </c>
      <c r="C180" t="s">
        <v>244</v>
      </c>
      <c r="D180" t="str">
        <f>VLOOKUP(Table7[[#This Row],[Customer_ID]],Table1[#All],2,FALSE)</f>
        <v>Cody Diaz</v>
      </c>
      <c r="E180">
        <f t="shared" si="7"/>
        <v>16</v>
      </c>
      <c r="F180">
        <f t="shared" si="8"/>
        <v>8</v>
      </c>
      <c r="G180">
        <f t="shared" si="9"/>
        <v>2025</v>
      </c>
      <c r="H180">
        <f>VLOOKUP(Table7[[#This Row],[Customer_ID]],Table1[#All],3,FALSE)</f>
        <v>27</v>
      </c>
      <c r="I180" t="str">
        <f>VLOOKUP(Table7[[#This Row],[Customer_ID]],Table1[#All],4,FALSE)</f>
        <v>Female</v>
      </c>
      <c r="J180" t="str">
        <f>VLOOKUP(Table7[[#This Row],[Customer_ID]],Table1[#All],5,FALSE)</f>
        <v>South Aaronside</v>
      </c>
      <c r="K180" t="str">
        <f>VLOOKUP(Table7[[#This Row],[Customer_ID]],Table1[#All],6,FALSE)</f>
        <v>New Hampshire</v>
      </c>
      <c r="L180" t="str">
        <f>VLOOKUP(Table7[[#This Row],[Customer_ID]],Table1[#All],7,FALSE)</f>
        <v>USA</v>
      </c>
      <c r="M180" t="str">
        <f>VLOOKUP(Table7[[#This Row],[Customer_ID]],Table1[#All],8,FALSE)</f>
        <v>Silver</v>
      </c>
      <c r="N180" t="s">
        <v>1736</v>
      </c>
      <c r="O180" t="str">
        <f>VLOOKUP(Table7[[#This Row],[Product_ID]],Table4_2[#All],3,FALSE)</f>
        <v>Beauty</v>
      </c>
      <c r="P180" t="str">
        <f>VLOOKUP(Table7[[#This Row],[Product_ID]],Table4_2[#All],4,FALSE)</f>
        <v>Skincare</v>
      </c>
      <c r="Q180">
        <f>VLOOKUP(Table7[[#This Row],[Product_ID]],Table4_2[#All],5,FALSE)</f>
        <v>358.47</v>
      </c>
      <c r="R180">
        <f>VLOOKUP(Table7[[#This Row],[Product_ID]],Table4_2[#All],6,FALSE)</f>
        <v>213</v>
      </c>
      <c r="S180" t="s">
        <v>1773</v>
      </c>
      <c r="T180" t="str">
        <f>VLOOKUP(Table7[[#This Row],[Store_ID]],Table5[#All],2,FALSE)</f>
        <v>Gray Ltd</v>
      </c>
      <c r="U180" t="str">
        <f>VLOOKUP(Table7[[#This Row],[Store_ID]],Table5[#All],3,FALSE)</f>
        <v>North</v>
      </c>
      <c r="V180" t="str">
        <f>VLOOKUP(Table7[[#This Row],[Store_ID]],Table5[#All],4,FALSE)</f>
        <v>New Michaelchester</v>
      </c>
      <c r="W180" t="str">
        <f>VLOOKUP(Table7[[#This Row],[Store_ID]],Table5[#All],5,FALSE)</f>
        <v>Outlet</v>
      </c>
      <c r="X180">
        <v>4</v>
      </c>
      <c r="Y180">
        <v>638.91</v>
      </c>
      <c r="Z180">
        <v>0</v>
      </c>
      <c r="AA180" t="s">
        <v>1829</v>
      </c>
      <c r="AB180">
        <v>2555.64</v>
      </c>
    </row>
    <row r="181" spans="1:28" x14ac:dyDescent="0.25">
      <c r="A181" t="s">
        <v>2005</v>
      </c>
      <c r="B181" s="2">
        <v>45812</v>
      </c>
      <c r="C181" t="s">
        <v>295</v>
      </c>
      <c r="D181" t="str">
        <f>VLOOKUP(Table7[[#This Row],[Customer_ID]],Table1[#All],2,FALSE)</f>
        <v>Krystal Ford</v>
      </c>
      <c r="E181">
        <f t="shared" si="7"/>
        <v>4</v>
      </c>
      <c r="F181">
        <f t="shared" si="8"/>
        <v>6</v>
      </c>
      <c r="G181">
        <f t="shared" si="9"/>
        <v>2025</v>
      </c>
      <c r="H181">
        <f>VLOOKUP(Table7[[#This Row],[Customer_ID]],Table1[#All],3,FALSE)</f>
        <v>34</v>
      </c>
      <c r="I181" t="str">
        <f>VLOOKUP(Table7[[#This Row],[Customer_ID]],Table1[#All],4,FALSE)</f>
        <v>Female</v>
      </c>
      <c r="J181" t="str">
        <f>VLOOKUP(Table7[[#This Row],[Customer_ID]],Table1[#All],5,FALSE)</f>
        <v>South David</v>
      </c>
      <c r="K181" t="str">
        <f>VLOOKUP(Table7[[#This Row],[Customer_ID]],Table1[#All],6,FALSE)</f>
        <v>Arizona</v>
      </c>
      <c r="L181" t="str">
        <f>VLOOKUP(Table7[[#This Row],[Customer_ID]],Table1[#All],7,FALSE)</f>
        <v>USA</v>
      </c>
      <c r="M181" t="str">
        <f>VLOOKUP(Table7[[#This Row],[Customer_ID]],Table1[#All],8,FALSE)</f>
        <v>Platinum</v>
      </c>
      <c r="N181" t="s">
        <v>1638</v>
      </c>
      <c r="O181" t="str">
        <f>VLOOKUP(Table7[[#This Row],[Product_ID]],Table4_2[#All],3,FALSE)</f>
        <v>Sports</v>
      </c>
      <c r="P181" t="str">
        <f>VLOOKUP(Table7[[#This Row],[Product_ID]],Table4_2[#All],4,FALSE)</f>
        <v>Team Sports</v>
      </c>
      <c r="Q181">
        <f>VLOOKUP(Table7[[#This Row],[Product_ID]],Table4_2[#All],5,FALSE)</f>
        <v>318.91000000000003</v>
      </c>
      <c r="R181">
        <f>VLOOKUP(Table7[[#This Row],[Product_ID]],Table4_2[#All],6,FALSE)</f>
        <v>114</v>
      </c>
      <c r="S181" t="s">
        <v>1752</v>
      </c>
      <c r="T181" t="str">
        <f>VLOOKUP(Table7[[#This Row],[Store_ID]],Table5[#All],2,FALSE)</f>
        <v>Rivera-Warner</v>
      </c>
      <c r="U181" t="str">
        <f>VLOOKUP(Table7[[#This Row],[Store_ID]],Table5[#All],3,FALSE)</f>
        <v>East</v>
      </c>
      <c r="V181" t="str">
        <f>VLOOKUP(Table7[[#This Row],[Store_ID]],Table5[#All],4,FALSE)</f>
        <v>Washingtonfurt</v>
      </c>
      <c r="W181" t="str">
        <f>VLOOKUP(Table7[[#This Row],[Store_ID]],Table5[#All],5,FALSE)</f>
        <v>Flagship</v>
      </c>
      <c r="X181">
        <v>2</v>
      </c>
      <c r="Y181">
        <v>522.16999999999996</v>
      </c>
      <c r="Z181">
        <v>0.27</v>
      </c>
      <c r="AA181" t="s">
        <v>1824</v>
      </c>
      <c r="AB181">
        <v>762.36819999999989</v>
      </c>
    </row>
    <row r="182" spans="1:28" x14ac:dyDescent="0.25">
      <c r="A182" t="s">
        <v>2006</v>
      </c>
      <c r="B182" s="2">
        <v>45235</v>
      </c>
      <c r="C182" t="s">
        <v>1472</v>
      </c>
      <c r="D182" t="str">
        <f>VLOOKUP(Table7[[#This Row],[Customer_ID]],Table1[#All],2,FALSE)</f>
        <v>Earl Smith DDS</v>
      </c>
      <c r="E182">
        <f t="shared" si="7"/>
        <v>5</v>
      </c>
      <c r="F182">
        <f t="shared" si="8"/>
        <v>11</v>
      </c>
      <c r="G182">
        <f t="shared" si="9"/>
        <v>2023</v>
      </c>
      <c r="H182">
        <f>VLOOKUP(Table7[[#This Row],[Customer_ID]],Table1[#All],3,FALSE)</f>
        <v>59</v>
      </c>
      <c r="I182" t="str">
        <f>VLOOKUP(Table7[[#This Row],[Customer_ID]],Table1[#All],4,FALSE)</f>
        <v>Male</v>
      </c>
      <c r="J182" t="str">
        <f>VLOOKUP(Table7[[#This Row],[Customer_ID]],Table1[#All],5,FALSE)</f>
        <v>West Sarah</v>
      </c>
      <c r="K182" t="str">
        <f>VLOOKUP(Table7[[#This Row],[Customer_ID]],Table1[#All],6,FALSE)</f>
        <v>South Dakota</v>
      </c>
      <c r="L182" t="str">
        <f>VLOOKUP(Table7[[#This Row],[Customer_ID]],Table1[#All],7,FALSE)</f>
        <v>USA</v>
      </c>
      <c r="M182" t="str">
        <f>VLOOKUP(Table7[[#This Row],[Customer_ID]],Table1[#All],8,FALSE)</f>
        <v>Gold</v>
      </c>
      <c r="N182" t="s">
        <v>1626</v>
      </c>
      <c r="O182" t="str">
        <f>VLOOKUP(Table7[[#This Row],[Product_ID]],Table4_2[#All],3,FALSE)</f>
        <v>Electronics</v>
      </c>
      <c r="P182" t="str">
        <f>VLOOKUP(Table7[[#This Row],[Product_ID]],Table4_2[#All],4,FALSE)</f>
        <v>Mobile</v>
      </c>
      <c r="Q182">
        <f>VLOOKUP(Table7[[#This Row],[Product_ID]],Table4_2[#All],5,FALSE)</f>
        <v>326.06</v>
      </c>
      <c r="R182">
        <f>VLOOKUP(Table7[[#This Row],[Product_ID]],Table4_2[#All],6,FALSE)</f>
        <v>301</v>
      </c>
      <c r="S182" t="s">
        <v>1794</v>
      </c>
      <c r="T182" t="str">
        <f>VLOOKUP(Table7[[#This Row],[Store_ID]],Table5[#All],2,FALSE)</f>
        <v>Thomas, Bridges and Harris</v>
      </c>
      <c r="U182" t="str">
        <f>VLOOKUP(Table7[[#This Row],[Store_ID]],Table5[#All],3,FALSE)</f>
        <v>North</v>
      </c>
      <c r="V182" t="str">
        <f>VLOOKUP(Table7[[#This Row],[Store_ID]],Table5[#All],4,FALSE)</f>
        <v>Sabrinatown</v>
      </c>
      <c r="W182" t="str">
        <f>VLOOKUP(Table7[[#This Row],[Store_ID]],Table5[#All],5,FALSE)</f>
        <v>Online</v>
      </c>
      <c r="X182">
        <v>3</v>
      </c>
      <c r="Y182">
        <v>954.29</v>
      </c>
      <c r="Z182">
        <v>0.27</v>
      </c>
      <c r="AA182" t="s">
        <v>1824</v>
      </c>
      <c r="AB182">
        <v>2089.8951000000002</v>
      </c>
    </row>
    <row r="183" spans="1:28" x14ac:dyDescent="0.25">
      <c r="A183" t="s">
        <v>2007</v>
      </c>
      <c r="B183" s="2">
        <v>45710</v>
      </c>
      <c r="C183" t="s">
        <v>1425</v>
      </c>
      <c r="D183" t="str">
        <f>VLOOKUP(Table7[[#This Row],[Customer_ID]],Table1[#All],2,FALSE)</f>
        <v>Beth Martin</v>
      </c>
      <c r="E183">
        <f t="shared" si="7"/>
        <v>22</v>
      </c>
      <c r="F183">
        <f t="shared" si="8"/>
        <v>2</v>
      </c>
      <c r="G183">
        <f t="shared" si="9"/>
        <v>2025</v>
      </c>
      <c r="H183">
        <f>VLOOKUP(Table7[[#This Row],[Customer_ID]],Table1[#All],3,FALSE)</f>
        <v>34</v>
      </c>
      <c r="I183" t="str">
        <f>VLOOKUP(Table7[[#This Row],[Customer_ID]],Table1[#All],4,FALSE)</f>
        <v>Female</v>
      </c>
      <c r="J183" t="str">
        <f>VLOOKUP(Table7[[#This Row],[Customer_ID]],Table1[#All],5,FALSE)</f>
        <v>Burkefurt</v>
      </c>
      <c r="K183" t="str">
        <f>VLOOKUP(Table7[[#This Row],[Customer_ID]],Table1[#All],6,FALSE)</f>
        <v>West Virginia</v>
      </c>
      <c r="L183" t="str">
        <f>VLOOKUP(Table7[[#This Row],[Customer_ID]],Table1[#All],7,FALSE)</f>
        <v>USA</v>
      </c>
      <c r="M183" t="str">
        <f>VLOOKUP(Table7[[#This Row],[Customer_ID]],Table1[#All],8,FALSE)</f>
        <v>Silver</v>
      </c>
      <c r="N183" t="s">
        <v>1614</v>
      </c>
      <c r="O183" t="str">
        <f>VLOOKUP(Table7[[#This Row],[Product_ID]],Table4_2[#All],3,FALSE)</f>
        <v>Home</v>
      </c>
      <c r="P183" t="str">
        <f>VLOOKUP(Table7[[#This Row],[Product_ID]],Table4_2[#All],4,FALSE)</f>
        <v>Decor</v>
      </c>
      <c r="Q183">
        <f>VLOOKUP(Table7[[#This Row],[Product_ID]],Table4_2[#All],5,FALSE)</f>
        <v>179.77</v>
      </c>
      <c r="R183">
        <f>VLOOKUP(Table7[[#This Row],[Product_ID]],Table4_2[#All],6,FALSE)</f>
        <v>305</v>
      </c>
      <c r="S183" t="s">
        <v>1797</v>
      </c>
      <c r="T183" t="str">
        <f>VLOOKUP(Table7[[#This Row],[Store_ID]],Table5[#All],2,FALSE)</f>
        <v>Gardner, Humphrey and Contreras</v>
      </c>
      <c r="U183" t="str">
        <f>VLOOKUP(Table7[[#This Row],[Store_ID]],Table5[#All],3,FALSE)</f>
        <v>East</v>
      </c>
      <c r="V183" t="str">
        <f>VLOOKUP(Table7[[#This Row],[Store_ID]],Table5[#All],4,FALSE)</f>
        <v>Johnsonville</v>
      </c>
      <c r="W183" t="str">
        <f>VLOOKUP(Table7[[#This Row],[Store_ID]],Table5[#All],5,FALSE)</f>
        <v>Flagship</v>
      </c>
      <c r="X183">
        <v>3</v>
      </c>
      <c r="Y183">
        <v>53.92</v>
      </c>
      <c r="Z183">
        <v>0.15</v>
      </c>
      <c r="AA183" t="s">
        <v>1826</v>
      </c>
      <c r="AB183">
        <v>137.49600000000001</v>
      </c>
    </row>
    <row r="184" spans="1:28" x14ac:dyDescent="0.25">
      <c r="A184" t="s">
        <v>2008</v>
      </c>
      <c r="B184" s="2">
        <v>45753</v>
      </c>
      <c r="C184" t="s">
        <v>1235</v>
      </c>
      <c r="D184" t="str">
        <f>VLOOKUP(Table7[[#This Row],[Customer_ID]],Table1[#All],2,FALSE)</f>
        <v>Alexander Byrd</v>
      </c>
      <c r="E184">
        <f t="shared" si="7"/>
        <v>6</v>
      </c>
      <c r="F184">
        <f t="shared" si="8"/>
        <v>4</v>
      </c>
      <c r="G184">
        <f t="shared" si="9"/>
        <v>2025</v>
      </c>
      <c r="H184">
        <f>VLOOKUP(Table7[[#This Row],[Customer_ID]],Table1[#All],3,FALSE)</f>
        <v>25</v>
      </c>
      <c r="I184" t="str">
        <f>VLOOKUP(Table7[[#This Row],[Customer_ID]],Table1[#All],4,FALSE)</f>
        <v>Female</v>
      </c>
      <c r="J184" t="str">
        <f>VLOOKUP(Table7[[#This Row],[Customer_ID]],Table1[#All],5,FALSE)</f>
        <v>Parkerview</v>
      </c>
      <c r="K184" t="str">
        <f>VLOOKUP(Table7[[#This Row],[Customer_ID]],Table1[#All],6,FALSE)</f>
        <v>New York</v>
      </c>
      <c r="L184" t="str">
        <f>VLOOKUP(Table7[[#This Row],[Customer_ID]],Table1[#All],7,FALSE)</f>
        <v>USA</v>
      </c>
      <c r="M184" t="str">
        <f>VLOOKUP(Table7[[#This Row],[Customer_ID]],Table1[#All],8,FALSE)</f>
        <v>Silver</v>
      </c>
      <c r="N184" t="s">
        <v>1616</v>
      </c>
      <c r="O184" t="str">
        <f>VLOOKUP(Table7[[#This Row],[Product_ID]],Table4_2[#All],3,FALSE)</f>
        <v>Electronics</v>
      </c>
      <c r="P184" t="str">
        <f>VLOOKUP(Table7[[#This Row],[Product_ID]],Table4_2[#All],4,FALSE)</f>
        <v>Computer</v>
      </c>
      <c r="Q184">
        <f>VLOOKUP(Table7[[#This Row],[Product_ID]],Table4_2[#All],5,FALSE)</f>
        <v>419.28</v>
      </c>
      <c r="R184">
        <f>VLOOKUP(Table7[[#This Row],[Product_ID]],Table4_2[#All],6,FALSE)</f>
        <v>86</v>
      </c>
      <c r="S184" t="s">
        <v>1752</v>
      </c>
      <c r="T184" t="str">
        <f>VLOOKUP(Table7[[#This Row],[Store_ID]],Table5[#All],2,FALSE)</f>
        <v>Rivera-Warner</v>
      </c>
      <c r="U184" t="str">
        <f>VLOOKUP(Table7[[#This Row],[Store_ID]],Table5[#All],3,FALSE)</f>
        <v>East</v>
      </c>
      <c r="V184" t="str">
        <f>VLOOKUP(Table7[[#This Row],[Store_ID]],Table5[#All],4,FALSE)</f>
        <v>Washingtonfurt</v>
      </c>
      <c r="W184" t="str">
        <f>VLOOKUP(Table7[[#This Row],[Store_ID]],Table5[#All],5,FALSE)</f>
        <v>Flagship</v>
      </c>
      <c r="X184">
        <v>4</v>
      </c>
      <c r="Y184">
        <v>741.88</v>
      </c>
      <c r="Z184">
        <v>0.02</v>
      </c>
      <c r="AA184" t="s">
        <v>1829</v>
      </c>
      <c r="AB184">
        <v>2908.1696000000002</v>
      </c>
    </row>
    <row r="185" spans="1:28" x14ac:dyDescent="0.25">
      <c r="A185" t="s">
        <v>2009</v>
      </c>
      <c r="B185" s="2">
        <v>45594</v>
      </c>
      <c r="C185" t="s">
        <v>134</v>
      </c>
      <c r="D185" t="str">
        <f>VLOOKUP(Table7[[#This Row],[Customer_ID]],Table1[#All],2,FALSE)</f>
        <v>Robert Jones DDS</v>
      </c>
      <c r="E185">
        <f t="shared" si="7"/>
        <v>29</v>
      </c>
      <c r="F185">
        <f t="shared" si="8"/>
        <v>10</v>
      </c>
      <c r="G185">
        <f t="shared" si="9"/>
        <v>2024</v>
      </c>
      <c r="H185">
        <f>VLOOKUP(Table7[[#This Row],[Customer_ID]],Table1[#All],3,FALSE)</f>
        <v>25</v>
      </c>
      <c r="I185" t="str">
        <f>VLOOKUP(Table7[[#This Row],[Customer_ID]],Table1[#All],4,FALSE)</f>
        <v>Male</v>
      </c>
      <c r="J185" t="str">
        <f>VLOOKUP(Table7[[#This Row],[Customer_ID]],Table1[#All],5,FALSE)</f>
        <v>Tristanton</v>
      </c>
      <c r="K185" t="str">
        <f>VLOOKUP(Table7[[#This Row],[Customer_ID]],Table1[#All],6,FALSE)</f>
        <v>Oklahoma</v>
      </c>
      <c r="L185" t="str">
        <f>VLOOKUP(Table7[[#This Row],[Customer_ID]],Table1[#All],7,FALSE)</f>
        <v>USA</v>
      </c>
      <c r="M185" t="str">
        <f>VLOOKUP(Table7[[#This Row],[Customer_ID]],Table1[#All],8,FALSE)</f>
        <v>Platinum</v>
      </c>
      <c r="N185" t="s">
        <v>1640</v>
      </c>
      <c r="O185" t="str">
        <f>VLOOKUP(Table7[[#This Row],[Product_ID]],Table4_2[#All],3,FALSE)</f>
        <v>Clothing</v>
      </c>
      <c r="P185" t="str">
        <f>VLOOKUP(Table7[[#This Row],[Product_ID]],Table4_2[#All],4,FALSE)</f>
        <v>Outerwear</v>
      </c>
      <c r="Q185">
        <f>VLOOKUP(Table7[[#This Row],[Product_ID]],Table4_2[#All],5,FALSE)</f>
        <v>167.34</v>
      </c>
      <c r="R185">
        <f>VLOOKUP(Table7[[#This Row],[Product_ID]],Table4_2[#All],6,FALSE)</f>
        <v>296</v>
      </c>
      <c r="S185" t="s">
        <v>1766</v>
      </c>
      <c r="T185" t="str">
        <f>VLOOKUP(Table7[[#This Row],[Store_ID]],Table5[#All],2,FALSE)</f>
        <v>Johnson-Wright</v>
      </c>
      <c r="U185" t="str">
        <f>VLOOKUP(Table7[[#This Row],[Store_ID]],Table5[#All],3,FALSE)</f>
        <v>North</v>
      </c>
      <c r="V185" t="str">
        <f>VLOOKUP(Table7[[#This Row],[Store_ID]],Table5[#All],4,FALSE)</f>
        <v>Hoodberg</v>
      </c>
      <c r="W185" t="str">
        <f>VLOOKUP(Table7[[#This Row],[Store_ID]],Table5[#All],5,FALSE)</f>
        <v>Outlet</v>
      </c>
      <c r="X185">
        <v>1</v>
      </c>
      <c r="Y185">
        <v>547.09</v>
      </c>
      <c r="Z185">
        <v>0.01</v>
      </c>
      <c r="AA185" t="s">
        <v>1826</v>
      </c>
      <c r="AB185">
        <v>541.6191</v>
      </c>
    </row>
    <row r="186" spans="1:28" x14ac:dyDescent="0.25">
      <c r="A186" t="s">
        <v>2010</v>
      </c>
      <c r="B186" s="2">
        <v>45686</v>
      </c>
      <c r="C186" t="s">
        <v>1504</v>
      </c>
      <c r="D186" t="str">
        <f>VLOOKUP(Table7[[#This Row],[Customer_ID]],Table1[#All],2,FALSE)</f>
        <v>Melinda Thomas</v>
      </c>
      <c r="E186">
        <f t="shared" si="7"/>
        <v>29</v>
      </c>
      <c r="F186">
        <f t="shared" si="8"/>
        <v>1</v>
      </c>
      <c r="G186">
        <f t="shared" si="9"/>
        <v>2025</v>
      </c>
      <c r="H186">
        <f>VLOOKUP(Table7[[#This Row],[Customer_ID]],Table1[#All],3,FALSE)</f>
        <v>42</v>
      </c>
      <c r="I186" t="str">
        <f>VLOOKUP(Table7[[#This Row],[Customer_ID]],Table1[#All],4,FALSE)</f>
        <v>Female</v>
      </c>
      <c r="J186" t="str">
        <f>VLOOKUP(Table7[[#This Row],[Customer_ID]],Table1[#All],5,FALSE)</f>
        <v>Lake Elizabethside</v>
      </c>
      <c r="K186" t="str">
        <f>VLOOKUP(Table7[[#This Row],[Customer_ID]],Table1[#All],6,FALSE)</f>
        <v>Indiana</v>
      </c>
      <c r="L186" t="str">
        <f>VLOOKUP(Table7[[#This Row],[Customer_ID]],Table1[#All],7,FALSE)</f>
        <v>USA</v>
      </c>
      <c r="M186" t="str">
        <f>VLOOKUP(Table7[[#This Row],[Customer_ID]],Table1[#All],8,FALSE)</f>
        <v>Silver</v>
      </c>
      <c r="N186" t="s">
        <v>1726</v>
      </c>
      <c r="O186" t="str">
        <f>VLOOKUP(Table7[[#This Row],[Product_ID]],Table4_2[#All],3,FALSE)</f>
        <v>Beauty</v>
      </c>
      <c r="P186" t="str">
        <f>VLOOKUP(Table7[[#This Row],[Product_ID]],Table4_2[#All],4,FALSE)</f>
        <v>Makeup</v>
      </c>
      <c r="Q186">
        <f>VLOOKUP(Table7[[#This Row],[Product_ID]],Table4_2[#All],5,FALSE)</f>
        <v>183.04</v>
      </c>
      <c r="R186">
        <f>VLOOKUP(Table7[[#This Row],[Product_ID]],Table4_2[#All],6,FALSE)</f>
        <v>457</v>
      </c>
      <c r="S186" t="s">
        <v>1766</v>
      </c>
      <c r="T186" t="str">
        <f>VLOOKUP(Table7[[#This Row],[Store_ID]],Table5[#All],2,FALSE)</f>
        <v>Johnson-Wright</v>
      </c>
      <c r="U186" t="str">
        <f>VLOOKUP(Table7[[#This Row],[Store_ID]],Table5[#All],3,FALSE)</f>
        <v>North</v>
      </c>
      <c r="V186" t="str">
        <f>VLOOKUP(Table7[[#This Row],[Store_ID]],Table5[#All],4,FALSE)</f>
        <v>Hoodberg</v>
      </c>
      <c r="W186" t="str">
        <f>VLOOKUP(Table7[[#This Row],[Store_ID]],Table5[#All],5,FALSE)</f>
        <v>Outlet</v>
      </c>
      <c r="X186">
        <v>1</v>
      </c>
      <c r="Y186">
        <v>789.35</v>
      </c>
      <c r="Z186">
        <v>0.14000000000000001</v>
      </c>
      <c r="AA186" t="s">
        <v>1826</v>
      </c>
      <c r="AB186">
        <v>678.84100000000001</v>
      </c>
    </row>
    <row r="187" spans="1:28" x14ac:dyDescent="0.25">
      <c r="A187" t="s">
        <v>2011</v>
      </c>
      <c r="B187" s="2">
        <v>45354</v>
      </c>
      <c r="C187" t="s">
        <v>1328</v>
      </c>
      <c r="D187" t="str">
        <f>VLOOKUP(Table7[[#This Row],[Customer_ID]],Table1[#All],2,FALSE)</f>
        <v>Samuel Mullins</v>
      </c>
      <c r="E187">
        <f t="shared" si="7"/>
        <v>3</v>
      </c>
      <c r="F187">
        <f t="shared" si="8"/>
        <v>3</v>
      </c>
      <c r="G187">
        <f t="shared" si="9"/>
        <v>2024</v>
      </c>
      <c r="H187">
        <f>VLOOKUP(Table7[[#This Row],[Customer_ID]],Table1[#All],3,FALSE)</f>
        <v>27</v>
      </c>
      <c r="I187" t="str">
        <f>VLOOKUP(Table7[[#This Row],[Customer_ID]],Table1[#All],4,FALSE)</f>
        <v>Female</v>
      </c>
      <c r="J187" t="str">
        <f>VLOOKUP(Table7[[#This Row],[Customer_ID]],Table1[#All],5,FALSE)</f>
        <v>Hartmouth</v>
      </c>
      <c r="K187" t="str">
        <f>VLOOKUP(Table7[[#This Row],[Customer_ID]],Table1[#All],6,FALSE)</f>
        <v>Louisiana</v>
      </c>
      <c r="L187" t="str">
        <f>VLOOKUP(Table7[[#This Row],[Customer_ID]],Table1[#All],7,FALSE)</f>
        <v>USA</v>
      </c>
      <c r="M187" t="str">
        <f>VLOOKUP(Table7[[#This Row],[Customer_ID]],Table1[#All],8,FALSE)</f>
        <v>Bronze</v>
      </c>
      <c r="N187" t="s">
        <v>1674</v>
      </c>
      <c r="O187" t="str">
        <f>VLOOKUP(Table7[[#This Row],[Product_ID]],Table4_2[#All],3,FALSE)</f>
        <v>Beauty</v>
      </c>
      <c r="P187" t="str">
        <f>VLOOKUP(Table7[[#This Row],[Product_ID]],Table4_2[#All],4,FALSE)</f>
        <v>Skincare</v>
      </c>
      <c r="Q187">
        <f>VLOOKUP(Table7[[#This Row],[Product_ID]],Table4_2[#All],5,FALSE)</f>
        <v>266.86</v>
      </c>
      <c r="R187">
        <f>VLOOKUP(Table7[[#This Row],[Product_ID]],Table4_2[#All],6,FALSE)</f>
        <v>458</v>
      </c>
      <c r="S187" t="s">
        <v>1766</v>
      </c>
      <c r="T187" t="str">
        <f>VLOOKUP(Table7[[#This Row],[Store_ID]],Table5[#All],2,FALSE)</f>
        <v>Johnson-Wright</v>
      </c>
      <c r="U187" t="str">
        <f>VLOOKUP(Table7[[#This Row],[Store_ID]],Table5[#All],3,FALSE)</f>
        <v>North</v>
      </c>
      <c r="V187" t="str">
        <f>VLOOKUP(Table7[[#This Row],[Store_ID]],Table5[#All],4,FALSE)</f>
        <v>Hoodberg</v>
      </c>
      <c r="W187" t="str">
        <f>VLOOKUP(Table7[[#This Row],[Store_ID]],Table5[#All],5,FALSE)</f>
        <v>Outlet</v>
      </c>
      <c r="X187">
        <v>3</v>
      </c>
      <c r="Y187">
        <v>476.78</v>
      </c>
      <c r="Z187">
        <v>0.09</v>
      </c>
      <c r="AA187" t="s">
        <v>1829</v>
      </c>
      <c r="AB187">
        <v>1301.6094000000001</v>
      </c>
    </row>
    <row r="188" spans="1:28" x14ac:dyDescent="0.25">
      <c r="A188" t="s">
        <v>2012</v>
      </c>
      <c r="B188" s="2">
        <v>45600</v>
      </c>
      <c r="C188" t="s">
        <v>1400</v>
      </c>
      <c r="D188" t="str">
        <f>VLOOKUP(Table7[[#This Row],[Customer_ID]],Table1[#All],2,FALSE)</f>
        <v>April Phillips</v>
      </c>
      <c r="E188">
        <f t="shared" si="7"/>
        <v>4</v>
      </c>
      <c r="F188">
        <f t="shared" si="8"/>
        <v>11</v>
      </c>
      <c r="G188">
        <f t="shared" si="9"/>
        <v>2024</v>
      </c>
      <c r="H188">
        <f>VLOOKUP(Table7[[#This Row],[Customer_ID]],Table1[#All],3,FALSE)</f>
        <v>62</v>
      </c>
      <c r="I188" t="str">
        <f>VLOOKUP(Table7[[#This Row],[Customer_ID]],Table1[#All],4,FALSE)</f>
        <v>Female</v>
      </c>
      <c r="J188" t="str">
        <f>VLOOKUP(Table7[[#This Row],[Customer_ID]],Table1[#All],5,FALSE)</f>
        <v>Lake Carolyn</v>
      </c>
      <c r="K188" t="str">
        <f>VLOOKUP(Table7[[#This Row],[Customer_ID]],Table1[#All],6,FALSE)</f>
        <v>Hawaii</v>
      </c>
      <c r="L188" t="str">
        <f>VLOOKUP(Table7[[#This Row],[Customer_ID]],Table1[#All],7,FALSE)</f>
        <v>USA</v>
      </c>
      <c r="M188" t="str">
        <f>VLOOKUP(Table7[[#This Row],[Customer_ID]],Table1[#All],8,FALSE)</f>
        <v>Platinum</v>
      </c>
      <c r="N188" t="s">
        <v>1706</v>
      </c>
      <c r="O188" t="str">
        <f>VLOOKUP(Table7[[#This Row],[Product_ID]],Table4_2[#All],3,FALSE)</f>
        <v>Home</v>
      </c>
      <c r="P188" t="str">
        <f>VLOOKUP(Table7[[#This Row],[Product_ID]],Table4_2[#All],4,FALSE)</f>
        <v>Lighting</v>
      </c>
      <c r="Q188">
        <f>VLOOKUP(Table7[[#This Row],[Product_ID]],Table4_2[#All],5,FALSE)</f>
        <v>228.53</v>
      </c>
      <c r="R188">
        <f>VLOOKUP(Table7[[#This Row],[Product_ID]],Table4_2[#All],6,FALSE)</f>
        <v>469</v>
      </c>
      <c r="S188" t="s">
        <v>1810</v>
      </c>
      <c r="T188" t="str">
        <f>VLOOKUP(Table7[[#This Row],[Store_ID]],Table5[#All],2,FALSE)</f>
        <v>Guerrero-Schmitt</v>
      </c>
      <c r="U188" t="str">
        <f>VLOOKUP(Table7[[#This Row],[Store_ID]],Table5[#All],3,FALSE)</f>
        <v>East</v>
      </c>
      <c r="V188" t="str">
        <f>VLOOKUP(Table7[[#This Row],[Store_ID]],Table5[#All],4,FALSE)</f>
        <v>East Stevechester</v>
      </c>
      <c r="W188" t="str">
        <f>VLOOKUP(Table7[[#This Row],[Store_ID]],Table5[#All],5,FALSE)</f>
        <v>Flagship</v>
      </c>
      <c r="X188">
        <v>2</v>
      </c>
      <c r="Y188">
        <v>504.26</v>
      </c>
      <c r="Z188">
        <v>0.04</v>
      </c>
      <c r="AA188" t="s">
        <v>1826</v>
      </c>
      <c r="AB188">
        <v>968.17919999999992</v>
      </c>
    </row>
    <row r="189" spans="1:28" x14ac:dyDescent="0.25">
      <c r="A189" t="s">
        <v>2013</v>
      </c>
      <c r="B189" s="2">
        <v>45538</v>
      </c>
      <c r="C189" t="s">
        <v>866</v>
      </c>
      <c r="D189" t="str">
        <f>VLOOKUP(Table7[[#This Row],[Customer_ID]],Table1[#All],2,FALSE)</f>
        <v>Adam Rowland</v>
      </c>
      <c r="E189">
        <f t="shared" si="7"/>
        <v>3</v>
      </c>
      <c r="F189">
        <f t="shared" si="8"/>
        <v>9</v>
      </c>
      <c r="G189">
        <f t="shared" si="9"/>
        <v>2024</v>
      </c>
      <c r="H189">
        <f>VLOOKUP(Table7[[#This Row],[Customer_ID]],Table1[#All],3,FALSE)</f>
        <v>48</v>
      </c>
      <c r="I189" t="str">
        <f>VLOOKUP(Table7[[#This Row],[Customer_ID]],Table1[#All],4,FALSE)</f>
        <v>Female</v>
      </c>
      <c r="J189" t="str">
        <f>VLOOKUP(Table7[[#This Row],[Customer_ID]],Table1[#All],5,FALSE)</f>
        <v>Welchview</v>
      </c>
      <c r="K189" t="str">
        <f>VLOOKUP(Table7[[#This Row],[Customer_ID]],Table1[#All],6,FALSE)</f>
        <v>California</v>
      </c>
      <c r="L189" t="str">
        <f>VLOOKUP(Table7[[#This Row],[Customer_ID]],Table1[#All],7,FALSE)</f>
        <v>USA</v>
      </c>
      <c r="M189" t="str">
        <f>VLOOKUP(Table7[[#This Row],[Customer_ID]],Table1[#All],8,FALSE)</f>
        <v>Gold</v>
      </c>
      <c r="N189" t="s">
        <v>1710</v>
      </c>
      <c r="O189" t="str">
        <f>VLOOKUP(Table7[[#This Row],[Product_ID]],Table4_2[#All],3,FALSE)</f>
        <v>Sports</v>
      </c>
      <c r="P189" t="str">
        <f>VLOOKUP(Table7[[#This Row],[Product_ID]],Table4_2[#All],4,FALSE)</f>
        <v>Equipment</v>
      </c>
      <c r="Q189">
        <f>VLOOKUP(Table7[[#This Row],[Product_ID]],Table4_2[#All],5,FALSE)</f>
        <v>285.54000000000002</v>
      </c>
      <c r="R189">
        <f>VLOOKUP(Table7[[#This Row],[Product_ID]],Table4_2[#All],6,FALSE)</f>
        <v>358</v>
      </c>
      <c r="S189" t="s">
        <v>1776</v>
      </c>
      <c r="T189" t="str">
        <f>VLOOKUP(Table7[[#This Row],[Store_ID]],Table5[#All],2,FALSE)</f>
        <v>Benson-Elliott</v>
      </c>
      <c r="U189" t="str">
        <f>VLOOKUP(Table7[[#This Row],[Store_ID]],Table5[#All],3,FALSE)</f>
        <v>East</v>
      </c>
      <c r="V189" t="str">
        <f>VLOOKUP(Table7[[#This Row],[Store_ID]],Table5[#All],4,FALSE)</f>
        <v>Port Josephberg</v>
      </c>
      <c r="W189" t="str">
        <f>VLOOKUP(Table7[[#This Row],[Store_ID]],Table5[#All],5,FALSE)</f>
        <v>Online</v>
      </c>
      <c r="X189">
        <v>2</v>
      </c>
      <c r="Y189">
        <v>549.33000000000004</v>
      </c>
      <c r="Z189">
        <v>0.01</v>
      </c>
      <c r="AA189" t="s">
        <v>1829</v>
      </c>
      <c r="AB189">
        <v>1087.6733999999999</v>
      </c>
    </row>
    <row r="190" spans="1:28" x14ac:dyDescent="0.25">
      <c r="A190" t="s">
        <v>2014</v>
      </c>
      <c r="B190" s="2">
        <v>45411</v>
      </c>
      <c r="C190" t="s">
        <v>1193</v>
      </c>
      <c r="D190" t="str">
        <f>VLOOKUP(Table7[[#This Row],[Customer_ID]],Table1[#All],2,FALSE)</f>
        <v>Martha Brown</v>
      </c>
      <c r="E190">
        <f t="shared" si="7"/>
        <v>29</v>
      </c>
      <c r="F190">
        <f t="shared" si="8"/>
        <v>4</v>
      </c>
      <c r="G190">
        <f t="shared" si="9"/>
        <v>2024</v>
      </c>
      <c r="H190">
        <f>VLOOKUP(Table7[[#This Row],[Customer_ID]],Table1[#All],3,FALSE)</f>
        <v>20</v>
      </c>
      <c r="I190" t="str">
        <f>VLOOKUP(Table7[[#This Row],[Customer_ID]],Table1[#All],4,FALSE)</f>
        <v>Female</v>
      </c>
      <c r="J190" t="str">
        <f>VLOOKUP(Table7[[#This Row],[Customer_ID]],Table1[#All],5,FALSE)</f>
        <v>Novakstad</v>
      </c>
      <c r="K190" t="str">
        <f>VLOOKUP(Table7[[#This Row],[Customer_ID]],Table1[#All],6,FALSE)</f>
        <v>California</v>
      </c>
      <c r="L190" t="str">
        <f>VLOOKUP(Table7[[#This Row],[Customer_ID]],Table1[#All],7,FALSE)</f>
        <v>USA</v>
      </c>
      <c r="M190" t="str">
        <f>VLOOKUP(Table7[[#This Row],[Customer_ID]],Table1[#All],8,FALSE)</f>
        <v>Gold</v>
      </c>
      <c r="N190" t="s">
        <v>1553</v>
      </c>
      <c r="O190" t="str">
        <f>VLOOKUP(Table7[[#This Row],[Product_ID]],Table4_2[#All],3,FALSE)</f>
        <v>Clothing</v>
      </c>
      <c r="P190" t="str">
        <f>VLOOKUP(Table7[[#This Row],[Product_ID]],Table4_2[#All],4,FALSE)</f>
        <v>Bottoms</v>
      </c>
      <c r="Q190">
        <f>VLOOKUP(Table7[[#This Row],[Product_ID]],Table4_2[#All],5,FALSE)</f>
        <v>306.45999999999998</v>
      </c>
      <c r="R190">
        <f>VLOOKUP(Table7[[#This Row],[Product_ID]],Table4_2[#All],6,FALSE)</f>
        <v>487</v>
      </c>
      <c r="S190" t="s">
        <v>1766</v>
      </c>
      <c r="T190" t="str">
        <f>VLOOKUP(Table7[[#This Row],[Store_ID]],Table5[#All],2,FALSE)</f>
        <v>Johnson-Wright</v>
      </c>
      <c r="U190" t="str">
        <f>VLOOKUP(Table7[[#This Row],[Store_ID]],Table5[#All],3,FALSE)</f>
        <v>North</v>
      </c>
      <c r="V190" t="str">
        <f>VLOOKUP(Table7[[#This Row],[Store_ID]],Table5[#All],4,FALSE)</f>
        <v>Hoodberg</v>
      </c>
      <c r="W190" t="str">
        <f>VLOOKUP(Table7[[#This Row],[Store_ID]],Table5[#All],5,FALSE)</f>
        <v>Outlet</v>
      </c>
      <c r="X190">
        <v>3</v>
      </c>
      <c r="Y190">
        <v>620.22</v>
      </c>
      <c r="Z190">
        <v>0.04</v>
      </c>
      <c r="AA190" t="s">
        <v>1824</v>
      </c>
      <c r="AB190">
        <v>1786.2336</v>
      </c>
    </row>
    <row r="191" spans="1:28" x14ac:dyDescent="0.25">
      <c r="A191" t="s">
        <v>2015</v>
      </c>
      <c r="B191" s="2">
        <v>45411</v>
      </c>
      <c r="C191" t="s">
        <v>329</v>
      </c>
      <c r="D191" t="str">
        <f>VLOOKUP(Table7[[#This Row],[Customer_ID]],Table1[#All],2,FALSE)</f>
        <v>Donna Gregory</v>
      </c>
      <c r="E191">
        <f t="shared" si="7"/>
        <v>29</v>
      </c>
      <c r="F191">
        <f t="shared" si="8"/>
        <v>4</v>
      </c>
      <c r="G191">
        <f t="shared" si="9"/>
        <v>2024</v>
      </c>
      <c r="H191">
        <f>VLOOKUP(Table7[[#This Row],[Customer_ID]],Table1[#All],3,FALSE)</f>
        <v>29</v>
      </c>
      <c r="I191" t="str">
        <f>VLOOKUP(Table7[[#This Row],[Customer_ID]],Table1[#All],4,FALSE)</f>
        <v>Female</v>
      </c>
      <c r="J191" t="str">
        <f>VLOOKUP(Table7[[#This Row],[Customer_ID]],Table1[#All],5,FALSE)</f>
        <v>South Amandahaven</v>
      </c>
      <c r="K191" t="str">
        <f>VLOOKUP(Table7[[#This Row],[Customer_ID]],Table1[#All],6,FALSE)</f>
        <v>Arizona</v>
      </c>
      <c r="L191" t="str">
        <f>VLOOKUP(Table7[[#This Row],[Customer_ID]],Table1[#All],7,FALSE)</f>
        <v>USA</v>
      </c>
      <c r="M191" t="str">
        <f>VLOOKUP(Table7[[#This Row],[Customer_ID]],Table1[#All],8,FALSE)</f>
        <v>Silver</v>
      </c>
      <c r="N191" t="s">
        <v>1640</v>
      </c>
      <c r="O191" t="str">
        <f>VLOOKUP(Table7[[#This Row],[Product_ID]],Table4_2[#All],3,FALSE)</f>
        <v>Clothing</v>
      </c>
      <c r="P191" t="str">
        <f>VLOOKUP(Table7[[#This Row],[Product_ID]],Table4_2[#All],4,FALSE)</f>
        <v>Outerwear</v>
      </c>
      <c r="Q191">
        <f>VLOOKUP(Table7[[#This Row],[Product_ID]],Table4_2[#All],5,FALSE)</f>
        <v>167.34</v>
      </c>
      <c r="R191">
        <f>VLOOKUP(Table7[[#This Row],[Product_ID]],Table4_2[#All],6,FALSE)</f>
        <v>296</v>
      </c>
      <c r="S191" t="s">
        <v>1766</v>
      </c>
      <c r="T191" t="str">
        <f>VLOOKUP(Table7[[#This Row],[Store_ID]],Table5[#All],2,FALSE)</f>
        <v>Johnson-Wright</v>
      </c>
      <c r="U191" t="str">
        <f>VLOOKUP(Table7[[#This Row],[Store_ID]],Table5[#All],3,FALSE)</f>
        <v>North</v>
      </c>
      <c r="V191" t="str">
        <f>VLOOKUP(Table7[[#This Row],[Store_ID]],Table5[#All],4,FALSE)</f>
        <v>Hoodberg</v>
      </c>
      <c r="W191" t="str">
        <f>VLOOKUP(Table7[[#This Row],[Store_ID]],Table5[#All],5,FALSE)</f>
        <v>Outlet</v>
      </c>
      <c r="X191">
        <v>1</v>
      </c>
      <c r="Y191">
        <v>580.76</v>
      </c>
      <c r="Z191">
        <v>0.1</v>
      </c>
      <c r="AA191" t="s">
        <v>1829</v>
      </c>
      <c r="AB191">
        <v>522.68399999999997</v>
      </c>
    </row>
    <row r="192" spans="1:28" x14ac:dyDescent="0.25">
      <c r="A192" t="s">
        <v>2016</v>
      </c>
      <c r="B192" s="2">
        <v>45775</v>
      </c>
      <c r="C192" t="s">
        <v>1050</v>
      </c>
      <c r="D192" t="str">
        <f>VLOOKUP(Table7[[#This Row],[Customer_ID]],Table1[#All],2,FALSE)</f>
        <v>Mr. Christopher Sims</v>
      </c>
      <c r="E192">
        <f t="shared" si="7"/>
        <v>28</v>
      </c>
      <c r="F192">
        <f t="shared" si="8"/>
        <v>4</v>
      </c>
      <c r="G192">
        <f t="shared" si="9"/>
        <v>2025</v>
      </c>
      <c r="H192">
        <f>VLOOKUP(Table7[[#This Row],[Customer_ID]],Table1[#All],3,FALSE)</f>
        <v>50</v>
      </c>
      <c r="I192" t="str">
        <f>VLOOKUP(Table7[[#This Row],[Customer_ID]],Table1[#All],4,FALSE)</f>
        <v>Female</v>
      </c>
      <c r="J192" t="str">
        <f>VLOOKUP(Table7[[#This Row],[Customer_ID]],Table1[#All],5,FALSE)</f>
        <v>Donaldsontown</v>
      </c>
      <c r="K192" t="str">
        <f>VLOOKUP(Table7[[#This Row],[Customer_ID]],Table1[#All],6,FALSE)</f>
        <v>Connecticut</v>
      </c>
      <c r="L192" t="str">
        <f>VLOOKUP(Table7[[#This Row],[Customer_ID]],Table1[#All],7,FALSE)</f>
        <v>USA</v>
      </c>
      <c r="M192" t="str">
        <f>VLOOKUP(Table7[[#This Row],[Customer_ID]],Table1[#All],8,FALSE)</f>
        <v>Silver</v>
      </c>
      <c r="N192" t="s">
        <v>1690</v>
      </c>
      <c r="O192" t="str">
        <f>VLOOKUP(Table7[[#This Row],[Product_ID]],Table4_2[#All],3,FALSE)</f>
        <v>Beauty</v>
      </c>
      <c r="P192" t="str">
        <f>VLOOKUP(Table7[[#This Row],[Product_ID]],Table4_2[#All],4,FALSE)</f>
        <v>Haircare</v>
      </c>
      <c r="Q192">
        <f>VLOOKUP(Table7[[#This Row],[Product_ID]],Table4_2[#All],5,FALSE)</f>
        <v>214.32</v>
      </c>
      <c r="R192">
        <f>VLOOKUP(Table7[[#This Row],[Product_ID]],Table4_2[#All],6,FALSE)</f>
        <v>383</v>
      </c>
      <c r="S192" t="s">
        <v>1786</v>
      </c>
      <c r="T192" t="str">
        <f>VLOOKUP(Table7[[#This Row],[Store_ID]],Table5[#All],2,FALSE)</f>
        <v>Moore, Padilla and Butler</v>
      </c>
      <c r="U192" t="str">
        <f>VLOOKUP(Table7[[#This Row],[Store_ID]],Table5[#All],3,FALSE)</f>
        <v>South</v>
      </c>
      <c r="V192" t="str">
        <f>VLOOKUP(Table7[[#This Row],[Store_ID]],Table5[#All],4,FALSE)</f>
        <v>East Johnstad</v>
      </c>
      <c r="W192" t="str">
        <f>VLOOKUP(Table7[[#This Row],[Store_ID]],Table5[#All],5,FALSE)</f>
        <v>Flagship</v>
      </c>
      <c r="X192">
        <v>3</v>
      </c>
      <c r="Y192">
        <v>444.55</v>
      </c>
      <c r="Z192">
        <v>0.14000000000000001</v>
      </c>
      <c r="AA192" t="s">
        <v>1826</v>
      </c>
      <c r="AB192">
        <v>1146.9390000000001</v>
      </c>
    </row>
    <row r="193" spans="1:28" x14ac:dyDescent="0.25">
      <c r="A193" t="s">
        <v>2017</v>
      </c>
      <c r="B193" s="2">
        <v>45459</v>
      </c>
      <c r="C193" t="s">
        <v>470</v>
      </c>
      <c r="D193" t="str">
        <f>VLOOKUP(Table7[[#This Row],[Customer_ID]],Table1[#All],2,FALSE)</f>
        <v>Sean Roth</v>
      </c>
      <c r="E193">
        <f t="shared" si="7"/>
        <v>16</v>
      </c>
      <c r="F193">
        <f t="shared" si="8"/>
        <v>6</v>
      </c>
      <c r="G193">
        <f t="shared" si="9"/>
        <v>2024</v>
      </c>
      <c r="H193">
        <f>VLOOKUP(Table7[[#This Row],[Customer_ID]],Table1[#All],3,FALSE)</f>
        <v>43</v>
      </c>
      <c r="I193" t="str">
        <f>VLOOKUP(Table7[[#This Row],[Customer_ID]],Table1[#All],4,FALSE)</f>
        <v>Male</v>
      </c>
      <c r="J193" t="str">
        <f>VLOOKUP(Table7[[#This Row],[Customer_ID]],Table1[#All],5,FALSE)</f>
        <v>Lake Michael</v>
      </c>
      <c r="K193" t="str">
        <f>VLOOKUP(Table7[[#This Row],[Customer_ID]],Table1[#All],6,FALSE)</f>
        <v>Virginia</v>
      </c>
      <c r="L193" t="str">
        <f>VLOOKUP(Table7[[#This Row],[Customer_ID]],Table1[#All],7,FALSE)</f>
        <v>USA</v>
      </c>
      <c r="M193" t="str">
        <f>VLOOKUP(Table7[[#This Row],[Customer_ID]],Table1[#All],8,FALSE)</f>
        <v>Gold</v>
      </c>
      <c r="N193" t="s">
        <v>1640</v>
      </c>
      <c r="O193" t="str">
        <f>VLOOKUP(Table7[[#This Row],[Product_ID]],Table4_2[#All],3,FALSE)</f>
        <v>Clothing</v>
      </c>
      <c r="P193" t="str">
        <f>VLOOKUP(Table7[[#This Row],[Product_ID]],Table4_2[#All],4,FALSE)</f>
        <v>Outerwear</v>
      </c>
      <c r="Q193">
        <f>VLOOKUP(Table7[[#This Row],[Product_ID]],Table4_2[#All],5,FALSE)</f>
        <v>167.34</v>
      </c>
      <c r="R193">
        <f>VLOOKUP(Table7[[#This Row],[Product_ID]],Table4_2[#All],6,FALSE)</f>
        <v>296</v>
      </c>
      <c r="S193" t="s">
        <v>1810</v>
      </c>
      <c r="T193" t="str">
        <f>VLOOKUP(Table7[[#This Row],[Store_ID]],Table5[#All],2,FALSE)</f>
        <v>Guerrero-Schmitt</v>
      </c>
      <c r="U193" t="str">
        <f>VLOOKUP(Table7[[#This Row],[Store_ID]],Table5[#All],3,FALSE)</f>
        <v>East</v>
      </c>
      <c r="V193" t="str">
        <f>VLOOKUP(Table7[[#This Row],[Store_ID]],Table5[#All],4,FALSE)</f>
        <v>East Stevechester</v>
      </c>
      <c r="W193" t="str">
        <f>VLOOKUP(Table7[[#This Row],[Store_ID]],Table5[#All],5,FALSE)</f>
        <v>Flagship</v>
      </c>
      <c r="X193">
        <v>1</v>
      </c>
      <c r="Y193">
        <v>804.9</v>
      </c>
      <c r="Z193">
        <v>0.03</v>
      </c>
      <c r="AA193" t="s">
        <v>1826</v>
      </c>
      <c r="AB193">
        <v>780.75299999999993</v>
      </c>
    </row>
    <row r="194" spans="1:28" x14ac:dyDescent="0.25">
      <c r="A194" t="s">
        <v>2018</v>
      </c>
      <c r="B194" s="2">
        <v>45617</v>
      </c>
      <c r="C194" t="s">
        <v>1316</v>
      </c>
      <c r="D194" t="str">
        <f>VLOOKUP(Table7[[#This Row],[Customer_ID]],Table1[#All],2,FALSE)</f>
        <v>Edwin Barnes</v>
      </c>
      <c r="E194">
        <f t="shared" ref="E194:E257" si="10">DAY(B194)</f>
        <v>21</v>
      </c>
      <c r="F194">
        <f t="shared" ref="F194:F257" si="11">MONTH(B194)</f>
        <v>11</v>
      </c>
      <c r="G194">
        <f t="shared" ref="G194:G257" si="12">YEAR(B194)</f>
        <v>2024</v>
      </c>
      <c r="H194">
        <f>VLOOKUP(Table7[[#This Row],[Customer_ID]],Table1[#All],3,FALSE)</f>
        <v>53</v>
      </c>
      <c r="I194" t="str">
        <f>VLOOKUP(Table7[[#This Row],[Customer_ID]],Table1[#All],4,FALSE)</f>
        <v>Male</v>
      </c>
      <c r="J194" t="str">
        <f>VLOOKUP(Table7[[#This Row],[Customer_ID]],Table1[#All],5,FALSE)</f>
        <v>Lake Alexandra</v>
      </c>
      <c r="K194" t="str">
        <f>VLOOKUP(Table7[[#This Row],[Customer_ID]],Table1[#All],6,FALSE)</f>
        <v>North Carolina</v>
      </c>
      <c r="L194" t="str">
        <f>VLOOKUP(Table7[[#This Row],[Customer_ID]],Table1[#All],7,FALSE)</f>
        <v>USA</v>
      </c>
      <c r="M194" t="str">
        <f>VLOOKUP(Table7[[#This Row],[Customer_ID]],Table1[#All],8,FALSE)</f>
        <v>Bronze</v>
      </c>
      <c r="N194" t="s">
        <v>1732</v>
      </c>
      <c r="O194" t="str">
        <f>VLOOKUP(Table7[[#This Row],[Product_ID]],Table4_2[#All],3,FALSE)</f>
        <v>Home</v>
      </c>
      <c r="P194" t="str">
        <f>VLOOKUP(Table7[[#This Row],[Product_ID]],Table4_2[#All],4,FALSE)</f>
        <v>Appliances</v>
      </c>
      <c r="Q194">
        <f>VLOOKUP(Table7[[#This Row],[Product_ID]],Table4_2[#All],5,FALSE)</f>
        <v>447.43</v>
      </c>
      <c r="R194">
        <f>VLOOKUP(Table7[[#This Row],[Product_ID]],Table4_2[#All],6,FALSE)</f>
        <v>191</v>
      </c>
      <c r="S194" t="s">
        <v>1799</v>
      </c>
      <c r="T194" t="str">
        <f>VLOOKUP(Table7[[#This Row],[Store_ID]],Table5[#All],2,FALSE)</f>
        <v>Mcdonald Inc</v>
      </c>
      <c r="U194" t="str">
        <f>VLOOKUP(Table7[[#This Row],[Store_ID]],Table5[#All],3,FALSE)</f>
        <v>South</v>
      </c>
      <c r="V194" t="str">
        <f>VLOOKUP(Table7[[#This Row],[Store_ID]],Table5[#All],4,FALSE)</f>
        <v>Christopherland</v>
      </c>
      <c r="W194" t="str">
        <f>VLOOKUP(Table7[[#This Row],[Store_ID]],Table5[#All],5,FALSE)</f>
        <v>Outlet</v>
      </c>
      <c r="X194">
        <v>3</v>
      </c>
      <c r="Y194">
        <v>361.65</v>
      </c>
      <c r="Z194">
        <v>0.15</v>
      </c>
      <c r="AA194" t="s">
        <v>1829</v>
      </c>
      <c r="AB194">
        <v>922.20749999999987</v>
      </c>
    </row>
    <row r="195" spans="1:28" x14ac:dyDescent="0.25">
      <c r="A195" t="s">
        <v>2019</v>
      </c>
      <c r="B195" s="2">
        <v>45763</v>
      </c>
      <c r="C195" t="s">
        <v>541</v>
      </c>
      <c r="D195" t="str">
        <f>VLOOKUP(Table7[[#This Row],[Customer_ID]],Table1[#All],2,FALSE)</f>
        <v>Mariah Brown</v>
      </c>
      <c r="E195">
        <f t="shared" si="10"/>
        <v>16</v>
      </c>
      <c r="F195">
        <f t="shared" si="11"/>
        <v>4</v>
      </c>
      <c r="G195">
        <f t="shared" si="12"/>
        <v>2025</v>
      </c>
      <c r="H195">
        <f>VLOOKUP(Table7[[#This Row],[Customer_ID]],Table1[#All],3,FALSE)</f>
        <v>37</v>
      </c>
      <c r="I195" t="str">
        <f>VLOOKUP(Table7[[#This Row],[Customer_ID]],Table1[#All],4,FALSE)</f>
        <v>Male</v>
      </c>
      <c r="J195" t="str">
        <f>VLOOKUP(Table7[[#This Row],[Customer_ID]],Table1[#All],5,FALSE)</f>
        <v>Palmerbury</v>
      </c>
      <c r="K195" t="str">
        <f>VLOOKUP(Table7[[#This Row],[Customer_ID]],Table1[#All],6,FALSE)</f>
        <v>Tennessee</v>
      </c>
      <c r="L195" t="str">
        <f>VLOOKUP(Table7[[#This Row],[Customer_ID]],Table1[#All],7,FALSE)</f>
        <v>USA</v>
      </c>
      <c r="M195" t="str">
        <f>VLOOKUP(Table7[[#This Row],[Customer_ID]],Table1[#All],8,FALSE)</f>
        <v>Silver</v>
      </c>
      <c r="N195" t="s">
        <v>1560</v>
      </c>
      <c r="O195" t="str">
        <f>VLOOKUP(Table7[[#This Row],[Product_ID]],Table4_2[#All],3,FALSE)</f>
        <v>Home</v>
      </c>
      <c r="P195" t="str">
        <f>VLOOKUP(Table7[[#This Row],[Product_ID]],Table4_2[#All],4,FALSE)</f>
        <v>Lighting</v>
      </c>
      <c r="Q195">
        <f>VLOOKUP(Table7[[#This Row],[Product_ID]],Table4_2[#All],5,FALSE)</f>
        <v>218.86</v>
      </c>
      <c r="R195">
        <f>VLOOKUP(Table7[[#This Row],[Product_ID]],Table4_2[#All],6,FALSE)</f>
        <v>170</v>
      </c>
      <c r="S195" t="s">
        <v>1769</v>
      </c>
      <c r="T195" t="str">
        <f>VLOOKUP(Table7[[#This Row],[Store_ID]],Table5[#All],2,FALSE)</f>
        <v>Alexander Group</v>
      </c>
      <c r="U195" t="str">
        <f>VLOOKUP(Table7[[#This Row],[Store_ID]],Table5[#All],3,FALSE)</f>
        <v>South</v>
      </c>
      <c r="V195" t="str">
        <f>VLOOKUP(Table7[[#This Row],[Store_ID]],Table5[#All],4,FALSE)</f>
        <v>Port Sharon</v>
      </c>
      <c r="W195" t="str">
        <f>VLOOKUP(Table7[[#This Row],[Store_ID]],Table5[#All],5,FALSE)</f>
        <v>Online</v>
      </c>
      <c r="X195">
        <v>1</v>
      </c>
      <c r="Y195">
        <v>271.76</v>
      </c>
      <c r="Z195">
        <v>0.03</v>
      </c>
      <c r="AA195" t="s">
        <v>1824</v>
      </c>
      <c r="AB195">
        <v>263.60719999999998</v>
      </c>
    </row>
    <row r="196" spans="1:28" x14ac:dyDescent="0.25">
      <c r="A196" t="s">
        <v>2020</v>
      </c>
      <c r="B196" s="2">
        <v>45618</v>
      </c>
      <c r="C196" t="s">
        <v>1017</v>
      </c>
      <c r="D196" t="str">
        <f>VLOOKUP(Table7[[#This Row],[Customer_ID]],Table1[#All],2,FALSE)</f>
        <v>Kristy Dunlap</v>
      </c>
      <c r="E196">
        <f t="shared" si="10"/>
        <v>22</v>
      </c>
      <c r="F196">
        <f t="shared" si="11"/>
        <v>11</v>
      </c>
      <c r="G196">
        <f t="shared" si="12"/>
        <v>2024</v>
      </c>
      <c r="H196">
        <f>VLOOKUP(Table7[[#This Row],[Customer_ID]],Table1[#All],3,FALSE)</f>
        <v>64</v>
      </c>
      <c r="I196" t="str">
        <f>VLOOKUP(Table7[[#This Row],[Customer_ID]],Table1[#All],4,FALSE)</f>
        <v>Female</v>
      </c>
      <c r="J196" t="str">
        <f>VLOOKUP(Table7[[#This Row],[Customer_ID]],Table1[#All],5,FALSE)</f>
        <v>Whiteport</v>
      </c>
      <c r="K196" t="str">
        <f>VLOOKUP(Table7[[#This Row],[Customer_ID]],Table1[#All],6,FALSE)</f>
        <v>North Carolina</v>
      </c>
      <c r="L196" t="str">
        <f>VLOOKUP(Table7[[#This Row],[Customer_ID]],Table1[#All],7,FALSE)</f>
        <v>USA</v>
      </c>
      <c r="M196" t="str">
        <f>VLOOKUP(Table7[[#This Row],[Customer_ID]],Table1[#All],8,FALSE)</f>
        <v>Platinum</v>
      </c>
      <c r="N196" t="s">
        <v>1646</v>
      </c>
      <c r="O196" t="str">
        <f>VLOOKUP(Table7[[#This Row],[Product_ID]],Table4_2[#All],3,FALSE)</f>
        <v>Beauty</v>
      </c>
      <c r="P196" t="str">
        <f>VLOOKUP(Table7[[#This Row],[Product_ID]],Table4_2[#All],4,FALSE)</f>
        <v>Fragrance</v>
      </c>
      <c r="Q196">
        <f>VLOOKUP(Table7[[#This Row],[Product_ID]],Table4_2[#All],5,FALSE)</f>
        <v>43.29</v>
      </c>
      <c r="R196">
        <f>VLOOKUP(Table7[[#This Row],[Product_ID]],Table4_2[#All],6,FALSE)</f>
        <v>267</v>
      </c>
      <c r="S196" t="s">
        <v>1789</v>
      </c>
      <c r="T196" t="str">
        <f>VLOOKUP(Table7[[#This Row],[Store_ID]],Table5[#All],2,FALSE)</f>
        <v>Hill, Wagner and Ballard</v>
      </c>
      <c r="U196" t="str">
        <f>VLOOKUP(Table7[[#This Row],[Store_ID]],Table5[#All],3,FALSE)</f>
        <v>East</v>
      </c>
      <c r="V196" t="str">
        <f>VLOOKUP(Table7[[#This Row],[Store_ID]],Table5[#All],4,FALSE)</f>
        <v>East Davidville</v>
      </c>
      <c r="W196" t="str">
        <f>VLOOKUP(Table7[[#This Row],[Store_ID]],Table5[#All],5,FALSE)</f>
        <v>Online</v>
      </c>
      <c r="X196">
        <v>3</v>
      </c>
      <c r="Y196">
        <v>958.15</v>
      </c>
      <c r="Z196">
        <v>0.24</v>
      </c>
      <c r="AA196" t="s">
        <v>1829</v>
      </c>
      <c r="AB196">
        <v>2184.5819999999999</v>
      </c>
    </row>
    <row r="197" spans="1:28" x14ac:dyDescent="0.25">
      <c r="A197" t="s">
        <v>2021</v>
      </c>
      <c r="B197" s="2">
        <v>45290</v>
      </c>
      <c r="C197" t="s">
        <v>1325</v>
      </c>
      <c r="D197" t="str">
        <f>VLOOKUP(Table7[[#This Row],[Customer_ID]],Table1[#All],2,FALSE)</f>
        <v>Jose Stewart</v>
      </c>
      <c r="E197">
        <f t="shared" si="10"/>
        <v>30</v>
      </c>
      <c r="F197">
        <f t="shared" si="11"/>
        <v>12</v>
      </c>
      <c r="G197">
        <f t="shared" si="12"/>
        <v>2023</v>
      </c>
      <c r="H197">
        <f>VLOOKUP(Table7[[#This Row],[Customer_ID]],Table1[#All],3,FALSE)</f>
        <v>18</v>
      </c>
      <c r="I197" t="str">
        <f>VLOOKUP(Table7[[#This Row],[Customer_ID]],Table1[#All],4,FALSE)</f>
        <v>Female</v>
      </c>
      <c r="J197" t="str">
        <f>VLOOKUP(Table7[[#This Row],[Customer_ID]],Table1[#All],5,FALSE)</f>
        <v>South Robert</v>
      </c>
      <c r="K197" t="str">
        <f>VLOOKUP(Table7[[#This Row],[Customer_ID]],Table1[#All],6,FALSE)</f>
        <v>Maine</v>
      </c>
      <c r="L197" t="str">
        <f>VLOOKUP(Table7[[#This Row],[Customer_ID]],Table1[#All],7,FALSE)</f>
        <v>USA</v>
      </c>
      <c r="M197" t="str">
        <f>VLOOKUP(Table7[[#This Row],[Customer_ID]],Table1[#All],8,FALSE)</f>
        <v>Gold</v>
      </c>
      <c r="N197" t="s">
        <v>1668</v>
      </c>
      <c r="O197" t="str">
        <f>VLOOKUP(Table7[[#This Row],[Product_ID]],Table4_2[#All],3,FALSE)</f>
        <v>Beauty</v>
      </c>
      <c r="P197" t="str">
        <f>VLOOKUP(Table7[[#This Row],[Product_ID]],Table4_2[#All],4,FALSE)</f>
        <v>Fragrance</v>
      </c>
      <c r="Q197">
        <f>VLOOKUP(Table7[[#This Row],[Product_ID]],Table4_2[#All],5,FALSE)</f>
        <v>482.75</v>
      </c>
      <c r="R197">
        <f>VLOOKUP(Table7[[#This Row],[Product_ID]],Table4_2[#All],6,FALSE)</f>
        <v>444</v>
      </c>
      <c r="S197" t="s">
        <v>1807</v>
      </c>
      <c r="T197" t="str">
        <f>VLOOKUP(Table7[[#This Row],[Store_ID]],Table5[#All],2,FALSE)</f>
        <v>Holloway Ltd</v>
      </c>
      <c r="U197" t="str">
        <f>VLOOKUP(Table7[[#This Row],[Store_ID]],Table5[#All],3,FALSE)</f>
        <v>North</v>
      </c>
      <c r="V197" t="str">
        <f>VLOOKUP(Table7[[#This Row],[Store_ID]],Table5[#All],4,FALSE)</f>
        <v>Bensonhaven</v>
      </c>
      <c r="W197" t="str">
        <f>VLOOKUP(Table7[[#This Row],[Store_ID]],Table5[#All],5,FALSE)</f>
        <v>Flagship</v>
      </c>
      <c r="X197">
        <v>1</v>
      </c>
      <c r="Y197">
        <v>889.19</v>
      </c>
      <c r="Z197">
        <v>0.03</v>
      </c>
      <c r="AA197" t="s">
        <v>1824</v>
      </c>
      <c r="AB197">
        <v>862.51430000000005</v>
      </c>
    </row>
    <row r="198" spans="1:28" x14ac:dyDescent="0.25">
      <c r="A198" t="s">
        <v>2022</v>
      </c>
      <c r="B198" s="2">
        <v>45904</v>
      </c>
      <c r="C198" t="s">
        <v>1431</v>
      </c>
      <c r="D198" t="str">
        <f>VLOOKUP(Table7[[#This Row],[Customer_ID]],Table1[#All],2,FALSE)</f>
        <v>David Pierce</v>
      </c>
      <c r="E198">
        <f t="shared" si="10"/>
        <v>4</v>
      </c>
      <c r="F198">
        <f t="shared" si="11"/>
        <v>9</v>
      </c>
      <c r="G198">
        <f t="shared" si="12"/>
        <v>2025</v>
      </c>
      <c r="H198">
        <f>VLOOKUP(Table7[[#This Row],[Customer_ID]],Table1[#All],3,FALSE)</f>
        <v>45</v>
      </c>
      <c r="I198" t="str">
        <f>VLOOKUP(Table7[[#This Row],[Customer_ID]],Table1[#All],4,FALSE)</f>
        <v>Female</v>
      </c>
      <c r="J198" t="str">
        <f>VLOOKUP(Table7[[#This Row],[Customer_ID]],Table1[#All],5,FALSE)</f>
        <v>Grayland</v>
      </c>
      <c r="K198" t="str">
        <f>VLOOKUP(Table7[[#This Row],[Customer_ID]],Table1[#All],6,FALSE)</f>
        <v>Washington</v>
      </c>
      <c r="L198" t="str">
        <f>VLOOKUP(Table7[[#This Row],[Customer_ID]],Table1[#All],7,FALSE)</f>
        <v>USA</v>
      </c>
      <c r="M198" t="str">
        <f>VLOOKUP(Table7[[#This Row],[Customer_ID]],Table1[#All],8,FALSE)</f>
        <v>Platinum</v>
      </c>
      <c r="N198" t="s">
        <v>1662</v>
      </c>
      <c r="O198" t="str">
        <f>VLOOKUP(Table7[[#This Row],[Product_ID]],Table4_2[#All],3,FALSE)</f>
        <v>Sports</v>
      </c>
      <c r="P198" t="str">
        <f>VLOOKUP(Table7[[#This Row],[Product_ID]],Table4_2[#All],4,FALSE)</f>
        <v>Fitness</v>
      </c>
      <c r="Q198">
        <f>VLOOKUP(Table7[[#This Row],[Product_ID]],Table4_2[#All],5,FALSE)</f>
        <v>30.62</v>
      </c>
      <c r="R198">
        <f>VLOOKUP(Table7[[#This Row],[Product_ID]],Table4_2[#All],6,FALSE)</f>
        <v>138</v>
      </c>
      <c r="S198" t="s">
        <v>1804</v>
      </c>
      <c r="T198" t="str">
        <f>VLOOKUP(Table7[[#This Row],[Store_ID]],Table5[#All],2,FALSE)</f>
        <v>Frederick-Wright</v>
      </c>
      <c r="U198" t="str">
        <f>VLOOKUP(Table7[[#This Row],[Store_ID]],Table5[#All],3,FALSE)</f>
        <v>West</v>
      </c>
      <c r="V198" t="str">
        <f>VLOOKUP(Table7[[#This Row],[Store_ID]],Table5[#All],4,FALSE)</f>
        <v>New Jimmymouth</v>
      </c>
      <c r="W198" t="str">
        <f>VLOOKUP(Table7[[#This Row],[Store_ID]],Table5[#All],5,FALSE)</f>
        <v>Flagship</v>
      </c>
      <c r="X198">
        <v>4</v>
      </c>
      <c r="Y198">
        <v>689.67</v>
      </c>
      <c r="Z198">
        <v>0.05</v>
      </c>
      <c r="AA198" t="s">
        <v>1829</v>
      </c>
      <c r="AB198">
        <v>2620.7460000000001</v>
      </c>
    </row>
    <row r="199" spans="1:28" x14ac:dyDescent="0.25">
      <c r="A199" t="s">
        <v>2023</v>
      </c>
      <c r="B199" s="2">
        <v>45227</v>
      </c>
      <c r="C199" t="s">
        <v>461</v>
      </c>
      <c r="D199" t="str">
        <f>VLOOKUP(Table7[[#This Row],[Customer_ID]],Table1[#All],2,FALSE)</f>
        <v>Matthew Hanna</v>
      </c>
      <c r="E199">
        <f t="shared" si="10"/>
        <v>28</v>
      </c>
      <c r="F199">
        <f t="shared" si="11"/>
        <v>10</v>
      </c>
      <c r="G199">
        <f t="shared" si="12"/>
        <v>2023</v>
      </c>
      <c r="H199">
        <f>VLOOKUP(Table7[[#This Row],[Customer_ID]],Table1[#All],3,FALSE)</f>
        <v>33</v>
      </c>
      <c r="I199" t="str">
        <f>VLOOKUP(Table7[[#This Row],[Customer_ID]],Table1[#All],4,FALSE)</f>
        <v>Female</v>
      </c>
      <c r="J199" t="str">
        <f>VLOOKUP(Table7[[#This Row],[Customer_ID]],Table1[#All],5,FALSE)</f>
        <v>Gonzalezbury</v>
      </c>
      <c r="K199" t="str">
        <f>VLOOKUP(Table7[[#This Row],[Customer_ID]],Table1[#All],6,FALSE)</f>
        <v>Michigan</v>
      </c>
      <c r="L199" t="str">
        <f>VLOOKUP(Table7[[#This Row],[Customer_ID]],Table1[#All],7,FALSE)</f>
        <v>USA</v>
      </c>
      <c r="M199" t="str">
        <f>VLOOKUP(Table7[[#This Row],[Customer_ID]],Table1[#All],8,FALSE)</f>
        <v>Platinum</v>
      </c>
      <c r="N199" t="s">
        <v>1636</v>
      </c>
      <c r="O199" t="str">
        <f>VLOOKUP(Table7[[#This Row],[Product_ID]],Table4_2[#All],3,FALSE)</f>
        <v>Sports</v>
      </c>
      <c r="P199" t="str">
        <f>VLOOKUP(Table7[[#This Row],[Product_ID]],Table4_2[#All],4,FALSE)</f>
        <v>Fitness</v>
      </c>
      <c r="Q199">
        <f>VLOOKUP(Table7[[#This Row],[Product_ID]],Table4_2[#All],5,FALSE)</f>
        <v>167.12</v>
      </c>
      <c r="R199">
        <f>VLOOKUP(Table7[[#This Row],[Product_ID]],Table4_2[#All],6,FALSE)</f>
        <v>316</v>
      </c>
      <c r="S199" t="s">
        <v>1792</v>
      </c>
      <c r="T199" t="str">
        <f>VLOOKUP(Table7[[#This Row],[Store_ID]],Table5[#All],2,FALSE)</f>
        <v>Aguirre-Keller</v>
      </c>
      <c r="U199" t="str">
        <f>VLOOKUP(Table7[[#This Row],[Store_ID]],Table5[#All],3,FALSE)</f>
        <v>South</v>
      </c>
      <c r="V199" t="str">
        <f>VLOOKUP(Table7[[#This Row],[Store_ID]],Table5[#All],4,FALSE)</f>
        <v>Lake Michael</v>
      </c>
      <c r="W199" t="str">
        <f>VLOOKUP(Table7[[#This Row],[Store_ID]],Table5[#All],5,FALSE)</f>
        <v>Online</v>
      </c>
      <c r="X199">
        <v>1</v>
      </c>
      <c r="Y199">
        <v>541.24</v>
      </c>
      <c r="Z199">
        <v>0.03</v>
      </c>
      <c r="AA199" t="s">
        <v>1826</v>
      </c>
      <c r="AB199">
        <v>525.00279999999998</v>
      </c>
    </row>
    <row r="200" spans="1:28" x14ac:dyDescent="0.25">
      <c r="A200" t="s">
        <v>2024</v>
      </c>
      <c r="B200" s="2">
        <v>45600</v>
      </c>
      <c r="C200" t="s">
        <v>1386</v>
      </c>
      <c r="D200" t="str">
        <f>VLOOKUP(Table7[[#This Row],[Customer_ID]],Table1[#All],2,FALSE)</f>
        <v>Eric Holmes</v>
      </c>
      <c r="E200">
        <f t="shared" si="10"/>
        <v>4</v>
      </c>
      <c r="F200">
        <f t="shared" si="11"/>
        <v>11</v>
      </c>
      <c r="G200">
        <f t="shared" si="12"/>
        <v>2024</v>
      </c>
      <c r="H200">
        <f>VLOOKUP(Table7[[#This Row],[Customer_ID]],Table1[#All],3,FALSE)</f>
        <v>64</v>
      </c>
      <c r="I200" t="str">
        <f>VLOOKUP(Table7[[#This Row],[Customer_ID]],Table1[#All],4,FALSE)</f>
        <v>Female</v>
      </c>
      <c r="J200" t="str">
        <f>VLOOKUP(Table7[[#This Row],[Customer_ID]],Table1[#All],5,FALSE)</f>
        <v>Smithville</v>
      </c>
      <c r="K200" t="str">
        <f>VLOOKUP(Table7[[#This Row],[Customer_ID]],Table1[#All],6,FALSE)</f>
        <v>Wyoming</v>
      </c>
      <c r="L200" t="str">
        <f>VLOOKUP(Table7[[#This Row],[Customer_ID]],Table1[#All],7,FALSE)</f>
        <v>USA</v>
      </c>
      <c r="M200" t="str">
        <f>VLOOKUP(Table7[[#This Row],[Customer_ID]],Table1[#All],8,FALSE)</f>
        <v>Bronze</v>
      </c>
      <c r="N200" t="s">
        <v>1710</v>
      </c>
      <c r="O200" t="str">
        <f>VLOOKUP(Table7[[#This Row],[Product_ID]],Table4_2[#All],3,FALSE)</f>
        <v>Sports</v>
      </c>
      <c r="P200" t="str">
        <f>VLOOKUP(Table7[[#This Row],[Product_ID]],Table4_2[#All],4,FALSE)</f>
        <v>Equipment</v>
      </c>
      <c r="Q200">
        <f>VLOOKUP(Table7[[#This Row],[Product_ID]],Table4_2[#All],5,FALSE)</f>
        <v>285.54000000000002</v>
      </c>
      <c r="R200">
        <f>VLOOKUP(Table7[[#This Row],[Product_ID]],Table4_2[#All],6,FALSE)</f>
        <v>358</v>
      </c>
      <c r="S200" t="s">
        <v>1776</v>
      </c>
      <c r="T200" t="str">
        <f>VLOOKUP(Table7[[#This Row],[Store_ID]],Table5[#All],2,FALSE)</f>
        <v>Benson-Elliott</v>
      </c>
      <c r="U200" t="str">
        <f>VLOOKUP(Table7[[#This Row],[Store_ID]],Table5[#All],3,FALSE)</f>
        <v>East</v>
      </c>
      <c r="V200" t="str">
        <f>VLOOKUP(Table7[[#This Row],[Store_ID]],Table5[#All],4,FALSE)</f>
        <v>Port Josephberg</v>
      </c>
      <c r="W200" t="str">
        <f>VLOOKUP(Table7[[#This Row],[Store_ID]],Table5[#All],5,FALSE)</f>
        <v>Online</v>
      </c>
      <c r="X200">
        <v>1</v>
      </c>
      <c r="Y200">
        <v>454.71</v>
      </c>
      <c r="Z200">
        <v>0.16</v>
      </c>
      <c r="AA200" t="s">
        <v>1826</v>
      </c>
      <c r="AB200">
        <v>381.95639999999997</v>
      </c>
    </row>
    <row r="201" spans="1:28" x14ac:dyDescent="0.25">
      <c r="A201" t="s">
        <v>2025</v>
      </c>
      <c r="B201" s="2">
        <v>45646</v>
      </c>
      <c r="C201" t="s">
        <v>150</v>
      </c>
      <c r="D201" t="str">
        <f>VLOOKUP(Table7[[#This Row],[Customer_ID]],Table1[#All],2,FALSE)</f>
        <v>Deanna Simpson</v>
      </c>
      <c r="E201">
        <f t="shared" si="10"/>
        <v>20</v>
      </c>
      <c r="F201">
        <f t="shared" si="11"/>
        <v>12</v>
      </c>
      <c r="G201">
        <f t="shared" si="12"/>
        <v>2024</v>
      </c>
      <c r="H201">
        <f>VLOOKUP(Table7[[#This Row],[Customer_ID]],Table1[#All],3,FALSE)</f>
        <v>35</v>
      </c>
      <c r="I201" t="str">
        <f>VLOOKUP(Table7[[#This Row],[Customer_ID]],Table1[#All],4,FALSE)</f>
        <v>Female</v>
      </c>
      <c r="J201" t="str">
        <f>VLOOKUP(Table7[[#This Row],[Customer_ID]],Table1[#All],5,FALSE)</f>
        <v>Brownport</v>
      </c>
      <c r="K201" t="str">
        <f>VLOOKUP(Table7[[#This Row],[Customer_ID]],Table1[#All],6,FALSE)</f>
        <v>North Dakota</v>
      </c>
      <c r="L201" t="str">
        <f>VLOOKUP(Table7[[#This Row],[Customer_ID]],Table1[#All],7,FALSE)</f>
        <v>USA</v>
      </c>
      <c r="M201" t="str">
        <f>VLOOKUP(Table7[[#This Row],[Customer_ID]],Table1[#All],8,FALSE)</f>
        <v>Bronze</v>
      </c>
      <c r="N201" t="s">
        <v>1680</v>
      </c>
      <c r="O201" t="str">
        <f>VLOOKUP(Table7[[#This Row],[Product_ID]],Table4_2[#All],3,FALSE)</f>
        <v>Beauty</v>
      </c>
      <c r="P201" t="str">
        <f>VLOOKUP(Table7[[#This Row],[Product_ID]],Table4_2[#All],4,FALSE)</f>
        <v>Haircare</v>
      </c>
      <c r="Q201">
        <f>VLOOKUP(Table7[[#This Row],[Product_ID]],Table4_2[#All],5,FALSE)</f>
        <v>340.39</v>
      </c>
      <c r="R201">
        <f>VLOOKUP(Table7[[#This Row],[Product_ID]],Table4_2[#All],6,FALSE)</f>
        <v>177</v>
      </c>
      <c r="S201" t="s">
        <v>1773</v>
      </c>
      <c r="T201" t="str">
        <f>VLOOKUP(Table7[[#This Row],[Store_ID]],Table5[#All],2,FALSE)</f>
        <v>Gray Ltd</v>
      </c>
      <c r="U201" t="str">
        <f>VLOOKUP(Table7[[#This Row],[Store_ID]],Table5[#All],3,FALSE)</f>
        <v>North</v>
      </c>
      <c r="V201" t="str">
        <f>VLOOKUP(Table7[[#This Row],[Store_ID]],Table5[#All],4,FALSE)</f>
        <v>New Michaelchester</v>
      </c>
      <c r="W201" t="str">
        <f>VLOOKUP(Table7[[#This Row],[Store_ID]],Table5[#All],5,FALSE)</f>
        <v>Outlet</v>
      </c>
      <c r="X201">
        <v>2</v>
      </c>
      <c r="Y201">
        <v>397.63</v>
      </c>
      <c r="Z201">
        <v>0.26</v>
      </c>
      <c r="AA201" t="s">
        <v>1824</v>
      </c>
      <c r="AB201">
        <v>588.49239999999998</v>
      </c>
    </row>
    <row r="202" spans="1:28" x14ac:dyDescent="0.25">
      <c r="A202" t="s">
        <v>2026</v>
      </c>
      <c r="B202" s="2">
        <v>45725</v>
      </c>
      <c r="C202" t="s">
        <v>565</v>
      </c>
      <c r="D202" t="str">
        <f>VLOOKUP(Table7[[#This Row],[Customer_ID]],Table1[#All],2,FALSE)</f>
        <v>Christopher Garcia DDS</v>
      </c>
      <c r="E202">
        <f t="shared" si="10"/>
        <v>9</v>
      </c>
      <c r="F202">
        <f t="shared" si="11"/>
        <v>3</v>
      </c>
      <c r="G202">
        <f t="shared" si="12"/>
        <v>2025</v>
      </c>
      <c r="H202">
        <f>VLOOKUP(Table7[[#This Row],[Customer_ID]],Table1[#All],3,FALSE)</f>
        <v>18</v>
      </c>
      <c r="I202" t="str">
        <f>VLOOKUP(Table7[[#This Row],[Customer_ID]],Table1[#All],4,FALSE)</f>
        <v>Male</v>
      </c>
      <c r="J202" t="str">
        <f>VLOOKUP(Table7[[#This Row],[Customer_ID]],Table1[#All],5,FALSE)</f>
        <v>New Joseph</v>
      </c>
      <c r="K202" t="str">
        <f>VLOOKUP(Table7[[#This Row],[Customer_ID]],Table1[#All],6,FALSE)</f>
        <v>Missouri</v>
      </c>
      <c r="L202" t="str">
        <f>VLOOKUP(Table7[[#This Row],[Customer_ID]],Table1[#All],7,FALSE)</f>
        <v>USA</v>
      </c>
      <c r="M202" t="str">
        <f>VLOOKUP(Table7[[#This Row],[Customer_ID]],Table1[#All],8,FALSE)</f>
        <v>Gold</v>
      </c>
      <c r="N202" t="s">
        <v>1714</v>
      </c>
      <c r="O202" t="str">
        <f>VLOOKUP(Table7[[#This Row],[Product_ID]],Table4_2[#All],3,FALSE)</f>
        <v>Beauty</v>
      </c>
      <c r="P202" t="str">
        <f>VLOOKUP(Table7[[#This Row],[Product_ID]],Table4_2[#All],4,FALSE)</f>
        <v>Skincare</v>
      </c>
      <c r="Q202">
        <f>VLOOKUP(Table7[[#This Row],[Product_ID]],Table4_2[#All],5,FALSE)</f>
        <v>250.41615384615383</v>
      </c>
      <c r="R202">
        <f>VLOOKUP(Table7[[#This Row],[Product_ID]],Table4_2[#All],6,FALSE)</f>
        <v>159</v>
      </c>
      <c r="S202" t="s">
        <v>1776</v>
      </c>
      <c r="T202" t="str">
        <f>VLOOKUP(Table7[[#This Row],[Store_ID]],Table5[#All],2,FALSE)</f>
        <v>Benson-Elliott</v>
      </c>
      <c r="U202" t="str">
        <f>VLOOKUP(Table7[[#This Row],[Store_ID]],Table5[#All],3,FALSE)</f>
        <v>East</v>
      </c>
      <c r="V202" t="str">
        <f>VLOOKUP(Table7[[#This Row],[Store_ID]],Table5[#All],4,FALSE)</f>
        <v>Port Josephberg</v>
      </c>
      <c r="W202" t="str">
        <f>VLOOKUP(Table7[[#This Row],[Store_ID]],Table5[#All],5,FALSE)</f>
        <v>Online</v>
      </c>
      <c r="X202">
        <v>3</v>
      </c>
      <c r="Y202">
        <v>748.56</v>
      </c>
      <c r="Z202">
        <v>0.26</v>
      </c>
      <c r="AA202" t="s">
        <v>1826</v>
      </c>
      <c r="AB202">
        <v>1661.8032000000001</v>
      </c>
    </row>
    <row r="203" spans="1:28" x14ac:dyDescent="0.25">
      <c r="A203" t="s">
        <v>2027</v>
      </c>
      <c r="B203" s="2">
        <v>45742</v>
      </c>
      <c r="C203" t="s">
        <v>487</v>
      </c>
      <c r="D203" t="str">
        <f>VLOOKUP(Table7[[#This Row],[Customer_ID]],Table1[#All],2,FALSE)</f>
        <v>Justin Cross</v>
      </c>
      <c r="E203">
        <f t="shared" si="10"/>
        <v>26</v>
      </c>
      <c r="F203">
        <f t="shared" si="11"/>
        <v>3</v>
      </c>
      <c r="G203">
        <f t="shared" si="12"/>
        <v>2025</v>
      </c>
      <c r="H203">
        <f>VLOOKUP(Table7[[#This Row],[Customer_ID]],Table1[#All],3,FALSE)</f>
        <v>62</v>
      </c>
      <c r="I203" t="str">
        <f>VLOOKUP(Table7[[#This Row],[Customer_ID]],Table1[#All],4,FALSE)</f>
        <v>Female</v>
      </c>
      <c r="J203" t="str">
        <f>VLOOKUP(Table7[[#This Row],[Customer_ID]],Table1[#All],5,FALSE)</f>
        <v>North Anthonychester</v>
      </c>
      <c r="K203" t="str">
        <f>VLOOKUP(Table7[[#This Row],[Customer_ID]],Table1[#All],6,FALSE)</f>
        <v>Nevada</v>
      </c>
      <c r="L203" t="str">
        <f>VLOOKUP(Table7[[#This Row],[Customer_ID]],Table1[#All],7,FALSE)</f>
        <v>USA</v>
      </c>
      <c r="M203" t="str">
        <f>VLOOKUP(Table7[[#This Row],[Customer_ID]],Table1[#All],8,FALSE)</f>
        <v>Bronze</v>
      </c>
      <c r="N203" t="s">
        <v>1614</v>
      </c>
      <c r="O203" t="str">
        <f>VLOOKUP(Table7[[#This Row],[Product_ID]],Table4_2[#All],3,FALSE)</f>
        <v>Home</v>
      </c>
      <c r="P203" t="str">
        <f>VLOOKUP(Table7[[#This Row],[Product_ID]],Table4_2[#All],4,FALSE)</f>
        <v>Decor</v>
      </c>
      <c r="Q203">
        <f>VLOOKUP(Table7[[#This Row],[Product_ID]],Table4_2[#All],5,FALSE)</f>
        <v>179.77</v>
      </c>
      <c r="R203">
        <f>VLOOKUP(Table7[[#This Row],[Product_ID]],Table4_2[#All],6,FALSE)</f>
        <v>305</v>
      </c>
      <c r="S203" t="s">
        <v>1769</v>
      </c>
      <c r="T203" t="str">
        <f>VLOOKUP(Table7[[#This Row],[Store_ID]],Table5[#All],2,FALSE)</f>
        <v>Alexander Group</v>
      </c>
      <c r="U203" t="str">
        <f>VLOOKUP(Table7[[#This Row],[Store_ID]],Table5[#All],3,FALSE)</f>
        <v>South</v>
      </c>
      <c r="V203" t="str">
        <f>VLOOKUP(Table7[[#This Row],[Store_ID]],Table5[#All],4,FALSE)</f>
        <v>Port Sharon</v>
      </c>
      <c r="W203" t="str">
        <f>VLOOKUP(Table7[[#This Row],[Store_ID]],Table5[#All],5,FALSE)</f>
        <v>Online</v>
      </c>
      <c r="X203">
        <v>1</v>
      </c>
      <c r="Y203">
        <v>885.72</v>
      </c>
      <c r="Z203">
        <v>0.15</v>
      </c>
      <c r="AA203" t="s">
        <v>1824</v>
      </c>
      <c r="AB203">
        <v>752.86199999999997</v>
      </c>
    </row>
    <row r="204" spans="1:28" x14ac:dyDescent="0.25">
      <c r="A204" t="s">
        <v>2028</v>
      </c>
      <c r="B204" s="2">
        <v>45750</v>
      </c>
      <c r="C204" t="s">
        <v>381</v>
      </c>
      <c r="D204" t="str">
        <f>VLOOKUP(Table7[[#This Row],[Customer_ID]],Table1[#All],2,FALSE)</f>
        <v>Travis Holland</v>
      </c>
      <c r="E204">
        <f t="shared" si="10"/>
        <v>3</v>
      </c>
      <c r="F204">
        <f t="shared" si="11"/>
        <v>4</v>
      </c>
      <c r="G204">
        <f t="shared" si="12"/>
        <v>2025</v>
      </c>
      <c r="H204">
        <f>VLOOKUP(Table7[[#This Row],[Customer_ID]],Table1[#All],3,FALSE)</f>
        <v>38</v>
      </c>
      <c r="I204" t="str">
        <f>VLOOKUP(Table7[[#This Row],[Customer_ID]],Table1[#All],4,FALSE)</f>
        <v>Male</v>
      </c>
      <c r="J204" t="str">
        <f>VLOOKUP(Table7[[#This Row],[Customer_ID]],Table1[#All],5,FALSE)</f>
        <v>Webstermouth</v>
      </c>
      <c r="K204" t="str">
        <f>VLOOKUP(Table7[[#This Row],[Customer_ID]],Table1[#All],6,FALSE)</f>
        <v>New Hampshire</v>
      </c>
      <c r="L204" t="str">
        <f>VLOOKUP(Table7[[#This Row],[Customer_ID]],Table1[#All],7,FALSE)</f>
        <v>USA</v>
      </c>
      <c r="M204" t="str">
        <f>VLOOKUP(Table7[[#This Row],[Customer_ID]],Table1[#All],8,FALSE)</f>
        <v>Bronze</v>
      </c>
      <c r="N204" t="s">
        <v>1672</v>
      </c>
      <c r="O204" t="str">
        <f>VLOOKUP(Table7[[#This Row],[Product_ID]],Table4_2[#All],3,FALSE)</f>
        <v>Electronics</v>
      </c>
      <c r="P204" t="str">
        <f>VLOOKUP(Table7[[#This Row],[Product_ID]],Table4_2[#All],4,FALSE)</f>
        <v>Computer</v>
      </c>
      <c r="Q204">
        <f>VLOOKUP(Table7[[#This Row],[Product_ID]],Table4_2[#All],5,FALSE)</f>
        <v>86.42</v>
      </c>
      <c r="R204">
        <f>VLOOKUP(Table7[[#This Row],[Product_ID]],Table4_2[#All],6,FALSE)</f>
        <v>222</v>
      </c>
      <c r="S204" t="s">
        <v>1757</v>
      </c>
      <c r="T204" t="str">
        <f>VLOOKUP(Table7[[#This Row],[Store_ID]],Table5[#All],2,FALSE)</f>
        <v>Martinez, Adkins and Johnson</v>
      </c>
      <c r="U204" t="str">
        <f>VLOOKUP(Table7[[#This Row],[Store_ID]],Table5[#All],3,FALSE)</f>
        <v>North</v>
      </c>
      <c r="V204" t="str">
        <f>VLOOKUP(Table7[[#This Row],[Store_ID]],Table5[#All],4,FALSE)</f>
        <v>Danielmouth</v>
      </c>
      <c r="W204" t="str">
        <f>VLOOKUP(Table7[[#This Row],[Store_ID]],Table5[#All],5,FALSE)</f>
        <v>Flagship</v>
      </c>
      <c r="X204">
        <v>4</v>
      </c>
      <c r="Y204">
        <v>408.07</v>
      </c>
      <c r="Z204">
        <v>0.28000000000000003</v>
      </c>
      <c r="AA204" t="s">
        <v>1829</v>
      </c>
      <c r="AB204">
        <v>1175.2416000000001</v>
      </c>
    </row>
    <row r="205" spans="1:28" x14ac:dyDescent="0.25">
      <c r="A205" t="s">
        <v>2029</v>
      </c>
      <c r="B205" s="2">
        <v>45327</v>
      </c>
      <c r="C205" t="s">
        <v>1455</v>
      </c>
      <c r="D205" t="str">
        <f>VLOOKUP(Table7[[#This Row],[Customer_ID]],Table1[#All],2,FALSE)</f>
        <v>Philip Mendoza</v>
      </c>
      <c r="E205">
        <f t="shared" si="10"/>
        <v>5</v>
      </c>
      <c r="F205">
        <f t="shared" si="11"/>
        <v>2</v>
      </c>
      <c r="G205">
        <f t="shared" si="12"/>
        <v>2024</v>
      </c>
      <c r="H205">
        <f>VLOOKUP(Table7[[#This Row],[Customer_ID]],Table1[#All],3,FALSE)</f>
        <v>42</v>
      </c>
      <c r="I205" t="str">
        <f>VLOOKUP(Table7[[#This Row],[Customer_ID]],Table1[#All],4,FALSE)</f>
        <v>Male</v>
      </c>
      <c r="J205" t="str">
        <f>VLOOKUP(Table7[[#This Row],[Customer_ID]],Table1[#All],5,FALSE)</f>
        <v>Tylermouth</v>
      </c>
      <c r="K205" t="str">
        <f>VLOOKUP(Table7[[#This Row],[Customer_ID]],Table1[#All],6,FALSE)</f>
        <v>Massachusetts</v>
      </c>
      <c r="L205" t="str">
        <f>VLOOKUP(Table7[[#This Row],[Customer_ID]],Table1[#All],7,FALSE)</f>
        <v>USA</v>
      </c>
      <c r="M205" t="str">
        <f>VLOOKUP(Table7[[#This Row],[Customer_ID]],Table1[#All],8,FALSE)</f>
        <v>Silver</v>
      </c>
      <c r="N205" t="s">
        <v>1616</v>
      </c>
      <c r="O205" t="str">
        <f>VLOOKUP(Table7[[#This Row],[Product_ID]],Table4_2[#All],3,FALSE)</f>
        <v>Electronics</v>
      </c>
      <c r="P205" t="str">
        <f>VLOOKUP(Table7[[#This Row],[Product_ID]],Table4_2[#All],4,FALSE)</f>
        <v>Computer</v>
      </c>
      <c r="Q205">
        <f>VLOOKUP(Table7[[#This Row],[Product_ID]],Table4_2[#All],5,FALSE)</f>
        <v>419.28</v>
      </c>
      <c r="R205">
        <f>VLOOKUP(Table7[[#This Row],[Product_ID]],Table4_2[#All],6,FALSE)</f>
        <v>86</v>
      </c>
      <c r="S205" t="s">
        <v>1786</v>
      </c>
      <c r="T205" t="str">
        <f>VLOOKUP(Table7[[#This Row],[Store_ID]],Table5[#All],2,FALSE)</f>
        <v>Moore, Padilla and Butler</v>
      </c>
      <c r="U205" t="str">
        <f>VLOOKUP(Table7[[#This Row],[Store_ID]],Table5[#All],3,FALSE)</f>
        <v>South</v>
      </c>
      <c r="V205" t="str">
        <f>VLOOKUP(Table7[[#This Row],[Store_ID]],Table5[#All],4,FALSE)</f>
        <v>East Johnstad</v>
      </c>
      <c r="W205" t="str">
        <f>VLOOKUP(Table7[[#This Row],[Store_ID]],Table5[#All],5,FALSE)</f>
        <v>Flagship</v>
      </c>
      <c r="X205">
        <v>2</v>
      </c>
      <c r="Y205">
        <v>597.07000000000005</v>
      </c>
      <c r="Z205">
        <v>0.28000000000000003</v>
      </c>
      <c r="AA205" t="s">
        <v>1826</v>
      </c>
      <c r="AB205">
        <v>859.7808</v>
      </c>
    </row>
    <row r="206" spans="1:28" x14ac:dyDescent="0.25">
      <c r="A206" t="s">
        <v>2030</v>
      </c>
      <c r="B206" s="2">
        <v>45465</v>
      </c>
      <c r="C206" t="s">
        <v>97</v>
      </c>
      <c r="D206" t="str">
        <f>VLOOKUP(Table7[[#This Row],[Customer_ID]],Table1[#All],2,FALSE)</f>
        <v xml:space="preserve">   paul fox</v>
      </c>
      <c r="E206">
        <f t="shared" si="10"/>
        <v>22</v>
      </c>
      <c r="F206">
        <f t="shared" si="11"/>
        <v>6</v>
      </c>
      <c r="G206">
        <f t="shared" si="12"/>
        <v>2024</v>
      </c>
      <c r="H206">
        <f>VLOOKUP(Table7[[#This Row],[Customer_ID]],Table1[#All],3,FALSE)</f>
        <v>33</v>
      </c>
      <c r="I206" t="str">
        <f>VLOOKUP(Table7[[#This Row],[Customer_ID]],Table1[#All],4,FALSE)</f>
        <v>Female</v>
      </c>
      <c r="J206" t="str">
        <f>VLOOKUP(Table7[[#This Row],[Customer_ID]],Table1[#All],5,FALSE)</f>
        <v>Michaelton</v>
      </c>
      <c r="K206" t="str">
        <f>VLOOKUP(Table7[[#This Row],[Customer_ID]],Table1[#All],6,FALSE)</f>
        <v>Hawaii</v>
      </c>
      <c r="L206" t="str">
        <f>VLOOKUP(Table7[[#This Row],[Customer_ID]],Table1[#All],7,FALSE)</f>
        <v>USA</v>
      </c>
      <c r="M206" t="str">
        <f>VLOOKUP(Table7[[#This Row],[Customer_ID]],Table1[#All],8,FALSE)</f>
        <v>Silver</v>
      </c>
      <c r="N206" t="s">
        <v>1682</v>
      </c>
      <c r="O206" t="str">
        <f>VLOOKUP(Table7[[#This Row],[Product_ID]],Table4_2[#All],3,FALSE)</f>
        <v>Electronics</v>
      </c>
      <c r="P206" t="str">
        <f>VLOOKUP(Table7[[#This Row],[Product_ID]],Table4_2[#All],4,FALSE)</f>
        <v>Accessories</v>
      </c>
      <c r="Q206">
        <f>VLOOKUP(Table7[[#This Row],[Product_ID]],Table4_2[#All],5,FALSE)</f>
        <v>349.17</v>
      </c>
      <c r="R206">
        <f>VLOOKUP(Table7[[#This Row],[Product_ID]],Table4_2[#All],6,FALSE)</f>
        <v>476</v>
      </c>
      <c r="S206" t="s">
        <v>1786</v>
      </c>
      <c r="T206" t="str">
        <f>VLOOKUP(Table7[[#This Row],[Store_ID]],Table5[#All],2,FALSE)</f>
        <v>Moore, Padilla and Butler</v>
      </c>
      <c r="U206" t="str">
        <f>VLOOKUP(Table7[[#This Row],[Store_ID]],Table5[#All],3,FALSE)</f>
        <v>South</v>
      </c>
      <c r="V206" t="str">
        <f>VLOOKUP(Table7[[#This Row],[Store_ID]],Table5[#All],4,FALSE)</f>
        <v>East Johnstad</v>
      </c>
      <c r="W206" t="str">
        <f>VLOOKUP(Table7[[#This Row],[Store_ID]],Table5[#All],5,FALSE)</f>
        <v>Flagship</v>
      </c>
      <c r="X206">
        <v>3</v>
      </c>
      <c r="Y206">
        <v>723.47</v>
      </c>
      <c r="Z206">
        <v>0.12</v>
      </c>
      <c r="AA206" t="s">
        <v>1829</v>
      </c>
      <c r="AB206">
        <v>1909.9608000000001</v>
      </c>
    </row>
    <row r="207" spans="1:28" x14ac:dyDescent="0.25">
      <c r="A207" t="s">
        <v>2031</v>
      </c>
      <c r="B207" s="2">
        <v>45883</v>
      </c>
      <c r="C207" t="s">
        <v>1355</v>
      </c>
      <c r="D207" t="str">
        <f>VLOOKUP(Table7[[#This Row],[Customer_ID]],Table1[#All],2,FALSE)</f>
        <v>Melinda Rivera</v>
      </c>
      <c r="E207">
        <f t="shared" si="10"/>
        <v>14</v>
      </c>
      <c r="F207">
        <f t="shared" si="11"/>
        <v>8</v>
      </c>
      <c r="G207">
        <f t="shared" si="12"/>
        <v>2025</v>
      </c>
      <c r="H207">
        <f>VLOOKUP(Table7[[#This Row],[Customer_ID]],Table1[#All],3,FALSE)</f>
        <v>47</v>
      </c>
      <c r="I207" t="str">
        <f>VLOOKUP(Table7[[#This Row],[Customer_ID]],Table1[#All],4,FALSE)</f>
        <v>Female</v>
      </c>
      <c r="J207" t="str">
        <f>VLOOKUP(Table7[[#This Row],[Customer_ID]],Table1[#All],5,FALSE)</f>
        <v>East Davidmouth</v>
      </c>
      <c r="K207" t="str">
        <f>VLOOKUP(Table7[[#This Row],[Customer_ID]],Table1[#All],6,FALSE)</f>
        <v>New Hampshire</v>
      </c>
      <c r="L207" t="str">
        <f>VLOOKUP(Table7[[#This Row],[Customer_ID]],Table1[#All],7,FALSE)</f>
        <v>USA</v>
      </c>
      <c r="M207" t="str">
        <f>VLOOKUP(Table7[[#This Row],[Customer_ID]],Table1[#All],8,FALSE)</f>
        <v>Platinum</v>
      </c>
      <c r="N207" t="s">
        <v>1724</v>
      </c>
      <c r="O207" t="str">
        <f>VLOOKUP(Table7[[#This Row],[Product_ID]],Table4_2[#All],3,FALSE)</f>
        <v>Sports</v>
      </c>
      <c r="P207" t="str">
        <f>VLOOKUP(Table7[[#This Row],[Product_ID]],Table4_2[#All],4,FALSE)</f>
        <v>Accessories</v>
      </c>
      <c r="Q207">
        <f>VLOOKUP(Table7[[#This Row],[Product_ID]],Table4_2[#All],5,FALSE)</f>
        <v>131.24</v>
      </c>
      <c r="R207">
        <f>VLOOKUP(Table7[[#This Row],[Product_ID]],Table4_2[#All],6,FALSE)</f>
        <v>232</v>
      </c>
      <c r="S207" t="s">
        <v>1773</v>
      </c>
      <c r="T207" t="str">
        <f>VLOOKUP(Table7[[#This Row],[Store_ID]],Table5[#All],2,FALSE)</f>
        <v>Gray Ltd</v>
      </c>
      <c r="U207" t="str">
        <f>VLOOKUP(Table7[[#This Row],[Store_ID]],Table5[#All],3,FALSE)</f>
        <v>North</v>
      </c>
      <c r="V207" t="str">
        <f>VLOOKUP(Table7[[#This Row],[Store_ID]],Table5[#All],4,FALSE)</f>
        <v>New Michaelchester</v>
      </c>
      <c r="W207" t="str">
        <f>VLOOKUP(Table7[[#This Row],[Store_ID]],Table5[#All],5,FALSE)</f>
        <v>Outlet</v>
      </c>
      <c r="X207">
        <v>1</v>
      </c>
      <c r="Y207">
        <v>479.93</v>
      </c>
      <c r="Z207">
        <v>0.22</v>
      </c>
      <c r="AA207" t="s">
        <v>1824</v>
      </c>
      <c r="AB207">
        <v>374.34539999999998</v>
      </c>
    </row>
    <row r="208" spans="1:28" x14ac:dyDescent="0.25">
      <c r="A208" t="s">
        <v>2032</v>
      </c>
      <c r="B208" s="2">
        <v>45445</v>
      </c>
      <c r="C208" t="s">
        <v>779</v>
      </c>
      <c r="D208" t="str">
        <f>VLOOKUP(Table7[[#This Row],[Customer_ID]],Table1[#All],2,FALSE)</f>
        <v>Brian Hammond</v>
      </c>
      <c r="E208">
        <f t="shared" si="10"/>
        <v>2</v>
      </c>
      <c r="F208">
        <f t="shared" si="11"/>
        <v>6</v>
      </c>
      <c r="G208">
        <f t="shared" si="12"/>
        <v>2024</v>
      </c>
      <c r="H208">
        <f>VLOOKUP(Table7[[#This Row],[Customer_ID]],Table1[#All],3,FALSE)</f>
        <v>56</v>
      </c>
      <c r="I208" t="str">
        <f>VLOOKUP(Table7[[#This Row],[Customer_ID]],Table1[#All],4,FALSE)</f>
        <v>Female</v>
      </c>
      <c r="J208" t="str">
        <f>VLOOKUP(Table7[[#This Row],[Customer_ID]],Table1[#All],5,FALSE)</f>
        <v>North Nicholas</v>
      </c>
      <c r="K208" t="str">
        <f>VLOOKUP(Table7[[#This Row],[Customer_ID]],Table1[#All],6,FALSE)</f>
        <v>Texas</v>
      </c>
      <c r="L208" t="str">
        <f>VLOOKUP(Table7[[#This Row],[Customer_ID]],Table1[#All],7,FALSE)</f>
        <v>USA</v>
      </c>
      <c r="M208" t="str">
        <f>VLOOKUP(Table7[[#This Row],[Customer_ID]],Table1[#All],8,FALSE)</f>
        <v>Gold</v>
      </c>
      <c r="N208" t="s">
        <v>1616</v>
      </c>
      <c r="O208" t="str">
        <f>VLOOKUP(Table7[[#This Row],[Product_ID]],Table4_2[#All],3,FALSE)</f>
        <v>Electronics</v>
      </c>
      <c r="P208" t="str">
        <f>VLOOKUP(Table7[[#This Row],[Product_ID]],Table4_2[#All],4,FALSE)</f>
        <v>Computer</v>
      </c>
      <c r="Q208">
        <f>VLOOKUP(Table7[[#This Row],[Product_ID]],Table4_2[#All],5,FALSE)</f>
        <v>419.28</v>
      </c>
      <c r="R208">
        <f>VLOOKUP(Table7[[#This Row],[Product_ID]],Table4_2[#All],6,FALSE)</f>
        <v>86</v>
      </c>
      <c r="S208" t="s">
        <v>1804</v>
      </c>
      <c r="T208" t="str">
        <f>VLOOKUP(Table7[[#This Row],[Store_ID]],Table5[#All],2,FALSE)</f>
        <v>Frederick-Wright</v>
      </c>
      <c r="U208" t="str">
        <f>VLOOKUP(Table7[[#This Row],[Store_ID]],Table5[#All],3,FALSE)</f>
        <v>West</v>
      </c>
      <c r="V208" t="str">
        <f>VLOOKUP(Table7[[#This Row],[Store_ID]],Table5[#All],4,FALSE)</f>
        <v>New Jimmymouth</v>
      </c>
      <c r="W208" t="str">
        <f>VLOOKUP(Table7[[#This Row],[Store_ID]],Table5[#All],5,FALSE)</f>
        <v>Flagship</v>
      </c>
      <c r="X208">
        <v>4</v>
      </c>
      <c r="Y208">
        <v>362.81</v>
      </c>
      <c r="Z208">
        <v>0.21</v>
      </c>
      <c r="AA208" t="s">
        <v>1829</v>
      </c>
      <c r="AB208">
        <v>1146.4795999999999</v>
      </c>
    </row>
    <row r="209" spans="1:28" x14ac:dyDescent="0.25">
      <c r="A209" t="s">
        <v>2033</v>
      </c>
      <c r="B209" s="2">
        <v>45640</v>
      </c>
      <c r="C209" t="s">
        <v>610</v>
      </c>
      <c r="D209" t="str">
        <f>VLOOKUP(Table7[[#This Row],[Customer_ID]],Table1[#All],2,FALSE)</f>
        <v>Brent Rivas</v>
      </c>
      <c r="E209">
        <f t="shared" si="10"/>
        <v>14</v>
      </c>
      <c r="F209">
        <f t="shared" si="11"/>
        <v>12</v>
      </c>
      <c r="G209">
        <f t="shared" si="12"/>
        <v>2024</v>
      </c>
      <c r="H209">
        <f>VLOOKUP(Table7[[#This Row],[Customer_ID]],Table1[#All],3,FALSE)</f>
        <v>54</v>
      </c>
      <c r="I209" t="str">
        <f>VLOOKUP(Table7[[#This Row],[Customer_ID]],Table1[#All],4,FALSE)</f>
        <v>Female</v>
      </c>
      <c r="J209" t="str">
        <f>VLOOKUP(Table7[[#This Row],[Customer_ID]],Table1[#All],5,FALSE)</f>
        <v>North Kellyberg</v>
      </c>
      <c r="K209" t="str">
        <f>VLOOKUP(Table7[[#This Row],[Customer_ID]],Table1[#All],6,FALSE)</f>
        <v>New Jersey</v>
      </c>
      <c r="L209" t="str">
        <f>VLOOKUP(Table7[[#This Row],[Customer_ID]],Table1[#All],7,FALSE)</f>
        <v>USA</v>
      </c>
      <c r="M209" t="str">
        <f>VLOOKUP(Table7[[#This Row],[Customer_ID]],Table1[#All],8,FALSE)</f>
        <v>Platinum</v>
      </c>
      <c r="N209" t="s">
        <v>1706</v>
      </c>
      <c r="O209" t="str">
        <f>VLOOKUP(Table7[[#This Row],[Product_ID]],Table4_2[#All],3,FALSE)</f>
        <v>Home</v>
      </c>
      <c r="P209" t="str">
        <f>VLOOKUP(Table7[[#This Row],[Product_ID]],Table4_2[#All],4,FALSE)</f>
        <v>Lighting</v>
      </c>
      <c r="Q209">
        <f>VLOOKUP(Table7[[#This Row],[Product_ID]],Table4_2[#All],5,FALSE)</f>
        <v>228.53</v>
      </c>
      <c r="R209">
        <f>VLOOKUP(Table7[[#This Row],[Product_ID]],Table4_2[#All],6,FALSE)</f>
        <v>469</v>
      </c>
      <c r="S209" t="s">
        <v>1766</v>
      </c>
      <c r="T209" t="str">
        <f>VLOOKUP(Table7[[#This Row],[Store_ID]],Table5[#All],2,FALSE)</f>
        <v>Johnson-Wright</v>
      </c>
      <c r="U209" t="str">
        <f>VLOOKUP(Table7[[#This Row],[Store_ID]],Table5[#All],3,FALSE)</f>
        <v>North</v>
      </c>
      <c r="V209" t="str">
        <f>VLOOKUP(Table7[[#This Row],[Store_ID]],Table5[#All],4,FALSE)</f>
        <v>Hoodberg</v>
      </c>
      <c r="W209" t="str">
        <f>VLOOKUP(Table7[[#This Row],[Store_ID]],Table5[#All],5,FALSE)</f>
        <v>Outlet</v>
      </c>
      <c r="X209">
        <v>1</v>
      </c>
      <c r="Y209">
        <v>127.11</v>
      </c>
      <c r="Z209">
        <v>0.01</v>
      </c>
      <c r="AA209" t="s">
        <v>1826</v>
      </c>
      <c r="AB209">
        <v>125.8389</v>
      </c>
    </row>
    <row r="210" spans="1:28" x14ac:dyDescent="0.25">
      <c r="A210" t="s">
        <v>2034</v>
      </c>
      <c r="B210" s="2">
        <v>45411</v>
      </c>
      <c r="C210" t="s">
        <v>607</v>
      </c>
      <c r="D210" t="str">
        <f>VLOOKUP(Table7[[#This Row],[Customer_ID]],Table1[#All],2,FALSE)</f>
        <v>Leonard Cochran</v>
      </c>
      <c r="E210">
        <f t="shared" si="10"/>
        <v>29</v>
      </c>
      <c r="F210">
        <f t="shared" si="11"/>
        <v>4</v>
      </c>
      <c r="G210">
        <f t="shared" si="12"/>
        <v>2024</v>
      </c>
      <c r="H210">
        <f>VLOOKUP(Table7[[#This Row],[Customer_ID]],Table1[#All],3,FALSE)</f>
        <v>46</v>
      </c>
      <c r="I210" t="str">
        <f>VLOOKUP(Table7[[#This Row],[Customer_ID]],Table1[#All],4,FALSE)</f>
        <v>Female</v>
      </c>
      <c r="J210" t="str">
        <f>VLOOKUP(Table7[[#This Row],[Customer_ID]],Table1[#All],5,FALSE)</f>
        <v>Port Sherryview</v>
      </c>
      <c r="K210" t="str">
        <f>VLOOKUP(Table7[[#This Row],[Customer_ID]],Table1[#All],6,FALSE)</f>
        <v>North Dakota</v>
      </c>
      <c r="L210" t="str">
        <f>VLOOKUP(Table7[[#This Row],[Customer_ID]],Table1[#All],7,FALSE)</f>
        <v>USA</v>
      </c>
      <c r="M210" t="str">
        <f>VLOOKUP(Table7[[#This Row],[Customer_ID]],Table1[#All],8,FALSE)</f>
        <v>Silver</v>
      </c>
      <c r="N210" t="s">
        <v>1616</v>
      </c>
      <c r="O210" t="str">
        <f>VLOOKUP(Table7[[#This Row],[Product_ID]],Table4_2[#All],3,FALSE)</f>
        <v>Electronics</v>
      </c>
      <c r="P210" t="str">
        <f>VLOOKUP(Table7[[#This Row],[Product_ID]],Table4_2[#All],4,FALSE)</f>
        <v>Computer</v>
      </c>
      <c r="Q210">
        <f>VLOOKUP(Table7[[#This Row],[Product_ID]],Table4_2[#All],5,FALSE)</f>
        <v>419.28</v>
      </c>
      <c r="R210">
        <f>VLOOKUP(Table7[[#This Row],[Product_ID]],Table4_2[#All],6,FALSE)</f>
        <v>86</v>
      </c>
      <c r="S210" t="s">
        <v>1807</v>
      </c>
      <c r="T210" t="str">
        <f>VLOOKUP(Table7[[#This Row],[Store_ID]],Table5[#All],2,FALSE)</f>
        <v>Holloway Ltd</v>
      </c>
      <c r="U210" t="str">
        <f>VLOOKUP(Table7[[#This Row],[Store_ID]],Table5[#All],3,FALSE)</f>
        <v>North</v>
      </c>
      <c r="V210" t="str">
        <f>VLOOKUP(Table7[[#This Row],[Store_ID]],Table5[#All],4,FALSE)</f>
        <v>Bensonhaven</v>
      </c>
      <c r="W210" t="str">
        <f>VLOOKUP(Table7[[#This Row],[Store_ID]],Table5[#All],5,FALSE)</f>
        <v>Flagship</v>
      </c>
      <c r="X210">
        <v>4</v>
      </c>
      <c r="Y210">
        <v>931.26</v>
      </c>
      <c r="Z210">
        <v>0.04</v>
      </c>
      <c r="AA210" t="s">
        <v>1824</v>
      </c>
      <c r="AB210">
        <v>3576.0383999999999</v>
      </c>
    </row>
    <row r="211" spans="1:28" x14ac:dyDescent="0.25">
      <c r="A211" t="s">
        <v>2035</v>
      </c>
      <c r="B211" s="2">
        <v>45224</v>
      </c>
      <c r="C211" t="s">
        <v>1160</v>
      </c>
      <c r="D211" t="str">
        <f>VLOOKUP(Table7[[#This Row],[Customer_ID]],Table1[#All],2,FALSE)</f>
        <v>Michael Garner</v>
      </c>
      <c r="E211">
        <f t="shared" si="10"/>
        <v>25</v>
      </c>
      <c r="F211">
        <f t="shared" si="11"/>
        <v>10</v>
      </c>
      <c r="G211">
        <f t="shared" si="12"/>
        <v>2023</v>
      </c>
      <c r="H211">
        <f>VLOOKUP(Table7[[#This Row],[Customer_ID]],Table1[#All],3,FALSE)</f>
        <v>21</v>
      </c>
      <c r="I211" t="str">
        <f>VLOOKUP(Table7[[#This Row],[Customer_ID]],Table1[#All],4,FALSE)</f>
        <v>Female</v>
      </c>
      <c r="J211" t="str">
        <f>VLOOKUP(Table7[[#This Row],[Customer_ID]],Table1[#All],5,FALSE)</f>
        <v>Port Crystal</v>
      </c>
      <c r="K211" t="str">
        <f>VLOOKUP(Table7[[#This Row],[Customer_ID]],Table1[#All],6,FALSE)</f>
        <v>New Hampshire</v>
      </c>
      <c r="L211" t="str">
        <f>VLOOKUP(Table7[[#This Row],[Customer_ID]],Table1[#All],7,FALSE)</f>
        <v>USA</v>
      </c>
      <c r="M211" t="str">
        <f>VLOOKUP(Table7[[#This Row],[Customer_ID]],Table1[#All],8,FALSE)</f>
        <v>Platinum</v>
      </c>
      <c r="N211" t="s">
        <v>1682</v>
      </c>
      <c r="O211" t="str">
        <f>VLOOKUP(Table7[[#This Row],[Product_ID]],Table4_2[#All],3,FALSE)</f>
        <v>Electronics</v>
      </c>
      <c r="P211" t="str">
        <f>VLOOKUP(Table7[[#This Row],[Product_ID]],Table4_2[#All],4,FALSE)</f>
        <v>Accessories</v>
      </c>
      <c r="Q211">
        <f>VLOOKUP(Table7[[#This Row],[Product_ID]],Table4_2[#All],5,FALSE)</f>
        <v>349.17</v>
      </c>
      <c r="R211">
        <f>VLOOKUP(Table7[[#This Row],[Product_ID]],Table4_2[#All],6,FALSE)</f>
        <v>476</v>
      </c>
      <c r="S211" t="s">
        <v>1782</v>
      </c>
      <c r="T211" t="str">
        <f>VLOOKUP(Table7[[#This Row],[Store_ID]],Table5[#All],2,FALSE)</f>
        <v>Bean, Jones and Park</v>
      </c>
      <c r="U211" t="str">
        <f>VLOOKUP(Table7[[#This Row],[Store_ID]],Table5[#All],3,FALSE)</f>
        <v>West</v>
      </c>
      <c r="V211" t="str">
        <f>VLOOKUP(Table7[[#This Row],[Store_ID]],Table5[#All],4,FALSE)</f>
        <v>Thompsonborough</v>
      </c>
      <c r="W211" t="str">
        <f>VLOOKUP(Table7[[#This Row],[Store_ID]],Table5[#All],5,FALSE)</f>
        <v>Online</v>
      </c>
      <c r="X211">
        <v>1</v>
      </c>
      <c r="Y211">
        <v>620.80999999999995</v>
      </c>
      <c r="Z211">
        <v>0.04</v>
      </c>
      <c r="AA211" t="s">
        <v>1826</v>
      </c>
      <c r="AB211">
        <v>595.97759999999994</v>
      </c>
    </row>
    <row r="212" spans="1:28" x14ac:dyDescent="0.25">
      <c r="A212" t="s">
        <v>2036</v>
      </c>
      <c r="B212" s="2">
        <v>45497</v>
      </c>
      <c r="C212" t="s">
        <v>338</v>
      </c>
      <c r="D212" t="str">
        <f>VLOOKUP(Table7[[#This Row],[Customer_ID]],Table1[#All],2,FALSE)</f>
        <v>David Patterson</v>
      </c>
      <c r="E212">
        <f t="shared" si="10"/>
        <v>24</v>
      </c>
      <c r="F212">
        <f t="shared" si="11"/>
        <v>7</v>
      </c>
      <c r="G212">
        <f t="shared" si="12"/>
        <v>2024</v>
      </c>
      <c r="H212">
        <f>VLOOKUP(Table7[[#This Row],[Customer_ID]],Table1[#All],3,FALSE)</f>
        <v>43</v>
      </c>
      <c r="I212" t="str">
        <f>VLOOKUP(Table7[[#This Row],[Customer_ID]],Table1[#All],4,FALSE)</f>
        <v>Female</v>
      </c>
      <c r="J212" t="str">
        <f>VLOOKUP(Table7[[#This Row],[Customer_ID]],Table1[#All],5,FALSE)</f>
        <v>New Amyport</v>
      </c>
      <c r="K212" t="str">
        <f>VLOOKUP(Table7[[#This Row],[Customer_ID]],Table1[#All],6,FALSE)</f>
        <v>Nevada</v>
      </c>
      <c r="L212" t="str">
        <f>VLOOKUP(Table7[[#This Row],[Customer_ID]],Table1[#All],7,FALSE)</f>
        <v>USA</v>
      </c>
      <c r="M212" t="str">
        <f>VLOOKUP(Table7[[#This Row],[Customer_ID]],Table1[#All],8,FALSE)</f>
        <v>Gold</v>
      </c>
      <c r="N212" t="s">
        <v>1648</v>
      </c>
      <c r="O212" t="str">
        <f>VLOOKUP(Table7[[#This Row],[Product_ID]],Table4_2[#All],3,FALSE)</f>
        <v>Sports</v>
      </c>
      <c r="P212" t="str">
        <f>VLOOKUP(Table7[[#This Row],[Product_ID]],Table4_2[#All],4,FALSE)</f>
        <v>Fitness</v>
      </c>
      <c r="Q212">
        <f>VLOOKUP(Table7[[#This Row],[Product_ID]],Table4_2[#All],5,FALSE)</f>
        <v>190.29</v>
      </c>
      <c r="R212">
        <f>VLOOKUP(Table7[[#This Row],[Product_ID]],Table4_2[#All],6,FALSE)</f>
        <v>260</v>
      </c>
      <c r="S212" t="s">
        <v>1761</v>
      </c>
      <c r="T212" t="str">
        <f>VLOOKUP(Table7[[#This Row],[Store_ID]],Table5[#All],2,FALSE)</f>
        <v>Black-Horn</v>
      </c>
      <c r="U212" t="str">
        <f>VLOOKUP(Table7[[#This Row],[Store_ID]],Table5[#All],3,FALSE)</f>
        <v>South</v>
      </c>
      <c r="V212" t="str">
        <f>VLOOKUP(Table7[[#This Row],[Store_ID]],Table5[#All],4,FALSE)</f>
        <v>North Nancyview</v>
      </c>
      <c r="W212" t="str">
        <f>VLOOKUP(Table7[[#This Row],[Store_ID]],Table5[#All],5,FALSE)</f>
        <v>Outlet</v>
      </c>
      <c r="X212">
        <v>1</v>
      </c>
      <c r="Y212">
        <v>823.26</v>
      </c>
      <c r="Z212">
        <v>0.27</v>
      </c>
      <c r="AA212" t="s">
        <v>1829</v>
      </c>
      <c r="AB212">
        <v>600.97979999999995</v>
      </c>
    </row>
    <row r="213" spans="1:28" x14ac:dyDescent="0.25">
      <c r="A213" t="s">
        <v>2037</v>
      </c>
      <c r="B213" s="2">
        <v>45807</v>
      </c>
      <c r="C213" t="s">
        <v>59</v>
      </c>
      <c r="D213" t="str">
        <f>VLOOKUP(Table7[[#This Row],[Customer_ID]],Table1[#All],2,FALSE)</f>
        <v>Kenneth Lambert</v>
      </c>
      <c r="E213">
        <f t="shared" si="10"/>
        <v>30</v>
      </c>
      <c r="F213">
        <f t="shared" si="11"/>
        <v>5</v>
      </c>
      <c r="G213">
        <f t="shared" si="12"/>
        <v>2025</v>
      </c>
      <c r="H213">
        <f>VLOOKUP(Table7[[#This Row],[Customer_ID]],Table1[#All],3,FALSE)</f>
        <v>55</v>
      </c>
      <c r="I213" t="str">
        <f>VLOOKUP(Table7[[#This Row],[Customer_ID]],Table1[#All],4,FALSE)</f>
        <v>Female</v>
      </c>
      <c r="J213" t="str">
        <f>VLOOKUP(Table7[[#This Row],[Customer_ID]],Table1[#All],5,FALSE)</f>
        <v>North Kathryn</v>
      </c>
      <c r="K213" t="str">
        <f>VLOOKUP(Table7[[#This Row],[Customer_ID]],Table1[#All],6,FALSE)</f>
        <v>Kansas</v>
      </c>
      <c r="L213" t="str">
        <f>VLOOKUP(Table7[[#This Row],[Customer_ID]],Table1[#All],7,FALSE)</f>
        <v>USA</v>
      </c>
      <c r="M213" t="str">
        <f>VLOOKUP(Table7[[#This Row],[Customer_ID]],Table1[#All],8,FALSE)</f>
        <v>Platinum</v>
      </c>
      <c r="N213" t="s">
        <v>1602</v>
      </c>
      <c r="O213" t="str">
        <f>VLOOKUP(Table7[[#This Row],[Product_ID]],Table4_2[#All],3,FALSE)</f>
        <v>Home</v>
      </c>
      <c r="P213" t="str">
        <f>VLOOKUP(Table7[[#This Row],[Product_ID]],Table4_2[#All],4,FALSE)</f>
        <v>Decor</v>
      </c>
      <c r="Q213">
        <f>VLOOKUP(Table7[[#This Row],[Product_ID]],Table4_2[#All],5,FALSE)</f>
        <v>234.80599999999998</v>
      </c>
      <c r="R213">
        <f>VLOOKUP(Table7[[#This Row],[Product_ID]],Table4_2[#All],6,FALSE)</f>
        <v>378</v>
      </c>
      <c r="S213" t="s">
        <v>1782</v>
      </c>
      <c r="T213" t="str">
        <f>VLOOKUP(Table7[[#This Row],[Store_ID]],Table5[#All],2,FALSE)</f>
        <v>Bean, Jones and Park</v>
      </c>
      <c r="U213" t="str">
        <f>VLOOKUP(Table7[[#This Row],[Store_ID]],Table5[#All],3,FALSE)</f>
        <v>West</v>
      </c>
      <c r="V213" t="str">
        <f>VLOOKUP(Table7[[#This Row],[Store_ID]],Table5[#All],4,FALSE)</f>
        <v>Thompsonborough</v>
      </c>
      <c r="W213" t="str">
        <f>VLOOKUP(Table7[[#This Row],[Store_ID]],Table5[#All],5,FALSE)</f>
        <v>Online</v>
      </c>
      <c r="X213">
        <v>3</v>
      </c>
      <c r="Y213">
        <v>681.01</v>
      </c>
      <c r="Z213">
        <v>0.27</v>
      </c>
      <c r="AA213" t="s">
        <v>1829</v>
      </c>
      <c r="AB213">
        <v>1491.4119000000001</v>
      </c>
    </row>
    <row r="214" spans="1:28" x14ac:dyDescent="0.25">
      <c r="A214" t="s">
        <v>2038</v>
      </c>
      <c r="B214" s="2">
        <v>45942</v>
      </c>
      <c r="C214" t="s">
        <v>1368</v>
      </c>
      <c r="D214" t="str">
        <f>VLOOKUP(Table7[[#This Row],[Customer_ID]],Table1[#All],2,FALSE)</f>
        <v>Kelli Smith</v>
      </c>
      <c r="E214">
        <f t="shared" si="10"/>
        <v>12</v>
      </c>
      <c r="F214">
        <f t="shared" si="11"/>
        <v>10</v>
      </c>
      <c r="G214">
        <f t="shared" si="12"/>
        <v>2025</v>
      </c>
      <c r="H214">
        <f>VLOOKUP(Table7[[#This Row],[Customer_ID]],Table1[#All],3,FALSE)</f>
        <v>42</v>
      </c>
      <c r="I214" t="str">
        <f>VLOOKUP(Table7[[#This Row],[Customer_ID]],Table1[#All],4,FALSE)</f>
        <v>Female</v>
      </c>
      <c r="J214" t="str">
        <f>VLOOKUP(Table7[[#This Row],[Customer_ID]],Table1[#All],5,FALSE)</f>
        <v>North Maryfort</v>
      </c>
      <c r="K214" t="str">
        <f>VLOOKUP(Table7[[#This Row],[Customer_ID]],Table1[#All],6,FALSE)</f>
        <v>Oregon</v>
      </c>
      <c r="L214" t="str">
        <f>VLOOKUP(Table7[[#This Row],[Customer_ID]],Table1[#All],7,FALSE)</f>
        <v>USA</v>
      </c>
      <c r="M214" t="str">
        <f>VLOOKUP(Table7[[#This Row],[Customer_ID]],Table1[#All],8,FALSE)</f>
        <v>Bronze</v>
      </c>
      <c r="N214" t="s">
        <v>1660</v>
      </c>
      <c r="O214" t="str">
        <f>VLOOKUP(Table7[[#This Row],[Product_ID]],Table4_2[#All],3,FALSE)</f>
        <v>Home</v>
      </c>
      <c r="P214" t="str">
        <f>VLOOKUP(Table7[[#This Row],[Product_ID]],Table4_2[#All],4,FALSE)</f>
        <v>Decor</v>
      </c>
      <c r="Q214">
        <f>VLOOKUP(Table7[[#This Row],[Product_ID]],Table4_2[#All],5,FALSE)</f>
        <v>461.47</v>
      </c>
      <c r="R214">
        <f>VLOOKUP(Table7[[#This Row],[Product_ID]],Table4_2[#All],6,FALSE)</f>
        <v>190</v>
      </c>
      <c r="S214" t="s">
        <v>1813</v>
      </c>
      <c r="T214" t="str">
        <f>VLOOKUP(Table7[[#This Row],[Store_ID]],Table5[#All],2,FALSE)</f>
        <v>Mann-Austin</v>
      </c>
      <c r="U214" t="str">
        <f>VLOOKUP(Table7[[#This Row],[Store_ID]],Table5[#All],3,FALSE)</f>
        <v>East</v>
      </c>
      <c r="V214" t="str">
        <f>VLOOKUP(Table7[[#This Row],[Store_ID]],Table5[#All],4,FALSE)</f>
        <v>Vasquezborough</v>
      </c>
      <c r="W214" t="str">
        <f>VLOOKUP(Table7[[#This Row],[Store_ID]],Table5[#All],5,FALSE)</f>
        <v>Online</v>
      </c>
      <c r="X214">
        <v>4</v>
      </c>
      <c r="Y214">
        <v>119.83</v>
      </c>
      <c r="Z214">
        <v>0.13</v>
      </c>
      <c r="AA214" t="s">
        <v>1824</v>
      </c>
      <c r="AB214">
        <v>417.00839999999999</v>
      </c>
    </row>
    <row r="215" spans="1:28" x14ac:dyDescent="0.25">
      <c r="A215" t="s">
        <v>2039</v>
      </c>
      <c r="B215" s="2">
        <v>45314</v>
      </c>
      <c r="C215" t="s">
        <v>969</v>
      </c>
      <c r="D215" t="str">
        <f>VLOOKUP(Table7[[#This Row],[Customer_ID]],Table1[#All],2,FALSE)</f>
        <v>Brandy Thompson</v>
      </c>
      <c r="E215">
        <f t="shared" si="10"/>
        <v>23</v>
      </c>
      <c r="F215">
        <f t="shared" si="11"/>
        <v>1</v>
      </c>
      <c r="G215">
        <f t="shared" si="12"/>
        <v>2024</v>
      </c>
      <c r="H215">
        <f>VLOOKUP(Table7[[#This Row],[Customer_ID]],Table1[#All],3,FALSE)</f>
        <v>56</v>
      </c>
      <c r="I215" t="str">
        <f>VLOOKUP(Table7[[#This Row],[Customer_ID]],Table1[#All],4,FALSE)</f>
        <v>Female</v>
      </c>
      <c r="J215" t="str">
        <f>VLOOKUP(Table7[[#This Row],[Customer_ID]],Table1[#All],5,FALSE)</f>
        <v>West Patriciaview</v>
      </c>
      <c r="K215" t="str">
        <f>VLOOKUP(Table7[[#This Row],[Customer_ID]],Table1[#All],6,FALSE)</f>
        <v>Alabama</v>
      </c>
      <c r="L215" t="str">
        <f>VLOOKUP(Table7[[#This Row],[Customer_ID]],Table1[#All],7,FALSE)</f>
        <v>USA</v>
      </c>
      <c r="M215" t="str">
        <f>VLOOKUP(Table7[[#This Row],[Customer_ID]],Table1[#All],8,FALSE)</f>
        <v>Bronze</v>
      </c>
      <c r="N215" t="s">
        <v>1704</v>
      </c>
      <c r="O215" t="str">
        <f>VLOOKUP(Table7[[#This Row],[Product_ID]],Table4_2[#All],3,FALSE)</f>
        <v>Home</v>
      </c>
      <c r="P215" t="str">
        <f>VLOOKUP(Table7[[#This Row],[Product_ID]],Table4_2[#All],4,FALSE)</f>
        <v>Decor</v>
      </c>
      <c r="Q215">
        <f>VLOOKUP(Table7[[#This Row],[Product_ID]],Table4_2[#All],5,FALSE)</f>
        <v>325.26</v>
      </c>
      <c r="R215">
        <f>VLOOKUP(Table7[[#This Row],[Product_ID]],Table4_2[#All],6,FALSE)</f>
        <v>400</v>
      </c>
      <c r="S215" t="s">
        <v>1761</v>
      </c>
      <c r="T215" t="str">
        <f>VLOOKUP(Table7[[#This Row],[Store_ID]],Table5[#All],2,FALSE)</f>
        <v>Black-Horn</v>
      </c>
      <c r="U215" t="str">
        <f>VLOOKUP(Table7[[#This Row],[Store_ID]],Table5[#All],3,FALSE)</f>
        <v>South</v>
      </c>
      <c r="V215" t="str">
        <f>VLOOKUP(Table7[[#This Row],[Store_ID]],Table5[#All],4,FALSE)</f>
        <v>North Nancyview</v>
      </c>
      <c r="W215" t="str">
        <f>VLOOKUP(Table7[[#This Row],[Store_ID]],Table5[#All],5,FALSE)</f>
        <v>Outlet</v>
      </c>
      <c r="X215">
        <v>1</v>
      </c>
      <c r="Y215">
        <v>575.66</v>
      </c>
      <c r="Z215">
        <v>0.03</v>
      </c>
      <c r="AA215" t="s">
        <v>1826</v>
      </c>
      <c r="AB215">
        <v>558.39019999999994</v>
      </c>
    </row>
    <row r="216" spans="1:28" x14ac:dyDescent="0.25">
      <c r="A216" t="s">
        <v>2040</v>
      </c>
      <c r="B216" s="2">
        <v>45943</v>
      </c>
      <c r="C216" t="s">
        <v>651</v>
      </c>
      <c r="D216" t="str">
        <f>VLOOKUP(Table7[[#This Row],[Customer_ID]],Table1[#All],2,FALSE)</f>
        <v>Carmen Price</v>
      </c>
      <c r="E216">
        <f t="shared" si="10"/>
        <v>13</v>
      </c>
      <c r="F216">
        <f t="shared" si="11"/>
        <v>10</v>
      </c>
      <c r="G216">
        <f t="shared" si="12"/>
        <v>2025</v>
      </c>
      <c r="H216">
        <f>VLOOKUP(Table7[[#This Row],[Customer_ID]],Table1[#All],3,FALSE)</f>
        <v>46</v>
      </c>
      <c r="I216" t="str">
        <f>VLOOKUP(Table7[[#This Row],[Customer_ID]],Table1[#All],4,FALSE)</f>
        <v>Male</v>
      </c>
      <c r="J216" t="str">
        <f>VLOOKUP(Table7[[#This Row],[Customer_ID]],Table1[#All],5,FALSE)</f>
        <v>North Briannamouth</v>
      </c>
      <c r="K216" t="str">
        <f>VLOOKUP(Table7[[#This Row],[Customer_ID]],Table1[#All],6,FALSE)</f>
        <v>Tennessee</v>
      </c>
      <c r="L216" t="str">
        <f>VLOOKUP(Table7[[#This Row],[Customer_ID]],Table1[#All],7,FALSE)</f>
        <v>USA</v>
      </c>
      <c r="M216" t="str">
        <f>VLOOKUP(Table7[[#This Row],[Customer_ID]],Table1[#All],8,FALSE)</f>
        <v>Bronze</v>
      </c>
      <c r="N216" t="s">
        <v>1644</v>
      </c>
      <c r="O216" t="str">
        <f>VLOOKUP(Table7[[#This Row],[Product_ID]],Table4_2[#All],3,FALSE)</f>
        <v>Electronics</v>
      </c>
      <c r="P216" t="str">
        <f>VLOOKUP(Table7[[#This Row],[Product_ID]],Table4_2[#All],4,FALSE)</f>
        <v>Accessories</v>
      </c>
      <c r="Q216">
        <f>VLOOKUP(Table7[[#This Row],[Product_ID]],Table4_2[#All],5,FALSE)</f>
        <v>177.98</v>
      </c>
      <c r="R216">
        <f>VLOOKUP(Table7[[#This Row],[Product_ID]],Table4_2[#All],6,FALSE)</f>
        <v>103</v>
      </c>
      <c r="S216" t="s">
        <v>1804</v>
      </c>
      <c r="T216" t="str">
        <f>VLOOKUP(Table7[[#This Row],[Store_ID]],Table5[#All],2,FALSE)</f>
        <v>Frederick-Wright</v>
      </c>
      <c r="U216" t="str">
        <f>VLOOKUP(Table7[[#This Row],[Store_ID]],Table5[#All],3,FALSE)</f>
        <v>West</v>
      </c>
      <c r="V216" t="str">
        <f>VLOOKUP(Table7[[#This Row],[Store_ID]],Table5[#All],4,FALSE)</f>
        <v>New Jimmymouth</v>
      </c>
      <c r="W216" t="str">
        <f>VLOOKUP(Table7[[#This Row],[Store_ID]],Table5[#All],5,FALSE)</f>
        <v>Flagship</v>
      </c>
      <c r="X216">
        <v>1</v>
      </c>
      <c r="Y216">
        <v>775.84</v>
      </c>
      <c r="Z216">
        <v>0.26</v>
      </c>
      <c r="AA216" t="s">
        <v>1824</v>
      </c>
      <c r="AB216">
        <v>574.12160000000006</v>
      </c>
    </row>
    <row r="217" spans="1:28" x14ac:dyDescent="0.25">
      <c r="A217" t="s">
        <v>2041</v>
      </c>
      <c r="B217" s="2">
        <v>45356</v>
      </c>
      <c r="C217" t="s">
        <v>1371</v>
      </c>
      <c r="D217" t="str">
        <f>VLOOKUP(Table7[[#This Row],[Customer_ID]],Table1[#All],2,FALSE)</f>
        <v>Adam Castro</v>
      </c>
      <c r="E217">
        <f t="shared" si="10"/>
        <v>5</v>
      </c>
      <c r="F217">
        <f t="shared" si="11"/>
        <v>3</v>
      </c>
      <c r="G217">
        <f t="shared" si="12"/>
        <v>2024</v>
      </c>
      <c r="H217">
        <f>VLOOKUP(Table7[[#This Row],[Customer_ID]],Table1[#All],3,FALSE)</f>
        <v>51</v>
      </c>
      <c r="I217" t="str">
        <f>VLOOKUP(Table7[[#This Row],[Customer_ID]],Table1[#All],4,FALSE)</f>
        <v>Male</v>
      </c>
      <c r="J217" t="str">
        <f>VLOOKUP(Table7[[#This Row],[Customer_ID]],Table1[#All],5,FALSE)</f>
        <v>New Donnabury</v>
      </c>
      <c r="K217" t="str">
        <f>VLOOKUP(Table7[[#This Row],[Customer_ID]],Table1[#All],6,FALSE)</f>
        <v>Texas</v>
      </c>
      <c r="L217" t="str">
        <f>VLOOKUP(Table7[[#This Row],[Customer_ID]],Table1[#All],7,FALSE)</f>
        <v>USA</v>
      </c>
      <c r="M217" t="str">
        <f>VLOOKUP(Table7[[#This Row],[Customer_ID]],Table1[#All],8,FALSE)</f>
        <v>Silver</v>
      </c>
      <c r="N217" t="s">
        <v>1576</v>
      </c>
      <c r="O217" t="str">
        <f>VLOOKUP(Table7[[#This Row],[Product_ID]],Table4_2[#All],3,FALSE)</f>
        <v>Home</v>
      </c>
      <c r="P217" t="str">
        <f>VLOOKUP(Table7[[#This Row],[Product_ID]],Table4_2[#All],4,FALSE)</f>
        <v>Decor</v>
      </c>
      <c r="Q217">
        <f>VLOOKUP(Table7[[#This Row],[Product_ID]],Table4_2[#All],5,FALSE)</f>
        <v>48.01</v>
      </c>
      <c r="R217">
        <f>VLOOKUP(Table7[[#This Row],[Product_ID]],Table4_2[#All],6,FALSE)</f>
        <v>439</v>
      </c>
      <c r="S217" t="s">
        <v>1786</v>
      </c>
      <c r="T217" t="str">
        <f>VLOOKUP(Table7[[#This Row],[Store_ID]],Table5[#All],2,FALSE)</f>
        <v>Moore, Padilla and Butler</v>
      </c>
      <c r="U217" t="str">
        <f>VLOOKUP(Table7[[#This Row],[Store_ID]],Table5[#All],3,FALSE)</f>
        <v>South</v>
      </c>
      <c r="V217" t="str">
        <f>VLOOKUP(Table7[[#This Row],[Store_ID]],Table5[#All],4,FALSE)</f>
        <v>East Johnstad</v>
      </c>
      <c r="W217" t="str">
        <f>VLOOKUP(Table7[[#This Row],[Store_ID]],Table5[#All],5,FALSE)</f>
        <v>Flagship</v>
      </c>
      <c r="X217">
        <v>3</v>
      </c>
      <c r="Y217">
        <v>318.43</v>
      </c>
      <c r="Z217">
        <v>0.05</v>
      </c>
      <c r="AA217" t="s">
        <v>1824</v>
      </c>
      <c r="AB217">
        <v>907.52549999999997</v>
      </c>
    </row>
    <row r="218" spans="1:28" x14ac:dyDescent="0.25">
      <c r="A218" t="s">
        <v>2042</v>
      </c>
      <c r="B218" s="2">
        <v>45854</v>
      </c>
      <c r="C218" t="s">
        <v>514</v>
      </c>
      <c r="D218" t="str">
        <f>VLOOKUP(Table7[[#This Row],[Customer_ID]],Table1[#All],2,FALSE)</f>
        <v>Joseph Faulkner</v>
      </c>
      <c r="E218">
        <f t="shared" si="10"/>
        <v>16</v>
      </c>
      <c r="F218">
        <f t="shared" si="11"/>
        <v>7</v>
      </c>
      <c r="G218">
        <f t="shared" si="12"/>
        <v>2025</v>
      </c>
      <c r="H218">
        <f>VLOOKUP(Table7[[#This Row],[Customer_ID]],Table1[#All],3,FALSE)</f>
        <v>31</v>
      </c>
      <c r="I218" t="str">
        <f>VLOOKUP(Table7[[#This Row],[Customer_ID]],Table1[#All],4,FALSE)</f>
        <v>Male</v>
      </c>
      <c r="J218" t="str">
        <f>VLOOKUP(Table7[[#This Row],[Customer_ID]],Table1[#All],5,FALSE)</f>
        <v>New Leahfurt</v>
      </c>
      <c r="K218" t="str">
        <f>VLOOKUP(Table7[[#This Row],[Customer_ID]],Table1[#All],6,FALSE)</f>
        <v>North Dakota</v>
      </c>
      <c r="L218" t="str">
        <f>VLOOKUP(Table7[[#This Row],[Customer_ID]],Table1[#All],7,FALSE)</f>
        <v>USA</v>
      </c>
      <c r="M218" t="str">
        <f>VLOOKUP(Table7[[#This Row],[Customer_ID]],Table1[#All],8,FALSE)</f>
        <v>Bronze</v>
      </c>
      <c r="N218" t="s">
        <v>1692</v>
      </c>
      <c r="O218" t="str">
        <f>VLOOKUP(Table7[[#This Row],[Product_ID]],Table4_2[#All],3,FALSE)</f>
        <v>Sports</v>
      </c>
      <c r="P218" t="str">
        <f>VLOOKUP(Table7[[#This Row],[Product_ID]],Table4_2[#All],4,FALSE)</f>
        <v>Fitness</v>
      </c>
      <c r="Q218">
        <f>VLOOKUP(Table7[[#This Row],[Product_ID]],Table4_2[#All],5,FALSE)</f>
        <v>477.61</v>
      </c>
      <c r="R218">
        <f>VLOOKUP(Table7[[#This Row],[Product_ID]],Table4_2[#All],6,FALSE)</f>
        <v>300</v>
      </c>
      <c r="S218" t="s">
        <v>1782</v>
      </c>
      <c r="T218" t="str">
        <f>VLOOKUP(Table7[[#This Row],[Store_ID]],Table5[#All],2,FALSE)</f>
        <v>Bean, Jones and Park</v>
      </c>
      <c r="U218" t="str">
        <f>VLOOKUP(Table7[[#This Row],[Store_ID]],Table5[#All],3,FALSE)</f>
        <v>West</v>
      </c>
      <c r="V218" t="str">
        <f>VLOOKUP(Table7[[#This Row],[Store_ID]],Table5[#All],4,FALSE)</f>
        <v>Thompsonborough</v>
      </c>
      <c r="W218" t="str">
        <f>VLOOKUP(Table7[[#This Row],[Store_ID]],Table5[#All],5,FALSE)</f>
        <v>Online</v>
      </c>
      <c r="X218">
        <v>3</v>
      </c>
      <c r="Y218">
        <v>141.6</v>
      </c>
      <c r="Z218">
        <v>0.08</v>
      </c>
      <c r="AA218" t="s">
        <v>1829</v>
      </c>
      <c r="AB218">
        <v>390.81599999999997</v>
      </c>
    </row>
    <row r="219" spans="1:28" x14ac:dyDescent="0.25">
      <c r="A219" t="s">
        <v>2043</v>
      </c>
      <c r="B219" s="2">
        <v>45219</v>
      </c>
      <c r="C219" t="s">
        <v>849</v>
      </c>
      <c r="D219" t="str">
        <f>VLOOKUP(Table7[[#This Row],[Customer_ID]],Table1[#All],2,FALSE)</f>
        <v>Cynthia Payne</v>
      </c>
      <c r="E219">
        <f t="shared" si="10"/>
        <v>20</v>
      </c>
      <c r="F219">
        <f t="shared" si="11"/>
        <v>10</v>
      </c>
      <c r="G219">
        <f t="shared" si="12"/>
        <v>2023</v>
      </c>
      <c r="H219">
        <f>VLOOKUP(Table7[[#This Row],[Customer_ID]],Table1[#All],3,FALSE)</f>
        <v>32</v>
      </c>
      <c r="I219" t="str">
        <f>VLOOKUP(Table7[[#This Row],[Customer_ID]],Table1[#All],4,FALSE)</f>
        <v>Female</v>
      </c>
      <c r="J219" t="str">
        <f>VLOOKUP(Table7[[#This Row],[Customer_ID]],Table1[#All],5,FALSE)</f>
        <v>South Gina</v>
      </c>
      <c r="K219" t="str">
        <f>VLOOKUP(Table7[[#This Row],[Customer_ID]],Table1[#All],6,FALSE)</f>
        <v>Kentucky</v>
      </c>
      <c r="L219" t="str">
        <f>VLOOKUP(Table7[[#This Row],[Customer_ID]],Table1[#All],7,FALSE)</f>
        <v>USA</v>
      </c>
      <c r="M219" t="str">
        <f>VLOOKUP(Table7[[#This Row],[Customer_ID]],Table1[#All],8,FALSE)</f>
        <v>Bronze</v>
      </c>
      <c r="N219" t="s">
        <v>1578</v>
      </c>
      <c r="O219" t="str">
        <f>VLOOKUP(Table7[[#This Row],[Product_ID]],Table4_2[#All],3,FALSE)</f>
        <v>Electronics</v>
      </c>
      <c r="P219" t="str">
        <f>VLOOKUP(Table7[[#This Row],[Product_ID]],Table4_2[#All],4,FALSE)</f>
        <v>Appliances</v>
      </c>
      <c r="Q219">
        <f>VLOOKUP(Table7[[#This Row],[Product_ID]],Table4_2[#All],5,FALSE)</f>
        <v>465.34</v>
      </c>
      <c r="R219">
        <f>VLOOKUP(Table7[[#This Row],[Product_ID]],Table4_2[#All],6,FALSE)</f>
        <v>301</v>
      </c>
      <c r="S219" t="s">
        <v>1813</v>
      </c>
      <c r="T219" t="str">
        <f>VLOOKUP(Table7[[#This Row],[Store_ID]],Table5[#All],2,FALSE)</f>
        <v>Mann-Austin</v>
      </c>
      <c r="U219" t="str">
        <f>VLOOKUP(Table7[[#This Row],[Store_ID]],Table5[#All],3,FALSE)</f>
        <v>East</v>
      </c>
      <c r="V219" t="str">
        <f>VLOOKUP(Table7[[#This Row],[Store_ID]],Table5[#All],4,FALSE)</f>
        <v>Vasquezborough</v>
      </c>
      <c r="W219" t="str">
        <f>VLOOKUP(Table7[[#This Row],[Store_ID]],Table5[#All],5,FALSE)</f>
        <v>Online</v>
      </c>
      <c r="X219">
        <v>1</v>
      </c>
      <c r="Y219">
        <v>332.82</v>
      </c>
      <c r="Z219">
        <v>0.14000000000000001</v>
      </c>
      <c r="AA219" t="s">
        <v>1826</v>
      </c>
      <c r="AB219">
        <v>286.22519999999997</v>
      </c>
    </row>
    <row r="220" spans="1:28" x14ac:dyDescent="0.25">
      <c r="A220" t="s">
        <v>2044</v>
      </c>
      <c r="B220" s="2">
        <v>45447</v>
      </c>
      <c r="C220" t="s">
        <v>788</v>
      </c>
      <c r="D220" t="str">
        <f>VLOOKUP(Table7[[#This Row],[Customer_ID]],Table1[#All],2,FALSE)</f>
        <v>Mary Russell</v>
      </c>
      <c r="E220">
        <f t="shared" si="10"/>
        <v>4</v>
      </c>
      <c r="F220">
        <f t="shared" si="11"/>
        <v>6</v>
      </c>
      <c r="G220">
        <f t="shared" si="12"/>
        <v>2024</v>
      </c>
      <c r="H220">
        <f>VLOOKUP(Table7[[#This Row],[Customer_ID]],Table1[#All],3,FALSE)</f>
        <v>58</v>
      </c>
      <c r="I220" t="str">
        <f>VLOOKUP(Table7[[#This Row],[Customer_ID]],Table1[#All],4,FALSE)</f>
        <v>Male</v>
      </c>
      <c r="J220" t="str">
        <f>VLOOKUP(Table7[[#This Row],[Customer_ID]],Table1[#All],5,FALSE)</f>
        <v>South Regina</v>
      </c>
      <c r="K220" t="str">
        <f>VLOOKUP(Table7[[#This Row],[Customer_ID]],Table1[#All],6,FALSE)</f>
        <v>Arkansas</v>
      </c>
      <c r="L220" t="str">
        <f>VLOOKUP(Table7[[#This Row],[Customer_ID]],Table1[#All],7,FALSE)</f>
        <v>USA</v>
      </c>
      <c r="M220" t="str">
        <f>VLOOKUP(Table7[[#This Row],[Customer_ID]],Table1[#All],8,FALSE)</f>
        <v>Bronze</v>
      </c>
      <c r="N220" t="s">
        <v>1692</v>
      </c>
      <c r="O220" t="str">
        <f>VLOOKUP(Table7[[#This Row],[Product_ID]],Table4_2[#All],3,FALSE)</f>
        <v>Sports</v>
      </c>
      <c r="P220" t="str">
        <f>VLOOKUP(Table7[[#This Row],[Product_ID]],Table4_2[#All],4,FALSE)</f>
        <v>Fitness</v>
      </c>
      <c r="Q220">
        <f>VLOOKUP(Table7[[#This Row],[Product_ID]],Table4_2[#All],5,FALSE)</f>
        <v>477.61</v>
      </c>
      <c r="R220">
        <f>VLOOKUP(Table7[[#This Row],[Product_ID]],Table4_2[#All],6,FALSE)</f>
        <v>300</v>
      </c>
      <c r="S220" t="s">
        <v>1757</v>
      </c>
      <c r="T220" t="str">
        <f>VLOOKUP(Table7[[#This Row],[Store_ID]],Table5[#All],2,FALSE)</f>
        <v>Martinez, Adkins and Johnson</v>
      </c>
      <c r="U220" t="str">
        <f>VLOOKUP(Table7[[#This Row],[Store_ID]],Table5[#All],3,FALSE)</f>
        <v>North</v>
      </c>
      <c r="V220" t="str">
        <f>VLOOKUP(Table7[[#This Row],[Store_ID]],Table5[#All],4,FALSE)</f>
        <v>Danielmouth</v>
      </c>
      <c r="W220" t="str">
        <f>VLOOKUP(Table7[[#This Row],[Store_ID]],Table5[#All],5,FALSE)</f>
        <v>Flagship</v>
      </c>
      <c r="X220">
        <v>4</v>
      </c>
      <c r="Y220">
        <v>640.97</v>
      </c>
      <c r="Z220">
        <v>0.11</v>
      </c>
      <c r="AA220" t="s">
        <v>1829</v>
      </c>
      <c r="AB220">
        <v>2281.8532</v>
      </c>
    </row>
    <row r="221" spans="1:28" x14ac:dyDescent="0.25">
      <c r="A221" t="s">
        <v>2045</v>
      </c>
      <c r="B221" s="2">
        <v>45225</v>
      </c>
      <c r="C221" t="s">
        <v>663</v>
      </c>
      <c r="D221" t="str">
        <f>VLOOKUP(Table7[[#This Row],[Customer_ID]],Table1[#All],2,FALSE)</f>
        <v>Sarah Brady</v>
      </c>
      <c r="E221">
        <f t="shared" si="10"/>
        <v>26</v>
      </c>
      <c r="F221">
        <f t="shared" si="11"/>
        <v>10</v>
      </c>
      <c r="G221">
        <f t="shared" si="12"/>
        <v>2023</v>
      </c>
      <c r="H221">
        <f>VLOOKUP(Table7[[#This Row],[Customer_ID]],Table1[#All],3,FALSE)</f>
        <v>47</v>
      </c>
      <c r="I221" t="str">
        <f>VLOOKUP(Table7[[#This Row],[Customer_ID]],Table1[#All],4,FALSE)</f>
        <v>Male</v>
      </c>
      <c r="J221" t="str">
        <f>VLOOKUP(Table7[[#This Row],[Customer_ID]],Table1[#All],5,FALSE)</f>
        <v>Johnsonland</v>
      </c>
      <c r="K221" t="str">
        <f>VLOOKUP(Table7[[#This Row],[Customer_ID]],Table1[#All],6,FALSE)</f>
        <v>Iowa</v>
      </c>
      <c r="L221" t="str">
        <f>VLOOKUP(Table7[[#This Row],[Customer_ID]],Table1[#All],7,FALSE)</f>
        <v>USA</v>
      </c>
      <c r="M221" t="str">
        <f>VLOOKUP(Table7[[#This Row],[Customer_ID]],Table1[#All],8,FALSE)</f>
        <v>Platinum</v>
      </c>
      <c r="N221" t="s">
        <v>1728</v>
      </c>
      <c r="O221" t="str">
        <f>VLOOKUP(Table7[[#This Row],[Product_ID]],Table4_2[#All],3,FALSE)</f>
        <v>Electronics</v>
      </c>
      <c r="P221" t="str">
        <f>VLOOKUP(Table7[[#This Row],[Product_ID]],Table4_2[#All],4,FALSE)</f>
        <v>Accessories</v>
      </c>
      <c r="Q221">
        <f>VLOOKUP(Table7[[#This Row],[Product_ID]],Table4_2[#All],5,FALSE)</f>
        <v>340.14</v>
      </c>
      <c r="R221">
        <f>VLOOKUP(Table7[[#This Row],[Product_ID]],Table4_2[#All],6,FALSE)</f>
        <v>361</v>
      </c>
      <c r="S221" t="s">
        <v>1801</v>
      </c>
      <c r="T221" t="str">
        <f>VLOOKUP(Table7[[#This Row],[Store_ID]],Table5[#All],2,FALSE)</f>
        <v>Shelton PLC</v>
      </c>
      <c r="U221" t="str">
        <f>VLOOKUP(Table7[[#This Row],[Store_ID]],Table5[#All],3,FALSE)</f>
        <v>North</v>
      </c>
      <c r="V221" t="str">
        <f>VLOOKUP(Table7[[#This Row],[Store_ID]],Table5[#All],4,FALSE)</f>
        <v>East Jenniferstad</v>
      </c>
      <c r="W221" t="str">
        <f>VLOOKUP(Table7[[#This Row],[Store_ID]],Table5[#All],5,FALSE)</f>
        <v>Flagship</v>
      </c>
      <c r="X221">
        <v>4</v>
      </c>
      <c r="Y221">
        <v>75.37</v>
      </c>
      <c r="Z221">
        <v>0.02</v>
      </c>
      <c r="AA221" t="s">
        <v>1829</v>
      </c>
      <c r="AB221">
        <v>295.4504</v>
      </c>
    </row>
    <row r="222" spans="1:28" x14ac:dyDescent="0.25">
      <c r="A222" t="s">
        <v>2046</v>
      </c>
      <c r="B222" s="2">
        <v>45754</v>
      </c>
      <c r="C222" t="s">
        <v>275</v>
      </c>
      <c r="D222" t="str">
        <f>VLOOKUP(Table7[[#This Row],[Customer_ID]],Table1[#All],2,FALSE)</f>
        <v>Rhonda Morales</v>
      </c>
      <c r="E222">
        <f t="shared" si="10"/>
        <v>7</v>
      </c>
      <c r="F222">
        <f t="shared" si="11"/>
        <v>4</v>
      </c>
      <c r="G222">
        <f t="shared" si="12"/>
        <v>2025</v>
      </c>
      <c r="H222">
        <f>VLOOKUP(Table7[[#This Row],[Customer_ID]],Table1[#All],3,FALSE)</f>
        <v>61</v>
      </c>
      <c r="I222" t="str">
        <f>VLOOKUP(Table7[[#This Row],[Customer_ID]],Table1[#All],4,FALSE)</f>
        <v>Female</v>
      </c>
      <c r="J222" t="str">
        <f>VLOOKUP(Table7[[#This Row],[Customer_ID]],Table1[#All],5,FALSE)</f>
        <v>Lake Barryfurt</v>
      </c>
      <c r="K222" t="str">
        <f>VLOOKUP(Table7[[#This Row],[Customer_ID]],Table1[#All],6,FALSE)</f>
        <v>California</v>
      </c>
      <c r="L222" t="str">
        <f>VLOOKUP(Table7[[#This Row],[Customer_ID]],Table1[#All],7,FALSE)</f>
        <v>USA</v>
      </c>
      <c r="M222" t="str">
        <f>VLOOKUP(Table7[[#This Row],[Customer_ID]],Table1[#All],8,FALSE)</f>
        <v>Gold</v>
      </c>
      <c r="N222" t="s">
        <v>1580</v>
      </c>
      <c r="O222" t="str">
        <f>VLOOKUP(Table7[[#This Row],[Product_ID]],Table4_2[#All],3,FALSE)</f>
        <v>Beauty</v>
      </c>
      <c r="P222" t="str">
        <f>VLOOKUP(Table7[[#This Row],[Product_ID]],Table4_2[#All],4,FALSE)</f>
        <v>Grooming</v>
      </c>
      <c r="Q222">
        <f>VLOOKUP(Table7[[#This Row],[Product_ID]],Table4_2[#All],5,FALSE)</f>
        <v>337.42</v>
      </c>
      <c r="R222">
        <f>VLOOKUP(Table7[[#This Row],[Product_ID]],Table4_2[#All],6,FALSE)</f>
        <v>256</v>
      </c>
      <c r="S222" t="s">
        <v>1810</v>
      </c>
      <c r="T222" t="str">
        <f>VLOOKUP(Table7[[#This Row],[Store_ID]],Table5[#All],2,FALSE)</f>
        <v>Guerrero-Schmitt</v>
      </c>
      <c r="U222" t="str">
        <f>VLOOKUP(Table7[[#This Row],[Store_ID]],Table5[#All],3,FALSE)</f>
        <v>East</v>
      </c>
      <c r="V222" t="str">
        <f>VLOOKUP(Table7[[#This Row],[Store_ID]],Table5[#All],4,FALSE)</f>
        <v>East Stevechester</v>
      </c>
      <c r="W222" t="str">
        <f>VLOOKUP(Table7[[#This Row],[Store_ID]],Table5[#All],5,FALSE)</f>
        <v>Flagship</v>
      </c>
      <c r="X222">
        <v>3</v>
      </c>
      <c r="Y222">
        <v>434.55</v>
      </c>
      <c r="Z222">
        <v>0.08</v>
      </c>
      <c r="AA222" t="s">
        <v>1829</v>
      </c>
      <c r="AB222">
        <v>1199.3579999999999</v>
      </c>
    </row>
    <row r="223" spans="1:28" x14ac:dyDescent="0.25">
      <c r="A223" t="s">
        <v>2047</v>
      </c>
      <c r="B223" s="2">
        <v>45729</v>
      </c>
      <c r="C223" t="s">
        <v>353</v>
      </c>
      <c r="D223" t="str">
        <f>VLOOKUP(Table7[[#This Row],[Customer_ID]],Table1[#All],2,FALSE)</f>
        <v>Sheila Wilson</v>
      </c>
      <c r="E223">
        <f t="shared" si="10"/>
        <v>13</v>
      </c>
      <c r="F223">
        <f t="shared" si="11"/>
        <v>3</v>
      </c>
      <c r="G223">
        <f t="shared" si="12"/>
        <v>2025</v>
      </c>
      <c r="H223">
        <f>VLOOKUP(Table7[[#This Row],[Customer_ID]],Table1[#All],3,FALSE)</f>
        <v>35</v>
      </c>
      <c r="I223" t="str">
        <f>VLOOKUP(Table7[[#This Row],[Customer_ID]],Table1[#All],4,FALSE)</f>
        <v>Male</v>
      </c>
      <c r="J223" t="str">
        <f>VLOOKUP(Table7[[#This Row],[Customer_ID]],Table1[#All],5,FALSE)</f>
        <v>South Dustin</v>
      </c>
      <c r="K223" t="str">
        <f>VLOOKUP(Table7[[#This Row],[Customer_ID]],Table1[#All],6,FALSE)</f>
        <v>Tennessee</v>
      </c>
      <c r="L223" t="str">
        <f>VLOOKUP(Table7[[#This Row],[Customer_ID]],Table1[#All],7,FALSE)</f>
        <v>USA</v>
      </c>
      <c r="M223" t="str">
        <f>VLOOKUP(Table7[[#This Row],[Customer_ID]],Table1[#All],8,FALSE)</f>
        <v>Silver</v>
      </c>
      <c r="N223" t="s">
        <v>1600</v>
      </c>
      <c r="O223" t="str">
        <f>VLOOKUP(Table7[[#This Row],[Product_ID]],Table4_2[#All],3,FALSE)</f>
        <v>Electronics</v>
      </c>
      <c r="P223" t="str">
        <f>VLOOKUP(Table7[[#This Row],[Product_ID]],Table4_2[#All],4,FALSE)</f>
        <v>Audio</v>
      </c>
      <c r="Q223">
        <f>VLOOKUP(Table7[[#This Row],[Product_ID]],Table4_2[#All],5,FALSE)</f>
        <v>322.41000000000003</v>
      </c>
      <c r="R223">
        <f>VLOOKUP(Table7[[#This Row],[Product_ID]],Table4_2[#All],6,FALSE)</f>
        <v>213</v>
      </c>
      <c r="S223" t="s">
        <v>1799</v>
      </c>
      <c r="T223" t="str">
        <f>VLOOKUP(Table7[[#This Row],[Store_ID]],Table5[#All],2,FALSE)</f>
        <v>Mcdonald Inc</v>
      </c>
      <c r="U223" t="str">
        <f>VLOOKUP(Table7[[#This Row],[Store_ID]],Table5[#All],3,FALSE)</f>
        <v>South</v>
      </c>
      <c r="V223" t="str">
        <f>VLOOKUP(Table7[[#This Row],[Store_ID]],Table5[#All],4,FALSE)</f>
        <v>Christopherland</v>
      </c>
      <c r="W223" t="str">
        <f>VLOOKUP(Table7[[#This Row],[Store_ID]],Table5[#All],5,FALSE)</f>
        <v>Outlet</v>
      </c>
      <c r="X223">
        <v>4</v>
      </c>
      <c r="Y223">
        <v>652.28</v>
      </c>
      <c r="Z223">
        <v>0.15</v>
      </c>
      <c r="AA223" t="s">
        <v>1824</v>
      </c>
      <c r="AB223">
        <v>2217.752</v>
      </c>
    </row>
    <row r="224" spans="1:28" x14ac:dyDescent="0.25">
      <c r="A224" t="s">
        <v>2048</v>
      </c>
      <c r="B224" s="2">
        <v>45480</v>
      </c>
      <c r="C224" t="s">
        <v>857</v>
      </c>
      <c r="D224" t="str">
        <f>VLOOKUP(Table7[[#This Row],[Customer_ID]],Table1[#All],2,FALSE)</f>
        <v>Tyrone Olson</v>
      </c>
      <c r="E224">
        <f t="shared" si="10"/>
        <v>7</v>
      </c>
      <c r="F224">
        <f t="shared" si="11"/>
        <v>7</v>
      </c>
      <c r="G224">
        <f t="shared" si="12"/>
        <v>2024</v>
      </c>
      <c r="H224">
        <f>VLOOKUP(Table7[[#This Row],[Customer_ID]],Table1[#All],3,FALSE)</f>
        <v>45</v>
      </c>
      <c r="I224" t="str">
        <f>VLOOKUP(Table7[[#This Row],[Customer_ID]],Table1[#All],4,FALSE)</f>
        <v>Female</v>
      </c>
      <c r="J224" t="str">
        <f>VLOOKUP(Table7[[#This Row],[Customer_ID]],Table1[#All],5,FALSE)</f>
        <v>Emilytown</v>
      </c>
      <c r="K224" t="str">
        <f>VLOOKUP(Table7[[#This Row],[Customer_ID]],Table1[#All],6,FALSE)</f>
        <v>California</v>
      </c>
      <c r="L224" t="str">
        <f>VLOOKUP(Table7[[#This Row],[Customer_ID]],Table1[#All],7,FALSE)</f>
        <v>USA</v>
      </c>
      <c r="M224" t="str">
        <f>VLOOKUP(Table7[[#This Row],[Customer_ID]],Table1[#All],8,FALSE)</f>
        <v>Silver</v>
      </c>
      <c r="N224" t="s">
        <v>1700</v>
      </c>
      <c r="O224" t="str">
        <f>VLOOKUP(Table7[[#This Row],[Product_ID]],Table4_2[#All],3,FALSE)</f>
        <v>Electronics</v>
      </c>
      <c r="P224" t="str">
        <f>VLOOKUP(Table7[[#This Row],[Product_ID]],Table4_2[#All],4,FALSE)</f>
        <v>Computer</v>
      </c>
      <c r="Q224">
        <f>VLOOKUP(Table7[[#This Row],[Product_ID]],Table4_2[#All],5,FALSE)</f>
        <v>392.89</v>
      </c>
      <c r="R224">
        <f>VLOOKUP(Table7[[#This Row],[Product_ID]],Table4_2[#All],6,FALSE)</f>
        <v>320</v>
      </c>
      <c r="S224" t="s">
        <v>1807</v>
      </c>
      <c r="T224" t="str">
        <f>VLOOKUP(Table7[[#This Row],[Store_ID]],Table5[#All],2,FALSE)</f>
        <v>Holloway Ltd</v>
      </c>
      <c r="U224" t="str">
        <f>VLOOKUP(Table7[[#This Row],[Store_ID]],Table5[#All],3,FALSE)</f>
        <v>North</v>
      </c>
      <c r="V224" t="str">
        <f>VLOOKUP(Table7[[#This Row],[Store_ID]],Table5[#All],4,FALSE)</f>
        <v>Bensonhaven</v>
      </c>
      <c r="W224" t="str">
        <f>VLOOKUP(Table7[[#This Row],[Store_ID]],Table5[#All],5,FALSE)</f>
        <v>Flagship</v>
      </c>
      <c r="X224">
        <v>3</v>
      </c>
      <c r="Y224">
        <v>207.8</v>
      </c>
      <c r="Z224">
        <v>0.15</v>
      </c>
      <c r="AA224" t="s">
        <v>1824</v>
      </c>
      <c r="AB224">
        <v>529.8900000000001</v>
      </c>
    </row>
    <row r="225" spans="1:28" x14ac:dyDescent="0.25">
      <c r="A225" t="s">
        <v>2049</v>
      </c>
      <c r="B225" s="2">
        <v>45361</v>
      </c>
      <c r="C225" t="s">
        <v>1521</v>
      </c>
      <c r="D225" t="str">
        <f>VLOOKUP(Table7[[#This Row],[Customer_ID]],Table1[#All],2,FALSE)</f>
        <v>James Berger</v>
      </c>
      <c r="E225">
        <f t="shared" si="10"/>
        <v>10</v>
      </c>
      <c r="F225">
        <f t="shared" si="11"/>
        <v>3</v>
      </c>
      <c r="G225">
        <f t="shared" si="12"/>
        <v>2024</v>
      </c>
      <c r="H225">
        <f>VLOOKUP(Table7[[#This Row],[Customer_ID]],Table1[#All],3,FALSE)</f>
        <v>23</v>
      </c>
      <c r="I225" t="str">
        <f>VLOOKUP(Table7[[#This Row],[Customer_ID]],Table1[#All],4,FALSE)</f>
        <v>Female</v>
      </c>
      <c r="J225" t="str">
        <f>VLOOKUP(Table7[[#This Row],[Customer_ID]],Table1[#All],5,FALSE)</f>
        <v>Bryanmouth</v>
      </c>
      <c r="K225" t="str">
        <f>VLOOKUP(Table7[[#This Row],[Customer_ID]],Table1[#All],6,FALSE)</f>
        <v>Delaware</v>
      </c>
      <c r="L225" t="str">
        <f>VLOOKUP(Table7[[#This Row],[Customer_ID]],Table1[#All],7,FALSE)</f>
        <v>USA</v>
      </c>
      <c r="M225" t="str">
        <f>VLOOKUP(Table7[[#This Row],[Customer_ID]],Table1[#All],8,FALSE)</f>
        <v>Bronze</v>
      </c>
      <c r="N225" t="s">
        <v>1670</v>
      </c>
      <c r="O225" t="str">
        <f>VLOOKUP(Table7[[#This Row],[Product_ID]],Table4_2[#All],3,FALSE)</f>
        <v>Sports</v>
      </c>
      <c r="P225" t="str">
        <f>VLOOKUP(Table7[[#This Row],[Product_ID]],Table4_2[#All],4,FALSE)</f>
        <v>Equipment</v>
      </c>
      <c r="Q225">
        <f>VLOOKUP(Table7[[#This Row],[Product_ID]],Table4_2[#All],5,FALSE)</f>
        <v>103.45</v>
      </c>
      <c r="R225">
        <f>VLOOKUP(Table7[[#This Row],[Product_ID]],Table4_2[#All],6,FALSE)</f>
        <v>465</v>
      </c>
      <c r="S225" t="s">
        <v>1801</v>
      </c>
      <c r="T225" t="str">
        <f>VLOOKUP(Table7[[#This Row],[Store_ID]],Table5[#All],2,FALSE)</f>
        <v>Shelton PLC</v>
      </c>
      <c r="U225" t="str">
        <f>VLOOKUP(Table7[[#This Row],[Store_ID]],Table5[#All],3,FALSE)</f>
        <v>North</v>
      </c>
      <c r="V225" t="str">
        <f>VLOOKUP(Table7[[#This Row],[Store_ID]],Table5[#All],4,FALSE)</f>
        <v>East Jenniferstad</v>
      </c>
      <c r="W225" t="str">
        <f>VLOOKUP(Table7[[#This Row],[Store_ID]],Table5[#All],5,FALSE)</f>
        <v>Flagship</v>
      </c>
      <c r="X225">
        <v>4</v>
      </c>
      <c r="Y225">
        <v>385.5</v>
      </c>
      <c r="Z225">
        <v>0.03</v>
      </c>
      <c r="AA225" t="s">
        <v>1826</v>
      </c>
      <c r="AB225">
        <v>1495.74</v>
      </c>
    </row>
    <row r="226" spans="1:28" x14ac:dyDescent="0.25">
      <c r="A226" t="s">
        <v>2050</v>
      </c>
      <c r="B226" s="2">
        <v>45915</v>
      </c>
      <c r="C226" t="s">
        <v>344</v>
      </c>
      <c r="D226" t="str">
        <f>VLOOKUP(Table7[[#This Row],[Customer_ID]],Table1[#All],2,FALSE)</f>
        <v>Samantha Walker</v>
      </c>
      <c r="E226">
        <f t="shared" si="10"/>
        <v>15</v>
      </c>
      <c r="F226">
        <f t="shared" si="11"/>
        <v>9</v>
      </c>
      <c r="G226">
        <f t="shared" si="12"/>
        <v>2025</v>
      </c>
      <c r="H226">
        <f>VLOOKUP(Table7[[#This Row],[Customer_ID]],Table1[#All],3,FALSE)</f>
        <v>30</v>
      </c>
      <c r="I226" t="str">
        <f>VLOOKUP(Table7[[#This Row],[Customer_ID]],Table1[#All],4,FALSE)</f>
        <v>Female</v>
      </c>
      <c r="J226" t="str">
        <f>VLOOKUP(Table7[[#This Row],[Customer_ID]],Table1[#All],5,FALSE)</f>
        <v>Timothyburgh</v>
      </c>
      <c r="K226" t="str">
        <f>VLOOKUP(Table7[[#This Row],[Customer_ID]],Table1[#All],6,FALSE)</f>
        <v>Louisiana</v>
      </c>
      <c r="L226" t="str">
        <f>VLOOKUP(Table7[[#This Row],[Customer_ID]],Table1[#All],7,FALSE)</f>
        <v>USA</v>
      </c>
      <c r="M226" t="str">
        <f>VLOOKUP(Table7[[#This Row],[Customer_ID]],Table1[#All],8,FALSE)</f>
        <v>Platinum</v>
      </c>
      <c r="N226" t="s">
        <v>1678</v>
      </c>
      <c r="O226" t="str">
        <f>VLOOKUP(Table7[[#This Row],[Product_ID]],Table4_2[#All],3,FALSE)</f>
        <v>Sports</v>
      </c>
      <c r="P226" t="str">
        <f>VLOOKUP(Table7[[#This Row],[Product_ID]],Table4_2[#All],4,FALSE)</f>
        <v>Fitness</v>
      </c>
      <c r="Q226">
        <f>VLOOKUP(Table7[[#This Row],[Product_ID]],Table4_2[#All],5,FALSE)</f>
        <v>240.63</v>
      </c>
      <c r="R226">
        <f>VLOOKUP(Table7[[#This Row],[Product_ID]],Table4_2[#All],6,FALSE)</f>
        <v>423</v>
      </c>
      <c r="S226" t="s">
        <v>1776</v>
      </c>
      <c r="T226" t="str">
        <f>VLOOKUP(Table7[[#This Row],[Store_ID]],Table5[#All],2,FALSE)</f>
        <v>Benson-Elliott</v>
      </c>
      <c r="U226" t="str">
        <f>VLOOKUP(Table7[[#This Row],[Store_ID]],Table5[#All],3,FALSE)</f>
        <v>East</v>
      </c>
      <c r="V226" t="str">
        <f>VLOOKUP(Table7[[#This Row],[Store_ID]],Table5[#All],4,FALSE)</f>
        <v>Port Josephberg</v>
      </c>
      <c r="W226" t="str">
        <f>VLOOKUP(Table7[[#This Row],[Store_ID]],Table5[#All],5,FALSE)</f>
        <v>Online</v>
      </c>
      <c r="X226">
        <v>3</v>
      </c>
      <c r="Y226">
        <v>548.19000000000005</v>
      </c>
      <c r="Z226">
        <v>0.12</v>
      </c>
      <c r="AA226" t="s">
        <v>1824</v>
      </c>
      <c r="AB226">
        <v>1447.2216000000001</v>
      </c>
    </row>
    <row r="227" spans="1:28" x14ac:dyDescent="0.25">
      <c r="A227" t="s">
        <v>2051</v>
      </c>
      <c r="B227" s="2">
        <v>45607</v>
      </c>
      <c r="C227" t="s">
        <v>255</v>
      </c>
      <c r="D227" t="str">
        <f>VLOOKUP(Table7[[#This Row],[Customer_ID]],Table1[#All],2,FALSE)</f>
        <v>Roy Cole</v>
      </c>
      <c r="E227">
        <f t="shared" si="10"/>
        <v>11</v>
      </c>
      <c r="F227">
        <f t="shared" si="11"/>
        <v>11</v>
      </c>
      <c r="G227">
        <f t="shared" si="12"/>
        <v>2024</v>
      </c>
      <c r="H227">
        <f>VLOOKUP(Table7[[#This Row],[Customer_ID]],Table1[#All],3,FALSE)</f>
        <v>24</v>
      </c>
      <c r="I227" t="str">
        <f>VLOOKUP(Table7[[#This Row],[Customer_ID]],Table1[#All],4,FALSE)</f>
        <v>Female</v>
      </c>
      <c r="J227" t="str">
        <f>VLOOKUP(Table7[[#This Row],[Customer_ID]],Table1[#All],5,FALSE)</f>
        <v>North Cynthiatown</v>
      </c>
      <c r="K227" t="str">
        <f>VLOOKUP(Table7[[#This Row],[Customer_ID]],Table1[#All],6,FALSE)</f>
        <v>New Jersey</v>
      </c>
      <c r="L227" t="str">
        <f>VLOOKUP(Table7[[#This Row],[Customer_ID]],Table1[#All],7,FALSE)</f>
        <v>USA</v>
      </c>
      <c r="M227" t="str">
        <f>VLOOKUP(Table7[[#This Row],[Customer_ID]],Table1[#All],8,FALSE)</f>
        <v>Platinum</v>
      </c>
      <c r="N227" t="s">
        <v>1694</v>
      </c>
      <c r="O227" t="str">
        <f>VLOOKUP(Table7[[#This Row],[Product_ID]],Table4_2[#All],3,FALSE)</f>
        <v>Sports</v>
      </c>
      <c r="P227" t="str">
        <f>VLOOKUP(Table7[[#This Row],[Product_ID]],Table4_2[#All],4,FALSE)</f>
        <v>Team Sports</v>
      </c>
      <c r="Q227">
        <f>VLOOKUP(Table7[[#This Row],[Product_ID]],Table4_2[#All],5,FALSE)</f>
        <v>107.06</v>
      </c>
      <c r="R227">
        <f>VLOOKUP(Table7[[#This Row],[Product_ID]],Table4_2[#All],6,FALSE)</f>
        <v>359</v>
      </c>
      <c r="S227" t="s">
        <v>1786</v>
      </c>
      <c r="T227" t="str">
        <f>VLOOKUP(Table7[[#This Row],[Store_ID]],Table5[#All],2,FALSE)</f>
        <v>Moore, Padilla and Butler</v>
      </c>
      <c r="U227" t="str">
        <f>VLOOKUP(Table7[[#This Row],[Store_ID]],Table5[#All],3,FALSE)</f>
        <v>South</v>
      </c>
      <c r="V227" t="str">
        <f>VLOOKUP(Table7[[#This Row],[Store_ID]],Table5[#All],4,FALSE)</f>
        <v>East Johnstad</v>
      </c>
      <c r="W227" t="str">
        <f>VLOOKUP(Table7[[#This Row],[Store_ID]],Table5[#All],5,FALSE)</f>
        <v>Flagship</v>
      </c>
      <c r="X227">
        <v>3</v>
      </c>
      <c r="Y227">
        <v>927.6</v>
      </c>
      <c r="Z227">
        <v>0.09</v>
      </c>
      <c r="AA227" t="s">
        <v>1824</v>
      </c>
      <c r="AB227">
        <v>2532.348</v>
      </c>
    </row>
    <row r="228" spans="1:28" x14ac:dyDescent="0.25">
      <c r="A228" t="s">
        <v>2052</v>
      </c>
      <c r="B228" s="2">
        <v>45666</v>
      </c>
      <c r="C228" t="s">
        <v>849</v>
      </c>
      <c r="D228" t="str">
        <f>VLOOKUP(Table7[[#This Row],[Customer_ID]],Table1[#All],2,FALSE)</f>
        <v>Cynthia Payne</v>
      </c>
      <c r="E228">
        <f t="shared" si="10"/>
        <v>9</v>
      </c>
      <c r="F228">
        <f t="shared" si="11"/>
        <v>1</v>
      </c>
      <c r="G228">
        <f t="shared" si="12"/>
        <v>2025</v>
      </c>
      <c r="H228">
        <f>VLOOKUP(Table7[[#This Row],[Customer_ID]],Table1[#All],3,FALSE)</f>
        <v>32</v>
      </c>
      <c r="I228" t="str">
        <f>VLOOKUP(Table7[[#This Row],[Customer_ID]],Table1[#All],4,FALSE)</f>
        <v>Female</v>
      </c>
      <c r="J228" t="str">
        <f>VLOOKUP(Table7[[#This Row],[Customer_ID]],Table1[#All],5,FALSE)</f>
        <v>South Gina</v>
      </c>
      <c r="K228" t="str">
        <f>VLOOKUP(Table7[[#This Row],[Customer_ID]],Table1[#All],6,FALSE)</f>
        <v>Kentucky</v>
      </c>
      <c r="L228" t="str">
        <f>VLOOKUP(Table7[[#This Row],[Customer_ID]],Table1[#All],7,FALSE)</f>
        <v>USA</v>
      </c>
      <c r="M228" t="str">
        <f>VLOOKUP(Table7[[#This Row],[Customer_ID]],Table1[#All],8,FALSE)</f>
        <v>Bronze</v>
      </c>
      <c r="N228" t="s">
        <v>1670</v>
      </c>
      <c r="O228" t="str">
        <f>VLOOKUP(Table7[[#This Row],[Product_ID]],Table4_2[#All],3,FALSE)</f>
        <v>Sports</v>
      </c>
      <c r="P228" t="str">
        <f>VLOOKUP(Table7[[#This Row],[Product_ID]],Table4_2[#All],4,FALSE)</f>
        <v>Equipment</v>
      </c>
      <c r="Q228">
        <f>VLOOKUP(Table7[[#This Row],[Product_ID]],Table4_2[#All],5,FALSE)</f>
        <v>103.45</v>
      </c>
      <c r="R228">
        <f>VLOOKUP(Table7[[#This Row],[Product_ID]],Table4_2[#All],6,FALSE)</f>
        <v>465</v>
      </c>
      <c r="S228" t="s">
        <v>1766</v>
      </c>
      <c r="T228" t="str">
        <f>VLOOKUP(Table7[[#This Row],[Store_ID]],Table5[#All],2,FALSE)</f>
        <v>Johnson-Wright</v>
      </c>
      <c r="U228" t="str">
        <f>VLOOKUP(Table7[[#This Row],[Store_ID]],Table5[#All],3,FALSE)</f>
        <v>North</v>
      </c>
      <c r="V228" t="str">
        <f>VLOOKUP(Table7[[#This Row],[Store_ID]],Table5[#All],4,FALSE)</f>
        <v>Hoodberg</v>
      </c>
      <c r="W228" t="str">
        <f>VLOOKUP(Table7[[#This Row],[Store_ID]],Table5[#All],5,FALSE)</f>
        <v>Outlet</v>
      </c>
      <c r="X228">
        <v>4</v>
      </c>
      <c r="Y228">
        <v>585.04</v>
      </c>
      <c r="Z228">
        <v>0.22</v>
      </c>
      <c r="AA228" t="s">
        <v>1826</v>
      </c>
      <c r="AB228">
        <v>1825.3248000000001</v>
      </c>
    </row>
    <row r="229" spans="1:28" x14ac:dyDescent="0.25">
      <c r="A229" t="s">
        <v>2053</v>
      </c>
      <c r="B229" s="2">
        <v>45406</v>
      </c>
      <c r="C229" t="s">
        <v>1533</v>
      </c>
      <c r="D229" t="str">
        <f>VLOOKUP(Table7[[#This Row],[Customer_ID]],Table1[#All],2,FALSE)</f>
        <v>Philip Pennington</v>
      </c>
      <c r="E229">
        <f t="shared" si="10"/>
        <v>24</v>
      </c>
      <c r="F229">
        <f t="shared" si="11"/>
        <v>4</v>
      </c>
      <c r="G229">
        <f t="shared" si="12"/>
        <v>2024</v>
      </c>
      <c r="H229">
        <f>VLOOKUP(Table7[[#This Row],[Customer_ID]],Table1[#All],3,FALSE)</f>
        <v>27</v>
      </c>
      <c r="I229" t="str">
        <f>VLOOKUP(Table7[[#This Row],[Customer_ID]],Table1[#All],4,FALSE)</f>
        <v>Female</v>
      </c>
      <c r="J229" t="str">
        <f>VLOOKUP(Table7[[#This Row],[Customer_ID]],Table1[#All],5,FALSE)</f>
        <v>East Valerieview</v>
      </c>
      <c r="K229" t="str">
        <f>VLOOKUP(Table7[[#This Row],[Customer_ID]],Table1[#All],6,FALSE)</f>
        <v>Oregon</v>
      </c>
      <c r="L229" t="str">
        <f>VLOOKUP(Table7[[#This Row],[Customer_ID]],Table1[#All],7,FALSE)</f>
        <v>USA</v>
      </c>
      <c r="M229" t="str">
        <f>VLOOKUP(Table7[[#This Row],[Customer_ID]],Table1[#All],8,FALSE)</f>
        <v>Platinum</v>
      </c>
      <c r="N229" t="s">
        <v>1626</v>
      </c>
      <c r="O229" t="str">
        <f>VLOOKUP(Table7[[#This Row],[Product_ID]],Table4_2[#All],3,FALSE)</f>
        <v>Electronics</v>
      </c>
      <c r="P229" t="str">
        <f>VLOOKUP(Table7[[#This Row],[Product_ID]],Table4_2[#All],4,FALSE)</f>
        <v>Mobile</v>
      </c>
      <c r="Q229">
        <f>VLOOKUP(Table7[[#This Row],[Product_ID]],Table4_2[#All],5,FALSE)</f>
        <v>326.06</v>
      </c>
      <c r="R229">
        <f>VLOOKUP(Table7[[#This Row],[Product_ID]],Table4_2[#All],6,FALSE)</f>
        <v>301</v>
      </c>
      <c r="S229" t="s">
        <v>1761</v>
      </c>
      <c r="T229" t="str">
        <f>VLOOKUP(Table7[[#This Row],[Store_ID]],Table5[#All],2,FALSE)</f>
        <v>Black-Horn</v>
      </c>
      <c r="U229" t="str">
        <f>VLOOKUP(Table7[[#This Row],[Store_ID]],Table5[#All],3,FALSE)</f>
        <v>South</v>
      </c>
      <c r="V229" t="str">
        <f>VLOOKUP(Table7[[#This Row],[Store_ID]],Table5[#All],4,FALSE)</f>
        <v>North Nancyview</v>
      </c>
      <c r="W229" t="str">
        <f>VLOOKUP(Table7[[#This Row],[Store_ID]],Table5[#All],5,FALSE)</f>
        <v>Outlet</v>
      </c>
      <c r="X229">
        <v>2</v>
      </c>
      <c r="Y229">
        <v>999.89</v>
      </c>
      <c r="Z229">
        <v>0.09</v>
      </c>
      <c r="AA229" t="s">
        <v>1824</v>
      </c>
      <c r="AB229">
        <v>1819.7998</v>
      </c>
    </row>
    <row r="230" spans="1:28" x14ac:dyDescent="0.25">
      <c r="A230" t="s">
        <v>2054</v>
      </c>
      <c r="B230" s="2">
        <v>45284</v>
      </c>
      <c r="C230" t="s">
        <v>378</v>
      </c>
      <c r="D230" t="str">
        <f>VLOOKUP(Table7[[#This Row],[Customer_ID]],Table1[#All],2,FALSE)</f>
        <v>Erica Carney</v>
      </c>
      <c r="E230">
        <f t="shared" si="10"/>
        <v>24</v>
      </c>
      <c r="F230">
        <f t="shared" si="11"/>
        <v>12</v>
      </c>
      <c r="G230">
        <f t="shared" si="12"/>
        <v>2023</v>
      </c>
      <c r="H230">
        <f>VLOOKUP(Table7[[#This Row],[Customer_ID]],Table1[#All],3,FALSE)</f>
        <v>62</v>
      </c>
      <c r="I230" t="str">
        <f>VLOOKUP(Table7[[#This Row],[Customer_ID]],Table1[#All],4,FALSE)</f>
        <v>Female</v>
      </c>
      <c r="J230" t="str">
        <f>VLOOKUP(Table7[[#This Row],[Customer_ID]],Table1[#All],5,FALSE)</f>
        <v>North Justin</v>
      </c>
      <c r="K230" t="str">
        <f>VLOOKUP(Table7[[#This Row],[Customer_ID]],Table1[#All],6,FALSE)</f>
        <v>North Dakota</v>
      </c>
      <c r="L230" t="str">
        <f>VLOOKUP(Table7[[#This Row],[Customer_ID]],Table1[#All],7,FALSE)</f>
        <v>USA</v>
      </c>
      <c r="M230" t="str">
        <f>VLOOKUP(Table7[[#This Row],[Customer_ID]],Table1[#All],8,FALSE)</f>
        <v>Platinum</v>
      </c>
      <c r="N230" t="s">
        <v>1698</v>
      </c>
      <c r="O230" t="str">
        <f>VLOOKUP(Table7[[#This Row],[Product_ID]],Table4_2[#All],3,FALSE)</f>
        <v>Clothing</v>
      </c>
      <c r="P230" t="str">
        <f>VLOOKUP(Table7[[#This Row],[Product_ID]],Table4_2[#All],4,FALSE)</f>
        <v>Footwear</v>
      </c>
      <c r="Q230">
        <f>VLOOKUP(Table7[[#This Row],[Product_ID]],Table4_2[#All],5,FALSE)</f>
        <v>158.13999999999999</v>
      </c>
      <c r="R230">
        <f>VLOOKUP(Table7[[#This Row],[Product_ID]],Table4_2[#All],6,FALSE)</f>
        <v>82</v>
      </c>
      <c r="S230" t="s">
        <v>1766</v>
      </c>
      <c r="T230" t="str">
        <f>VLOOKUP(Table7[[#This Row],[Store_ID]],Table5[#All],2,FALSE)</f>
        <v>Johnson-Wright</v>
      </c>
      <c r="U230" t="str">
        <f>VLOOKUP(Table7[[#This Row],[Store_ID]],Table5[#All],3,FALSE)</f>
        <v>North</v>
      </c>
      <c r="V230" t="str">
        <f>VLOOKUP(Table7[[#This Row],[Store_ID]],Table5[#All],4,FALSE)</f>
        <v>Hoodberg</v>
      </c>
      <c r="W230" t="str">
        <f>VLOOKUP(Table7[[#This Row],[Store_ID]],Table5[#All],5,FALSE)</f>
        <v>Outlet</v>
      </c>
      <c r="X230">
        <v>2</v>
      </c>
      <c r="Y230">
        <v>848.98</v>
      </c>
      <c r="Z230">
        <v>0.04</v>
      </c>
      <c r="AA230" t="s">
        <v>1826</v>
      </c>
      <c r="AB230">
        <v>1630.0416</v>
      </c>
    </row>
    <row r="231" spans="1:28" x14ac:dyDescent="0.25">
      <c r="A231" t="s">
        <v>2055</v>
      </c>
      <c r="B231" s="2">
        <v>45348</v>
      </c>
      <c r="C231" t="s">
        <v>481</v>
      </c>
      <c r="D231" t="str">
        <f>VLOOKUP(Table7[[#This Row],[Customer_ID]],Table1[#All],2,FALSE)</f>
        <v>Maria Ramirez</v>
      </c>
      <c r="E231">
        <f t="shared" si="10"/>
        <v>26</v>
      </c>
      <c r="F231">
        <f t="shared" si="11"/>
        <v>2</v>
      </c>
      <c r="G231">
        <f t="shared" si="12"/>
        <v>2024</v>
      </c>
      <c r="H231">
        <f>VLOOKUP(Table7[[#This Row],[Customer_ID]],Table1[#All],3,FALSE)</f>
        <v>37</v>
      </c>
      <c r="I231" t="str">
        <f>VLOOKUP(Table7[[#This Row],[Customer_ID]],Table1[#All],4,FALSE)</f>
        <v>Male</v>
      </c>
      <c r="J231" t="str">
        <f>VLOOKUP(Table7[[#This Row],[Customer_ID]],Table1[#All],5,FALSE)</f>
        <v>West Brandon</v>
      </c>
      <c r="K231" t="str">
        <f>VLOOKUP(Table7[[#This Row],[Customer_ID]],Table1[#All],6,FALSE)</f>
        <v>Montana</v>
      </c>
      <c r="L231" t="str">
        <f>VLOOKUP(Table7[[#This Row],[Customer_ID]],Table1[#All],7,FALSE)</f>
        <v>USA</v>
      </c>
      <c r="M231" t="str">
        <f>VLOOKUP(Table7[[#This Row],[Customer_ID]],Table1[#All],8,FALSE)</f>
        <v>Bronze</v>
      </c>
      <c r="N231" t="s">
        <v>1668</v>
      </c>
      <c r="O231" t="str">
        <f>VLOOKUP(Table7[[#This Row],[Product_ID]],Table4_2[#All],3,FALSE)</f>
        <v>Beauty</v>
      </c>
      <c r="P231" t="str">
        <f>VLOOKUP(Table7[[#This Row],[Product_ID]],Table4_2[#All],4,FALSE)</f>
        <v>Fragrance</v>
      </c>
      <c r="Q231">
        <f>VLOOKUP(Table7[[#This Row],[Product_ID]],Table4_2[#All],5,FALSE)</f>
        <v>482.75</v>
      </c>
      <c r="R231">
        <f>VLOOKUP(Table7[[#This Row],[Product_ID]],Table4_2[#All],6,FALSE)</f>
        <v>444</v>
      </c>
      <c r="S231" t="s">
        <v>1799</v>
      </c>
      <c r="T231" t="str">
        <f>VLOOKUP(Table7[[#This Row],[Store_ID]],Table5[#All],2,FALSE)</f>
        <v>Mcdonald Inc</v>
      </c>
      <c r="U231" t="str">
        <f>VLOOKUP(Table7[[#This Row],[Store_ID]],Table5[#All],3,FALSE)</f>
        <v>South</v>
      </c>
      <c r="V231" t="str">
        <f>VLOOKUP(Table7[[#This Row],[Store_ID]],Table5[#All],4,FALSE)</f>
        <v>Christopherland</v>
      </c>
      <c r="W231" t="str">
        <f>VLOOKUP(Table7[[#This Row],[Store_ID]],Table5[#All],5,FALSE)</f>
        <v>Outlet</v>
      </c>
      <c r="X231">
        <v>3</v>
      </c>
      <c r="Y231">
        <v>769.56</v>
      </c>
      <c r="Z231">
        <v>0.08</v>
      </c>
      <c r="AA231" t="s">
        <v>1824</v>
      </c>
      <c r="AB231">
        <v>2123.9856</v>
      </c>
    </row>
    <row r="232" spans="1:28" x14ac:dyDescent="0.25">
      <c r="A232" t="s">
        <v>2056</v>
      </c>
      <c r="B232" s="2">
        <v>45676</v>
      </c>
      <c r="C232" t="s">
        <v>188</v>
      </c>
      <c r="D232" t="str">
        <f>VLOOKUP(Table7[[#This Row],[Customer_ID]],Table1[#All],2,FALSE)</f>
        <v>Timothy Weaver</v>
      </c>
      <c r="E232">
        <f t="shared" si="10"/>
        <v>19</v>
      </c>
      <c r="F232">
        <f t="shared" si="11"/>
        <v>1</v>
      </c>
      <c r="G232">
        <f t="shared" si="12"/>
        <v>2025</v>
      </c>
      <c r="H232">
        <f>VLOOKUP(Table7[[#This Row],[Customer_ID]],Table1[#All],3,FALSE)</f>
        <v>45</v>
      </c>
      <c r="I232" t="str">
        <f>VLOOKUP(Table7[[#This Row],[Customer_ID]],Table1[#All],4,FALSE)</f>
        <v>Female</v>
      </c>
      <c r="J232" t="str">
        <f>VLOOKUP(Table7[[#This Row],[Customer_ID]],Table1[#All],5,FALSE)</f>
        <v>New Amy</v>
      </c>
      <c r="K232" t="str">
        <f>VLOOKUP(Table7[[#This Row],[Customer_ID]],Table1[#All],6,FALSE)</f>
        <v>Ohio</v>
      </c>
      <c r="L232" t="str">
        <f>VLOOKUP(Table7[[#This Row],[Customer_ID]],Table1[#All],7,FALSE)</f>
        <v>USA</v>
      </c>
      <c r="M232" t="str">
        <f>VLOOKUP(Table7[[#This Row],[Customer_ID]],Table1[#All],8,FALSE)</f>
        <v>Gold</v>
      </c>
      <c r="N232" t="s">
        <v>1644</v>
      </c>
      <c r="O232" t="str">
        <f>VLOOKUP(Table7[[#This Row],[Product_ID]],Table4_2[#All],3,FALSE)</f>
        <v>Electronics</v>
      </c>
      <c r="P232" t="str">
        <f>VLOOKUP(Table7[[#This Row],[Product_ID]],Table4_2[#All],4,FALSE)</f>
        <v>Accessories</v>
      </c>
      <c r="Q232">
        <f>VLOOKUP(Table7[[#This Row],[Product_ID]],Table4_2[#All],5,FALSE)</f>
        <v>177.98</v>
      </c>
      <c r="R232">
        <f>VLOOKUP(Table7[[#This Row],[Product_ID]],Table4_2[#All],6,FALSE)</f>
        <v>103</v>
      </c>
      <c r="S232" t="s">
        <v>1797</v>
      </c>
      <c r="T232" t="str">
        <f>VLOOKUP(Table7[[#This Row],[Store_ID]],Table5[#All],2,FALSE)</f>
        <v>Gardner, Humphrey and Contreras</v>
      </c>
      <c r="U232" t="str">
        <f>VLOOKUP(Table7[[#This Row],[Store_ID]],Table5[#All],3,FALSE)</f>
        <v>East</v>
      </c>
      <c r="V232" t="str">
        <f>VLOOKUP(Table7[[#This Row],[Store_ID]],Table5[#All],4,FALSE)</f>
        <v>Johnsonville</v>
      </c>
      <c r="W232" t="str">
        <f>VLOOKUP(Table7[[#This Row],[Store_ID]],Table5[#All],5,FALSE)</f>
        <v>Flagship</v>
      </c>
      <c r="X232">
        <v>3</v>
      </c>
      <c r="Y232">
        <v>449.88</v>
      </c>
      <c r="Z232">
        <v>0.1</v>
      </c>
      <c r="AA232" t="s">
        <v>1826</v>
      </c>
      <c r="AB232">
        <v>1214.6759999999999</v>
      </c>
    </row>
    <row r="233" spans="1:28" x14ac:dyDescent="0.25">
      <c r="A233" t="s">
        <v>2057</v>
      </c>
      <c r="B233" s="2">
        <v>45863</v>
      </c>
      <c r="C233" t="s">
        <v>875</v>
      </c>
      <c r="D233" t="str">
        <f>VLOOKUP(Table7[[#This Row],[Customer_ID]],Table1[#All],2,FALSE)</f>
        <v>Shannon Miller</v>
      </c>
      <c r="E233">
        <f t="shared" si="10"/>
        <v>25</v>
      </c>
      <c r="F233">
        <f t="shared" si="11"/>
        <v>7</v>
      </c>
      <c r="G233">
        <f t="shared" si="12"/>
        <v>2025</v>
      </c>
      <c r="H233">
        <f>VLOOKUP(Table7[[#This Row],[Customer_ID]],Table1[#All],3,FALSE)</f>
        <v>22</v>
      </c>
      <c r="I233" t="str">
        <f>VLOOKUP(Table7[[#This Row],[Customer_ID]],Table1[#All],4,FALSE)</f>
        <v>Male</v>
      </c>
      <c r="J233" t="str">
        <f>VLOOKUP(Table7[[#This Row],[Customer_ID]],Table1[#All],5,FALSE)</f>
        <v>North Austinport</v>
      </c>
      <c r="K233" t="str">
        <f>VLOOKUP(Table7[[#This Row],[Customer_ID]],Table1[#All],6,FALSE)</f>
        <v>Kentucky</v>
      </c>
      <c r="L233" t="str">
        <f>VLOOKUP(Table7[[#This Row],[Customer_ID]],Table1[#All],7,FALSE)</f>
        <v>USA</v>
      </c>
      <c r="M233" t="str">
        <f>VLOOKUP(Table7[[#This Row],[Customer_ID]],Table1[#All],8,FALSE)</f>
        <v>Gold</v>
      </c>
      <c r="N233" t="s">
        <v>1686</v>
      </c>
      <c r="O233" t="str">
        <f>VLOOKUP(Table7[[#This Row],[Product_ID]],Table4_2[#All],3,FALSE)</f>
        <v>Clothing</v>
      </c>
      <c r="P233" t="str">
        <f>VLOOKUP(Table7[[#This Row],[Product_ID]],Table4_2[#All],4,FALSE)</f>
        <v>Bottoms</v>
      </c>
      <c r="Q233">
        <f>VLOOKUP(Table7[[#This Row],[Product_ID]],Table4_2[#All],5,FALSE)</f>
        <v>218.22</v>
      </c>
      <c r="R233">
        <f>VLOOKUP(Table7[[#This Row],[Product_ID]],Table4_2[#All],6,FALSE)</f>
        <v>224</v>
      </c>
      <c r="S233" t="s">
        <v>1794</v>
      </c>
      <c r="T233" t="str">
        <f>VLOOKUP(Table7[[#This Row],[Store_ID]],Table5[#All],2,FALSE)</f>
        <v>Thomas, Bridges and Harris</v>
      </c>
      <c r="U233" t="str">
        <f>VLOOKUP(Table7[[#This Row],[Store_ID]],Table5[#All],3,FALSE)</f>
        <v>North</v>
      </c>
      <c r="V233" t="str">
        <f>VLOOKUP(Table7[[#This Row],[Store_ID]],Table5[#All],4,FALSE)</f>
        <v>Sabrinatown</v>
      </c>
      <c r="W233" t="str">
        <f>VLOOKUP(Table7[[#This Row],[Store_ID]],Table5[#All],5,FALSE)</f>
        <v>Online</v>
      </c>
      <c r="X233">
        <v>4</v>
      </c>
      <c r="Y233">
        <v>383.74</v>
      </c>
      <c r="Z233">
        <v>0.01</v>
      </c>
      <c r="AA233" t="s">
        <v>1824</v>
      </c>
      <c r="AB233">
        <v>1519.6104</v>
      </c>
    </row>
    <row r="234" spans="1:28" x14ac:dyDescent="0.25">
      <c r="A234" t="s">
        <v>2058</v>
      </c>
      <c r="B234" s="2">
        <v>45409</v>
      </c>
      <c r="C234" t="s">
        <v>499</v>
      </c>
      <c r="D234" t="str">
        <f>VLOOKUP(Table7[[#This Row],[Customer_ID]],Table1[#All],2,FALSE)</f>
        <v>Theresa Campbell</v>
      </c>
      <c r="E234">
        <f t="shared" si="10"/>
        <v>27</v>
      </c>
      <c r="F234">
        <f t="shared" si="11"/>
        <v>4</v>
      </c>
      <c r="G234">
        <f t="shared" si="12"/>
        <v>2024</v>
      </c>
      <c r="H234">
        <f>VLOOKUP(Table7[[#This Row],[Customer_ID]],Table1[#All],3,FALSE)</f>
        <v>42</v>
      </c>
      <c r="I234" t="str">
        <f>VLOOKUP(Table7[[#This Row],[Customer_ID]],Table1[#All],4,FALSE)</f>
        <v>Female</v>
      </c>
      <c r="J234" t="str">
        <f>VLOOKUP(Table7[[#This Row],[Customer_ID]],Table1[#All],5,FALSE)</f>
        <v>New Brian</v>
      </c>
      <c r="K234" t="str">
        <f>VLOOKUP(Table7[[#This Row],[Customer_ID]],Table1[#All],6,FALSE)</f>
        <v>Wisconsin</v>
      </c>
      <c r="L234" t="str">
        <f>VLOOKUP(Table7[[#This Row],[Customer_ID]],Table1[#All],7,FALSE)</f>
        <v>USA</v>
      </c>
      <c r="M234" t="str">
        <f>VLOOKUP(Table7[[#This Row],[Customer_ID]],Table1[#All],8,FALSE)</f>
        <v>Bronze</v>
      </c>
      <c r="N234" t="s">
        <v>1664</v>
      </c>
      <c r="O234" t="str">
        <f>VLOOKUP(Table7[[#This Row],[Product_ID]],Table4_2[#All],3,FALSE)</f>
        <v>Clothing</v>
      </c>
      <c r="P234" t="str">
        <f>VLOOKUP(Table7[[#This Row],[Product_ID]],Table4_2[#All],4,FALSE)</f>
        <v>Accessories</v>
      </c>
      <c r="Q234">
        <f>VLOOKUP(Table7[[#This Row],[Product_ID]],Table4_2[#All],5,FALSE)</f>
        <v>113.83</v>
      </c>
      <c r="R234">
        <f>VLOOKUP(Table7[[#This Row],[Product_ID]],Table4_2[#All],6,FALSE)</f>
        <v>485</v>
      </c>
      <c r="S234" t="s">
        <v>1789</v>
      </c>
      <c r="T234" t="str">
        <f>VLOOKUP(Table7[[#This Row],[Store_ID]],Table5[#All],2,FALSE)</f>
        <v>Hill, Wagner and Ballard</v>
      </c>
      <c r="U234" t="str">
        <f>VLOOKUP(Table7[[#This Row],[Store_ID]],Table5[#All],3,FALSE)</f>
        <v>East</v>
      </c>
      <c r="V234" t="str">
        <f>VLOOKUP(Table7[[#This Row],[Store_ID]],Table5[#All],4,FALSE)</f>
        <v>East Davidville</v>
      </c>
      <c r="W234" t="str">
        <f>VLOOKUP(Table7[[#This Row],[Store_ID]],Table5[#All],5,FALSE)</f>
        <v>Online</v>
      </c>
      <c r="X234">
        <v>4</v>
      </c>
      <c r="Y234">
        <v>794.97</v>
      </c>
      <c r="Z234">
        <v>0.24</v>
      </c>
      <c r="AA234" t="s">
        <v>1826</v>
      </c>
      <c r="AB234">
        <v>2416.7087999999999</v>
      </c>
    </row>
    <row r="235" spans="1:28" x14ac:dyDescent="0.25">
      <c r="A235" t="s">
        <v>2059</v>
      </c>
      <c r="B235" s="2">
        <v>45880</v>
      </c>
      <c r="C235" t="s">
        <v>52</v>
      </c>
      <c r="D235" t="str">
        <f>VLOOKUP(Table7[[#This Row],[Customer_ID]],Table1[#All],2,FALSE)</f>
        <v>Dominic Page</v>
      </c>
      <c r="E235">
        <f t="shared" si="10"/>
        <v>11</v>
      </c>
      <c r="F235">
        <f t="shared" si="11"/>
        <v>8</v>
      </c>
      <c r="G235">
        <f t="shared" si="12"/>
        <v>2025</v>
      </c>
      <c r="H235">
        <f>VLOOKUP(Table7[[#This Row],[Customer_ID]],Table1[#All],3,FALSE)</f>
        <v>53</v>
      </c>
      <c r="I235" t="str">
        <f>VLOOKUP(Table7[[#This Row],[Customer_ID]],Table1[#All],4,FALSE)</f>
        <v>Male</v>
      </c>
      <c r="J235" t="str">
        <f>VLOOKUP(Table7[[#This Row],[Customer_ID]],Table1[#All],5,FALSE)</f>
        <v>Port Michaelburgh</v>
      </c>
      <c r="K235" t="str">
        <f>VLOOKUP(Table7[[#This Row],[Customer_ID]],Table1[#All],6,FALSE)</f>
        <v>Pennsylvania</v>
      </c>
      <c r="L235" t="str">
        <f>VLOOKUP(Table7[[#This Row],[Customer_ID]],Table1[#All],7,FALSE)</f>
        <v>USA</v>
      </c>
      <c r="M235" t="str">
        <f>VLOOKUP(Table7[[#This Row],[Customer_ID]],Table1[#All],8,FALSE)</f>
        <v>Bronze</v>
      </c>
      <c r="N235" t="s">
        <v>1706</v>
      </c>
      <c r="O235" t="str">
        <f>VLOOKUP(Table7[[#This Row],[Product_ID]],Table4_2[#All],3,FALSE)</f>
        <v>Home</v>
      </c>
      <c r="P235" t="str">
        <f>VLOOKUP(Table7[[#This Row],[Product_ID]],Table4_2[#All],4,FALSE)</f>
        <v>Lighting</v>
      </c>
      <c r="Q235">
        <f>VLOOKUP(Table7[[#This Row],[Product_ID]],Table4_2[#All],5,FALSE)</f>
        <v>228.53</v>
      </c>
      <c r="R235">
        <f>VLOOKUP(Table7[[#This Row],[Product_ID]],Table4_2[#All],6,FALSE)</f>
        <v>469</v>
      </c>
      <c r="S235" t="s">
        <v>1773</v>
      </c>
      <c r="T235" t="str">
        <f>VLOOKUP(Table7[[#This Row],[Store_ID]],Table5[#All],2,FALSE)</f>
        <v>Gray Ltd</v>
      </c>
      <c r="U235" t="str">
        <f>VLOOKUP(Table7[[#This Row],[Store_ID]],Table5[#All],3,FALSE)</f>
        <v>North</v>
      </c>
      <c r="V235" t="str">
        <f>VLOOKUP(Table7[[#This Row],[Store_ID]],Table5[#All],4,FALSE)</f>
        <v>New Michaelchester</v>
      </c>
      <c r="W235" t="str">
        <f>VLOOKUP(Table7[[#This Row],[Store_ID]],Table5[#All],5,FALSE)</f>
        <v>Outlet</v>
      </c>
      <c r="X235">
        <v>1</v>
      </c>
      <c r="Y235">
        <v>989.63</v>
      </c>
      <c r="Z235">
        <v>0.05</v>
      </c>
      <c r="AA235" t="s">
        <v>1826</v>
      </c>
      <c r="AB235">
        <v>940.1484999999999</v>
      </c>
    </row>
    <row r="236" spans="1:28" x14ac:dyDescent="0.25">
      <c r="A236" t="s">
        <v>2060</v>
      </c>
      <c r="B236" s="2">
        <v>45731</v>
      </c>
      <c r="C236" t="s">
        <v>1053</v>
      </c>
      <c r="D236" t="str">
        <f>VLOOKUP(Table7[[#This Row],[Customer_ID]],Table1[#All],2,FALSE)</f>
        <v>Jennifer Woods</v>
      </c>
      <c r="E236">
        <f t="shared" si="10"/>
        <v>15</v>
      </c>
      <c r="F236">
        <f t="shared" si="11"/>
        <v>3</v>
      </c>
      <c r="G236">
        <f t="shared" si="12"/>
        <v>2025</v>
      </c>
      <c r="H236">
        <f>VLOOKUP(Table7[[#This Row],[Customer_ID]],Table1[#All],3,FALSE)</f>
        <v>37</v>
      </c>
      <c r="I236" t="str">
        <f>VLOOKUP(Table7[[#This Row],[Customer_ID]],Table1[#All],4,FALSE)</f>
        <v>Male</v>
      </c>
      <c r="J236" t="str">
        <f>VLOOKUP(Table7[[#This Row],[Customer_ID]],Table1[#All],5,FALSE)</f>
        <v>West Brendamouth</v>
      </c>
      <c r="K236" t="str">
        <f>VLOOKUP(Table7[[#This Row],[Customer_ID]],Table1[#All],6,FALSE)</f>
        <v>North Carolina</v>
      </c>
      <c r="L236" t="str">
        <f>VLOOKUP(Table7[[#This Row],[Customer_ID]],Table1[#All],7,FALSE)</f>
        <v>USA</v>
      </c>
      <c r="M236" t="str">
        <f>VLOOKUP(Table7[[#This Row],[Customer_ID]],Table1[#All],8,FALSE)</f>
        <v>Platinum</v>
      </c>
      <c r="N236" t="s">
        <v>1656</v>
      </c>
      <c r="O236" t="str">
        <f>VLOOKUP(Table7[[#This Row],[Product_ID]],Table4_2[#All],3,FALSE)</f>
        <v>Sports</v>
      </c>
      <c r="P236" t="str">
        <f>VLOOKUP(Table7[[#This Row],[Product_ID]],Table4_2[#All],4,FALSE)</f>
        <v>Accessories</v>
      </c>
      <c r="Q236">
        <f>VLOOKUP(Table7[[#This Row],[Product_ID]],Table4_2[#All],5,FALSE)</f>
        <v>434.84</v>
      </c>
      <c r="R236">
        <f>VLOOKUP(Table7[[#This Row],[Product_ID]],Table4_2[#All],6,FALSE)</f>
        <v>185</v>
      </c>
      <c r="S236" t="s">
        <v>1752</v>
      </c>
      <c r="T236" t="str">
        <f>VLOOKUP(Table7[[#This Row],[Store_ID]],Table5[#All],2,FALSE)</f>
        <v>Rivera-Warner</v>
      </c>
      <c r="U236" t="str">
        <f>VLOOKUP(Table7[[#This Row],[Store_ID]],Table5[#All],3,FALSE)</f>
        <v>East</v>
      </c>
      <c r="V236" t="str">
        <f>VLOOKUP(Table7[[#This Row],[Store_ID]],Table5[#All],4,FALSE)</f>
        <v>Washingtonfurt</v>
      </c>
      <c r="W236" t="str">
        <f>VLOOKUP(Table7[[#This Row],[Store_ID]],Table5[#All],5,FALSE)</f>
        <v>Flagship</v>
      </c>
      <c r="X236">
        <v>1</v>
      </c>
      <c r="Y236">
        <v>447.16</v>
      </c>
      <c r="Z236">
        <v>0.22</v>
      </c>
      <c r="AA236" t="s">
        <v>1829</v>
      </c>
      <c r="AB236">
        <v>348.78480000000002</v>
      </c>
    </row>
    <row r="237" spans="1:28" x14ac:dyDescent="0.25">
      <c r="A237" t="s">
        <v>2061</v>
      </c>
      <c r="B237" s="2">
        <v>45671</v>
      </c>
      <c r="C237" t="s">
        <v>44</v>
      </c>
      <c r="D237" t="str">
        <f>VLOOKUP(Table7[[#This Row],[Customer_ID]],Table1[#All],2,FALSE)</f>
        <v>Melissa Howard</v>
      </c>
      <c r="E237">
        <f t="shared" si="10"/>
        <v>14</v>
      </c>
      <c r="F237">
        <f t="shared" si="11"/>
        <v>1</v>
      </c>
      <c r="G237">
        <f t="shared" si="12"/>
        <v>2025</v>
      </c>
      <c r="H237">
        <f>VLOOKUP(Table7[[#This Row],[Customer_ID]],Table1[#All],3,FALSE)</f>
        <v>53</v>
      </c>
      <c r="I237" t="str">
        <f>VLOOKUP(Table7[[#This Row],[Customer_ID]],Table1[#All],4,FALSE)</f>
        <v>Female</v>
      </c>
      <c r="J237" t="str">
        <f>VLOOKUP(Table7[[#This Row],[Customer_ID]],Table1[#All],5,FALSE)</f>
        <v>Maynardton</v>
      </c>
      <c r="K237" t="str">
        <f>VLOOKUP(Table7[[#This Row],[Customer_ID]],Table1[#All],6,FALSE)</f>
        <v>New Hampshire</v>
      </c>
      <c r="L237" t="str">
        <f>VLOOKUP(Table7[[#This Row],[Customer_ID]],Table1[#All],7,FALSE)</f>
        <v>USA</v>
      </c>
      <c r="M237" t="str">
        <f>VLOOKUP(Table7[[#This Row],[Customer_ID]],Table1[#All],8,FALSE)</f>
        <v>Gold</v>
      </c>
      <c r="N237" t="s">
        <v>1736</v>
      </c>
      <c r="O237" t="str">
        <f>VLOOKUP(Table7[[#This Row],[Product_ID]],Table4_2[#All],3,FALSE)</f>
        <v>Beauty</v>
      </c>
      <c r="P237" t="str">
        <f>VLOOKUP(Table7[[#This Row],[Product_ID]],Table4_2[#All],4,FALSE)</f>
        <v>Skincare</v>
      </c>
      <c r="Q237">
        <f>VLOOKUP(Table7[[#This Row],[Product_ID]],Table4_2[#All],5,FALSE)</f>
        <v>358.47</v>
      </c>
      <c r="R237">
        <f>VLOOKUP(Table7[[#This Row],[Product_ID]],Table4_2[#All],6,FALSE)</f>
        <v>213</v>
      </c>
      <c r="S237" t="s">
        <v>1776</v>
      </c>
      <c r="T237" t="str">
        <f>VLOOKUP(Table7[[#This Row],[Store_ID]],Table5[#All],2,FALSE)</f>
        <v>Benson-Elliott</v>
      </c>
      <c r="U237" t="str">
        <f>VLOOKUP(Table7[[#This Row],[Store_ID]],Table5[#All],3,FALSE)</f>
        <v>East</v>
      </c>
      <c r="V237" t="str">
        <f>VLOOKUP(Table7[[#This Row],[Store_ID]],Table5[#All],4,FALSE)</f>
        <v>Port Josephberg</v>
      </c>
      <c r="W237" t="str">
        <f>VLOOKUP(Table7[[#This Row],[Store_ID]],Table5[#All],5,FALSE)</f>
        <v>Online</v>
      </c>
      <c r="X237">
        <v>1</v>
      </c>
      <c r="Y237">
        <v>946.9</v>
      </c>
      <c r="Z237">
        <v>0.28999999999999998</v>
      </c>
      <c r="AA237" t="s">
        <v>1829</v>
      </c>
      <c r="AB237">
        <v>672.29899999999998</v>
      </c>
    </row>
    <row r="238" spans="1:28" x14ac:dyDescent="0.25">
      <c r="A238" t="s">
        <v>2062</v>
      </c>
      <c r="B238" s="2">
        <v>45809</v>
      </c>
      <c r="C238" t="s">
        <v>562</v>
      </c>
      <c r="D238" t="str">
        <f>VLOOKUP(Table7[[#This Row],[Customer_ID]],Table1[#All],2,FALSE)</f>
        <v>Steve Mclaughlin</v>
      </c>
      <c r="E238">
        <f t="shared" si="10"/>
        <v>1</v>
      </c>
      <c r="F238">
        <f t="shared" si="11"/>
        <v>6</v>
      </c>
      <c r="G238">
        <f t="shared" si="12"/>
        <v>2025</v>
      </c>
      <c r="H238">
        <f>VLOOKUP(Table7[[#This Row],[Customer_ID]],Table1[#All],3,FALSE)</f>
        <v>64</v>
      </c>
      <c r="I238" t="str">
        <f>VLOOKUP(Table7[[#This Row],[Customer_ID]],Table1[#All],4,FALSE)</f>
        <v>Male</v>
      </c>
      <c r="J238" t="str">
        <f>VLOOKUP(Table7[[#This Row],[Customer_ID]],Table1[#All],5,FALSE)</f>
        <v>Josephmouth</v>
      </c>
      <c r="K238" t="str">
        <f>VLOOKUP(Table7[[#This Row],[Customer_ID]],Table1[#All],6,FALSE)</f>
        <v>New Hampshire</v>
      </c>
      <c r="L238" t="str">
        <f>VLOOKUP(Table7[[#This Row],[Customer_ID]],Table1[#All],7,FALSE)</f>
        <v>USA</v>
      </c>
      <c r="M238" t="str">
        <f>VLOOKUP(Table7[[#This Row],[Customer_ID]],Table1[#All],8,FALSE)</f>
        <v>Bronze</v>
      </c>
      <c r="N238" t="s">
        <v>1582</v>
      </c>
      <c r="O238" t="str">
        <f>VLOOKUP(Table7[[#This Row],[Product_ID]],Table4_2[#All],3,FALSE)</f>
        <v>Sports</v>
      </c>
      <c r="P238" t="str">
        <f>VLOOKUP(Table7[[#This Row],[Product_ID]],Table4_2[#All],4,FALSE)</f>
        <v>Accessories</v>
      </c>
      <c r="Q238">
        <f>VLOOKUP(Table7[[#This Row],[Product_ID]],Table4_2[#All],5,FALSE)</f>
        <v>144.53</v>
      </c>
      <c r="R238">
        <f>VLOOKUP(Table7[[#This Row],[Product_ID]],Table4_2[#All],6,FALSE)</f>
        <v>367</v>
      </c>
      <c r="S238" t="s">
        <v>1752</v>
      </c>
      <c r="T238" t="str">
        <f>VLOOKUP(Table7[[#This Row],[Store_ID]],Table5[#All],2,FALSE)</f>
        <v>Rivera-Warner</v>
      </c>
      <c r="U238" t="str">
        <f>VLOOKUP(Table7[[#This Row],[Store_ID]],Table5[#All],3,FALSE)</f>
        <v>East</v>
      </c>
      <c r="V238" t="str">
        <f>VLOOKUP(Table7[[#This Row],[Store_ID]],Table5[#All],4,FALSE)</f>
        <v>Washingtonfurt</v>
      </c>
      <c r="W238" t="str">
        <f>VLOOKUP(Table7[[#This Row],[Store_ID]],Table5[#All],5,FALSE)</f>
        <v>Flagship</v>
      </c>
      <c r="X238">
        <v>4</v>
      </c>
      <c r="Y238">
        <v>469.68</v>
      </c>
      <c r="Z238">
        <v>0.19</v>
      </c>
      <c r="AA238" t="s">
        <v>1824</v>
      </c>
      <c r="AB238">
        <v>1521.7632000000001</v>
      </c>
    </row>
    <row r="239" spans="1:28" x14ac:dyDescent="0.25">
      <c r="A239" t="s">
        <v>2063</v>
      </c>
      <c r="B239" s="2">
        <v>45559</v>
      </c>
      <c r="C239" t="s">
        <v>1518</v>
      </c>
      <c r="D239" t="str">
        <f>VLOOKUP(Table7[[#This Row],[Customer_ID]],Table1[#All],2,FALSE)</f>
        <v>Justin Lopez</v>
      </c>
      <c r="E239">
        <f t="shared" si="10"/>
        <v>24</v>
      </c>
      <c r="F239">
        <f t="shared" si="11"/>
        <v>9</v>
      </c>
      <c r="G239">
        <f t="shared" si="12"/>
        <v>2024</v>
      </c>
      <c r="H239">
        <f>VLOOKUP(Table7[[#This Row],[Customer_ID]],Table1[#All],3,FALSE)</f>
        <v>21</v>
      </c>
      <c r="I239" t="str">
        <f>VLOOKUP(Table7[[#This Row],[Customer_ID]],Table1[#All],4,FALSE)</f>
        <v>Male</v>
      </c>
      <c r="J239" t="str">
        <f>VLOOKUP(Table7[[#This Row],[Customer_ID]],Table1[#All],5,FALSE)</f>
        <v>Port Cheryl</v>
      </c>
      <c r="K239" t="str">
        <f>VLOOKUP(Table7[[#This Row],[Customer_ID]],Table1[#All],6,FALSE)</f>
        <v>Texas</v>
      </c>
      <c r="L239" t="str">
        <f>VLOOKUP(Table7[[#This Row],[Customer_ID]],Table1[#All],7,FALSE)</f>
        <v>USA</v>
      </c>
      <c r="M239" t="str">
        <f>VLOOKUP(Table7[[#This Row],[Customer_ID]],Table1[#All],8,FALSE)</f>
        <v>Gold</v>
      </c>
      <c r="N239" t="s">
        <v>1604</v>
      </c>
      <c r="O239" t="str">
        <f>VLOOKUP(Table7[[#This Row],[Product_ID]],Table4_2[#All],3,FALSE)</f>
        <v>Sports</v>
      </c>
      <c r="P239" t="str">
        <f>VLOOKUP(Table7[[#This Row],[Product_ID]],Table4_2[#All],4,FALSE)</f>
        <v>Accessories</v>
      </c>
      <c r="Q239">
        <f>VLOOKUP(Table7[[#This Row],[Product_ID]],Table4_2[#All],5,FALSE)</f>
        <v>38.76</v>
      </c>
      <c r="R239">
        <f>VLOOKUP(Table7[[#This Row],[Product_ID]],Table4_2[#All],6,FALSE)</f>
        <v>137</v>
      </c>
      <c r="S239" t="s">
        <v>1807</v>
      </c>
      <c r="T239" t="str">
        <f>VLOOKUP(Table7[[#This Row],[Store_ID]],Table5[#All],2,FALSE)</f>
        <v>Holloway Ltd</v>
      </c>
      <c r="U239" t="str">
        <f>VLOOKUP(Table7[[#This Row],[Store_ID]],Table5[#All],3,FALSE)</f>
        <v>North</v>
      </c>
      <c r="V239" t="str">
        <f>VLOOKUP(Table7[[#This Row],[Store_ID]],Table5[#All],4,FALSE)</f>
        <v>Bensonhaven</v>
      </c>
      <c r="W239" t="str">
        <f>VLOOKUP(Table7[[#This Row],[Store_ID]],Table5[#All],5,FALSE)</f>
        <v>Flagship</v>
      </c>
      <c r="X239">
        <v>4</v>
      </c>
      <c r="Y239">
        <v>320.64</v>
      </c>
      <c r="Z239">
        <v>0.2</v>
      </c>
      <c r="AA239" t="s">
        <v>1829</v>
      </c>
      <c r="AB239">
        <v>1026.048</v>
      </c>
    </row>
    <row r="240" spans="1:28" x14ac:dyDescent="0.25">
      <c r="A240" t="s">
        <v>2064</v>
      </c>
      <c r="B240" s="2">
        <v>45253</v>
      </c>
      <c r="C240" t="s">
        <v>461</v>
      </c>
      <c r="D240" t="str">
        <f>VLOOKUP(Table7[[#This Row],[Customer_ID]],Table1[#All],2,FALSE)</f>
        <v>Matthew Hanna</v>
      </c>
      <c r="E240">
        <f t="shared" si="10"/>
        <v>23</v>
      </c>
      <c r="F240">
        <f t="shared" si="11"/>
        <v>11</v>
      </c>
      <c r="G240">
        <f t="shared" si="12"/>
        <v>2023</v>
      </c>
      <c r="H240">
        <f>VLOOKUP(Table7[[#This Row],[Customer_ID]],Table1[#All],3,FALSE)</f>
        <v>33</v>
      </c>
      <c r="I240" t="str">
        <f>VLOOKUP(Table7[[#This Row],[Customer_ID]],Table1[#All],4,FALSE)</f>
        <v>Female</v>
      </c>
      <c r="J240" t="str">
        <f>VLOOKUP(Table7[[#This Row],[Customer_ID]],Table1[#All],5,FALSE)</f>
        <v>Gonzalezbury</v>
      </c>
      <c r="K240" t="str">
        <f>VLOOKUP(Table7[[#This Row],[Customer_ID]],Table1[#All],6,FALSE)</f>
        <v>Michigan</v>
      </c>
      <c r="L240" t="str">
        <f>VLOOKUP(Table7[[#This Row],[Customer_ID]],Table1[#All],7,FALSE)</f>
        <v>USA</v>
      </c>
      <c r="M240" t="str">
        <f>VLOOKUP(Table7[[#This Row],[Customer_ID]],Table1[#All],8,FALSE)</f>
        <v>Platinum</v>
      </c>
      <c r="N240" t="s">
        <v>1578</v>
      </c>
      <c r="O240" t="str">
        <f>VLOOKUP(Table7[[#This Row],[Product_ID]],Table4_2[#All],3,FALSE)</f>
        <v>Electronics</v>
      </c>
      <c r="P240" t="str">
        <f>VLOOKUP(Table7[[#This Row],[Product_ID]],Table4_2[#All],4,FALSE)</f>
        <v>Appliances</v>
      </c>
      <c r="Q240">
        <f>VLOOKUP(Table7[[#This Row],[Product_ID]],Table4_2[#All],5,FALSE)</f>
        <v>465.34</v>
      </c>
      <c r="R240">
        <f>VLOOKUP(Table7[[#This Row],[Product_ID]],Table4_2[#All],6,FALSE)</f>
        <v>301</v>
      </c>
      <c r="S240" t="s">
        <v>1773</v>
      </c>
      <c r="T240" t="str">
        <f>VLOOKUP(Table7[[#This Row],[Store_ID]],Table5[#All],2,FALSE)</f>
        <v>Gray Ltd</v>
      </c>
      <c r="U240" t="str">
        <f>VLOOKUP(Table7[[#This Row],[Store_ID]],Table5[#All],3,FALSE)</f>
        <v>North</v>
      </c>
      <c r="V240" t="str">
        <f>VLOOKUP(Table7[[#This Row],[Store_ID]],Table5[#All],4,FALSE)</f>
        <v>New Michaelchester</v>
      </c>
      <c r="W240" t="str">
        <f>VLOOKUP(Table7[[#This Row],[Store_ID]],Table5[#All],5,FALSE)</f>
        <v>Outlet</v>
      </c>
      <c r="X240">
        <v>1</v>
      </c>
      <c r="Y240">
        <v>594.44000000000005</v>
      </c>
      <c r="Z240">
        <v>0.21</v>
      </c>
      <c r="AA240" t="s">
        <v>1824</v>
      </c>
      <c r="AB240">
        <v>469.60759999999999</v>
      </c>
    </row>
    <row r="241" spans="1:28" x14ac:dyDescent="0.25">
      <c r="A241" t="s">
        <v>2065</v>
      </c>
      <c r="B241" s="2">
        <v>45861</v>
      </c>
      <c r="C241" t="s">
        <v>702</v>
      </c>
      <c r="D241" t="str">
        <f>VLOOKUP(Table7[[#This Row],[Customer_ID]],Table1[#All],2,FALSE)</f>
        <v>Kathryn Garcia</v>
      </c>
      <c r="E241">
        <f t="shared" si="10"/>
        <v>23</v>
      </c>
      <c r="F241">
        <f t="shared" si="11"/>
        <v>7</v>
      </c>
      <c r="G241">
        <f t="shared" si="12"/>
        <v>2025</v>
      </c>
      <c r="H241">
        <f>VLOOKUP(Table7[[#This Row],[Customer_ID]],Table1[#All],3,FALSE)</f>
        <v>44</v>
      </c>
      <c r="I241" t="str">
        <f>VLOOKUP(Table7[[#This Row],[Customer_ID]],Table1[#All],4,FALSE)</f>
        <v>Male</v>
      </c>
      <c r="J241" t="str">
        <f>VLOOKUP(Table7[[#This Row],[Customer_ID]],Table1[#All],5,FALSE)</f>
        <v>Morrismouth</v>
      </c>
      <c r="K241" t="str">
        <f>VLOOKUP(Table7[[#This Row],[Customer_ID]],Table1[#All],6,FALSE)</f>
        <v>California</v>
      </c>
      <c r="L241" t="str">
        <f>VLOOKUP(Table7[[#This Row],[Customer_ID]],Table1[#All],7,FALSE)</f>
        <v>USA</v>
      </c>
      <c r="M241" t="str">
        <f>VLOOKUP(Table7[[#This Row],[Customer_ID]],Table1[#All],8,FALSE)</f>
        <v>Platinum</v>
      </c>
      <c r="N241" t="s">
        <v>1720</v>
      </c>
      <c r="O241" t="str">
        <f>VLOOKUP(Table7[[#This Row],[Product_ID]],Table4_2[#All],3,FALSE)</f>
        <v>Home</v>
      </c>
      <c r="P241" t="str">
        <f>VLOOKUP(Table7[[#This Row],[Product_ID]],Table4_2[#All],4,FALSE)</f>
        <v>Kitchen</v>
      </c>
      <c r="Q241">
        <f>VLOOKUP(Table7[[#This Row],[Product_ID]],Table4_2[#All],5,FALSE)</f>
        <v>176.07</v>
      </c>
      <c r="R241">
        <f>VLOOKUP(Table7[[#This Row],[Product_ID]],Table4_2[#All],6,FALSE)</f>
        <v>82</v>
      </c>
      <c r="S241" t="s">
        <v>1782</v>
      </c>
      <c r="T241" t="str">
        <f>VLOOKUP(Table7[[#This Row],[Store_ID]],Table5[#All],2,FALSE)</f>
        <v>Bean, Jones and Park</v>
      </c>
      <c r="U241" t="str">
        <f>VLOOKUP(Table7[[#This Row],[Store_ID]],Table5[#All],3,FALSE)</f>
        <v>West</v>
      </c>
      <c r="V241" t="str">
        <f>VLOOKUP(Table7[[#This Row],[Store_ID]],Table5[#All],4,FALSE)</f>
        <v>Thompsonborough</v>
      </c>
      <c r="W241" t="str">
        <f>VLOOKUP(Table7[[#This Row],[Store_ID]],Table5[#All],5,FALSE)</f>
        <v>Online</v>
      </c>
      <c r="X241">
        <v>3</v>
      </c>
      <c r="Y241">
        <v>91.7</v>
      </c>
      <c r="Z241">
        <v>0.08</v>
      </c>
      <c r="AA241" t="s">
        <v>1829</v>
      </c>
      <c r="AB241">
        <v>253.09200000000001</v>
      </c>
    </row>
    <row r="242" spans="1:28" x14ac:dyDescent="0.25">
      <c r="A242" t="s">
        <v>2066</v>
      </c>
      <c r="B242" s="2">
        <v>45917</v>
      </c>
      <c r="C242" t="s">
        <v>127</v>
      </c>
      <c r="D242" t="str">
        <f>VLOOKUP(Table7[[#This Row],[Customer_ID]],Table1[#All],2,FALSE)</f>
        <v>Sarah Vance</v>
      </c>
      <c r="E242">
        <f t="shared" si="10"/>
        <v>17</v>
      </c>
      <c r="F242">
        <f t="shared" si="11"/>
        <v>9</v>
      </c>
      <c r="G242">
        <f t="shared" si="12"/>
        <v>2025</v>
      </c>
      <c r="H242">
        <f>VLOOKUP(Table7[[#This Row],[Customer_ID]],Table1[#All],3,FALSE)</f>
        <v>41</v>
      </c>
      <c r="I242" t="str">
        <f>VLOOKUP(Table7[[#This Row],[Customer_ID]],Table1[#All],4,FALSE)</f>
        <v>Male</v>
      </c>
      <c r="J242" t="str">
        <f>VLOOKUP(Table7[[#This Row],[Customer_ID]],Table1[#All],5,FALSE)</f>
        <v>Johnsonville</v>
      </c>
      <c r="K242" t="str">
        <f>VLOOKUP(Table7[[#This Row],[Customer_ID]],Table1[#All],6,FALSE)</f>
        <v>Oregon</v>
      </c>
      <c r="L242" t="str">
        <f>VLOOKUP(Table7[[#This Row],[Customer_ID]],Table1[#All],7,FALSE)</f>
        <v>USA</v>
      </c>
      <c r="M242" t="str">
        <f>VLOOKUP(Table7[[#This Row],[Customer_ID]],Table1[#All],8,FALSE)</f>
        <v>Silver</v>
      </c>
      <c r="N242" t="s">
        <v>1672</v>
      </c>
      <c r="O242" t="str">
        <f>VLOOKUP(Table7[[#This Row],[Product_ID]],Table4_2[#All],3,FALSE)</f>
        <v>Electronics</v>
      </c>
      <c r="P242" t="str">
        <f>VLOOKUP(Table7[[#This Row],[Product_ID]],Table4_2[#All],4,FALSE)</f>
        <v>Computer</v>
      </c>
      <c r="Q242">
        <f>VLOOKUP(Table7[[#This Row],[Product_ID]],Table4_2[#All],5,FALSE)</f>
        <v>86.42</v>
      </c>
      <c r="R242">
        <f>VLOOKUP(Table7[[#This Row],[Product_ID]],Table4_2[#All],6,FALSE)</f>
        <v>222</v>
      </c>
      <c r="S242" t="s">
        <v>1794</v>
      </c>
      <c r="T242" t="str">
        <f>VLOOKUP(Table7[[#This Row],[Store_ID]],Table5[#All],2,FALSE)</f>
        <v>Thomas, Bridges and Harris</v>
      </c>
      <c r="U242" t="str">
        <f>VLOOKUP(Table7[[#This Row],[Store_ID]],Table5[#All],3,FALSE)</f>
        <v>North</v>
      </c>
      <c r="V242" t="str">
        <f>VLOOKUP(Table7[[#This Row],[Store_ID]],Table5[#All],4,FALSE)</f>
        <v>Sabrinatown</v>
      </c>
      <c r="W242" t="str">
        <f>VLOOKUP(Table7[[#This Row],[Store_ID]],Table5[#All],5,FALSE)</f>
        <v>Online</v>
      </c>
      <c r="X242">
        <v>3</v>
      </c>
      <c r="Y242">
        <v>741.33</v>
      </c>
      <c r="Z242">
        <v>0.03</v>
      </c>
      <c r="AA242" t="s">
        <v>1824</v>
      </c>
      <c r="AB242">
        <v>2157.2703000000001</v>
      </c>
    </row>
    <row r="243" spans="1:28" x14ac:dyDescent="0.25">
      <c r="A243" t="s">
        <v>2067</v>
      </c>
      <c r="B243" s="2">
        <v>45754</v>
      </c>
      <c r="C243" t="s">
        <v>1466</v>
      </c>
      <c r="D243" t="str">
        <f>VLOOKUP(Table7[[#This Row],[Customer_ID]],Table1[#All],2,FALSE)</f>
        <v>Elizabeth Foster</v>
      </c>
      <c r="E243">
        <f t="shared" si="10"/>
        <v>7</v>
      </c>
      <c r="F243">
        <f t="shared" si="11"/>
        <v>4</v>
      </c>
      <c r="G243">
        <f t="shared" si="12"/>
        <v>2025</v>
      </c>
      <c r="H243">
        <f>VLOOKUP(Table7[[#This Row],[Customer_ID]],Table1[#All],3,FALSE)</f>
        <v>33</v>
      </c>
      <c r="I243" t="str">
        <f>VLOOKUP(Table7[[#This Row],[Customer_ID]],Table1[#All],4,FALSE)</f>
        <v>Female</v>
      </c>
      <c r="J243" t="str">
        <f>VLOOKUP(Table7[[#This Row],[Customer_ID]],Table1[#All],5,FALSE)</f>
        <v>Anthonymouth</v>
      </c>
      <c r="K243" t="str">
        <f>VLOOKUP(Table7[[#This Row],[Customer_ID]],Table1[#All],6,FALSE)</f>
        <v>Oklahoma</v>
      </c>
      <c r="L243" t="str">
        <f>VLOOKUP(Table7[[#This Row],[Customer_ID]],Table1[#All],7,FALSE)</f>
        <v>USA</v>
      </c>
      <c r="M243" t="str">
        <f>VLOOKUP(Table7[[#This Row],[Customer_ID]],Table1[#All],8,FALSE)</f>
        <v>Gold</v>
      </c>
      <c r="N243" t="s">
        <v>1580</v>
      </c>
      <c r="O243" t="str">
        <f>VLOOKUP(Table7[[#This Row],[Product_ID]],Table4_2[#All],3,FALSE)</f>
        <v>Beauty</v>
      </c>
      <c r="P243" t="str">
        <f>VLOOKUP(Table7[[#This Row],[Product_ID]],Table4_2[#All],4,FALSE)</f>
        <v>Grooming</v>
      </c>
      <c r="Q243">
        <f>VLOOKUP(Table7[[#This Row],[Product_ID]],Table4_2[#All],5,FALSE)</f>
        <v>337.42</v>
      </c>
      <c r="R243">
        <f>VLOOKUP(Table7[[#This Row],[Product_ID]],Table4_2[#All],6,FALSE)</f>
        <v>256</v>
      </c>
      <c r="S243" t="s">
        <v>1813</v>
      </c>
      <c r="T243" t="str">
        <f>VLOOKUP(Table7[[#This Row],[Store_ID]],Table5[#All],2,FALSE)</f>
        <v>Mann-Austin</v>
      </c>
      <c r="U243" t="str">
        <f>VLOOKUP(Table7[[#This Row],[Store_ID]],Table5[#All],3,FALSE)</f>
        <v>East</v>
      </c>
      <c r="V243" t="str">
        <f>VLOOKUP(Table7[[#This Row],[Store_ID]],Table5[#All],4,FALSE)</f>
        <v>Vasquezborough</v>
      </c>
      <c r="W243" t="str">
        <f>VLOOKUP(Table7[[#This Row],[Store_ID]],Table5[#All],5,FALSE)</f>
        <v>Online</v>
      </c>
      <c r="X243">
        <v>1</v>
      </c>
      <c r="Y243">
        <v>922.78</v>
      </c>
      <c r="Z243">
        <v>0.28999999999999998</v>
      </c>
      <c r="AA243" t="s">
        <v>1829</v>
      </c>
      <c r="AB243">
        <v>655.17379999999991</v>
      </c>
    </row>
    <row r="244" spans="1:28" x14ac:dyDescent="0.25">
      <c r="A244" t="s">
        <v>2068</v>
      </c>
      <c r="B244" s="2">
        <v>45312</v>
      </c>
      <c r="C244" t="s">
        <v>1023</v>
      </c>
      <c r="D244" t="str">
        <f>VLOOKUP(Table7[[#This Row],[Customer_ID]],Table1[#All],2,FALSE)</f>
        <v>Andrew Smith</v>
      </c>
      <c r="E244">
        <f t="shared" si="10"/>
        <v>21</v>
      </c>
      <c r="F244">
        <f t="shared" si="11"/>
        <v>1</v>
      </c>
      <c r="G244">
        <f t="shared" si="12"/>
        <v>2024</v>
      </c>
      <c r="H244">
        <f>VLOOKUP(Table7[[#This Row],[Customer_ID]],Table1[#All],3,FALSE)</f>
        <v>60</v>
      </c>
      <c r="I244" t="str">
        <f>VLOOKUP(Table7[[#This Row],[Customer_ID]],Table1[#All],4,FALSE)</f>
        <v>Male</v>
      </c>
      <c r="J244" t="str">
        <f>VLOOKUP(Table7[[#This Row],[Customer_ID]],Table1[#All],5,FALSE)</f>
        <v>East Matthew</v>
      </c>
      <c r="K244" t="str">
        <f>VLOOKUP(Table7[[#This Row],[Customer_ID]],Table1[#All],6,FALSE)</f>
        <v>Wisconsin</v>
      </c>
      <c r="L244" t="str">
        <f>VLOOKUP(Table7[[#This Row],[Customer_ID]],Table1[#All],7,FALSE)</f>
        <v>USA</v>
      </c>
      <c r="M244" t="str">
        <f>VLOOKUP(Table7[[#This Row],[Customer_ID]],Table1[#All],8,FALSE)</f>
        <v>Bronze</v>
      </c>
      <c r="N244" t="s">
        <v>1562</v>
      </c>
      <c r="O244" t="str">
        <f>VLOOKUP(Table7[[#This Row],[Product_ID]],Table4_2[#All],3,FALSE)</f>
        <v>Electronics</v>
      </c>
      <c r="P244" t="str">
        <f>VLOOKUP(Table7[[#This Row],[Product_ID]],Table4_2[#All],4,FALSE)</f>
        <v>Audio</v>
      </c>
      <c r="Q244">
        <f>VLOOKUP(Table7[[#This Row],[Product_ID]],Table4_2[#All],5,FALSE)</f>
        <v>439.07</v>
      </c>
      <c r="R244">
        <f>VLOOKUP(Table7[[#This Row],[Product_ID]],Table4_2[#All],6,FALSE)</f>
        <v>142</v>
      </c>
      <c r="S244" t="s">
        <v>1804</v>
      </c>
      <c r="T244" t="str">
        <f>VLOOKUP(Table7[[#This Row],[Store_ID]],Table5[#All],2,FALSE)</f>
        <v>Frederick-Wright</v>
      </c>
      <c r="U244" t="str">
        <f>VLOOKUP(Table7[[#This Row],[Store_ID]],Table5[#All],3,FALSE)</f>
        <v>West</v>
      </c>
      <c r="V244" t="str">
        <f>VLOOKUP(Table7[[#This Row],[Store_ID]],Table5[#All],4,FALSE)</f>
        <v>New Jimmymouth</v>
      </c>
      <c r="W244" t="str">
        <f>VLOOKUP(Table7[[#This Row],[Store_ID]],Table5[#All],5,FALSE)</f>
        <v>Flagship</v>
      </c>
      <c r="X244">
        <v>1</v>
      </c>
      <c r="Y244">
        <v>394.35</v>
      </c>
      <c r="Z244">
        <v>0.09</v>
      </c>
      <c r="AA244" t="s">
        <v>1826</v>
      </c>
      <c r="AB244">
        <v>358.85849999999999</v>
      </c>
    </row>
    <row r="245" spans="1:28" x14ac:dyDescent="0.25">
      <c r="A245" t="s">
        <v>2069</v>
      </c>
      <c r="B245" s="2">
        <v>45480</v>
      </c>
      <c r="C245" t="s">
        <v>1139</v>
      </c>
      <c r="D245" t="str">
        <f>VLOOKUP(Table7[[#This Row],[Customer_ID]],Table1[#All],2,FALSE)</f>
        <v>Chloe Aguilar</v>
      </c>
      <c r="E245">
        <f t="shared" si="10"/>
        <v>7</v>
      </c>
      <c r="F245">
        <f t="shared" si="11"/>
        <v>7</v>
      </c>
      <c r="G245">
        <f t="shared" si="12"/>
        <v>2024</v>
      </c>
      <c r="H245">
        <f>VLOOKUP(Table7[[#This Row],[Customer_ID]],Table1[#All],3,FALSE)</f>
        <v>58</v>
      </c>
      <c r="I245" t="str">
        <f>VLOOKUP(Table7[[#This Row],[Customer_ID]],Table1[#All],4,FALSE)</f>
        <v>Male</v>
      </c>
      <c r="J245" t="str">
        <f>VLOOKUP(Table7[[#This Row],[Customer_ID]],Table1[#All],5,FALSE)</f>
        <v>Lake Johnside</v>
      </c>
      <c r="K245" t="str">
        <f>VLOOKUP(Table7[[#This Row],[Customer_ID]],Table1[#All],6,FALSE)</f>
        <v>Arizona</v>
      </c>
      <c r="L245" t="str">
        <f>VLOOKUP(Table7[[#This Row],[Customer_ID]],Table1[#All],7,FALSE)</f>
        <v>USA</v>
      </c>
      <c r="M245" t="str">
        <f>VLOOKUP(Table7[[#This Row],[Customer_ID]],Table1[#All],8,FALSE)</f>
        <v>Bronze</v>
      </c>
      <c r="N245" t="s">
        <v>1678</v>
      </c>
      <c r="O245" t="str">
        <f>VLOOKUP(Table7[[#This Row],[Product_ID]],Table4_2[#All],3,FALSE)</f>
        <v>Sports</v>
      </c>
      <c r="P245" t="str">
        <f>VLOOKUP(Table7[[#This Row],[Product_ID]],Table4_2[#All],4,FALSE)</f>
        <v>Fitness</v>
      </c>
      <c r="Q245">
        <f>VLOOKUP(Table7[[#This Row],[Product_ID]],Table4_2[#All],5,FALSE)</f>
        <v>240.63</v>
      </c>
      <c r="R245">
        <f>VLOOKUP(Table7[[#This Row],[Product_ID]],Table4_2[#All],6,FALSE)</f>
        <v>423</v>
      </c>
      <c r="S245" t="s">
        <v>1792</v>
      </c>
      <c r="T245" t="str">
        <f>VLOOKUP(Table7[[#This Row],[Store_ID]],Table5[#All],2,FALSE)</f>
        <v>Aguirre-Keller</v>
      </c>
      <c r="U245" t="str">
        <f>VLOOKUP(Table7[[#This Row],[Store_ID]],Table5[#All],3,FALSE)</f>
        <v>South</v>
      </c>
      <c r="V245" t="str">
        <f>VLOOKUP(Table7[[#This Row],[Store_ID]],Table5[#All],4,FALSE)</f>
        <v>Lake Michael</v>
      </c>
      <c r="W245" t="str">
        <f>VLOOKUP(Table7[[#This Row],[Store_ID]],Table5[#All],5,FALSE)</f>
        <v>Online</v>
      </c>
      <c r="X245">
        <v>2</v>
      </c>
      <c r="Y245">
        <v>703.95</v>
      </c>
      <c r="Z245">
        <v>0.03</v>
      </c>
      <c r="AA245" t="s">
        <v>1824</v>
      </c>
      <c r="AB245">
        <v>1365.663</v>
      </c>
    </row>
    <row r="246" spans="1:28" x14ac:dyDescent="0.25">
      <c r="A246" t="s">
        <v>2070</v>
      </c>
      <c r="B246" s="2">
        <v>45780</v>
      </c>
      <c r="C246" t="s">
        <v>654</v>
      </c>
      <c r="D246" t="str">
        <f>VLOOKUP(Table7[[#This Row],[Customer_ID]],Table1[#All],2,FALSE)</f>
        <v>Anna Perez</v>
      </c>
      <c r="E246">
        <f t="shared" si="10"/>
        <v>3</v>
      </c>
      <c r="F246">
        <f t="shared" si="11"/>
        <v>5</v>
      </c>
      <c r="G246">
        <f t="shared" si="12"/>
        <v>2025</v>
      </c>
      <c r="H246">
        <f>VLOOKUP(Table7[[#This Row],[Customer_ID]],Table1[#All],3,FALSE)</f>
        <v>30</v>
      </c>
      <c r="I246" t="str">
        <f>VLOOKUP(Table7[[#This Row],[Customer_ID]],Table1[#All],4,FALSE)</f>
        <v>Male</v>
      </c>
      <c r="J246" t="str">
        <f>VLOOKUP(Table7[[#This Row],[Customer_ID]],Table1[#All],5,FALSE)</f>
        <v>South Jerry</v>
      </c>
      <c r="K246" t="str">
        <f>VLOOKUP(Table7[[#This Row],[Customer_ID]],Table1[#All],6,FALSE)</f>
        <v>Maine</v>
      </c>
      <c r="L246" t="str">
        <f>VLOOKUP(Table7[[#This Row],[Customer_ID]],Table1[#All],7,FALSE)</f>
        <v>USA</v>
      </c>
      <c r="M246" t="str">
        <f>VLOOKUP(Table7[[#This Row],[Customer_ID]],Table1[#All],8,FALSE)</f>
        <v>Platinum</v>
      </c>
      <c r="N246" t="s">
        <v>1576</v>
      </c>
      <c r="O246" t="str">
        <f>VLOOKUP(Table7[[#This Row],[Product_ID]],Table4_2[#All],3,FALSE)</f>
        <v>Home</v>
      </c>
      <c r="P246" t="str">
        <f>VLOOKUP(Table7[[#This Row],[Product_ID]],Table4_2[#All],4,FALSE)</f>
        <v>Decor</v>
      </c>
      <c r="Q246">
        <f>VLOOKUP(Table7[[#This Row],[Product_ID]],Table4_2[#All],5,FALSE)</f>
        <v>48.01</v>
      </c>
      <c r="R246">
        <f>VLOOKUP(Table7[[#This Row],[Product_ID]],Table4_2[#All],6,FALSE)</f>
        <v>439</v>
      </c>
      <c r="S246" t="s">
        <v>1752</v>
      </c>
      <c r="T246" t="str">
        <f>VLOOKUP(Table7[[#This Row],[Store_ID]],Table5[#All],2,FALSE)</f>
        <v>Rivera-Warner</v>
      </c>
      <c r="U246" t="str">
        <f>VLOOKUP(Table7[[#This Row],[Store_ID]],Table5[#All],3,FALSE)</f>
        <v>East</v>
      </c>
      <c r="V246" t="str">
        <f>VLOOKUP(Table7[[#This Row],[Store_ID]],Table5[#All],4,FALSE)</f>
        <v>Washingtonfurt</v>
      </c>
      <c r="W246" t="str">
        <f>VLOOKUP(Table7[[#This Row],[Store_ID]],Table5[#All],5,FALSE)</f>
        <v>Flagship</v>
      </c>
      <c r="X246">
        <v>4</v>
      </c>
      <c r="Y246">
        <v>452.67</v>
      </c>
      <c r="Z246">
        <v>0.28000000000000003</v>
      </c>
      <c r="AA246" t="s">
        <v>1826</v>
      </c>
      <c r="AB246">
        <v>1303.6895999999999</v>
      </c>
    </row>
    <row r="247" spans="1:28" x14ac:dyDescent="0.25">
      <c r="A247" t="s">
        <v>2071</v>
      </c>
      <c r="B247" s="2">
        <v>45349</v>
      </c>
      <c r="C247" t="s">
        <v>1428</v>
      </c>
      <c r="D247" t="str">
        <f>VLOOKUP(Table7[[#This Row],[Customer_ID]],Table1[#All],2,FALSE)</f>
        <v>Samantha Lee</v>
      </c>
      <c r="E247">
        <f t="shared" si="10"/>
        <v>27</v>
      </c>
      <c r="F247">
        <f t="shared" si="11"/>
        <v>2</v>
      </c>
      <c r="G247">
        <f t="shared" si="12"/>
        <v>2024</v>
      </c>
      <c r="H247">
        <f>VLOOKUP(Table7[[#This Row],[Customer_ID]],Table1[#All],3,FALSE)</f>
        <v>36</v>
      </c>
      <c r="I247" t="str">
        <f>VLOOKUP(Table7[[#This Row],[Customer_ID]],Table1[#All],4,FALSE)</f>
        <v>Female</v>
      </c>
      <c r="J247" t="str">
        <f>VLOOKUP(Table7[[#This Row],[Customer_ID]],Table1[#All],5,FALSE)</f>
        <v>Port Anthony</v>
      </c>
      <c r="K247" t="str">
        <f>VLOOKUP(Table7[[#This Row],[Customer_ID]],Table1[#All],6,FALSE)</f>
        <v>Connecticut</v>
      </c>
      <c r="L247" t="str">
        <f>VLOOKUP(Table7[[#This Row],[Customer_ID]],Table1[#All],7,FALSE)</f>
        <v>USA</v>
      </c>
      <c r="M247" t="str">
        <f>VLOOKUP(Table7[[#This Row],[Customer_ID]],Table1[#All],8,FALSE)</f>
        <v>Bronze</v>
      </c>
      <c r="N247" t="s">
        <v>1562</v>
      </c>
      <c r="O247" t="str">
        <f>VLOOKUP(Table7[[#This Row],[Product_ID]],Table4_2[#All],3,FALSE)</f>
        <v>Electronics</v>
      </c>
      <c r="P247" t="str">
        <f>VLOOKUP(Table7[[#This Row],[Product_ID]],Table4_2[#All],4,FALSE)</f>
        <v>Audio</v>
      </c>
      <c r="Q247">
        <f>VLOOKUP(Table7[[#This Row],[Product_ID]],Table4_2[#All],5,FALSE)</f>
        <v>439.07</v>
      </c>
      <c r="R247">
        <f>VLOOKUP(Table7[[#This Row],[Product_ID]],Table4_2[#All],6,FALSE)</f>
        <v>142</v>
      </c>
      <c r="S247" t="s">
        <v>1779</v>
      </c>
      <c r="T247" t="str">
        <f>VLOOKUP(Table7[[#This Row],[Store_ID]],Table5[#All],2,FALSE)</f>
        <v>Martinez-Mullins</v>
      </c>
      <c r="U247" t="str">
        <f>VLOOKUP(Table7[[#This Row],[Store_ID]],Table5[#All],3,FALSE)</f>
        <v>South</v>
      </c>
      <c r="V247" t="str">
        <f>VLOOKUP(Table7[[#This Row],[Store_ID]],Table5[#All],4,FALSE)</f>
        <v>Williamsfurt</v>
      </c>
      <c r="W247" t="str">
        <f>VLOOKUP(Table7[[#This Row],[Store_ID]],Table5[#All],5,FALSE)</f>
        <v>Online</v>
      </c>
      <c r="X247">
        <v>2</v>
      </c>
      <c r="Y247">
        <v>377.3</v>
      </c>
      <c r="Z247">
        <v>0.15</v>
      </c>
      <c r="AA247" t="s">
        <v>1826</v>
      </c>
      <c r="AB247">
        <v>641.41</v>
      </c>
    </row>
    <row r="248" spans="1:28" x14ac:dyDescent="0.25">
      <c r="A248" t="s">
        <v>2072</v>
      </c>
      <c r="B248" s="2">
        <v>45846</v>
      </c>
      <c r="C248" t="s">
        <v>1080</v>
      </c>
      <c r="D248" t="str">
        <f>VLOOKUP(Table7[[#This Row],[Customer_ID]],Table1[#All],2,FALSE)</f>
        <v>Evelyn Brown</v>
      </c>
      <c r="E248">
        <f t="shared" si="10"/>
        <v>8</v>
      </c>
      <c r="F248">
        <f t="shared" si="11"/>
        <v>7</v>
      </c>
      <c r="G248">
        <f t="shared" si="12"/>
        <v>2025</v>
      </c>
      <c r="H248">
        <f>VLOOKUP(Table7[[#This Row],[Customer_ID]],Table1[#All],3,FALSE)</f>
        <v>39</v>
      </c>
      <c r="I248" t="str">
        <f>VLOOKUP(Table7[[#This Row],[Customer_ID]],Table1[#All],4,FALSE)</f>
        <v>Male</v>
      </c>
      <c r="J248" t="str">
        <f>VLOOKUP(Table7[[#This Row],[Customer_ID]],Table1[#All],5,FALSE)</f>
        <v>West Victoriaborough</v>
      </c>
      <c r="K248" t="str">
        <f>VLOOKUP(Table7[[#This Row],[Customer_ID]],Table1[#All],6,FALSE)</f>
        <v>New Mexico</v>
      </c>
      <c r="L248" t="str">
        <f>VLOOKUP(Table7[[#This Row],[Customer_ID]],Table1[#All],7,FALSE)</f>
        <v>USA</v>
      </c>
      <c r="M248" t="str">
        <f>VLOOKUP(Table7[[#This Row],[Customer_ID]],Table1[#All],8,FALSE)</f>
        <v>Gold</v>
      </c>
      <c r="N248" t="s">
        <v>1696</v>
      </c>
      <c r="O248" t="str">
        <f>VLOOKUP(Table7[[#This Row],[Product_ID]],Table4_2[#All],3,FALSE)</f>
        <v>Electronics</v>
      </c>
      <c r="P248" t="str">
        <f>VLOOKUP(Table7[[#This Row],[Product_ID]],Table4_2[#All],4,FALSE)</f>
        <v>Audio</v>
      </c>
      <c r="Q248">
        <f>VLOOKUP(Table7[[#This Row],[Product_ID]],Table4_2[#All],5,FALSE)</f>
        <v>403.71</v>
      </c>
      <c r="R248">
        <f>VLOOKUP(Table7[[#This Row],[Product_ID]],Table4_2[#All],6,FALSE)</f>
        <v>159</v>
      </c>
      <c r="S248" t="s">
        <v>1779</v>
      </c>
      <c r="T248" t="str">
        <f>VLOOKUP(Table7[[#This Row],[Store_ID]],Table5[#All],2,FALSE)</f>
        <v>Martinez-Mullins</v>
      </c>
      <c r="U248" t="str">
        <f>VLOOKUP(Table7[[#This Row],[Store_ID]],Table5[#All],3,FALSE)</f>
        <v>South</v>
      </c>
      <c r="V248" t="str">
        <f>VLOOKUP(Table7[[#This Row],[Store_ID]],Table5[#All],4,FALSE)</f>
        <v>Williamsfurt</v>
      </c>
      <c r="W248" t="str">
        <f>VLOOKUP(Table7[[#This Row],[Store_ID]],Table5[#All],5,FALSE)</f>
        <v>Online</v>
      </c>
      <c r="X248">
        <v>2</v>
      </c>
      <c r="Y248">
        <v>130.47999999999999</v>
      </c>
      <c r="Z248">
        <v>0.23</v>
      </c>
      <c r="AA248" t="s">
        <v>1826</v>
      </c>
      <c r="AB248">
        <v>200.9392</v>
      </c>
    </row>
    <row r="249" spans="1:28" x14ac:dyDescent="0.25">
      <c r="A249" t="s">
        <v>2073</v>
      </c>
      <c r="B249" s="2">
        <v>45729</v>
      </c>
      <c r="C249" t="s">
        <v>1349</v>
      </c>
      <c r="D249" t="str">
        <f>VLOOKUP(Table7[[#This Row],[Customer_ID]],Table1[#All],2,FALSE)</f>
        <v>Lindsay Beasley</v>
      </c>
      <c r="E249">
        <f t="shared" si="10"/>
        <v>13</v>
      </c>
      <c r="F249">
        <f t="shared" si="11"/>
        <v>3</v>
      </c>
      <c r="G249">
        <f t="shared" si="12"/>
        <v>2025</v>
      </c>
      <c r="H249">
        <f>VLOOKUP(Table7[[#This Row],[Customer_ID]],Table1[#All],3,FALSE)</f>
        <v>37</v>
      </c>
      <c r="I249" t="str">
        <f>VLOOKUP(Table7[[#This Row],[Customer_ID]],Table1[#All],4,FALSE)</f>
        <v>Female</v>
      </c>
      <c r="J249" t="str">
        <f>VLOOKUP(Table7[[#This Row],[Customer_ID]],Table1[#All],5,FALSE)</f>
        <v>Wesleyhaven</v>
      </c>
      <c r="K249" t="str">
        <f>VLOOKUP(Table7[[#This Row],[Customer_ID]],Table1[#All],6,FALSE)</f>
        <v>Idaho</v>
      </c>
      <c r="L249" t="str">
        <f>VLOOKUP(Table7[[#This Row],[Customer_ID]],Table1[#All],7,FALSE)</f>
        <v>USA</v>
      </c>
      <c r="M249" t="str">
        <f>VLOOKUP(Table7[[#This Row],[Customer_ID]],Table1[#All],8,FALSE)</f>
        <v>Silver</v>
      </c>
      <c r="N249" t="s">
        <v>1736</v>
      </c>
      <c r="O249" t="str">
        <f>VLOOKUP(Table7[[#This Row],[Product_ID]],Table4_2[#All],3,FALSE)</f>
        <v>Beauty</v>
      </c>
      <c r="P249" t="str">
        <f>VLOOKUP(Table7[[#This Row],[Product_ID]],Table4_2[#All],4,FALSE)</f>
        <v>Skincare</v>
      </c>
      <c r="Q249">
        <f>VLOOKUP(Table7[[#This Row],[Product_ID]],Table4_2[#All],5,FALSE)</f>
        <v>358.47</v>
      </c>
      <c r="R249">
        <f>VLOOKUP(Table7[[#This Row],[Product_ID]],Table4_2[#All],6,FALSE)</f>
        <v>213</v>
      </c>
      <c r="S249" t="s">
        <v>1794</v>
      </c>
      <c r="T249" t="str">
        <f>VLOOKUP(Table7[[#This Row],[Store_ID]],Table5[#All],2,FALSE)</f>
        <v>Thomas, Bridges and Harris</v>
      </c>
      <c r="U249" t="str">
        <f>VLOOKUP(Table7[[#This Row],[Store_ID]],Table5[#All],3,FALSE)</f>
        <v>North</v>
      </c>
      <c r="V249" t="str">
        <f>VLOOKUP(Table7[[#This Row],[Store_ID]],Table5[#All],4,FALSE)</f>
        <v>Sabrinatown</v>
      </c>
      <c r="W249" t="str">
        <f>VLOOKUP(Table7[[#This Row],[Store_ID]],Table5[#All],5,FALSE)</f>
        <v>Online</v>
      </c>
      <c r="X249">
        <v>1</v>
      </c>
      <c r="Y249">
        <v>809.45</v>
      </c>
      <c r="Z249">
        <v>0.09</v>
      </c>
      <c r="AA249" t="s">
        <v>1829</v>
      </c>
      <c r="AB249">
        <v>736.59950000000003</v>
      </c>
    </row>
    <row r="250" spans="1:28" x14ac:dyDescent="0.25">
      <c r="A250" t="s">
        <v>2074</v>
      </c>
      <c r="B250" s="2">
        <v>45768</v>
      </c>
      <c r="C250" t="s">
        <v>301</v>
      </c>
      <c r="D250" t="str">
        <f>VLOOKUP(Table7[[#This Row],[Customer_ID]],Table1[#All],2,FALSE)</f>
        <v>Thomas Robinson</v>
      </c>
      <c r="E250">
        <f t="shared" si="10"/>
        <v>21</v>
      </c>
      <c r="F250">
        <f t="shared" si="11"/>
        <v>4</v>
      </c>
      <c r="G250">
        <f t="shared" si="12"/>
        <v>2025</v>
      </c>
      <c r="H250">
        <f>VLOOKUP(Table7[[#This Row],[Customer_ID]],Table1[#All],3,FALSE)</f>
        <v>48</v>
      </c>
      <c r="I250" t="str">
        <f>VLOOKUP(Table7[[#This Row],[Customer_ID]],Table1[#All],4,FALSE)</f>
        <v>Female</v>
      </c>
      <c r="J250" t="str">
        <f>VLOOKUP(Table7[[#This Row],[Customer_ID]],Table1[#All],5,FALSE)</f>
        <v>Nicholastown</v>
      </c>
      <c r="K250" t="str">
        <f>VLOOKUP(Table7[[#This Row],[Customer_ID]],Table1[#All],6,FALSE)</f>
        <v>Georgia</v>
      </c>
      <c r="L250" t="str">
        <f>VLOOKUP(Table7[[#This Row],[Customer_ID]],Table1[#All],7,FALSE)</f>
        <v>USA</v>
      </c>
      <c r="M250" t="str">
        <f>VLOOKUP(Table7[[#This Row],[Customer_ID]],Table1[#All],8,FALSE)</f>
        <v>Bronze</v>
      </c>
      <c r="N250" t="s">
        <v>1638</v>
      </c>
      <c r="O250" t="str">
        <f>VLOOKUP(Table7[[#This Row],[Product_ID]],Table4_2[#All],3,FALSE)</f>
        <v>Sports</v>
      </c>
      <c r="P250" t="str">
        <f>VLOOKUP(Table7[[#This Row],[Product_ID]],Table4_2[#All],4,FALSE)</f>
        <v>Team Sports</v>
      </c>
      <c r="Q250">
        <f>VLOOKUP(Table7[[#This Row],[Product_ID]],Table4_2[#All],5,FALSE)</f>
        <v>318.91000000000003</v>
      </c>
      <c r="R250">
        <f>VLOOKUP(Table7[[#This Row],[Product_ID]],Table4_2[#All],6,FALSE)</f>
        <v>114</v>
      </c>
      <c r="S250" t="s">
        <v>1786</v>
      </c>
      <c r="T250" t="str">
        <f>VLOOKUP(Table7[[#This Row],[Store_ID]],Table5[#All],2,FALSE)</f>
        <v>Moore, Padilla and Butler</v>
      </c>
      <c r="U250" t="str">
        <f>VLOOKUP(Table7[[#This Row],[Store_ID]],Table5[#All],3,FALSE)</f>
        <v>South</v>
      </c>
      <c r="V250" t="str">
        <f>VLOOKUP(Table7[[#This Row],[Store_ID]],Table5[#All],4,FALSE)</f>
        <v>East Johnstad</v>
      </c>
      <c r="W250" t="str">
        <f>VLOOKUP(Table7[[#This Row],[Store_ID]],Table5[#All],5,FALSE)</f>
        <v>Flagship</v>
      </c>
      <c r="X250">
        <v>3</v>
      </c>
      <c r="Y250">
        <v>499.12</v>
      </c>
      <c r="Z250">
        <v>0.05</v>
      </c>
      <c r="AA250" t="s">
        <v>1826</v>
      </c>
      <c r="AB250">
        <v>1422.492</v>
      </c>
    </row>
    <row r="251" spans="1:28" x14ac:dyDescent="0.25">
      <c r="A251" t="s">
        <v>2075</v>
      </c>
      <c r="B251" s="2">
        <v>45606</v>
      </c>
      <c r="C251" t="s">
        <v>100</v>
      </c>
      <c r="D251" t="str">
        <f>VLOOKUP(Table7[[#This Row],[Customer_ID]],Table1[#All],2,FALSE)</f>
        <v>Jonathan Steele</v>
      </c>
      <c r="E251">
        <f t="shared" si="10"/>
        <v>10</v>
      </c>
      <c r="F251">
        <f t="shared" si="11"/>
        <v>11</v>
      </c>
      <c r="G251">
        <f t="shared" si="12"/>
        <v>2024</v>
      </c>
      <c r="H251">
        <f>VLOOKUP(Table7[[#This Row],[Customer_ID]],Table1[#All],3,FALSE)</f>
        <v>52</v>
      </c>
      <c r="I251" t="str">
        <f>VLOOKUP(Table7[[#This Row],[Customer_ID]],Table1[#All],4,FALSE)</f>
        <v>Female</v>
      </c>
      <c r="J251" t="str">
        <f>VLOOKUP(Table7[[#This Row],[Customer_ID]],Table1[#All],5,FALSE)</f>
        <v>Molinabury</v>
      </c>
      <c r="K251" t="str">
        <f>VLOOKUP(Table7[[#This Row],[Customer_ID]],Table1[#All],6,FALSE)</f>
        <v>Oregon</v>
      </c>
      <c r="L251" t="str">
        <f>VLOOKUP(Table7[[#This Row],[Customer_ID]],Table1[#All],7,FALSE)</f>
        <v>USA</v>
      </c>
      <c r="M251" t="str">
        <f>VLOOKUP(Table7[[#This Row],[Customer_ID]],Table1[#All],8,FALSE)</f>
        <v>Silver</v>
      </c>
      <c r="N251" t="s">
        <v>1684</v>
      </c>
      <c r="O251" t="str">
        <f>VLOOKUP(Table7[[#This Row],[Product_ID]],Table4_2[#All],3,FALSE)</f>
        <v>Home</v>
      </c>
      <c r="P251" t="str">
        <f>VLOOKUP(Table7[[#This Row],[Product_ID]],Table4_2[#All],4,FALSE)</f>
        <v>Furniture</v>
      </c>
      <c r="Q251">
        <f>VLOOKUP(Table7[[#This Row],[Product_ID]],Table4_2[#All],5,FALSE)</f>
        <v>243.7</v>
      </c>
      <c r="R251">
        <f>VLOOKUP(Table7[[#This Row],[Product_ID]],Table4_2[#All],6,FALSE)</f>
        <v>130</v>
      </c>
      <c r="S251" t="s">
        <v>1766</v>
      </c>
      <c r="T251" t="str">
        <f>VLOOKUP(Table7[[#This Row],[Store_ID]],Table5[#All],2,FALSE)</f>
        <v>Johnson-Wright</v>
      </c>
      <c r="U251" t="str">
        <f>VLOOKUP(Table7[[#This Row],[Store_ID]],Table5[#All],3,FALSE)</f>
        <v>North</v>
      </c>
      <c r="V251" t="str">
        <f>VLOOKUP(Table7[[#This Row],[Store_ID]],Table5[#All],4,FALSE)</f>
        <v>Hoodberg</v>
      </c>
      <c r="W251" t="str">
        <f>VLOOKUP(Table7[[#This Row],[Store_ID]],Table5[#All],5,FALSE)</f>
        <v>Outlet</v>
      </c>
      <c r="X251">
        <v>2</v>
      </c>
      <c r="Y251">
        <v>894.58</v>
      </c>
      <c r="Z251">
        <v>0.25</v>
      </c>
      <c r="AA251" t="s">
        <v>1824</v>
      </c>
      <c r="AB251">
        <v>1341.87</v>
      </c>
    </row>
    <row r="252" spans="1:28" x14ac:dyDescent="0.25">
      <c r="A252" t="s">
        <v>2076</v>
      </c>
      <c r="B252" s="2">
        <v>45513</v>
      </c>
      <c r="C252" t="s">
        <v>449</v>
      </c>
      <c r="D252" t="str">
        <f>VLOOKUP(Table7[[#This Row],[Customer_ID]],Table1[#All],2,FALSE)</f>
        <v>Joseph Richards</v>
      </c>
      <c r="E252">
        <f t="shared" si="10"/>
        <v>9</v>
      </c>
      <c r="F252">
        <f t="shared" si="11"/>
        <v>8</v>
      </c>
      <c r="G252">
        <f t="shared" si="12"/>
        <v>2024</v>
      </c>
      <c r="H252">
        <f>VLOOKUP(Table7[[#This Row],[Customer_ID]],Table1[#All],3,FALSE)</f>
        <v>34</v>
      </c>
      <c r="I252" t="str">
        <f>VLOOKUP(Table7[[#This Row],[Customer_ID]],Table1[#All],4,FALSE)</f>
        <v>Female</v>
      </c>
      <c r="J252" t="str">
        <f>VLOOKUP(Table7[[#This Row],[Customer_ID]],Table1[#All],5,FALSE)</f>
        <v>Wigginsville</v>
      </c>
      <c r="K252" t="str">
        <f>VLOOKUP(Table7[[#This Row],[Customer_ID]],Table1[#All],6,FALSE)</f>
        <v>Alabama</v>
      </c>
      <c r="L252" t="str">
        <f>VLOOKUP(Table7[[#This Row],[Customer_ID]],Table1[#All],7,FALSE)</f>
        <v>USA</v>
      </c>
      <c r="M252" t="str">
        <f>VLOOKUP(Table7[[#This Row],[Customer_ID]],Table1[#All],8,FALSE)</f>
        <v>Bronze</v>
      </c>
      <c r="N252" t="s">
        <v>1698</v>
      </c>
      <c r="O252" t="str">
        <f>VLOOKUP(Table7[[#This Row],[Product_ID]],Table4_2[#All],3,FALSE)</f>
        <v>Clothing</v>
      </c>
      <c r="P252" t="str">
        <f>VLOOKUP(Table7[[#This Row],[Product_ID]],Table4_2[#All],4,FALSE)</f>
        <v>Footwear</v>
      </c>
      <c r="Q252">
        <f>VLOOKUP(Table7[[#This Row],[Product_ID]],Table4_2[#All],5,FALSE)</f>
        <v>158.13999999999999</v>
      </c>
      <c r="R252">
        <f>VLOOKUP(Table7[[#This Row],[Product_ID]],Table4_2[#All],6,FALSE)</f>
        <v>82</v>
      </c>
      <c r="S252" t="s">
        <v>1786</v>
      </c>
      <c r="T252" t="str">
        <f>VLOOKUP(Table7[[#This Row],[Store_ID]],Table5[#All],2,FALSE)</f>
        <v>Moore, Padilla and Butler</v>
      </c>
      <c r="U252" t="str">
        <f>VLOOKUP(Table7[[#This Row],[Store_ID]],Table5[#All],3,FALSE)</f>
        <v>South</v>
      </c>
      <c r="V252" t="str">
        <f>VLOOKUP(Table7[[#This Row],[Store_ID]],Table5[#All],4,FALSE)</f>
        <v>East Johnstad</v>
      </c>
      <c r="W252" t="str">
        <f>VLOOKUP(Table7[[#This Row],[Store_ID]],Table5[#All],5,FALSE)</f>
        <v>Flagship</v>
      </c>
      <c r="X252">
        <v>4</v>
      </c>
      <c r="Y252">
        <v>578.39</v>
      </c>
      <c r="Z252">
        <v>0.01</v>
      </c>
      <c r="AA252" t="s">
        <v>1824</v>
      </c>
      <c r="AB252">
        <v>2290.4243999999999</v>
      </c>
    </row>
    <row r="253" spans="1:28" x14ac:dyDescent="0.25">
      <c r="A253" t="s">
        <v>2077</v>
      </c>
      <c r="B253" s="2">
        <v>45356</v>
      </c>
      <c r="C253" t="s">
        <v>1492</v>
      </c>
      <c r="D253" t="str">
        <f>VLOOKUP(Table7[[#This Row],[Customer_ID]],Table1[#All],2,FALSE)</f>
        <v>Sara Ingram</v>
      </c>
      <c r="E253">
        <f t="shared" si="10"/>
        <v>5</v>
      </c>
      <c r="F253">
        <f t="shared" si="11"/>
        <v>3</v>
      </c>
      <c r="G253">
        <f t="shared" si="12"/>
        <v>2024</v>
      </c>
      <c r="H253">
        <f>VLOOKUP(Table7[[#This Row],[Customer_ID]],Table1[#All],3,FALSE)</f>
        <v>46</v>
      </c>
      <c r="I253" t="str">
        <f>VLOOKUP(Table7[[#This Row],[Customer_ID]],Table1[#All],4,FALSE)</f>
        <v>Female</v>
      </c>
      <c r="J253" t="str">
        <f>VLOOKUP(Table7[[#This Row],[Customer_ID]],Table1[#All],5,FALSE)</f>
        <v>East Dillonview</v>
      </c>
      <c r="K253" t="str">
        <f>VLOOKUP(Table7[[#This Row],[Customer_ID]],Table1[#All],6,FALSE)</f>
        <v>Virginia</v>
      </c>
      <c r="L253" t="str">
        <f>VLOOKUP(Table7[[#This Row],[Customer_ID]],Table1[#All],7,FALSE)</f>
        <v>USA</v>
      </c>
      <c r="M253" t="str">
        <f>VLOOKUP(Table7[[#This Row],[Customer_ID]],Table1[#All],8,FALSE)</f>
        <v>Bronze</v>
      </c>
      <c r="N253" t="s">
        <v>1630</v>
      </c>
      <c r="O253" t="str">
        <f>VLOOKUP(Table7[[#This Row],[Product_ID]],Table4_2[#All],3,FALSE)</f>
        <v>Sports</v>
      </c>
      <c r="P253" t="str">
        <f>VLOOKUP(Table7[[#This Row],[Product_ID]],Table4_2[#All],4,FALSE)</f>
        <v>Fitness</v>
      </c>
      <c r="Q253">
        <f>VLOOKUP(Table7[[#This Row],[Product_ID]],Table4_2[#All],5,FALSE)</f>
        <v>313.26</v>
      </c>
      <c r="R253">
        <f>VLOOKUP(Table7[[#This Row],[Product_ID]],Table4_2[#All],6,FALSE)</f>
        <v>369</v>
      </c>
      <c r="S253" t="s">
        <v>1807</v>
      </c>
      <c r="T253" t="str">
        <f>VLOOKUP(Table7[[#This Row],[Store_ID]],Table5[#All],2,FALSE)</f>
        <v>Holloway Ltd</v>
      </c>
      <c r="U253" t="str">
        <f>VLOOKUP(Table7[[#This Row],[Store_ID]],Table5[#All],3,FALSE)</f>
        <v>North</v>
      </c>
      <c r="V253" t="str">
        <f>VLOOKUP(Table7[[#This Row],[Store_ID]],Table5[#All],4,FALSE)</f>
        <v>Bensonhaven</v>
      </c>
      <c r="W253" t="str">
        <f>VLOOKUP(Table7[[#This Row],[Store_ID]],Table5[#All],5,FALSE)</f>
        <v>Flagship</v>
      </c>
      <c r="X253">
        <v>4</v>
      </c>
      <c r="Y253">
        <v>982.45</v>
      </c>
      <c r="Z253">
        <v>0.2</v>
      </c>
      <c r="AA253" t="s">
        <v>1826</v>
      </c>
      <c r="AB253">
        <v>3143.84</v>
      </c>
    </row>
    <row r="254" spans="1:28" x14ac:dyDescent="0.25">
      <c r="A254" t="s">
        <v>2078</v>
      </c>
      <c r="B254" s="2">
        <v>45925</v>
      </c>
      <c r="C254" t="s">
        <v>1389</v>
      </c>
      <c r="D254" t="str">
        <f>VLOOKUP(Table7[[#This Row],[Customer_ID]],Table1[#All],2,FALSE)</f>
        <v>William Cortez</v>
      </c>
      <c r="E254">
        <f t="shared" si="10"/>
        <v>25</v>
      </c>
      <c r="F254">
        <f t="shared" si="11"/>
        <v>9</v>
      </c>
      <c r="G254">
        <f t="shared" si="12"/>
        <v>2025</v>
      </c>
      <c r="H254">
        <f>VLOOKUP(Table7[[#This Row],[Customer_ID]],Table1[#All],3,FALSE)</f>
        <v>29</v>
      </c>
      <c r="I254" t="str">
        <f>VLOOKUP(Table7[[#This Row],[Customer_ID]],Table1[#All],4,FALSE)</f>
        <v>Male</v>
      </c>
      <c r="J254" t="str">
        <f>VLOOKUP(Table7[[#This Row],[Customer_ID]],Table1[#All],5,FALSE)</f>
        <v>Port Hannahport</v>
      </c>
      <c r="K254" t="str">
        <f>VLOOKUP(Table7[[#This Row],[Customer_ID]],Table1[#All],6,FALSE)</f>
        <v>Ohio</v>
      </c>
      <c r="L254" t="str">
        <f>VLOOKUP(Table7[[#This Row],[Customer_ID]],Table1[#All],7,FALSE)</f>
        <v>USA</v>
      </c>
      <c r="M254" t="str">
        <f>VLOOKUP(Table7[[#This Row],[Customer_ID]],Table1[#All],8,FALSE)</f>
        <v>Bronze</v>
      </c>
      <c r="N254" t="s">
        <v>1744</v>
      </c>
      <c r="O254" t="str">
        <f>VLOOKUP(Table7[[#This Row],[Product_ID]],Table4_2[#All],3,FALSE)</f>
        <v>Electronics</v>
      </c>
      <c r="P254" t="str">
        <f>VLOOKUP(Table7[[#This Row],[Product_ID]],Table4_2[#All],4,FALSE)</f>
        <v>Audio</v>
      </c>
      <c r="Q254">
        <f>VLOOKUP(Table7[[#This Row],[Product_ID]],Table4_2[#All],5,FALSE)</f>
        <v>431.67</v>
      </c>
      <c r="R254">
        <f>VLOOKUP(Table7[[#This Row],[Product_ID]],Table4_2[#All],6,FALSE)</f>
        <v>73</v>
      </c>
      <c r="S254" t="s">
        <v>1813</v>
      </c>
      <c r="T254" t="str">
        <f>VLOOKUP(Table7[[#This Row],[Store_ID]],Table5[#All],2,FALSE)</f>
        <v>Mann-Austin</v>
      </c>
      <c r="U254" t="str">
        <f>VLOOKUP(Table7[[#This Row],[Store_ID]],Table5[#All],3,FALSE)</f>
        <v>East</v>
      </c>
      <c r="V254" t="str">
        <f>VLOOKUP(Table7[[#This Row],[Store_ID]],Table5[#All],4,FALSE)</f>
        <v>Vasquezborough</v>
      </c>
      <c r="W254" t="str">
        <f>VLOOKUP(Table7[[#This Row],[Store_ID]],Table5[#All],5,FALSE)</f>
        <v>Online</v>
      </c>
      <c r="X254">
        <v>1</v>
      </c>
      <c r="Y254">
        <v>549.52</v>
      </c>
      <c r="Z254">
        <v>0.1</v>
      </c>
      <c r="AA254" t="s">
        <v>1826</v>
      </c>
      <c r="AB254">
        <v>494.56799999999998</v>
      </c>
    </row>
    <row r="255" spans="1:28" x14ac:dyDescent="0.25">
      <c r="A255" t="s">
        <v>2079</v>
      </c>
      <c r="B255" s="2">
        <v>45876</v>
      </c>
      <c r="C255" t="s">
        <v>770</v>
      </c>
      <c r="D255" t="str">
        <f>VLOOKUP(Table7[[#This Row],[Customer_ID]],Table1[#All],2,FALSE)</f>
        <v>William Hull</v>
      </c>
      <c r="E255">
        <f t="shared" si="10"/>
        <v>7</v>
      </c>
      <c r="F255">
        <f t="shared" si="11"/>
        <v>8</v>
      </c>
      <c r="G255">
        <f t="shared" si="12"/>
        <v>2025</v>
      </c>
      <c r="H255">
        <f>VLOOKUP(Table7[[#This Row],[Customer_ID]],Table1[#All],3,FALSE)</f>
        <v>59</v>
      </c>
      <c r="I255" t="str">
        <f>VLOOKUP(Table7[[#This Row],[Customer_ID]],Table1[#All],4,FALSE)</f>
        <v>Female</v>
      </c>
      <c r="J255" t="str">
        <f>VLOOKUP(Table7[[#This Row],[Customer_ID]],Table1[#All],5,FALSE)</f>
        <v>Heathfort</v>
      </c>
      <c r="K255" t="str">
        <f>VLOOKUP(Table7[[#This Row],[Customer_ID]],Table1[#All],6,FALSE)</f>
        <v>Michigan</v>
      </c>
      <c r="L255" t="str">
        <f>VLOOKUP(Table7[[#This Row],[Customer_ID]],Table1[#All],7,FALSE)</f>
        <v>USA</v>
      </c>
      <c r="M255" t="str">
        <f>VLOOKUP(Table7[[#This Row],[Customer_ID]],Table1[#All],8,FALSE)</f>
        <v>Platinum</v>
      </c>
      <c r="N255" t="s">
        <v>1732</v>
      </c>
      <c r="O255" t="str">
        <f>VLOOKUP(Table7[[#This Row],[Product_ID]],Table4_2[#All],3,FALSE)</f>
        <v>Home</v>
      </c>
      <c r="P255" t="str">
        <f>VLOOKUP(Table7[[#This Row],[Product_ID]],Table4_2[#All],4,FALSE)</f>
        <v>Appliances</v>
      </c>
      <c r="Q255">
        <f>VLOOKUP(Table7[[#This Row],[Product_ID]],Table4_2[#All],5,FALSE)</f>
        <v>447.43</v>
      </c>
      <c r="R255">
        <f>VLOOKUP(Table7[[#This Row],[Product_ID]],Table4_2[#All],6,FALSE)</f>
        <v>191</v>
      </c>
      <c r="S255" t="s">
        <v>1810</v>
      </c>
      <c r="T255" t="str">
        <f>VLOOKUP(Table7[[#This Row],[Store_ID]],Table5[#All],2,FALSE)</f>
        <v>Guerrero-Schmitt</v>
      </c>
      <c r="U255" t="str">
        <f>VLOOKUP(Table7[[#This Row],[Store_ID]],Table5[#All],3,FALSE)</f>
        <v>East</v>
      </c>
      <c r="V255" t="str">
        <f>VLOOKUP(Table7[[#This Row],[Store_ID]],Table5[#All],4,FALSE)</f>
        <v>East Stevechester</v>
      </c>
      <c r="W255" t="str">
        <f>VLOOKUP(Table7[[#This Row],[Store_ID]],Table5[#All],5,FALSE)</f>
        <v>Flagship</v>
      </c>
      <c r="X255">
        <v>2</v>
      </c>
      <c r="Y255">
        <v>239.92</v>
      </c>
      <c r="Z255">
        <v>0.16</v>
      </c>
      <c r="AA255" t="s">
        <v>1824</v>
      </c>
      <c r="AB255">
        <v>403.06560000000002</v>
      </c>
    </row>
    <row r="256" spans="1:28" x14ac:dyDescent="0.25">
      <c r="A256" t="s">
        <v>2080</v>
      </c>
      <c r="B256" s="2">
        <v>45338</v>
      </c>
      <c r="C256" t="s">
        <v>298</v>
      </c>
      <c r="D256" t="str">
        <f>VLOOKUP(Table7[[#This Row],[Customer_ID]],Table1[#All],2,FALSE)</f>
        <v>George Rosario</v>
      </c>
      <c r="E256">
        <f t="shared" si="10"/>
        <v>16</v>
      </c>
      <c r="F256">
        <f t="shared" si="11"/>
        <v>2</v>
      </c>
      <c r="G256">
        <f t="shared" si="12"/>
        <v>2024</v>
      </c>
      <c r="H256">
        <f>VLOOKUP(Table7[[#This Row],[Customer_ID]],Table1[#All],3,FALSE)</f>
        <v>53</v>
      </c>
      <c r="I256" t="str">
        <f>VLOOKUP(Table7[[#This Row],[Customer_ID]],Table1[#All],4,FALSE)</f>
        <v>Male</v>
      </c>
      <c r="J256" t="str">
        <f>VLOOKUP(Table7[[#This Row],[Customer_ID]],Table1[#All],5,FALSE)</f>
        <v>Leburgh</v>
      </c>
      <c r="K256" t="str">
        <f>VLOOKUP(Table7[[#This Row],[Customer_ID]],Table1[#All],6,FALSE)</f>
        <v>Florida</v>
      </c>
      <c r="L256" t="str">
        <f>VLOOKUP(Table7[[#This Row],[Customer_ID]],Table1[#All],7,FALSE)</f>
        <v>USA</v>
      </c>
      <c r="M256" t="str">
        <f>VLOOKUP(Table7[[#This Row],[Customer_ID]],Table1[#All],8,FALSE)</f>
        <v>Bronze</v>
      </c>
      <c r="N256" t="s">
        <v>1732</v>
      </c>
      <c r="O256" t="str">
        <f>VLOOKUP(Table7[[#This Row],[Product_ID]],Table4_2[#All],3,FALSE)</f>
        <v>Home</v>
      </c>
      <c r="P256" t="str">
        <f>VLOOKUP(Table7[[#This Row],[Product_ID]],Table4_2[#All],4,FALSE)</f>
        <v>Appliances</v>
      </c>
      <c r="Q256">
        <f>VLOOKUP(Table7[[#This Row],[Product_ID]],Table4_2[#All],5,FALSE)</f>
        <v>447.43</v>
      </c>
      <c r="R256">
        <f>VLOOKUP(Table7[[#This Row],[Product_ID]],Table4_2[#All],6,FALSE)</f>
        <v>191</v>
      </c>
      <c r="S256" t="s">
        <v>1776</v>
      </c>
      <c r="T256" t="str">
        <f>VLOOKUP(Table7[[#This Row],[Store_ID]],Table5[#All],2,FALSE)</f>
        <v>Benson-Elliott</v>
      </c>
      <c r="U256" t="str">
        <f>VLOOKUP(Table7[[#This Row],[Store_ID]],Table5[#All],3,FALSE)</f>
        <v>East</v>
      </c>
      <c r="V256" t="str">
        <f>VLOOKUP(Table7[[#This Row],[Store_ID]],Table5[#All],4,FALSE)</f>
        <v>Port Josephberg</v>
      </c>
      <c r="W256" t="str">
        <f>VLOOKUP(Table7[[#This Row],[Store_ID]],Table5[#All],5,FALSE)</f>
        <v>Online</v>
      </c>
      <c r="X256">
        <v>2</v>
      </c>
      <c r="Y256">
        <v>878.05</v>
      </c>
      <c r="Z256">
        <v>0.11</v>
      </c>
      <c r="AA256" t="s">
        <v>1826</v>
      </c>
      <c r="AB256">
        <v>1562.9290000000001</v>
      </c>
    </row>
    <row r="257" spans="1:28" x14ac:dyDescent="0.25">
      <c r="A257" t="s">
        <v>2081</v>
      </c>
      <c r="B257" s="2">
        <v>45746</v>
      </c>
      <c r="C257" t="s">
        <v>172</v>
      </c>
      <c r="D257" t="str">
        <f>VLOOKUP(Table7[[#This Row],[Customer_ID]],Table1[#All],2,FALSE)</f>
        <v>Denise Williams</v>
      </c>
      <c r="E257">
        <f t="shared" si="10"/>
        <v>30</v>
      </c>
      <c r="F257">
        <f t="shared" si="11"/>
        <v>3</v>
      </c>
      <c r="G257">
        <f t="shared" si="12"/>
        <v>2025</v>
      </c>
      <c r="H257">
        <f>VLOOKUP(Table7[[#This Row],[Customer_ID]],Table1[#All],3,FALSE)</f>
        <v>34</v>
      </c>
      <c r="I257" t="str">
        <f>VLOOKUP(Table7[[#This Row],[Customer_ID]],Table1[#All],4,FALSE)</f>
        <v>Male</v>
      </c>
      <c r="J257" t="str">
        <f>VLOOKUP(Table7[[#This Row],[Customer_ID]],Table1[#All],5,FALSE)</f>
        <v>Christianstad</v>
      </c>
      <c r="K257" t="str">
        <f>VLOOKUP(Table7[[#This Row],[Customer_ID]],Table1[#All],6,FALSE)</f>
        <v>Hawaii</v>
      </c>
      <c r="L257" t="str">
        <f>VLOOKUP(Table7[[#This Row],[Customer_ID]],Table1[#All],7,FALSE)</f>
        <v>USA</v>
      </c>
      <c r="M257" t="str">
        <f>VLOOKUP(Table7[[#This Row],[Customer_ID]],Table1[#All],8,FALSE)</f>
        <v>Bronze</v>
      </c>
      <c r="N257" t="s">
        <v>1546</v>
      </c>
      <c r="O257" t="str">
        <f>VLOOKUP(Table7[[#This Row],[Product_ID]],Table4_2[#All],3,FALSE)</f>
        <v>Clothing</v>
      </c>
      <c r="P257" t="str">
        <f>VLOOKUP(Table7[[#This Row],[Product_ID]],Table4_2[#All],4,FALSE)</f>
        <v>Tops</v>
      </c>
      <c r="Q257">
        <f>VLOOKUP(Table7[[#This Row],[Product_ID]],Table4_2[#All],5,FALSE)</f>
        <v>342.56</v>
      </c>
      <c r="R257">
        <f>VLOOKUP(Table7[[#This Row],[Product_ID]],Table4_2[#All],6,FALSE)</f>
        <v>181</v>
      </c>
      <c r="S257" t="s">
        <v>1786</v>
      </c>
      <c r="T257" t="str">
        <f>VLOOKUP(Table7[[#This Row],[Store_ID]],Table5[#All],2,FALSE)</f>
        <v>Moore, Padilla and Butler</v>
      </c>
      <c r="U257" t="str">
        <f>VLOOKUP(Table7[[#This Row],[Store_ID]],Table5[#All],3,FALSE)</f>
        <v>South</v>
      </c>
      <c r="V257" t="str">
        <f>VLOOKUP(Table7[[#This Row],[Store_ID]],Table5[#All],4,FALSE)</f>
        <v>East Johnstad</v>
      </c>
      <c r="W257" t="str">
        <f>VLOOKUP(Table7[[#This Row],[Store_ID]],Table5[#All],5,FALSE)</f>
        <v>Flagship</v>
      </c>
      <c r="X257">
        <v>3</v>
      </c>
      <c r="Y257">
        <v>546.96</v>
      </c>
      <c r="Z257">
        <v>0.19</v>
      </c>
      <c r="AA257" t="s">
        <v>1824</v>
      </c>
      <c r="AB257">
        <v>1329.1128000000001</v>
      </c>
    </row>
    <row r="258" spans="1:28" x14ac:dyDescent="0.25">
      <c r="A258" t="s">
        <v>2082</v>
      </c>
      <c r="B258" s="2">
        <v>45706</v>
      </c>
      <c r="C258" t="s">
        <v>1452</v>
      </c>
      <c r="D258" t="str">
        <f>VLOOKUP(Table7[[#This Row],[Customer_ID]],Table1[#All],2,FALSE)</f>
        <v>Debra Mccullough</v>
      </c>
      <c r="E258">
        <f t="shared" ref="E258:E321" si="13">DAY(B258)</f>
        <v>18</v>
      </c>
      <c r="F258">
        <f t="shared" ref="F258:F321" si="14">MONTH(B258)</f>
        <v>2</v>
      </c>
      <c r="G258">
        <f t="shared" ref="G258:G321" si="15">YEAR(B258)</f>
        <v>2025</v>
      </c>
      <c r="H258">
        <f>VLOOKUP(Table7[[#This Row],[Customer_ID]],Table1[#All],3,FALSE)</f>
        <v>42</v>
      </c>
      <c r="I258" t="str">
        <f>VLOOKUP(Table7[[#This Row],[Customer_ID]],Table1[#All],4,FALSE)</f>
        <v>Male</v>
      </c>
      <c r="J258" t="str">
        <f>VLOOKUP(Table7[[#This Row],[Customer_ID]],Table1[#All],5,FALSE)</f>
        <v>Mcdanielfurt</v>
      </c>
      <c r="K258" t="str">
        <f>VLOOKUP(Table7[[#This Row],[Customer_ID]],Table1[#All],6,FALSE)</f>
        <v>Montana</v>
      </c>
      <c r="L258" t="str">
        <f>VLOOKUP(Table7[[#This Row],[Customer_ID]],Table1[#All],7,FALSE)</f>
        <v>USA</v>
      </c>
      <c r="M258" t="str">
        <f>VLOOKUP(Table7[[#This Row],[Customer_ID]],Table1[#All],8,FALSE)</f>
        <v>Platinum</v>
      </c>
      <c r="N258" t="s">
        <v>1582</v>
      </c>
      <c r="O258" t="str">
        <f>VLOOKUP(Table7[[#This Row],[Product_ID]],Table4_2[#All],3,FALSE)</f>
        <v>Sports</v>
      </c>
      <c r="P258" t="str">
        <f>VLOOKUP(Table7[[#This Row],[Product_ID]],Table4_2[#All],4,FALSE)</f>
        <v>Accessories</v>
      </c>
      <c r="Q258">
        <f>VLOOKUP(Table7[[#This Row],[Product_ID]],Table4_2[#All],5,FALSE)</f>
        <v>144.53</v>
      </c>
      <c r="R258">
        <f>VLOOKUP(Table7[[#This Row],[Product_ID]],Table4_2[#All],6,FALSE)</f>
        <v>367</v>
      </c>
      <c r="S258" t="s">
        <v>1789</v>
      </c>
      <c r="T258" t="str">
        <f>VLOOKUP(Table7[[#This Row],[Store_ID]],Table5[#All],2,FALSE)</f>
        <v>Hill, Wagner and Ballard</v>
      </c>
      <c r="U258" t="str">
        <f>VLOOKUP(Table7[[#This Row],[Store_ID]],Table5[#All],3,FALSE)</f>
        <v>East</v>
      </c>
      <c r="V258" t="str">
        <f>VLOOKUP(Table7[[#This Row],[Store_ID]],Table5[#All],4,FALSE)</f>
        <v>East Davidville</v>
      </c>
      <c r="W258" t="str">
        <f>VLOOKUP(Table7[[#This Row],[Store_ID]],Table5[#All],5,FALSE)</f>
        <v>Online</v>
      </c>
      <c r="X258">
        <v>2</v>
      </c>
      <c r="Y258">
        <v>71.77</v>
      </c>
      <c r="Z258">
        <v>0.22</v>
      </c>
      <c r="AA258" t="s">
        <v>1824</v>
      </c>
      <c r="AB258">
        <v>111.96120000000001</v>
      </c>
    </row>
    <row r="259" spans="1:28" x14ac:dyDescent="0.25">
      <c r="A259" t="s">
        <v>2083</v>
      </c>
      <c r="B259" s="2">
        <v>45717</v>
      </c>
      <c r="C259" t="s">
        <v>63</v>
      </c>
      <c r="D259" t="str">
        <f>VLOOKUP(Table7[[#This Row],[Customer_ID]],Table1[#All],2,FALSE)</f>
        <v>Nathan Hernandez</v>
      </c>
      <c r="E259">
        <f t="shared" si="13"/>
        <v>1</v>
      </c>
      <c r="F259">
        <f t="shared" si="14"/>
        <v>3</v>
      </c>
      <c r="G259">
        <f t="shared" si="15"/>
        <v>2025</v>
      </c>
      <c r="H259">
        <f>VLOOKUP(Table7[[#This Row],[Customer_ID]],Table1[#All],3,FALSE)</f>
        <v>32</v>
      </c>
      <c r="I259" t="str">
        <f>VLOOKUP(Table7[[#This Row],[Customer_ID]],Table1[#All],4,FALSE)</f>
        <v>Female</v>
      </c>
      <c r="J259" t="str">
        <f>VLOOKUP(Table7[[#This Row],[Customer_ID]],Table1[#All],5,FALSE)</f>
        <v>New Becky</v>
      </c>
      <c r="K259" t="str">
        <f>VLOOKUP(Table7[[#This Row],[Customer_ID]],Table1[#All],6,FALSE)</f>
        <v>Montana</v>
      </c>
      <c r="L259" t="str">
        <f>VLOOKUP(Table7[[#This Row],[Customer_ID]],Table1[#All],7,FALSE)</f>
        <v>USA</v>
      </c>
      <c r="M259" t="str">
        <f>VLOOKUP(Table7[[#This Row],[Customer_ID]],Table1[#All],8,FALSE)</f>
        <v>Silver</v>
      </c>
      <c r="N259" t="s">
        <v>1596</v>
      </c>
      <c r="O259" t="str">
        <f>VLOOKUP(Table7[[#This Row],[Product_ID]],Table4_2[#All],3,FALSE)</f>
        <v>Sports</v>
      </c>
      <c r="P259" t="str">
        <f>VLOOKUP(Table7[[#This Row],[Product_ID]],Table4_2[#All],4,FALSE)</f>
        <v>Outdoor</v>
      </c>
      <c r="Q259">
        <f>VLOOKUP(Table7[[#This Row],[Product_ID]],Table4_2[#All],5,FALSE)</f>
        <v>166.06</v>
      </c>
      <c r="R259">
        <f>VLOOKUP(Table7[[#This Row],[Product_ID]],Table4_2[#All],6,FALSE)</f>
        <v>340</v>
      </c>
      <c r="S259" t="s">
        <v>1757</v>
      </c>
      <c r="T259" t="str">
        <f>VLOOKUP(Table7[[#This Row],[Store_ID]],Table5[#All],2,FALSE)</f>
        <v>Martinez, Adkins and Johnson</v>
      </c>
      <c r="U259" t="str">
        <f>VLOOKUP(Table7[[#This Row],[Store_ID]],Table5[#All],3,FALSE)</f>
        <v>North</v>
      </c>
      <c r="V259" t="str">
        <f>VLOOKUP(Table7[[#This Row],[Store_ID]],Table5[#All],4,FALSE)</f>
        <v>Danielmouth</v>
      </c>
      <c r="W259" t="str">
        <f>VLOOKUP(Table7[[#This Row],[Store_ID]],Table5[#All],5,FALSE)</f>
        <v>Flagship</v>
      </c>
      <c r="X259">
        <v>2</v>
      </c>
      <c r="Y259">
        <v>679.86</v>
      </c>
      <c r="Z259">
        <v>0.22</v>
      </c>
      <c r="AA259" t="s">
        <v>1829</v>
      </c>
      <c r="AB259">
        <v>1060.5816</v>
      </c>
    </row>
    <row r="260" spans="1:28" x14ac:dyDescent="0.25">
      <c r="A260" t="s">
        <v>2084</v>
      </c>
      <c r="B260" s="2">
        <v>45300</v>
      </c>
      <c r="C260" t="s">
        <v>464</v>
      </c>
      <c r="D260" t="str">
        <f>VLOOKUP(Table7[[#This Row],[Customer_ID]],Table1[#All],2,FALSE)</f>
        <v>Patrick Coleman</v>
      </c>
      <c r="E260">
        <f t="shared" si="13"/>
        <v>9</v>
      </c>
      <c r="F260">
        <f t="shared" si="14"/>
        <v>1</v>
      </c>
      <c r="G260">
        <f t="shared" si="15"/>
        <v>2024</v>
      </c>
      <c r="H260">
        <f>VLOOKUP(Table7[[#This Row],[Customer_ID]],Table1[#All],3,FALSE)</f>
        <v>29</v>
      </c>
      <c r="I260" t="str">
        <f>VLOOKUP(Table7[[#This Row],[Customer_ID]],Table1[#All],4,FALSE)</f>
        <v>Male</v>
      </c>
      <c r="J260" t="str">
        <f>VLOOKUP(Table7[[#This Row],[Customer_ID]],Table1[#All],5,FALSE)</f>
        <v>New Jeffrey</v>
      </c>
      <c r="K260" t="str">
        <f>VLOOKUP(Table7[[#This Row],[Customer_ID]],Table1[#All],6,FALSE)</f>
        <v>Nebraska</v>
      </c>
      <c r="L260" t="str">
        <f>VLOOKUP(Table7[[#This Row],[Customer_ID]],Table1[#All],7,FALSE)</f>
        <v>USA</v>
      </c>
      <c r="M260" t="str">
        <f>VLOOKUP(Table7[[#This Row],[Customer_ID]],Table1[#All],8,FALSE)</f>
        <v>Silver</v>
      </c>
      <c r="N260" t="s">
        <v>1618</v>
      </c>
      <c r="O260" t="str">
        <f>VLOOKUP(Table7[[#This Row],[Product_ID]],Table4_2[#All],3,FALSE)</f>
        <v>Home</v>
      </c>
      <c r="P260" t="str">
        <f>VLOOKUP(Table7[[#This Row],[Product_ID]],Table4_2[#All],4,FALSE)</f>
        <v>Lighting</v>
      </c>
      <c r="Q260">
        <f>VLOOKUP(Table7[[#This Row],[Product_ID]],Table4_2[#All],5,FALSE)</f>
        <v>382.22</v>
      </c>
      <c r="R260">
        <f>VLOOKUP(Table7[[#This Row],[Product_ID]],Table4_2[#All],6,FALSE)</f>
        <v>329</v>
      </c>
      <c r="S260" t="s">
        <v>1807</v>
      </c>
      <c r="T260" t="str">
        <f>VLOOKUP(Table7[[#This Row],[Store_ID]],Table5[#All],2,FALSE)</f>
        <v>Holloway Ltd</v>
      </c>
      <c r="U260" t="str">
        <f>VLOOKUP(Table7[[#This Row],[Store_ID]],Table5[#All],3,FALSE)</f>
        <v>North</v>
      </c>
      <c r="V260" t="str">
        <f>VLOOKUP(Table7[[#This Row],[Store_ID]],Table5[#All],4,FALSE)</f>
        <v>Bensonhaven</v>
      </c>
      <c r="W260" t="str">
        <f>VLOOKUP(Table7[[#This Row],[Store_ID]],Table5[#All],5,FALSE)</f>
        <v>Flagship</v>
      </c>
      <c r="X260">
        <v>1</v>
      </c>
      <c r="Y260">
        <v>222.94</v>
      </c>
      <c r="Z260">
        <v>0.19</v>
      </c>
      <c r="AA260" t="s">
        <v>1824</v>
      </c>
      <c r="AB260">
        <v>180.5814</v>
      </c>
    </row>
    <row r="261" spans="1:28" x14ac:dyDescent="0.25">
      <c r="A261" t="s">
        <v>2085</v>
      </c>
      <c r="B261" s="2">
        <v>45773</v>
      </c>
      <c r="C261" t="s">
        <v>794</v>
      </c>
      <c r="D261" t="str">
        <f>VLOOKUP(Table7[[#This Row],[Customer_ID]],Table1[#All],2,FALSE)</f>
        <v>Nicholas Webb</v>
      </c>
      <c r="E261">
        <f t="shared" si="13"/>
        <v>26</v>
      </c>
      <c r="F261">
        <f t="shared" si="14"/>
        <v>4</v>
      </c>
      <c r="G261">
        <f t="shared" si="15"/>
        <v>2025</v>
      </c>
      <c r="H261">
        <f>VLOOKUP(Table7[[#This Row],[Customer_ID]],Table1[#All],3,FALSE)</f>
        <v>19</v>
      </c>
      <c r="I261" t="str">
        <f>VLOOKUP(Table7[[#This Row],[Customer_ID]],Table1[#All],4,FALSE)</f>
        <v>Male</v>
      </c>
      <c r="J261" t="str">
        <f>VLOOKUP(Table7[[#This Row],[Customer_ID]],Table1[#All],5,FALSE)</f>
        <v>Lake Timothy</v>
      </c>
      <c r="K261" t="str">
        <f>VLOOKUP(Table7[[#This Row],[Customer_ID]],Table1[#All],6,FALSE)</f>
        <v>Nevada</v>
      </c>
      <c r="L261" t="str">
        <f>VLOOKUP(Table7[[#This Row],[Customer_ID]],Table1[#All],7,FALSE)</f>
        <v>USA</v>
      </c>
      <c r="M261" t="str">
        <f>VLOOKUP(Table7[[#This Row],[Customer_ID]],Table1[#All],8,FALSE)</f>
        <v>Gold</v>
      </c>
      <c r="N261" t="s">
        <v>1618</v>
      </c>
      <c r="O261" t="str">
        <f>VLOOKUP(Table7[[#This Row],[Product_ID]],Table4_2[#All],3,FALSE)</f>
        <v>Home</v>
      </c>
      <c r="P261" t="str">
        <f>VLOOKUP(Table7[[#This Row],[Product_ID]],Table4_2[#All],4,FALSE)</f>
        <v>Lighting</v>
      </c>
      <c r="Q261">
        <f>VLOOKUP(Table7[[#This Row],[Product_ID]],Table4_2[#All],5,FALSE)</f>
        <v>382.22</v>
      </c>
      <c r="R261">
        <f>VLOOKUP(Table7[[#This Row],[Product_ID]],Table4_2[#All],6,FALSE)</f>
        <v>329</v>
      </c>
      <c r="S261" t="s">
        <v>1761</v>
      </c>
      <c r="T261" t="str">
        <f>VLOOKUP(Table7[[#This Row],[Store_ID]],Table5[#All],2,FALSE)</f>
        <v>Black-Horn</v>
      </c>
      <c r="U261" t="str">
        <f>VLOOKUP(Table7[[#This Row],[Store_ID]],Table5[#All],3,FALSE)</f>
        <v>South</v>
      </c>
      <c r="V261" t="str">
        <f>VLOOKUP(Table7[[#This Row],[Store_ID]],Table5[#All],4,FALSE)</f>
        <v>North Nancyview</v>
      </c>
      <c r="W261" t="str">
        <f>VLOOKUP(Table7[[#This Row],[Store_ID]],Table5[#All],5,FALSE)</f>
        <v>Outlet</v>
      </c>
      <c r="X261">
        <v>2</v>
      </c>
      <c r="Y261">
        <v>355.3</v>
      </c>
      <c r="Z261" s="5">
        <v>0.14000000000000001</v>
      </c>
      <c r="AA261" t="s">
        <v>1826</v>
      </c>
      <c r="AB261">
        <v>589.798</v>
      </c>
    </row>
    <row r="262" spans="1:28" x14ac:dyDescent="0.25">
      <c r="A262" t="s">
        <v>2086</v>
      </c>
      <c r="B262" s="2">
        <v>45497</v>
      </c>
      <c r="C262" t="s">
        <v>366</v>
      </c>
      <c r="D262" t="str">
        <f>VLOOKUP(Table7[[#This Row],[Customer_ID]],Table1[#All],2,FALSE)</f>
        <v>Steven Stein</v>
      </c>
      <c r="E262">
        <f t="shared" si="13"/>
        <v>24</v>
      </c>
      <c r="F262">
        <f t="shared" si="14"/>
        <v>7</v>
      </c>
      <c r="G262">
        <f t="shared" si="15"/>
        <v>2024</v>
      </c>
      <c r="H262">
        <f>VLOOKUP(Table7[[#This Row],[Customer_ID]],Table1[#All],3,FALSE)</f>
        <v>21</v>
      </c>
      <c r="I262" t="str">
        <f>VLOOKUP(Table7[[#This Row],[Customer_ID]],Table1[#All],4,FALSE)</f>
        <v>Male</v>
      </c>
      <c r="J262" t="str">
        <f>VLOOKUP(Table7[[#This Row],[Customer_ID]],Table1[#All],5,FALSE)</f>
        <v>West Lauren</v>
      </c>
      <c r="K262" t="str">
        <f>VLOOKUP(Table7[[#This Row],[Customer_ID]],Table1[#All],6,FALSE)</f>
        <v>Connecticut</v>
      </c>
      <c r="L262" t="str">
        <f>VLOOKUP(Table7[[#This Row],[Customer_ID]],Table1[#All],7,FALSE)</f>
        <v>USA</v>
      </c>
      <c r="M262" t="str">
        <f>VLOOKUP(Table7[[#This Row],[Customer_ID]],Table1[#All],8,FALSE)</f>
        <v>Bronze</v>
      </c>
      <c r="N262" t="s">
        <v>1726</v>
      </c>
      <c r="O262" t="str">
        <f>VLOOKUP(Table7[[#This Row],[Product_ID]],Table4_2[#All],3,FALSE)</f>
        <v>Beauty</v>
      </c>
      <c r="P262" t="str">
        <f>VLOOKUP(Table7[[#This Row],[Product_ID]],Table4_2[#All],4,FALSE)</f>
        <v>Makeup</v>
      </c>
      <c r="Q262">
        <f>VLOOKUP(Table7[[#This Row],[Product_ID]],Table4_2[#All],5,FALSE)</f>
        <v>183.04</v>
      </c>
      <c r="R262">
        <f>VLOOKUP(Table7[[#This Row],[Product_ID]],Table4_2[#All],6,FALSE)</f>
        <v>457</v>
      </c>
      <c r="S262" t="s">
        <v>1813</v>
      </c>
      <c r="T262" t="str">
        <f>VLOOKUP(Table7[[#This Row],[Store_ID]],Table5[#All],2,FALSE)</f>
        <v>Mann-Austin</v>
      </c>
      <c r="U262" t="str">
        <f>VLOOKUP(Table7[[#This Row],[Store_ID]],Table5[#All],3,FALSE)</f>
        <v>East</v>
      </c>
      <c r="V262" t="str">
        <f>VLOOKUP(Table7[[#This Row],[Store_ID]],Table5[#All],4,FALSE)</f>
        <v>Vasquezborough</v>
      </c>
      <c r="W262" t="str">
        <f>VLOOKUP(Table7[[#This Row],[Store_ID]],Table5[#All],5,FALSE)</f>
        <v>Online</v>
      </c>
      <c r="X262">
        <v>4</v>
      </c>
      <c r="Y262">
        <v>611.29999999999995</v>
      </c>
      <c r="Z262">
        <v>0.11</v>
      </c>
      <c r="AA262" t="s">
        <v>1826</v>
      </c>
      <c r="AB262">
        <v>2176.2280000000001</v>
      </c>
    </row>
    <row r="263" spans="1:28" x14ac:dyDescent="0.25">
      <c r="A263" t="s">
        <v>2087</v>
      </c>
      <c r="B263" s="2">
        <v>45742</v>
      </c>
      <c r="C263" t="s">
        <v>1047</v>
      </c>
      <c r="D263" t="str">
        <f>VLOOKUP(Table7[[#This Row],[Customer_ID]],Table1[#All],2,FALSE)</f>
        <v>Teresa Johnson</v>
      </c>
      <c r="E263">
        <f t="shared" si="13"/>
        <v>26</v>
      </c>
      <c r="F263">
        <f t="shared" si="14"/>
        <v>3</v>
      </c>
      <c r="G263">
        <f t="shared" si="15"/>
        <v>2025</v>
      </c>
      <c r="H263">
        <f>VLOOKUP(Table7[[#This Row],[Customer_ID]],Table1[#All],3,FALSE)</f>
        <v>64</v>
      </c>
      <c r="I263" t="str">
        <f>VLOOKUP(Table7[[#This Row],[Customer_ID]],Table1[#All],4,FALSE)</f>
        <v>Female</v>
      </c>
      <c r="J263" t="str">
        <f>VLOOKUP(Table7[[#This Row],[Customer_ID]],Table1[#All],5,FALSE)</f>
        <v>Johnsonbury</v>
      </c>
      <c r="K263" t="str">
        <f>VLOOKUP(Table7[[#This Row],[Customer_ID]],Table1[#All],6,FALSE)</f>
        <v>Georgia</v>
      </c>
      <c r="L263" t="str">
        <f>VLOOKUP(Table7[[#This Row],[Customer_ID]],Table1[#All],7,FALSE)</f>
        <v>USA</v>
      </c>
      <c r="M263" t="str">
        <f>VLOOKUP(Table7[[#This Row],[Customer_ID]],Table1[#All],8,FALSE)</f>
        <v>Gold</v>
      </c>
      <c r="N263" t="s">
        <v>1543</v>
      </c>
      <c r="O263" t="str">
        <f>VLOOKUP(Table7[[#This Row],[Product_ID]],Table4_2[#All],3,FALSE)</f>
        <v>Electronics</v>
      </c>
      <c r="P263" t="str">
        <f>VLOOKUP(Table7[[#This Row],[Product_ID]],Table4_2[#All],4,FALSE)</f>
        <v>Computer</v>
      </c>
      <c r="Q263">
        <f>VLOOKUP(Table7[[#This Row],[Product_ID]],Table4_2[#All],5,FALSE)</f>
        <v>112.42</v>
      </c>
      <c r="R263">
        <f>VLOOKUP(Table7[[#This Row],[Product_ID]],Table4_2[#All],6,FALSE)</f>
        <v>416</v>
      </c>
      <c r="S263" t="s">
        <v>1782</v>
      </c>
      <c r="T263" t="str">
        <f>VLOOKUP(Table7[[#This Row],[Store_ID]],Table5[#All],2,FALSE)</f>
        <v>Bean, Jones and Park</v>
      </c>
      <c r="U263" t="str">
        <f>VLOOKUP(Table7[[#This Row],[Store_ID]],Table5[#All],3,FALSE)</f>
        <v>West</v>
      </c>
      <c r="V263" t="str">
        <f>VLOOKUP(Table7[[#This Row],[Store_ID]],Table5[#All],4,FALSE)</f>
        <v>Thompsonborough</v>
      </c>
      <c r="W263" t="str">
        <f>VLOOKUP(Table7[[#This Row],[Store_ID]],Table5[#All],5,FALSE)</f>
        <v>Online</v>
      </c>
      <c r="X263">
        <v>4</v>
      </c>
      <c r="Y263">
        <v>849.21</v>
      </c>
      <c r="Z263">
        <v>7.0000000000000007E-2</v>
      </c>
      <c r="AA263" t="s">
        <v>1824</v>
      </c>
      <c r="AB263">
        <v>3159.0612000000001</v>
      </c>
    </row>
    <row r="264" spans="1:28" x14ac:dyDescent="0.25">
      <c r="A264" t="s">
        <v>2088</v>
      </c>
      <c r="B264" s="2">
        <v>45713</v>
      </c>
      <c r="C264" t="s">
        <v>681</v>
      </c>
      <c r="D264" t="str">
        <f>VLOOKUP(Table7[[#This Row],[Customer_ID]],Table1[#All],2,FALSE)</f>
        <v>Joan Johnson</v>
      </c>
      <c r="E264">
        <f t="shared" si="13"/>
        <v>25</v>
      </c>
      <c r="F264">
        <f t="shared" si="14"/>
        <v>2</v>
      </c>
      <c r="G264">
        <f t="shared" si="15"/>
        <v>2025</v>
      </c>
      <c r="H264">
        <f>VLOOKUP(Table7[[#This Row],[Customer_ID]],Table1[#All],3,FALSE)</f>
        <v>50</v>
      </c>
      <c r="I264" t="str">
        <f>VLOOKUP(Table7[[#This Row],[Customer_ID]],Table1[#All],4,FALSE)</f>
        <v>Female</v>
      </c>
      <c r="J264" t="str">
        <f>VLOOKUP(Table7[[#This Row],[Customer_ID]],Table1[#All],5,FALSE)</f>
        <v>Lake Josephport</v>
      </c>
      <c r="K264" t="str">
        <f>VLOOKUP(Table7[[#This Row],[Customer_ID]],Table1[#All],6,FALSE)</f>
        <v>Maine</v>
      </c>
      <c r="L264" t="str">
        <f>VLOOKUP(Table7[[#This Row],[Customer_ID]],Table1[#All],7,FALSE)</f>
        <v>USA</v>
      </c>
      <c r="M264" t="str">
        <f>VLOOKUP(Table7[[#This Row],[Customer_ID]],Table1[#All],8,FALSE)</f>
        <v>Platinum</v>
      </c>
      <c r="N264" t="s">
        <v>1632</v>
      </c>
      <c r="O264" t="str">
        <f>VLOOKUP(Table7[[#This Row],[Product_ID]],Table4_2[#All],3,FALSE)</f>
        <v>Electronics</v>
      </c>
      <c r="P264" t="str">
        <f>VLOOKUP(Table7[[#This Row],[Product_ID]],Table4_2[#All],4,FALSE)</f>
        <v>Accessories</v>
      </c>
      <c r="Q264">
        <f>VLOOKUP(Table7[[#This Row],[Product_ID]],Table4_2[#All],5,FALSE)</f>
        <v>450.71</v>
      </c>
      <c r="R264">
        <f>VLOOKUP(Table7[[#This Row],[Product_ID]],Table4_2[#All],6,FALSE)</f>
        <v>389</v>
      </c>
      <c r="S264" t="s">
        <v>1779</v>
      </c>
      <c r="T264" t="str">
        <f>VLOOKUP(Table7[[#This Row],[Store_ID]],Table5[#All],2,FALSE)</f>
        <v>Martinez-Mullins</v>
      </c>
      <c r="U264" t="str">
        <f>VLOOKUP(Table7[[#This Row],[Store_ID]],Table5[#All],3,FALSE)</f>
        <v>South</v>
      </c>
      <c r="V264" t="str">
        <f>VLOOKUP(Table7[[#This Row],[Store_ID]],Table5[#All],4,FALSE)</f>
        <v>Williamsfurt</v>
      </c>
      <c r="W264" t="str">
        <f>VLOOKUP(Table7[[#This Row],[Store_ID]],Table5[#All],5,FALSE)</f>
        <v>Online</v>
      </c>
      <c r="X264">
        <v>3</v>
      </c>
      <c r="Y264">
        <v>553.12</v>
      </c>
      <c r="Z264">
        <v>0.28000000000000003</v>
      </c>
      <c r="AA264" t="s">
        <v>1829</v>
      </c>
      <c r="AB264">
        <v>1194.7392</v>
      </c>
    </row>
    <row r="265" spans="1:28" x14ac:dyDescent="0.25">
      <c r="A265" t="s">
        <v>2089</v>
      </c>
      <c r="B265" s="2">
        <v>45826</v>
      </c>
      <c r="C265" t="s">
        <v>896</v>
      </c>
      <c r="D265" t="str">
        <f>VLOOKUP(Table7[[#This Row],[Customer_ID]],Table1[#All],2,FALSE)</f>
        <v>Kristi Lopez</v>
      </c>
      <c r="E265">
        <f t="shared" si="13"/>
        <v>18</v>
      </c>
      <c r="F265">
        <f t="shared" si="14"/>
        <v>6</v>
      </c>
      <c r="G265">
        <f t="shared" si="15"/>
        <v>2025</v>
      </c>
      <c r="H265">
        <f>VLOOKUP(Table7[[#This Row],[Customer_ID]],Table1[#All],3,FALSE)</f>
        <v>46</v>
      </c>
      <c r="I265" t="str">
        <f>VLOOKUP(Table7[[#This Row],[Customer_ID]],Table1[#All],4,FALSE)</f>
        <v>Female</v>
      </c>
      <c r="J265" t="str">
        <f>VLOOKUP(Table7[[#This Row],[Customer_ID]],Table1[#All],5,FALSE)</f>
        <v>Spencermouth</v>
      </c>
      <c r="K265" t="str">
        <f>VLOOKUP(Table7[[#This Row],[Customer_ID]],Table1[#All],6,FALSE)</f>
        <v>New Jersey</v>
      </c>
      <c r="L265" t="str">
        <f>VLOOKUP(Table7[[#This Row],[Customer_ID]],Table1[#All],7,FALSE)</f>
        <v>USA</v>
      </c>
      <c r="M265" t="str">
        <f>VLOOKUP(Table7[[#This Row],[Customer_ID]],Table1[#All],8,FALSE)</f>
        <v>Gold</v>
      </c>
      <c r="N265" t="s">
        <v>1730</v>
      </c>
      <c r="O265" t="str">
        <f>VLOOKUP(Table7[[#This Row],[Product_ID]],Table4_2[#All],3,FALSE)</f>
        <v>Clothing</v>
      </c>
      <c r="P265" t="str">
        <f>VLOOKUP(Table7[[#This Row],[Product_ID]],Table4_2[#All],4,FALSE)</f>
        <v>Footwear</v>
      </c>
      <c r="Q265">
        <f>VLOOKUP(Table7[[#This Row],[Product_ID]],Table4_2[#All],5,FALSE)</f>
        <v>438.25</v>
      </c>
      <c r="R265">
        <f>VLOOKUP(Table7[[#This Row],[Product_ID]],Table4_2[#All],6,FALSE)</f>
        <v>496</v>
      </c>
      <c r="S265" t="s">
        <v>1786</v>
      </c>
      <c r="T265" t="str">
        <f>VLOOKUP(Table7[[#This Row],[Store_ID]],Table5[#All],2,FALSE)</f>
        <v>Moore, Padilla and Butler</v>
      </c>
      <c r="U265" t="str">
        <f>VLOOKUP(Table7[[#This Row],[Store_ID]],Table5[#All],3,FALSE)</f>
        <v>South</v>
      </c>
      <c r="V265" t="str">
        <f>VLOOKUP(Table7[[#This Row],[Store_ID]],Table5[#All],4,FALSE)</f>
        <v>East Johnstad</v>
      </c>
      <c r="W265" t="str">
        <f>VLOOKUP(Table7[[#This Row],[Store_ID]],Table5[#All],5,FALSE)</f>
        <v>Flagship</v>
      </c>
      <c r="X265">
        <v>2</v>
      </c>
      <c r="Y265">
        <v>903.08</v>
      </c>
      <c r="Z265">
        <v>0.18</v>
      </c>
      <c r="AA265" t="s">
        <v>1829</v>
      </c>
      <c r="AB265">
        <v>1481.0512000000001</v>
      </c>
    </row>
    <row r="266" spans="1:28" x14ac:dyDescent="0.25">
      <c r="A266" t="s">
        <v>2090</v>
      </c>
      <c r="B266" s="2">
        <v>45648</v>
      </c>
      <c r="C266" t="s">
        <v>1472</v>
      </c>
      <c r="D266" t="str">
        <f>VLOOKUP(Table7[[#This Row],[Customer_ID]],Table1[#All],2,FALSE)</f>
        <v>Earl Smith DDS</v>
      </c>
      <c r="E266">
        <f t="shared" si="13"/>
        <v>22</v>
      </c>
      <c r="F266">
        <f t="shared" si="14"/>
        <v>12</v>
      </c>
      <c r="G266">
        <f t="shared" si="15"/>
        <v>2024</v>
      </c>
      <c r="H266">
        <f>VLOOKUP(Table7[[#This Row],[Customer_ID]],Table1[#All],3,FALSE)</f>
        <v>59</v>
      </c>
      <c r="I266" t="str">
        <f>VLOOKUP(Table7[[#This Row],[Customer_ID]],Table1[#All],4,FALSE)</f>
        <v>Male</v>
      </c>
      <c r="J266" t="str">
        <f>VLOOKUP(Table7[[#This Row],[Customer_ID]],Table1[#All],5,FALSE)</f>
        <v>West Sarah</v>
      </c>
      <c r="K266" t="str">
        <f>VLOOKUP(Table7[[#This Row],[Customer_ID]],Table1[#All],6,FALSE)</f>
        <v>South Dakota</v>
      </c>
      <c r="L266" t="str">
        <f>VLOOKUP(Table7[[#This Row],[Customer_ID]],Table1[#All],7,FALSE)</f>
        <v>USA</v>
      </c>
      <c r="M266" t="str">
        <f>VLOOKUP(Table7[[#This Row],[Customer_ID]],Table1[#All],8,FALSE)</f>
        <v>Gold</v>
      </c>
      <c r="N266" t="s">
        <v>1580</v>
      </c>
      <c r="O266" t="str">
        <f>VLOOKUP(Table7[[#This Row],[Product_ID]],Table4_2[#All],3,FALSE)</f>
        <v>Beauty</v>
      </c>
      <c r="P266" t="str">
        <f>VLOOKUP(Table7[[#This Row],[Product_ID]],Table4_2[#All],4,FALSE)</f>
        <v>Grooming</v>
      </c>
      <c r="Q266">
        <f>VLOOKUP(Table7[[#This Row],[Product_ID]],Table4_2[#All],5,FALSE)</f>
        <v>337.42</v>
      </c>
      <c r="R266">
        <f>VLOOKUP(Table7[[#This Row],[Product_ID]],Table4_2[#All],6,FALSE)</f>
        <v>256</v>
      </c>
      <c r="S266" t="s">
        <v>1792</v>
      </c>
      <c r="T266" t="str">
        <f>VLOOKUP(Table7[[#This Row],[Store_ID]],Table5[#All],2,FALSE)</f>
        <v>Aguirre-Keller</v>
      </c>
      <c r="U266" t="str">
        <f>VLOOKUP(Table7[[#This Row],[Store_ID]],Table5[#All],3,FALSE)</f>
        <v>South</v>
      </c>
      <c r="V266" t="str">
        <f>VLOOKUP(Table7[[#This Row],[Store_ID]],Table5[#All],4,FALSE)</f>
        <v>Lake Michael</v>
      </c>
      <c r="W266" t="str">
        <f>VLOOKUP(Table7[[#This Row],[Store_ID]],Table5[#All],5,FALSE)</f>
        <v>Online</v>
      </c>
      <c r="X266">
        <v>4</v>
      </c>
      <c r="Y266">
        <v>640.23</v>
      </c>
      <c r="Z266">
        <v>0.06</v>
      </c>
      <c r="AA266" t="s">
        <v>1829</v>
      </c>
      <c r="AB266">
        <v>2407.2647999999999</v>
      </c>
    </row>
    <row r="267" spans="1:28" x14ac:dyDescent="0.25">
      <c r="A267" t="s">
        <v>2091</v>
      </c>
      <c r="B267" s="2">
        <v>45836</v>
      </c>
      <c r="C267" t="s">
        <v>478</v>
      </c>
      <c r="D267" t="str">
        <f>VLOOKUP(Table7[[#This Row],[Customer_ID]],Table1[#All],2,FALSE)</f>
        <v>Cristian Wright</v>
      </c>
      <c r="E267">
        <f t="shared" si="13"/>
        <v>28</v>
      </c>
      <c r="F267">
        <f t="shared" si="14"/>
        <v>6</v>
      </c>
      <c r="G267">
        <f t="shared" si="15"/>
        <v>2025</v>
      </c>
      <c r="H267">
        <f>VLOOKUP(Table7[[#This Row],[Customer_ID]],Table1[#All],3,FALSE)</f>
        <v>30</v>
      </c>
      <c r="I267" t="str">
        <f>VLOOKUP(Table7[[#This Row],[Customer_ID]],Table1[#All],4,FALSE)</f>
        <v>Male</v>
      </c>
      <c r="J267" t="str">
        <f>VLOOKUP(Table7[[#This Row],[Customer_ID]],Table1[#All],5,FALSE)</f>
        <v>Port Denise</v>
      </c>
      <c r="K267" t="str">
        <f>VLOOKUP(Table7[[#This Row],[Customer_ID]],Table1[#All],6,FALSE)</f>
        <v>California</v>
      </c>
      <c r="L267" t="str">
        <f>VLOOKUP(Table7[[#This Row],[Customer_ID]],Table1[#All],7,FALSE)</f>
        <v>USA</v>
      </c>
      <c r="M267" t="str">
        <f>VLOOKUP(Table7[[#This Row],[Customer_ID]],Table1[#All],8,FALSE)</f>
        <v>Bronze</v>
      </c>
      <c r="N267" t="s">
        <v>1590</v>
      </c>
      <c r="O267" t="str">
        <f>VLOOKUP(Table7[[#This Row],[Product_ID]],Table4_2[#All],3,FALSE)</f>
        <v>Home</v>
      </c>
      <c r="P267" t="str">
        <f>VLOOKUP(Table7[[#This Row],[Product_ID]],Table4_2[#All],4,FALSE)</f>
        <v>Storage</v>
      </c>
      <c r="Q267">
        <f>VLOOKUP(Table7[[#This Row],[Product_ID]],Table4_2[#All],5,FALSE)</f>
        <v>123.46</v>
      </c>
      <c r="R267">
        <f>VLOOKUP(Table7[[#This Row],[Product_ID]],Table4_2[#All],6,FALSE)</f>
        <v>76</v>
      </c>
      <c r="S267" t="s">
        <v>1776</v>
      </c>
      <c r="T267" t="str">
        <f>VLOOKUP(Table7[[#This Row],[Store_ID]],Table5[#All],2,FALSE)</f>
        <v>Benson-Elliott</v>
      </c>
      <c r="U267" t="str">
        <f>VLOOKUP(Table7[[#This Row],[Store_ID]],Table5[#All],3,FALSE)</f>
        <v>East</v>
      </c>
      <c r="V267" t="str">
        <f>VLOOKUP(Table7[[#This Row],[Store_ID]],Table5[#All],4,FALSE)</f>
        <v>Port Josephberg</v>
      </c>
      <c r="W267" t="str">
        <f>VLOOKUP(Table7[[#This Row],[Store_ID]],Table5[#All],5,FALSE)</f>
        <v>Online</v>
      </c>
      <c r="X267">
        <v>1</v>
      </c>
      <c r="Y267">
        <v>518</v>
      </c>
      <c r="Z267">
        <v>0.25</v>
      </c>
      <c r="AA267" t="s">
        <v>1824</v>
      </c>
      <c r="AB267">
        <v>388.5</v>
      </c>
    </row>
    <row r="268" spans="1:28" x14ac:dyDescent="0.25">
      <c r="A268" t="s">
        <v>2092</v>
      </c>
      <c r="B268" s="2">
        <v>45437</v>
      </c>
      <c r="C268" t="s">
        <v>1343</v>
      </c>
      <c r="D268" t="str">
        <f>VLOOKUP(Table7[[#This Row],[Customer_ID]],Table1[#All],2,FALSE)</f>
        <v>Thomas Moore</v>
      </c>
      <c r="E268">
        <f t="shared" si="13"/>
        <v>25</v>
      </c>
      <c r="F268">
        <f t="shared" si="14"/>
        <v>5</v>
      </c>
      <c r="G268">
        <f t="shared" si="15"/>
        <v>2024</v>
      </c>
      <c r="H268">
        <f>VLOOKUP(Table7[[#This Row],[Customer_ID]],Table1[#All],3,FALSE)</f>
        <v>51</v>
      </c>
      <c r="I268" t="str">
        <f>VLOOKUP(Table7[[#This Row],[Customer_ID]],Table1[#All],4,FALSE)</f>
        <v>Female</v>
      </c>
      <c r="J268" t="str">
        <f>VLOOKUP(Table7[[#This Row],[Customer_ID]],Table1[#All],5,FALSE)</f>
        <v>Williamsberg</v>
      </c>
      <c r="K268" t="str">
        <f>VLOOKUP(Table7[[#This Row],[Customer_ID]],Table1[#All],6,FALSE)</f>
        <v>New York</v>
      </c>
      <c r="L268" t="str">
        <f>VLOOKUP(Table7[[#This Row],[Customer_ID]],Table1[#All],7,FALSE)</f>
        <v>USA</v>
      </c>
      <c r="M268" t="str">
        <f>VLOOKUP(Table7[[#This Row],[Customer_ID]],Table1[#All],8,FALSE)</f>
        <v>Silver</v>
      </c>
      <c r="N268" t="s">
        <v>1676</v>
      </c>
      <c r="O268" t="str">
        <f>VLOOKUP(Table7[[#This Row],[Product_ID]],Table4_2[#All],3,FALSE)</f>
        <v>Beauty</v>
      </c>
      <c r="P268" t="str">
        <f>VLOOKUP(Table7[[#This Row],[Product_ID]],Table4_2[#All],4,FALSE)</f>
        <v>Makeup</v>
      </c>
      <c r="Q268">
        <f>VLOOKUP(Table7[[#This Row],[Product_ID]],Table4_2[#All],5,FALSE)</f>
        <v>299.11</v>
      </c>
      <c r="R268">
        <f>VLOOKUP(Table7[[#This Row],[Product_ID]],Table4_2[#All],6,FALSE)</f>
        <v>118</v>
      </c>
      <c r="S268" t="s">
        <v>1769</v>
      </c>
      <c r="T268" t="str">
        <f>VLOOKUP(Table7[[#This Row],[Store_ID]],Table5[#All],2,FALSE)</f>
        <v>Alexander Group</v>
      </c>
      <c r="U268" t="str">
        <f>VLOOKUP(Table7[[#This Row],[Store_ID]],Table5[#All],3,FALSE)</f>
        <v>South</v>
      </c>
      <c r="V268" t="str">
        <f>VLOOKUP(Table7[[#This Row],[Store_ID]],Table5[#All],4,FALSE)</f>
        <v>Port Sharon</v>
      </c>
      <c r="W268" t="str">
        <f>VLOOKUP(Table7[[#This Row],[Store_ID]],Table5[#All],5,FALSE)</f>
        <v>Online</v>
      </c>
      <c r="X268">
        <v>4</v>
      </c>
      <c r="Y268">
        <v>779.25</v>
      </c>
      <c r="Z268">
        <v>0.25</v>
      </c>
      <c r="AA268" t="s">
        <v>1824</v>
      </c>
      <c r="AB268">
        <v>2337.75</v>
      </c>
    </row>
    <row r="269" spans="1:28" x14ac:dyDescent="0.25">
      <c r="A269" t="s">
        <v>2093</v>
      </c>
      <c r="B269" s="2">
        <v>45807</v>
      </c>
      <c r="C269" t="s">
        <v>411</v>
      </c>
      <c r="D269" t="str">
        <f>VLOOKUP(Table7[[#This Row],[Customer_ID]],Table1[#All],2,FALSE)</f>
        <v>Earl Allen</v>
      </c>
      <c r="E269">
        <f t="shared" si="13"/>
        <v>30</v>
      </c>
      <c r="F269">
        <f t="shared" si="14"/>
        <v>5</v>
      </c>
      <c r="G269">
        <f t="shared" si="15"/>
        <v>2025</v>
      </c>
      <c r="H269">
        <f>VLOOKUP(Table7[[#This Row],[Customer_ID]],Table1[#All],3,FALSE)</f>
        <v>36</v>
      </c>
      <c r="I269" t="str">
        <f>VLOOKUP(Table7[[#This Row],[Customer_ID]],Table1[#All],4,FALSE)</f>
        <v>Male</v>
      </c>
      <c r="J269" t="str">
        <f>VLOOKUP(Table7[[#This Row],[Customer_ID]],Table1[#All],5,FALSE)</f>
        <v>New Jenniferburgh</v>
      </c>
      <c r="K269" t="str">
        <f>VLOOKUP(Table7[[#This Row],[Customer_ID]],Table1[#All],6,FALSE)</f>
        <v>Nebraska</v>
      </c>
      <c r="L269" t="str">
        <f>VLOOKUP(Table7[[#This Row],[Customer_ID]],Table1[#All],7,FALSE)</f>
        <v>USA</v>
      </c>
      <c r="M269" t="str">
        <f>VLOOKUP(Table7[[#This Row],[Customer_ID]],Table1[#All],8,FALSE)</f>
        <v>Platinum</v>
      </c>
      <c r="N269" t="s">
        <v>1714</v>
      </c>
      <c r="O269" t="str">
        <f>VLOOKUP(Table7[[#This Row],[Product_ID]],Table4_2[#All],3,FALSE)</f>
        <v>Beauty</v>
      </c>
      <c r="P269" t="str">
        <f>VLOOKUP(Table7[[#This Row],[Product_ID]],Table4_2[#All],4,FALSE)</f>
        <v>Skincare</v>
      </c>
      <c r="Q269">
        <f>VLOOKUP(Table7[[#This Row],[Product_ID]],Table4_2[#All],5,FALSE)</f>
        <v>250.41615384615383</v>
      </c>
      <c r="R269">
        <f>VLOOKUP(Table7[[#This Row],[Product_ID]],Table4_2[#All],6,FALSE)</f>
        <v>159</v>
      </c>
      <c r="S269" t="s">
        <v>1779</v>
      </c>
      <c r="T269" t="str">
        <f>VLOOKUP(Table7[[#This Row],[Store_ID]],Table5[#All],2,FALSE)</f>
        <v>Martinez-Mullins</v>
      </c>
      <c r="U269" t="str">
        <f>VLOOKUP(Table7[[#This Row],[Store_ID]],Table5[#All],3,FALSE)</f>
        <v>South</v>
      </c>
      <c r="V269" t="str">
        <f>VLOOKUP(Table7[[#This Row],[Store_ID]],Table5[#All],4,FALSE)</f>
        <v>Williamsfurt</v>
      </c>
      <c r="W269" t="str">
        <f>VLOOKUP(Table7[[#This Row],[Store_ID]],Table5[#All],5,FALSE)</f>
        <v>Online</v>
      </c>
      <c r="X269">
        <v>2</v>
      </c>
      <c r="Y269">
        <v>467.75</v>
      </c>
      <c r="Z269">
        <v>0.26</v>
      </c>
      <c r="AA269" t="s">
        <v>1824</v>
      </c>
      <c r="AB269">
        <v>692.27</v>
      </c>
    </row>
    <row r="270" spans="1:28" x14ac:dyDescent="0.25">
      <c r="A270" t="s">
        <v>2094</v>
      </c>
      <c r="B270" s="2">
        <v>45555</v>
      </c>
      <c r="C270" t="s">
        <v>1263</v>
      </c>
      <c r="D270" t="str">
        <f>VLOOKUP(Table7[[#This Row],[Customer_ID]],Table1[#All],2,FALSE)</f>
        <v>David Lozano</v>
      </c>
      <c r="E270">
        <f t="shared" si="13"/>
        <v>20</v>
      </c>
      <c r="F270">
        <f t="shared" si="14"/>
        <v>9</v>
      </c>
      <c r="G270">
        <f t="shared" si="15"/>
        <v>2024</v>
      </c>
      <c r="H270">
        <f>VLOOKUP(Table7[[#This Row],[Customer_ID]],Table1[#All],3,FALSE)</f>
        <v>23</v>
      </c>
      <c r="I270" t="str">
        <f>VLOOKUP(Table7[[#This Row],[Customer_ID]],Table1[#All],4,FALSE)</f>
        <v>Female</v>
      </c>
      <c r="J270" t="str">
        <f>VLOOKUP(Table7[[#This Row],[Customer_ID]],Table1[#All],5,FALSE)</f>
        <v>North Michaelfurt</v>
      </c>
      <c r="K270" t="str">
        <f>VLOOKUP(Table7[[#This Row],[Customer_ID]],Table1[#All],6,FALSE)</f>
        <v>Wisconsin</v>
      </c>
      <c r="L270" t="str">
        <f>VLOOKUP(Table7[[#This Row],[Customer_ID]],Table1[#All],7,FALSE)</f>
        <v>USA</v>
      </c>
      <c r="M270" t="str">
        <f>VLOOKUP(Table7[[#This Row],[Customer_ID]],Table1[#All],8,FALSE)</f>
        <v>Gold</v>
      </c>
      <c r="N270" t="s">
        <v>1728</v>
      </c>
      <c r="O270" t="str">
        <f>VLOOKUP(Table7[[#This Row],[Product_ID]],Table4_2[#All],3,FALSE)</f>
        <v>Electronics</v>
      </c>
      <c r="P270" t="str">
        <f>VLOOKUP(Table7[[#This Row],[Product_ID]],Table4_2[#All],4,FALSE)</f>
        <v>Accessories</v>
      </c>
      <c r="Q270">
        <f>VLOOKUP(Table7[[#This Row],[Product_ID]],Table4_2[#All],5,FALSE)</f>
        <v>340.14</v>
      </c>
      <c r="R270">
        <f>VLOOKUP(Table7[[#This Row],[Product_ID]],Table4_2[#All],6,FALSE)</f>
        <v>361</v>
      </c>
      <c r="S270" t="s">
        <v>1810</v>
      </c>
      <c r="T270" t="str">
        <f>VLOOKUP(Table7[[#This Row],[Store_ID]],Table5[#All],2,FALSE)</f>
        <v>Guerrero-Schmitt</v>
      </c>
      <c r="U270" t="str">
        <f>VLOOKUP(Table7[[#This Row],[Store_ID]],Table5[#All],3,FALSE)</f>
        <v>East</v>
      </c>
      <c r="V270" t="str">
        <f>VLOOKUP(Table7[[#This Row],[Store_ID]],Table5[#All],4,FALSE)</f>
        <v>East Stevechester</v>
      </c>
      <c r="W270" t="str">
        <f>VLOOKUP(Table7[[#This Row],[Store_ID]],Table5[#All],5,FALSE)</f>
        <v>Flagship</v>
      </c>
      <c r="X270">
        <v>3</v>
      </c>
      <c r="Y270" s="5">
        <v>510.11900000000003</v>
      </c>
      <c r="Z270">
        <v>0.06</v>
      </c>
      <c r="AA270" t="s">
        <v>1824</v>
      </c>
      <c r="AB270">
        <v>315.24779999999998</v>
      </c>
    </row>
    <row r="271" spans="1:28" x14ac:dyDescent="0.25">
      <c r="A271" t="s">
        <v>2095</v>
      </c>
      <c r="B271" s="2">
        <v>45803</v>
      </c>
      <c r="C271" t="s">
        <v>711</v>
      </c>
      <c r="D271" t="str">
        <f>VLOOKUP(Table7[[#This Row],[Customer_ID]],Table1[#All],2,FALSE)</f>
        <v>Jordan Wells</v>
      </c>
      <c r="E271">
        <f t="shared" si="13"/>
        <v>26</v>
      </c>
      <c r="F271">
        <f t="shared" si="14"/>
        <v>5</v>
      </c>
      <c r="G271">
        <f t="shared" si="15"/>
        <v>2025</v>
      </c>
      <c r="H271">
        <f>VLOOKUP(Table7[[#This Row],[Customer_ID]],Table1[#All],3,FALSE)</f>
        <v>47</v>
      </c>
      <c r="I271" t="str">
        <f>VLOOKUP(Table7[[#This Row],[Customer_ID]],Table1[#All],4,FALSE)</f>
        <v>Female</v>
      </c>
      <c r="J271" t="str">
        <f>VLOOKUP(Table7[[#This Row],[Customer_ID]],Table1[#All],5,FALSE)</f>
        <v xml:space="preserve">Phillipschester   </v>
      </c>
      <c r="K271" t="str">
        <f>VLOOKUP(Table7[[#This Row],[Customer_ID]],Table1[#All],6,FALSE)</f>
        <v>New Jersey</v>
      </c>
      <c r="L271" t="str">
        <f>VLOOKUP(Table7[[#This Row],[Customer_ID]],Table1[#All],7,FALSE)</f>
        <v>USA</v>
      </c>
      <c r="M271" t="str">
        <f>VLOOKUP(Table7[[#This Row],[Customer_ID]],Table1[#All],8,FALSE)</f>
        <v>Gold</v>
      </c>
      <c r="N271" t="s">
        <v>1622</v>
      </c>
      <c r="O271" t="str">
        <f>VLOOKUP(Table7[[#This Row],[Product_ID]],Table4_2[#All],3,FALSE)</f>
        <v>Clothing</v>
      </c>
      <c r="P271" t="str">
        <f>VLOOKUP(Table7[[#This Row],[Product_ID]],Table4_2[#All],4,FALSE)</f>
        <v>Footwear</v>
      </c>
      <c r="Q271">
        <f>VLOOKUP(Table7[[#This Row],[Product_ID]],Table4_2[#All],5,FALSE)</f>
        <v>353.47</v>
      </c>
      <c r="R271">
        <f>VLOOKUP(Table7[[#This Row],[Product_ID]],Table4_2[#All],6,FALSE)</f>
        <v>214</v>
      </c>
      <c r="S271" t="s">
        <v>1752</v>
      </c>
      <c r="T271" t="str">
        <f>VLOOKUP(Table7[[#This Row],[Store_ID]],Table5[#All],2,FALSE)</f>
        <v>Rivera-Warner</v>
      </c>
      <c r="U271" t="str">
        <f>VLOOKUP(Table7[[#This Row],[Store_ID]],Table5[#All],3,FALSE)</f>
        <v>East</v>
      </c>
      <c r="V271" t="str">
        <f>VLOOKUP(Table7[[#This Row],[Store_ID]],Table5[#All],4,FALSE)</f>
        <v>Washingtonfurt</v>
      </c>
      <c r="W271" t="str">
        <f>VLOOKUP(Table7[[#This Row],[Store_ID]],Table5[#All],5,FALSE)</f>
        <v>Flagship</v>
      </c>
      <c r="X271">
        <v>4</v>
      </c>
      <c r="Y271">
        <v>747.01</v>
      </c>
      <c r="Z271">
        <v>0.13</v>
      </c>
      <c r="AA271" t="s">
        <v>1826</v>
      </c>
      <c r="AB271">
        <v>2599.5947999999999</v>
      </c>
    </row>
    <row r="272" spans="1:28" x14ac:dyDescent="0.25">
      <c r="A272" t="s">
        <v>2096</v>
      </c>
      <c r="B272" s="2">
        <v>45735</v>
      </c>
      <c r="C272" t="s">
        <v>360</v>
      </c>
      <c r="D272" t="str">
        <f>VLOOKUP(Table7[[#This Row],[Customer_ID]],Table1[#All],2,FALSE)</f>
        <v>Colleen Maynard</v>
      </c>
      <c r="E272">
        <f t="shared" si="13"/>
        <v>19</v>
      </c>
      <c r="F272">
        <f t="shared" si="14"/>
        <v>3</v>
      </c>
      <c r="G272">
        <f t="shared" si="15"/>
        <v>2025</v>
      </c>
      <c r="H272">
        <f>VLOOKUP(Table7[[#This Row],[Customer_ID]],Table1[#All],3,FALSE)</f>
        <v>29</v>
      </c>
      <c r="I272" t="str">
        <f>VLOOKUP(Table7[[#This Row],[Customer_ID]],Table1[#All],4,FALSE)</f>
        <v>Male</v>
      </c>
      <c r="J272" t="str">
        <f>VLOOKUP(Table7[[#This Row],[Customer_ID]],Table1[#All],5,FALSE)</f>
        <v>Singletonmouth</v>
      </c>
      <c r="K272" t="str">
        <f>VLOOKUP(Table7[[#This Row],[Customer_ID]],Table1[#All],6,FALSE)</f>
        <v>Utah</v>
      </c>
      <c r="L272" t="str">
        <f>VLOOKUP(Table7[[#This Row],[Customer_ID]],Table1[#All],7,FALSE)</f>
        <v>USA</v>
      </c>
      <c r="M272" t="str">
        <f>VLOOKUP(Table7[[#This Row],[Customer_ID]],Table1[#All],8,FALSE)</f>
        <v>Gold</v>
      </c>
      <c r="N272" t="s">
        <v>1726</v>
      </c>
      <c r="O272" t="str">
        <f>VLOOKUP(Table7[[#This Row],[Product_ID]],Table4_2[#All],3,FALSE)</f>
        <v>Beauty</v>
      </c>
      <c r="P272" t="str">
        <f>VLOOKUP(Table7[[#This Row],[Product_ID]],Table4_2[#All],4,FALSE)</f>
        <v>Makeup</v>
      </c>
      <c r="Q272">
        <f>VLOOKUP(Table7[[#This Row],[Product_ID]],Table4_2[#All],5,FALSE)</f>
        <v>183.04</v>
      </c>
      <c r="R272">
        <f>VLOOKUP(Table7[[#This Row],[Product_ID]],Table4_2[#All],6,FALSE)</f>
        <v>457</v>
      </c>
      <c r="S272" t="s">
        <v>1794</v>
      </c>
      <c r="T272" t="str">
        <f>VLOOKUP(Table7[[#This Row],[Store_ID]],Table5[#All],2,FALSE)</f>
        <v>Thomas, Bridges and Harris</v>
      </c>
      <c r="U272" t="str">
        <f>VLOOKUP(Table7[[#This Row],[Store_ID]],Table5[#All],3,FALSE)</f>
        <v>North</v>
      </c>
      <c r="V272" t="str">
        <f>VLOOKUP(Table7[[#This Row],[Store_ID]],Table5[#All],4,FALSE)</f>
        <v>Sabrinatown</v>
      </c>
      <c r="W272" t="str">
        <f>VLOOKUP(Table7[[#This Row],[Store_ID]],Table5[#All],5,FALSE)</f>
        <v>Online</v>
      </c>
      <c r="X272">
        <v>4</v>
      </c>
      <c r="Y272">
        <v>461.83</v>
      </c>
      <c r="Z272">
        <v>0.28000000000000003</v>
      </c>
      <c r="AA272" t="s">
        <v>1826</v>
      </c>
      <c r="AB272">
        <v>1330.0704000000001</v>
      </c>
    </row>
    <row r="273" spans="1:28" x14ac:dyDescent="0.25">
      <c r="A273" t="s">
        <v>2097</v>
      </c>
      <c r="B273" s="2">
        <v>45750</v>
      </c>
      <c r="C273" t="s">
        <v>458</v>
      </c>
      <c r="D273" t="str">
        <f>VLOOKUP(Table7[[#This Row],[Customer_ID]],Table1[#All],2,FALSE)</f>
        <v>Morgan Bowen</v>
      </c>
      <c r="E273">
        <f t="shared" si="13"/>
        <v>3</v>
      </c>
      <c r="F273">
        <f t="shared" si="14"/>
        <v>4</v>
      </c>
      <c r="G273">
        <f t="shared" si="15"/>
        <v>2025</v>
      </c>
      <c r="H273">
        <f>VLOOKUP(Table7[[#This Row],[Customer_ID]],Table1[#All],3,FALSE)</f>
        <v>54</v>
      </c>
      <c r="I273" t="str">
        <f>VLOOKUP(Table7[[#This Row],[Customer_ID]],Table1[#All],4,FALSE)</f>
        <v>Male</v>
      </c>
      <c r="J273" t="str">
        <f>VLOOKUP(Table7[[#This Row],[Customer_ID]],Table1[#All],5,FALSE)</f>
        <v>Parksfort</v>
      </c>
      <c r="K273" t="str">
        <f>VLOOKUP(Table7[[#This Row],[Customer_ID]],Table1[#All],6,FALSE)</f>
        <v>Washington</v>
      </c>
      <c r="L273" t="str">
        <f>VLOOKUP(Table7[[#This Row],[Customer_ID]],Table1[#All],7,FALSE)</f>
        <v>USA</v>
      </c>
      <c r="M273" t="str">
        <f>VLOOKUP(Table7[[#This Row],[Customer_ID]],Table1[#All],8,FALSE)</f>
        <v>Gold</v>
      </c>
      <c r="N273" t="s">
        <v>1688</v>
      </c>
      <c r="O273" t="str">
        <f>VLOOKUP(Table7[[#This Row],[Product_ID]],Table4_2[#All],3,FALSE)</f>
        <v>Home</v>
      </c>
      <c r="P273" t="str">
        <f>VLOOKUP(Table7[[#This Row],[Product_ID]],Table4_2[#All],4,FALSE)</f>
        <v>Storage</v>
      </c>
      <c r="Q273">
        <f>VLOOKUP(Table7[[#This Row],[Product_ID]],Table4_2[#All],5,FALSE)</f>
        <v>138.05000000000001</v>
      </c>
      <c r="R273">
        <f>VLOOKUP(Table7[[#This Row],[Product_ID]],Table4_2[#All],6,FALSE)</f>
        <v>89</v>
      </c>
      <c r="S273" t="s">
        <v>1782</v>
      </c>
      <c r="T273" t="str">
        <f>VLOOKUP(Table7[[#This Row],[Store_ID]],Table5[#All],2,FALSE)</f>
        <v>Bean, Jones and Park</v>
      </c>
      <c r="U273" t="str">
        <f>VLOOKUP(Table7[[#This Row],[Store_ID]],Table5[#All],3,FALSE)</f>
        <v>West</v>
      </c>
      <c r="V273" t="str">
        <f>VLOOKUP(Table7[[#This Row],[Store_ID]],Table5[#All],4,FALSE)</f>
        <v>Thompsonborough</v>
      </c>
      <c r="W273" t="str">
        <f>VLOOKUP(Table7[[#This Row],[Store_ID]],Table5[#All],5,FALSE)</f>
        <v>Online</v>
      </c>
      <c r="X273">
        <v>2</v>
      </c>
      <c r="Y273">
        <v>105.15</v>
      </c>
      <c r="Z273">
        <v>0.06</v>
      </c>
      <c r="AA273" t="s">
        <v>1824</v>
      </c>
      <c r="AB273">
        <v>197.68199999999999</v>
      </c>
    </row>
    <row r="274" spans="1:28" x14ac:dyDescent="0.25">
      <c r="A274" t="s">
        <v>2098</v>
      </c>
      <c r="B274" s="2">
        <v>45693</v>
      </c>
      <c r="C274" t="s">
        <v>134</v>
      </c>
      <c r="D274" t="str">
        <f>VLOOKUP(Table7[[#This Row],[Customer_ID]],Table1[#All],2,FALSE)</f>
        <v>Robert Jones DDS</v>
      </c>
      <c r="E274">
        <f t="shared" si="13"/>
        <v>5</v>
      </c>
      <c r="F274">
        <f t="shared" si="14"/>
        <v>2</v>
      </c>
      <c r="G274">
        <f t="shared" si="15"/>
        <v>2025</v>
      </c>
      <c r="H274">
        <f>VLOOKUP(Table7[[#This Row],[Customer_ID]],Table1[#All],3,FALSE)</f>
        <v>25</v>
      </c>
      <c r="I274" t="str">
        <f>VLOOKUP(Table7[[#This Row],[Customer_ID]],Table1[#All],4,FALSE)</f>
        <v>Male</v>
      </c>
      <c r="J274" t="str">
        <f>VLOOKUP(Table7[[#This Row],[Customer_ID]],Table1[#All],5,FALSE)</f>
        <v>Tristanton</v>
      </c>
      <c r="K274" t="str">
        <f>VLOOKUP(Table7[[#This Row],[Customer_ID]],Table1[#All],6,FALSE)</f>
        <v>Oklahoma</v>
      </c>
      <c r="L274" t="str">
        <f>VLOOKUP(Table7[[#This Row],[Customer_ID]],Table1[#All],7,FALSE)</f>
        <v>USA</v>
      </c>
      <c r="M274" t="str">
        <f>VLOOKUP(Table7[[#This Row],[Customer_ID]],Table1[#All],8,FALSE)</f>
        <v>Platinum</v>
      </c>
      <c r="N274" t="s">
        <v>1594</v>
      </c>
      <c r="O274" t="str">
        <f>VLOOKUP(Table7[[#This Row],[Product_ID]],Table4_2[#All],3,FALSE)</f>
        <v>Clothing</v>
      </c>
      <c r="P274" t="str">
        <f>VLOOKUP(Table7[[#This Row],[Product_ID]],Table4_2[#All],4,FALSE)</f>
        <v>Tops</v>
      </c>
      <c r="Q274">
        <f>VLOOKUP(Table7[[#This Row],[Product_ID]],Table4_2[#All],5,FALSE)</f>
        <v>265.73266666666666</v>
      </c>
      <c r="R274">
        <f>VLOOKUP(Table7[[#This Row],[Product_ID]],Table4_2[#All],6,FALSE)</f>
        <v>360</v>
      </c>
      <c r="S274" t="s">
        <v>1766</v>
      </c>
      <c r="T274" t="str">
        <f>VLOOKUP(Table7[[#This Row],[Store_ID]],Table5[#All],2,FALSE)</f>
        <v>Johnson-Wright</v>
      </c>
      <c r="U274" t="str">
        <f>VLOOKUP(Table7[[#This Row],[Store_ID]],Table5[#All],3,FALSE)</f>
        <v>North</v>
      </c>
      <c r="V274" t="str">
        <f>VLOOKUP(Table7[[#This Row],[Store_ID]],Table5[#All],4,FALSE)</f>
        <v>Hoodberg</v>
      </c>
      <c r="W274" t="str">
        <f>VLOOKUP(Table7[[#This Row],[Store_ID]],Table5[#All],5,FALSE)</f>
        <v>Outlet</v>
      </c>
      <c r="X274">
        <v>3</v>
      </c>
      <c r="Y274">
        <v>610.24</v>
      </c>
      <c r="Z274">
        <v>0.17</v>
      </c>
      <c r="AA274" t="s">
        <v>1829</v>
      </c>
      <c r="AB274">
        <v>1519.4975999999999</v>
      </c>
    </row>
    <row r="275" spans="1:28" x14ac:dyDescent="0.25">
      <c r="A275" t="s">
        <v>2099</v>
      </c>
      <c r="B275" s="2">
        <v>45667</v>
      </c>
      <c r="C275" t="s">
        <v>984</v>
      </c>
      <c r="D275" t="str">
        <f>VLOOKUP(Table7[[#This Row],[Customer_ID]],Table1[#All],2,FALSE)</f>
        <v>Jason Mullins</v>
      </c>
      <c r="E275">
        <f t="shared" si="13"/>
        <v>10</v>
      </c>
      <c r="F275">
        <f t="shared" si="14"/>
        <v>1</v>
      </c>
      <c r="G275">
        <f t="shared" si="15"/>
        <v>2025</v>
      </c>
      <c r="H275">
        <f>VLOOKUP(Table7[[#This Row],[Customer_ID]],Table1[#All],3,FALSE)</f>
        <v>47</v>
      </c>
      <c r="I275" t="str">
        <f>VLOOKUP(Table7[[#This Row],[Customer_ID]],Table1[#All],4,FALSE)</f>
        <v>Female</v>
      </c>
      <c r="J275" t="str">
        <f>VLOOKUP(Table7[[#This Row],[Customer_ID]],Table1[#All],5,FALSE)</f>
        <v>Brianchester</v>
      </c>
      <c r="K275" t="str">
        <f>VLOOKUP(Table7[[#This Row],[Customer_ID]],Table1[#All],6,FALSE)</f>
        <v>Delaware</v>
      </c>
      <c r="L275" t="str">
        <f>VLOOKUP(Table7[[#This Row],[Customer_ID]],Table1[#All],7,FALSE)</f>
        <v>USA</v>
      </c>
      <c r="M275" t="str">
        <f>VLOOKUP(Table7[[#This Row],[Customer_ID]],Table1[#All],8,FALSE)</f>
        <v>Silver</v>
      </c>
      <c r="N275" t="s">
        <v>1696</v>
      </c>
      <c r="O275" t="str">
        <f>VLOOKUP(Table7[[#This Row],[Product_ID]],Table4_2[#All],3,FALSE)</f>
        <v>Electronics</v>
      </c>
      <c r="P275" t="str">
        <f>VLOOKUP(Table7[[#This Row],[Product_ID]],Table4_2[#All],4,FALSE)</f>
        <v>Audio</v>
      </c>
      <c r="Q275">
        <f>VLOOKUP(Table7[[#This Row],[Product_ID]],Table4_2[#All],5,FALSE)</f>
        <v>403.71</v>
      </c>
      <c r="R275">
        <f>VLOOKUP(Table7[[#This Row],[Product_ID]],Table4_2[#All],6,FALSE)</f>
        <v>159</v>
      </c>
      <c r="S275" t="s">
        <v>1782</v>
      </c>
      <c r="T275" t="str">
        <f>VLOOKUP(Table7[[#This Row],[Store_ID]],Table5[#All],2,FALSE)</f>
        <v>Bean, Jones and Park</v>
      </c>
      <c r="U275" t="str">
        <f>VLOOKUP(Table7[[#This Row],[Store_ID]],Table5[#All],3,FALSE)</f>
        <v>West</v>
      </c>
      <c r="V275" t="str">
        <f>VLOOKUP(Table7[[#This Row],[Store_ID]],Table5[#All],4,FALSE)</f>
        <v>Thompsonborough</v>
      </c>
      <c r="W275" t="str">
        <f>VLOOKUP(Table7[[#This Row],[Store_ID]],Table5[#All],5,FALSE)</f>
        <v>Online</v>
      </c>
      <c r="X275">
        <v>1</v>
      </c>
      <c r="Y275">
        <v>872.12</v>
      </c>
      <c r="Z275">
        <v>7.0000000000000007E-2</v>
      </c>
      <c r="AA275" t="s">
        <v>1826</v>
      </c>
      <c r="AB275">
        <v>811.07159999999999</v>
      </c>
    </row>
    <row r="276" spans="1:28" x14ac:dyDescent="0.25">
      <c r="A276" t="s">
        <v>2100</v>
      </c>
      <c r="B276" s="2">
        <v>45316</v>
      </c>
      <c r="C276" t="s">
        <v>1343</v>
      </c>
      <c r="D276" t="str">
        <f>VLOOKUP(Table7[[#This Row],[Customer_ID]],Table1[#All],2,FALSE)</f>
        <v>Thomas Moore</v>
      </c>
      <c r="E276">
        <f t="shared" si="13"/>
        <v>25</v>
      </c>
      <c r="F276">
        <f t="shared" si="14"/>
        <v>1</v>
      </c>
      <c r="G276">
        <f t="shared" si="15"/>
        <v>2024</v>
      </c>
      <c r="H276">
        <f>VLOOKUP(Table7[[#This Row],[Customer_ID]],Table1[#All],3,FALSE)</f>
        <v>51</v>
      </c>
      <c r="I276" t="str">
        <f>VLOOKUP(Table7[[#This Row],[Customer_ID]],Table1[#All],4,FALSE)</f>
        <v>Female</v>
      </c>
      <c r="J276" t="str">
        <f>VLOOKUP(Table7[[#This Row],[Customer_ID]],Table1[#All],5,FALSE)</f>
        <v>Williamsberg</v>
      </c>
      <c r="K276" t="str">
        <f>VLOOKUP(Table7[[#This Row],[Customer_ID]],Table1[#All],6,FALSE)</f>
        <v>New York</v>
      </c>
      <c r="L276" t="str">
        <f>VLOOKUP(Table7[[#This Row],[Customer_ID]],Table1[#All],7,FALSE)</f>
        <v>USA</v>
      </c>
      <c r="M276" t="str">
        <f>VLOOKUP(Table7[[#This Row],[Customer_ID]],Table1[#All],8,FALSE)</f>
        <v>Silver</v>
      </c>
      <c r="N276" t="s">
        <v>1568</v>
      </c>
      <c r="O276" t="str">
        <f>VLOOKUP(Table7[[#This Row],[Product_ID]],Table4_2[#All],3,FALSE)</f>
        <v>Home</v>
      </c>
      <c r="P276" t="str">
        <f>VLOOKUP(Table7[[#This Row],[Product_ID]],Table4_2[#All],4,FALSE)</f>
        <v>Kitchen</v>
      </c>
      <c r="Q276">
        <f>VLOOKUP(Table7[[#This Row],[Product_ID]],Table4_2[#All],5,FALSE)</f>
        <v>298.86</v>
      </c>
      <c r="R276">
        <f>VLOOKUP(Table7[[#This Row],[Product_ID]],Table4_2[#All],6,FALSE)</f>
        <v>308</v>
      </c>
      <c r="S276" t="s">
        <v>1757</v>
      </c>
      <c r="T276" t="str">
        <f>VLOOKUP(Table7[[#This Row],[Store_ID]],Table5[#All],2,FALSE)</f>
        <v>Martinez, Adkins and Johnson</v>
      </c>
      <c r="U276" t="str">
        <f>VLOOKUP(Table7[[#This Row],[Store_ID]],Table5[#All],3,FALSE)</f>
        <v>North</v>
      </c>
      <c r="V276" t="str">
        <f>VLOOKUP(Table7[[#This Row],[Store_ID]],Table5[#All],4,FALSE)</f>
        <v>Danielmouth</v>
      </c>
      <c r="W276" t="str">
        <f>VLOOKUP(Table7[[#This Row],[Store_ID]],Table5[#All],5,FALSE)</f>
        <v>Flagship</v>
      </c>
      <c r="X276">
        <v>1</v>
      </c>
      <c r="Y276">
        <v>406.79</v>
      </c>
      <c r="Z276">
        <v>0.03</v>
      </c>
      <c r="AA276" t="s">
        <v>1829</v>
      </c>
      <c r="AB276">
        <v>394.58629999999999</v>
      </c>
    </row>
    <row r="277" spans="1:28" x14ac:dyDescent="0.25">
      <c r="A277" t="s">
        <v>2101</v>
      </c>
      <c r="B277" s="2">
        <v>45932</v>
      </c>
      <c r="C277" t="s">
        <v>1163</v>
      </c>
      <c r="D277" t="str">
        <f>VLOOKUP(Table7[[#This Row],[Customer_ID]],Table1[#All],2,FALSE)</f>
        <v>Jacqueline Anthony</v>
      </c>
      <c r="E277">
        <f t="shared" si="13"/>
        <v>2</v>
      </c>
      <c r="F277">
        <f t="shared" si="14"/>
        <v>10</v>
      </c>
      <c r="G277">
        <f t="shared" si="15"/>
        <v>2025</v>
      </c>
      <c r="H277">
        <f>VLOOKUP(Table7[[#This Row],[Customer_ID]],Table1[#All],3,FALSE)</f>
        <v>28</v>
      </c>
      <c r="I277" t="str">
        <f>VLOOKUP(Table7[[#This Row],[Customer_ID]],Table1[#All],4,FALSE)</f>
        <v>Male</v>
      </c>
      <c r="J277" t="str">
        <f>VLOOKUP(Table7[[#This Row],[Customer_ID]],Table1[#All],5,FALSE)</f>
        <v>Vincentside</v>
      </c>
      <c r="K277" t="str">
        <f>VLOOKUP(Table7[[#This Row],[Customer_ID]],Table1[#All],6,FALSE)</f>
        <v>Ohio</v>
      </c>
      <c r="L277" t="str">
        <f>VLOOKUP(Table7[[#This Row],[Customer_ID]],Table1[#All],7,FALSE)</f>
        <v>USA</v>
      </c>
      <c r="M277" t="str">
        <f>VLOOKUP(Table7[[#This Row],[Customer_ID]],Table1[#All],8,FALSE)</f>
        <v>Bronze</v>
      </c>
      <c r="N277" t="s">
        <v>1656</v>
      </c>
      <c r="O277" t="str">
        <f>VLOOKUP(Table7[[#This Row],[Product_ID]],Table4_2[#All],3,FALSE)</f>
        <v>Sports</v>
      </c>
      <c r="P277" t="str">
        <f>VLOOKUP(Table7[[#This Row],[Product_ID]],Table4_2[#All],4,FALSE)</f>
        <v>Accessories</v>
      </c>
      <c r="Q277">
        <f>VLOOKUP(Table7[[#This Row],[Product_ID]],Table4_2[#All],5,FALSE)</f>
        <v>434.84</v>
      </c>
      <c r="R277">
        <f>VLOOKUP(Table7[[#This Row],[Product_ID]],Table4_2[#All],6,FALSE)</f>
        <v>185</v>
      </c>
      <c r="S277" t="s">
        <v>1799</v>
      </c>
      <c r="T277" t="str">
        <f>VLOOKUP(Table7[[#This Row],[Store_ID]],Table5[#All],2,FALSE)</f>
        <v>Mcdonald Inc</v>
      </c>
      <c r="U277" t="str">
        <f>VLOOKUP(Table7[[#This Row],[Store_ID]],Table5[#All],3,FALSE)</f>
        <v>South</v>
      </c>
      <c r="V277" t="str">
        <f>VLOOKUP(Table7[[#This Row],[Store_ID]],Table5[#All],4,FALSE)</f>
        <v>Christopherland</v>
      </c>
      <c r="W277" t="str">
        <f>VLOOKUP(Table7[[#This Row],[Store_ID]],Table5[#All],5,FALSE)</f>
        <v>Outlet</v>
      </c>
      <c r="X277">
        <v>1</v>
      </c>
      <c r="Y277">
        <v>606.01</v>
      </c>
      <c r="Z277">
        <v>0.04</v>
      </c>
      <c r="AA277" t="s">
        <v>1826</v>
      </c>
      <c r="AB277">
        <v>581.76959999999997</v>
      </c>
    </row>
    <row r="278" spans="1:28" x14ac:dyDescent="0.25">
      <c r="A278" t="s">
        <v>2102</v>
      </c>
      <c r="B278" s="2">
        <v>45483</v>
      </c>
      <c r="C278" t="s">
        <v>1095</v>
      </c>
      <c r="D278" t="str">
        <f>VLOOKUP(Table7[[#This Row],[Customer_ID]],Table1[#All],2,FALSE)</f>
        <v>Heather Valenzuela</v>
      </c>
      <c r="E278">
        <f t="shared" si="13"/>
        <v>10</v>
      </c>
      <c r="F278">
        <f t="shared" si="14"/>
        <v>7</v>
      </c>
      <c r="G278">
        <f t="shared" si="15"/>
        <v>2024</v>
      </c>
      <c r="H278">
        <f>VLOOKUP(Table7[[#This Row],[Customer_ID]],Table1[#All],3,FALSE)</f>
        <v>31</v>
      </c>
      <c r="I278" t="str">
        <f>VLOOKUP(Table7[[#This Row],[Customer_ID]],Table1[#All],4,FALSE)</f>
        <v>Male</v>
      </c>
      <c r="J278" t="str">
        <f>VLOOKUP(Table7[[#This Row],[Customer_ID]],Table1[#All],5,FALSE)</f>
        <v>New Angiefurt</v>
      </c>
      <c r="K278" t="str">
        <f>VLOOKUP(Table7[[#This Row],[Customer_ID]],Table1[#All],6,FALSE)</f>
        <v>Alaska</v>
      </c>
      <c r="L278" t="str">
        <f>VLOOKUP(Table7[[#This Row],[Customer_ID]],Table1[#All],7,FALSE)</f>
        <v>USA</v>
      </c>
      <c r="M278" t="str">
        <f>VLOOKUP(Table7[[#This Row],[Customer_ID]],Table1[#All],8,FALSE)</f>
        <v>Bronze</v>
      </c>
      <c r="N278" t="s">
        <v>1582</v>
      </c>
      <c r="O278" t="str">
        <f>VLOOKUP(Table7[[#This Row],[Product_ID]],Table4_2[#All],3,FALSE)</f>
        <v>Sports</v>
      </c>
      <c r="P278" t="str">
        <f>VLOOKUP(Table7[[#This Row],[Product_ID]],Table4_2[#All],4,FALSE)</f>
        <v>Accessories</v>
      </c>
      <c r="Q278">
        <f>VLOOKUP(Table7[[#This Row],[Product_ID]],Table4_2[#All],5,FALSE)</f>
        <v>144.53</v>
      </c>
      <c r="R278">
        <f>VLOOKUP(Table7[[#This Row],[Product_ID]],Table4_2[#All],6,FALSE)</f>
        <v>367</v>
      </c>
      <c r="S278" t="s">
        <v>1773</v>
      </c>
      <c r="T278" t="str">
        <f>VLOOKUP(Table7[[#This Row],[Store_ID]],Table5[#All],2,FALSE)</f>
        <v>Gray Ltd</v>
      </c>
      <c r="U278" t="str">
        <f>VLOOKUP(Table7[[#This Row],[Store_ID]],Table5[#All],3,FALSE)</f>
        <v>North</v>
      </c>
      <c r="V278" t="str">
        <f>VLOOKUP(Table7[[#This Row],[Store_ID]],Table5[#All],4,FALSE)</f>
        <v>New Michaelchester</v>
      </c>
      <c r="W278" t="str">
        <f>VLOOKUP(Table7[[#This Row],[Store_ID]],Table5[#All],5,FALSE)</f>
        <v>Outlet</v>
      </c>
      <c r="X278">
        <v>4</v>
      </c>
      <c r="Y278">
        <v>322.58</v>
      </c>
      <c r="Z278">
        <v>0.06</v>
      </c>
      <c r="AA278" t="s">
        <v>1824</v>
      </c>
      <c r="AB278">
        <v>1212.9007999999999</v>
      </c>
    </row>
    <row r="279" spans="1:28" x14ac:dyDescent="0.25">
      <c r="A279" t="s">
        <v>2103</v>
      </c>
      <c r="B279" s="2">
        <v>45661</v>
      </c>
      <c r="C279" t="s">
        <v>1489</v>
      </c>
      <c r="D279" t="str">
        <f>VLOOKUP(Table7[[#This Row],[Customer_ID]],Table1[#All],2,FALSE)</f>
        <v>Jessica Castro</v>
      </c>
      <c r="E279">
        <f t="shared" si="13"/>
        <v>4</v>
      </c>
      <c r="F279">
        <f t="shared" si="14"/>
        <v>1</v>
      </c>
      <c r="G279">
        <f t="shared" si="15"/>
        <v>2025</v>
      </c>
      <c r="H279">
        <f>VLOOKUP(Table7[[#This Row],[Customer_ID]],Table1[#All],3,FALSE)</f>
        <v>32</v>
      </c>
      <c r="I279" t="str">
        <f>VLOOKUP(Table7[[#This Row],[Customer_ID]],Table1[#All],4,FALSE)</f>
        <v>Male</v>
      </c>
      <c r="J279" t="str">
        <f>VLOOKUP(Table7[[#This Row],[Customer_ID]],Table1[#All],5,FALSE)</f>
        <v>West Markton</v>
      </c>
      <c r="K279" t="str">
        <f>VLOOKUP(Table7[[#This Row],[Customer_ID]],Table1[#All],6,FALSE)</f>
        <v>Massachusetts</v>
      </c>
      <c r="L279" t="str">
        <f>VLOOKUP(Table7[[#This Row],[Customer_ID]],Table1[#All],7,FALSE)</f>
        <v>USA</v>
      </c>
      <c r="M279" t="str">
        <f>VLOOKUP(Table7[[#This Row],[Customer_ID]],Table1[#All],8,FALSE)</f>
        <v>Bronze</v>
      </c>
      <c r="N279" t="s">
        <v>1702</v>
      </c>
      <c r="O279" t="str">
        <f>VLOOKUP(Table7[[#This Row],[Product_ID]],Table4_2[#All],3,FALSE)</f>
        <v>Electronics</v>
      </c>
      <c r="P279" t="str">
        <f>VLOOKUP(Table7[[#This Row],[Product_ID]],Table4_2[#All],4,FALSE)</f>
        <v>Appliances</v>
      </c>
      <c r="Q279">
        <f>VLOOKUP(Table7[[#This Row],[Product_ID]],Table4_2[#All],5,FALSE)</f>
        <v>480.9</v>
      </c>
      <c r="R279">
        <f>VLOOKUP(Table7[[#This Row],[Product_ID]],Table4_2[#All],6,FALSE)</f>
        <v>104</v>
      </c>
      <c r="S279" t="s">
        <v>1810</v>
      </c>
      <c r="T279" t="str">
        <f>VLOOKUP(Table7[[#This Row],[Store_ID]],Table5[#All],2,FALSE)</f>
        <v>Guerrero-Schmitt</v>
      </c>
      <c r="U279" t="str">
        <f>VLOOKUP(Table7[[#This Row],[Store_ID]],Table5[#All],3,FALSE)</f>
        <v>East</v>
      </c>
      <c r="V279" t="str">
        <f>VLOOKUP(Table7[[#This Row],[Store_ID]],Table5[#All],4,FALSE)</f>
        <v>East Stevechester</v>
      </c>
      <c r="W279" t="str">
        <f>VLOOKUP(Table7[[#This Row],[Store_ID]],Table5[#All],5,FALSE)</f>
        <v>Flagship</v>
      </c>
      <c r="X279">
        <v>4</v>
      </c>
      <c r="Y279">
        <v>463.17</v>
      </c>
      <c r="Z279">
        <v>0.06</v>
      </c>
      <c r="AA279" t="s">
        <v>1826</v>
      </c>
      <c r="AB279">
        <v>1741.5192</v>
      </c>
    </row>
    <row r="280" spans="1:28" x14ac:dyDescent="0.25">
      <c r="A280" t="s">
        <v>2104</v>
      </c>
      <c r="B280" s="2">
        <v>45798</v>
      </c>
      <c r="C280" t="s">
        <v>996</v>
      </c>
      <c r="D280" t="str">
        <f>VLOOKUP(Table7[[#This Row],[Customer_ID]],Table1[#All],2,FALSE)</f>
        <v>Robert House</v>
      </c>
      <c r="E280">
        <f t="shared" si="13"/>
        <v>21</v>
      </c>
      <c r="F280">
        <f t="shared" si="14"/>
        <v>5</v>
      </c>
      <c r="G280">
        <f t="shared" si="15"/>
        <v>2025</v>
      </c>
      <c r="H280">
        <f>VLOOKUP(Table7[[#This Row],[Customer_ID]],Table1[#All],3,FALSE)</f>
        <v>34</v>
      </c>
      <c r="I280" t="str">
        <f>VLOOKUP(Table7[[#This Row],[Customer_ID]],Table1[#All],4,FALSE)</f>
        <v>Male</v>
      </c>
      <c r="J280" t="str">
        <f>VLOOKUP(Table7[[#This Row],[Customer_ID]],Table1[#All],5,FALSE)</f>
        <v>Lake James</v>
      </c>
      <c r="K280" t="str">
        <f>VLOOKUP(Table7[[#This Row],[Customer_ID]],Table1[#All],6,FALSE)</f>
        <v>Maryland</v>
      </c>
      <c r="L280" t="str">
        <f>VLOOKUP(Table7[[#This Row],[Customer_ID]],Table1[#All],7,FALSE)</f>
        <v>USA</v>
      </c>
      <c r="M280" t="str">
        <f>VLOOKUP(Table7[[#This Row],[Customer_ID]],Table1[#All],8,FALSE)</f>
        <v>Gold</v>
      </c>
      <c r="N280" t="s">
        <v>1598</v>
      </c>
      <c r="O280" t="str">
        <f>VLOOKUP(Table7[[#This Row],[Product_ID]],Table4_2[#All],3,FALSE)</f>
        <v>Clothing</v>
      </c>
      <c r="P280" t="str">
        <f>VLOOKUP(Table7[[#This Row],[Product_ID]],Table4_2[#All],4,FALSE)</f>
        <v>Accessories</v>
      </c>
      <c r="Q280">
        <f>VLOOKUP(Table7[[#This Row],[Product_ID]],Table4_2[#All],5,FALSE)</f>
        <v>174.02</v>
      </c>
      <c r="R280">
        <f>VLOOKUP(Table7[[#This Row],[Product_ID]],Table4_2[#All],6,FALSE)</f>
        <v>268</v>
      </c>
      <c r="S280" t="s">
        <v>1779</v>
      </c>
      <c r="T280" t="str">
        <f>VLOOKUP(Table7[[#This Row],[Store_ID]],Table5[#All],2,FALSE)</f>
        <v>Martinez-Mullins</v>
      </c>
      <c r="U280" t="str">
        <f>VLOOKUP(Table7[[#This Row],[Store_ID]],Table5[#All],3,FALSE)</f>
        <v>South</v>
      </c>
      <c r="V280" t="str">
        <f>VLOOKUP(Table7[[#This Row],[Store_ID]],Table5[#All],4,FALSE)</f>
        <v>Williamsfurt</v>
      </c>
      <c r="W280" t="str">
        <f>VLOOKUP(Table7[[#This Row],[Store_ID]],Table5[#All],5,FALSE)</f>
        <v>Online</v>
      </c>
      <c r="X280">
        <v>4</v>
      </c>
      <c r="Y280">
        <v>285.82</v>
      </c>
      <c r="Z280">
        <v>0.18</v>
      </c>
      <c r="AA280" t="s">
        <v>1826</v>
      </c>
      <c r="AB280">
        <v>937.4896</v>
      </c>
    </row>
    <row r="281" spans="1:28" x14ac:dyDescent="0.25">
      <c r="A281" t="s">
        <v>2105</v>
      </c>
      <c r="B281" s="2">
        <v>45868</v>
      </c>
      <c r="C281" t="s">
        <v>1026</v>
      </c>
      <c r="D281" t="str">
        <f>VLOOKUP(Table7[[#This Row],[Customer_ID]],Table1[#All],2,FALSE)</f>
        <v>Robert King</v>
      </c>
      <c r="E281">
        <f t="shared" si="13"/>
        <v>30</v>
      </c>
      <c r="F281">
        <f t="shared" si="14"/>
        <v>7</v>
      </c>
      <c r="G281">
        <f t="shared" si="15"/>
        <v>2025</v>
      </c>
      <c r="H281">
        <f>VLOOKUP(Table7[[#This Row],[Customer_ID]],Table1[#All],3,FALSE)</f>
        <v>58</v>
      </c>
      <c r="I281" t="str">
        <f>VLOOKUP(Table7[[#This Row],[Customer_ID]],Table1[#All],4,FALSE)</f>
        <v>Female</v>
      </c>
      <c r="J281" t="str">
        <f>VLOOKUP(Table7[[#This Row],[Customer_ID]],Table1[#All],5,FALSE)</f>
        <v>Cindyton</v>
      </c>
      <c r="K281" t="str">
        <f>VLOOKUP(Table7[[#This Row],[Customer_ID]],Table1[#All],6,FALSE)</f>
        <v>Rhode Island</v>
      </c>
      <c r="L281" t="str">
        <f>VLOOKUP(Table7[[#This Row],[Customer_ID]],Table1[#All],7,FALSE)</f>
        <v>USA</v>
      </c>
      <c r="M281" t="str">
        <f>VLOOKUP(Table7[[#This Row],[Customer_ID]],Table1[#All],8,FALSE)</f>
        <v>Gold</v>
      </c>
      <c r="N281" t="s">
        <v>1622</v>
      </c>
      <c r="O281" t="str">
        <f>VLOOKUP(Table7[[#This Row],[Product_ID]],Table4_2[#All],3,FALSE)</f>
        <v>Clothing</v>
      </c>
      <c r="P281" t="str">
        <f>VLOOKUP(Table7[[#This Row],[Product_ID]],Table4_2[#All],4,FALSE)</f>
        <v>Footwear</v>
      </c>
      <c r="Q281">
        <f>VLOOKUP(Table7[[#This Row],[Product_ID]],Table4_2[#All],5,FALSE)</f>
        <v>353.47</v>
      </c>
      <c r="R281">
        <f>VLOOKUP(Table7[[#This Row],[Product_ID]],Table4_2[#All],6,FALSE)</f>
        <v>214</v>
      </c>
      <c r="S281" t="s">
        <v>1792</v>
      </c>
      <c r="T281" t="str">
        <f>VLOOKUP(Table7[[#This Row],[Store_ID]],Table5[#All],2,FALSE)</f>
        <v>Aguirre-Keller</v>
      </c>
      <c r="U281" t="str">
        <f>VLOOKUP(Table7[[#This Row],[Store_ID]],Table5[#All],3,FALSE)</f>
        <v>South</v>
      </c>
      <c r="V281" t="str">
        <f>VLOOKUP(Table7[[#This Row],[Store_ID]],Table5[#All],4,FALSE)</f>
        <v>Lake Michael</v>
      </c>
      <c r="W281" t="str">
        <f>VLOOKUP(Table7[[#This Row],[Store_ID]],Table5[#All],5,FALSE)</f>
        <v>Online</v>
      </c>
      <c r="X281">
        <v>3</v>
      </c>
      <c r="Y281">
        <v>995.38</v>
      </c>
      <c r="Z281">
        <v>0.1</v>
      </c>
      <c r="AA281" t="s">
        <v>1826</v>
      </c>
      <c r="AB281">
        <v>2687.5259999999998</v>
      </c>
    </row>
    <row r="282" spans="1:28" x14ac:dyDescent="0.25">
      <c r="A282" t="s">
        <v>2106</v>
      </c>
      <c r="B282" s="2">
        <v>45757</v>
      </c>
      <c r="C282" t="s">
        <v>414</v>
      </c>
      <c r="D282" t="str">
        <f>VLOOKUP(Table7[[#This Row],[Customer_ID]],Table1[#All],2,FALSE)</f>
        <v>Michael Jones</v>
      </c>
      <c r="E282">
        <f t="shared" si="13"/>
        <v>10</v>
      </c>
      <c r="F282">
        <f t="shared" si="14"/>
        <v>4</v>
      </c>
      <c r="G282">
        <f t="shared" si="15"/>
        <v>2025</v>
      </c>
      <c r="H282">
        <f>VLOOKUP(Table7[[#This Row],[Customer_ID]],Table1[#All],3,FALSE)</f>
        <v>40</v>
      </c>
      <c r="I282" t="str">
        <f>VLOOKUP(Table7[[#This Row],[Customer_ID]],Table1[#All],4,FALSE)</f>
        <v>Male</v>
      </c>
      <c r="J282" t="str">
        <f>VLOOKUP(Table7[[#This Row],[Customer_ID]],Table1[#All],5,FALSE)</f>
        <v>North Edwardton</v>
      </c>
      <c r="K282" t="str">
        <f>VLOOKUP(Table7[[#This Row],[Customer_ID]],Table1[#All],6,FALSE)</f>
        <v>Tennessee</v>
      </c>
      <c r="L282" t="str">
        <f>VLOOKUP(Table7[[#This Row],[Customer_ID]],Table1[#All],7,FALSE)</f>
        <v>USA</v>
      </c>
      <c r="M282" t="str">
        <f>VLOOKUP(Table7[[#This Row],[Customer_ID]],Table1[#All],8,FALSE)</f>
        <v>Bronze</v>
      </c>
      <c r="N282" t="s">
        <v>1672</v>
      </c>
      <c r="O282" t="str">
        <f>VLOOKUP(Table7[[#This Row],[Product_ID]],Table4_2[#All],3,FALSE)</f>
        <v>Electronics</v>
      </c>
      <c r="P282" t="str">
        <f>VLOOKUP(Table7[[#This Row],[Product_ID]],Table4_2[#All],4,FALSE)</f>
        <v>Computer</v>
      </c>
      <c r="Q282">
        <f>VLOOKUP(Table7[[#This Row],[Product_ID]],Table4_2[#All],5,FALSE)</f>
        <v>86.42</v>
      </c>
      <c r="R282">
        <f>VLOOKUP(Table7[[#This Row],[Product_ID]],Table4_2[#All],6,FALSE)</f>
        <v>222</v>
      </c>
      <c r="S282" t="s">
        <v>1782</v>
      </c>
      <c r="T282" t="str">
        <f>VLOOKUP(Table7[[#This Row],[Store_ID]],Table5[#All],2,FALSE)</f>
        <v>Bean, Jones and Park</v>
      </c>
      <c r="U282" t="str">
        <f>VLOOKUP(Table7[[#This Row],[Store_ID]],Table5[#All],3,FALSE)</f>
        <v>West</v>
      </c>
      <c r="V282" t="str">
        <f>VLOOKUP(Table7[[#This Row],[Store_ID]],Table5[#All],4,FALSE)</f>
        <v>Thompsonborough</v>
      </c>
      <c r="W282" t="str">
        <f>VLOOKUP(Table7[[#This Row],[Store_ID]],Table5[#All],5,FALSE)</f>
        <v>Online</v>
      </c>
      <c r="X282">
        <v>1</v>
      </c>
      <c r="Y282">
        <v>329.31</v>
      </c>
      <c r="Z282">
        <v>0.09</v>
      </c>
      <c r="AA282" t="s">
        <v>1824</v>
      </c>
      <c r="AB282">
        <v>299.6721</v>
      </c>
    </row>
    <row r="283" spans="1:28" x14ac:dyDescent="0.25">
      <c r="A283" t="s">
        <v>2107</v>
      </c>
      <c r="B283" s="2">
        <v>45475</v>
      </c>
      <c r="C283" t="s">
        <v>1507</v>
      </c>
      <c r="D283" t="str">
        <f>VLOOKUP(Table7[[#This Row],[Customer_ID]],Table1[#All],2,FALSE)</f>
        <v>Scott Harris</v>
      </c>
      <c r="E283">
        <f t="shared" si="13"/>
        <v>2</v>
      </c>
      <c r="F283">
        <f t="shared" si="14"/>
        <v>7</v>
      </c>
      <c r="G283">
        <f t="shared" si="15"/>
        <v>2024</v>
      </c>
      <c r="H283">
        <f>VLOOKUP(Table7[[#This Row],[Customer_ID]],Table1[#All],3,FALSE)</f>
        <v>23</v>
      </c>
      <c r="I283" t="str">
        <f>VLOOKUP(Table7[[#This Row],[Customer_ID]],Table1[#All],4,FALSE)</f>
        <v>Male</v>
      </c>
      <c r="J283" t="str">
        <f>VLOOKUP(Table7[[#This Row],[Customer_ID]],Table1[#All],5,FALSE)</f>
        <v>North Nataliemouth</v>
      </c>
      <c r="K283" t="str">
        <f>VLOOKUP(Table7[[#This Row],[Customer_ID]],Table1[#All],6,FALSE)</f>
        <v>Maryland</v>
      </c>
      <c r="L283" t="str">
        <f>VLOOKUP(Table7[[#This Row],[Customer_ID]],Table1[#All],7,FALSE)</f>
        <v>USA</v>
      </c>
      <c r="M283" t="str">
        <f>VLOOKUP(Table7[[#This Row],[Customer_ID]],Table1[#All],8,FALSE)</f>
        <v>Platinum</v>
      </c>
      <c r="N283" t="s">
        <v>1642</v>
      </c>
      <c r="O283" t="str">
        <f>VLOOKUP(Table7[[#This Row],[Product_ID]],Table4_2[#All],3,FALSE)</f>
        <v>Beauty</v>
      </c>
      <c r="P283" t="str">
        <f>VLOOKUP(Table7[[#This Row],[Product_ID]],Table4_2[#All],4,FALSE)</f>
        <v>Makeup</v>
      </c>
      <c r="Q283">
        <f>VLOOKUP(Table7[[#This Row],[Product_ID]],Table4_2[#All],5,FALSE)</f>
        <v>250.41615384615383</v>
      </c>
      <c r="R283">
        <f>VLOOKUP(Table7[[#This Row],[Product_ID]],Table4_2[#All],6,FALSE)</f>
        <v>431</v>
      </c>
      <c r="S283" t="s">
        <v>1804</v>
      </c>
      <c r="T283" t="str">
        <f>VLOOKUP(Table7[[#This Row],[Store_ID]],Table5[#All],2,FALSE)</f>
        <v>Frederick-Wright</v>
      </c>
      <c r="U283" t="str">
        <f>VLOOKUP(Table7[[#This Row],[Store_ID]],Table5[#All],3,FALSE)</f>
        <v>West</v>
      </c>
      <c r="V283" t="str">
        <f>VLOOKUP(Table7[[#This Row],[Store_ID]],Table5[#All],4,FALSE)</f>
        <v>New Jimmymouth</v>
      </c>
      <c r="W283" t="str">
        <f>VLOOKUP(Table7[[#This Row],[Store_ID]],Table5[#All],5,FALSE)</f>
        <v>Flagship</v>
      </c>
      <c r="X283">
        <v>3</v>
      </c>
      <c r="Y283">
        <v>64.2</v>
      </c>
      <c r="Z283">
        <v>0.08</v>
      </c>
      <c r="AA283" t="s">
        <v>1829</v>
      </c>
      <c r="AB283">
        <v>177.19200000000001</v>
      </c>
    </row>
    <row r="284" spans="1:28" x14ac:dyDescent="0.25">
      <c r="A284" t="s">
        <v>2108</v>
      </c>
      <c r="B284" s="2">
        <v>45829</v>
      </c>
      <c r="C284" t="s">
        <v>836</v>
      </c>
      <c r="D284" t="str">
        <f>VLOOKUP(Table7[[#This Row],[Customer_ID]],Table1[#All],2,FALSE)</f>
        <v>Katherine Cowan</v>
      </c>
      <c r="E284">
        <f t="shared" si="13"/>
        <v>21</v>
      </c>
      <c r="F284">
        <f t="shared" si="14"/>
        <v>6</v>
      </c>
      <c r="G284">
        <f t="shared" si="15"/>
        <v>2025</v>
      </c>
      <c r="H284">
        <f>VLOOKUP(Table7[[#This Row],[Customer_ID]],Table1[#All],3,FALSE)</f>
        <v>60</v>
      </c>
      <c r="I284" t="str">
        <f>VLOOKUP(Table7[[#This Row],[Customer_ID]],Table1[#All],4,FALSE)</f>
        <v>Female</v>
      </c>
      <c r="J284" t="str">
        <f>VLOOKUP(Table7[[#This Row],[Customer_ID]],Table1[#All],5,FALSE)</f>
        <v>New Ana</v>
      </c>
      <c r="K284" t="str">
        <f>VLOOKUP(Table7[[#This Row],[Customer_ID]],Table1[#All],6,FALSE)</f>
        <v>Montana</v>
      </c>
      <c r="L284" t="str">
        <f>VLOOKUP(Table7[[#This Row],[Customer_ID]],Table1[#All],7,FALSE)</f>
        <v>USA</v>
      </c>
      <c r="M284" t="str">
        <f>VLOOKUP(Table7[[#This Row],[Customer_ID]],Table1[#All],8,FALSE)</f>
        <v>Silver</v>
      </c>
      <c r="N284" t="s">
        <v>1570</v>
      </c>
      <c r="O284" t="str">
        <f>VLOOKUP(Table7[[#This Row],[Product_ID]],Table4_2[#All],3,FALSE)</f>
        <v>Electronics</v>
      </c>
      <c r="P284" t="str">
        <f>VLOOKUP(Table7[[#This Row],[Product_ID]],Table4_2[#All],4,FALSE)</f>
        <v>Accessories</v>
      </c>
      <c r="Q284">
        <f>VLOOKUP(Table7[[#This Row],[Product_ID]],Table4_2[#All],5,FALSE)</f>
        <v>449.4</v>
      </c>
      <c r="R284">
        <f>VLOOKUP(Table7[[#This Row],[Product_ID]],Table4_2[#All],6,FALSE)</f>
        <v>274.7</v>
      </c>
      <c r="S284" t="s">
        <v>1797</v>
      </c>
      <c r="T284" t="str">
        <f>VLOOKUP(Table7[[#This Row],[Store_ID]],Table5[#All],2,FALSE)</f>
        <v>Gardner, Humphrey and Contreras</v>
      </c>
      <c r="U284" t="str">
        <f>VLOOKUP(Table7[[#This Row],[Store_ID]],Table5[#All],3,FALSE)</f>
        <v>East</v>
      </c>
      <c r="V284" t="str">
        <f>VLOOKUP(Table7[[#This Row],[Store_ID]],Table5[#All],4,FALSE)</f>
        <v>Johnsonville</v>
      </c>
      <c r="W284" t="str">
        <f>VLOOKUP(Table7[[#This Row],[Store_ID]],Table5[#All],5,FALSE)</f>
        <v>Flagship</v>
      </c>
      <c r="X284">
        <v>3</v>
      </c>
      <c r="Y284">
        <v>697.13</v>
      </c>
      <c r="Z284">
        <v>0.25</v>
      </c>
      <c r="AA284" t="s">
        <v>1829</v>
      </c>
      <c r="AB284">
        <v>1568.5425</v>
      </c>
    </row>
    <row r="285" spans="1:28" x14ac:dyDescent="0.25">
      <c r="A285" t="s">
        <v>2109</v>
      </c>
      <c r="B285" s="2">
        <v>45639</v>
      </c>
      <c r="C285" t="s">
        <v>97</v>
      </c>
      <c r="D285" t="str">
        <f>VLOOKUP(Table7[[#This Row],[Customer_ID]],Table1[#All],2,FALSE)</f>
        <v xml:space="preserve">   paul fox</v>
      </c>
      <c r="E285">
        <f t="shared" si="13"/>
        <v>13</v>
      </c>
      <c r="F285">
        <f t="shared" si="14"/>
        <v>12</v>
      </c>
      <c r="G285">
        <f t="shared" si="15"/>
        <v>2024</v>
      </c>
      <c r="H285">
        <f>VLOOKUP(Table7[[#This Row],[Customer_ID]],Table1[#All],3,FALSE)</f>
        <v>33</v>
      </c>
      <c r="I285" t="str">
        <f>VLOOKUP(Table7[[#This Row],[Customer_ID]],Table1[#All],4,FALSE)</f>
        <v>Female</v>
      </c>
      <c r="J285" t="str">
        <f>VLOOKUP(Table7[[#This Row],[Customer_ID]],Table1[#All],5,FALSE)</f>
        <v>Michaelton</v>
      </c>
      <c r="K285" t="str">
        <f>VLOOKUP(Table7[[#This Row],[Customer_ID]],Table1[#All],6,FALSE)</f>
        <v>Hawaii</v>
      </c>
      <c r="L285" t="str">
        <f>VLOOKUP(Table7[[#This Row],[Customer_ID]],Table1[#All],7,FALSE)</f>
        <v>USA</v>
      </c>
      <c r="M285" t="str">
        <f>VLOOKUP(Table7[[#This Row],[Customer_ID]],Table1[#All],8,FALSE)</f>
        <v>Silver</v>
      </c>
      <c r="N285" t="s">
        <v>1565</v>
      </c>
      <c r="O285" t="str">
        <f>VLOOKUP(Table7[[#This Row],[Product_ID]],Table4_2[#All],3,FALSE)</f>
        <v>Sports</v>
      </c>
      <c r="P285" t="str">
        <f>VLOOKUP(Table7[[#This Row],[Product_ID]],Table4_2[#All],4,FALSE)</f>
        <v>Fitness</v>
      </c>
      <c r="Q285">
        <f>VLOOKUP(Table7[[#This Row],[Product_ID]],Table4_2[#All],5,FALSE)</f>
        <v>495.72</v>
      </c>
      <c r="R285">
        <f>VLOOKUP(Table7[[#This Row],[Product_ID]],Table4_2[#All],6,FALSE)</f>
        <v>323</v>
      </c>
      <c r="S285" t="s">
        <v>1773</v>
      </c>
      <c r="T285" t="str">
        <f>VLOOKUP(Table7[[#This Row],[Store_ID]],Table5[#All],2,FALSE)</f>
        <v>Gray Ltd</v>
      </c>
      <c r="U285" t="str">
        <f>VLOOKUP(Table7[[#This Row],[Store_ID]],Table5[#All],3,FALSE)</f>
        <v>North</v>
      </c>
      <c r="V285" t="str">
        <f>VLOOKUP(Table7[[#This Row],[Store_ID]],Table5[#All],4,FALSE)</f>
        <v>New Michaelchester</v>
      </c>
      <c r="W285" t="str">
        <f>VLOOKUP(Table7[[#This Row],[Store_ID]],Table5[#All],5,FALSE)</f>
        <v>Outlet</v>
      </c>
      <c r="X285">
        <v>3</v>
      </c>
      <c r="Y285">
        <v>134.30000000000001</v>
      </c>
      <c r="Z285">
        <v>0.14000000000000001</v>
      </c>
      <c r="AA285" t="s">
        <v>1824</v>
      </c>
      <c r="AB285">
        <v>346.49400000000003</v>
      </c>
    </row>
    <row r="286" spans="1:28" x14ac:dyDescent="0.25">
      <c r="A286" t="s">
        <v>2110</v>
      </c>
      <c r="B286" s="2">
        <v>45518</v>
      </c>
      <c r="C286" t="s">
        <v>830</v>
      </c>
      <c r="D286" t="str">
        <f>VLOOKUP(Table7[[#This Row],[Customer_ID]],Table1[#All],2,FALSE)</f>
        <v>Russell Lamb</v>
      </c>
      <c r="E286">
        <f t="shared" si="13"/>
        <v>14</v>
      </c>
      <c r="F286">
        <f t="shared" si="14"/>
        <v>8</v>
      </c>
      <c r="G286">
        <f t="shared" si="15"/>
        <v>2024</v>
      </c>
      <c r="H286">
        <f>VLOOKUP(Table7[[#This Row],[Customer_ID]],Table1[#All],3,FALSE)</f>
        <v>63</v>
      </c>
      <c r="I286" t="str">
        <f>VLOOKUP(Table7[[#This Row],[Customer_ID]],Table1[#All],4,FALSE)</f>
        <v>Female</v>
      </c>
      <c r="J286" t="str">
        <f>VLOOKUP(Table7[[#This Row],[Customer_ID]],Table1[#All],5,FALSE)</f>
        <v>North Jonathon</v>
      </c>
      <c r="K286" t="str">
        <f>VLOOKUP(Table7[[#This Row],[Customer_ID]],Table1[#All],6,FALSE)</f>
        <v>Arizona</v>
      </c>
      <c r="L286" t="str">
        <f>VLOOKUP(Table7[[#This Row],[Customer_ID]],Table1[#All],7,FALSE)</f>
        <v>USA</v>
      </c>
      <c r="M286" t="str">
        <f>VLOOKUP(Table7[[#This Row],[Customer_ID]],Table1[#All],8,FALSE)</f>
        <v>Platinum</v>
      </c>
      <c r="N286" t="s">
        <v>1716</v>
      </c>
      <c r="O286" t="str">
        <f>VLOOKUP(Table7[[#This Row],[Product_ID]],Table4_2[#All],3,FALSE)</f>
        <v>Home</v>
      </c>
      <c r="P286" t="str">
        <f>VLOOKUP(Table7[[#This Row],[Product_ID]],Table4_2[#All],4,FALSE)</f>
        <v>Furniture</v>
      </c>
      <c r="Q286">
        <f>VLOOKUP(Table7[[#This Row],[Product_ID]],Table4_2[#All],5,FALSE)</f>
        <v>388.46</v>
      </c>
      <c r="R286">
        <f>VLOOKUP(Table7[[#This Row],[Product_ID]],Table4_2[#All],6,FALSE)</f>
        <v>208</v>
      </c>
      <c r="S286" t="s">
        <v>1797</v>
      </c>
      <c r="T286" t="str">
        <f>VLOOKUP(Table7[[#This Row],[Store_ID]],Table5[#All],2,FALSE)</f>
        <v>Gardner, Humphrey and Contreras</v>
      </c>
      <c r="U286" t="str">
        <f>VLOOKUP(Table7[[#This Row],[Store_ID]],Table5[#All],3,FALSE)</f>
        <v>East</v>
      </c>
      <c r="V286" t="str">
        <f>VLOOKUP(Table7[[#This Row],[Store_ID]],Table5[#All],4,FALSE)</f>
        <v>Johnsonville</v>
      </c>
      <c r="W286" t="str">
        <f>VLOOKUP(Table7[[#This Row],[Store_ID]],Table5[#All],5,FALSE)</f>
        <v>Flagship</v>
      </c>
      <c r="X286">
        <v>1</v>
      </c>
      <c r="Y286">
        <v>520.92999999999995</v>
      </c>
      <c r="Z286">
        <v>0.15</v>
      </c>
      <c r="AA286" t="s">
        <v>1824</v>
      </c>
      <c r="AB286">
        <v>442.79050000000001</v>
      </c>
    </row>
    <row r="287" spans="1:28" x14ac:dyDescent="0.25">
      <c r="A287" t="s">
        <v>2111</v>
      </c>
      <c r="B287" s="2">
        <v>45721</v>
      </c>
      <c r="C287" t="s">
        <v>727</v>
      </c>
      <c r="D287" t="str">
        <f>VLOOKUP(Table7[[#This Row],[Customer_ID]],Table1[#All],2,FALSE)</f>
        <v>Elizabeth Stanley</v>
      </c>
      <c r="E287">
        <f t="shared" si="13"/>
        <v>5</v>
      </c>
      <c r="F287">
        <f t="shared" si="14"/>
        <v>3</v>
      </c>
      <c r="G287">
        <f t="shared" si="15"/>
        <v>2025</v>
      </c>
      <c r="H287">
        <f>VLOOKUP(Table7[[#This Row],[Customer_ID]],Table1[#All],3,FALSE)</f>
        <v>46</v>
      </c>
      <c r="I287" t="str">
        <f>VLOOKUP(Table7[[#This Row],[Customer_ID]],Table1[#All],4,FALSE)</f>
        <v>Female</v>
      </c>
      <c r="J287" t="str">
        <f>VLOOKUP(Table7[[#This Row],[Customer_ID]],Table1[#All],5,FALSE)</f>
        <v>Bethanyton</v>
      </c>
      <c r="K287" t="str">
        <f>VLOOKUP(Table7[[#This Row],[Customer_ID]],Table1[#All],6,FALSE)</f>
        <v>Utah</v>
      </c>
      <c r="L287" t="str">
        <f>VLOOKUP(Table7[[#This Row],[Customer_ID]],Table1[#All],7,FALSE)</f>
        <v>USA</v>
      </c>
      <c r="M287" t="str">
        <f>VLOOKUP(Table7[[#This Row],[Customer_ID]],Table1[#All],8,FALSE)</f>
        <v>Platinum</v>
      </c>
      <c r="N287" t="s">
        <v>1586</v>
      </c>
      <c r="O287" t="str">
        <f>VLOOKUP(Table7[[#This Row],[Product_ID]],Table4_2[#All],3,FALSE)</f>
        <v>Sports</v>
      </c>
      <c r="P287" t="str">
        <f>VLOOKUP(Table7[[#This Row],[Product_ID]],Table4_2[#All],4,FALSE)</f>
        <v>Equipment</v>
      </c>
      <c r="Q287">
        <f>VLOOKUP(Table7[[#This Row],[Product_ID]],Table4_2[#All],5,FALSE)</f>
        <v>21.34</v>
      </c>
      <c r="R287">
        <f>VLOOKUP(Table7[[#This Row],[Product_ID]],Table4_2[#All],6,FALSE)</f>
        <v>65</v>
      </c>
      <c r="S287" t="s">
        <v>1779</v>
      </c>
      <c r="T287" t="str">
        <f>VLOOKUP(Table7[[#This Row],[Store_ID]],Table5[#All],2,FALSE)</f>
        <v>Martinez-Mullins</v>
      </c>
      <c r="U287" t="str">
        <f>VLOOKUP(Table7[[#This Row],[Store_ID]],Table5[#All],3,FALSE)</f>
        <v>South</v>
      </c>
      <c r="V287" t="str">
        <f>VLOOKUP(Table7[[#This Row],[Store_ID]],Table5[#All],4,FALSE)</f>
        <v>Williamsfurt</v>
      </c>
      <c r="W287" t="str">
        <f>VLOOKUP(Table7[[#This Row],[Store_ID]],Table5[#All],5,FALSE)</f>
        <v>Online</v>
      </c>
      <c r="X287">
        <v>2</v>
      </c>
      <c r="Y287">
        <v>350.12</v>
      </c>
      <c r="Z287">
        <v>0.21</v>
      </c>
      <c r="AA287" t="s">
        <v>1829</v>
      </c>
      <c r="AB287">
        <v>553.18960000000004</v>
      </c>
    </row>
    <row r="288" spans="1:28" x14ac:dyDescent="0.25">
      <c r="A288" t="s">
        <v>2112</v>
      </c>
      <c r="B288" s="2">
        <v>45308</v>
      </c>
      <c r="C288" t="s">
        <v>1437</v>
      </c>
      <c r="D288" t="str">
        <f>VLOOKUP(Table7[[#This Row],[Customer_ID]],Table1[#All],2,FALSE)</f>
        <v>Cynthia Parrish</v>
      </c>
      <c r="E288">
        <f t="shared" si="13"/>
        <v>17</v>
      </c>
      <c r="F288">
        <f t="shared" si="14"/>
        <v>1</v>
      </c>
      <c r="G288">
        <f t="shared" si="15"/>
        <v>2024</v>
      </c>
      <c r="H288">
        <f>VLOOKUP(Table7[[#This Row],[Customer_ID]],Table1[#All],3,FALSE)</f>
        <v>18</v>
      </c>
      <c r="I288" t="str">
        <f>VLOOKUP(Table7[[#This Row],[Customer_ID]],Table1[#All],4,FALSE)</f>
        <v>Male</v>
      </c>
      <c r="J288" t="str">
        <f>VLOOKUP(Table7[[#This Row],[Customer_ID]],Table1[#All],5,FALSE)</f>
        <v>Espinozaberg</v>
      </c>
      <c r="K288" t="str">
        <f>VLOOKUP(Table7[[#This Row],[Customer_ID]],Table1[#All],6,FALSE)</f>
        <v>Minnesota</v>
      </c>
      <c r="L288" t="str">
        <f>VLOOKUP(Table7[[#This Row],[Customer_ID]],Table1[#All],7,FALSE)</f>
        <v>USA</v>
      </c>
      <c r="M288" t="str">
        <f>VLOOKUP(Table7[[#This Row],[Customer_ID]],Table1[#All],8,FALSE)</f>
        <v>Silver</v>
      </c>
      <c r="N288" t="s">
        <v>1644</v>
      </c>
      <c r="O288" t="str">
        <f>VLOOKUP(Table7[[#This Row],[Product_ID]],Table4_2[#All],3,FALSE)</f>
        <v>Electronics</v>
      </c>
      <c r="P288" t="str">
        <f>VLOOKUP(Table7[[#This Row],[Product_ID]],Table4_2[#All],4,FALSE)</f>
        <v>Accessories</v>
      </c>
      <c r="Q288">
        <f>VLOOKUP(Table7[[#This Row],[Product_ID]],Table4_2[#All],5,FALSE)</f>
        <v>177.98</v>
      </c>
      <c r="R288">
        <f>VLOOKUP(Table7[[#This Row],[Product_ID]],Table4_2[#All],6,FALSE)</f>
        <v>103</v>
      </c>
      <c r="S288" t="s">
        <v>1813</v>
      </c>
      <c r="T288" t="str">
        <f>VLOOKUP(Table7[[#This Row],[Store_ID]],Table5[#All],2,FALSE)</f>
        <v>Mann-Austin</v>
      </c>
      <c r="U288" t="str">
        <f>VLOOKUP(Table7[[#This Row],[Store_ID]],Table5[#All],3,FALSE)</f>
        <v>East</v>
      </c>
      <c r="V288" t="str">
        <f>VLOOKUP(Table7[[#This Row],[Store_ID]],Table5[#All],4,FALSE)</f>
        <v>Vasquezborough</v>
      </c>
      <c r="W288" t="str">
        <f>VLOOKUP(Table7[[#This Row],[Store_ID]],Table5[#All],5,FALSE)</f>
        <v>Online</v>
      </c>
      <c r="X288">
        <v>3</v>
      </c>
      <c r="Y288">
        <v>807.95</v>
      </c>
      <c r="Z288">
        <v>0.1</v>
      </c>
      <c r="AA288" t="s">
        <v>1826</v>
      </c>
      <c r="AB288">
        <v>2181.4650000000011</v>
      </c>
    </row>
    <row r="289" spans="1:28" x14ac:dyDescent="0.25">
      <c r="A289" t="s">
        <v>2113</v>
      </c>
      <c r="B289" s="2">
        <v>45889</v>
      </c>
      <c r="C289" t="s">
        <v>1053</v>
      </c>
      <c r="D289" t="str">
        <f>VLOOKUP(Table7[[#This Row],[Customer_ID]],Table1[#All],2,FALSE)</f>
        <v>Jennifer Woods</v>
      </c>
      <c r="E289">
        <f t="shared" si="13"/>
        <v>20</v>
      </c>
      <c r="F289">
        <f t="shared" si="14"/>
        <v>8</v>
      </c>
      <c r="G289">
        <f t="shared" si="15"/>
        <v>2025</v>
      </c>
      <c r="H289">
        <f>VLOOKUP(Table7[[#This Row],[Customer_ID]],Table1[#All],3,FALSE)</f>
        <v>37</v>
      </c>
      <c r="I289" t="str">
        <f>VLOOKUP(Table7[[#This Row],[Customer_ID]],Table1[#All],4,FALSE)</f>
        <v>Male</v>
      </c>
      <c r="J289" t="str">
        <f>VLOOKUP(Table7[[#This Row],[Customer_ID]],Table1[#All],5,FALSE)</f>
        <v>West Brendamouth</v>
      </c>
      <c r="K289" t="str">
        <f>VLOOKUP(Table7[[#This Row],[Customer_ID]],Table1[#All],6,FALSE)</f>
        <v>North Carolina</v>
      </c>
      <c r="L289" t="str">
        <f>VLOOKUP(Table7[[#This Row],[Customer_ID]],Table1[#All],7,FALSE)</f>
        <v>USA</v>
      </c>
      <c r="M289" t="str">
        <f>VLOOKUP(Table7[[#This Row],[Customer_ID]],Table1[#All],8,FALSE)</f>
        <v>Platinum</v>
      </c>
      <c r="N289" t="s">
        <v>1624</v>
      </c>
      <c r="O289" t="str">
        <f>VLOOKUP(Table7[[#This Row],[Product_ID]],Table4_2[#All],3,FALSE)</f>
        <v>Sports</v>
      </c>
      <c r="P289" t="str">
        <f>VLOOKUP(Table7[[#This Row],[Product_ID]],Table4_2[#All],4,FALSE)</f>
        <v>Outdoor</v>
      </c>
      <c r="Q289">
        <f>VLOOKUP(Table7[[#This Row],[Product_ID]],Table4_2[#All],5,FALSE)</f>
        <v>135.61000000000001</v>
      </c>
      <c r="R289">
        <f>VLOOKUP(Table7[[#This Row],[Product_ID]],Table4_2[#All],6,FALSE)</f>
        <v>394</v>
      </c>
      <c r="S289" t="s">
        <v>1776</v>
      </c>
      <c r="T289" t="str">
        <f>VLOOKUP(Table7[[#This Row],[Store_ID]],Table5[#All],2,FALSE)</f>
        <v>Benson-Elliott</v>
      </c>
      <c r="U289" t="str">
        <f>VLOOKUP(Table7[[#This Row],[Store_ID]],Table5[#All],3,FALSE)</f>
        <v>East</v>
      </c>
      <c r="V289" t="str">
        <f>VLOOKUP(Table7[[#This Row],[Store_ID]],Table5[#All],4,FALSE)</f>
        <v>Port Josephberg</v>
      </c>
      <c r="W289" t="str">
        <f>VLOOKUP(Table7[[#This Row],[Store_ID]],Table5[#All],5,FALSE)</f>
        <v>Online</v>
      </c>
      <c r="X289">
        <v>4</v>
      </c>
      <c r="Y289">
        <v>766.03</v>
      </c>
      <c r="Z289">
        <v>0.28999999999999998</v>
      </c>
      <c r="AA289" t="s">
        <v>1826</v>
      </c>
      <c r="AB289">
        <v>2175.5252</v>
      </c>
    </row>
    <row r="290" spans="1:28" x14ac:dyDescent="0.25">
      <c r="A290" t="s">
        <v>2114</v>
      </c>
      <c r="B290" s="2">
        <v>45386</v>
      </c>
      <c r="C290" t="s">
        <v>601</v>
      </c>
      <c r="D290" t="str">
        <f>VLOOKUP(Table7[[#This Row],[Customer_ID]],Table1[#All],2,FALSE)</f>
        <v>Melissa Hamilton</v>
      </c>
      <c r="E290">
        <f t="shared" si="13"/>
        <v>4</v>
      </c>
      <c r="F290">
        <f t="shared" si="14"/>
        <v>4</v>
      </c>
      <c r="G290">
        <f t="shared" si="15"/>
        <v>2024</v>
      </c>
      <c r="H290">
        <f>VLOOKUP(Table7[[#This Row],[Customer_ID]],Table1[#All],3,FALSE)</f>
        <v>23</v>
      </c>
      <c r="I290" t="str">
        <f>VLOOKUP(Table7[[#This Row],[Customer_ID]],Table1[#All],4,FALSE)</f>
        <v>Female</v>
      </c>
      <c r="J290" t="str">
        <f>VLOOKUP(Table7[[#This Row],[Customer_ID]],Table1[#All],5,FALSE)</f>
        <v>Hutchinsonville</v>
      </c>
      <c r="K290" t="str">
        <f>VLOOKUP(Table7[[#This Row],[Customer_ID]],Table1[#All],6,FALSE)</f>
        <v>Oklahoma</v>
      </c>
      <c r="L290" t="str">
        <f>VLOOKUP(Table7[[#This Row],[Customer_ID]],Table1[#All],7,FALSE)</f>
        <v>USA</v>
      </c>
      <c r="M290" t="str">
        <f>VLOOKUP(Table7[[#This Row],[Customer_ID]],Table1[#All],8,FALSE)</f>
        <v>Silver</v>
      </c>
      <c r="N290" t="s">
        <v>1662</v>
      </c>
      <c r="O290" t="str">
        <f>VLOOKUP(Table7[[#This Row],[Product_ID]],Table4_2[#All],3,FALSE)</f>
        <v>Sports</v>
      </c>
      <c r="P290" t="str">
        <f>VLOOKUP(Table7[[#This Row],[Product_ID]],Table4_2[#All],4,FALSE)</f>
        <v>Fitness</v>
      </c>
      <c r="Q290">
        <f>VLOOKUP(Table7[[#This Row],[Product_ID]],Table4_2[#All],5,FALSE)</f>
        <v>30.62</v>
      </c>
      <c r="R290">
        <f>VLOOKUP(Table7[[#This Row],[Product_ID]],Table4_2[#All],6,FALSE)</f>
        <v>138</v>
      </c>
      <c r="S290" t="s">
        <v>1782</v>
      </c>
      <c r="T290" t="str">
        <f>VLOOKUP(Table7[[#This Row],[Store_ID]],Table5[#All],2,FALSE)</f>
        <v>Bean, Jones and Park</v>
      </c>
      <c r="U290" t="str">
        <f>VLOOKUP(Table7[[#This Row],[Store_ID]],Table5[#All],3,FALSE)</f>
        <v>West</v>
      </c>
      <c r="V290" t="str">
        <f>VLOOKUP(Table7[[#This Row],[Store_ID]],Table5[#All],4,FALSE)</f>
        <v>Thompsonborough</v>
      </c>
      <c r="W290" t="str">
        <f>VLOOKUP(Table7[[#This Row],[Store_ID]],Table5[#All],5,FALSE)</f>
        <v>Online</v>
      </c>
      <c r="X290">
        <v>3</v>
      </c>
      <c r="Y290">
        <v>545.1</v>
      </c>
      <c r="Z290">
        <v>0.08</v>
      </c>
      <c r="AA290" t="s">
        <v>1829</v>
      </c>
      <c r="AB290">
        <v>1504.4760000000001</v>
      </c>
    </row>
    <row r="291" spans="1:28" x14ac:dyDescent="0.25">
      <c r="A291" t="s">
        <v>2115</v>
      </c>
      <c r="B291" s="2">
        <v>45438</v>
      </c>
      <c r="C291" t="s">
        <v>839</v>
      </c>
      <c r="D291" t="str">
        <f>VLOOKUP(Table7[[#This Row],[Customer_ID]],Table1[#All],2,FALSE)</f>
        <v>Crystal Davis</v>
      </c>
      <c r="E291">
        <f t="shared" si="13"/>
        <v>26</v>
      </c>
      <c r="F291">
        <f t="shared" si="14"/>
        <v>5</v>
      </c>
      <c r="G291">
        <f t="shared" si="15"/>
        <v>2024</v>
      </c>
      <c r="H291">
        <f>VLOOKUP(Table7[[#This Row],[Customer_ID]],Table1[#All],3,FALSE)</f>
        <v>50</v>
      </c>
      <c r="I291" t="str">
        <f>VLOOKUP(Table7[[#This Row],[Customer_ID]],Table1[#All],4,FALSE)</f>
        <v>Male</v>
      </c>
      <c r="J291" t="str">
        <f>VLOOKUP(Table7[[#This Row],[Customer_ID]],Table1[#All],5,FALSE)</f>
        <v>Sallymouth</v>
      </c>
      <c r="K291" t="str">
        <f>VLOOKUP(Table7[[#This Row],[Customer_ID]],Table1[#All],6,FALSE)</f>
        <v>Louisiana</v>
      </c>
      <c r="L291" t="str">
        <f>VLOOKUP(Table7[[#This Row],[Customer_ID]],Table1[#All],7,FALSE)</f>
        <v>USA</v>
      </c>
      <c r="M291" t="str">
        <f>VLOOKUP(Table7[[#This Row],[Customer_ID]],Table1[#All],8,FALSE)</f>
        <v>Bronze</v>
      </c>
      <c r="N291" t="s">
        <v>1678</v>
      </c>
      <c r="O291" t="str">
        <f>VLOOKUP(Table7[[#This Row],[Product_ID]],Table4_2[#All],3,FALSE)</f>
        <v>Sports</v>
      </c>
      <c r="P291" t="str">
        <f>VLOOKUP(Table7[[#This Row],[Product_ID]],Table4_2[#All],4,FALSE)</f>
        <v>Fitness</v>
      </c>
      <c r="Q291">
        <f>VLOOKUP(Table7[[#This Row],[Product_ID]],Table4_2[#All],5,FALSE)</f>
        <v>240.63</v>
      </c>
      <c r="R291">
        <f>VLOOKUP(Table7[[#This Row],[Product_ID]],Table4_2[#All],6,FALSE)</f>
        <v>423</v>
      </c>
      <c r="S291" t="s">
        <v>1779</v>
      </c>
      <c r="T291" t="str">
        <f>VLOOKUP(Table7[[#This Row],[Store_ID]],Table5[#All],2,FALSE)</f>
        <v>Martinez-Mullins</v>
      </c>
      <c r="U291" t="str">
        <f>VLOOKUP(Table7[[#This Row],[Store_ID]],Table5[#All],3,FALSE)</f>
        <v>South</v>
      </c>
      <c r="V291" t="str">
        <f>VLOOKUP(Table7[[#This Row],[Store_ID]],Table5[#All],4,FALSE)</f>
        <v>Williamsfurt</v>
      </c>
      <c r="W291" t="str">
        <f>VLOOKUP(Table7[[#This Row],[Store_ID]],Table5[#All],5,FALSE)</f>
        <v>Online</v>
      </c>
      <c r="X291">
        <v>1</v>
      </c>
      <c r="Y291">
        <v>203.61</v>
      </c>
      <c r="Z291">
        <v>0.24</v>
      </c>
      <c r="AA291" t="s">
        <v>1829</v>
      </c>
      <c r="AB291">
        <v>154.74359999999999</v>
      </c>
    </row>
    <row r="292" spans="1:28" x14ac:dyDescent="0.25">
      <c r="A292" t="s">
        <v>2116</v>
      </c>
      <c r="B292" s="2">
        <v>45856</v>
      </c>
      <c r="C292" t="s">
        <v>1295</v>
      </c>
      <c r="D292" t="str">
        <f>VLOOKUP(Table7[[#This Row],[Customer_ID]],Table1[#All],2,FALSE)</f>
        <v>Karen King</v>
      </c>
      <c r="E292">
        <f t="shared" si="13"/>
        <v>18</v>
      </c>
      <c r="F292">
        <f t="shared" si="14"/>
        <v>7</v>
      </c>
      <c r="G292">
        <f t="shared" si="15"/>
        <v>2025</v>
      </c>
      <c r="H292">
        <f>VLOOKUP(Table7[[#This Row],[Customer_ID]],Table1[#All],3,FALSE)</f>
        <v>64</v>
      </c>
      <c r="I292" t="str">
        <f>VLOOKUP(Table7[[#This Row],[Customer_ID]],Table1[#All],4,FALSE)</f>
        <v>Female</v>
      </c>
      <c r="J292" t="str">
        <f>VLOOKUP(Table7[[#This Row],[Customer_ID]],Table1[#All],5,FALSE)</f>
        <v>Kimburgh</v>
      </c>
      <c r="K292" t="str">
        <f>VLOOKUP(Table7[[#This Row],[Customer_ID]],Table1[#All],6,FALSE)</f>
        <v>North Carolina</v>
      </c>
      <c r="L292" t="str">
        <f>VLOOKUP(Table7[[#This Row],[Customer_ID]],Table1[#All],7,FALSE)</f>
        <v>USA</v>
      </c>
      <c r="M292" t="str">
        <f>VLOOKUP(Table7[[#This Row],[Customer_ID]],Table1[#All],8,FALSE)</f>
        <v>Bronze</v>
      </c>
      <c r="N292" t="s">
        <v>1742</v>
      </c>
      <c r="O292" t="str">
        <f>VLOOKUP(Table7[[#This Row],[Product_ID]],Table4_2[#All],3,FALSE)</f>
        <v>Sports</v>
      </c>
      <c r="P292" t="str">
        <f>VLOOKUP(Table7[[#This Row],[Product_ID]],Table4_2[#All],4,FALSE)</f>
        <v>Team Sports</v>
      </c>
      <c r="Q292">
        <f>VLOOKUP(Table7[[#This Row],[Product_ID]],Table4_2[#All],5,FALSE)</f>
        <v>245.98</v>
      </c>
      <c r="R292">
        <f>VLOOKUP(Table7[[#This Row],[Product_ID]],Table4_2[#All],6,FALSE)</f>
        <v>471</v>
      </c>
      <c r="S292" t="s">
        <v>1801</v>
      </c>
      <c r="T292" t="str">
        <f>VLOOKUP(Table7[[#This Row],[Store_ID]],Table5[#All],2,FALSE)</f>
        <v>Shelton PLC</v>
      </c>
      <c r="U292" t="str">
        <f>VLOOKUP(Table7[[#This Row],[Store_ID]],Table5[#All],3,FALSE)</f>
        <v>North</v>
      </c>
      <c r="V292" t="str">
        <f>VLOOKUP(Table7[[#This Row],[Store_ID]],Table5[#All],4,FALSE)</f>
        <v>East Jenniferstad</v>
      </c>
      <c r="W292" t="str">
        <f>VLOOKUP(Table7[[#This Row],[Store_ID]],Table5[#All],5,FALSE)</f>
        <v>Flagship</v>
      </c>
      <c r="X292">
        <v>4</v>
      </c>
      <c r="Y292">
        <v>493.8</v>
      </c>
      <c r="Z292">
        <v>0.24</v>
      </c>
      <c r="AA292" t="s">
        <v>1829</v>
      </c>
      <c r="AB292">
        <v>1501.152</v>
      </c>
    </row>
    <row r="293" spans="1:28" x14ac:dyDescent="0.25">
      <c r="A293" t="s">
        <v>2117</v>
      </c>
      <c r="B293" s="2">
        <v>45485</v>
      </c>
      <c r="C293" t="s">
        <v>78</v>
      </c>
      <c r="D293" t="str">
        <f>VLOOKUP(Table7[[#This Row],[Customer_ID]],Table1[#All],2,FALSE)</f>
        <v>Adam Cruz</v>
      </c>
      <c r="E293">
        <f t="shared" si="13"/>
        <v>12</v>
      </c>
      <c r="F293">
        <f t="shared" si="14"/>
        <v>7</v>
      </c>
      <c r="G293">
        <f t="shared" si="15"/>
        <v>2024</v>
      </c>
      <c r="H293">
        <f>VLOOKUP(Table7[[#This Row],[Customer_ID]],Table1[#All],3,FALSE)</f>
        <v>60</v>
      </c>
      <c r="I293" t="str">
        <f>VLOOKUP(Table7[[#This Row],[Customer_ID]],Table1[#All],4,FALSE)</f>
        <v>Female</v>
      </c>
      <c r="J293" t="str">
        <f>VLOOKUP(Table7[[#This Row],[Customer_ID]],Table1[#All],5,FALSE)</f>
        <v>Brandonville</v>
      </c>
      <c r="K293" t="str">
        <f>VLOOKUP(Table7[[#This Row],[Customer_ID]],Table1[#All],6,FALSE)</f>
        <v>Georgia</v>
      </c>
      <c r="L293" t="str">
        <f>VLOOKUP(Table7[[#This Row],[Customer_ID]],Table1[#All],7,FALSE)</f>
        <v>USA</v>
      </c>
      <c r="M293" t="str">
        <f>VLOOKUP(Table7[[#This Row],[Customer_ID]],Table1[#All],8,FALSE)</f>
        <v>Platinum</v>
      </c>
      <c r="N293" t="s">
        <v>1630</v>
      </c>
      <c r="O293" t="str">
        <f>VLOOKUP(Table7[[#This Row],[Product_ID]],Table4_2[#All],3,FALSE)</f>
        <v>Sports</v>
      </c>
      <c r="P293" t="str">
        <f>VLOOKUP(Table7[[#This Row],[Product_ID]],Table4_2[#All],4,FALSE)</f>
        <v>Fitness</v>
      </c>
      <c r="Q293">
        <f>VLOOKUP(Table7[[#This Row],[Product_ID]],Table4_2[#All],5,FALSE)</f>
        <v>313.26</v>
      </c>
      <c r="R293">
        <f>VLOOKUP(Table7[[#This Row],[Product_ID]],Table4_2[#All],6,FALSE)</f>
        <v>369</v>
      </c>
      <c r="S293" t="s">
        <v>1807</v>
      </c>
      <c r="T293" t="str">
        <f>VLOOKUP(Table7[[#This Row],[Store_ID]],Table5[#All],2,FALSE)</f>
        <v>Holloway Ltd</v>
      </c>
      <c r="U293" t="str">
        <f>VLOOKUP(Table7[[#This Row],[Store_ID]],Table5[#All],3,FALSE)</f>
        <v>North</v>
      </c>
      <c r="V293" t="str">
        <f>VLOOKUP(Table7[[#This Row],[Store_ID]],Table5[#All],4,FALSE)</f>
        <v>Bensonhaven</v>
      </c>
      <c r="W293" t="str">
        <f>VLOOKUP(Table7[[#This Row],[Store_ID]],Table5[#All],5,FALSE)</f>
        <v>Flagship</v>
      </c>
      <c r="X293">
        <v>1</v>
      </c>
      <c r="Y293">
        <v>640.54999999999995</v>
      </c>
      <c r="Z293">
        <v>0.25</v>
      </c>
      <c r="AA293" t="s">
        <v>1824</v>
      </c>
      <c r="AB293">
        <v>480.41250000000002</v>
      </c>
    </row>
    <row r="294" spans="1:28" x14ac:dyDescent="0.25">
      <c r="A294" t="s">
        <v>2118</v>
      </c>
      <c r="B294" s="2">
        <v>45545</v>
      </c>
      <c r="C294" t="s">
        <v>414</v>
      </c>
      <c r="D294" t="str">
        <f>VLOOKUP(Table7[[#This Row],[Customer_ID]],Table1[#All],2,FALSE)</f>
        <v>Michael Jones</v>
      </c>
      <c r="E294">
        <f t="shared" si="13"/>
        <v>10</v>
      </c>
      <c r="F294">
        <f t="shared" si="14"/>
        <v>9</v>
      </c>
      <c r="G294">
        <f t="shared" si="15"/>
        <v>2024</v>
      </c>
      <c r="H294">
        <f>VLOOKUP(Table7[[#This Row],[Customer_ID]],Table1[#All],3,FALSE)</f>
        <v>40</v>
      </c>
      <c r="I294" t="str">
        <f>VLOOKUP(Table7[[#This Row],[Customer_ID]],Table1[#All],4,FALSE)</f>
        <v>Male</v>
      </c>
      <c r="J294" t="str">
        <f>VLOOKUP(Table7[[#This Row],[Customer_ID]],Table1[#All],5,FALSE)</f>
        <v>North Edwardton</v>
      </c>
      <c r="K294" t="str">
        <f>VLOOKUP(Table7[[#This Row],[Customer_ID]],Table1[#All],6,FALSE)</f>
        <v>Tennessee</v>
      </c>
      <c r="L294" t="str">
        <f>VLOOKUP(Table7[[#This Row],[Customer_ID]],Table1[#All],7,FALSE)</f>
        <v>USA</v>
      </c>
      <c r="M294" t="str">
        <f>VLOOKUP(Table7[[#This Row],[Customer_ID]],Table1[#All],8,FALSE)</f>
        <v>Bronze</v>
      </c>
      <c r="N294" t="s">
        <v>1696</v>
      </c>
      <c r="O294" t="str">
        <f>VLOOKUP(Table7[[#This Row],[Product_ID]],Table4_2[#All],3,FALSE)</f>
        <v>Electronics</v>
      </c>
      <c r="P294" t="str">
        <f>VLOOKUP(Table7[[#This Row],[Product_ID]],Table4_2[#All],4,FALSE)</f>
        <v>Audio</v>
      </c>
      <c r="Q294">
        <f>VLOOKUP(Table7[[#This Row],[Product_ID]],Table4_2[#All],5,FALSE)</f>
        <v>403.71</v>
      </c>
      <c r="R294">
        <f>VLOOKUP(Table7[[#This Row],[Product_ID]],Table4_2[#All],6,FALSE)</f>
        <v>159</v>
      </c>
      <c r="S294" t="s">
        <v>1769</v>
      </c>
      <c r="T294" t="str">
        <f>VLOOKUP(Table7[[#This Row],[Store_ID]],Table5[#All],2,FALSE)</f>
        <v>Alexander Group</v>
      </c>
      <c r="U294" t="str">
        <f>VLOOKUP(Table7[[#This Row],[Store_ID]],Table5[#All],3,FALSE)</f>
        <v>South</v>
      </c>
      <c r="V294" t="str">
        <f>VLOOKUP(Table7[[#This Row],[Store_ID]],Table5[#All],4,FALSE)</f>
        <v>Port Sharon</v>
      </c>
      <c r="W294" t="str">
        <f>VLOOKUP(Table7[[#This Row],[Store_ID]],Table5[#All],5,FALSE)</f>
        <v>Online</v>
      </c>
      <c r="X294">
        <v>1</v>
      </c>
      <c r="Y294">
        <v>702.53</v>
      </c>
      <c r="Z294">
        <v>0.3</v>
      </c>
      <c r="AA294" t="s">
        <v>1824</v>
      </c>
      <c r="AB294">
        <v>491.77100000000002</v>
      </c>
    </row>
    <row r="295" spans="1:28" x14ac:dyDescent="0.25">
      <c r="A295" t="s">
        <v>2119</v>
      </c>
      <c r="B295" s="2">
        <v>45826</v>
      </c>
      <c r="C295" t="s">
        <v>724</v>
      </c>
      <c r="D295" t="str">
        <f>VLOOKUP(Table7[[#This Row],[Customer_ID]],Table1[#All],2,FALSE)</f>
        <v>Anthony Morgan</v>
      </c>
      <c r="E295">
        <f t="shared" si="13"/>
        <v>18</v>
      </c>
      <c r="F295">
        <f t="shared" si="14"/>
        <v>6</v>
      </c>
      <c r="G295">
        <f t="shared" si="15"/>
        <v>2025</v>
      </c>
      <c r="H295">
        <f>VLOOKUP(Table7[[#This Row],[Customer_ID]],Table1[#All],3,FALSE)</f>
        <v>29</v>
      </c>
      <c r="I295" t="str">
        <f>VLOOKUP(Table7[[#This Row],[Customer_ID]],Table1[#All],4,FALSE)</f>
        <v>Male</v>
      </c>
      <c r="J295" t="str">
        <f>VLOOKUP(Table7[[#This Row],[Customer_ID]],Table1[#All],5,FALSE)</f>
        <v>New Anthonyfurt</v>
      </c>
      <c r="K295" t="str">
        <f>VLOOKUP(Table7[[#This Row],[Customer_ID]],Table1[#All],6,FALSE)</f>
        <v>Missouri</v>
      </c>
      <c r="L295" t="str">
        <f>VLOOKUP(Table7[[#This Row],[Customer_ID]],Table1[#All],7,FALSE)</f>
        <v>USA</v>
      </c>
      <c r="M295" t="str">
        <f>VLOOKUP(Table7[[#This Row],[Customer_ID]],Table1[#All],8,FALSE)</f>
        <v>Silver</v>
      </c>
      <c r="N295" t="s">
        <v>1626</v>
      </c>
      <c r="O295" t="str">
        <f>VLOOKUP(Table7[[#This Row],[Product_ID]],Table4_2[#All],3,FALSE)</f>
        <v>Electronics</v>
      </c>
      <c r="P295" t="str">
        <f>VLOOKUP(Table7[[#This Row],[Product_ID]],Table4_2[#All],4,FALSE)</f>
        <v>Mobile</v>
      </c>
      <c r="Q295">
        <f>VLOOKUP(Table7[[#This Row],[Product_ID]],Table4_2[#All],5,FALSE)</f>
        <v>326.06</v>
      </c>
      <c r="R295">
        <f>VLOOKUP(Table7[[#This Row],[Product_ID]],Table4_2[#All],6,FALSE)</f>
        <v>301</v>
      </c>
      <c r="S295" t="s">
        <v>1782</v>
      </c>
      <c r="T295" t="str">
        <f>VLOOKUP(Table7[[#This Row],[Store_ID]],Table5[#All],2,FALSE)</f>
        <v>Bean, Jones and Park</v>
      </c>
      <c r="U295" t="str">
        <f>VLOOKUP(Table7[[#This Row],[Store_ID]],Table5[#All],3,FALSE)</f>
        <v>West</v>
      </c>
      <c r="V295" t="str">
        <f>VLOOKUP(Table7[[#This Row],[Store_ID]],Table5[#All],4,FALSE)</f>
        <v>Thompsonborough</v>
      </c>
      <c r="W295" t="str">
        <f>VLOOKUP(Table7[[#This Row],[Store_ID]],Table5[#All],5,FALSE)</f>
        <v>Online</v>
      </c>
      <c r="X295">
        <v>4</v>
      </c>
      <c r="Y295">
        <v>139.94</v>
      </c>
      <c r="Z295">
        <v>0.24</v>
      </c>
      <c r="AA295" t="s">
        <v>1824</v>
      </c>
      <c r="AB295">
        <v>425.41759999999999</v>
      </c>
    </row>
    <row r="296" spans="1:28" x14ac:dyDescent="0.25">
      <c r="A296" t="s">
        <v>2120</v>
      </c>
      <c r="B296" s="2">
        <v>45654</v>
      </c>
      <c r="C296" t="s">
        <v>881</v>
      </c>
      <c r="D296" t="str">
        <f>VLOOKUP(Table7[[#This Row],[Customer_ID]],Table1[#All],2,FALSE)</f>
        <v>Jeffrey Gomez</v>
      </c>
      <c r="E296">
        <f t="shared" si="13"/>
        <v>28</v>
      </c>
      <c r="F296">
        <f t="shared" si="14"/>
        <v>12</v>
      </c>
      <c r="G296">
        <f t="shared" si="15"/>
        <v>2024</v>
      </c>
      <c r="H296">
        <f>VLOOKUP(Table7[[#This Row],[Customer_ID]],Table1[#All],3,FALSE)</f>
        <v>22</v>
      </c>
      <c r="I296" t="str">
        <f>VLOOKUP(Table7[[#This Row],[Customer_ID]],Table1[#All],4,FALSE)</f>
        <v>Female</v>
      </c>
      <c r="J296" t="str">
        <f>VLOOKUP(Table7[[#This Row],[Customer_ID]],Table1[#All],5,FALSE)</f>
        <v>Lake Nicole</v>
      </c>
      <c r="K296" t="str">
        <f>VLOOKUP(Table7[[#This Row],[Customer_ID]],Table1[#All],6,FALSE)</f>
        <v>Colorado</v>
      </c>
      <c r="L296" t="str">
        <f>VLOOKUP(Table7[[#This Row],[Customer_ID]],Table1[#All],7,FALSE)</f>
        <v>USA</v>
      </c>
      <c r="M296" t="str">
        <f>VLOOKUP(Table7[[#This Row],[Customer_ID]],Table1[#All],8,FALSE)</f>
        <v>Platinum</v>
      </c>
      <c r="N296" t="s">
        <v>1586</v>
      </c>
      <c r="O296" t="str">
        <f>VLOOKUP(Table7[[#This Row],[Product_ID]],Table4_2[#All],3,FALSE)</f>
        <v>Sports</v>
      </c>
      <c r="P296" t="str">
        <f>VLOOKUP(Table7[[#This Row],[Product_ID]],Table4_2[#All],4,FALSE)</f>
        <v>Equipment</v>
      </c>
      <c r="Q296">
        <f>VLOOKUP(Table7[[#This Row],[Product_ID]],Table4_2[#All],5,FALSE)</f>
        <v>21.34</v>
      </c>
      <c r="R296">
        <f>VLOOKUP(Table7[[#This Row],[Product_ID]],Table4_2[#All],6,FALSE)</f>
        <v>65</v>
      </c>
      <c r="S296" t="s">
        <v>1782</v>
      </c>
      <c r="T296" t="str">
        <f>VLOOKUP(Table7[[#This Row],[Store_ID]],Table5[#All],2,FALSE)</f>
        <v>Bean, Jones and Park</v>
      </c>
      <c r="U296" t="str">
        <f>VLOOKUP(Table7[[#This Row],[Store_ID]],Table5[#All],3,FALSE)</f>
        <v>West</v>
      </c>
      <c r="V296" t="str">
        <f>VLOOKUP(Table7[[#This Row],[Store_ID]],Table5[#All],4,FALSE)</f>
        <v>Thompsonborough</v>
      </c>
      <c r="W296" t="str">
        <f>VLOOKUP(Table7[[#This Row],[Store_ID]],Table5[#All],5,FALSE)</f>
        <v>Online</v>
      </c>
      <c r="X296">
        <v>2</v>
      </c>
      <c r="Y296">
        <v>230.85</v>
      </c>
      <c r="Z296">
        <v>0.18</v>
      </c>
      <c r="AA296" t="s">
        <v>1824</v>
      </c>
      <c r="AB296">
        <v>378.59399999999999</v>
      </c>
    </row>
    <row r="297" spans="1:28" x14ac:dyDescent="0.25">
      <c r="A297" t="s">
        <v>2121</v>
      </c>
      <c r="B297" s="2">
        <v>45556</v>
      </c>
      <c r="C297" t="s">
        <v>687</v>
      </c>
      <c r="D297" t="str">
        <f>VLOOKUP(Table7[[#This Row],[Customer_ID]],Table1[#All],2,FALSE)</f>
        <v>Rodney Huffman</v>
      </c>
      <c r="E297">
        <f t="shared" si="13"/>
        <v>21</v>
      </c>
      <c r="F297">
        <f t="shared" si="14"/>
        <v>9</v>
      </c>
      <c r="G297">
        <f t="shared" si="15"/>
        <v>2024</v>
      </c>
      <c r="H297">
        <f>VLOOKUP(Table7[[#This Row],[Customer_ID]],Table1[#All],3,FALSE)</f>
        <v>20</v>
      </c>
      <c r="I297" t="str">
        <f>VLOOKUP(Table7[[#This Row],[Customer_ID]],Table1[#All],4,FALSE)</f>
        <v>Female</v>
      </c>
      <c r="J297" t="str">
        <f>VLOOKUP(Table7[[#This Row],[Customer_ID]],Table1[#All],5,FALSE)</f>
        <v>Garzafort</v>
      </c>
      <c r="K297" t="str">
        <f>VLOOKUP(Table7[[#This Row],[Customer_ID]],Table1[#All],6,FALSE)</f>
        <v>Delaware</v>
      </c>
      <c r="L297" t="str">
        <f>VLOOKUP(Table7[[#This Row],[Customer_ID]],Table1[#All],7,FALSE)</f>
        <v>USA</v>
      </c>
      <c r="M297" t="str">
        <f>VLOOKUP(Table7[[#This Row],[Customer_ID]],Table1[#All],8,FALSE)</f>
        <v>Silver</v>
      </c>
      <c r="N297" t="s">
        <v>1718</v>
      </c>
      <c r="O297" t="str">
        <f>VLOOKUP(Table7[[#This Row],[Product_ID]],Table4_2[#All],3,FALSE)</f>
        <v>Clothing</v>
      </c>
      <c r="P297" t="str">
        <f>VLOOKUP(Table7[[#This Row],[Product_ID]],Table4_2[#All],4,FALSE)</f>
        <v>Accessories</v>
      </c>
      <c r="Q297">
        <f>VLOOKUP(Table7[[#This Row],[Product_ID]],Table4_2[#All],5,FALSE)</f>
        <v>119.57</v>
      </c>
      <c r="R297">
        <f>VLOOKUP(Table7[[#This Row],[Product_ID]],Table4_2[#All],6,FALSE)</f>
        <v>210</v>
      </c>
      <c r="S297" t="s">
        <v>1807</v>
      </c>
      <c r="T297" t="str">
        <f>VLOOKUP(Table7[[#This Row],[Store_ID]],Table5[#All],2,FALSE)</f>
        <v>Holloway Ltd</v>
      </c>
      <c r="U297" t="str">
        <f>VLOOKUP(Table7[[#This Row],[Store_ID]],Table5[#All],3,FALSE)</f>
        <v>North</v>
      </c>
      <c r="V297" t="str">
        <f>VLOOKUP(Table7[[#This Row],[Store_ID]],Table5[#All],4,FALSE)</f>
        <v>Bensonhaven</v>
      </c>
      <c r="W297" t="str">
        <f>VLOOKUP(Table7[[#This Row],[Store_ID]],Table5[#All],5,FALSE)</f>
        <v>Flagship</v>
      </c>
      <c r="X297">
        <v>4</v>
      </c>
      <c r="Y297">
        <v>626.35</v>
      </c>
      <c r="Z297">
        <v>0.25</v>
      </c>
      <c r="AA297" t="s">
        <v>1829</v>
      </c>
      <c r="AB297">
        <v>1879.05</v>
      </c>
    </row>
    <row r="298" spans="1:28" x14ac:dyDescent="0.25">
      <c r="A298" t="s">
        <v>2122</v>
      </c>
      <c r="B298" s="2">
        <v>45434</v>
      </c>
      <c r="C298" t="s">
        <v>298</v>
      </c>
      <c r="D298" t="str">
        <f>VLOOKUP(Table7[[#This Row],[Customer_ID]],Table1[#All],2,FALSE)</f>
        <v>George Rosario</v>
      </c>
      <c r="E298">
        <f t="shared" si="13"/>
        <v>22</v>
      </c>
      <c r="F298">
        <f t="shared" si="14"/>
        <v>5</v>
      </c>
      <c r="G298">
        <f t="shared" si="15"/>
        <v>2024</v>
      </c>
      <c r="H298">
        <f>VLOOKUP(Table7[[#This Row],[Customer_ID]],Table1[#All],3,FALSE)</f>
        <v>53</v>
      </c>
      <c r="I298" t="str">
        <f>VLOOKUP(Table7[[#This Row],[Customer_ID]],Table1[#All],4,FALSE)</f>
        <v>Male</v>
      </c>
      <c r="J298" t="str">
        <f>VLOOKUP(Table7[[#This Row],[Customer_ID]],Table1[#All],5,FALSE)</f>
        <v>Leburgh</v>
      </c>
      <c r="K298" t="str">
        <f>VLOOKUP(Table7[[#This Row],[Customer_ID]],Table1[#All],6,FALSE)</f>
        <v>Florida</v>
      </c>
      <c r="L298" t="str">
        <f>VLOOKUP(Table7[[#This Row],[Customer_ID]],Table1[#All],7,FALSE)</f>
        <v>USA</v>
      </c>
      <c r="M298" t="str">
        <f>VLOOKUP(Table7[[#This Row],[Customer_ID]],Table1[#All],8,FALSE)</f>
        <v>Bronze</v>
      </c>
      <c r="N298" t="s">
        <v>1630</v>
      </c>
      <c r="O298" t="str">
        <f>VLOOKUP(Table7[[#This Row],[Product_ID]],Table4_2[#All],3,FALSE)</f>
        <v>Sports</v>
      </c>
      <c r="P298" t="str">
        <f>VLOOKUP(Table7[[#This Row],[Product_ID]],Table4_2[#All],4,FALSE)</f>
        <v>Fitness</v>
      </c>
      <c r="Q298">
        <f>VLOOKUP(Table7[[#This Row],[Product_ID]],Table4_2[#All],5,FALSE)</f>
        <v>313.26</v>
      </c>
      <c r="R298">
        <f>VLOOKUP(Table7[[#This Row],[Product_ID]],Table4_2[#All],6,FALSE)</f>
        <v>369</v>
      </c>
      <c r="S298" t="s">
        <v>1799</v>
      </c>
      <c r="T298" t="str">
        <f>VLOOKUP(Table7[[#This Row],[Store_ID]],Table5[#All],2,FALSE)</f>
        <v>Mcdonald Inc</v>
      </c>
      <c r="U298" t="str">
        <f>VLOOKUP(Table7[[#This Row],[Store_ID]],Table5[#All],3,FALSE)</f>
        <v>South</v>
      </c>
      <c r="V298" t="str">
        <f>VLOOKUP(Table7[[#This Row],[Store_ID]],Table5[#All],4,FALSE)</f>
        <v>Christopherland</v>
      </c>
      <c r="W298" t="str">
        <f>VLOOKUP(Table7[[#This Row],[Store_ID]],Table5[#All],5,FALSE)</f>
        <v>Outlet</v>
      </c>
      <c r="X298">
        <v>4</v>
      </c>
      <c r="Y298">
        <v>108.55</v>
      </c>
      <c r="Z298">
        <v>0.18</v>
      </c>
      <c r="AA298" t="s">
        <v>1826</v>
      </c>
      <c r="AB298">
        <v>356.04399999999998</v>
      </c>
    </row>
    <row r="299" spans="1:28" x14ac:dyDescent="0.25">
      <c r="A299" t="s">
        <v>2123</v>
      </c>
      <c r="B299" s="2">
        <v>45871</v>
      </c>
      <c r="C299" t="s">
        <v>628</v>
      </c>
      <c r="D299" t="str">
        <f>VLOOKUP(Table7[[#This Row],[Customer_ID]],Table1[#All],2,FALSE)</f>
        <v>Todd Poole</v>
      </c>
      <c r="E299">
        <f t="shared" si="13"/>
        <v>2</v>
      </c>
      <c r="F299">
        <f t="shared" si="14"/>
        <v>8</v>
      </c>
      <c r="G299">
        <f t="shared" si="15"/>
        <v>2025</v>
      </c>
      <c r="H299">
        <f>VLOOKUP(Table7[[#This Row],[Customer_ID]],Table1[#All],3,FALSE)</f>
        <v>29</v>
      </c>
      <c r="I299" t="str">
        <f>VLOOKUP(Table7[[#This Row],[Customer_ID]],Table1[#All],4,FALSE)</f>
        <v>Female</v>
      </c>
      <c r="J299" t="str">
        <f>VLOOKUP(Table7[[#This Row],[Customer_ID]],Table1[#All],5,FALSE)</f>
        <v>Johnsonshire</v>
      </c>
      <c r="K299" t="str">
        <f>VLOOKUP(Table7[[#This Row],[Customer_ID]],Table1[#All],6,FALSE)</f>
        <v>Ohio</v>
      </c>
      <c r="L299" t="str">
        <f>VLOOKUP(Table7[[#This Row],[Customer_ID]],Table1[#All],7,FALSE)</f>
        <v>USA</v>
      </c>
      <c r="M299" t="str">
        <f>VLOOKUP(Table7[[#This Row],[Customer_ID]],Table1[#All],8,FALSE)</f>
        <v>Bronze</v>
      </c>
      <c r="N299" t="s">
        <v>1582</v>
      </c>
      <c r="O299" t="str">
        <f>VLOOKUP(Table7[[#This Row],[Product_ID]],Table4_2[#All],3,FALSE)</f>
        <v>Sports</v>
      </c>
      <c r="P299" t="str">
        <f>VLOOKUP(Table7[[#This Row],[Product_ID]],Table4_2[#All],4,FALSE)</f>
        <v>Accessories</v>
      </c>
      <c r="Q299">
        <f>VLOOKUP(Table7[[#This Row],[Product_ID]],Table4_2[#All],5,FALSE)</f>
        <v>144.53</v>
      </c>
      <c r="R299">
        <f>VLOOKUP(Table7[[#This Row],[Product_ID]],Table4_2[#All],6,FALSE)</f>
        <v>367</v>
      </c>
      <c r="S299" t="s">
        <v>1757</v>
      </c>
      <c r="T299" t="str">
        <f>VLOOKUP(Table7[[#This Row],[Store_ID]],Table5[#All],2,FALSE)</f>
        <v>Martinez, Adkins and Johnson</v>
      </c>
      <c r="U299" t="str">
        <f>VLOOKUP(Table7[[#This Row],[Store_ID]],Table5[#All],3,FALSE)</f>
        <v>North</v>
      </c>
      <c r="V299" t="str">
        <f>VLOOKUP(Table7[[#This Row],[Store_ID]],Table5[#All],4,FALSE)</f>
        <v>Danielmouth</v>
      </c>
      <c r="W299" t="str">
        <f>VLOOKUP(Table7[[#This Row],[Store_ID]],Table5[#All],5,FALSE)</f>
        <v>Flagship</v>
      </c>
      <c r="X299">
        <v>4</v>
      </c>
      <c r="Y299">
        <v>353.67</v>
      </c>
      <c r="Z299">
        <v>0.03</v>
      </c>
      <c r="AA299" t="s">
        <v>1829</v>
      </c>
      <c r="AB299">
        <v>1372.2396000000001</v>
      </c>
    </row>
    <row r="300" spans="1:28" x14ac:dyDescent="0.25">
      <c r="A300" t="s">
        <v>2124</v>
      </c>
      <c r="B300" s="2">
        <v>45583</v>
      </c>
      <c r="C300" t="s">
        <v>241</v>
      </c>
      <c r="D300" t="str">
        <f>VLOOKUP(Table7[[#This Row],[Customer_ID]],Table1[#All],2,FALSE)</f>
        <v>Michael Thomas</v>
      </c>
      <c r="E300">
        <f t="shared" si="13"/>
        <v>18</v>
      </c>
      <c r="F300">
        <f t="shared" si="14"/>
        <v>10</v>
      </c>
      <c r="G300">
        <f t="shared" si="15"/>
        <v>2024</v>
      </c>
      <c r="H300">
        <f>VLOOKUP(Table7[[#This Row],[Customer_ID]],Table1[#All],3,FALSE)</f>
        <v>21</v>
      </c>
      <c r="I300" t="str">
        <f>VLOOKUP(Table7[[#This Row],[Customer_ID]],Table1[#All],4,FALSE)</f>
        <v>Female</v>
      </c>
      <c r="J300" t="str">
        <f>VLOOKUP(Table7[[#This Row],[Customer_ID]],Table1[#All],5,FALSE)</f>
        <v>Woodmouth</v>
      </c>
      <c r="K300" t="str">
        <f>VLOOKUP(Table7[[#This Row],[Customer_ID]],Table1[#All],6,FALSE)</f>
        <v>Nevada</v>
      </c>
      <c r="L300" t="str">
        <f>VLOOKUP(Table7[[#This Row],[Customer_ID]],Table1[#All],7,FALSE)</f>
        <v>USA</v>
      </c>
      <c r="M300" t="str">
        <f>VLOOKUP(Table7[[#This Row],[Customer_ID]],Table1[#All],8,FALSE)</f>
        <v>Silver</v>
      </c>
      <c r="N300" t="s">
        <v>1728</v>
      </c>
      <c r="O300" t="str">
        <f>VLOOKUP(Table7[[#This Row],[Product_ID]],Table4_2[#All],3,FALSE)</f>
        <v>Electronics</v>
      </c>
      <c r="P300" t="str">
        <f>VLOOKUP(Table7[[#This Row],[Product_ID]],Table4_2[#All],4,FALSE)</f>
        <v>Accessories</v>
      </c>
      <c r="Q300">
        <f>VLOOKUP(Table7[[#This Row],[Product_ID]],Table4_2[#All],5,FALSE)</f>
        <v>340.14</v>
      </c>
      <c r="R300">
        <f>VLOOKUP(Table7[[#This Row],[Product_ID]],Table4_2[#All],6,FALSE)</f>
        <v>361</v>
      </c>
      <c r="S300" t="s">
        <v>1757</v>
      </c>
      <c r="T300" t="str">
        <f>VLOOKUP(Table7[[#This Row],[Store_ID]],Table5[#All],2,FALSE)</f>
        <v>Martinez, Adkins and Johnson</v>
      </c>
      <c r="U300" t="str">
        <f>VLOOKUP(Table7[[#This Row],[Store_ID]],Table5[#All],3,FALSE)</f>
        <v>North</v>
      </c>
      <c r="V300" t="str">
        <f>VLOOKUP(Table7[[#This Row],[Store_ID]],Table5[#All],4,FALSE)</f>
        <v>Danielmouth</v>
      </c>
      <c r="W300" t="str">
        <f>VLOOKUP(Table7[[#This Row],[Store_ID]],Table5[#All],5,FALSE)</f>
        <v>Flagship</v>
      </c>
      <c r="X300">
        <v>4</v>
      </c>
      <c r="Y300">
        <v>61.98</v>
      </c>
      <c r="Z300">
        <v>0.16</v>
      </c>
      <c r="AA300" t="s">
        <v>1824</v>
      </c>
      <c r="AB300">
        <v>208.25280000000001</v>
      </c>
    </row>
    <row r="301" spans="1:28" x14ac:dyDescent="0.25">
      <c r="A301" t="s">
        <v>2125</v>
      </c>
      <c r="B301" s="2">
        <v>45348</v>
      </c>
      <c r="C301" t="s">
        <v>702</v>
      </c>
      <c r="D301" t="str">
        <f>VLOOKUP(Table7[[#This Row],[Customer_ID]],Table1[#All],2,FALSE)</f>
        <v>Kathryn Garcia</v>
      </c>
      <c r="E301">
        <f t="shared" si="13"/>
        <v>26</v>
      </c>
      <c r="F301">
        <f t="shared" si="14"/>
        <v>2</v>
      </c>
      <c r="G301">
        <f t="shared" si="15"/>
        <v>2024</v>
      </c>
      <c r="H301">
        <f>VLOOKUP(Table7[[#This Row],[Customer_ID]],Table1[#All],3,FALSE)</f>
        <v>44</v>
      </c>
      <c r="I301" t="str">
        <f>VLOOKUP(Table7[[#This Row],[Customer_ID]],Table1[#All],4,FALSE)</f>
        <v>Male</v>
      </c>
      <c r="J301" t="str">
        <f>VLOOKUP(Table7[[#This Row],[Customer_ID]],Table1[#All],5,FALSE)</f>
        <v>Morrismouth</v>
      </c>
      <c r="K301" t="str">
        <f>VLOOKUP(Table7[[#This Row],[Customer_ID]],Table1[#All],6,FALSE)</f>
        <v>California</v>
      </c>
      <c r="L301" t="str">
        <f>VLOOKUP(Table7[[#This Row],[Customer_ID]],Table1[#All],7,FALSE)</f>
        <v>USA</v>
      </c>
      <c r="M301" t="str">
        <f>VLOOKUP(Table7[[#This Row],[Customer_ID]],Table1[#All],8,FALSE)</f>
        <v>Platinum</v>
      </c>
      <c r="N301" t="s">
        <v>1592</v>
      </c>
      <c r="O301" t="str">
        <f>VLOOKUP(Table7[[#This Row],[Product_ID]],Table4_2[#All],3,FALSE)</f>
        <v>Sports</v>
      </c>
      <c r="P301" t="str">
        <f>VLOOKUP(Table7[[#This Row],[Product_ID]],Table4_2[#All],4,FALSE)</f>
        <v>Equipment</v>
      </c>
      <c r="Q301">
        <f>VLOOKUP(Table7[[#This Row],[Product_ID]],Table4_2[#All],5,FALSE)</f>
        <v>484.62</v>
      </c>
      <c r="R301">
        <f>VLOOKUP(Table7[[#This Row],[Product_ID]],Table4_2[#All],6,FALSE)</f>
        <v>432</v>
      </c>
      <c r="S301" t="s">
        <v>1813</v>
      </c>
      <c r="T301" t="str">
        <f>VLOOKUP(Table7[[#This Row],[Store_ID]],Table5[#All],2,FALSE)</f>
        <v>Mann-Austin</v>
      </c>
      <c r="U301" t="str">
        <f>VLOOKUP(Table7[[#This Row],[Store_ID]],Table5[#All],3,FALSE)</f>
        <v>East</v>
      </c>
      <c r="V301" t="str">
        <f>VLOOKUP(Table7[[#This Row],[Store_ID]],Table5[#All],4,FALSE)</f>
        <v>Vasquezborough</v>
      </c>
      <c r="W301" t="str">
        <f>VLOOKUP(Table7[[#This Row],[Store_ID]],Table5[#All],5,FALSE)</f>
        <v>Online</v>
      </c>
      <c r="X301">
        <v>2</v>
      </c>
      <c r="Y301">
        <v>873.1</v>
      </c>
      <c r="Z301">
        <v>0.12</v>
      </c>
      <c r="AA301" t="s">
        <v>1826</v>
      </c>
      <c r="AB301">
        <v>1536.6559999999999</v>
      </c>
    </row>
    <row r="302" spans="1:28" x14ac:dyDescent="0.25">
      <c r="A302" t="s">
        <v>2126</v>
      </c>
      <c r="B302" s="2">
        <v>45268</v>
      </c>
      <c r="C302" t="s">
        <v>648</v>
      </c>
      <c r="D302" t="str">
        <f>VLOOKUP(Table7[[#This Row],[Customer_ID]],Table1[#All],2,FALSE)</f>
        <v>Wanda Snyder</v>
      </c>
      <c r="E302">
        <f t="shared" si="13"/>
        <v>8</v>
      </c>
      <c r="F302">
        <f t="shared" si="14"/>
        <v>12</v>
      </c>
      <c r="G302">
        <f t="shared" si="15"/>
        <v>2023</v>
      </c>
      <c r="H302">
        <f>VLOOKUP(Table7[[#This Row],[Customer_ID]],Table1[#All],3,FALSE)</f>
        <v>54</v>
      </c>
      <c r="I302" t="str">
        <f>VLOOKUP(Table7[[#This Row],[Customer_ID]],Table1[#All],4,FALSE)</f>
        <v>Male</v>
      </c>
      <c r="J302" t="str">
        <f>VLOOKUP(Table7[[#This Row],[Customer_ID]],Table1[#All],5,FALSE)</f>
        <v>Frostmouth</v>
      </c>
      <c r="K302" t="str">
        <f>VLOOKUP(Table7[[#This Row],[Customer_ID]],Table1[#All],6,FALSE)</f>
        <v>Vermont</v>
      </c>
      <c r="L302" t="str">
        <f>VLOOKUP(Table7[[#This Row],[Customer_ID]],Table1[#All],7,FALSE)</f>
        <v>USA</v>
      </c>
      <c r="M302" t="str">
        <f>VLOOKUP(Table7[[#This Row],[Customer_ID]],Table1[#All],8,FALSE)</f>
        <v>Bronze</v>
      </c>
      <c r="N302" t="s">
        <v>1572</v>
      </c>
      <c r="O302" t="str">
        <f>VLOOKUP(Table7[[#This Row],[Product_ID]],Table4_2[#All],3,FALSE)</f>
        <v>Beauty</v>
      </c>
      <c r="P302" t="str">
        <f>VLOOKUP(Table7[[#This Row],[Product_ID]],Table4_2[#All],4,FALSE)</f>
        <v>Haircare</v>
      </c>
      <c r="Q302">
        <f>VLOOKUP(Table7[[#This Row],[Product_ID]],Table4_2[#All],5,FALSE)</f>
        <v>115.82</v>
      </c>
      <c r="R302">
        <f>VLOOKUP(Table7[[#This Row],[Product_ID]],Table4_2[#All],6,FALSE)</f>
        <v>460</v>
      </c>
      <c r="S302" t="s">
        <v>1801</v>
      </c>
      <c r="T302" t="str">
        <f>VLOOKUP(Table7[[#This Row],[Store_ID]],Table5[#All],2,FALSE)</f>
        <v>Shelton PLC</v>
      </c>
      <c r="U302" t="str">
        <f>VLOOKUP(Table7[[#This Row],[Store_ID]],Table5[#All],3,FALSE)</f>
        <v>North</v>
      </c>
      <c r="V302" t="str">
        <f>VLOOKUP(Table7[[#This Row],[Store_ID]],Table5[#All],4,FALSE)</f>
        <v>East Jenniferstad</v>
      </c>
      <c r="W302" t="str">
        <f>VLOOKUP(Table7[[#This Row],[Store_ID]],Table5[#All],5,FALSE)</f>
        <v>Flagship</v>
      </c>
      <c r="X302">
        <v>4</v>
      </c>
      <c r="Y302">
        <v>889.47</v>
      </c>
      <c r="Z302">
        <v>0.24</v>
      </c>
      <c r="AA302" t="s">
        <v>1824</v>
      </c>
      <c r="AB302">
        <v>2703.9888000000001</v>
      </c>
    </row>
    <row r="303" spans="1:28" x14ac:dyDescent="0.25">
      <c r="A303" t="s">
        <v>2127</v>
      </c>
      <c r="B303" s="2">
        <v>45596</v>
      </c>
      <c r="C303" t="s">
        <v>118</v>
      </c>
      <c r="D303" t="str">
        <f>VLOOKUP(Table7[[#This Row],[Customer_ID]],Table1[#All],2,FALSE)</f>
        <v>Joshua Ryan</v>
      </c>
      <c r="E303">
        <f t="shared" si="13"/>
        <v>31</v>
      </c>
      <c r="F303">
        <f t="shared" si="14"/>
        <v>10</v>
      </c>
      <c r="G303">
        <f t="shared" si="15"/>
        <v>2024</v>
      </c>
      <c r="H303">
        <f>VLOOKUP(Table7[[#This Row],[Customer_ID]],Table1[#All],3,FALSE)</f>
        <v>27</v>
      </c>
      <c r="I303" t="str">
        <f>VLOOKUP(Table7[[#This Row],[Customer_ID]],Table1[#All],4,FALSE)</f>
        <v>Female</v>
      </c>
      <c r="J303" t="str">
        <f>VLOOKUP(Table7[[#This Row],[Customer_ID]],Table1[#All],5,FALSE)</f>
        <v>New David</v>
      </c>
      <c r="K303" t="str">
        <f>VLOOKUP(Table7[[#This Row],[Customer_ID]],Table1[#All],6,FALSE)</f>
        <v>New Jersey</v>
      </c>
      <c r="L303" t="str">
        <f>VLOOKUP(Table7[[#This Row],[Customer_ID]],Table1[#All],7,FALSE)</f>
        <v>USA</v>
      </c>
      <c r="M303" t="str">
        <f>VLOOKUP(Table7[[#This Row],[Customer_ID]],Table1[#All],8,FALSE)</f>
        <v>Platinum</v>
      </c>
      <c r="N303" t="s">
        <v>1696</v>
      </c>
      <c r="O303" t="str">
        <f>VLOOKUP(Table7[[#This Row],[Product_ID]],Table4_2[#All],3,FALSE)</f>
        <v>Electronics</v>
      </c>
      <c r="P303" t="str">
        <f>VLOOKUP(Table7[[#This Row],[Product_ID]],Table4_2[#All],4,FALSE)</f>
        <v>Audio</v>
      </c>
      <c r="Q303">
        <f>VLOOKUP(Table7[[#This Row],[Product_ID]],Table4_2[#All],5,FALSE)</f>
        <v>403.71</v>
      </c>
      <c r="R303">
        <f>VLOOKUP(Table7[[#This Row],[Product_ID]],Table4_2[#All],6,FALSE)</f>
        <v>159</v>
      </c>
      <c r="S303" t="s">
        <v>1792</v>
      </c>
      <c r="T303" t="str">
        <f>VLOOKUP(Table7[[#This Row],[Store_ID]],Table5[#All],2,FALSE)</f>
        <v>Aguirre-Keller</v>
      </c>
      <c r="U303" t="str">
        <f>VLOOKUP(Table7[[#This Row],[Store_ID]],Table5[#All],3,FALSE)</f>
        <v>South</v>
      </c>
      <c r="V303" t="str">
        <f>VLOOKUP(Table7[[#This Row],[Store_ID]],Table5[#All],4,FALSE)</f>
        <v>Lake Michael</v>
      </c>
      <c r="W303" t="str">
        <f>VLOOKUP(Table7[[#This Row],[Store_ID]],Table5[#All],5,FALSE)</f>
        <v>Online</v>
      </c>
      <c r="X303">
        <v>3</v>
      </c>
      <c r="Y303">
        <v>803.76</v>
      </c>
      <c r="Z303">
        <v>0.19</v>
      </c>
      <c r="AA303" t="s">
        <v>1829</v>
      </c>
      <c r="AB303">
        <v>1953.1368</v>
      </c>
    </row>
    <row r="304" spans="1:28" x14ac:dyDescent="0.25">
      <c r="A304" t="s">
        <v>2128</v>
      </c>
      <c r="B304" s="2">
        <v>45624</v>
      </c>
      <c r="C304" t="s">
        <v>1443</v>
      </c>
      <c r="D304" t="str">
        <f>VLOOKUP(Table7[[#This Row],[Customer_ID]],Table1[#All],2,FALSE)</f>
        <v>Gregory Curtis</v>
      </c>
      <c r="E304">
        <f t="shared" si="13"/>
        <v>28</v>
      </c>
      <c r="F304">
        <f t="shared" si="14"/>
        <v>11</v>
      </c>
      <c r="G304">
        <f t="shared" si="15"/>
        <v>2024</v>
      </c>
      <c r="H304">
        <f>VLOOKUP(Table7[[#This Row],[Customer_ID]],Table1[#All],3,FALSE)</f>
        <v>45</v>
      </c>
      <c r="I304" t="str">
        <f>VLOOKUP(Table7[[#This Row],[Customer_ID]],Table1[#All],4,FALSE)</f>
        <v>Male</v>
      </c>
      <c r="J304" t="str">
        <f>VLOOKUP(Table7[[#This Row],[Customer_ID]],Table1[#All],5,FALSE)</f>
        <v>Bergermouth</v>
      </c>
      <c r="K304" t="str">
        <f>VLOOKUP(Table7[[#This Row],[Customer_ID]],Table1[#All],6,FALSE)</f>
        <v>Vermont</v>
      </c>
      <c r="L304" t="str">
        <f>VLOOKUP(Table7[[#This Row],[Customer_ID]],Table1[#All],7,FALSE)</f>
        <v>USA</v>
      </c>
      <c r="M304" t="str">
        <f>VLOOKUP(Table7[[#This Row],[Customer_ID]],Table1[#All],8,FALSE)</f>
        <v>Bronze</v>
      </c>
      <c r="N304" t="s">
        <v>1698</v>
      </c>
      <c r="O304" t="str">
        <f>VLOOKUP(Table7[[#This Row],[Product_ID]],Table4_2[#All],3,FALSE)</f>
        <v>Clothing</v>
      </c>
      <c r="P304" t="str">
        <f>VLOOKUP(Table7[[#This Row],[Product_ID]],Table4_2[#All],4,FALSE)</f>
        <v>Footwear</v>
      </c>
      <c r="Q304">
        <f>VLOOKUP(Table7[[#This Row],[Product_ID]],Table4_2[#All],5,FALSE)</f>
        <v>158.13999999999999</v>
      </c>
      <c r="R304">
        <f>VLOOKUP(Table7[[#This Row],[Product_ID]],Table4_2[#All],6,FALSE)</f>
        <v>82</v>
      </c>
      <c r="S304" t="s">
        <v>1773</v>
      </c>
      <c r="T304" t="str">
        <f>VLOOKUP(Table7[[#This Row],[Store_ID]],Table5[#All],2,FALSE)</f>
        <v>Gray Ltd</v>
      </c>
      <c r="U304" t="str">
        <f>VLOOKUP(Table7[[#This Row],[Store_ID]],Table5[#All],3,FALSE)</f>
        <v>North</v>
      </c>
      <c r="V304" t="str">
        <f>VLOOKUP(Table7[[#This Row],[Store_ID]],Table5[#All],4,FALSE)</f>
        <v>New Michaelchester</v>
      </c>
      <c r="W304" t="str">
        <f>VLOOKUP(Table7[[#This Row],[Store_ID]],Table5[#All],5,FALSE)</f>
        <v>Outlet</v>
      </c>
      <c r="X304">
        <v>2</v>
      </c>
      <c r="Y304">
        <v>865.14</v>
      </c>
      <c r="Z304">
        <v>0.2</v>
      </c>
      <c r="AA304" t="s">
        <v>1826</v>
      </c>
      <c r="AB304">
        <v>1384.2239999999999</v>
      </c>
    </row>
    <row r="305" spans="1:28" x14ac:dyDescent="0.25">
      <c r="A305" t="s">
        <v>2129</v>
      </c>
      <c r="B305" s="2">
        <v>45813</v>
      </c>
      <c r="C305" t="s">
        <v>347</v>
      </c>
      <c r="D305" t="str">
        <f>VLOOKUP(Table7[[#This Row],[Customer_ID]],Table1[#All],2,FALSE)</f>
        <v>David Cobb</v>
      </c>
      <c r="E305">
        <f t="shared" si="13"/>
        <v>5</v>
      </c>
      <c r="F305">
        <f t="shared" si="14"/>
        <v>6</v>
      </c>
      <c r="G305">
        <f t="shared" si="15"/>
        <v>2025</v>
      </c>
      <c r="H305">
        <f>VLOOKUP(Table7[[#This Row],[Customer_ID]],Table1[#All],3,FALSE)</f>
        <v>36</v>
      </c>
      <c r="I305" t="str">
        <f>VLOOKUP(Table7[[#This Row],[Customer_ID]],Table1[#All],4,FALSE)</f>
        <v>Male</v>
      </c>
      <c r="J305" t="str">
        <f>VLOOKUP(Table7[[#This Row],[Customer_ID]],Table1[#All],5,FALSE)</f>
        <v>Lake Thomas</v>
      </c>
      <c r="K305" t="str">
        <f>VLOOKUP(Table7[[#This Row],[Customer_ID]],Table1[#All],6,FALSE)</f>
        <v>South Dakota</v>
      </c>
      <c r="L305" t="str">
        <f>VLOOKUP(Table7[[#This Row],[Customer_ID]],Table1[#All],7,FALSE)</f>
        <v>USA</v>
      </c>
      <c r="M305" t="str">
        <f>VLOOKUP(Table7[[#This Row],[Customer_ID]],Table1[#All],8,FALSE)</f>
        <v>Silver</v>
      </c>
      <c r="N305" t="s">
        <v>1610</v>
      </c>
      <c r="O305" t="str">
        <f>VLOOKUP(Table7[[#This Row],[Product_ID]],Table4_2[#All],3,FALSE)</f>
        <v>Sports</v>
      </c>
      <c r="P305" t="str">
        <f>VLOOKUP(Table7[[#This Row],[Product_ID]],Table4_2[#All],4,FALSE)</f>
        <v>Team Sports</v>
      </c>
      <c r="Q305">
        <f>VLOOKUP(Table7[[#This Row],[Product_ID]],Table4_2[#All],5,FALSE)</f>
        <v>204.39</v>
      </c>
      <c r="R305">
        <f>VLOOKUP(Table7[[#This Row],[Product_ID]],Table4_2[#All],6,FALSE)</f>
        <v>281</v>
      </c>
      <c r="S305" t="s">
        <v>1786</v>
      </c>
      <c r="T305" t="str">
        <f>VLOOKUP(Table7[[#This Row],[Store_ID]],Table5[#All],2,FALSE)</f>
        <v>Moore, Padilla and Butler</v>
      </c>
      <c r="U305" t="str">
        <f>VLOOKUP(Table7[[#This Row],[Store_ID]],Table5[#All],3,FALSE)</f>
        <v>South</v>
      </c>
      <c r="V305" t="str">
        <f>VLOOKUP(Table7[[#This Row],[Store_ID]],Table5[#All],4,FALSE)</f>
        <v>East Johnstad</v>
      </c>
      <c r="W305" t="str">
        <f>VLOOKUP(Table7[[#This Row],[Store_ID]],Table5[#All],5,FALSE)</f>
        <v>Flagship</v>
      </c>
      <c r="X305">
        <v>2</v>
      </c>
      <c r="Y305">
        <v>916.49</v>
      </c>
      <c r="Z305">
        <v>0.3</v>
      </c>
      <c r="AA305" t="s">
        <v>1829</v>
      </c>
      <c r="AB305">
        <v>1283.086</v>
      </c>
    </row>
    <row r="306" spans="1:28" x14ac:dyDescent="0.25">
      <c r="A306" t="s">
        <v>2130</v>
      </c>
      <c r="B306" s="2">
        <v>45615</v>
      </c>
      <c r="C306" t="s">
        <v>164</v>
      </c>
      <c r="D306" t="str">
        <f>VLOOKUP(Table7[[#This Row],[Customer_ID]],Table1[#All],2,FALSE)</f>
        <v>William Martin</v>
      </c>
      <c r="E306">
        <f t="shared" si="13"/>
        <v>19</v>
      </c>
      <c r="F306">
        <f t="shared" si="14"/>
        <v>11</v>
      </c>
      <c r="G306">
        <f t="shared" si="15"/>
        <v>2024</v>
      </c>
      <c r="H306">
        <f>VLOOKUP(Table7[[#This Row],[Customer_ID]],Table1[#All],3,FALSE)</f>
        <v>19</v>
      </c>
      <c r="I306" t="str">
        <f>VLOOKUP(Table7[[#This Row],[Customer_ID]],Table1[#All],4,FALSE)</f>
        <v>Male</v>
      </c>
      <c r="J306" t="str">
        <f>VLOOKUP(Table7[[#This Row],[Customer_ID]],Table1[#All],5,FALSE)</f>
        <v>Ryanburgh</v>
      </c>
      <c r="K306" t="str">
        <f>VLOOKUP(Table7[[#This Row],[Customer_ID]],Table1[#All],6,FALSE)</f>
        <v>Connecticut</v>
      </c>
      <c r="L306" t="str">
        <f>VLOOKUP(Table7[[#This Row],[Customer_ID]],Table1[#All],7,FALSE)</f>
        <v>USA</v>
      </c>
      <c r="M306" t="str">
        <f>VLOOKUP(Table7[[#This Row],[Customer_ID]],Table1[#All],8,FALSE)</f>
        <v>Platinum</v>
      </c>
      <c r="N306" t="s">
        <v>1650</v>
      </c>
      <c r="O306" t="str">
        <f>VLOOKUP(Table7[[#This Row],[Product_ID]],Table4_2[#All],3,FALSE)</f>
        <v>Electronics</v>
      </c>
      <c r="P306" t="str">
        <f>VLOOKUP(Table7[[#This Row],[Product_ID]],Table4_2[#All],4,FALSE)</f>
        <v>Accessories</v>
      </c>
      <c r="Q306">
        <f>VLOOKUP(Table7[[#This Row],[Product_ID]],Table4_2[#All],5,FALSE)</f>
        <v>88.49</v>
      </c>
      <c r="R306">
        <f>VLOOKUP(Table7[[#This Row],[Product_ID]],Table4_2[#All],6,FALSE)</f>
        <v>246</v>
      </c>
      <c r="S306" t="s">
        <v>1794</v>
      </c>
      <c r="T306" t="str">
        <f>VLOOKUP(Table7[[#This Row],[Store_ID]],Table5[#All],2,FALSE)</f>
        <v>Thomas, Bridges and Harris</v>
      </c>
      <c r="U306" t="str">
        <f>VLOOKUP(Table7[[#This Row],[Store_ID]],Table5[#All],3,FALSE)</f>
        <v>North</v>
      </c>
      <c r="V306" t="str">
        <f>VLOOKUP(Table7[[#This Row],[Store_ID]],Table5[#All],4,FALSE)</f>
        <v>Sabrinatown</v>
      </c>
      <c r="W306" t="str">
        <f>VLOOKUP(Table7[[#This Row],[Store_ID]],Table5[#All],5,FALSE)</f>
        <v>Online</v>
      </c>
      <c r="X306">
        <v>3</v>
      </c>
      <c r="Y306">
        <v>781.39</v>
      </c>
      <c r="Z306">
        <v>0.12</v>
      </c>
      <c r="AA306" t="s">
        <v>1824</v>
      </c>
      <c r="AB306">
        <v>2062.8696</v>
      </c>
    </row>
    <row r="307" spans="1:28" x14ac:dyDescent="0.25">
      <c r="A307" t="s">
        <v>2131</v>
      </c>
      <c r="B307" s="2">
        <v>45431</v>
      </c>
      <c r="C307" t="s">
        <v>687</v>
      </c>
      <c r="D307" t="str">
        <f>VLOOKUP(Table7[[#This Row],[Customer_ID]],Table1[#All],2,FALSE)</f>
        <v>Rodney Huffman</v>
      </c>
      <c r="E307">
        <f t="shared" si="13"/>
        <v>19</v>
      </c>
      <c r="F307">
        <f t="shared" si="14"/>
        <v>5</v>
      </c>
      <c r="G307">
        <f t="shared" si="15"/>
        <v>2024</v>
      </c>
      <c r="H307">
        <f>VLOOKUP(Table7[[#This Row],[Customer_ID]],Table1[#All],3,FALSE)</f>
        <v>20</v>
      </c>
      <c r="I307" t="str">
        <f>VLOOKUP(Table7[[#This Row],[Customer_ID]],Table1[#All],4,FALSE)</f>
        <v>Female</v>
      </c>
      <c r="J307" t="str">
        <f>VLOOKUP(Table7[[#This Row],[Customer_ID]],Table1[#All],5,FALSE)</f>
        <v>Garzafort</v>
      </c>
      <c r="K307" t="str">
        <f>VLOOKUP(Table7[[#This Row],[Customer_ID]],Table1[#All],6,FALSE)</f>
        <v>Delaware</v>
      </c>
      <c r="L307" t="str">
        <f>VLOOKUP(Table7[[#This Row],[Customer_ID]],Table1[#All],7,FALSE)</f>
        <v>USA</v>
      </c>
      <c r="M307" t="str">
        <f>VLOOKUP(Table7[[#This Row],[Customer_ID]],Table1[#All],8,FALSE)</f>
        <v>Silver</v>
      </c>
      <c r="N307" t="s">
        <v>1624</v>
      </c>
      <c r="O307" t="str">
        <f>VLOOKUP(Table7[[#This Row],[Product_ID]],Table4_2[#All],3,FALSE)</f>
        <v>Sports</v>
      </c>
      <c r="P307" t="str">
        <f>VLOOKUP(Table7[[#This Row],[Product_ID]],Table4_2[#All],4,FALSE)</f>
        <v>Outdoor</v>
      </c>
      <c r="Q307">
        <f>VLOOKUP(Table7[[#This Row],[Product_ID]],Table4_2[#All],5,FALSE)</f>
        <v>135.61000000000001</v>
      </c>
      <c r="R307">
        <f>VLOOKUP(Table7[[#This Row],[Product_ID]],Table4_2[#All],6,FALSE)</f>
        <v>394</v>
      </c>
      <c r="S307" t="s">
        <v>1794</v>
      </c>
      <c r="T307" t="str">
        <f>VLOOKUP(Table7[[#This Row],[Store_ID]],Table5[#All],2,FALSE)</f>
        <v>Thomas, Bridges and Harris</v>
      </c>
      <c r="U307" t="str">
        <f>VLOOKUP(Table7[[#This Row],[Store_ID]],Table5[#All],3,FALSE)</f>
        <v>North</v>
      </c>
      <c r="V307" t="str">
        <f>VLOOKUP(Table7[[#This Row],[Store_ID]],Table5[#All],4,FALSE)</f>
        <v>Sabrinatown</v>
      </c>
      <c r="W307" t="str">
        <f>VLOOKUP(Table7[[#This Row],[Store_ID]],Table5[#All],5,FALSE)</f>
        <v>Online</v>
      </c>
      <c r="X307">
        <v>4</v>
      </c>
      <c r="Y307">
        <v>619.74</v>
      </c>
      <c r="Z307">
        <v>0.13</v>
      </c>
      <c r="AA307" t="s">
        <v>1829</v>
      </c>
      <c r="AB307">
        <v>2156.6952000000001</v>
      </c>
    </row>
    <row r="308" spans="1:28" x14ac:dyDescent="0.25">
      <c r="A308" t="s">
        <v>2132</v>
      </c>
      <c r="B308" s="2">
        <v>45679</v>
      </c>
      <c r="C308" t="s">
        <v>1481</v>
      </c>
      <c r="D308" t="str">
        <f>VLOOKUP(Table7[[#This Row],[Customer_ID]],Table1[#All],2,FALSE)</f>
        <v>Bryan Tran</v>
      </c>
      <c r="E308">
        <f t="shared" si="13"/>
        <v>22</v>
      </c>
      <c r="F308">
        <f t="shared" si="14"/>
        <v>1</v>
      </c>
      <c r="G308">
        <f t="shared" si="15"/>
        <v>2025</v>
      </c>
      <c r="H308">
        <f>VLOOKUP(Table7[[#This Row],[Customer_ID]],Table1[#All],3,FALSE)</f>
        <v>21</v>
      </c>
      <c r="I308" t="str">
        <f>VLOOKUP(Table7[[#This Row],[Customer_ID]],Table1[#All],4,FALSE)</f>
        <v>Male</v>
      </c>
      <c r="J308" t="str">
        <f>VLOOKUP(Table7[[#This Row],[Customer_ID]],Table1[#All],5,FALSE)</f>
        <v>Kelseybury</v>
      </c>
      <c r="K308" t="str">
        <f>VLOOKUP(Table7[[#This Row],[Customer_ID]],Table1[#All],6,FALSE)</f>
        <v>Georgia</v>
      </c>
      <c r="L308" t="str">
        <f>VLOOKUP(Table7[[#This Row],[Customer_ID]],Table1[#All],7,FALSE)</f>
        <v>USA</v>
      </c>
      <c r="M308" t="str">
        <f>VLOOKUP(Table7[[#This Row],[Customer_ID]],Table1[#All],8,FALSE)</f>
        <v>Gold</v>
      </c>
      <c r="N308" t="s">
        <v>1672</v>
      </c>
      <c r="O308" t="str">
        <f>VLOOKUP(Table7[[#This Row],[Product_ID]],Table4_2[#All],3,FALSE)</f>
        <v>Electronics</v>
      </c>
      <c r="P308" t="str">
        <f>VLOOKUP(Table7[[#This Row],[Product_ID]],Table4_2[#All],4,FALSE)</f>
        <v>Computer</v>
      </c>
      <c r="Q308">
        <f>VLOOKUP(Table7[[#This Row],[Product_ID]],Table4_2[#All],5,FALSE)</f>
        <v>86.42</v>
      </c>
      <c r="R308">
        <f>VLOOKUP(Table7[[#This Row],[Product_ID]],Table4_2[#All],6,FALSE)</f>
        <v>222</v>
      </c>
      <c r="S308" t="s">
        <v>1799</v>
      </c>
      <c r="T308" t="str">
        <f>VLOOKUP(Table7[[#This Row],[Store_ID]],Table5[#All],2,FALSE)</f>
        <v>Mcdonald Inc</v>
      </c>
      <c r="U308" t="str">
        <f>VLOOKUP(Table7[[#This Row],[Store_ID]],Table5[#All],3,FALSE)</f>
        <v>South</v>
      </c>
      <c r="V308" t="str">
        <f>VLOOKUP(Table7[[#This Row],[Store_ID]],Table5[#All],4,FALSE)</f>
        <v>Christopherland</v>
      </c>
      <c r="W308" t="str">
        <f>VLOOKUP(Table7[[#This Row],[Store_ID]],Table5[#All],5,FALSE)</f>
        <v>Outlet</v>
      </c>
      <c r="X308">
        <v>2</v>
      </c>
      <c r="Y308">
        <v>837.76</v>
      </c>
      <c r="Z308">
        <v>0.03</v>
      </c>
      <c r="AA308" t="s">
        <v>1829</v>
      </c>
      <c r="AB308">
        <v>1625.2544</v>
      </c>
    </row>
    <row r="309" spans="1:28" x14ac:dyDescent="0.25">
      <c r="A309" t="s">
        <v>2133</v>
      </c>
      <c r="B309" s="2">
        <v>45842</v>
      </c>
      <c r="C309" t="s">
        <v>1395</v>
      </c>
      <c r="D309" t="str">
        <f>VLOOKUP(Table7[[#This Row],[Customer_ID]],Table1[#All],2,FALSE)</f>
        <v>Ashley Roberts</v>
      </c>
      <c r="E309">
        <f t="shared" si="13"/>
        <v>4</v>
      </c>
      <c r="F309">
        <f t="shared" si="14"/>
        <v>7</v>
      </c>
      <c r="G309">
        <f t="shared" si="15"/>
        <v>2025</v>
      </c>
      <c r="H309">
        <f>VLOOKUP(Table7[[#This Row],[Customer_ID]],Table1[#All],3,FALSE)</f>
        <v>46</v>
      </c>
      <c r="I309" t="str">
        <f>VLOOKUP(Table7[[#This Row],[Customer_ID]],Table1[#All],4,FALSE)</f>
        <v>Male</v>
      </c>
      <c r="J309" t="str">
        <f>VLOOKUP(Table7[[#This Row],[Customer_ID]],Table1[#All],5,FALSE)</f>
        <v>Josephmouth</v>
      </c>
      <c r="K309" t="str">
        <f>VLOOKUP(Table7[[#This Row],[Customer_ID]],Table1[#All],6,FALSE)</f>
        <v>New Mexico</v>
      </c>
      <c r="L309" t="str">
        <f>VLOOKUP(Table7[[#This Row],[Customer_ID]],Table1[#All],7,FALSE)</f>
        <v>USA</v>
      </c>
      <c r="M309" t="str">
        <f>VLOOKUP(Table7[[#This Row],[Customer_ID]],Table1[#All],8,FALSE)</f>
        <v>Gold</v>
      </c>
      <c r="N309" t="s">
        <v>1728</v>
      </c>
      <c r="O309" t="str">
        <f>VLOOKUP(Table7[[#This Row],[Product_ID]],Table4_2[#All],3,FALSE)</f>
        <v>Electronics</v>
      </c>
      <c r="P309" t="str">
        <f>VLOOKUP(Table7[[#This Row],[Product_ID]],Table4_2[#All],4,FALSE)</f>
        <v>Accessories</v>
      </c>
      <c r="Q309">
        <f>VLOOKUP(Table7[[#This Row],[Product_ID]],Table4_2[#All],5,FALSE)</f>
        <v>340.14</v>
      </c>
      <c r="R309">
        <f>VLOOKUP(Table7[[#This Row],[Product_ID]],Table4_2[#All],6,FALSE)</f>
        <v>361</v>
      </c>
      <c r="S309" t="s">
        <v>1757</v>
      </c>
      <c r="T309" t="str">
        <f>VLOOKUP(Table7[[#This Row],[Store_ID]],Table5[#All],2,FALSE)</f>
        <v>Martinez, Adkins and Johnson</v>
      </c>
      <c r="U309" t="str">
        <f>VLOOKUP(Table7[[#This Row],[Store_ID]],Table5[#All],3,FALSE)</f>
        <v>North</v>
      </c>
      <c r="V309" t="str">
        <f>VLOOKUP(Table7[[#This Row],[Store_ID]],Table5[#All],4,FALSE)</f>
        <v>Danielmouth</v>
      </c>
      <c r="W309" t="str">
        <f>VLOOKUP(Table7[[#This Row],[Store_ID]],Table5[#All],5,FALSE)</f>
        <v>Flagship</v>
      </c>
      <c r="X309">
        <v>3</v>
      </c>
      <c r="Y309">
        <v>135.94</v>
      </c>
      <c r="Z309">
        <v>0.2</v>
      </c>
      <c r="AA309" t="s">
        <v>1824</v>
      </c>
      <c r="AB309">
        <v>326.25599999999997</v>
      </c>
    </row>
    <row r="310" spans="1:28" x14ac:dyDescent="0.25">
      <c r="A310" t="s">
        <v>2134</v>
      </c>
      <c r="B310" s="2">
        <v>45796</v>
      </c>
      <c r="C310" t="s">
        <v>1475</v>
      </c>
      <c r="D310" t="str">
        <f>VLOOKUP(Table7[[#This Row],[Customer_ID]],Table1[#All],2,FALSE)</f>
        <v>Dylan Gutierrez</v>
      </c>
      <c r="E310">
        <f t="shared" si="13"/>
        <v>19</v>
      </c>
      <c r="F310">
        <f t="shared" si="14"/>
        <v>5</v>
      </c>
      <c r="G310">
        <f t="shared" si="15"/>
        <v>2025</v>
      </c>
      <c r="H310">
        <f>VLOOKUP(Table7[[#This Row],[Customer_ID]],Table1[#All],3,FALSE)</f>
        <v>40</v>
      </c>
      <c r="I310" t="str">
        <f>VLOOKUP(Table7[[#This Row],[Customer_ID]],Table1[#All],4,FALSE)</f>
        <v>Male</v>
      </c>
      <c r="J310" t="str">
        <f>VLOOKUP(Table7[[#This Row],[Customer_ID]],Table1[#All],5,FALSE)</f>
        <v>New Jamesview</v>
      </c>
      <c r="K310" t="str">
        <f>VLOOKUP(Table7[[#This Row],[Customer_ID]],Table1[#All],6,FALSE)</f>
        <v>West Virginia</v>
      </c>
      <c r="L310" t="str">
        <f>VLOOKUP(Table7[[#This Row],[Customer_ID]],Table1[#All],7,FALSE)</f>
        <v>USA</v>
      </c>
      <c r="M310" t="str">
        <f>VLOOKUP(Table7[[#This Row],[Customer_ID]],Table1[#All],8,FALSE)</f>
        <v>Bronze</v>
      </c>
      <c r="N310" t="s">
        <v>1696</v>
      </c>
      <c r="O310" t="str">
        <f>VLOOKUP(Table7[[#This Row],[Product_ID]],Table4_2[#All],3,FALSE)</f>
        <v>Electronics</v>
      </c>
      <c r="P310" t="str">
        <f>VLOOKUP(Table7[[#This Row],[Product_ID]],Table4_2[#All],4,FALSE)</f>
        <v>Audio</v>
      </c>
      <c r="Q310">
        <f>VLOOKUP(Table7[[#This Row],[Product_ID]],Table4_2[#All],5,FALSE)</f>
        <v>403.71</v>
      </c>
      <c r="R310">
        <f>VLOOKUP(Table7[[#This Row],[Product_ID]],Table4_2[#All],6,FALSE)</f>
        <v>159</v>
      </c>
      <c r="S310" t="s">
        <v>1757</v>
      </c>
      <c r="T310" t="str">
        <f>VLOOKUP(Table7[[#This Row],[Store_ID]],Table5[#All],2,FALSE)</f>
        <v>Martinez, Adkins and Johnson</v>
      </c>
      <c r="U310" t="str">
        <f>VLOOKUP(Table7[[#This Row],[Store_ID]],Table5[#All],3,FALSE)</f>
        <v>North</v>
      </c>
      <c r="V310" t="str">
        <f>VLOOKUP(Table7[[#This Row],[Store_ID]],Table5[#All],4,FALSE)</f>
        <v>Danielmouth</v>
      </c>
      <c r="W310" t="str">
        <f>VLOOKUP(Table7[[#This Row],[Store_ID]],Table5[#All],5,FALSE)</f>
        <v>Flagship</v>
      </c>
      <c r="X310">
        <v>4</v>
      </c>
      <c r="Y310">
        <v>396.53</v>
      </c>
      <c r="Z310">
        <v>7.0000000000000007E-2</v>
      </c>
      <c r="AA310" t="s">
        <v>1826</v>
      </c>
      <c r="AB310">
        <v>1475.0916</v>
      </c>
    </row>
    <row r="311" spans="1:28" x14ac:dyDescent="0.25">
      <c r="A311" t="s">
        <v>2135</v>
      </c>
      <c r="B311" s="2">
        <v>45264</v>
      </c>
      <c r="C311" t="s">
        <v>713</v>
      </c>
      <c r="D311" t="str">
        <f>VLOOKUP(Table7[[#This Row],[Customer_ID]],Table1[#All],2,FALSE)</f>
        <v>George Davis</v>
      </c>
      <c r="E311">
        <f t="shared" si="13"/>
        <v>4</v>
      </c>
      <c r="F311">
        <f t="shared" si="14"/>
        <v>12</v>
      </c>
      <c r="G311">
        <f t="shared" si="15"/>
        <v>2023</v>
      </c>
      <c r="H311">
        <f>VLOOKUP(Table7[[#This Row],[Customer_ID]],Table1[#All],3,FALSE)</f>
        <v>50</v>
      </c>
      <c r="I311" t="str">
        <f>VLOOKUP(Table7[[#This Row],[Customer_ID]],Table1[#All],4,FALSE)</f>
        <v>Female</v>
      </c>
      <c r="J311" t="str">
        <f>VLOOKUP(Table7[[#This Row],[Customer_ID]],Table1[#All],5,FALSE)</f>
        <v xml:space="preserve">    lake lisa</v>
      </c>
      <c r="K311" t="str">
        <f>VLOOKUP(Table7[[#This Row],[Customer_ID]],Table1[#All],6,FALSE)</f>
        <v>Massachusetts</v>
      </c>
      <c r="L311" t="str">
        <f>VLOOKUP(Table7[[#This Row],[Customer_ID]],Table1[#All],7,FALSE)</f>
        <v>usa</v>
      </c>
      <c r="M311" t="str">
        <f>VLOOKUP(Table7[[#This Row],[Customer_ID]],Table1[#All],8,FALSE)</f>
        <v>Bronze</v>
      </c>
      <c r="N311" t="s">
        <v>1606</v>
      </c>
      <c r="O311" t="str">
        <f>VLOOKUP(Table7[[#This Row],[Product_ID]],Table4_2[#All],3,FALSE)</f>
        <v>Home</v>
      </c>
      <c r="P311" t="str">
        <f>VLOOKUP(Table7[[#This Row],[Product_ID]],Table4_2[#All],4,FALSE)</f>
        <v>Decor</v>
      </c>
      <c r="Q311">
        <f>VLOOKUP(Table7[[#This Row],[Product_ID]],Table4_2[#All],5,FALSE)</f>
        <v>218.48</v>
      </c>
      <c r="R311">
        <f>VLOOKUP(Table7[[#This Row],[Product_ID]],Table4_2[#All],6,FALSE)</f>
        <v>276</v>
      </c>
      <c r="S311" t="s">
        <v>1799</v>
      </c>
      <c r="T311" t="str">
        <f>VLOOKUP(Table7[[#This Row],[Store_ID]],Table5[#All],2,FALSE)</f>
        <v>Mcdonald Inc</v>
      </c>
      <c r="U311" t="str">
        <f>VLOOKUP(Table7[[#This Row],[Store_ID]],Table5[#All],3,FALSE)</f>
        <v>South</v>
      </c>
      <c r="V311" t="str">
        <f>VLOOKUP(Table7[[#This Row],[Store_ID]],Table5[#All],4,FALSE)</f>
        <v>Christopherland</v>
      </c>
      <c r="W311" t="str">
        <f>VLOOKUP(Table7[[#This Row],[Store_ID]],Table5[#All],5,FALSE)</f>
        <v>Outlet</v>
      </c>
      <c r="X311">
        <v>2</v>
      </c>
      <c r="Y311">
        <v>722.45</v>
      </c>
      <c r="Z311">
        <v>0.22</v>
      </c>
      <c r="AA311" t="s">
        <v>1826</v>
      </c>
      <c r="AB311">
        <v>1127.0219999999999</v>
      </c>
    </row>
    <row r="312" spans="1:28" x14ac:dyDescent="0.25">
      <c r="A312" t="s">
        <v>2136</v>
      </c>
      <c r="B312" s="2">
        <v>45504</v>
      </c>
      <c r="C312" t="s">
        <v>181</v>
      </c>
      <c r="D312" t="str">
        <f>VLOOKUP(Table7[[#This Row],[Customer_ID]],Table1[#All],2,FALSE)</f>
        <v>Gina Knight</v>
      </c>
      <c r="E312">
        <f t="shared" si="13"/>
        <v>31</v>
      </c>
      <c r="F312">
        <f t="shared" si="14"/>
        <v>7</v>
      </c>
      <c r="G312">
        <f t="shared" si="15"/>
        <v>2024</v>
      </c>
      <c r="H312">
        <f>VLOOKUP(Table7[[#This Row],[Customer_ID]],Table1[#All],3,FALSE)</f>
        <v>54</v>
      </c>
      <c r="I312" t="str">
        <f>VLOOKUP(Table7[[#This Row],[Customer_ID]],Table1[#All],4,FALSE)</f>
        <v>Female</v>
      </c>
      <c r="J312" t="str">
        <f>VLOOKUP(Table7[[#This Row],[Customer_ID]],Table1[#All],5,FALSE)</f>
        <v>Lake Roberthaven</v>
      </c>
      <c r="K312" t="str">
        <f>VLOOKUP(Table7[[#This Row],[Customer_ID]],Table1[#All],6,FALSE)</f>
        <v>Nevada</v>
      </c>
      <c r="L312" t="str">
        <f>VLOOKUP(Table7[[#This Row],[Customer_ID]],Table1[#All],7,FALSE)</f>
        <v>USA</v>
      </c>
      <c r="M312" t="str">
        <f>VLOOKUP(Table7[[#This Row],[Customer_ID]],Table1[#All],8,FALSE)</f>
        <v>Silver</v>
      </c>
      <c r="N312" t="s">
        <v>1676</v>
      </c>
      <c r="O312" t="str">
        <f>VLOOKUP(Table7[[#This Row],[Product_ID]],Table4_2[#All],3,FALSE)</f>
        <v>Beauty</v>
      </c>
      <c r="P312" t="str">
        <f>VLOOKUP(Table7[[#This Row],[Product_ID]],Table4_2[#All],4,FALSE)</f>
        <v>Makeup</v>
      </c>
      <c r="Q312">
        <f>VLOOKUP(Table7[[#This Row],[Product_ID]],Table4_2[#All],5,FALSE)</f>
        <v>299.11</v>
      </c>
      <c r="R312">
        <f>VLOOKUP(Table7[[#This Row],[Product_ID]],Table4_2[#All],6,FALSE)</f>
        <v>118</v>
      </c>
      <c r="S312" t="s">
        <v>1761</v>
      </c>
      <c r="T312" t="str">
        <f>VLOOKUP(Table7[[#This Row],[Store_ID]],Table5[#All],2,FALSE)</f>
        <v>Black-Horn</v>
      </c>
      <c r="U312" t="str">
        <f>VLOOKUP(Table7[[#This Row],[Store_ID]],Table5[#All],3,FALSE)</f>
        <v>South</v>
      </c>
      <c r="V312" t="str">
        <f>VLOOKUP(Table7[[#This Row],[Store_ID]],Table5[#All],4,FALSE)</f>
        <v>North Nancyview</v>
      </c>
      <c r="W312" t="str">
        <f>VLOOKUP(Table7[[#This Row],[Store_ID]],Table5[#All],5,FALSE)</f>
        <v>Outlet</v>
      </c>
      <c r="X312">
        <v>2</v>
      </c>
      <c r="Y312">
        <v>138.41</v>
      </c>
      <c r="Z312">
        <v>0.02</v>
      </c>
      <c r="AA312" t="s">
        <v>1824</v>
      </c>
      <c r="AB312">
        <v>271.28359999999998</v>
      </c>
    </row>
    <row r="313" spans="1:28" x14ac:dyDescent="0.25">
      <c r="A313" t="s">
        <v>2137</v>
      </c>
      <c r="B313" s="2">
        <v>45679</v>
      </c>
      <c r="C313" t="s">
        <v>435</v>
      </c>
      <c r="D313" t="str">
        <f>VLOOKUP(Table7[[#This Row],[Customer_ID]],Table1[#All],2,FALSE)</f>
        <v>James Wolfe</v>
      </c>
      <c r="E313">
        <f t="shared" si="13"/>
        <v>22</v>
      </c>
      <c r="F313">
        <f t="shared" si="14"/>
        <v>1</v>
      </c>
      <c r="G313">
        <f t="shared" si="15"/>
        <v>2025</v>
      </c>
      <c r="H313">
        <f>VLOOKUP(Table7[[#This Row],[Customer_ID]],Table1[#All],3,FALSE)</f>
        <v>62</v>
      </c>
      <c r="I313" t="str">
        <f>VLOOKUP(Table7[[#This Row],[Customer_ID]],Table1[#All],4,FALSE)</f>
        <v>Female</v>
      </c>
      <c r="J313" t="str">
        <f>VLOOKUP(Table7[[#This Row],[Customer_ID]],Table1[#All],5,FALSE)</f>
        <v>Benjaminton</v>
      </c>
      <c r="K313" t="str">
        <f>VLOOKUP(Table7[[#This Row],[Customer_ID]],Table1[#All],6,FALSE)</f>
        <v>Arizona</v>
      </c>
      <c r="L313" t="str">
        <f>VLOOKUP(Table7[[#This Row],[Customer_ID]],Table1[#All],7,FALSE)</f>
        <v>USA</v>
      </c>
      <c r="M313" t="str">
        <f>VLOOKUP(Table7[[#This Row],[Customer_ID]],Table1[#All],8,FALSE)</f>
        <v>Gold</v>
      </c>
      <c r="N313" t="s">
        <v>1708</v>
      </c>
      <c r="O313" t="str">
        <f>VLOOKUP(Table7[[#This Row],[Product_ID]],Table4_2[#All],3,FALSE)</f>
        <v>Home</v>
      </c>
      <c r="P313" t="str">
        <f>VLOOKUP(Table7[[#This Row],[Product_ID]],Table4_2[#All],4,FALSE)</f>
        <v>Kitchen</v>
      </c>
      <c r="Q313">
        <f>VLOOKUP(Table7[[#This Row],[Product_ID]],Table4_2[#All],5,FALSE)</f>
        <v>143.43</v>
      </c>
      <c r="R313">
        <f>VLOOKUP(Table7[[#This Row],[Product_ID]],Table4_2[#All],6,FALSE)</f>
        <v>58</v>
      </c>
      <c r="S313" t="s">
        <v>1761</v>
      </c>
      <c r="T313" t="str">
        <f>VLOOKUP(Table7[[#This Row],[Store_ID]],Table5[#All],2,FALSE)</f>
        <v>Black-Horn</v>
      </c>
      <c r="U313" t="str">
        <f>VLOOKUP(Table7[[#This Row],[Store_ID]],Table5[#All],3,FALSE)</f>
        <v>South</v>
      </c>
      <c r="V313" t="str">
        <f>VLOOKUP(Table7[[#This Row],[Store_ID]],Table5[#All],4,FALSE)</f>
        <v>North Nancyview</v>
      </c>
      <c r="W313" t="str">
        <f>VLOOKUP(Table7[[#This Row],[Store_ID]],Table5[#All],5,FALSE)</f>
        <v>Outlet</v>
      </c>
      <c r="X313">
        <v>4</v>
      </c>
      <c r="Y313">
        <v>741.51</v>
      </c>
      <c r="Z313">
        <v>0.09</v>
      </c>
      <c r="AA313" t="s">
        <v>1829</v>
      </c>
      <c r="AB313">
        <v>2699.0963999999999</v>
      </c>
    </row>
    <row r="314" spans="1:28" x14ac:dyDescent="0.25">
      <c r="A314" t="s">
        <v>2138</v>
      </c>
      <c r="B314" s="2">
        <v>45611</v>
      </c>
      <c r="C314" t="s">
        <v>100</v>
      </c>
      <c r="D314" t="str">
        <f>VLOOKUP(Table7[[#This Row],[Customer_ID]],Table1[#All],2,FALSE)</f>
        <v>Jonathan Steele</v>
      </c>
      <c r="E314">
        <f t="shared" si="13"/>
        <v>15</v>
      </c>
      <c r="F314">
        <f t="shared" si="14"/>
        <v>11</v>
      </c>
      <c r="G314">
        <f t="shared" si="15"/>
        <v>2024</v>
      </c>
      <c r="H314">
        <f>VLOOKUP(Table7[[#This Row],[Customer_ID]],Table1[#All],3,FALSE)</f>
        <v>52</v>
      </c>
      <c r="I314" t="str">
        <f>VLOOKUP(Table7[[#This Row],[Customer_ID]],Table1[#All],4,FALSE)</f>
        <v>Female</v>
      </c>
      <c r="J314" t="str">
        <f>VLOOKUP(Table7[[#This Row],[Customer_ID]],Table1[#All],5,FALSE)</f>
        <v>Molinabury</v>
      </c>
      <c r="K314" t="str">
        <f>VLOOKUP(Table7[[#This Row],[Customer_ID]],Table1[#All],6,FALSE)</f>
        <v>Oregon</v>
      </c>
      <c r="L314" t="str">
        <f>VLOOKUP(Table7[[#This Row],[Customer_ID]],Table1[#All],7,FALSE)</f>
        <v>USA</v>
      </c>
      <c r="M314" t="str">
        <f>VLOOKUP(Table7[[#This Row],[Customer_ID]],Table1[#All],8,FALSE)</f>
        <v>Silver</v>
      </c>
      <c r="N314" t="s">
        <v>1708</v>
      </c>
      <c r="O314" t="str">
        <f>VLOOKUP(Table7[[#This Row],[Product_ID]],Table4_2[#All],3,FALSE)</f>
        <v>Home</v>
      </c>
      <c r="P314" t="str">
        <f>VLOOKUP(Table7[[#This Row],[Product_ID]],Table4_2[#All],4,FALSE)</f>
        <v>Kitchen</v>
      </c>
      <c r="Q314">
        <f>VLOOKUP(Table7[[#This Row],[Product_ID]],Table4_2[#All],5,FALSE)</f>
        <v>143.43</v>
      </c>
      <c r="R314">
        <f>VLOOKUP(Table7[[#This Row],[Product_ID]],Table4_2[#All],6,FALSE)</f>
        <v>58</v>
      </c>
      <c r="S314" t="s">
        <v>1807</v>
      </c>
      <c r="T314" t="str">
        <f>VLOOKUP(Table7[[#This Row],[Store_ID]],Table5[#All],2,FALSE)</f>
        <v>Holloway Ltd</v>
      </c>
      <c r="U314" t="str">
        <f>VLOOKUP(Table7[[#This Row],[Store_ID]],Table5[#All],3,FALSE)</f>
        <v>North</v>
      </c>
      <c r="V314" t="str">
        <f>VLOOKUP(Table7[[#This Row],[Store_ID]],Table5[#All],4,FALSE)</f>
        <v>Bensonhaven</v>
      </c>
      <c r="W314" t="str">
        <f>VLOOKUP(Table7[[#This Row],[Store_ID]],Table5[#All],5,FALSE)</f>
        <v>Flagship</v>
      </c>
      <c r="X314">
        <v>2</v>
      </c>
      <c r="Y314">
        <v>588.9</v>
      </c>
      <c r="Z314">
        <v>0.19</v>
      </c>
      <c r="AA314" t="s">
        <v>1826</v>
      </c>
      <c r="AB314">
        <v>954.01800000000003</v>
      </c>
    </row>
    <row r="315" spans="1:28" x14ac:dyDescent="0.25">
      <c r="A315" t="s">
        <v>2139</v>
      </c>
      <c r="B315" s="2">
        <v>45389</v>
      </c>
      <c r="C315" t="s">
        <v>960</v>
      </c>
      <c r="D315" t="str">
        <f>VLOOKUP(Table7[[#This Row],[Customer_ID]],Table1[#All],2,FALSE)</f>
        <v>Miss Alexandria Li DVM</v>
      </c>
      <c r="E315">
        <f t="shared" si="13"/>
        <v>7</v>
      </c>
      <c r="F315">
        <f t="shared" si="14"/>
        <v>4</v>
      </c>
      <c r="G315">
        <f t="shared" si="15"/>
        <v>2024</v>
      </c>
      <c r="H315">
        <f>VLOOKUP(Table7[[#This Row],[Customer_ID]],Table1[#All],3,FALSE)</f>
        <v>41</v>
      </c>
      <c r="I315" t="str">
        <f>VLOOKUP(Table7[[#This Row],[Customer_ID]],Table1[#All],4,FALSE)</f>
        <v>Male</v>
      </c>
      <c r="J315" t="str">
        <f>VLOOKUP(Table7[[#This Row],[Customer_ID]],Table1[#All],5,FALSE)</f>
        <v>Port Jenniferton</v>
      </c>
      <c r="K315" t="str">
        <f>VLOOKUP(Table7[[#This Row],[Customer_ID]],Table1[#All],6,FALSE)</f>
        <v>Kansas</v>
      </c>
      <c r="L315" t="str">
        <f>VLOOKUP(Table7[[#This Row],[Customer_ID]],Table1[#All],7,FALSE)</f>
        <v>USA</v>
      </c>
      <c r="M315" t="str">
        <f>VLOOKUP(Table7[[#This Row],[Customer_ID]],Table1[#All],8,FALSE)</f>
        <v>Silver</v>
      </c>
      <c r="N315" t="s">
        <v>1648</v>
      </c>
      <c r="O315" t="str">
        <f>VLOOKUP(Table7[[#This Row],[Product_ID]],Table4_2[#All],3,FALSE)</f>
        <v>Sports</v>
      </c>
      <c r="P315" t="str">
        <f>VLOOKUP(Table7[[#This Row],[Product_ID]],Table4_2[#All],4,FALSE)</f>
        <v>Fitness</v>
      </c>
      <c r="Q315">
        <f>VLOOKUP(Table7[[#This Row],[Product_ID]],Table4_2[#All],5,FALSE)</f>
        <v>190.29</v>
      </c>
      <c r="R315">
        <f>VLOOKUP(Table7[[#This Row],[Product_ID]],Table4_2[#All],6,FALSE)</f>
        <v>260</v>
      </c>
      <c r="S315" t="s">
        <v>1761</v>
      </c>
      <c r="T315" t="str">
        <f>VLOOKUP(Table7[[#This Row],[Store_ID]],Table5[#All],2,FALSE)</f>
        <v>Black-Horn</v>
      </c>
      <c r="U315" t="str">
        <f>VLOOKUP(Table7[[#This Row],[Store_ID]],Table5[#All],3,FALSE)</f>
        <v>South</v>
      </c>
      <c r="V315" t="str">
        <f>VLOOKUP(Table7[[#This Row],[Store_ID]],Table5[#All],4,FALSE)</f>
        <v>North Nancyview</v>
      </c>
      <c r="W315" t="str">
        <f>VLOOKUP(Table7[[#This Row],[Store_ID]],Table5[#All],5,FALSE)</f>
        <v>Outlet</v>
      </c>
      <c r="X315">
        <v>1</v>
      </c>
      <c r="Y315">
        <v>88.92</v>
      </c>
      <c r="Z315">
        <v>0.19</v>
      </c>
      <c r="AA315" t="s">
        <v>1826</v>
      </c>
      <c r="AB315">
        <v>72.025200000000012</v>
      </c>
    </row>
    <row r="316" spans="1:28" x14ac:dyDescent="0.25">
      <c r="A316" t="s">
        <v>2140</v>
      </c>
      <c r="B316" s="2">
        <v>45339</v>
      </c>
      <c r="C316" t="s">
        <v>411</v>
      </c>
      <c r="D316" t="str">
        <f>VLOOKUP(Table7[[#This Row],[Customer_ID]],Table1[#All],2,FALSE)</f>
        <v>Earl Allen</v>
      </c>
      <c r="E316">
        <f t="shared" si="13"/>
        <v>17</v>
      </c>
      <c r="F316">
        <f t="shared" si="14"/>
        <v>2</v>
      </c>
      <c r="G316">
        <f t="shared" si="15"/>
        <v>2024</v>
      </c>
      <c r="H316">
        <f>VLOOKUP(Table7[[#This Row],[Customer_ID]],Table1[#All],3,FALSE)</f>
        <v>36</v>
      </c>
      <c r="I316" t="str">
        <f>VLOOKUP(Table7[[#This Row],[Customer_ID]],Table1[#All],4,FALSE)</f>
        <v>Male</v>
      </c>
      <c r="J316" t="str">
        <f>VLOOKUP(Table7[[#This Row],[Customer_ID]],Table1[#All],5,FALSE)</f>
        <v>New Jenniferburgh</v>
      </c>
      <c r="K316" t="str">
        <f>VLOOKUP(Table7[[#This Row],[Customer_ID]],Table1[#All],6,FALSE)</f>
        <v>Nebraska</v>
      </c>
      <c r="L316" t="str">
        <f>VLOOKUP(Table7[[#This Row],[Customer_ID]],Table1[#All],7,FALSE)</f>
        <v>USA</v>
      </c>
      <c r="M316" t="str">
        <f>VLOOKUP(Table7[[#This Row],[Customer_ID]],Table1[#All],8,FALSE)</f>
        <v>Platinum</v>
      </c>
      <c r="N316" t="s">
        <v>1670</v>
      </c>
      <c r="O316" t="str">
        <f>VLOOKUP(Table7[[#This Row],[Product_ID]],Table4_2[#All],3,FALSE)</f>
        <v>Sports</v>
      </c>
      <c r="P316" t="str">
        <f>VLOOKUP(Table7[[#This Row],[Product_ID]],Table4_2[#All],4,FALSE)</f>
        <v>Equipment</v>
      </c>
      <c r="Q316">
        <f>VLOOKUP(Table7[[#This Row],[Product_ID]],Table4_2[#All],5,FALSE)</f>
        <v>103.45</v>
      </c>
      <c r="R316">
        <f>VLOOKUP(Table7[[#This Row],[Product_ID]],Table4_2[#All],6,FALSE)</f>
        <v>465</v>
      </c>
      <c r="S316" t="s">
        <v>1804</v>
      </c>
      <c r="T316" t="str">
        <f>VLOOKUP(Table7[[#This Row],[Store_ID]],Table5[#All],2,FALSE)</f>
        <v>Frederick-Wright</v>
      </c>
      <c r="U316" t="str">
        <f>VLOOKUP(Table7[[#This Row],[Store_ID]],Table5[#All],3,FALSE)</f>
        <v>West</v>
      </c>
      <c r="V316" t="str">
        <f>VLOOKUP(Table7[[#This Row],[Store_ID]],Table5[#All],4,FALSE)</f>
        <v>New Jimmymouth</v>
      </c>
      <c r="W316" t="str">
        <f>VLOOKUP(Table7[[#This Row],[Store_ID]],Table5[#All],5,FALSE)</f>
        <v>Flagship</v>
      </c>
      <c r="X316">
        <v>1</v>
      </c>
      <c r="Y316">
        <v>299.13</v>
      </c>
      <c r="Z316">
        <v>0.1</v>
      </c>
      <c r="AA316" t="s">
        <v>1829</v>
      </c>
      <c r="AB316">
        <v>269.21699999999998</v>
      </c>
    </row>
    <row r="317" spans="1:28" x14ac:dyDescent="0.25">
      <c r="A317" t="s">
        <v>2141</v>
      </c>
      <c r="B317" s="2">
        <v>45433</v>
      </c>
      <c r="C317" t="s">
        <v>405</v>
      </c>
      <c r="D317" t="str">
        <f>VLOOKUP(Table7[[#This Row],[Customer_ID]],Table1[#All],2,FALSE)</f>
        <v>Anthony Phillips</v>
      </c>
      <c r="E317">
        <f t="shared" si="13"/>
        <v>21</v>
      </c>
      <c r="F317">
        <f t="shared" si="14"/>
        <v>5</v>
      </c>
      <c r="G317">
        <f t="shared" si="15"/>
        <v>2024</v>
      </c>
      <c r="H317">
        <f>VLOOKUP(Table7[[#This Row],[Customer_ID]],Table1[#All],3,FALSE)</f>
        <v>18</v>
      </c>
      <c r="I317" t="str">
        <f>VLOOKUP(Table7[[#This Row],[Customer_ID]],Table1[#All],4,FALSE)</f>
        <v>Female</v>
      </c>
      <c r="J317" t="str">
        <f>VLOOKUP(Table7[[#This Row],[Customer_ID]],Table1[#All],5,FALSE)</f>
        <v>North Davidport</v>
      </c>
      <c r="K317" t="str">
        <f>VLOOKUP(Table7[[#This Row],[Customer_ID]],Table1[#All],6,FALSE)</f>
        <v>Rhode Island</v>
      </c>
      <c r="L317" t="str">
        <f>VLOOKUP(Table7[[#This Row],[Customer_ID]],Table1[#All],7,FALSE)</f>
        <v>USA</v>
      </c>
      <c r="M317" t="str">
        <f>VLOOKUP(Table7[[#This Row],[Customer_ID]],Table1[#All],8,FALSE)</f>
        <v>Platinum</v>
      </c>
      <c r="N317" t="s">
        <v>1702</v>
      </c>
      <c r="O317" t="str">
        <f>VLOOKUP(Table7[[#This Row],[Product_ID]],Table4_2[#All],3,FALSE)</f>
        <v>Electronics</v>
      </c>
      <c r="P317" t="str">
        <f>VLOOKUP(Table7[[#This Row],[Product_ID]],Table4_2[#All],4,FALSE)</f>
        <v>Appliances</v>
      </c>
      <c r="Q317">
        <f>VLOOKUP(Table7[[#This Row],[Product_ID]],Table4_2[#All],5,FALSE)</f>
        <v>480.9</v>
      </c>
      <c r="R317">
        <f>VLOOKUP(Table7[[#This Row],[Product_ID]],Table4_2[#All],6,FALSE)</f>
        <v>104</v>
      </c>
      <c r="S317" t="s">
        <v>1766</v>
      </c>
      <c r="T317" t="str">
        <f>VLOOKUP(Table7[[#This Row],[Store_ID]],Table5[#All],2,FALSE)</f>
        <v>Johnson-Wright</v>
      </c>
      <c r="U317" t="str">
        <f>VLOOKUP(Table7[[#This Row],[Store_ID]],Table5[#All],3,FALSE)</f>
        <v>North</v>
      </c>
      <c r="V317" t="str">
        <f>VLOOKUP(Table7[[#This Row],[Store_ID]],Table5[#All],4,FALSE)</f>
        <v>Hoodberg</v>
      </c>
      <c r="W317" t="str">
        <f>VLOOKUP(Table7[[#This Row],[Store_ID]],Table5[#All],5,FALSE)</f>
        <v>Outlet</v>
      </c>
      <c r="X317">
        <v>2</v>
      </c>
      <c r="Y317">
        <v>548.29999999999995</v>
      </c>
      <c r="Z317">
        <v>0.23</v>
      </c>
      <c r="AA317" t="s">
        <v>1824</v>
      </c>
      <c r="AB317">
        <v>844.38199999999995</v>
      </c>
    </row>
    <row r="318" spans="1:28" x14ac:dyDescent="0.25">
      <c r="A318" t="s">
        <v>2142</v>
      </c>
      <c r="B318" s="2">
        <v>45435</v>
      </c>
      <c r="C318" t="s">
        <v>836</v>
      </c>
      <c r="D318" t="str">
        <f>VLOOKUP(Table7[[#This Row],[Customer_ID]],Table1[#All],2,FALSE)</f>
        <v>Katherine Cowan</v>
      </c>
      <c r="E318">
        <f t="shared" si="13"/>
        <v>23</v>
      </c>
      <c r="F318">
        <f t="shared" si="14"/>
        <v>5</v>
      </c>
      <c r="G318">
        <f t="shared" si="15"/>
        <v>2024</v>
      </c>
      <c r="H318">
        <f>VLOOKUP(Table7[[#This Row],[Customer_ID]],Table1[#All],3,FALSE)</f>
        <v>60</v>
      </c>
      <c r="I318" t="str">
        <f>VLOOKUP(Table7[[#This Row],[Customer_ID]],Table1[#All],4,FALSE)</f>
        <v>Female</v>
      </c>
      <c r="J318" t="str">
        <f>VLOOKUP(Table7[[#This Row],[Customer_ID]],Table1[#All],5,FALSE)</f>
        <v>New Ana</v>
      </c>
      <c r="K318" t="str">
        <f>VLOOKUP(Table7[[#This Row],[Customer_ID]],Table1[#All],6,FALSE)</f>
        <v>Montana</v>
      </c>
      <c r="L318" t="str">
        <f>VLOOKUP(Table7[[#This Row],[Customer_ID]],Table1[#All],7,FALSE)</f>
        <v>USA</v>
      </c>
      <c r="M318" t="str">
        <f>VLOOKUP(Table7[[#This Row],[Customer_ID]],Table1[#All],8,FALSE)</f>
        <v>Silver</v>
      </c>
      <c r="N318" t="s">
        <v>1656</v>
      </c>
      <c r="O318" t="str">
        <f>VLOOKUP(Table7[[#This Row],[Product_ID]],Table4_2[#All],3,FALSE)</f>
        <v>Sports</v>
      </c>
      <c r="P318" t="str">
        <f>VLOOKUP(Table7[[#This Row],[Product_ID]],Table4_2[#All],4,FALSE)</f>
        <v>Accessories</v>
      </c>
      <c r="Q318">
        <f>VLOOKUP(Table7[[#This Row],[Product_ID]],Table4_2[#All],5,FALSE)</f>
        <v>434.84</v>
      </c>
      <c r="R318">
        <f>VLOOKUP(Table7[[#This Row],[Product_ID]],Table4_2[#All],6,FALSE)</f>
        <v>185</v>
      </c>
      <c r="S318" t="s">
        <v>1789</v>
      </c>
      <c r="T318" t="str">
        <f>VLOOKUP(Table7[[#This Row],[Store_ID]],Table5[#All],2,FALSE)</f>
        <v>Hill, Wagner and Ballard</v>
      </c>
      <c r="U318" t="str">
        <f>VLOOKUP(Table7[[#This Row],[Store_ID]],Table5[#All],3,FALSE)</f>
        <v>East</v>
      </c>
      <c r="V318" t="str">
        <f>VLOOKUP(Table7[[#This Row],[Store_ID]],Table5[#All],4,FALSE)</f>
        <v>East Davidville</v>
      </c>
      <c r="W318" t="str">
        <f>VLOOKUP(Table7[[#This Row],[Store_ID]],Table5[#All],5,FALSE)</f>
        <v>Online</v>
      </c>
      <c r="X318">
        <v>3</v>
      </c>
      <c r="Y318">
        <v>977.55</v>
      </c>
      <c r="Z318">
        <v>0.02</v>
      </c>
      <c r="AA318" t="s">
        <v>1826</v>
      </c>
      <c r="AB318">
        <v>2873.9969999999989</v>
      </c>
    </row>
    <row r="319" spans="1:28" x14ac:dyDescent="0.25">
      <c r="A319" t="s">
        <v>2143</v>
      </c>
      <c r="B319" s="2">
        <v>45823</v>
      </c>
      <c r="C319" t="s">
        <v>1086</v>
      </c>
      <c r="D319" t="str">
        <f>VLOOKUP(Table7[[#This Row],[Customer_ID]],Table1[#All],2,FALSE)</f>
        <v>John Jordan</v>
      </c>
      <c r="E319">
        <f t="shared" si="13"/>
        <v>15</v>
      </c>
      <c r="F319">
        <f t="shared" si="14"/>
        <v>6</v>
      </c>
      <c r="G319">
        <f t="shared" si="15"/>
        <v>2025</v>
      </c>
      <c r="H319">
        <f>VLOOKUP(Table7[[#This Row],[Customer_ID]],Table1[#All],3,FALSE)</f>
        <v>58</v>
      </c>
      <c r="I319" t="str">
        <f>VLOOKUP(Table7[[#This Row],[Customer_ID]],Table1[#All],4,FALSE)</f>
        <v>Female</v>
      </c>
      <c r="J319" t="str">
        <f>VLOOKUP(Table7[[#This Row],[Customer_ID]],Table1[#All],5,FALSE)</f>
        <v>Port Crystalberg</v>
      </c>
      <c r="K319" t="str">
        <f>VLOOKUP(Table7[[#This Row],[Customer_ID]],Table1[#All],6,FALSE)</f>
        <v>Tennessee</v>
      </c>
      <c r="L319" t="str">
        <f>VLOOKUP(Table7[[#This Row],[Customer_ID]],Table1[#All],7,FALSE)</f>
        <v>USA</v>
      </c>
      <c r="M319" t="str">
        <f>VLOOKUP(Table7[[#This Row],[Customer_ID]],Table1[#All],8,FALSE)</f>
        <v>Platinum</v>
      </c>
      <c r="N319" t="s">
        <v>1636</v>
      </c>
      <c r="O319" t="str">
        <f>VLOOKUP(Table7[[#This Row],[Product_ID]],Table4_2[#All],3,FALSE)</f>
        <v>Sports</v>
      </c>
      <c r="P319" t="str">
        <f>VLOOKUP(Table7[[#This Row],[Product_ID]],Table4_2[#All],4,FALSE)</f>
        <v>Fitness</v>
      </c>
      <c r="Q319">
        <f>VLOOKUP(Table7[[#This Row],[Product_ID]],Table4_2[#All],5,FALSE)</f>
        <v>167.12</v>
      </c>
      <c r="R319">
        <f>VLOOKUP(Table7[[#This Row],[Product_ID]],Table4_2[#All],6,FALSE)</f>
        <v>316</v>
      </c>
      <c r="S319" t="s">
        <v>1810</v>
      </c>
      <c r="T319" t="str">
        <f>VLOOKUP(Table7[[#This Row],[Store_ID]],Table5[#All],2,FALSE)</f>
        <v>Guerrero-Schmitt</v>
      </c>
      <c r="U319" t="str">
        <f>VLOOKUP(Table7[[#This Row],[Store_ID]],Table5[#All],3,FALSE)</f>
        <v>East</v>
      </c>
      <c r="V319" t="str">
        <f>VLOOKUP(Table7[[#This Row],[Store_ID]],Table5[#All],4,FALSE)</f>
        <v>East Stevechester</v>
      </c>
      <c r="W319" t="str">
        <f>VLOOKUP(Table7[[#This Row],[Store_ID]],Table5[#All],5,FALSE)</f>
        <v>Flagship</v>
      </c>
      <c r="X319">
        <v>1</v>
      </c>
      <c r="Y319">
        <v>459.42</v>
      </c>
      <c r="Z319">
        <v>0.28000000000000003</v>
      </c>
      <c r="AA319" t="s">
        <v>1829</v>
      </c>
      <c r="AB319">
        <v>330.7824</v>
      </c>
    </row>
    <row r="320" spans="1:28" x14ac:dyDescent="0.25">
      <c r="A320" t="s">
        <v>2144</v>
      </c>
      <c r="B320" s="2">
        <v>45663</v>
      </c>
      <c r="C320" t="s">
        <v>318</v>
      </c>
      <c r="D320" t="str">
        <f>VLOOKUP(Table7[[#This Row],[Customer_ID]],Table1[#All],2,FALSE)</f>
        <v>Timothy Wright</v>
      </c>
      <c r="E320">
        <f t="shared" si="13"/>
        <v>6</v>
      </c>
      <c r="F320">
        <f t="shared" si="14"/>
        <v>1</v>
      </c>
      <c r="G320">
        <f t="shared" si="15"/>
        <v>2025</v>
      </c>
      <c r="H320">
        <f>VLOOKUP(Table7[[#This Row],[Customer_ID]],Table1[#All],3,FALSE)</f>
        <v>58</v>
      </c>
      <c r="I320" t="str">
        <f>VLOOKUP(Table7[[#This Row],[Customer_ID]],Table1[#All],4,FALSE)</f>
        <v>Male</v>
      </c>
      <c r="J320" t="str">
        <f>VLOOKUP(Table7[[#This Row],[Customer_ID]],Table1[#All],5,FALSE)</f>
        <v>Ashleystad</v>
      </c>
      <c r="K320" t="str">
        <f>VLOOKUP(Table7[[#This Row],[Customer_ID]],Table1[#All],6,FALSE)</f>
        <v>Arkansas</v>
      </c>
      <c r="L320" t="str">
        <f>VLOOKUP(Table7[[#This Row],[Customer_ID]],Table1[#All],7,FALSE)</f>
        <v>USA</v>
      </c>
      <c r="M320" t="str">
        <f>VLOOKUP(Table7[[#This Row],[Customer_ID]],Table1[#All],8,FALSE)</f>
        <v>Silver</v>
      </c>
      <c r="N320" t="s">
        <v>1549</v>
      </c>
      <c r="O320" t="str">
        <f>VLOOKUP(Table7[[#This Row],[Product_ID]],Table4_2[#All],3,FALSE)</f>
        <v>Clothing</v>
      </c>
      <c r="P320" t="str">
        <f>VLOOKUP(Table7[[#This Row],[Product_ID]],Table4_2[#All],4,FALSE)</f>
        <v>Outerwear</v>
      </c>
      <c r="Q320">
        <f>VLOOKUP(Table7[[#This Row],[Product_ID]],Table4_2[#All],5,FALSE)</f>
        <v>265.73266666666666</v>
      </c>
      <c r="R320">
        <f>VLOOKUP(Table7[[#This Row],[Product_ID]],Table4_2[#All],6,FALSE)</f>
        <v>352</v>
      </c>
      <c r="S320" t="s">
        <v>1769</v>
      </c>
      <c r="T320" t="str">
        <f>VLOOKUP(Table7[[#This Row],[Store_ID]],Table5[#All],2,FALSE)</f>
        <v>Alexander Group</v>
      </c>
      <c r="U320" t="str">
        <f>VLOOKUP(Table7[[#This Row],[Store_ID]],Table5[#All],3,FALSE)</f>
        <v>South</v>
      </c>
      <c r="V320" t="str">
        <f>VLOOKUP(Table7[[#This Row],[Store_ID]],Table5[#All],4,FALSE)</f>
        <v>Port Sharon</v>
      </c>
      <c r="W320" t="str">
        <f>VLOOKUP(Table7[[#This Row],[Store_ID]],Table5[#All],5,FALSE)</f>
        <v>Online</v>
      </c>
      <c r="X320">
        <v>2</v>
      </c>
      <c r="Y320">
        <v>123.19</v>
      </c>
      <c r="Z320">
        <v>0.19</v>
      </c>
      <c r="AA320" t="s">
        <v>1824</v>
      </c>
      <c r="AB320">
        <v>199.56780000000001</v>
      </c>
    </row>
    <row r="321" spans="1:28" x14ac:dyDescent="0.25">
      <c r="A321" t="s">
        <v>2145</v>
      </c>
      <c r="B321" s="2">
        <v>45879</v>
      </c>
      <c r="C321" t="s">
        <v>1121</v>
      </c>
      <c r="D321" t="str">
        <f>VLOOKUP(Table7[[#This Row],[Customer_ID]],Table1[#All],2,FALSE)</f>
        <v>Ashley Anderson</v>
      </c>
      <c r="E321">
        <f t="shared" si="13"/>
        <v>10</v>
      </c>
      <c r="F321">
        <f t="shared" si="14"/>
        <v>8</v>
      </c>
      <c r="G321">
        <f t="shared" si="15"/>
        <v>2025</v>
      </c>
      <c r="H321">
        <f>VLOOKUP(Table7[[#This Row],[Customer_ID]],Table1[#All],3,FALSE)</f>
        <v>60</v>
      </c>
      <c r="I321" t="str">
        <f>VLOOKUP(Table7[[#This Row],[Customer_ID]],Table1[#All],4,FALSE)</f>
        <v>Female</v>
      </c>
      <c r="J321" t="str">
        <f>VLOOKUP(Table7[[#This Row],[Customer_ID]],Table1[#All],5,FALSE)</f>
        <v>West Johnmouth</v>
      </c>
      <c r="K321" t="str">
        <f>VLOOKUP(Table7[[#This Row],[Customer_ID]],Table1[#All],6,FALSE)</f>
        <v>Mississippi</v>
      </c>
      <c r="L321" t="str">
        <f>VLOOKUP(Table7[[#This Row],[Customer_ID]],Table1[#All],7,FALSE)</f>
        <v>USA</v>
      </c>
      <c r="M321" t="str">
        <f>VLOOKUP(Table7[[#This Row],[Customer_ID]],Table1[#All],8,FALSE)</f>
        <v>Gold</v>
      </c>
      <c r="N321" t="s">
        <v>1658</v>
      </c>
      <c r="O321" t="str">
        <f>VLOOKUP(Table7[[#This Row],[Product_ID]],Table4_2[#All],3,FALSE)</f>
        <v>Home</v>
      </c>
      <c r="P321" t="str">
        <f>VLOOKUP(Table7[[#This Row],[Product_ID]],Table4_2[#All],4,FALSE)</f>
        <v>Decor</v>
      </c>
      <c r="Q321">
        <f>VLOOKUP(Table7[[#This Row],[Product_ID]],Table4_2[#All],5,FALSE)</f>
        <v>81.75</v>
      </c>
      <c r="R321">
        <f>VLOOKUP(Table7[[#This Row],[Product_ID]],Table4_2[#All],6,FALSE)</f>
        <v>226.05</v>
      </c>
      <c r="S321" t="s">
        <v>1813</v>
      </c>
      <c r="T321" t="str">
        <f>VLOOKUP(Table7[[#This Row],[Store_ID]],Table5[#All],2,FALSE)</f>
        <v>Mann-Austin</v>
      </c>
      <c r="U321" t="str">
        <f>VLOOKUP(Table7[[#This Row],[Store_ID]],Table5[#All],3,FALSE)</f>
        <v>East</v>
      </c>
      <c r="V321" t="str">
        <f>VLOOKUP(Table7[[#This Row],[Store_ID]],Table5[#All],4,FALSE)</f>
        <v>Vasquezborough</v>
      </c>
      <c r="W321" t="str">
        <f>VLOOKUP(Table7[[#This Row],[Store_ID]],Table5[#All],5,FALSE)</f>
        <v>Online</v>
      </c>
      <c r="X321">
        <v>1</v>
      </c>
      <c r="Y321">
        <v>222.95</v>
      </c>
      <c r="Z321">
        <v>0.02</v>
      </c>
      <c r="AA321" t="s">
        <v>1826</v>
      </c>
      <c r="AB321">
        <v>218.49100000000001</v>
      </c>
    </row>
    <row r="322" spans="1:28" x14ac:dyDescent="0.25">
      <c r="A322" t="s">
        <v>2146</v>
      </c>
      <c r="B322" s="2">
        <v>45840</v>
      </c>
      <c r="C322" t="s">
        <v>1044</v>
      </c>
      <c r="D322" t="str">
        <f>VLOOKUP(Table7[[#This Row],[Customer_ID]],Table1[#All],2,FALSE)</f>
        <v>Dr. Lindsay Hanna</v>
      </c>
      <c r="E322">
        <f t="shared" ref="E322:E385" si="16">DAY(B322)</f>
        <v>2</v>
      </c>
      <c r="F322">
        <f t="shared" ref="F322:F385" si="17">MONTH(B322)</f>
        <v>7</v>
      </c>
      <c r="G322">
        <f t="shared" ref="G322:G385" si="18">YEAR(B322)</f>
        <v>2025</v>
      </c>
      <c r="H322">
        <f>VLOOKUP(Table7[[#This Row],[Customer_ID]],Table1[#All],3,FALSE)</f>
        <v>34</v>
      </c>
      <c r="I322" t="str">
        <f>VLOOKUP(Table7[[#This Row],[Customer_ID]],Table1[#All],4,FALSE)</f>
        <v>Female</v>
      </c>
      <c r="J322" t="str">
        <f>VLOOKUP(Table7[[#This Row],[Customer_ID]],Table1[#All],5,FALSE)</f>
        <v>New Paulstad</v>
      </c>
      <c r="K322" t="str">
        <f>VLOOKUP(Table7[[#This Row],[Customer_ID]],Table1[#All],6,FALSE)</f>
        <v>Hawaii</v>
      </c>
      <c r="L322" t="str">
        <f>VLOOKUP(Table7[[#This Row],[Customer_ID]],Table1[#All],7,FALSE)</f>
        <v>USA</v>
      </c>
      <c r="M322" t="str">
        <f>VLOOKUP(Table7[[#This Row],[Customer_ID]],Table1[#All],8,FALSE)</f>
        <v>Bronze</v>
      </c>
      <c r="N322" t="s">
        <v>1612</v>
      </c>
      <c r="O322" t="str">
        <f>VLOOKUP(Table7[[#This Row],[Product_ID]],Table4_2[#All],3,FALSE)</f>
        <v>Beauty</v>
      </c>
      <c r="P322" t="str">
        <f>VLOOKUP(Table7[[#This Row],[Product_ID]],Table4_2[#All],4,FALSE)</f>
        <v>Skincare</v>
      </c>
      <c r="Q322">
        <f>VLOOKUP(Table7[[#This Row],[Product_ID]],Table4_2[#All],5,FALSE)</f>
        <v>283.83</v>
      </c>
      <c r="R322">
        <f>VLOOKUP(Table7[[#This Row],[Product_ID]],Table4_2[#All],6,FALSE)</f>
        <v>244</v>
      </c>
      <c r="S322" t="s">
        <v>1769</v>
      </c>
      <c r="T322" t="str">
        <f>VLOOKUP(Table7[[#This Row],[Store_ID]],Table5[#All],2,FALSE)</f>
        <v>Alexander Group</v>
      </c>
      <c r="U322" t="str">
        <f>VLOOKUP(Table7[[#This Row],[Store_ID]],Table5[#All],3,FALSE)</f>
        <v>South</v>
      </c>
      <c r="V322" t="str">
        <f>VLOOKUP(Table7[[#This Row],[Store_ID]],Table5[#All],4,FALSE)</f>
        <v>Port Sharon</v>
      </c>
      <c r="W322" t="str">
        <f>VLOOKUP(Table7[[#This Row],[Store_ID]],Table5[#All],5,FALSE)</f>
        <v>Online</v>
      </c>
      <c r="X322">
        <v>3</v>
      </c>
      <c r="Y322">
        <v>601.92999999999995</v>
      </c>
      <c r="Z322">
        <v>0.14000000000000001</v>
      </c>
      <c r="AA322" t="s">
        <v>1824</v>
      </c>
      <c r="AB322">
        <v>1552.9793999999999</v>
      </c>
    </row>
    <row r="323" spans="1:28" x14ac:dyDescent="0.25">
      <c r="A323" t="s">
        <v>2147</v>
      </c>
      <c r="B323" s="2">
        <v>45380</v>
      </c>
      <c r="C323" t="s">
        <v>939</v>
      </c>
      <c r="D323" t="str">
        <f>VLOOKUP(Table7[[#This Row],[Customer_ID]],Table1[#All],2,FALSE)</f>
        <v>Jennifer Carr</v>
      </c>
      <c r="E323">
        <f t="shared" si="16"/>
        <v>29</v>
      </c>
      <c r="F323">
        <f t="shared" si="17"/>
        <v>3</v>
      </c>
      <c r="G323">
        <f t="shared" si="18"/>
        <v>2024</v>
      </c>
      <c r="H323">
        <f>VLOOKUP(Table7[[#This Row],[Customer_ID]],Table1[#All],3,FALSE)</f>
        <v>47</v>
      </c>
      <c r="I323" t="str">
        <f>VLOOKUP(Table7[[#This Row],[Customer_ID]],Table1[#All],4,FALSE)</f>
        <v>Female</v>
      </c>
      <c r="J323" t="str">
        <f>VLOOKUP(Table7[[#This Row],[Customer_ID]],Table1[#All],5,FALSE)</f>
        <v>Lake Brett</v>
      </c>
      <c r="K323" t="str">
        <f>VLOOKUP(Table7[[#This Row],[Customer_ID]],Table1[#All],6,FALSE)</f>
        <v>Missouri</v>
      </c>
      <c r="L323" t="str">
        <f>VLOOKUP(Table7[[#This Row],[Customer_ID]],Table1[#All],7,FALSE)</f>
        <v>USA</v>
      </c>
      <c r="M323" t="str">
        <f>VLOOKUP(Table7[[#This Row],[Customer_ID]],Table1[#All],8,FALSE)</f>
        <v>Silver</v>
      </c>
      <c r="N323" t="s">
        <v>1686</v>
      </c>
      <c r="O323" t="str">
        <f>VLOOKUP(Table7[[#This Row],[Product_ID]],Table4_2[#All],3,FALSE)</f>
        <v>Clothing</v>
      </c>
      <c r="P323" t="str">
        <f>VLOOKUP(Table7[[#This Row],[Product_ID]],Table4_2[#All],4,FALSE)</f>
        <v>Bottoms</v>
      </c>
      <c r="Q323">
        <f>VLOOKUP(Table7[[#This Row],[Product_ID]],Table4_2[#All],5,FALSE)</f>
        <v>218.22</v>
      </c>
      <c r="R323">
        <f>VLOOKUP(Table7[[#This Row],[Product_ID]],Table4_2[#All],6,FALSE)</f>
        <v>224</v>
      </c>
      <c r="S323" t="s">
        <v>1761</v>
      </c>
      <c r="T323" t="str">
        <f>VLOOKUP(Table7[[#This Row],[Store_ID]],Table5[#All],2,FALSE)</f>
        <v>Black-Horn</v>
      </c>
      <c r="U323" t="str">
        <f>VLOOKUP(Table7[[#This Row],[Store_ID]],Table5[#All],3,FALSE)</f>
        <v>South</v>
      </c>
      <c r="V323" t="str">
        <f>VLOOKUP(Table7[[#This Row],[Store_ID]],Table5[#All],4,FALSE)</f>
        <v>North Nancyview</v>
      </c>
      <c r="W323" t="str">
        <f>VLOOKUP(Table7[[#This Row],[Store_ID]],Table5[#All],5,FALSE)</f>
        <v>Outlet</v>
      </c>
      <c r="X323">
        <v>1</v>
      </c>
      <c r="Y323">
        <v>564.1</v>
      </c>
      <c r="Z323">
        <v>0.03</v>
      </c>
      <c r="AA323" t="s">
        <v>1824</v>
      </c>
      <c r="AB323">
        <v>547.17700000000002</v>
      </c>
    </row>
    <row r="324" spans="1:28" x14ac:dyDescent="0.25">
      <c r="A324" t="s">
        <v>2148</v>
      </c>
      <c r="B324" s="2">
        <v>45672</v>
      </c>
      <c r="C324" t="s">
        <v>341</v>
      </c>
      <c r="D324" t="str">
        <f>VLOOKUP(Table7[[#This Row],[Customer_ID]],Table1[#All],2,FALSE)</f>
        <v>Amy Fowler</v>
      </c>
      <c r="E324">
        <f t="shared" si="16"/>
        <v>15</v>
      </c>
      <c r="F324">
        <f t="shared" si="17"/>
        <v>1</v>
      </c>
      <c r="G324">
        <f t="shared" si="18"/>
        <v>2025</v>
      </c>
      <c r="H324">
        <f>VLOOKUP(Table7[[#This Row],[Customer_ID]],Table1[#All],3,FALSE)</f>
        <v>62</v>
      </c>
      <c r="I324" t="str">
        <f>VLOOKUP(Table7[[#This Row],[Customer_ID]],Table1[#All],4,FALSE)</f>
        <v>Female</v>
      </c>
      <c r="J324" t="str">
        <f>VLOOKUP(Table7[[#This Row],[Customer_ID]],Table1[#All],5,FALSE)</f>
        <v>West Bobbyshire</v>
      </c>
      <c r="K324" t="str">
        <f>VLOOKUP(Table7[[#This Row],[Customer_ID]],Table1[#All],6,FALSE)</f>
        <v>New York</v>
      </c>
      <c r="L324" t="str">
        <f>VLOOKUP(Table7[[#This Row],[Customer_ID]],Table1[#All],7,FALSE)</f>
        <v>USA</v>
      </c>
      <c r="M324" t="str">
        <f>VLOOKUP(Table7[[#This Row],[Customer_ID]],Table1[#All],8,FALSE)</f>
        <v>Platinum</v>
      </c>
      <c r="N324" t="s">
        <v>1708</v>
      </c>
      <c r="O324" t="str">
        <f>VLOOKUP(Table7[[#This Row],[Product_ID]],Table4_2[#All],3,FALSE)</f>
        <v>Home</v>
      </c>
      <c r="P324" t="str">
        <f>VLOOKUP(Table7[[#This Row],[Product_ID]],Table4_2[#All],4,FALSE)</f>
        <v>Kitchen</v>
      </c>
      <c r="Q324">
        <f>VLOOKUP(Table7[[#This Row],[Product_ID]],Table4_2[#All],5,FALSE)</f>
        <v>143.43</v>
      </c>
      <c r="R324">
        <f>VLOOKUP(Table7[[#This Row],[Product_ID]],Table4_2[#All],6,FALSE)</f>
        <v>58</v>
      </c>
      <c r="S324" t="s">
        <v>1773</v>
      </c>
      <c r="T324" t="str">
        <f>VLOOKUP(Table7[[#This Row],[Store_ID]],Table5[#All],2,FALSE)</f>
        <v>Gray Ltd</v>
      </c>
      <c r="U324" t="str">
        <f>VLOOKUP(Table7[[#This Row],[Store_ID]],Table5[#All],3,FALSE)</f>
        <v>North</v>
      </c>
      <c r="V324" t="str">
        <f>VLOOKUP(Table7[[#This Row],[Store_ID]],Table5[#All],4,FALSE)</f>
        <v>New Michaelchester</v>
      </c>
      <c r="W324" t="str">
        <f>VLOOKUP(Table7[[#This Row],[Store_ID]],Table5[#All],5,FALSE)</f>
        <v>Outlet</v>
      </c>
      <c r="X324">
        <v>1</v>
      </c>
      <c r="Y324">
        <v>516.62</v>
      </c>
      <c r="Z324">
        <v>0.18</v>
      </c>
      <c r="AA324" t="s">
        <v>1824</v>
      </c>
      <c r="AB324">
        <v>423.62840000000011</v>
      </c>
    </row>
    <row r="325" spans="1:28" x14ac:dyDescent="0.25">
      <c r="A325" t="s">
        <v>2149</v>
      </c>
      <c r="B325" s="2">
        <v>45497</v>
      </c>
      <c r="C325" t="s">
        <v>1357</v>
      </c>
      <c r="D325" t="str">
        <f>VLOOKUP(Table7[[#This Row],[Customer_ID]],Table1[#All],2,FALSE)</f>
        <v>Monica Flynn</v>
      </c>
      <c r="E325">
        <f t="shared" si="16"/>
        <v>24</v>
      </c>
      <c r="F325">
        <f t="shared" si="17"/>
        <v>7</v>
      </c>
      <c r="G325">
        <f t="shared" si="18"/>
        <v>2024</v>
      </c>
      <c r="H325">
        <f>VLOOKUP(Table7[[#This Row],[Customer_ID]],Table1[#All],3,FALSE)</f>
        <v>59</v>
      </c>
      <c r="I325" t="str">
        <f>VLOOKUP(Table7[[#This Row],[Customer_ID]],Table1[#All],4,FALSE)</f>
        <v>Female</v>
      </c>
      <c r="J325" t="str">
        <f>VLOOKUP(Table7[[#This Row],[Customer_ID]],Table1[#All],5,FALSE)</f>
        <v>Amberburgh</v>
      </c>
      <c r="K325" t="str">
        <f>VLOOKUP(Table7[[#This Row],[Customer_ID]],Table1[#All],6,FALSE)</f>
        <v>Tennessee</v>
      </c>
      <c r="L325" t="str">
        <f>VLOOKUP(Table7[[#This Row],[Customer_ID]],Table1[#All],7,FALSE)</f>
        <v>USA</v>
      </c>
      <c r="M325" t="str">
        <f>VLOOKUP(Table7[[#This Row],[Customer_ID]],Table1[#All],8,FALSE)</f>
        <v>Platinum</v>
      </c>
      <c r="N325" t="s">
        <v>1674</v>
      </c>
      <c r="O325" t="str">
        <f>VLOOKUP(Table7[[#This Row],[Product_ID]],Table4_2[#All],3,FALSE)</f>
        <v>Beauty</v>
      </c>
      <c r="P325" t="str">
        <f>VLOOKUP(Table7[[#This Row],[Product_ID]],Table4_2[#All],4,FALSE)</f>
        <v>Skincare</v>
      </c>
      <c r="Q325">
        <f>VLOOKUP(Table7[[#This Row],[Product_ID]],Table4_2[#All],5,FALSE)</f>
        <v>266.86</v>
      </c>
      <c r="R325">
        <f>VLOOKUP(Table7[[#This Row],[Product_ID]],Table4_2[#All],6,FALSE)</f>
        <v>458</v>
      </c>
      <c r="S325" t="s">
        <v>1794</v>
      </c>
      <c r="T325" t="str">
        <f>VLOOKUP(Table7[[#This Row],[Store_ID]],Table5[#All],2,FALSE)</f>
        <v>Thomas, Bridges and Harris</v>
      </c>
      <c r="U325" t="str">
        <f>VLOOKUP(Table7[[#This Row],[Store_ID]],Table5[#All],3,FALSE)</f>
        <v>North</v>
      </c>
      <c r="V325" t="str">
        <f>VLOOKUP(Table7[[#This Row],[Store_ID]],Table5[#All],4,FALSE)</f>
        <v>Sabrinatown</v>
      </c>
      <c r="W325" t="str">
        <f>VLOOKUP(Table7[[#This Row],[Store_ID]],Table5[#All],5,FALSE)</f>
        <v>Online</v>
      </c>
      <c r="X325">
        <v>1</v>
      </c>
      <c r="Y325">
        <v>934.75</v>
      </c>
      <c r="Z325">
        <v>0.11</v>
      </c>
      <c r="AA325" t="s">
        <v>1826</v>
      </c>
      <c r="AB325">
        <v>831.92750000000001</v>
      </c>
    </row>
    <row r="326" spans="1:28" x14ac:dyDescent="0.25">
      <c r="A326" t="s">
        <v>2150</v>
      </c>
      <c r="B326" s="2">
        <v>45407</v>
      </c>
      <c r="C326" t="s">
        <v>752</v>
      </c>
      <c r="D326" t="str">
        <f>VLOOKUP(Table7[[#This Row],[Customer_ID]],Table1[#All],2,FALSE)</f>
        <v>Nathaniel Hill</v>
      </c>
      <c r="E326">
        <f t="shared" si="16"/>
        <v>25</v>
      </c>
      <c r="F326">
        <f t="shared" si="17"/>
        <v>4</v>
      </c>
      <c r="G326">
        <f t="shared" si="18"/>
        <v>2024</v>
      </c>
      <c r="H326">
        <f>VLOOKUP(Table7[[#This Row],[Customer_ID]],Table1[#All],3,FALSE)</f>
        <v>43</v>
      </c>
      <c r="I326" t="str">
        <f>VLOOKUP(Table7[[#This Row],[Customer_ID]],Table1[#All],4,FALSE)</f>
        <v>Female</v>
      </c>
      <c r="J326" t="str">
        <f>VLOOKUP(Table7[[#This Row],[Customer_ID]],Table1[#All],5,FALSE)</f>
        <v>Lake Mark</v>
      </c>
      <c r="K326" t="str">
        <f>VLOOKUP(Table7[[#This Row],[Customer_ID]],Table1[#All],6,FALSE)</f>
        <v>Kansas</v>
      </c>
      <c r="L326" t="str">
        <f>VLOOKUP(Table7[[#This Row],[Customer_ID]],Table1[#All],7,FALSE)</f>
        <v>USA</v>
      </c>
      <c r="M326" t="str">
        <f>VLOOKUP(Table7[[#This Row],[Customer_ID]],Table1[#All],8,FALSE)</f>
        <v>Gold</v>
      </c>
      <c r="N326" t="s">
        <v>1744</v>
      </c>
      <c r="O326" t="str">
        <f>VLOOKUP(Table7[[#This Row],[Product_ID]],Table4_2[#All],3,FALSE)</f>
        <v>Electronics</v>
      </c>
      <c r="P326" t="str">
        <f>VLOOKUP(Table7[[#This Row],[Product_ID]],Table4_2[#All],4,FALSE)</f>
        <v>Audio</v>
      </c>
      <c r="Q326">
        <f>VLOOKUP(Table7[[#This Row],[Product_ID]],Table4_2[#All],5,FALSE)</f>
        <v>431.67</v>
      </c>
      <c r="R326">
        <f>VLOOKUP(Table7[[#This Row],[Product_ID]],Table4_2[#All],6,FALSE)</f>
        <v>73</v>
      </c>
      <c r="S326" t="s">
        <v>1779</v>
      </c>
      <c r="T326" t="str">
        <f>VLOOKUP(Table7[[#This Row],[Store_ID]],Table5[#All],2,FALSE)</f>
        <v>Martinez-Mullins</v>
      </c>
      <c r="U326" t="str">
        <f>VLOOKUP(Table7[[#This Row],[Store_ID]],Table5[#All],3,FALSE)</f>
        <v>South</v>
      </c>
      <c r="V326" t="str">
        <f>VLOOKUP(Table7[[#This Row],[Store_ID]],Table5[#All],4,FALSE)</f>
        <v>Williamsfurt</v>
      </c>
      <c r="W326" t="str">
        <f>VLOOKUP(Table7[[#This Row],[Store_ID]],Table5[#All],5,FALSE)</f>
        <v>Online</v>
      </c>
      <c r="X326">
        <v>4</v>
      </c>
      <c r="Y326">
        <v>548.44000000000005</v>
      </c>
      <c r="Z326">
        <v>0.05</v>
      </c>
      <c r="AA326" t="s">
        <v>1826</v>
      </c>
      <c r="AB326">
        <v>2084.0720000000001</v>
      </c>
    </row>
    <row r="327" spans="1:28" x14ac:dyDescent="0.25">
      <c r="A327" t="s">
        <v>2151</v>
      </c>
      <c r="B327" s="2">
        <v>45764</v>
      </c>
      <c r="C327" t="s">
        <v>63</v>
      </c>
      <c r="D327" t="str">
        <f>VLOOKUP(Table7[[#This Row],[Customer_ID]],Table1[#All],2,FALSE)</f>
        <v>Nathan Hernandez</v>
      </c>
      <c r="E327">
        <f t="shared" si="16"/>
        <v>17</v>
      </c>
      <c r="F327">
        <f t="shared" si="17"/>
        <v>4</v>
      </c>
      <c r="G327">
        <f t="shared" si="18"/>
        <v>2025</v>
      </c>
      <c r="H327">
        <f>VLOOKUP(Table7[[#This Row],[Customer_ID]],Table1[#All],3,FALSE)</f>
        <v>32</v>
      </c>
      <c r="I327" t="str">
        <f>VLOOKUP(Table7[[#This Row],[Customer_ID]],Table1[#All],4,FALSE)</f>
        <v>Female</v>
      </c>
      <c r="J327" t="str">
        <f>VLOOKUP(Table7[[#This Row],[Customer_ID]],Table1[#All],5,FALSE)</f>
        <v>New Becky</v>
      </c>
      <c r="K327" t="str">
        <f>VLOOKUP(Table7[[#This Row],[Customer_ID]],Table1[#All],6,FALSE)</f>
        <v>Montana</v>
      </c>
      <c r="L327" t="str">
        <f>VLOOKUP(Table7[[#This Row],[Customer_ID]],Table1[#All],7,FALSE)</f>
        <v>USA</v>
      </c>
      <c r="M327" t="str">
        <f>VLOOKUP(Table7[[#This Row],[Customer_ID]],Table1[#All],8,FALSE)</f>
        <v>Silver</v>
      </c>
      <c r="N327" t="s">
        <v>1622</v>
      </c>
      <c r="O327" t="str">
        <f>VLOOKUP(Table7[[#This Row],[Product_ID]],Table4_2[#All],3,FALSE)</f>
        <v>Clothing</v>
      </c>
      <c r="P327" t="str">
        <f>VLOOKUP(Table7[[#This Row],[Product_ID]],Table4_2[#All],4,FALSE)</f>
        <v>Footwear</v>
      </c>
      <c r="Q327">
        <f>VLOOKUP(Table7[[#This Row],[Product_ID]],Table4_2[#All],5,FALSE)</f>
        <v>353.47</v>
      </c>
      <c r="R327">
        <f>VLOOKUP(Table7[[#This Row],[Product_ID]],Table4_2[#All],6,FALSE)</f>
        <v>214</v>
      </c>
      <c r="S327" t="s">
        <v>1766</v>
      </c>
      <c r="T327" t="str">
        <f>VLOOKUP(Table7[[#This Row],[Store_ID]],Table5[#All],2,FALSE)</f>
        <v>Johnson-Wright</v>
      </c>
      <c r="U327" t="str">
        <f>VLOOKUP(Table7[[#This Row],[Store_ID]],Table5[#All],3,FALSE)</f>
        <v>North</v>
      </c>
      <c r="V327" t="str">
        <f>VLOOKUP(Table7[[#This Row],[Store_ID]],Table5[#All],4,FALSE)</f>
        <v>Hoodberg</v>
      </c>
      <c r="W327" t="str">
        <f>VLOOKUP(Table7[[#This Row],[Store_ID]],Table5[#All],5,FALSE)</f>
        <v>Outlet</v>
      </c>
      <c r="X327">
        <v>3</v>
      </c>
      <c r="Y327">
        <v>361.11</v>
      </c>
      <c r="Z327">
        <v>0.06</v>
      </c>
      <c r="AA327" t="s">
        <v>1824</v>
      </c>
      <c r="AB327">
        <v>1018.3302</v>
      </c>
    </row>
    <row r="328" spans="1:28" x14ac:dyDescent="0.25">
      <c r="A328" t="s">
        <v>2152</v>
      </c>
      <c r="B328" s="2">
        <v>45924</v>
      </c>
      <c r="C328" t="s">
        <v>616</v>
      </c>
      <c r="D328" t="str">
        <f>VLOOKUP(Table7[[#This Row],[Customer_ID]],Table1[#All],2,FALSE)</f>
        <v>Dr. Suzanne Bullock</v>
      </c>
      <c r="E328">
        <f t="shared" si="16"/>
        <v>24</v>
      </c>
      <c r="F328">
        <f t="shared" si="17"/>
        <v>9</v>
      </c>
      <c r="G328">
        <f t="shared" si="18"/>
        <v>2025</v>
      </c>
      <c r="H328">
        <f>VLOOKUP(Table7[[#This Row],[Customer_ID]],Table1[#All],3,FALSE)</f>
        <v>60</v>
      </c>
      <c r="I328" t="str">
        <f>VLOOKUP(Table7[[#This Row],[Customer_ID]],Table1[#All],4,FALSE)</f>
        <v>Female</v>
      </c>
      <c r="J328" t="str">
        <f>VLOOKUP(Table7[[#This Row],[Customer_ID]],Table1[#All],5,FALSE)</f>
        <v>Lake Blaketon</v>
      </c>
      <c r="K328" t="str">
        <f>VLOOKUP(Table7[[#This Row],[Customer_ID]],Table1[#All],6,FALSE)</f>
        <v>Alabama</v>
      </c>
      <c r="L328" t="str">
        <f>VLOOKUP(Table7[[#This Row],[Customer_ID]],Table1[#All],7,FALSE)</f>
        <v>USA</v>
      </c>
      <c r="M328" t="str">
        <f>VLOOKUP(Table7[[#This Row],[Customer_ID]],Table1[#All],8,FALSE)</f>
        <v>Platinum</v>
      </c>
      <c r="N328" t="s">
        <v>1574</v>
      </c>
      <c r="O328" t="str">
        <f>VLOOKUP(Table7[[#This Row],[Product_ID]],Table4_2[#All],3,FALSE)</f>
        <v>Electronics</v>
      </c>
      <c r="P328" t="str">
        <f>VLOOKUP(Table7[[#This Row],[Product_ID]],Table4_2[#All],4,FALSE)</f>
        <v>Accessories</v>
      </c>
      <c r="Q328">
        <f>VLOOKUP(Table7[[#This Row],[Product_ID]],Table4_2[#All],5,FALSE)</f>
        <v>242.23</v>
      </c>
      <c r="R328">
        <f>VLOOKUP(Table7[[#This Row],[Product_ID]],Table4_2[#All],6,FALSE)</f>
        <v>453</v>
      </c>
      <c r="S328" t="s">
        <v>1757</v>
      </c>
      <c r="T328" t="str">
        <f>VLOOKUP(Table7[[#This Row],[Store_ID]],Table5[#All],2,FALSE)</f>
        <v>Martinez, Adkins and Johnson</v>
      </c>
      <c r="U328" t="str">
        <f>VLOOKUP(Table7[[#This Row],[Store_ID]],Table5[#All],3,FALSE)</f>
        <v>North</v>
      </c>
      <c r="V328" t="str">
        <f>VLOOKUP(Table7[[#This Row],[Store_ID]],Table5[#All],4,FALSE)</f>
        <v>Danielmouth</v>
      </c>
      <c r="W328" t="str">
        <f>VLOOKUP(Table7[[#This Row],[Store_ID]],Table5[#All],5,FALSE)</f>
        <v>Flagship</v>
      </c>
      <c r="X328">
        <v>2</v>
      </c>
      <c r="Y328">
        <v>610.37</v>
      </c>
      <c r="Z328">
        <v>0.1</v>
      </c>
      <c r="AA328" t="s">
        <v>1826</v>
      </c>
      <c r="AB328">
        <v>1098.6659999999999</v>
      </c>
    </row>
    <row r="329" spans="1:28" x14ac:dyDescent="0.25">
      <c r="A329" t="s">
        <v>2153</v>
      </c>
      <c r="B329" s="2">
        <v>45240</v>
      </c>
      <c r="C329" t="s">
        <v>1050</v>
      </c>
      <c r="D329" t="str">
        <f>VLOOKUP(Table7[[#This Row],[Customer_ID]],Table1[#All],2,FALSE)</f>
        <v>Mr. Christopher Sims</v>
      </c>
      <c r="E329">
        <f t="shared" si="16"/>
        <v>10</v>
      </c>
      <c r="F329">
        <f t="shared" si="17"/>
        <v>11</v>
      </c>
      <c r="G329">
        <f t="shared" si="18"/>
        <v>2023</v>
      </c>
      <c r="H329">
        <f>VLOOKUP(Table7[[#This Row],[Customer_ID]],Table1[#All],3,FALSE)</f>
        <v>50</v>
      </c>
      <c r="I329" t="str">
        <f>VLOOKUP(Table7[[#This Row],[Customer_ID]],Table1[#All],4,FALSE)</f>
        <v>Female</v>
      </c>
      <c r="J329" t="str">
        <f>VLOOKUP(Table7[[#This Row],[Customer_ID]],Table1[#All],5,FALSE)</f>
        <v>Donaldsontown</v>
      </c>
      <c r="K329" t="str">
        <f>VLOOKUP(Table7[[#This Row],[Customer_ID]],Table1[#All],6,FALSE)</f>
        <v>Connecticut</v>
      </c>
      <c r="L329" t="str">
        <f>VLOOKUP(Table7[[#This Row],[Customer_ID]],Table1[#All],7,FALSE)</f>
        <v>USA</v>
      </c>
      <c r="M329" t="str">
        <f>VLOOKUP(Table7[[#This Row],[Customer_ID]],Table1[#All],8,FALSE)</f>
        <v>Silver</v>
      </c>
      <c r="N329" t="s">
        <v>1650</v>
      </c>
      <c r="O329" t="str">
        <f>VLOOKUP(Table7[[#This Row],[Product_ID]],Table4_2[#All],3,FALSE)</f>
        <v>Electronics</v>
      </c>
      <c r="P329" t="str">
        <f>VLOOKUP(Table7[[#This Row],[Product_ID]],Table4_2[#All],4,FALSE)</f>
        <v>Accessories</v>
      </c>
      <c r="Q329">
        <f>VLOOKUP(Table7[[#This Row],[Product_ID]],Table4_2[#All],5,FALSE)</f>
        <v>88.49</v>
      </c>
      <c r="R329">
        <f>VLOOKUP(Table7[[#This Row],[Product_ID]],Table4_2[#All],6,FALSE)</f>
        <v>246</v>
      </c>
      <c r="S329" t="s">
        <v>1804</v>
      </c>
      <c r="T329" t="str">
        <f>VLOOKUP(Table7[[#This Row],[Store_ID]],Table5[#All],2,FALSE)</f>
        <v>Frederick-Wright</v>
      </c>
      <c r="U329" t="str">
        <f>VLOOKUP(Table7[[#This Row],[Store_ID]],Table5[#All],3,FALSE)</f>
        <v>West</v>
      </c>
      <c r="V329" t="str">
        <f>VLOOKUP(Table7[[#This Row],[Store_ID]],Table5[#All],4,FALSE)</f>
        <v>New Jimmymouth</v>
      </c>
      <c r="W329" t="str">
        <f>VLOOKUP(Table7[[#This Row],[Store_ID]],Table5[#All],5,FALSE)</f>
        <v>Flagship</v>
      </c>
      <c r="X329">
        <v>1</v>
      </c>
      <c r="Y329">
        <v>272.2</v>
      </c>
      <c r="Z329">
        <v>0.3</v>
      </c>
      <c r="AA329" t="s">
        <v>1824</v>
      </c>
      <c r="AB329">
        <v>190.54</v>
      </c>
    </row>
    <row r="330" spans="1:28" x14ac:dyDescent="0.25">
      <c r="A330" t="s">
        <v>2154</v>
      </c>
      <c r="B330" s="2">
        <v>45349</v>
      </c>
      <c r="C330" t="s">
        <v>1357</v>
      </c>
      <c r="D330" t="str">
        <f>VLOOKUP(Table7[[#This Row],[Customer_ID]],Table1[#All],2,FALSE)</f>
        <v>Monica Flynn</v>
      </c>
      <c r="E330">
        <f t="shared" si="16"/>
        <v>27</v>
      </c>
      <c r="F330">
        <f t="shared" si="17"/>
        <v>2</v>
      </c>
      <c r="G330">
        <f t="shared" si="18"/>
        <v>2024</v>
      </c>
      <c r="H330">
        <f>VLOOKUP(Table7[[#This Row],[Customer_ID]],Table1[#All],3,FALSE)</f>
        <v>59</v>
      </c>
      <c r="I330" t="str">
        <f>VLOOKUP(Table7[[#This Row],[Customer_ID]],Table1[#All],4,FALSE)</f>
        <v>Female</v>
      </c>
      <c r="J330" t="str">
        <f>VLOOKUP(Table7[[#This Row],[Customer_ID]],Table1[#All],5,FALSE)</f>
        <v>Amberburgh</v>
      </c>
      <c r="K330" t="str">
        <f>VLOOKUP(Table7[[#This Row],[Customer_ID]],Table1[#All],6,FALSE)</f>
        <v>Tennessee</v>
      </c>
      <c r="L330" t="str">
        <f>VLOOKUP(Table7[[#This Row],[Customer_ID]],Table1[#All],7,FALSE)</f>
        <v>USA</v>
      </c>
      <c r="M330" t="str">
        <f>VLOOKUP(Table7[[#This Row],[Customer_ID]],Table1[#All],8,FALSE)</f>
        <v>Platinum</v>
      </c>
      <c r="N330" t="s">
        <v>1702</v>
      </c>
      <c r="O330" t="str">
        <f>VLOOKUP(Table7[[#This Row],[Product_ID]],Table4_2[#All],3,FALSE)</f>
        <v>Electronics</v>
      </c>
      <c r="P330" t="str">
        <f>VLOOKUP(Table7[[#This Row],[Product_ID]],Table4_2[#All],4,FALSE)</f>
        <v>Appliances</v>
      </c>
      <c r="Q330">
        <f>VLOOKUP(Table7[[#This Row],[Product_ID]],Table4_2[#All],5,FALSE)</f>
        <v>480.9</v>
      </c>
      <c r="R330">
        <f>VLOOKUP(Table7[[#This Row],[Product_ID]],Table4_2[#All],6,FALSE)</f>
        <v>104</v>
      </c>
      <c r="S330" t="s">
        <v>1776</v>
      </c>
      <c r="T330" t="str">
        <f>VLOOKUP(Table7[[#This Row],[Store_ID]],Table5[#All],2,FALSE)</f>
        <v>Benson-Elliott</v>
      </c>
      <c r="U330" t="str">
        <f>VLOOKUP(Table7[[#This Row],[Store_ID]],Table5[#All],3,FALSE)</f>
        <v>East</v>
      </c>
      <c r="V330" t="str">
        <f>VLOOKUP(Table7[[#This Row],[Store_ID]],Table5[#All],4,FALSE)</f>
        <v>Port Josephberg</v>
      </c>
      <c r="W330" t="str">
        <f>VLOOKUP(Table7[[#This Row],[Store_ID]],Table5[#All],5,FALSE)</f>
        <v>Online</v>
      </c>
      <c r="X330">
        <v>3</v>
      </c>
      <c r="Y330">
        <v>573.1</v>
      </c>
      <c r="Z330">
        <v>0.16</v>
      </c>
      <c r="AA330" t="s">
        <v>1829</v>
      </c>
      <c r="AB330">
        <v>1444.212</v>
      </c>
    </row>
    <row r="331" spans="1:28" x14ac:dyDescent="0.25">
      <c r="A331" t="s">
        <v>2155</v>
      </c>
      <c r="B331" s="2">
        <v>45756</v>
      </c>
      <c r="C331" t="s">
        <v>1014</v>
      </c>
      <c r="D331" t="str">
        <f>VLOOKUP(Table7[[#This Row],[Customer_ID]],Table1[#All],2,FALSE)</f>
        <v>Samuel Arias</v>
      </c>
      <c r="E331">
        <f t="shared" si="16"/>
        <v>9</v>
      </c>
      <c r="F331">
        <f t="shared" si="17"/>
        <v>4</v>
      </c>
      <c r="G331">
        <f t="shared" si="18"/>
        <v>2025</v>
      </c>
      <c r="H331">
        <f>VLOOKUP(Table7[[#This Row],[Customer_ID]],Table1[#All],3,FALSE)</f>
        <v>54</v>
      </c>
      <c r="I331" t="str">
        <f>VLOOKUP(Table7[[#This Row],[Customer_ID]],Table1[#All],4,FALSE)</f>
        <v>Male</v>
      </c>
      <c r="J331" t="str">
        <f>VLOOKUP(Table7[[#This Row],[Customer_ID]],Table1[#All],5,FALSE)</f>
        <v>North Nicole</v>
      </c>
      <c r="K331" t="str">
        <f>VLOOKUP(Table7[[#This Row],[Customer_ID]],Table1[#All],6,FALSE)</f>
        <v>Wyoming</v>
      </c>
      <c r="L331" t="str">
        <f>VLOOKUP(Table7[[#This Row],[Customer_ID]],Table1[#All],7,FALSE)</f>
        <v>USA</v>
      </c>
      <c r="M331" t="str">
        <f>VLOOKUP(Table7[[#This Row],[Customer_ID]],Table1[#All],8,FALSE)</f>
        <v>Bronze</v>
      </c>
      <c r="N331" t="s">
        <v>1557</v>
      </c>
      <c r="O331" t="str">
        <f>VLOOKUP(Table7[[#This Row],[Product_ID]],Table4_2[#All],3,FALSE)</f>
        <v>Beauty</v>
      </c>
      <c r="P331" t="str">
        <f>VLOOKUP(Table7[[#This Row],[Product_ID]],Table4_2[#All],4,FALSE)</f>
        <v>Skincare</v>
      </c>
      <c r="Q331">
        <f>VLOOKUP(Table7[[#This Row],[Product_ID]],Table4_2[#All],5,FALSE)</f>
        <v>312.8</v>
      </c>
      <c r="R331">
        <f>VLOOKUP(Table7[[#This Row],[Product_ID]],Table4_2[#All],6,FALSE)</f>
        <v>350</v>
      </c>
      <c r="S331" t="s">
        <v>1752</v>
      </c>
      <c r="T331" t="str">
        <f>VLOOKUP(Table7[[#This Row],[Store_ID]],Table5[#All],2,FALSE)</f>
        <v>Rivera-Warner</v>
      </c>
      <c r="U331" t="str">
        <f>VLOOKUP(Table7[[#This Row],[Store_ID]],Table5[#All],3,FALSE)</f>
        <v>East</v>
      </c>
      <c r="V331" t="str">
        <f>VLOOKUP(Table7[[#This Row],[Store_ID]],Table5[#All],4,FALSE)</f>
        <v>Washingtonfurt</v>
      </c>
      <c r="W331" t="str">
        <f>VLOOKUP(Table7[[#This Row],[Store_ID]],Table5[#All],5,FALSE)</f>
        <v>Flagship</v>
      </c>
      <c r="X331">
        <v>4</v>
      </c>
      <c r="Y331">
        <v>24.72</v>
      </c>
      <c r="Z331">
        <v>0.28000000000000003</v>
      </c>
      <c r="AA331" t="s">
        <v>1824</v>
      </c>
      <c r="AB331">
        <v>71.193599999999989</v>
      </c>
    </row>
    <row r="332" spans="1:28" x14ac:dyDescent="0.25">
      <c r="A332" t="s">
        <v>2156</v>
      </c>
      <c r="B332" s="2">
        <v>45478</v>
      </c>
      <c r="C332" t="s">
        <v>803</v>
      </c>
      <c r="D332" t="str">
        <f>VLOOKUP(Table7[[#This Row],[Customer_ID]],Table1[#All],2,FALSE)</f>
        <v>Tyler Garner</v>
      </c>
      <c r="E332">
        <f t="shared" si="16"/>
        <v>5</v>
      </c>
      <c r="F332">
        <f t="shared" si="17"/>
        <v>7</v>
      </c>
      <c r="G332">
        <f t="shared" si="18"/>
        <v>2024</v>
      </c>
      <c r="H332">
        <f>VLOOKUP(Table7[[#This Row],[Customer_ID]],Table1[#All],3,FALSE)</f>
        <v>64</v>
      </c>
      <c r="I332" t="str">
        <f>VLOOKUP(Table7[[#This Row],[Customer_ID]],Table1[#All],4,FALSE)</f>
        <v>Male</v>
      </c>
      <c r="J332" t="str">
        <f>VLOOKUP(Table7[[#This Row],[Customer_ID]],Table1[#All],5,FALSE)</f>
        <v>Port Coreyfort</v>
      </c>
      <c r="K332" t="str">
        <f>VLOOKUP(Table7[[#This Row],[Customer_ID]],Table1[#All],6,FALSE)</f>
        <v>Alabama</v>
      </c>
      <c r="L332" t="str">
        <f>VLOOKUP(Table7[[#This Row],[Customer_ID]],Table1[#All],7,FALSE)</f>
        <v>USA</v>
      </c>
      <c r="M332" t="str">
        <f>VLOOKUP(Table7[[#This Row],[Customer_ID]],Table1[#All],8,FALSE)</f>
        <v>Silver</v>
      </c>
      <c r="N332" t="s">
        <v>1565</v>
      </c>
      <c r="O332" t="str">
        <f>VLOOKUP(Table7[[#This Row],[Product_ID]],Table4_2[#All],3,FALSE)</f>
        <v>Sports</v>
      </c>
      <c r="P332" t="str">
        <f>VLOOKUP(Table7[[#This Row],[Product_ID]],Table4_2[#All],4,FALSE)</f>
        <v>Fitness</v>
      </c>
      <c r="Q332">
        <f>VLOOKUP(Table7[[#This Row],[Product_ID]],Table4_2[#All],5,FALSE)</f>
        <v>495.72</v>
      </c>
      <c r="R332">
        <f>VLOOKUP(Table7[[#This Row],[Product_ID]],Table4_2[#All],6,FALSE)</f>
        <v>323</v>
      </c>
      <c r="S332" t="s">
        <v>1786</v>
      </c>
      <c r="T332" t="str">
        <f>VLOOKUP(Table7[[#This Row],[Store_ID]],Table5[#All],2,FALSE)</f>
        <v>Moore, Padilla and Butler</v>
      </c>
      <c r="U332" t="str">
        <f>VLOOKUP(Table7[[#This Row],[Store_ID]],Table5[#All],3,FALSE)</f>
        <v>South</v>
      </c>
      <c r="V332" t="str">
        <f>VLOOKUP(Table7[[#This Row],[Store_ID]],Table5[#All],4,FALSE)</f>
        <v>East Johnstad</v>
      </c>
      <c r="W332" t="str">
        <f>VLOOKUP(Table7[[#This Row],[Store_ID]],Table5[#All],5,FALSE)</f>
        <v>Flagship</v>
      </c>
      <c r="X332">
        <v>3</v>
      </c>
      <c r="Y332">
        <v>268.89</v>
      </c>
      <c r="Z332">
        <v>7.0000000000000007E-2</v>
      </c>
      <c r="AA332" t="s">
        <v>1829</v>
      </c>
      <c r="AB332">
        <v>750.20309999999995</v>
      </c>
    </row>
    <row r="333" spans="1:28" x14ac:dyDescent="0.25">
      <c r="A333" t="s">
        <v>2157</v>
      </c>
      <c r="B333" s="2">
        <v>45890</v>
      </c>
      <c r="C333" t="s">
        <v>821</v>
      </c>
      <c r="D333" t="str">
        <f>VLOOKUP(Table7[[#This Row],[Customer_ID]],Table1[#All],2,FALSE)</f>
        <v>Christopher David</v>
      </c>
      <c r="E333">
        <f t="shared" si="16"/>
        <v>21</v>
      </c>
      <c r="F333">
        <f t="shared" si="17"/>
        <v>8</v>
      </c>
      <c r="G333">
        <f t="shared" si="18"/>
        <v>2025</v>
      </c>
      <c r="H333">
        <f>VLOOKUP(Table7[[#This Row],[Customer_ID]],Table1[#All],3,FALSE)</f>
        <v>42</v>
      </c>
      <c r="I333" t="str">
        <f>VLOOKUP(Table7[[#This Row],[Customer_ID]],Table1[#All],4,FALSE)</f>
        <v>Male</v>
      </c>
      <c r="J333" t="str">
        <f>VLOOKUP(Table7[[#This Row],[Customer_ID]],Table1[#All],5,FALSE)</f>
        <v>Karenmouth</v>
      </c>
      <c r="K333" t="str">
        <f>VLOOKUP(Table7[[#This Row],[Customer_ID]],Table1[#All],6,FALSE)</f>
        <v>Massachusetts</v>
      </c>
      <c r="L333" t="str">
        <f>VLOOKUP(Table7[[#This Row],[Customer_ID]],Table1[#All],7,FALSE)</f>
        <v>USA</v>
      </c>
      <c r="M333" t="str">
        <f>VLOOKUP(Table7[[#This Row],[Customer_ID]],Table1[#All],8,FALSE)</f>
        <v>Silver</v>
      </c>
      <c r="N333" t="s">
        <v>1684</v>
      </c>
      <c r="O333" t="str">
        <f>VLOOKUP(Table7[[#This Row],[Product_ID]],Table4_2[#All],3,FALSE)</f>
        <v>Home</v>
      </c>
      <c r="P333" t="str">
        <f>VLOOKUP(Table7[[#This Row],[Product_ID]],Table4_2[#All],4,FALSE)</f>
        <v>Furniture</v>
      </c>
      <c r="Q333">
        <f>VLOOKUP(Table7[[#This Row],[Product_ID]],Table4_2[#All],5,FALSE)</f>
        <v>243.7</v>
      </c>
      <c r="R333">
        <f>VLOOKUP(Table7[[#This Row],[Product_ID]],Table4_2[#All],6,FALSE)</f>
        <v>130</v>
      </c>
      <c r="S333" t="s">
        <v>1786</v>
      </c>
      <c r="T333" t="str">
        <f>VLOOKUP(Table7[[#This Row],[Store_ID]],Table5[#All],2,FALSE)</f>
        <v>Moore, Padilla and Butler</v>
      </c>
      <c r="U333" t="str">
        <f>VLOOKUP(Table7[[#This Row],[Store_ID]],Table5[#All],3,FALSE)</f>
        <v>South</v>
      </c>
      <c r="V333" t="str">
        <f>VLOOKUP(Table7[[#This Row],[Store_ID]],Table5[#All],4,FALSE)</f>
        <v>East Johnstad</v>
      </c>
      <c r="W333" t="str">
        <f>VLOOKUP(Table7[[#This Row],[Store_ID]],Table5[#All],5,FALSE)</f>
        <v>Flagship</v>
      </c>
      <c r="X333">
        <v>1</v>
      </c>
      <c r="Y333">
        <v>78.5</v>
      </c>
      <c r="Z333">
        <v>0.17</v>
      </c>
      <c r="AA333" t="s">
        <v>1829</v>
      </c>
      <c r="AB333">
        <v>65.155000000000001</v>
      </c>
    </row>
    <row r="334" spans="1:28" x14ac:dyDescent="0.25">
      <c r="A334" t="s">
        <v>2158</v>
      </c>
      <c r="B334" s="2">
        <v>45815</v>
      </c>
      <c r="C334" t="s">
        <v>455</v>
      </c>
      <c r="D334" t="str">
        <f>VLOOKUP(Table7[[#This Row],[Customer_ID]],Table1[#All],2,FALSE)</f>
        <v>Hayley Pope</v>
      </c>
      <c r="E334">
        <f t="shared" si="16"/>
        <v>7</v>
      </c>
      <c r="F334">
        <f t="shared" si="17"/>
        <v>6</v>
      </c>
      <c r="G334">
        <f t="shared" si="18"/>
        <v>2025</v>
      </c>
      <c r="H334">
        <f>VLOOKUP(Table7[[#This Row],[Customer_ID]],Table1[#All],3,FALSE)</f>
        <v>62</v>
      </c>
      <c r="I334" t="str">
        <f>VLOOKUP(Table7[[#This Row],[Customer_ID]],Table1[#All],4,FALSE)</f>
        <v>Female</v>
      </c>
      <c r="J334" t="str">
        <f>VLOOKUP(Table7[[#This Row],[Customer_ID]],Table1[#All],5,FALSE)</f>
        <v>West Stephenville</v>
      </c>
      <c r="K334" t="str">
        <f>VLOOKUP(Table7[[#This Row],[Customer_ID]],Table1[#All],6,FALSE)</f>
        <v>Florida</v>
      </c>
      <c r="L334" t="str">
        <f>VLOOKUP(Table7[[#This Row],[Customer_ID]],Table1[#All],7,FALSE)</f>
        <v>USA</v>
      </c>
      <c r="M334" t="str">
        <f>VLOOKUP(Table7[[#This Row],[Customer_ID]],Table1[#All],8,FALSE)</f>
        <v>Bronze</v>
      </c>
      <c r="N334" t="s">
        <v>1620</v>
      </c>
      <c r="O334" t="str">
        <f>VLOOKUP(Table7[[#This Row],[Product_ID]],Table4_2[#All],3,FALSE)</f>
        <v>Clothing</v>
      </c>
      <c r="P334" t="str">
        <f>VLOOKUP(Table7[[#This Row],[Product_ID]],Table4_2[#All],4,FALSE)</f>
        <v>Tops</v>
      </c>
      <c r="Q334">
        <f>VLOOKUP(Table7[[#This Row],[Product_ID]],Table4_2[#All],5,FALSE)</f>
        <v>223.43</v>
      </c>
      <c r="R334">
        <f>VLOOKUP(Table7[[#This Row],[Product_ID]],Table4_2[#All],6,FALSE)</f>
        <v>154</v>
      </c>
      <c r="S334" t="s">
        <v>1769</v>
      </c>
      <c r="T334" t="str">
        <f>VLOOKUP(Table7[[#This Row],[Store_ID]],Table5[#All],2,FALSE)</f>
        <v>Alexander Group</v>
      </c>
      <c r="U334" t="str">
        <f>VLOOKUP(Table7[[#This Row],[Store_ID]],Table5[#All],3,FALSE)</f>
        <v>South</v>
      </c>
      <c r="V334" t="str">
        <f>VLOOKUP(Table7[[#This Row],[Store_ID]],Table5[#All],4,FALSE)</f>
        <v>Port Sharon</v>
      </c>
      <c r="W334" t="str">
        <f>VLOOKUP(Table7[[#This Row],[Store_ID]],Table5[#All],5,FALSE)</f>
        <v>Online</v>
      </c>
      <c r="X334">
        <v>3</v>
      </c>
      <c r="Y334">
        <v>399.42</v>
      </c>
      <c r="Z334">
        <v>0.02</v>
      </c>
      <c r="AA334" t="s">
        <v>1824</v>
      </c>
      <c r="AB334">
        <v>1174.2947999999999</v>
      </c>
    </row>
    <row r="335" spans="1:28" x14ac:dyDescent="0.25">
      <c r="A335" t="s">
        <v>2159</v>
      </c>
      <c r="B335" s="2">
        <v>45891</v>
      </c>
      <c r="C335" t="s">
        <v>307</v>
      </c>
      <c r="D335" t="str">
        <f>VLOOKUP(Table7[[#This Row],[Customer_ID]],Table1[#All],2,FALSE)</f>
        <v>Richard Delgado</v>
      </c>
      <c r="E335">
        <f t="shared" si="16"/>
        <v>22</v>
      </c>
      <c r="F335">
        <f t="shared" si="17"/>
        <v>8</v>
      </c>
      <c r="G335">
        <f t="shared" si="18"/>
        <v>2025</v>
      </c>
      <c r="H335">
        <f>VLOOKUP(Table7[[#This Row],[Customer_ID]],Table1[#All],3,FALSE)</f>
        <v>36</v>
      </c>
      <c r="I335" t="str">
        <f>VLOOKUP(Table7[[#This Row],[Customer_ID]],Table1[#All],4,FALSE)</f>
        <v>Male</v>
      </c>
      <c r="J335" t="str">
        <f>VLOOKUP(Table7[[#This Row],[Customer_ID]],Table1[#All],5,FALSE)</f>
        <v>West Theodorechester</v>
      </c>
      <c r="K335" t="str">
        <f>VLOOKUP(Table7[[#This Row],[Customer_ID]],Table1[#All],6,FALSE)</f>
        <v>Pennsylvania</v>
      </c>
      <c r="L335" t="str">
        <f>VLOOKUP(Table7[[#This Row],[Customer_ID]],Table1[#All],7,FALSE)</f>
        <v>USA</v>
      </c>
      <c r="M335" t="str">
        <f>VLOOKUP(Table7[[#This Row],[Customer_ID]],Table1[#All],8,FALSE)</f>
        <v>Silver</v>
      </c>
      <c r="N335" t="s">
        <v>1610</v>
      </c>
      <c r="O335" t="str">
        <f>VLOOKUP(Table7[[#This Row],[Product_ID]],Table4_2[#All],3,FALSE)</f>
        <v>Sports</v>
      </c>
      <c r="P335" t="str">
        <f>VLOOKUP(Table7[[#This Row],[Product_ID]],Table4_2[#All],4,FALSE)</f>
        <v>Team Sports</v>
      </c>
      <c r="Q335">
        <f>VLOOKUP(Table7[[#This Row],[Product_ID]],Table4_2[#All],5,FALSE)</f>
        <v>204.39</v>
      </c>
      <c r="R335">
        <f>VLOOKUP(Table7[[#This Row],[Product_ID]],Table4_2[#All],6,FALSE)</f>
        <v>281</v>
      </c>
      <c r="S335" t="s">
        <v>1813</v>
      </c>
      <c r="T335" t="str">
        <f>VLOOKUP(Table7[[#This Row],[Store_ID]],Table5[#All],2,FALSE)</f>
        <v>Mann-Austin</v>
      </c>
      <c r="U335" t="str">
        <f>VLOOKUP(Table7[[#This Row],[Store_ID]],Table5[#All],3,FALSE)</f>
        <v>East</v>
      </c>
      <c r="V335" t="str">
        <f>VLOOKUP(Table7[[#This Row],[Store_ID]],Table5[#All],4,FALSE)</f>
        <v>Vasquezborough</v>
      </c>
      <c r="W335" t="str">
        <f>VLOOKUP(Table7[[#This Row],[Store_ID]],Table5[#All],5,FALSE)</f>
        <v>Online</v>
      </c>
      <c r="X335">
        <v>3</v>
      </c>
      <c r="Y335">
        <v>455.82</v>
      </c>
      <c r="Z335">
        <v>0.01</v>
      </c>
      <c r="AA335" t="s">
        <v>1826</v>
      </c>
      <c r="AB335">
        <v>1353.7854</v>
      </c>
    </row>
    <row r="336" spans="1:28" x14ac:dyDescent="0.25">
      <c r="A336" t="s">
        <v>2160</v>
      </c>
      <c r="B336" s="2">
        <v>45609</v>
      </c>
      <c r="C336" t="s">
        <v>1095</v>
      </c>
      <c r="D336" t="str">
        <f>VLOOKUP(Table7[[#This Row],[Customer_ID]],Table1[#All],2,FALSE)</f>
        <v>Heather Valenzuela</v>
      </c>
      <c r="E336">
        <f t="shared" si="16"/>
        <v>13</v>
      </c>
      <c r="F336">
        <f t="shared" si="17"/>
        <v>11</v>
      </c>
      <c r="G336">
        <f t="shared" si="18"/>
        <v>2024</v>
      </c>
      <c r="H336">
        <f>VLOOKUP(Table7[[#This Row],[Customer_ID]],Table1[#All],3,FALSE)</f>
        <v>31</v>
      </c>
      <c r="I336" t="str">
        <f>VLOOKUP(Table7[[#This Row],[Customer_ID]],Table1[#All],4,FALSE)</f>
        <v>Male</v>
      </c>
      <c r="J336" t="str">
        <f>VLOOKUP(Table7[[#This Row],[Customer_ID]],Table1[#All],5,FALSE)</f>
        <v>New Angiefurt</v>
      </c>
      <c r="K336" t="str">
        <f>VLOOKUP(Table7[[#This Row],[Customer_ID]],Table1[#All],6,FALSE)</f>
        <v>Alaska</v>
      </c>
      <c r="L336" t="str">
        <f>VLOOKUP(Table7[[#This Row],[Customer_ID]],Table1[#All],7,FALSE)</f>
        <v>USA</v>
      </c>
      <c r="M336" t="str">
        <f>VLOOKUP(Table7[[#This Row],[Customer_ID]],Table1[#All],8,FALSE)</f>
        <v>Bronze</v>
      </c>
      <c r="N336" t="s">
        <v>1648</v>
      </c>
      <c r="O336" t="str">
        <f>VLOOKUP(Table7[[#This Row],[Product_ID]],Table4_2[#All],3,FALSE)</f>
        <v>Sports</v>
      </c>
      <c r="P336" t="str">
        <f>VLOOKUP(Table7[[#This Row],[Product_ID]],Table4_2[#All],4,FALSE)</f>
        <v>Fitness</v>
      </c>
      <c r="Q336">
        <f>VLOOKUP(Table7[[#This Row],[Product_ID]],Table4_2[#All],5,FALSE)</f>
        <v>190.29</v>
      </c>
      <c r="R336">
        <f>VLOOKUP(Table7[[#This Row],[Product_ID]],Table4_2[#All],6,FALSE)</f>
        <v>260</v>
      </c>
      <c r="S336" t="s">
        <v>1773</v>
      </c>
      <c r="T336" t="str">
        <f>VLOOKUP(Table7[[#This Row],[Store_ID]],Table5[#All],2,FALSE)</f>
        <v>Gray Ltd</v>
      </c>
      <c r="U336" t="str">
        <f>VLOOKUP(Table7[[#This Row],[Store_ID]],Table5[#All],3,FALSE)</f>
        <v>North</v>
      </c>
      <c r="V336" t="str">
        <f>VLOOKUP(Table7[[#This Row],[Store_ID]],Table5[#All],4,FALSE)</f>
        <v>New Michaelchester</v>
      </c>
      <c r="W336" t="str">
        <f>VLOOKUP(Table7[[#This Row],[Store_ID]],Table5[#All],5,FALSE)</f>
        <v>Outlet</v>
      </c>
      <c r="X336">
        <v>2</v>
      </c>
      <c r="Y336">
        <v>613.23</v>
      </c>
      <c r="Z336">
        <v>0.15</v>
      </c>
      <c r="AA336" t="s">
        <v>1826</v>
      </c>
      <c r="AB336">
        <v>1042.491</v>
      </c>
    </row>
    <row r="337" spans="1:28" x14ac:dyDescent="0.25">
      <c r="A337" t="s">
        <v>2161</v>
      </c>
      <c r="B337" s="2">
        <v>45309</v>
      </c>
      <c r="C337" t="s">
        <v>1414</v>
      </c>
      <c r="D337" t="str">
        <f>VLOOKUP(Table7[[#This Row],[Customer_ID]],Table1[#All],2,FALSE)</f>
        <v>Kelly Garrett</v>
      </c>
      <c r="E337">
        <f t="shared" si="16"/>
        <v>18</v>
      </c>
      <c r="F337">
        <f t="shared" si="17"/>
        <v>1</v>
      </c>
      <c r="G337">
        <f t="shared" si="18"/>
        <v>2024</v>
      </c>
      <c r="H337">
        <f>VLOOKUP(Table7[[#This Row],[Customer_ID]],Table1[#All],3,FALSE)</f>
        <v>62</v>
      </c>
      <c r="I337" t="str">
        <f>VLOOKUP(Table7[[#This Row],[Customer_ID]],Table1[#All],4,FALSE)</f>
        <v>Female</v>
      </c>
      <c r="J337" t="str">
        <f>VLOOKUP(Table7[[#This Row],[Customer_ID]],Table1[#All],5,FALSE)</f>
        <v>Port Taylorberg</v>
      </c>
      <c r="K337" t="str">
        <f>VLOOKUP(Table7[[#This Row],[Customer_ID]],Table1[#All],6,FALSE)</f>
        <v>Pennsylvania</v>
      </c>
      <c r="L337" t="str">
        <f>VLOOKUP(Table7[[#This Row],[Customer_ID]],Table1[#All],7,FALSE)</f>
        <v>USA</v>
      </c>
      <c r="M337" t="str">
        <f>VLOOKUP(Table7[[#This Row],[Customer_ID]],Table1[#All],8,FALSE)</f>
        <v>Silver</v>
      </c>
      <c r="N337" t="s">
        <v>1549</v>
      </c>
      <c r="O337" t="str">
        <f>VLOOKUP(Table7[[#This Row],[Product_ID]],Table4_2[#All],3,FALSE)</f>
        <v>Clothing</v>
      </c>
      <c r="P337" t="str">
        <f>VLOOKUP(Table7[[#This Row],[Product_ID]],Table4_2[#All],4,FALSE)</f>
        <v>Outerwear</v>
      </c>
      <c r="Q337">
        <f>VLOOKUP(Table7[[#This Row],[Product_ID]],Table4_2[#All],5,FALSE)</f>
        <v>265.73266666666666</v>
      </c>
      <c r="R337">
        <f>VLOOKUP(Table7[[#This Row],[Product_ID]],Table4_2[#All],6,FALSE)</f>
        <v>352</v>
      </c>
      <c r="S337" t="s">
        <v>1799</v>
      </c>
      <c r="T337" t="str">
        <f>VLOOKUP(Table7[[#This Row],[Store_ID]],Table5[#All],2,FALSE)</f>
        <v>Mcdonald Inc</v>
      </c>
      <c r="U337" t="str">
        <f>VLOOKUP(Table7[[#This Row],[Store_ID]],Table5[#All],3,FALSE)</f>
        <v>South</v>
      </c>
      <c r="V337" t="str">
        <f>VLOOKUP(Table7[[#This Row],[Store_ID]],Table5[#All],4,FALSE)</f>
        <v>Christopherland</v>
      </c>
      <c r="W337" t="str">
        <f>VLOOKUP(Table7[[#This Row],[Store_ID]],Table5[#All],5,FALSE)</f>
        <v>Outlet</v>
      </c>
      <c r="X337">
        <v>4</v>
      </c>
      <c r="Y337">
        <v>971.9</v>
      </c>
      <c r="Z337">
        <v>0.28000000000000003</v>
      </c>
      <c r="AA337" t="s">
        <v>1826</v>
      </c>
      <c r="AB337">
        <v>2799.0720000000001</v>
      </c>
    </row>
    <row r="338" spans="1:28" x14ac:dyDescent="0.25">
      <c r="A338" t="s">
        <v>2162</v>
      </c>
      <c r="B338" s="2">
        <v>45519</v>
      </c>
      <c r="C338" t="s">
        <v>137</v>
      </c>
      <c r="D338" t="str">
        <f>VLOOKUP(Table7[[#This Row],[Customer_ID]],Table1[#All],2,FALSE)</f>
        <v>Christopher Olson</v>
      </c>
      <c r="E338">
        <f t="shared" si="16"/>
        <v>15</v>
      </c>
      <c r="F338">
        <f t="shared" si="17"/>
        <v>8</v>
      </c>
      <c r="G338">
        <f t="shared" si="18"/>
        <v>2024</v>
      </c>
      <c r="H338">
        <f>VLOOKUP(Table7[[#This Row],[Customer_ID]],Table1[#All],3,FALSE)</f>
        <v>27</v>
      </c>
      <c r="I338" t="str">
        <f>VLOOKUP(Table7[[#This Row],[Customer_ID]],Table1[#All],4,FALSE)</f>
        <v>Female</v>
      </c>
      <c r="J338" t="str">
        <f>VLOOKUP(Table7[[#This Row],[Customer_ID]],Table1[#All],5,FALSE)</f>
        <v>West Richard</v>
      </c>
      <c r="K338" t="str">
        <f>VLOOKUP(Table7[[#This Row],[Customer_ID]],Table1[#All],6,FALSE)</f>
        <v>Maryland</v>
      </c>
      <c r="L338" t="str">
        <f>VLOOKUP(Table7[[#This Row],[Customer_ID]],Table1[#All],7,FALSE)</f>
        <v>USA</v>
      </c>
      <c r="M338" t="str">
        <f>VLOOKUP(Table7[[#This Row],[Customer_ID]],Table1[#All],8,FALSE)</f>
        <v>Platinum</v>
      </c>
      <c r="N338" t="s">
        <v>1604</v>
      </c>
      <c r="O338" t="str">
        <f>VLOOKUP(Table7[[#This Row],[Product_ID]],Table4_2[#All],3,FALSE)</f>
        <v>Sports</v>
      </c>
      <c r="P338" t="str">
        <f>VLOOKUP(Table7[[#This Row],[Product_ID]],Table4_2[#All],4,FALSE)</f>
        <v>Accessories</v>
      </c>
      <c r="Q338">
        <f>VLOOKUP(Table7[[#This Row],[Product_ID]],Table4_2[#All],5,FALSE)</f>
        <v>38.76</v>
      </c>
      <c r="R338">
        <f>VLOOKUP(Table7[[#This Row],[Product_ID]],Table4_2[#All],6,FALSE)</f>
        <v>137</v>
      </c>
      <c r="S338" t="s">
        <v>1779</v>
      </c>
      <c r="T338" t="str">
        <f>VLOOKUP(Table7[[#This Row],[Store_ID]],Table5[#All],2,FALSE)</f>
        <v>Martinez-Mullins</v>
      </c>
      <c r="U338" t="str">
        <f>VLOOKUP(Table7[[#This Row],[Store_ID]],Table5[#All],3,FALSE)</f>
        <v>South</v>
      </c>
      <c r="V338" t="str">
        <f>VLOOKUP(Table7[[#This Row],[Store_ID]],Table5[#All],4,FALSE)</f>
        <v>Williamsfurt</v>
      </c>
      <c r="W338" t="str">
        <f>VLOOKUP(Table7[[#This Row],[Store_ID]],Table5[#All],5,FALSE)</f>
        <v>Online</v>
      </c>
      <c r="X338">
        <v>3</v>
      </c>
      <c r="Y338">
        <v>884.92</v>
      </c>
      <c r="Z338">
        <v>0.06</v>
      </c>
      <c r="AA338" t="s">
        <v>1826</v>
      </c>
      <c r="AB338">
        <v>2495.4744000000001</v>
      </c>
    </row>
    <row r="339" spans="1:28" x14ac:dyDescent="0.25">
      <c r="A339" t="s">
        <v>2163</v>
      </c>
      <c r="B339" s="2">
        <v>45921</v>
      </c>
      <c r="C339" t="s">
        <v>314</v>
      </c>
      <c r="D339" t="str">
        <f>VLOOKUP(Table7[[#This Row],[Customer_ID]],Table1[#All],2,FALSE)</f>
        <v>Melissa Duffy MD</v>
      </c>
      <c r="E339">
        <f t="shared" si="16"/>
        <v>21</v>
      </c>
      <c r="F339">
        <f t="shared" si="17"/>
        <v>9</v>
      </c>
      <c r="G339">
        <f t="shared" si="18"/>
        <v>2025</v>
      </c>
      <c r="H339">
        <f>VLOOKUP(Table7[[#This Row],[Customer_ID]],Table1[#All],3,FALSE)</f>
        <v>58</v>
      </c>
      <c r="I339" t="str">
        <f>VLOOKUP(Table7[[#This Row],[Customer_ID]],Table1[#All],4,FALSE)</f>
        <v>Female</v>
      </c>
      <c r="J339" t="str">
        <f>VLOOKUP(Table7[[#This Row],[Customer_ID]],Table1[#All],5,FALSE)</f>
        <v>East Jenna</v>
      </c>
      <c r="K339" t="str">
        <f>VLOOKUP(Table7[[#This Row],[Customer_ID]],Table1[#All],6,FALSE)</f>
        <v>South Carolina</v>
      </c>
      <c r="L339" t="str">
        <f>VLOOKUP(Table7[[#This Row],[Customer_ID]],Table1[#All],7,FALSE)</f>
        <v>USA</v>
      </c>
      <c r="M339" t="str">
        <f>VLOOKUP(Table7[[#This Row],[Customer_ID]],Table1[#All],8,FALSE)</f>
        <v>Bronze</v>
      </c>
      <c r="N339" t="s">
        <v>1562</v>
      </c>
      <c r="O339" t="str">
        <f>VLOOKUP(Table7[[#This Row],[Product_ID]],Table4_2[#All],3,FALSE)</f>
        <v>Electronics</v>
      </c>
      <c r="P339" t="str">
        <f>VLOOKUP(Table7[[#This Row],[Product_ID]],Table4_2[#All],4,FALSE)</f>
        <v>Audio</v>
      </c>
      <c r="Q339">
        <f>VLOOKUP(Table7[[#This Row],[Product_ID]],Table4_2[#All],5,FALSE)</f>
        <v>439.07</v>
      </c>
      <c r="R339">
        <f>VLOOKUP(Table7[[#This Row],[Product_ID]],Table4_2[#All],6,FALSE)</f>
        <v>142</v>
      </c>
      <c r="S339" t="s">
        <v>1786</v>
      </c>
      <c r="T339" t="str">
        <f>VLOOKUP(Table7[[#This Row],[Store_ID]],Table5[#All],2,FALSE)</f>
        <v>Moore, Padilla and Butler</v>
      </c>
      <c r="U339" t="str">
        <f>VLOOKUP(Table7[[#This Row],[Store_ID]],Table5[#All],3,FALSE)</f>
        <v>South</v>
      </c>
      <c r="V339" t="str">
        <f>VLOOKUP(Table7[[#This Row],[Store_ID]],Table5[#All],4,FALSE)</f>
        <v>East Johnstad</v>
      </c>
      <c r="W339" t="str">
        <f>VLOOKUP(Table7[[#This Row],[Store_ID]],Table5[#All],5,FALSE)</f>
        <v>Flagship</v>
      </c>
      <c r="X339">
        <v>1</v>
      </c>
      <c r="Y339">
        <v>125</v>
      </c>
      <c r="Z339">
        <v>0.23</v>
      </c>
      <c r="AA339" t="s">
        <v>1824</v>
      </c>
      <c r="AB339">
        <v>96.25</v>
      </c>
    </row>
    <row r="340" spans="1:28" x14ac:dyDescent="0.25">
      <c r="A340" t="s">
        <v>2164</v>
      </c>
      <c r="B340" s="2">
        <v>45465</v>
      </c>
      <c r="C340" t="s">
        <v>441</v>
      </c>
      <c r="D340" t="str">
        <f>VLOOKUP(Table7[[#This Row],[Customer_ID]],Table1[#All],2,FALSE)</f>
        <v>Susan Mcdonald</v>
      </c>
      <c r="E340">
        <f t="shared" si="16"/>
        <v>22</v>
      </c>
      <c r="F340">
        <f t="shared" si="17"/>
        <v>6</v>
      </c>
      <c r="G340">
        <f t="shared" si="18"/>
        <v>2024</v>
      </c>
      <c r="H340">
        <f>VLOOKUP(Table7[[#This Row],[Customer_ID]],Table1[#All],3,FALSE)</f>
        <v>45</v>
      </c>
      <c r="I340" t="str">
        <f>VLOOKUP(Table7[[#This Row],[Customer_ID]],Table1[#All],4,FALSE)</f>
        <v>Male</v>
      </c>
      <c r="J340" t="str">
        <f>VLOOKUP(Table7[[#This Row],[Customer_ID]],Table1[#All],5,FALSE)</f>
        <v>East Ellen</v>
      </c>
      <c r="K340" t="str">
        <f>VLOOKUP(Table7[[#This Row],[Customer_ID]],Table1[#All],6,FALSE)</f>
        <v>Arkansas</v>
      </c>
      <c r="L340" t="str">
        <f>VLOOKUP(Table7[[#This Row],[Customer_ID]],Table1[#All],7,FALSE)</f>
        <v>USA</v>
      </c>
      <c r="M340" t="str">
        <f>VLOOKUP(Table7[[#This Row],[Customer_ID]],Table1[#All],8,FALSE)</f>
        <v>Silver</v>
      </c>
      <c r="N340" t="s">
        <v>1568</v>
      </c>
      <c r="O340" t="str">
        <f>VLOOKUP(Table7[[#This Row],[Product_ID]],Table4_2[#All],3,FALSE)</f>
        <v>Home</v>
      </c>
      <c r="P340" t="str">
        <f>VLOOKUP(Table7[[#This Row],[Product_ID]],Table4_2[#All],4,FALSE)</f>
        <v>Kitchen</v>
      </c>
      <c r="Q340">
        <f>VLOOKUP(Table7[[#This Row],[Product_ID]],Table4_2[#All],5,FALSE)</f>
        <v>298.86</v>
      </c>
      <c r="R340">
        <f>VLOOKUP(Table7[[#This Row],[Product_ID]],Table4_2[#All],6,FALSE)</f>
        <v>308</v>
      </c>
      <c r="S340" t="s">
        <v>1801</v>
      </c>
      <c r="T340" t="str">
        <f>VLOOKUP(Table7[[#This Row],[Store_ID]],Table5[#All],2,FALSE)</f>
        <v>Shelton PLC</v>
      </c>
      <c r="U340" t="str">
        <f>VLOOKUP(Table7[[#This Row],[Store_ID]],Table5[#All],3,FALSE)</f>
        <v>North</v>
      </c>
      <c r="V340" t="str">
        <f>VLOOKUP(Table7[[#This Row],[Store_ID]],Table5[#All],4,FALSE)</f>
        <v>East Jenniferstad</v>
      </c>
      <c r="W340" t="str">
        <f>VLOOKUP(Table7[[#This Row],[Store_ID]],Table5[#All],5,FALSE)</f>
        <v>Flagship</v>
      </c>
      <c r="X340">
        <v>2</v>
      </c>
      <c r="Y340">
        <v>188.25</v>
      </c>
      <c r="Z340">
        <v>0.08</v>
      </c>
      <c r="AA340" t="s">
        <v>1826</v>
      </c>
      <c r="AB340">
        <v>346.38</v>
      </c>
    </row>
    <row r="341" spans="1:28" x14ac:dyDescent="0.25">
      <c r="A341" t="s">
        <v>2165</v>
      </c>
      <c r="B341" s="2">
        <v>45303</v>
      </c>
      <c r="C341" t="s">
        <v>719</v>
      </c>
      <c r="D341" t="str">
        <f>VLOOKUP(Table7[[#This Row],[Customer_ID]],Table1[#All],2,FALSE)</f>
        <v>Alejandro Doyle</v>
      </c>
      <c r="E341">
        <f t="shared" si="16"/>
        <v>12</v>
      </c>
      <c r="F341">
        <f t="shared" si="17"/>
        <v>1</v>
      </c>
      <c r="G341">
        <f t="shared" si="18"/>
        <v>2024</v>
      </c>
      <c r="H341">
        <f>VLOOKUP(Table7[[#This Row],[Customer_ID]],Table1[#All],3,FALSE)</f>
        <v>35</v>
      </c>
      <c r="I341" t="str">
        <f>VLOOKUP(Table7[[#This Row],[Customer_ID]],Table1[#All],4,FALSE)</f>
        <v>Male</v>
      </c>
      <c r="J341" t="str">
        <f>VLOOKUP(Table7[[#This Row],[Customer_ID]],Table1[#All],5,FALSE)</f>
        <v>East Crystalton</v>
      </c>
      <c r="K341" t="str">
        <f>VLOOKUP(Table7[[#This Row],[Customer_ID]],Table1[#All],6,FALSE)</f>
        <v>New Mexico</v>
      </c>
      <c r="L341" t="str">
        <f>VLOOKUP(Table7[[#This Row],[Customer_ID]],Table1[#All],7,FALSE)</f>
        <v>USA</v>
      </c>
      <c r="M341" t="str">
        <f>VLOOKUP(Table7[[#This Row],[Customer_ID]],Table1[#All],8,FALSE)</f>
        <v>Platinum</v>
      </c>
      <c r="N341" t="s">
        <v>1640</v>
      </c>
      <c r="O341" t="str">
        <f>VLOOKUP(Table7[[#This Row],[Product_ID]],Table4_2[#All],3,FALSE)</f>
        <v>Clothing</v>
      </c>
      <c r="P341" t="str">
        <f>VLOOKUP(Table7[[#This Row],[Product_ID]],Table4_2[#All],4,FALSE)</f>
        <v>Outerwear</v>
      </c>
      <c r="Q341">
        <f>VLOOKUP(Table7[[#This Row],[Product_ID]],Table4_2[#All],5,FALSE)</f>
        <v>167.34</v>
      </c>
      <c r="R341">
        <f>VLOOKUP(Table7[[#This Row],[Product_ID]],Table4_2[#All],6,FALSE)</f>
        <v>296</v>
      </c>
      <c r="S341" t="s">
        <v>1776</v>
      </c>
      <c r="T341" t="str">
        <f>VLOOKUP(Table7[[#This Row],[Store_ID]],Table5[#All],2,FALSE)</f>
        <v>Benson-Elliott</v>
      </c>
      <c r="U341" t="str">
        <f>VLOOKUP(Table7[[#This Row],[Store_ID]],Table5[#All],3,FALSE)</f>
        <v>East</v>
      </c>
      <c r="V341" t="str">
        <f>VLOOKUP(Table7[[#This Row],[Store_ID]],Table5[#All],4,FALSE)</f>
        <v>Port Josephberg</v>
      </c>
      <c r="W341" t="str">
        <f>VLOOKUP(Table7[[#This Row],[Store_ID]],Table5[#All],5,FALSE)</f>
        <v>Online</v>
      </c>
      <c r="X341">
        <v>4</v>
      </c>
      <c r="Y341">
        <v>344.12</v>
      </c>
      <c r="Z341">
        <v>0.25</v>
      </c>
      <c r="AA341" t="s">
        <v>1826</v>
      </c>
      <c r="AB341">
        <v>1032.3599999999999</v>
      </c>
    </row>
    <row r="342" spans="1:28" x14ac:dyDescent="0.25">
      <c r="A342" t="s">
        <v>2166</v>
      </c>
      <c r="B342" s="2">
        <v>45218</v>
      </c>
      <c r="C342" t="s">
        <v>181</v>
      </c>
      <c r="D342" t="str">
        <f>VLOOKUP(Table7[[#This Row],[Customer_ID]],Table1[#All],2,FALSE)</f>
        <v>Gina Knight</v>
      </c>
      <c r="E342">
        <f t="shared" si="16"/>
        <v>19</v>
      </c>
      <c r="F342">
        <f t="shared" si="17"/>
        <v>10</v>
      </c>
      <c r="G342">
        <f t="shared" si="18"/>
        <v>2023</v>
      </c>
      <c r="H342">
        <f>VLOOKUP(Table7[[#This Row],[Customer_ID]],Table1[#All],3,FALSE)</f>
        <v>54</v>
      </c>
      <c r="I342" t="str">
        <f>VLOOKUP(Table7[[#This Row],[Customer_ID]],Table1[#All],4,FALSE)</f>
        <v>Female</v>
      </c>
      <c r="J342" t="str">
        <f>VLOOKUP(Table7[[#This Row],[Customer_ID]],Table1[#All],5,FALSE)</f>
        <v>Lake Roberthaven</v>
      </c>
      <c r="K342" t="str">
        <f>VLOOKUP(Table7[[#This Row],[Customer_ID]],Table1[#All],6,FALSE)</f>
        <v>Nevada</v>
      </c>
      <c r="L342" t="str">
        <f>VLOOKUP(Table7[[#This Row],[Customer_ID]],Table1[#All],7,FALSE)</f>
        <v>USA</v>
      </c>
      <c r="M342" t="str">
        <f>VLOOKUP(Table7[[#This Row],[Customer_ID]],Table1[#All],8,FALSE)</f>
        <v>Silver</v>
      </c>
      <c r="N342" t="s">
        <v>1582</v>
      </c>
      <c r="O342" t="str">
        <f>VLOOKUP(Table7[[#This Row],[Product_ID]],Table4_2[#All],3,FALSE)</f>
        <v>Sports</v>
      </c>
      <c r="P342" t="str">
        <f>VLOOKUP(Table7[[#This Row],[Product_ID]],Table4_2[#All],4,FALSE)</f>
        <v>Accessories</v>
      </c>
      <c r="Q342">
        <f>VLOOKUP(Table7[[#This Row],[Product_ID]],Table4_2[#All],5,FALSE)</f>
        <v>144.53</v>
      </c>
      <c r="R342">
        <f>VLOOKUP(Table7[[#This Row],[Product_ID]],Table4_2[#All],6,FALSE)</f>
        <v>367</v>
      </c>
      <c r="S342" t="s">
        <v>1813</v>
      </c>
      <c r="T342" t="str">
        <f>VLOOKUP(Table7[[#This Row],[Store_ID]],Table5[#All],2,FALSE)</f>
        <v>Mann-Austin</v>
      </c>
      <c r="U342" t="str">
        <f>VLOOKUP(Table7[[#This Row],[Store_ID]],Table5[#All],3,FALSE)</f>
        <v>East</v>
      </c>
      <c r="V342" t="str">
        <f>VLOOKUP(Table7[[#This Row],[Store_ID]],Table5[#All],4,FALSE)</f>
        <v>Vasquezborough</v>
      </c>
      <c r="W342" t="str">
        <f>VLOOKUP(Table7[[#This Row],[Store_ID]],Table5[#All],5,FALSE)</f>
        <v>Online</v>
      </c>
      <c r="X342">
        <v>3</v>
      </c>
      <c r="Y342">
        <v>997.95</v>
      </c>
      <c r="Z342">
        <v>0.09</v>
      </c>
      <c r="AA342" t="s">
        <v>1829</v>
      </c>
      <c r="AB342">
        <v>2724.4034999999999</v>
      </c>
    </row>
    <row r="343" spans="1:28" x14ac:dyDescent="0.25">
      <c r="A343" t="s">
        <v>2167</v>
      </c>
      <c r="B343" s="2">
        <v>45727</v>
      </c>
      <c r="C343" t="s">
        <v>505</v>
      </c>
      <c r="D343" t="str">
        <f>VLOOKUP(Table7[[#This Row],[Customer_ID]],Table1[#All],2,FALSE)</f>
        <v>Stephanie Conway</v>
      </c>
      <c r="E343">
        <f t="shared" si="16"/>
        <v>11</v>
      </c>
      <c r="F343">
        <f t="shared" si="17"/>
        <v>3</v>
      </c>
      <c r="G343">
        <f t="shared" si="18"/>
        <v>2025</v>
      </c>
      <c r="H343">
        <f>VLOOKUP(Table7[[#This Row],[Customer_ID]],Table1[#All],3,FALSE)</f>
        <v>24</v>
      </c>
      <c r="I343" t="str">
        <f>VLOOKUP(Table7[[#This Row],[Customer_ID]],Table1[#All],4,FALSE)</f>
        <v>Male</v>
      </c>
      <c r="J343" t="str">
        <f>VLOOKUP(Table7[[#This Row],[Customer_ID]],Table1[#All],5,FALSE)</f>
        <v>Port Frankmouth</v>
      </c>
      <c r="K343" t="str">
        <f>VLOOKUP(Table7[[#This Row],[Customer_ID]],Table1[#All],6,FALSE)</f>
        <v>Mississippi</v>
      </c>
      <c r="L343" t="str">
        <f>VLOOKUP(Table7[[#This Row],[Customer_ID]],Table1[#All],7,FALSE)</f>
        <v>USA</v>
      </c>
      <c r="M343" t="str">
        <f>VLOOKUP(Table7[[#This Row],[Customer_ID]],Table1[#All],8,FALSE)</f>
        <v>Gold</v>
      </c>
      <c r="N343" t="s">
        <v>1570</v>
      </c>
      <c r="O343" t="str">
        <f>VLOOKUP(Table7[[#This Row],[Product_ID]],Table4_2[#All],3,FALSE)</f>
        <v>Electronics</v>
      </c>
      <c r="P343" t="str">
        <f>VLOOKUP(Table7[[#This Row],[Product_ID]],Table4_2[#All],4,FALSE)</f>
        <v>Accessories</v>
      </c>
      <c r="Q343">
        <f>VLOOKUP(Table7[[#This Row],[Product_ID]],Table4_2[#All],5,FALSE)</f>
        <v>449.4</v>
      </c>
      <c r="R343">
        <f>VLOOKUP(Table7[[#This Row],[Product_ID]],Table4_2[#All],6,FALSE)</f>
        <v>274.7</v>
      </c>
      <c r="S343" t="s">
        <v>1801</v>
      </c>
      <c r="T343" t="str">
        <f>VLOOKUP(Table7[[#This Row],[Store_ID]],Table5[#All],2,FALSE)</f>
        <v>Shelton PLC</v>
      </c>
      <c r="U343" t="str">
        <f>VLOOKUP(Table7[[#This Row],[Store_ID]],Table5[#All],3,FALSE)</f>
        <v>North</v>
      </c>
      <c r="V343" t="str">
        <f>VLOOKUP(Table7[[#This Row],[Store_ID]],Table5[#All],4,FALSE)</f>
        <v>East Jenniferstad</v>
      </c>
      <c r="W343" t="str">
        <f>VLOOKUP(Table7[[#This Row],[Store_ID]],Table5[#All],5,FALSE)</f>
        <v>Flagship</v>
      </c>
      <c r="X343">
        <v>3</v>
      </c>
      <c r="Y343">
        <v>121.64</v>
      </c>
      <c r="Z343">
        <v>7.0000000000000007E-2</v>
      </c>
      <c r="AA343" t="s">
        <v>1826</v>
      </c>
      <c r="AB343">
        <v>339.37560000000002</v>
      </c>
    </row>
    <row r="344" spans="1:28" x14ac:dyDescent="0.25">
      <c r="A344" t="s">
        <v>2168</v>
      </c>
      <c r="B344" s="2">
        <v>45557</v>
      </c>
      <c r="C344" t="s">
        <v>716</v>
      </c>
      <c r="D344" t="str">
        <f>VLOOKUP(Table7[[#This Row],[Customer_ID]],Table1[#All],2,FALSE)</f>
        <v>Lisa Young</v>
      </c>
      <c r="E344">
        <f t="shared" si="16"/>
        <v>22</v>
      </c>
      <c r="F344">
        <f t="shared" si="17"/>
        <v>9</v>
      </c>
      <c r="G344">
        <f t="shared" si="18"/>
        <v>2024</v>
      </c>
      <c r="H344">
        <f>VLOOKUP(Table7[[#This Row],[Customer_ID]],Table1[#All],3,FALSE)</f>
        <v>38</v>
      </c>
      <c r="I344" t="str">
        <f>VLOOKUP(Table7[[#This Row],[Customer_ID]],Table1[#All],4,FALSE)</f>
        <v>Male</v>
      </c>
      <c r="J344" t="str">
        <f>VLOOKUP(Table7[[#This Row],[Customer_ID]],Table1[#All],5,FALSE)</f>
        <v>Maybury</v>
      </c>
      <c r="K344" t="str">
        <f>VLOOKUP(Table7[[#This Row],[Customer_ID]],Table1[#All],6,FALSE)</f>
        <v>Georgia</v>
      </c>
      <c r="L344" t="str">
        <f>VLOOKUP(Table7[[#This Row],[Customer_ID]],Table1[#All],7,FALSE)</f>
        <v>USA</v>
      </c>
      <c r="M344" t="str">
        <f>VLOOKUP(Table7[[#This Row],[Customer_ID]],Table1[#All],8,FALSE)</f>
        <v>Platinum</v>
      </c>
      <c r="N344" t="s">
        <v>1684</v>
      </c>
      <c r="O344" t="str">
        <f>VLOOKUP(Table7[[#This Row],[Product_ID]],Table4_2[#All],3,FALSE)</f>
        <v>Home</v>
      </c>
      <c r="P344" t="str">
        <f>VLOOKUP(Table7[[#This Row],[Product_ID]],Table4_2[#All],4,FALSE)</f>
        <v>Furniture</v>
      </c>
      <c r="Q344">
        <f>VLOOKUP(Table7[[#This Row],[Product_ID]],Table4_2[#All],5,FALSE)</f>
        <v>243.7</v>
      </c>
      <c r="R344">
        <f>VLOOKUP(Table7[[#This Row],[Product_ID]],Table4_2[#All],6,FALSE)</f>
        <v>130</v>
      </c>
      <c r="S344" t="s">
        <v>1789</v>
      </c>
      <c r="T344" t="str">
        <f>VLOOKUP(Table7[[#This Row],[Store_ID]],Table5[#All],2,FALSE)</f>
        <v>Hill, Wagner and Ballard</v>
      </c>
      <c r="U344" t="str">
        <f>VLOOKUP(Table7[[#This Row],[Store_ID]],Table5[#All],3,FALSE)</f>
        <v>East</v>
      </c>
      <c r="V344" t="str">
        <f>VLOOKUP(Table7[[#This Row],[Store_ID]],Table5[#All],4,FALSE)</f>
        <v>East Davidville</v>
      </c>
      <c r="W344" t="str">
        <f>VLOOKUP(Table7[[#This Row],[Store_ID]],Table5[#All],5,FALSE)</f>
        <v>Online</v>
      </c>
      <c r="X344">
        <v>2</v>
      </c>
      <c r="Y344">
        <v>692.72</v>
      </c>
      <c r="Z344">
        <v>0.13</v>
      </c>
      <c r="AA344" t="s">
        <v>1826</v>
      </c>
      <c r="AB344">
        <v>1205.3327999999999</v>
      </c>
    </row>
    <row r="345" spans="1:28" x14ac:dyDescent="0.25">
      <c r="A345" t="s">
        <v>2169</v>
      </c>
      <c r="B345" s="2">
        <v>45623</v>
      </c>
      <c r="C345" t="s">
        <v>114</v>
      </c>
      <c r="D345" t="str">
        <f>VLOOKUP(Table7[[#This Row],[Customer_ID]],Table1[#All],2,FALSE)</f>
        <v>Leslie Johnson</v>
      </c>
      <c r="E345">
        <f t="shared" si="16"/>
        <v>27</v>
      </c>
      <c r="F345">
        <f t="shared" si="17"/>
        <v>11</v>
      </c>
      <c r="G345">
        <f t="shared" si="18"/>
        <v>2024</v>
      </c>
      <c r="H345">
        <f>VLOOKUP(Table7[[#This Row],[Customer_ID]],Table1[#All],3,FALSE)</f>
        <v>31</v>
      </c>
      <c r="I345" t="str">
        <f>VLOOKUP(Table7[[#This Row],[Customer_ID]],Table1[#All],4,FALSE)</f>
        <v>Male</v>
      </c>
      <c r="J345" t="str">
        <f>VLOOKUP(Table7[[#This Row],[Customer_ID]],Table1[#All],5,FALSE)</f>
        <v>Mollyshire</v>
      </c>
      <c r="K345" t="str">
        <f>VLOOKUP(Table7[[#This Row],[Customer_ID]],Table1[#All],6,FALSE)</f>
        <v>Utah</v>
      </c>
      <c r="L345" t="str">
        <f>VLOOKUP(Table7[[#This Row],[Customer_ID]],Table1[#All],7,FALSE)</f>
        <v>USA</v>
      </c>
      <c r="M345" t="str">
        <f>VLOOKUP(Table7[[#This Row],[Customer_ID]],Table1[#All],8,FALSE)</f>
        <v>Unknown</v>
      </c>
      <c r="N345" t="s">
        <v>1596</v>
      </c>
      <c r="O345" t="str">
        <f>VLOOKUP(Table7[[#This Row],[Product_ID]],Table4_2[#All],3,FALSE)</f>
        <v>Sports</v>
      </c>
      <c r="P345" t="str">
        <f>VLOOKUP(Table7[[#This Row],[Product_ID]],Table4_2[#All],4,FALSE)</f>
        <v>Outdoor</v>
      </c>
      <c r="Q345">
        <f>VLOOKUP(Table7[[#This Row],[Product_ID]],Table4_2[#All],5,FALSE)</f>
        <v>166.06</v>
      </c>
      <c r="R345">
        <f>VLOOKUP(Table7[[#This Row],[Product_ID]],Table4_2[#All],6,FALSE)</f>
        <v>340</v>
      </c>
      <c r="S345" t="s">
        <v>1813</v>
      </c>
      <c r="T345" t="str">
        <f>VLOOKUP(Table7[[#This Row],[Store_ID]],Table5[#All],2,FALSE)</f>
        <v>Mann-Austin</v>
      </c>
      <c r="U345" t="str">
        <f>VLOOKUP(Table7[[#This Row],[Store_ID]],Table5[#All],3,FALSE)</f>
        <v>East</v>
      </c>
      <c r="V345" t="str">
        <f>VLOOKUP(Table7[[#This Row],[Store_ID]],Table5[#All],4,FALSE)</f>
        <v>Vasquezborough</v>
      </c>
      <c r="W345" t="str">
        <f>VLOOKUP(Table7[[#This Row],[Store_ID]],Table5[#All],5,FALSE)</f>
        <v>Online</v>
      </c>
      <c r="X345">
        <v>3</v>
      </c>
      <c r="Y345">
        <v>794.59</v>
      </c>
      <c r="Z345">
        <v>0.03</v>
      </c>
      <c r="AA345" t="s">
        <v>1826</v>
      </c>
      <c r="AB345">
        <v>2312.2568999999999</v>
      </c>
    </row>
    <row r="346" spans="1:28" x14ac:dyDescent="0.25">
      <c r="A346" t="s">
        <v>2170</v>
      </c>
      <c r="B346" s="2">
        <v>45224</v>
      </c>
      <c r="C346" t="s">
        <v>67</v>
      </c>
      <c r="D346" t="str">
        <f>VLOOKUP(Table7[[#This Row],[Customer_ID]],Table1[#All],2,FALSE)</f>
        <v>Ashley Cohen</v>
      </c>
      <c r="E346">
        <f t="shared" si="16"/>
        <v>25</v>
      </c>
      <c r="F346">
        <f t="shared" si="17"/>
        <v>10</v>
      </c>
      <c r="G346">
        <f t="shared" si="18"/>
        <v>2023</v>
      </c>
      <c r="H346">
        <f>VLOOKUP(Table7[[#This Row],[Customer_ID]],Table1[#All],3,FALSE)</f>
        <v>53</v>
      </c>
      <c r="I346" t="str">
        <f>VLOOKUP(Table7[[#This Row],[Customer_ID]],Table1[#All],4,FALSE)</f>
        <v>Female</v>
      </c>
      <c r="J346" t="str">
        <f>VLOOKUP(Table7[[#This Row],[Customer_ID]],Table1[#All],5,FALSE)</f>
        <v>Lake Kristamouth</v>
      </c>
      <c r="K346" t="str">
        <f>VLOOKUP(Table7[[#This Row],[Customer_ID]],Table1[#All],6,FALSE)</f>
        <v>Nebraska</v>
      </c>
      <c r="L346" t="str">
        <f>VLOOKUP(Table7[[#This Row],[Customer_ID]],Table1[#All],7,FALSE)</f>
        <v>USA</v>
      </c>
      <c r="M346" t="str">
        <f>VLOOKUP(Table7[[#This Row],[Customer_ID]],Table1[#All],8,FALSE)</f>
        <v>Silver</v>
      </c>
      <c r="N346" t="s">
        <v>1600</v>
      </c>
      <c r="O346" t="str">
        <f>VLOOKUP(Table7[[#This Row],[Product_ID]],Table4_2[#All],3,FALSE)</f>
        <v>Electronics</v>
      </c>
      <c r="P346" t="str">
        <f>VLOOKUP(Table7[[#This Row],[Product_ID]],Table4_2[#All],4,FALSE)</f>
        <v>Audio</v>
      </c>
      <c r="Q346">
        <f>VLOOKUP(Table7[[#This Row],[Product_ID]],Table4_2[#All],5,FALSE)</f>
        <v>322.41000000000003</v>
      </c>
      <c r="R346">
        <f>VLOOKUP(Table7[[#This Row],[Product_ID]],Table4_2[#All],6,FALSE)</f>
        <v>213</v>
      </c>
      <c r="S346" t="s">
        <v>1786</v>
      </c>
      <c r="T346" t="str">
        <f>VLOOKUP(Table7[[#This Row],[Store_ID]],Table5[#All],2,FALSE)</f>
        <v>Moore, Padilla and Butler</v>
      </c>
      <c r="U346" t="str">
        <f>VLOOKUP(Table7[[#This Row],[Store_ID]],Table5[#All],3,FALSE)</f>
        <v>South</v>
      </c>
      <c r="V346" t="str">
        <f>VLOOKUP(Table7[[#This Row],[Store_ID]],Table5[#All],4,FALSE)</f>
        <v>East Johnstad</v>
      </c>
      <c r="W346" t="str">
        <f>VLOOKUP(Table7[[#This Row],[Store_ID]],Table5[#All],5,FALSE)</f>
        <v>Flagship</v>
      </c>
      <c r="X346">
        <v>1</v>
      </c>
      <c r="Y346">
        <v>907.95</v>
      </c>
      <c r="Z346">
        <v>0.1</v>
      </c>
      <c r="AA346" t="s">
        <v>1826</v>
      </c>
      <c r="AB346">
        <v>817.15500000000009</v>
      </c>
    </row>
    <row r="347" spans="1:28" x14ac:dyDescent="0.25">
      <c r="A347" t="s">
        <v>2171</v>
      </c>
      <c r="B347" s="2">
        <v>45940</v>
      </c>
      <c r="C347" t="s">
        <v>911</v>
      </c>
      <c r="D347" t="str">
        <f>VLOOKUP(Table7[[#This Row],[Customer_ID]],Table1[#All],2,FALSE)</f>
        <v>Cynthia Roberts</v>
      </c>
      <c r="E347">
        <f t="shared" si="16"/>
        <v>10</v>
      </c>
      <c r="F347">
        <f t="shared" si="17"/>
        <v>10</v>
      </c>
      <c r="G347">
        <f t="shared" si="18"/>
        <v>2025</v>
      </c>
      <c r="H347">
        <f>VLOOKUP(Table7[[#This Row],[Customer_ID]],Table1[#All],3,FALSE)</f>
        <v>22</v>
      </c>
      <c r="I347" t="str">
        <f>VLOOKUP(Table7[[#This Row],[Customer_ID]],Table1[#All],4,FALSE)</f>
        <v>Female</v>
      </c>
      <c r="J347" t="str">
        <f>VLOOKUP(Table7[[#This Row],[Customer_ID]],Table1[#All],5,FALSE)</f>
        <v>Millerfort</v>
      </c>
      <c r="K347" t="str">
        <f>VLOOKUP(Table7[[#This Row],[Customer_ID]],Table1[#All],6,FALSE)</f>
        <v>Vermont</v>
      </c>
      <c r="L347" t="str">
        <f>VLOOKUP(Table7[[#This Row],[Customer_ID]],Table1[#All],7,FALSE)</f>
        <v>USA</v>
      </c>
      <c r="M347" t="str">
        <f>VLOOKUP(Table7[[#This Row],[Customer_ID]],Table1[#All],8,FALSE)</f>
        <v>Gold</v>
      </c>
      <c r="N347" t="s">
        <v>1648</v>
      </c>
      <c r="O347" t="str">
        <f>VLOOKUP(Table7[[#This Row],[Product_ID]],Table4_2[#All],3,FALSE)</f>
        <v>Sports</v>
      </c>
      <c r="P347" t="str">
        <f>VLOOKUP(Table7[[#This Row],[Product_ID]],Table4_2[#All],4,FALSE)</f>
        <v>Fitness</v>
      </c>
      <c r="Q347">
        <f>VLOOKUP(Table7[[#This Row],[Product_ID]],Table4_2[#All],5,FALSE)</f>
        <v>190.29</v>
      </c>
      <c r="R347">
        <f>VLOOKUP(Table7[[#This Row],[Product_ID]],Table4_2[#All],6,FALSE)</f>
        <v>260</v>
      </c>
      <c r="S347" t="s">
        <v>1752</v>
      </c>
      <c r="T347" t="str">
        <f>VLOOKUP(Table7[[#This Row],[Store_ID]],Table5[#All],2,FALSE)</f>
        <v>Rivera-Warner</v>
      </c>
      <c r="U347" t="str">
        <f>VLOOKUP(Table7[[#This Row],[Store_ID]],Table5[#All],3,FALSE)</f>
        <v>East</v>
      </c>
      <c r="V347" t="str">
        <f>VLOOKUP(Table7[[#This Row],[Store_ID]],Table5[#All],4,FALSE)</f>
        <v>Washingtonfurt</v>
      </c>
      <c r="W347" t="str">
        <f>VLOOKUP(Table7[[#This Row],[Store_ID]],Table5[#All],5,FALSE)</f>
        <v>Flagship</v>
      </c>
      <c r="X347">
        <v>2</v>
      </c>
      <c r="Y347">
        <v>660.81</v>
      </c>
      <c r="Z347">
        <v>0.18</v>
      </c>
      <c r="AA347" t="s">
        <v>1824</v>
      </c>
      <c r="AB347">
        <v>1083.7284</v>
      </c>
    </row>
    <row r="348" spans="1:28" x14ac:dyDescent="0.25">
      <c r="A348" t="s">
        <v>2172</v>
      </c>
      <c r="B348" s="2">
        <v>45915</v>
      </c>
      <c r="C348" t="s">
        <v>227</v>
      </c>
      <c r="D348" t="str">
        <f>VLOOKUP(Table7[[#This Row],[Customer_ID]],Table1[#All],2,FALSE)</f>
        <v>Kristin Stein</v>
      </c>
      <c r="E348">
        <f t="shared" si="16"/>
        <v>15</v>
      </c>
      <c r="F348">
        <f t="shared" si="17"/>
        <v>9</v>
      </c>
      <c r="G348">
        <f t="shared" si="18"/>
        <v>2025</v>
      </c>
      <c r="H348">
        <f>VLOOKUP(Table7[[#This Row],[Customer_ID]],Table1[#All],3,FALSE)</f>
        <v>23</v>
      </c>
      <c r="I348" t="str">
        <f>VLOOKUP(Table7[[#This Row],[Customer_ID]],Table1[#All],4,FALSE)</f>
        <v>Male</v>
      </c>
      <c r="J348" t="str">
        <f>VLOOKUP(Table7[[#This Row],[Customer_ID]],Table1[#All],5,FALSE)</f>
        <v>Jennifermouth</v>
      </c>
      <c r="K348" t="str">
        <f>VLOOKUP(Table7[[#This Row],[Customer_ID]],Table1[#All],6,FALSE)</f>
        <v>Missouri</v>
      </c>
      <c r="L348" t="str">
        <f>VLOOKUP(Table7[[#This Row],[Customer_ID]],Table1[#All],7,FALSE)</f>
        <v>USA</v>
      </c>
      <c r="M348" t="str">
        <f>VLOOKUP(Table7[[#This Row],[Customer_ID]],Table1[#All],8,FALSE)</f>
        <v>Silver</v>
      </c>
      <c r="N348" t="s">
        <v>1650</v>
      </c>
      <c r="O348" t="str">
        <f>VLOOKUP(Table7[[#This Row],[Product_ID]],Table4_2[#All],3,FALSE)</f>
        <v>Electronics</v>
      </c>
      <c r="P348" t="str">
        <f>VLOOKUP(Table7[[#This Row],[Product_ID]],Table4_2[#All],4,FALSE)</f>
        <v>Accessories</v>
      </c>
      <c r="Q348">
        <f>VLOOKUP(Table7[[#This Row],[Product_ID]],Table4_2[#All],5,FALSE)</f>
        <v>88.49</v>
      </c>
      <c r="R348">
        <f>VLOOKUP(Table7[[#This Row],[Product_ID]],Table4_2[#All],6,FALSE)</f>
        <v>246</v>
      </c>
      <c r="S348" t="s">
        <v>1782</v>
      </c>
      <c r="T348" t="str">
        <f>VLOOKUP(Table7[[#This Row],[Store_ID]],Table5[#All],2,FALSE)</f>
        <v>Bean, Jones and Park</v>
      </c>
      <c r="U348" t="str">
        <f>VLOOKUP(Table7[[#This Row],[Store_ID]],Table5[#All],3,FALSE)</f>
        <v>West</v>
      </c>
      <c r="V348" t="str">
        <f>VLOOKUP(Table7[[#This Row],[Store_ID]],Table5[#All],4,FALSE)</f>
        <v>Thompsonborough</v>
      </c>
      <c r="W348" t="str">
        <f>VLOOKUP(Table7[[#This Row],[Store_ID]],Table5[#All],5,FALSE)</f>
        <v>Online</v>
      </c>
      <c r="X348">
        <v>3</v>
      </c>
      <c r="Y348">
        <v>564.94000000000005</v>
      </c>
      <c r="Z348">
        <v>0.22</v>
      </c>
      <c r="AA348" t="s">
        <v>1829</v>
      </c>
      <c r="AB348">
        <v>1321.9595999999999</v>
      </c>
    </row>
    <row r="349" spans="1:28" x14ac:dyDescent="0.25">
      <c r="A349" t="s">
        <v>2173</v>
      </c>
      <c r="B349" s="2">
        <v>45541</v>
      </c>
      <c r="C349" t="s">
        <v>205</v>
      </c>
      <c r="D349" t="str">
        <f>VLOOKUP(Table7[[#This Row],[Customer_ID]],Table1[#All],2,FALSE)</f>
        <v>Katherine Dorsey</v>
      </c>
      <c r="E349">
        <f t="shared" si="16"/>
        <v>6</v>
      </c>
      <c r="F349">
        <f t="shared" si="17"/>
        <v>9</v>
      </c>
      <c r="G349">
        <f t="shared" si="18"/>
        <v>2024</v>
      </c>
      <c r="H349">
        <f>VLOOKUP(Table7[[#This Row],[Customer_ID]],Table1[#All],3,FALSE)</f>
        <v>24</v>
      </c>
      <c r="I349" t="str">
        <f>VLOOKUP(Table7[[#This Row],[Customer_ID]],Table1[#All],4,FALSE)</f>
        <v>Male</v>
      </c>
      <c r="J349" t="str">
        <f>VLOOKUP(Table7[[#This Row],[Customer_ID]],Table1[#All],5,FALSE)</f>
        <v>Christopherland</v>
      </c>
      <c r="K349" t="str">
        <f>VLOOKUP(Table7[[#This Row],[Customer_ID]],Table1[#All],6,FALSE)</f>
        <v>Oklahoma</v>
      </c>
      <c r="L349" t="str">
        <f>VLOOKUP(Table7[[#This Row],[Customer_ID]],Table1[#All],7,FALSE)</f>
        <v>USA</v>
      </c>
      <c r="M349" t="str">
        <f>VLOOKUP(Table7[[#This Row],[Customer_ID]],Table1[#All],8,FALSE)</f>
        <v>Platinum</v>
      </c>
      <c r="N349" t="s">
        <v>1578</v>
      </c>
      <c r="O349" t="str">
        <f>VLOOKUP(Table7[[#This Row],[Product_ID]],Table4_2[#All],3,FALSE)</f>
        <v>Electronics</v>
      </c>
      <c r="P349" t="str">
        <f>VLOOKUP(Table7[[#This Row],[Product_ID]],Table4_2[#All],4,FALSE)</f>
        <v>Appliances</v>
      </c>
      <c r="Q349">
        <f>VLOOKUP(Table7[[#This Row],[Product_ID]],Table4_2[#All],5,FALSE)</f>
        <v>465.34</v>
      </c>
      <c r="R349">
        <f>VLOOKUP(Table7[[#This Row],[Product_ID]],Table4_2[#All],6,FALSE)</f>
        <v>301</v>
      </c>
      <c r="S349" t="s">
        <v>1801</v>
      </c>
      <c r="T349" t="str">
        <f>VLOOKUP(Table7[[#This Row],[Store_ID]],Table5[#All],2,FALSE)</f>
        <v>Shelton PLC</v>
      </c>
      <c r="U349" t="str">
        <f>VLOOKUP(Table7[[#This Row],[Store_ID]],Table5[#All],3,FALSE)</f>
        <v>North</v>
      </c>
      <c r="V349" t="str">
        <f>VLOOKUP(Table7[[#This Row],[Store_ID]],Table5[#All],4,FALSE)</f>
        <v>East Jenniferstad</v>
      </c>
      <c r="W349" t="str">
        <f>VLOOKUP(Table7[[#This Row],[Store_ID]],Table5[#All],5,FALSE)</f>
        <v>Flagship</v>
      </c>
      <c r="X349">
        <v>2</v>
      </c>
      <c r="Y349">
        <v>280.37</v>
      </c>
      <c r="Z349">
        <v>0.22</v>
      </c>
      <c r="AA349" t="s">
        <v>1829</v>
      </c>
      <c r="AB349">
        <v>437.37720000000002</v>
      </c>
    </row>
    <row r="350" spans="1:28" x14ac:dyDescent="0.25">
      <c r="A350" t="s">
        <v>2174</v>
      </c>
      <c r="B350" s="2">
        <v>45489</v>
      </c>
      <c r="C350" t="s">
        <v>1163</v>
      </c>
      <c r="D350" t="str">
        <f>VLOOKUP(Table7[[#This Row],[Customer_ID]],Table1[#All],2,FALSE)</f>
        <v>Jacqueline Anthony</v>
      </c>
      <c r="E350">
        <f t="shared" si="16"/>
        <v>16</v>
      </c>
      <c r="F350">
        <f t="shared" si="17"/>
        <v>7</v>
      </c>
      <c r="G350">
        <f t="shared" si="18"/>
        <v>2024</v>
      </c>
      <c r="H350">
        <f>VLOOKUP(Table7[[#This Row],[Customer_ID]],Table1[#All],3,FALSE)</f>
        <v>28</v>
      </c>
      <c r="I350" t="str">
        <f>VLOOKUP(Table7[[#This Row],[Customer_ID]],Table1[#All],4,FALSE)</f>
        <v>Male</v>
      </c>
      <c r="J350" t="str">
        <f>VLOOKUP(Table7[[#This Row],[Customer_ID]],Table1[#All],5,FALSE)</f>
        <v>Vincentside</v>
      </c>
      <c r="K350" t="str">
        <f>VLOOKUP(Table7[[#This Row],[Customer_ID]],Table1[#All],6,FALSE)</f>
        <v>Ohio</v>
      </c>
      <c r="L350" t="str">
        <f>VLOOKUP(Table7[[#This Row],[Customer_ID]],Table1[#All],7,FALSE)</f>
        <v>USA</v>
      </c>
      <c r="M350" t="str">
        <f>VLOOKUP(Table7[[#This Row],[Customer_ID]],Table1[#All],8,FALSE)</f>
        <v>Bronze</v>
      </c>
      <c r="N350" t="s">
        <v>1648</v>
      </c>
      <c r="O350" t="str">
        <f>VLOOKUP(Table7[[#This Row],[Product_ID]],Table4_2[#All],3,FALSE)</f>
        <v>Sports</v>
      </c>
      <c r="P350" t="str">
        <f>VLOOKUP(Table7[[#This Row],[Product_ID]],Table4_2[#All],4,FALSE)</f>
        <v>Fitness</v>
      </c>
      <c r="Q350">
        <f>VLOOKUP(Table7[[#This Row],[Product_ID]],Table4_2[#All],5,FALSE)</f>
        <v>190.29</v>
      </c>
      <c r="R350">
        <f>VLOOKUP(Table7[[#This Row],[Product_ID]],Table4_2[#All],6,FALSE)</f>
        <v>260</v>
      </c>
      <c r="S350" t="s">
        <v>1766</v>
      </c>
      <c r="T350" t="str">
        <f>VLOOKUP(Table7[[#This Row],[Store_ID]],Table5[#All],2,FALSE)</f>
        <v>Johnson-Wright</v>
      </c>
      <c r="U350" t="str">
        <f>VLOOKUP(Table7[[#This Row],[Store_ID]],Table5[#All],3,FALSE)</f>
        <v>North</v>
      </c>
      <c r="V350" t="str">
        <f>VLOOKUP(Table7[[#This Row],[Store_ID]],Table5[#All],4,FALSE)</f>
        <v>Hoodberg</v>
      </c>
      <c r="W350" t="str">
        <f>VLOOKUP(Table7[[#This Row],[Store_ID]],Table5[#All],5,FALSE)</f>
        <v>Outlet</v>
      </c>
      <c r="X350">
        <v>2</v>
      </c>
      <c r="Y350">
        <v>85.23</v>
      </c>
      <c r="Z350">
        <v>0.13</v>
      </c>
      <c r="AA350" t="s">
        <v>1824</v>
      </c>
      <c r="AB350">
        <v>148.30019999999999</v>
      </c>
    </row>
    <row r="351" spans="1:28" x14ac:dyDescent="0.25">
      <c r="A351" t="s">
        <v>2175</v>
      </c>
      <c r="B351" s="2">
        <v>45748</v>
      </c>
      <c r="C351" t="s">
        <v>984</v>
      </c>
      <c r="D351" t="str">
        <f>VLOOKUP(Table7[[#This Row],[Customer_ID]],Table1[#All],2,FALSE)</f>
        <v>Jason Mullins</v>
      </c>
      <c r="E351">
        <f t="shared" si="16"/>
        <v>1</v>
      </c>
      <c r="F351">
        <f t="shared" si="17"/>
        <v>4</v>
      </c>
      <c r="G351">
        <f t="shared" si="18"/>
        <v>2025</v>
      </c>
      <c r="H351">
        <f>VLOOKUP(Table7[[#This Row],[Customer_ID]],Table1[#All],3,FALSE)</f>
        <v>47</v>
      </c>
      <c r="I351" t="str">
        <f>VLOOKUP(Table7[[#This Row],[Customer_ID]],Table1[#All],4,FALSE)</f>
        <v>Female</v>
      </c>
      <c r="J351" t="str">
        <f>VLOOKUP(Table7[[#This Row],[Customer_ID]],Table1[#All],5,FALSE)</f>
        <v>Brianchester</v>
      </c>
      <c r="K351" t="str">
        <f>VLOOKUP(Table7[[#This Row],[Customer_ID]],Table1[#All],6,FALSE)</f>
        <v>Delaware</v>
      </c>
      <c r="L351" t="str">
        <f>VLOOKUP(Table7[[#This Row],[Customer_ID]],Table1[#All],7,FALSE)</f>
        <v>USA</v>
      </c>
      <c r="M351" t="str">
        <f>VLOOKUP(Table7[[#This Row],[Customer_ID]],Table1[#All],8,FALSE)</f>
        <v>Silver</v>
      </c>
      <c r="N351" t="s">
        <v>1602</v>
      </c>
      <c r="O351" t="str">
        <f>VLOOKUP(Table7[[#This Row],[Product_ID]],Table4_2[#All],3,FALSE)</f>
        <v>Home</v>
      </c>
      <c r="P351" t="str">
        <f>VLOOKUP(Table7[[#This Row],[Product_ID]],Table4_2[#All],4,FALSE)</f>
        <v>Decor</v>
      </c>
      <c r="Q351">
        <f>VLOOKUP(Table7[[#This Row],[Product_ID]],Table4_2[#All],5,FALSE)</f>
        <v>234.80599999999998</v>
      </c>
      <c r="R351">
        <f>VLOOKUP(Table7[[#This Row],[Product_ID]],Table4_2[#All],6,FALSE)</f>
        <v>378</v>
      </c>
      <c r="S351" t="s">
        <v>1797</v>
      </c>
      <c r="T351" t="str">
        <f>VLOOKUP(Table7[[#This Row],[Store_ID]],Table5[#All],2,FALSE)</f>
        <v>Gardner, Humphrey and Contreras</v>
      </c>
      <c r="U351" t="str">
        <f>VLOOKUP(Table7[[#This Row],[Store_ID]],Table5[#All],3,FALSE)</f>
        <v>East</v>
      </c>
      <c r="V351" t="str">
        <f>VLOOKUP(Table7[[#This Row],[Store_ID]],Table5[#All],4,FALSE)</f>
        <v>Johnsonville</v>
      </c>
      <c r="W351" t="str">
        <f>VLOOKUP(Table7[[#This Row],[Store_ID]],Table5[#All],5,FALSE)</f>
        <v>Flagship</v>
      </c>
      <c r="X351">
        <v>2</v>
      </c>
      <c r="Y351">
        <v>563.29999999999995</v>
      </c>
      <c r="Z351">
        <v>0.26</v>
      </c>
      <c r="AA351" t="s">
        <v>1824</v>
      </c>
      <c r="AB351">
        <v>833.68399999999997</v>
      </c>
    </row>
    <row r="352" spans="1:28" x14ac:dyDescent="0.25">
      <c r="A352" t="s">
        <v>2176</v>
      </c>
      <c r="B352" s="2">
        <v>45309</v>
      </c>
      <c r="C352" t="s">
        <v>134</v>
      </c>
      <c r="D352" t="str">
        <f>VLOOKUP(Table7[[#This Row],[Customer_ID]],Table1[#All],2,FALSE)</f>
        <v>Robert Jones DDS</v>
      </c>
      <c r="E352">
        <f t="shared" si="16"/>
        <v>18</v>
      </c>
      <c r="F352">
        <f t="shared" si="17"/>
        <v>1</v>
      </c>
      <c r="G352">
        <f t="shared" si="18"/>
        <v>2024</v>
      </c>
      <c r="H352">
        <f>VLOOKUP(Table7[[#This Row],[Customer_ID]],Table1[#All],3,FALSE)</f>
        <v>25</v>
      </c>
      <c r="I352" t="str">
        <f>VLOOKUP(Table7[[#This Row],[Customer_ID]],Table1[#All],4,FALSE)</f>
        <v>Male</v>
      </c>
      <c r="J352" t="str">
        <f>VLOOKUP(Table7[[#This Row],[Customer_ID]],Table1[#All],5,FALSE)</f>
        <v>Tristanton</v>
      </c>
      <c r="K352" t="str">
        <f>VLOOKUP(Table7[[#This Row],[Customer_ID]],Table1[#All],6,FALSE)</f>
        <v>Oklahoma</v>
      </c>
      <c r="L352" t="str">
        <f>VLOOKUP(Table7[[#This Row],[Customer_ID]],Table1[#All],7,FALSE)</f>
        <v>USA</v>
      </c>
      <c r="M352" t="str">
        <f>VLOOKUP(Table7[[#This Row],[Customer_ID]],Table1[#All],8,FALSE)</f>
        <v>Platinum</v>
      </c>
      <c r="N352" t="s">
        <v>1708</v>
      </c>
      <c r="O352" t="str">
        <f>VLOOKUP(Table7[[#This Row],[Product_ID]],Table4_2[#All],3,FALSE)</f>
        <v>Home</v>
      </c>
      <c r="P352" t="str">
        <f>VLOOKUP(Table7[[#This Row],[Product_ID]],Table4_2[#All],4,FALSE)</f>
        <v>Kitchen</v>
      </c>
      <c r="Q352">
        <f>VLOOKUP(Table7[[#This Row],[Product_ID]],Table4_2[#All],5,FALSE)</f>
        <v>143.43</v>
      </c>
      <c r="R352">
        <f>VLOOKUP(Table7[[#This Row],[Product_ID]],Table4_2[#All],6,FALSE)</f>
        <v>58</v>
      </c>
      <c r="S352" t="s">
        <v>1810</v>
      </c>
      <c r="T352" t="str">
        <f>VLOOKUP(Table7[[#This Row],[Store_ID]],Table5[#All],2,FALSE)</f>
        <v>Guerrero-Schmitt</v>
      </c>
      <c r="U352" t="str">
        <f>VLOOKUP(Table7[[#This Row],[Store_ID]],Table5[#All],3,FALSE)</f>
        <v>East</v>
      </c>
      <c r="V352" t="str">
        <f>VLOOKUP(Table7[[#This Row],[Store_ID]],Table5[#All],4,FALSE)</f>
        <v>East Stevechester</v>
      </c>
      <c r="W352" t="str">
        <f>VLOOKUP(Table7[[#This Row],[Store_ID]],Table5[#All],5,FALSE)</f>
        <v>Flagship</v>
      </c>
      <c r="X352">
        <v>2</v>
      </c>
      <c r="Y352">
        <v>827.81</v>
      </c>
      <c r="Z352">
        <v>0.04</v>
      </c>
      <c r="AA352" t="s">
        <v>1826</v>
      </c>
      <c r="AB352">
        <v>1589.3951999999999</v>
      </c>
    </row>
    <row r="353" spans="1:28" x14ac:dyDescent="0.25">
      <c r="A353" t="s">
        <v>2177</v>
      </c>
      <c r="B353" s="2">
        <v>45621</v>
      </c>
      <c r="C353" t="s">
        <v>696</v>
      </c>
      <c r="D353" t="str">
        <f>VLOOKUP(Table7[[#This Row],[Customer_ID]],Table1[#All],2,FALSE)</f>
        <v>Eric Todd</v>
      </c>
      <c r="E353">
        <f t="shared" si="16"/>
        <v>25</v>
      </c>
      <c r="F353">
        <f t="shared" si="17"/>
        <v>11</v>
      </c>
      <c r="G353">
        <f t="shared" si="18"/>
        <v>2024</v>
      </c>
      <c r="H353">
        <f>VLOOKUP(Table7[[#This Row],[Customer_ID]],Table1[#All],3,FALSE)</f>
        <v>61</v>
      </c>
      <c r="I353" t="str">
        <f>VLOOKUP(Table7[[#This Row],[Customer_ID]],Table1[#All],4,FALSE)</f>
        <v>Male</v>
      </c>
      <c r="J353" t="str">
        <f>VLOOKUP(Table7[[#This Row],[Customer_ID]],Table1[#All],5,FALSE)</f>
        <v>Danielstad</v>
      </c>
      <c r="K353" t="str">
        <f>VLOOKUP(Table7[[#This Row],[Customer_ID]],Table1[#All],6,FALSE)</f>
        <v>Montana</v>
      </c>
      <c r="L353" t="str">
        <f>VLOOKUP(Table7[[#This Row],[Customer_ID]],Table1[#All],7,FALSE)</f>
        <v>USA</v>
      </c>
      <c r="M353" t="str">
        <f>VLOOKUP(Table7[[#This Row],[Customer_ID]],Table1[#All],8,FALSE)</f>
        <v>Gold</v>
      </c>
      <c r="N353" t="s">
        <v>1572</v>
      </c>
      <c r="O353" t="str">
        <f>VLOOKUP(Table7[[#This Row],[Product_ID]],Table4_2[#All],3,FALSE)</f>
        <v>Beauty</v>
      </c>
      <c r="P353" t="str">
        <f>VLOOKUP(Table7[[#This Row],[Product_ID]],Table4_2[#All],4,FALSE)</f>
        <v>Haircare</v>
      </c>
      <c r="Q353">
        <f>VLOOKUP(Table7[[#This Row],[Product_ID]],Table4_2[#All],5,FALSE)</f>
        <v>115.82</v>
      </c>
      <c r="R353">
        <f>VLOOKUP(Table7[[#This Row],[Product_ID]],Table4_2[#All],6,FALSE)</f>
        <v>460</v>
      </c>
      <c r="S353" t="s">
        <v>1810</v>
      </c>
      <c r="T353" t="str">
        <f>VLOOKUP(Table7[[#This Row],[Store_ID]],Table5[#All],2,FALSE)</f>
        <v>Guerrero-Schmitt</v>
      </c>
      <c r="U353" t="str">
        <f>VLOOKUP(Table7[[#This Row],[Store_ID]],Table5[#All],3,FALSE)</f>
        <v>East</v>
      </c>
      <c r="V353" t="str">
        <f>VLOOKUP(Table7[[#This Row],[Store_ID]],Table5[#All],4,FALSE)</f>
        <v>East Stevechester</v>
      </c>
      <c r="W353" t="str">
        <f>VLOOKUP(Table7[[#This Row],[Store_ID]],Table5[#All],5,FALSE)</f>
        <v>Flagship</v>
      </c>
      <c r="X353">
        <v>3</v>
      </c>
      <c r="Y353">
        <v>877.71</v>
      </c>
      <c r="Z353">
        <v>0.12</v>
      </c>
      <c r="AA353" t="s">
        <v>1826</v>
      </c>
      <c r="AB353">
        <v>2317.1543999999999</v>
      </c>
    </row>
    <row r="354" spans="1:28" x14ac:dyDescent="0.25">
      <c r="A354" t="s">
        <v>2178</v>
      </c>
      <c r="B354" s="2">
        <v>45603</v>
      </c>
      <c r="C354" t="s">
        <v>821</v>
      </c>
      <c r="D354" t="str">
        <f>VLOOKUP(Table7[[#This Row],[Customer_ID]],Table1[#All],2,FALSE)</f>
        <v>Christopher David</v>
      </c>
      <c r="E354">
        <f t="shared" si="16"/>
        <v>7</v>
      </c>
      <c r="F354">
        <f t="shared" si="17"/>
        <v>11</v>
      </c>
      <c r="G354">
        <f t="shared" si="18"/>
        <v>2024</v>
      </c>
      <c r="H354">
        <f>VLOOKUP(Table7[[#This Row],[Customer_ID]],Table1[#All],3,FALSE)</f>
        <v>42</v>
      </c>
      <c r="I354" t="str">
        <f>VLOOKUP(Table7[[#This Row],[Customer_ID]],Table1[#All],4,FALSE)</f>
        <v>Male</v>
      </c>
      <c r="J354" t="str">
        <f>VLOOKUP(Table7[[#This Row],[Customer_ID]],Table1[#All],5,FALSE)</f>
        <v>Karenmouth</v>
      </c>
      <c r="K354" t="str">
        <f>VLOOKUP(Table7[[#This Row],[Customer_ID]],Table1[#All],6,FALSE)</f>
        <v>Massachusetts</v>
      </c>
      <c r="L354" t="str">
        <f>VLOOKUP(Table7[[#This Row],[Customer_ID]],Table1[#All],7,FALSE)</f>
        <v>USA</v>
      </c>
      <c r="M354" t="str">
        <f>VLOOKUP(Table7[[#This Row],[Customer_ID]],Table1[#All],8,FALSE)</f>
        <v>Silver</v>
      </c>
      <c r="N354" t="s">
        <v>1662</v>
      </c>
      <c r="O354" t="str">
        <f>VLOOKUP(Table7[[#This Row],[Product_ID]],Table4_2[#All],3,FALSE)</f>
        <v>Sports</v>
      </c>
      <c r="P354" t="str">
        <f>VLOOKUP(Table7[[#This Row],[Product_ID]],Table4_2[#All],4,FALSE)</f>
        <v>Fitness</v>
      </c>
      <c r="Q354">
        <f>VLOOKUP(Table7[[#This Row],[Product_ID]],Table4_2[#All],5,FALSE)</f>
        <v>30.62</v>
      </c>
      <c r="R354">
        <f>VLOOKUP(Table7[[#This Row],[Product_ID]],Table4_2[#All],6,FALSE)</f>
        <v>138</v>
      </c>
      <c r="S354" t="s">
        <v>1786</v>
      </c>
      <c r="T354" t="str">
        <f>VLOOKUP(Table7[[#This Row],[Store_ID]],Table5[#All],2,FALSE)</f>
        <v>Moore, Padilla and Butler</v>
      </c>
      <c r="U354" t="str">
        <f>VLOOKUP(Table7[[#This Row],[Store_ID]],Table5[#All],3,FALSE)</f>
        <v>South</v>
      </c>
      <c r="V354" t="str">
        <f>VLOOKUP(Table7[[#This Row],[Store_ID]],Table5[#All],4,FALSE)</f>
        <v>East Johnstad</v>
      </c>
      <c r="W354" t="str">
        <f>VLOOKUP(Table7[[#This Row],[Store_ID]],Table5[#All],5,FALSE)</f>
        <v>Flagship</v>
      </c>
      <c r="X354">
        <v>4</v>
      </c>
      <c r="Y354">
        <v>488.56</v>
      </c>
      <c r="Z354">
        <v>0.26</v>
      </c>
      <c r="AA354" t="s">
        <v>1829</v>
      </c>
      <c r="AB354">
        <v>1446.1376</v>
      </c>
    </row>
    <row r="355" spans="1:28" x14ac:dyDescent="0.25">
      <c r="A355" t="s">
        <v>2179</v>
      </c>
      <c r="B355" s="2">
        <v>45501</v>
      </c>
      <c r="C355" t="s">
        <v>369</v>
      </c>
      <c r="D355" t="str">
        <f>VLOOKUP(Table7[[#This Row],[Customer_ID]],Table1[#All],2,FALSE)</f>
        <v>Christopher Lester</v>
      </c>
      <c r="E355">
        <f t="shared" si="16"/>
        <v>28</v>
      </c>
      <c r="F355">
        <f t="shared" si="17"/>
        <v>7</v>
      </c>
      <c r="G355">
        <f t="shared" si="18"/>
        <v>2024</v>
      </c>
      <c r="H355">
        <f>VLOOKUP(Table7[[#This Row],[Customer_ID]],Table1[#All],3,FALSE)</f>
        <v>64</v>
      </c>
      <c r="I355" t="str">
        <f>VLOOKUP(Table7[[#This Row],[Customer_ID]],Table1[#All],4,FALSE)</f>
        <v>Male</v>
      </c>
      <c r="J355" t="str">
        <f>VLOOKUP(Table7[[#This Row],[Customer_ID]],Table1[#All],5,FALSE)</f>
        <v>South Jenniferville</v>
      </c>
      <c r="K355" t="str">
        <f>VLOOKUP(Table7[[#This Row],[Customer_ID]],Table1[#All],6,FALSE)</f>
        <v>Georgia</v>
      </c>
      <c r="L355" t="str">
        <f>VLOOKUP(Table7[[#This Row],[Customer_ID]],Table1[#All],7,FALSE)</f>
        <v>USA</v>
      </c>
      <c r="M355" t="str">
        <f>VLOOKUP(Table7[[#This Row],[Customer_ID]],Table1[#All],8,FALSE)</f>
        <v>Silver</v>
      </c>
      <c r="N355" t="s">
        <v>1598</v>
      </c>
      <c r="O355" t="str">
        <f>VLOOKUP(Table7[[#This Row],[Product_ID]],Table4_2[#All],3,FALSE)</f>
        <v>Clothing</v>
      </c>
      <c r="P355" t="str">
        <f>VLOOKUP(Table7[[#This Row],[Product_ID]],Table4_2[#All],4,FALSE)</f>
        <v>Accessories</v>
      </c>
      <c r="Q355">
        <f>VLOOKUP(Table7[[#This Row],[Product_ID]],Table4_2[#All],5,FALSE)</f>
        <v>174.02</v>
      </c>
      <c r="R355">
        <f>VLOOKUP(Table7[[#This Row],[Product_ID]],Table4_2[#All],6,FALSE)</f>
        <v>268</v>
      </c>
      <c r="S355" t="s">
        <v>1794</v>
      </c>
      <c r="T355" t="str">
        <f>VLOOKUP(Table7[[#This Row],[Store_ID]],Table5[#All],2,FALSE)</f>
        <v>Thomas, Bridges and Harris</v>
      </c>
      <c r="U355" t="str">
        <f>VLOOKUP(Table7[[#This Row],[Store_ID]],Table5[#All],3,FALSE)</f>
        <v>North</v>
      </c>
      <c r="V355" t="str">
        <f>VLOOKUP(Table7[[#This Row],[Store_ID]],Table5[#All],4,FALSE)</f>
        <v>Sabrinatown</v>
      </c>
      <c r="W355" t="str">
        <f>VLOOKUP(Table7[[#This Row],[Store_ID]],Table5[#All],5,FALSE)</f>
        <v>Online</v>
      </c>
      <c r="X355">
        <v>4</v>
      </c>
      <c r="Y355">
        <v>175.91</v>
      </c>
      <c r="Z355">
        <v>0.13</v>
      </c>
      <c r="AA355" t="s">
        <v>1826</v>
      </c>
      <c r="AB355">
        <v>612.16679999999997</v>
      </c>
    </row>
    <row r="356" spans="1:28" x14ac:dyDescent="0.25">
      <c r="A356" t="s">
        <v>2180</v>
      </c>
      <c r="B356" s="2">
        <v>45398</v>
      </c>
      <c r="C356" t="s">
        <v>794</v>
      </c>
      <c r="D356" t="str">
        <f>VLOOKUP(Table7[[#This Row],[Customer_ID]],Table1[#All],2,FALSE)</f>
        <v>Nicholas Webb</v>
      </c>
      <c r="E356">
        <f t="shared" si="16"/>
        <v>16</v>
      </c>
      <c r="F356">
        <f t="shared" si="17"/>
        <v>4</v>
      </c>
      <c r="G356">
        <f t="shared" si="18"/>
        <v>2024</v>
      </c>
      <c r="H356">
        <f>VLOOKUP(Table7[[#This Row],[Customer_ID]],Table1[#All],3,FALSE)</f>
        <v>19</v>
      </c>
      <c r="I356" t="str">
        <f>VLOOKUP(Table7[[#This Row],[Customer_ID]],Table1[#All],4,FALSE)</f>
        <v>Male</v>
      </c>
      <c r="J356" t="str">
        <f>VLOOKUP(Table7[[#This Row],[Customer_ID]],Table1[#All],5,FALSE)</f>
        <v>Lake Timothy</v>
      </c>
      <c r="K356" t="str">
        <f>VLOOKUP(Table7[[#This Row],[Customer_ID]],Table1[#All],6,FALSE)</f>
        <v>Nevada</v>
      </c>
      <c r="L356" t="str">
        <f>VLOOKUP(Table7[[#This Row],[Customer_ID]],Table1[#All],7,FALSE)</f>
        <v>USA</v>
      </c>
      <c r="M356" t="str">
        <f>VLOOKUP(Table7[[#This Row],[Customer_ID]],Table1[#All],8,FALSE)</f>
        <v>Gold</v>
      </c>
      <c r="N356" t="s">
        <v>1722</v>
      </c>
      <c r="O356" t="str">
        <f>VLOOKUP(Table7[[#This Row],[Product_ID]],Table4_2[#All],3,FALSE)</f>
        <v>Home</v>
      </c>
      <c r="P356" t="str">
        <f>VLOOKUP(Table7[[#This Row],[Product_ID]],Table4_2[#All],4,FALSE)</f>
        <v>Lighting</v>
      </c>
      <c r="Q356">
        <f>VLOOKUP(Table7[[#This Row],[Product_ID]],Table4_2[#All],5,FALSE)</f>
        <v>371.38</v>
      </c>
      <c r="R356">
        <f>VLOOKUP(Table7[[#This Row],[Product_ID]],Table4_2[#All],6,FALSE)</f>
        <v>220</v>
      </c>
      <c r="S356" t="s">
        <v>1782</v>
      </c>
      <c r="T356" t="str">
        <f>VLOOKUP(Table7[[#This Row],[Store_ID]],Table5[#All],2,FALSE)</f>
        <v>Bean, Jones and Park</v>
      </c>
      <c r="U356" t="str">
        <f>VLOOKUP(Table7[[#This Row],[Store_ID]],Table5[#All],3,FALSE)</f>
        <v>West</v>
      </c>
      <c r="V356" t="str">
        <f>VLOOKUP(Table7[[#This Row],[Store_ID]],Table5[#All],4,FALSE)</f>
        <v>Thompsonborough</v>
      </c>
      <c r="W356" t="str">
        <f>VLOOKUP(Table7[[#This Row],[Store_ID]],Table5[#All],5,FALSE)</f>
        <v>Online</v>
      </c>
      <c r="X356">
        <v>4</v>
      </c>
      <c r="Y356">
        <v>289.66000000000003</v>
      </c>
      <c r="Z356">
        <v>0.25</v>
      </c>
      <c r="AA356" t="s">
        <v>1829</v>
      </c>
      <c r="AB356">
        <v>868.98</v>
      </c>
    </row>
    <row r="357" spans="1:28" x14ac:dyDescent="0.25">
      <c r="A357" t="s">
        <v>2181</v>
      </c>
      <c r="B357" s="2">
        <v>45304</v>
      </c>
      <c r="C357" t="s">
        <v>773</v>
      </c>
      <c r="D357" t="str">
        <f>VLOOKUP(Table7[[#This Row],[Customer_ID]],Table1[#All],2,FALSE)</f>
        <v>Mr. William Horton</v>
      </c>
      <c r="E357">
        <f t="shared" si="16"/>
        <v>13</v>
      </c>
      <c r="F357">
        <f t="shared" si="17"/>
        <v>1</v>
      </c>
      <c r="G357">
        <f t="shared" si="18"/>
        <v>2024</v>
      </c>
      <c r="H357">
        <f>VLOOKUP(Table7[[#This Row],[Customer_ID]],Table1[#All],3,FALSE)</f>
        <v>31</v>
      </c>
      <c r="I357" t="str">
        <f>VLOOKUP(Table7[[#This Row],[Customer_ID]],Table1[#All],4,FALSE)</f>
        <v>Male</v>
      </c>
      <c r="J357" t="str">
        <f>VLOOKUP(Table7[[#This Row],[Customer_ID]],Table1[#All],5,FALSE)</f>
        <v>Dawsonchester</v>
      </c>
      <c r="K357" t="str">
        <f>VLOOKUP(Table7[[#This Row],[Customer_ID]],Table1[#All],6,FALSE)</f>
        <v>Virginia</v>
      </c>
      <c r="L357" t="str">
        <f>VLOOKUP(Table7[[#This Row],[Customer_ID]],Table1[#All],7,FALSE)</f>
        <v>USA</v>
      </c>
      <c r="M357" t="str">
        <f>VLOOKUP(Table7[[#This Row],[Customer_ID]],Table1[#All],8,FALSE)</f>
        <v>Platinum</v>
      </c>
      <c r="N357" t="s">
        <v>1578</v>
      </c>
      <c r="O357" t="str">
        <f>VLOOKUP(Table7[[#This Row],[Product_ID]],Table4_2[#All],3,FALSE)</f>
        <v>Electronics</v>
      </c>
      <c r="P357" t="str">
        <f>VLOOKUP(Table7[[#This Row],[Product_ID]],Table4_2[#All],4,FALSE)</f>
        <v>Appliances</v>
      </c>
      <c r="Q357">
        <f>VLOOKUP(Table7[[#This Row],[Product_ID]],Table4_2[#All],5,FALSE)</f>
        <v>465.34</v>
      </c>
      <c r="R357">
        <f>VLOOKUP(Table7[[#This Row],[Product_ID]],Table4_2[#All],6,FALSE)</f>
        <v>301</v>
      </c>
      <c r="S357" t="s">
        <v>1801</v>
      </c>
      <c r="T357" t="str">
        <f>VLOOKUP(Table7[[#This Row],[Store_ID]],Table5[#All],2,FALSE)</f>
        <v>Shelton PLC</v>
      </c>
      <c r="U357" t="str">
        <f>VLOOKUP(Table7[[#This Row],[Store_ID]],Table5[#All],3,FALSE)</f>
        <v>North</v>
      </c>
      <c r="V357" t="str">
        <f>VLOOKUP(Table7[[#This Row],[Store_ID]],Table5[#All],4,FALSE)</f>
        <v>East Jenniferstad</v>
      </c>
      <c r="W357" t="str">
        <f>VLOOKUP(Table7[[#This Row],[Store_ID]],Table5[#All],5,FALSE)</f>
        <v>Flagship</v>
      </c>
      <c r="X357">
        <v>2</v>
      </c>
      <c r="Y357">
        <v>899.27</v>
      </c>
      <c r="Z357">
        <v>0.17</v>
      </c>
      <c r="AA357" t="s">
        <v>1824</v>
      </c>
      <c r="AB357">
        <v>1492.7882</v>
      </c>
    </row>
    <row r="358" spans="1:28" x14ac:dyDescent="0.25">
      <c r="A358" t="s">
        <v>2182</v>
      </c>
      <c r="B358" s="2">
        <v>45299</v>
      </c>
      <c r="C358" t="s">
        <v>241</v>
      </c>
      <c r="D358" t="str">
        <f>VLOOKUP(Table7[[#This Row],[Customer_ID]],Table1[#All],2,FALSE)</f>
        <v>Michael Thomas</v>
      </c>
      <c r="E358">
        <f t="shared" si="16"/>
        <v>8</v>
      </c>
      <c r="F358">
        <f t="shared" si="17"/>
        <v>1</v>
      </c>
      <c r="G358">
        <f t="shared" si="18"/>
        <v>2024</v>
      </c>
      <c r="H358">
        <f>VLOOKUP(Table7[[#This Row],[Customer_ID]],Table1[#All],3,FALSE)</f>
        <v>21</v>
      </c>
      <c r="I358" t="str">
        <f>VLOOKUP(Table7[[#This Row],[Customer_ID]],Table1[#All],4,FALSE)</f>
        <v>Female</v>
      </c>
      <c r="J358" t="str">
        <f>VLOOKUP(Table7[[#This Row],[Customer_ID]],Table1[#All],5,FALSE)</f>
        <v>Woodmouth</v>
      </c>
      <c r="K358" t="str">
        <f>VLOOKUP(Table7[[#This Row],[Customer_ID]],Table1[#All],6,FALSE)</f>
        <v>Nevada</v>
      </c>
      <c r="L358" t="str">
        <f>VLOOKUP(Table7[[#This Row],[Customer_ID]],Table1[#All],7,FALSE)</f>
        <v>USA</v>
      </c>
      <c r="M358" t="str">
        <f>VLOOKUP(Table7[[#This Row],[Customer_ID]],Table1[#All],8,FALSE)</f>
        <v>Silver</v>
      </c>
      <c r="N358" t="s">
        <v>1584</v>
      </c>
      <c r="O358" t="str">
        <f>VLOOKUP(Table7[[#This Row],[Product_ID]],Table4_2[#All],3,FALSE)</f>
        <v>Clothing</v>
      </c>
      <c r="P358" t="str">
        <f>VLOOKUP(Table7[[#This Row],[Product_ID]],Table4_2[#All],4,FALSE)</f>
        <v>Bottoms</v>
      </c>
      <c r="Q358">
        <f>VLOOKUP(Table7[[#This Row],[Product_ID]],Table4_2[#All],5,FALSE)</f>
        <v>265.73266666666666</v>
      </c>
      <c r="R358">
        <f>VLOOKUP(Table7[[#This Row],[Product_ID]],Table4_2[#All],6,FALSE)</f>
        <v>343</v>
      </c>
      <c r="S358" t="s">
        <v>1757</v>
      </c>
      <c r="T358" t="str">
        <f>VLOOKUP(Table7[[#This Row],[Store_ID]],Table5[#All],2,FALSE)</f>
        <v>Martinez, Adkins and Johnson</v>
      </c>
      <c r="U358" t="str">
        <f>VLOOKUP(Table7[[#This Row],[Store_ID]],Table5[#All],3,FALSE)</f>
        <v>North</v>
      </c>
      <c r="V358" t="str">
        <f>VLOOKUP(Table7[[#This Row],[Store_ID]],Table5[#All],4,FALSE)</f>
        <v>Danielmouth</v>
      </c>
      <c r="W358" t="str">
        <f>VLOOKUP(Table7[[#This Row],[Store_ID]],Table5[#All],5,FALSE)</f>
        <v>Flagship</v>
      </c>
      <c r="X358">
        <v>1</v>
      </c>
      <c r="Y358">
        <v>691.38</v>
      </c>
      <c r="Z358">
        <v>0.11</v>
      </c>
      <c r="AA358" t="s">
        <v>1829</v>
      </c>
      <c r="AB358">
        <v>615.32820000000004</v>
      </c>
    </row>
    <row r="359" spans="1:28" x14ac:dyDescent="0.25">
      <c r="A359" t="s">
        <v>2183</v>
      </c>
      <c r="B359" s="2">
        <v>45564</v>
      </c>
      <c r="C359" t="s">
        <v>550</v>
      </c>
      <c r="D359" t="str">
        <f>VLOOKUP(Table7[[#This Row],[Customer_ID]],Table1[#All],2,FALSE)</f>
        <v>Jason Wheeler</v>
      </c>
      <c r="E359">
        <f t="shared" si="16"/>
        <v>29</v>
      </c>
      <c r="F359">
        <f t="shared" si="17"/>
        <v>9</v>
      </c>
      <c r="G359">
        <f t="shared" si="18"/>
        <v>2024</v>
      </c>
      <c r="H359">
        <f>VLOOKUP(Table7[[#This Row],[Customer_ID]],Table1[#All],3,FALSE)</f>
        <v>47</v>
      </c>
      <c r="I359" t="str">
        <f>VLOOKUP(Table7[[#This Row],[Customer_ID]],Table1[#All],4,FALSE)</f>
        <v>Female</v>
      </c>
      <c r="J359" t="str">
        <f>VLOOKUP(Table7[[#This Row],[Customer_ID]],Table1[#All],5,FALSE)</f>
        <v>Carolview</v>
      </c>
      <c r="K359" t="str">
        <f>VLOOKUP(Table7[[#This Row],[Customer_ID]],Table1[#All],6,FALSE)</f>
        <v>Illinois</v>
      </c>
      <c r="L359" t="str">
        <f>VLOOKUP(Table7[[#This Row],[Customer_ID]],Table1[#All],7,FALSE)</f>
        <v>USA</v>
      </c>
      <c r="M359" t="str">
        <f>VLOOKUP(Table7[[#This Row],[Customer_ID]],Table1[#All],8,FALSE)</f>
        <v>Platinum</v>
      </c>
      <c r="N359" t="s">
        <v>1602</v>
      </c>
      <c r="O359" t="str">
        <f>VLOOKUP(Table7[[#This Row],[Product_ID]],Table4_2[#All],3,FALSE)</f>
        <v>Home</v>
      </c>
      <c r="P359" t="str">
        <f>VLOOKUP(Table7[[#This Row],[Product_ID]],Table4_2[#All],4,FALSE)</f>
        <v>Decor</v>
      </c>
      <c r="Q359">
        <f>VLOOKUP(Table7[[#This Row],[Product_ID]],Table4_2[#All],5,FALSE)</f>
        <v>234.80599999999998</v>
      </c>
      <c r="R359">
        <f>VLOOKUP(Table7[[#This Row],[Product_ID]],Table4_2[#All],6,FALSE)</f>
        <v>378</v>
      </c>
      <c r="S359" t="s">
        <v>1752</v>
      </c>
      <c r="T359" t="str">
        <f>VLOOKUP(Table7[[#This Row],[Store_ID]],Table5[#All],2,FALSE)</f>
        <v>Rivera-Warner</v>
      </c>
      <c r="U359" t="str">
        <f>VLOOKUP(Table7[[#This Row],[Store_ID]],Table5[#All],3,FALSE)</f>
        <v>East</v>
      </c>
      <c r="V359" t="str">
        <f>VLOOKUP(Table7[[#This Row],[Store_ID]],Table5[#All],4,FALSE)</f>
        <v>Washingtonfurt</v>
      </c>
      <c r="W359" t="str">
        <f>VLOOKUP(Table7[[#This Row],[Store_ID]],Table5[#All],5,FALSE)</f>
        <v>Flagship</v>
      </c>
      <c r="X359">
        <v>3</v>
      </c>
      <c r="Y359">
        <v>158.72</v>
      </c>
      <c r="Z359">
        <v>0.13</v>
      </c>
      <c r="AA359" t="s">
        <v>1824</v>
      </c>
      <c r="AB359">
        <v>414.25920000000002</v>
      </c>
    </row>
    <row r="360" spans="1:28" x14ac:dyDescent="0.25">
      <c r="A360" t="s">
        <v>2184</v>
      </c>
      <c r="B360" s="2">
        <v>45413</v>
      </c>
      <c r="C360" t="s">
        <v>684</v>
      </c>
      <c r="D360" t="str">
        <f>VLOOKUP(Table7[[#This Row],[Customer_ID]],Table1[#All],2,FALSE)</f>
        <v>Antonio Jones</v>
      </c>
      <c r="E360">
        <f t="shared" si="16"/>
        <v>1</v>
      </c>
      <c r="F360">
        <f t="shared" si="17"/>
        <v>5</v>
      </c>
      <c r="G360">
        <f t="shared" si="18"/>
        <v>2024</v>
      </c>
      <c r="H360">
        <f>VLOOKUP(Table7[[#This Row],[Customer_ID]],Table1[#All],3,FALSE)</f>
        <v>48</v>
      </c>
      <c r="I360" t="str">
        <f>VLOOKUP(Table7[[#This Row],[Customer_ID]],Table1[#All],4,FALSE)</f>
        <v>Male</v>
      </c>
      <c r="J360" t="str">
        <f>VLOOKUP(Table7[[#This Row],[Customer_ID]],Table1[#All],5,FALSE)</f>
        <v>Matthewborough</v>
      </c>
      <c r="K360" t="str">
        <f>VLOOKUP(Table7[[#This Row],[Customer_ID]],Table1[#All],6,FALSE)</f>
        <v>Georgia</v>
      </c>
      <c r="L360" t="str">
        <f>VLOOKUP(Table7[[#This Row],[Customer_ID]],Table1[#All],7,FALSE)</f>
        <v>USA</v>
      </c>
      <c r="M360" t="str">
        <f>VLOOKUP(Table7[[#This Row],[Customer_ID]],Table1[#All],8,FALSE)</f>
        <v>Silver</v>
      </c>
      <c r="N360" t="s">
        <v>1668</v>
      </c>
      <c r="O360" t="str">
        <f>VLOOKUP(Table7[[#This Row],[Product_ID]],Table4_2[#All],3,FALSE)</f>
        <v>Beauty</v>
      </c>
      <c r="P360" t="str">
        <f>VLOOKUP(Table7[[#This Row],[Product_ID]],Table4_2[#All],4,FALSE)</f>
        <v>Fragrance</v>
      </c>
      <c r="Q360">
        <f>VLOOKUP(Table7[[#This Row],[Product_ID]],Table4_2[#All],5,FALSE)</f>
        <v>482.75</v>
      </c>
      <c r="R360">
        <f>VLOOKUP(Table7[[#This Row],[Product_ID]],Table4_2[#All],6,FALSE)</f>
        <v>444</v>
      </c>
      <c r="S360" t="s">
        <v>1804</v>
      </c>
      <c r="T360" t="str">
        <f>VLOOKUP(Table7[[#This Row],[Store_ID]],Table5[#All],2,FALSE)</f>
        <v>Frederick-Wright</v>
      </c>
      <c r="U360" t="str">
        <f>VLOOKUP(Table7[[#This Row],[Store_ID]],Table5[#All],3,FALSE)</f>
        <v>West</v>
      </c>
      <c r="V360" t="str">
        <f>VLOOKUP(Table7[[#This Row],[Store_ID]],Table5[#All],4,FALSE)</f>
        <v>New Jimmymouth</v>
      </c>
      <c r="W360" t="str">
        <f>VLOOKUP(Table7[[#This Row],[Store_ID]],Table5[#All],5,FALSE)</f>
        <v>Flagship</v>
      </c>
      <c r="X360">
        <v>4</v>
      </c>
      <c r="Y360">
        <v>537.15</v>
      </c>
      <c r="Z360">
        <v>0.06</v>
      </c>
      <c r="AA360" t="s">
        <v>1829</v>
      </c>
      <c r="AB360">
        <v>2019.684</v>
      </c>
    </row>
    <row r="361" spans="1:28" x14ac:dyDescent="0.25">
      <c r="A361" t="s">
        <v>2185</v>
      </c>
      <c r="B361" s="2">
        <v>45480</v>
      </c>
      <c r="C361" t="s">
        <v>1295</v>
      </c>
      <c r="D361" t="str">
        <f>VLOOKUP(Table7[[#This Row],[Customer_ID]],Table1[#All],2,FALSE)</f>
        <v>Karen King</v>
      </c>
      <c r="E361">
        <f t="shared" si="16"/>
        <v>7</v>
      </c>
      <c r="F361">
        <f t="shared" si="17"/>
        <v>7</v>
      </c>
      <c r="G361">
        <f t="shared" si="18"/>
        <v>2024</v>
      </c>
      <c r="H361">
        <f>VLOOKUP(Table7[[#This Row],[Customer_ID]],Table1[#All],3,FALSE)</f>
        <v>64</v>
      </c>
      <c r="I361" t="str">
        <f>VLOOKUP(Table7[[#This Row],[Customer_ID]],Table1[#All],4,FALSE)</f>
        <v>Female</v>
      </c>
      <c r="J361" t="str">
        <f>VLOOKUP(Table7[[#This Row],[Customer_ID]],Table1[#All],5,FALSE)</f>
        <v>Kimburgh</v>
      </c>
      <c r="K361" t="str">
        <f>VLOOKUP(Table7[[#This Row],[Customer_ID]],Table1[#All],6,FALSE)</f>
        <v>North Carolina</v>
      </c>
      <c r="L361" t="str">
        <f>VLOOKUP(Table7[[#This Row],[Customer_ID]],Table1[#All],7,FALSE)</f>
        <v>USA</v>
      </c>
      <c r="M361" t="str">
        <f>VLOOKUP(Table7[[#This Row],[Customer_ID]],Table1[#All],8,FALSE)</f>
        <v>Bronze</v>
      </c>
      <c r="N361" t="s">
        <v>1630</v>
      </c>
      <c r="O361" t="str">
        <f>VLOOKUP(Table7[[#This Row],[Product_ID]],Table4_2[#All],3,FALSE)</f>
        <v>Sports</v>
      </c>
      <c r="P361" t="str">
        <f>VLOOKUP(Table7[[#This Row],[Product_ID]],Table4_2[#All],4,FALSE)</f>
        <v>Fitness</v>
      </c>
      <c r="Q361">
        <f>VLOOKUP(Table7[[#This Row],[Product_ID]],Table4_2[#All],5,FALSE)</f>
        <v>313.26</v>
      </c>
      <c r="R361">
        <f>VLOOKUP(Table7[[#This Row],[Product_ID]],Table4_2[#All],6,FALSE)</f>
        <v>369</v>
      </c>
      <c r="S361" t="s">
        <v>1786</v>
      </c>
      <c r="T361" t="str">
        <f>VLOOKUP(Table7[[#This Row],[Store_ID]],Table5[#All],2,FALSE)</f>
        <v>Moore, Padilla and Butler</v>
      </c>
      <c r="U361" t="str">
        <f>VLOOKUP(Table7[[#This Row],[Store_ID]],Table5[#All],3,FALSE)</f>
        <v>South</v>
      </c>
      <c r="V361" t="str">
        <f>VLOOKUP(Table7[[#This Row],[Store_ID]],Table5[#All],4,FALSE)</f>
        <v>East Johnstad</v>
      </c>
      <c r="W361" t="str">
        <f>VLOOKUP(Table7[[#This Row],[Store_ID]],Table5[#All],5,FALSE)</f>
        <v>Flagship</v>
      </c>
      <c r="X361">
        <v>3</v>
      </c>
      <c r="Y361">
        <v>771.7</v>
      </c>
      <c r="Z361">
        <v>0.05</v>
      </c>
      <c r="AA361" t="s">
        <v>1829</v>
      </c>
      <c r="AB361">
        <v>2199.3449999999998</v>
      </c>
    </row>
    <row r="362" spans="1:28" x14ac:dyDescent="0.25">
      <c r="A362" t="s">
        <v>2186</v>
      </c>
      <c r="B362" s="2">
        <v>45610</v>
      </c>
      <c r="C362" t="s">
        <v>381</v>
      </c>
      <c r="D362" t="str">
        <f>VLOOKUP(Table7[[#This Row],[Customer_ID]],Table1[#All],2,FALSE)</f>
        <v>Travis Holland</v>
      </c>
      <c r="E362">
        <f t="shared" si="16"/>
        <v>14</v>
      </c>
      <c r="F362">
        <f t="shared" si="17"/>
        <v>11</v>
      </c>
      <c r="G362">
        <f t="shared" si="18"/>
        <v>2024</v>
      </c>
      <c r="H362">
        <f>VLOOKUP(Table7[[#This Row],[Customer_ID]],Table1[#All],3,FALSE)</f>
        <v>38</v>
      </c>
      <c r="I362" t="str">
        <f>VLOOKUP(Table7[[#This Row],[Customer_ID]],Table1[#All],4,FALSE)</f>
        <v>Male</v>
      </c>
      <c r="J362" t="str">
        <f>VLOOKUP(Table7[[#This Row],[Customer_ID]],Table1[#All],5,FALSE)</f>
        <v>Webstermouth</v>
      </c>
      <c r="K362" t="str">
        <f>VLOOKUP(Table7[[#This Row],[Customer_ID]],Table1[#All],6,FALSE)</f>
        <v>New Hampshire</v>
      </c>
      <c r="L362" t="str">
        <f>VLOOKUP(Table7[[#This Row],[Customer_ID]],Table1[#All],7,FALSE)</f>
        <v>USA</v>
      </c>
      <c r="M362" t="str">
        <f>VLOOKUP(Table7[[#This Row],[Customer_ID]],Table1[#All],8,FALSE)</f>
        <v>Bronze</v>
      </c>
      <c r="N362" t="s">
        <v>1724</v>
      </c>
      <c r="O362" t="str">
        <f>VLOOKUP(Table7[[#This Row],[Product_ID]],Table4_2[#All],3,FALSE)</f>
        <v>Sports</v>
      </c>
      <c r="P362" t="str">
        <f>VLOOKUP(Table7[[#This Row],[Product_ID]],Table4_2[#All],4,FALSE)</f>
        <v>Accessories</v>
      </c>
      <c r="Q362">
        <f>VLOOKUP(Table7[[#This Row],[Product_ID]],Table4_2[#All],5,FALSE)</f>
        <v>131.24</v>
      </c>
      <c r="R362">
        <f>VLOOKUP(Table7[[#This Row],[Product_ID]],Table4_2[#All],6,FALSE)</f>
        <v>232</v>
      </c>
      <c r="S362" t="s">
        <v>1757</v>
      </c>
      <c r="T362" t="str">
        <f>VLOOKUP(Table7[[#This Row],[Store_ID]],Table5[#All],2,FALSE)</f>
        <v>Martinez, Adkins and Johnson</v>
      </c>
      <c r="U362" t="str">
        <f>VLOOKUP(Table7[[#This Row],[Store_ID]],Table5[#All],3,FALSE)</f>
        <v>North</v>
      </c>
      <c r="V362" t="str">
        <f>VLOOKUP(Table7[[#This Row],[Store_ID]],Table5[#All],4,FALSE)</f>
        <v>Danielmouth</v>
      </c>
      <c r="W362" t="str">
        <f>VLOOKUP(Table7[[#This Row],[Store_ID]],Table5[#All],5,FALSE)</f>
        <v>Flagship</v>
      </c>
      <c r="X362">
        <v>4</v>
      </c>
      <c r="Y362">
        <v>677.25</v>
      </c>
      <c r="Z362">
        <v>0.14000000000000001</v>
      </c>
      <c r="AA362" t="s">
        <v>1826</v>
      </c>
      <c r="AB362">
        <v>2329.7399999999998</v>
      </c>
    </row>
    <row r="363" spans="1:28" x14ac:dyDescent="0.25">
      <c r="A363" t="s">
        <v>2187</v>
      </c>
      <c r="B363" s="2">
        <v>45763</v>
      </c>
      <c r="C363" t="s">
        <v>363</v>
      </c>
      <c r="D363" t="str">
        <f>VLOOKUP(Table7[[#This Row],[Customer_ID]],Table1[#All],2,FALSE)</f>
        <v>Sarah Schneider</v>
      </c>
      <c r="E363">
        <f t="shared" si="16"/>
        <v>16</v>
      </c>
      <c r="F363">
        <f t="shared" si="17"/>
        <v>4</v>
      </c>
      <c r="G363">
        <f t="shared" si="18"/>
        <v>2025</v>
      </c>
      <c r="H363">
        <f>VLOOKUP(Table7[[#This Row],[Customer_ID]],Table1[#All],3,FALSE)</f>
        <v>34</v>
      </c>
      <c r="I363" t="str">
        <f>VLOOKUP(Table7[[#This Row],[Customer_ID]],Table1[#All],4,FALSE)</f>
        <v>Female</v>
      </c>
      <c r="J363" t="str">
        <f>VLOOKUP(Table7[[#This Row],[Customer_ID]],Table1[#All],5,FALSE)</f>
        <v>Port Joshuachester</v>
      </c>
      <c r="K363" t="str">
        <f>VLOOKUP(Table7[[#This Row],[Customer_ID]],Table1[#All],6,FALSE)</f>
        <v>Pennsylvania</v>
      </c>
      <c r="L363" t="str">
        <f>VLOOKUP(Table7[[#This Row],[Customer_ID]],Table1[#All],7,FALSE)</f>
        <v>USA</v>
      </c>
      <c r="M363" t="str">
        <f>VLOOKUP(Table7[[#This Row],[Customer_ID]],Table1[#All],8,FALSE)</f>
        <v>Bronze</v>
      </c>
      <c r="N363" t="s">
        <v>1744</v>
      </c>
      <c r="O363" t="str">
        <f>VLOOKUP(Table7[[#This Row],[Product_ID]],Table4_2[#All],3,FALSE)</f>
        <v>Electronics</v>
      </c>
      <c r="P363" t="str">
        <f>VLOOKUP(Table7[[#This Row],[Product_ID]],Table4_2[#All],4,FALSE)</f>
        <v>Audio</v>
      </c>
      <c r="Q363">
        <f>VLOOKUP(Table7[[#This Row],[Product_ID]],Table4_2[#All],5,FALSE)</f>
        <v>431.67</v>
      </c>
      <c r="R363">
        <f>VLOOKUP(Table7[[#This Row],[Product_ID]],Table4_2[#All],6,FALSE)</f>
        <v>73</v>
      </c>
      <c r="S363" t="s">
        <v>1792</v>
      </c>
      <c r="T363" t="str">
        <f>VLOOKUP(Table7[[#This Row],[Store_ID]],Table5[#All],2,FALSE)</f>
        <v>Aguirre-Keller</v>
      </c>
      <c r="U363" t="str">
        <f>VLOOKUP(Table7[[#This Row],[Store_ID]],Table5[#All],3,FALSE)</f>
        <v>South</v>
      </c>
      <c r="V363" t="str">
        <f>VLOOKUP(Table7[[#This Row],[Store_ID]],Table5[#All],4,FALSE)</f>
        <v>Lake Michael</v>
      </c>
      <c r="W363" t="str">
        <f>VLOOKUP(Table7[[#This Row],[Store_ID]],Table5[#All],5,FALSE)</f>
        <v>Online</v>
      </c>
      <c r="X363">
        <v>1</v>
      </c>
      <c r="Y363">
        <v>645.48</v>
      </c>
      <c r="Z363">
        <v>0.26</v>
      </c>
      <c r="AA363" t="s">
        <v>1829</v>
      </c>
      <c r="AB363">
        <v>477.65519999999998</v>
      </c>
    </row>
    <row r="364" spans="1:28" x14ac:dyDescent="0.25">
      <c r="A364" t="s">
        <v>2188</v>
      </c>
      <c r="B364" s="2">
        <v>45856</v>
      </c>
      <c r="C364" t="s">
        <v>1127</v>
      </c>
      <c r="D364" t="str">
        <f>VLOOKUP(Table7[[#This Row],[Customer_ID]],Table1[#All],2,FALSE)</f>
        <v>Denise Tate</v>
      </c>
      <c r="E364">
        <f t="shared" si="16"/>
        <v>18</v>
      </c>
      <c r="F364">
        <f t="shared" si="17"/>
        <v>7</v>
      </c>
      <c r="G364">
        <f t="shared" si="18"/>
        <v>2025</v>
      </c>
      <c r="H364">
        <f>VLOOKUP(Table7[[#This Row],[Customer_ID]],Table1[#All],3,FALSE)</f>
        <v>34</v>
      </c>
      <c r="I364" t="str">
        <f>VLOOKUP(Table7[[#This Row],[Customer_ID]],Table1[#All],4,FALSE)</f>
        <v>Male</v>
      </c>
      <c r="J364" t="str">
        <f>VLOOKUP(Table7[[#This Row],[Customer_ID]],Table1[#All],5,FALSE)</f>
        <v>Andersonside</v>
      </c>
      <c r="K364" t="str">
        <f>VLOOKUP(Table7[[#This Row],[Customer_ID]],Table1[#All],6,FALSE)</f>
        <v>Arkansas</v>
      </c>
      <c r="L364" t="str">
        <f>VLOOKUP(Table7[[#This Row],[Customer_ID]],Table1[#All],7,FALSE)</f>
        <v>USA</v>
      </c>
      <c r="M364" t="str">
        <f>VLOOKUP(Table7[[#This Row],[Customer_ID]],Table1[#All],8,FALSE)</f>
        <v>Platinum</v>
      </c>
      <c r="N364" t="s">
        <v>1694</v>
      </c>
      <c r="O364" t="str">
        <f>VLOOKUP(Table7[[#This Row],[Product_ID]],Table4_2[#All],3,FALSE)</f>
        <v>Sports</v>
      </c>
      <c r="P364" t="str">
        <f>VLOOKUP(Table7[[#This Row],[Product_ID]],Table4_2[#All],4,FALSE)</f>
        <v>Team Sports</v>
      </c>
      <c r="Q364">
        <f>VLOOKUP(Table7[[#This Row],[Product_ID]],Table4_2[#All],5,FALSE)</f>
        <v>107.06</v>
      </c>
      <c r="R364">
        <f>VLOOKUP(Table7[[#This Row],[Product_ID]],Table4_2[#All],6,FALSE)</f>
        <v>359</v>
      </c>
      <c r="S364" t="s">
        <v>1761</v>
      </c>
      <c r="T364" t="str">
        <f>VLOOKUP(Table7[[#This Row],[Store_ID]],Table5[#All],2,FALSE)</f>
        <v>Black-Horn</v>
      </c>
      <c r="U364" t="str">
        <f>VLOOKUP(Table7[[#This Row],[Store_ID]],Table5[#All],3,FALSE)</f>
        <v>South</v>
      </c>
      <c r="V364" t="str">
        <f>VLOOKUP(Table7[[#This Row],[Store_ID]],Table5[#All],4,FALSE)</f>
        <v>North Nancyview</v>
      </c>
      <c r="W364" t="str">
        <f>VLOOKUP(Table7[[#This Row],[Store_ID]],Table5[#All],5,FALSE)</f>
        <v>Outlet</v>
      </c>
      <c r="X364">
        <v>2</v>
      </c>
      <c r="Y364">
        <v>934</v>
      </c>
      <c r="Z364">
        <v>0.3</v>
      </c>
      <c r="AA364" t="s">
        <v>1829</v>
      </c>
      <c r="AB364">
        <v>1307.5999999999999</v>
      </c>
    </row>
    <row r="365" spans="1:28" x14ac:dyDescent="0.25">
      <c r="A365" t="s">
        <v>2189</v>
      </c>
      <c r="B365" s="2">
        <v>45712</v>
      </c>
      <c r="C365" t="s">
        <v>1050</v>
      </c>
      <c r="D365" t="str">
        <f>VLOOKUP(Table7[[#This Row],[Customer_ID]],Table1[#All],2,FALSE)</f>
        <v>Mr. Christopher Sims</v>
      </c>
      <c r="E365">
        <f t="shared" si="16"/>
        <v>24</v>
      </c>
      <c r="F365">
        <f t="shared" si="17"/>
        <v>2</v>
      </c>
      <c r="G365">
        <f t="shared" si="18"/>
        <v>2025</v>
      </c>
      <c r="H365">
        <f>VLOOKUP(Table7[[#This Row],[Customer_ID]],Table1[#All],3,FALSE)</f>
        <v>50</v>
      </c>
      <c r="I365" t="str">
        <f>VLOOKUP(Table7[[#This Row],[Customer_ID]],Table1[#All],4,FALSE)</f>
        <v>Female</v>
      </c>
      <c r="J365" t="str">
        <f>VLOOKUP(Table7[[#This Row],[Customer_ID]],Table1[#All],5,FALSE)</f>
        <v>Donaldsontown</v>
      </c>
      <c r="K365" t="str">
        <f>VLOOKUP(Table7[[#This Row],[Customer_ID]],Table1[#All],6,FALSE)</f>
        <v>Connecticut</v>
      </c>
      <c r="L365" t="str">
        <f>VLOOKUP(Table7[[#This Row],[Customer_ID]],Table1[#All],7,FALSE)</f>
        <v>USA</v>
      </c>
      <c r="M365" t="str">
        <f>VLOOKUP(Table7[[#This Row],[Customer_ID]],Table1[#All],8,FALSE)</f>
        <v>Silver</v>
      </c>
      <c r="N365" t="s">
        <v>1640</v>
      </c>
      <c r="O365" t="str">
        <f>VLOOKUP(Table7[[#This Row],[Product_ID]],Table4_2[#All],3,FALSE)</f>
        <v>Clothing</v>
      </c>
      <c r="P365" t="str">
        <f>VLOOKUP(Table7[[#This Row],[Product_ID]],Table4_2[#All],4,FALSE)</f>
        <v>Outerwear</v>
      </c>
      <c r="Q365">
        <f>VLOOKUP(Table7[[#This Row],[Product_ID]],Table4_2[#All],5,FALSE)</f>
        <v>167.34</v>
      </c>
      <c r="R365">
        <f>VLOOKUP(Table7[[#This Row],[Product_ID]],Table4_2[#All],6,FALSE)</f>
        <v>296</v>
      </c>
      <c r="S365" t="s">
        <v>1761</v>
      </c>
      <c r="T365" t="str">
        <f>VLOOKUP(Table7[[#This Row],[Store_ID]],Table5[#All],2,FALSE)</f>
        <v>Black-Horn</v>
      </c>
      <c r="U365" t="str">
        <f>VLOOKUP(Table7[[#This Row],[Store_ID]],Table5[#All],3,FALSE)</f>
        <v>South</v>
      </c>
      <c r="V365" t="str">
        <f>VLOOKUP(Table7[[#This Row],[Store_ID]],Table5[#All],4,FALSE)</f>
        <v>North Nancyview</v>
      </c>
      <c r="W365" t="str">
        <f>VLOOKUP(Table7[[#This Row],[Store_ID]],Table5[#All],5,FALSE)</f>
        <v>Outlet</v>
      </c>
      <c r="X365">
        <v>1</v>
      </c>
      <c r="Y365">
        <v>669.53</v>
      </c>
      <c r="Z365">
        <v>0.2</v>
      </c>
      <c r="AA365" t="s">
        <v>1824</v>
      </c>
      <c r="AB365">
        <v>535.62400000000002</v>
      </c>
    </row>
    <row r="366" spans="1:28" x14ac:dyDescent="0.25">
      <c r="A366" t="s">
        <v>2190</v>
      </c>
      <c r="B366" s="2">
        <v>45723</v>
      </c>
      <c r="C366" t="s">
        <v>702</v>
      </c>
      <c r="D366" t="str">
        <f>VLOOKUP(Table7[[#This Row],[Customer_ID]],Table1[#All],2,FALSE)</f>
        <v>Kathryn Garcia</v>
      </c>
      <c r="E366">
        <f t="shared" si="16"/>
        <v>7</v>
      </c>
      <c r="F366">
        <f t="shared" si="17"/>
        <v>3</v>
      </c>
      <c r="G366">
        <f t="shared" si="18"/>
        <v>2025</v>
      </c>
      <c r="H366">
        <f>VLOOKUP(Table7[[#This Row],[Customer_ID]],Table1[#All],3,FALSE)</f>
        <v>44</v>
      </c>
      <c r="I366" t="str">
        <f>VLOOKUP(Table7[[#This Row],[Customer_ID]],Table1[#All],4,FALSE)</f>
        <v>Male</v>
      </c>
      <c r="J366" t="str">
        <f>VLOOKUP(Table7[[#This Row],[Customer_ID]],Table1[#All],5,FALSE)</f>
        <v>Morrismouth</v>
      </c>
      <c r="K366" t="str">
        <f>VLOOKUP(Table7[[#This Row],[Customer_ID]],Table1[#All],6,FALSE)</f>
        <v>California</v>
      </c>
      <c r="L366" t="str">
        <f>VLOOKUP(Table7[[#This Row],[Customer_ID]],Table1[#All],7,FALSE)</f>
        <v>USA</v>
      </c>
      <c r="M366" t="str">
        <f>VLOOKUP(Table7[[#This Row],[Customer_ID]],Table1[#All],8,FALSE)</f>
        <v>Platinum</v>
      </c>
      <c r="N366" t="s">
        <v>1618</v>
      </c>
      <c r="O366" t="str">
        <f>VLOOKUP(Table7[[#This Row],[Product_ID]],Table4_2[#All],3,FALSE)</f>
        <v>Home</v>
      </c>
      <c r="P366" t="str">
        <f>VLOOKUP(Table7[[#This Row],[Product_ID]],Table4_2[#All],4,FALSE)</f>
        <v>Lighting</v>
      </c>
      <c r="Q366">
        <f>VLOOKUP(Table7[[#This Row],[Product_ID]],Table4_2[#All],5,FALSE)</f>
        <v>382.22</v>
      </c>
      <c r="R366">
        <f>VLOOKUP(Table7[[#This Row],[Product_ID]],Table4_2[#All],6,FALSE)</f>
        <v>329</v>
      </c>
      <c r="S366" t="s">
        <v>1810</v>
      </c>
      <c r="T366" t="str">
        <f>VLOOKUP(Table7[[#This Row],[Store_ID]],Table5[#All],2,FALSE)</f>
        <v>Guerrero-Schmitt</v>
      </c>
      <c r="U366" t="str">
        <f>VLOOKUP(Table7[[#This Row],[Store_ID]],Table5[#All],3,FALSE)</f>
        <v>East</v>
      </c>
      <c r="V366" t="str">
        <f>VLOOKUP(Table7[[#This Row],[Store_ID]],Table5[#All],4,FALSE)</f>
        <v>East Stevechester</v>
      </c>
      <c r="W366" t="str">
        <f>VLOOKUP(Table7[[#This Row],[Store_ID]],Table5[#All],5,FALSE)</f>
        <v>Flagship</v>
      </c>
      <c r="X366">
        <v>1</v>
      </c>
      <c r="Y366">
        <v>213.69</v>
      </c>
      <c r="Z366">
        <v>0.28000000000000003</v>
      </c>
      <c r="AA366" t="s">
        <v>1829</v>
      </c>
      <c r="AB366">
        <v>153.85679999999999</v>
      </c>
    </row>
    <row r="367" spans="1:28" x14ac:dyDescent="0.25">
      <c r="A367" t="s">
        <v>2191</v>
      </c>
      <c r="B367" s="2">
        <v>45706</v>
      </c>
      <c r="C367" t="s">
        <v>281</v>
      </c>
      <c r="D367" t="str">
        <f>VLOOKUP(Table7[[#This Row],[Customer_ID]],Table1[#All],2,FALSE)</f>
        <v>Katherine Young</v>
      </c>
      <c r="E367">
        <f t="shared" si="16"/>
        <v>18</v>
      </c>
      <c r="F367">
        <f t="shared" si="17"/>
        <v>2</v>
      </c>
      <c r="G367">
        <f t="shared" si="18"/>
        <v>2025</v>
      </c>
      <c r="H367">
        <f>VLOOKUP(Table7[[#This Row],[Customer_ID]],Table1[#All],3,FALSE)</f>
        <v>29</v>
      </c>
      <c r="I367" t="str">
        <f>VLOOKUP(Table7[[#This Row],[Customer_ID]],Table1[#All],4,FALSE)</f>
        <v>Male</v>
      </c>
      <c r="J367" t="str">
        <f>VLOOKUP(Table7[[#This Row],[Customer_ID]],Table1[#All],5,FALSE)</f>
        <v>North Valeriemouth</v>
      </c>
      <c r="K367" t="str">
        <f>VLOOKUP(Table7[[#This Row],[Customer_ID]],Table1[#All],6,FALSE)</f>
        <v>Vermont</v>
      </c>
      <c r="L367" t="str">
        <f>VLOOKUP(Table7[[#This Row],[Customer_ID]],Table1[#All],7,FALSE)</f>
        <v>USA</v>
      </c>
      <c r="M367" t="str">
        <f>VLOOKUP(Table7[[#This Row],[Customer_ID]],Table1[#All],8,FALSE)</f>
        <v>Gold</v>
      </c>
      <c r="N367" t="s">
        <v>1590</v>
      </c>
      <c r="O367" t="str">
        <f>VLOOKUP(Table7[[#This Row],[Product_ID]],Table4_2[#All],3,FALSE)</f>
        <v>Home</v>
      </c>
      <c r="P367" t="str">
        <f>VLOOKUP(Table7[[#This Row],[Product_ID]],Table4_2[#All],4,FALSE)</f>
        <v>Storage</v>
      </c>
      <c r="Q367">
        <f>VLOOKUP(Table7[[#This Row],[Product_ID]],Table4_2[#All],5,FALSE)</f>
        <v>123.46</v>
      </c>
      <c r="R367">
        <f>VLOOKUP(Table7[[#This Row],[Product_ID]],Table4_2[#All],6,FALSE)</f>
        <v>76</v>
      </c>
      <c r="S367" t="s">
        <v>1813</v>
      </c>
      <c r="T367" t="str">
        <f>VLOOKUP(Table7[[#This Row],[Store_ID]],Table5[#All],2,FALSE)</f>
        <v>Mann-Austin</v>
      </c>
      <c r="U367" t="str">
        <f>VLOOKUP(Table7[[#This Row],[Store_ID]],Table5[#All],3,FALSE)</f>
        <v>East</v>
      </c>
      <c r="V367" t="str">
        <f>VLOOKUP(Table7[[#This Row],[Store_ID]],Table5[#All],4,FALSE)</f>
        <v>Vasquezborough</v>
      </c>
      <c r="W367" t="str">
        <f>VLOOKUP(Table7[[#This Row],[Store_ID]],Table5[#All],5,FALSE)</f>
        <v>Online</v>
      </c>
      <c r="X367">
        <v>2</v>
      </c>
      <c r="Y367">
        <v>99.1</v>
      </c>
      <c r="Z367">
        <v>0.2</v>
      </c>
      <c r="AA367" t="s">
        <v>1826</v>
      </c>
      <c r="AB367">
        <v>158.56</v>
      </c>
    </row>
    <row r="368" spans="1:28" x14ac:dyDescent="0.25">
      <c r="A368" t="s">
        <v>2192</v>
      </c>
      <c r="B368" s="2">
        <v>45469</v>
      </c>
      <c r="C368" t="s">
        <v>1157</v>
      </c>
      <c r="D368" t="str">
        <f>VLOOKUP(Table7[[#This Row],[Customer_ID]],Table1[#All],2,FALSE)</f>
        <v>James Holloway Jr.</v>
      </c>
      <c r="E368">
        <f t="shared" si="16"/>
        <v>26</v>
      </c>
      <c r="F368">
        <f t="shared" si="17"/>
        <v>6</v>
      </c>
      <c r="G368">
        <f t="shared" si="18"/>
        <v>2024</v>
      </c>
      <c r="H368">
        <f>VLOOKUP(Table7[[#This Row],[Customer_ID]],Table1[#All],3,FALSE)</f>
        <v>45</v>
      </c>
      <c r="I368" t="str">
        <f>VLOOKUP(Table7[[#This Row],[Customer_ID]],Table1[#All],4,FALSE)</f>
        <v>Male</v>
      </c>
      <c r="J368" t="str">
        <f>VLOOKUP(Table7[[#This Row],[Customer_ID]],Table1[#All],5,FALSE)</f>
        <v>Millston</v>
      </c>
      <c r="K368" t="str">
        <f>VLOOKUP(Table7[[#This Row],[Customer_ID]],Table1[#All],6,FALSE)</f>
        <v>Indiana</v>
      </c>
      <c r="L368" t="str">
        <f>VLOOKUP(Table7[[#This Row],[Customer_ID]],Table1[#All],7,FALSE)</f>
        <v>USA</v>
      </c>
      <c r="M368" t="str">
        <f>VLOOKUP(Table7[[#This Row],[Customer_ID]],Table1[#All],8,FALSE)</f>
        <v>Silver</v>
      </c>
      <c r="N368" t="s">
        <v>1622</v>
      </c>
      <c r="O368" t="str">
        <f>VLOOKUP(Table7[[#This Row],[Product_ID]],Table4_2[#All],3,FALSE)</f>
        <v>Clothing</v>
      </c>
      <c r="P368" t="str">
        <f>VLOOKUP(Table7[[#This Row],[Product_ID]],Table4_2[#All],4,FALSE)</f>
        <v>Footwear</v>
      </c>
      <c r="Q368">
        <f>VLOOKUP(Table7[[#This Row],[Product_ID]],Table4_2[#All],5,FALSE)</f>
        <v>353.47</v>
      </c>
      <c r="R368">
        <f>VLOOKUP(Table7[[#This Row],[Product_ID]],Table4_2[#All],6,FALSE)</f>
        <v>214</v>
      </c>
      <c r="S368" t="s">
        <v>1804</v>
      </c>
      <c r="T368" t="str">
        <f>VLOOKUP(Table7[[#This Row],[Store_ID]],Table5[#All],2,FALSE)</f>
        <v>Frederick-Wright</v>
      </c>
      <c r="U368" t="str">
        <f>VLOOKUP(Table7[[#This Row],[Store_ID]],Table5[#All],3,FALSE)</f>
        <v>West</v>
      </c>
      <c r="V368" t="str">
        <f>VLOOKUP(Table7[[#This Row],[Store_ID]],Table5[#All],4,FALSE)</f>
        <v>New Jimmymouth</v>
      </c>
      <c r="W368" t="str">
        <f>VLOOKUP(Table7[[#This Row],[Store_ID]],Table5[#All],5,FALSE)</f>
        <v>Flagship</v>
      </c>
      <c r="X368">
        <v>1</v>
      </c>
      <c r="Y368">
        <v>628.98</v>
      </c>
      <c r="Z368">
        <v>0.03</v>
      </c>
      <c r="AA368" t="s">
        <v>1829</v>
      </c>
      <c r="AB368">
        <v>610.11059999999998</v>
      </c>
    </row>
    <row r="369" spans="1:28" x14ac:dyDescent="0.25">
      <c r="A369" t="s">
        <v>2193</v>
      </c>
      <c r="B369" s="2">
        <v>45711</v>
      </c>
      <c r="C369" t="s">
        <v>307</v>
      </c>
      <c r="D369" t="str">
        <f>VLOOKUP(Table7[[#This Row],[Customer_ID]],Table1[#All],2,FALSE)</f>
        <v>Richard Delgado</v>
      </c>
      <c r="E369">
        <f t="shared" si="16"/>
        <v>23</v>
      </c>
      <c r="F369">
        <f t="shared" si="17"/>
        <v>2</v>
      </c>
      <c r="G369">
        <f t="shared" si="18"/>
        <v>2025</v>
      </c>
      <c r="H369">
        <f>VLOOKUP(Table7[[#This Row],[Customer_ID]],Table1[#All],3,FALSE)</f>
        <v>36</v>
      </c>
      <c r="I369" t="str">
        <f>VLOOKUP(Table7[[#This Row],[Customer_ID]],Table1[#All],4,FALSE)</f>
        <v>Male</v>
      </c>
      <c r="J369" t="str">
        <f>VLOOKUP(Table7[[#This Row],[Customer_ID]],Table1[#All],5,FALSE)</f>
        <v>West Theodorechester</v>
      </c>
      <c r="K369" t="str">
        <f>VLOOKUP(Table7[[#This Row],[Customer_ID]],Table1[#All],6,FALSE)</f>
        <v>Pennsylvania</v>
      </c>
      <c r="L369" t="str">
        <f>VLOOKUP(Table7[[#This Row],[Customer_ID]],Table1[#All],7,FALSE)</f>
        <v>USA</v>
      </c>
      <c r="M369" t="str">
        <f>VLOOKUP(Table7[[#This Row],[Customer_ID]],Table1[#All],8,FALSE)</f>
        <v>Silver</v>
      </c>
      <c r="N369" t="s">
        <v>1716</v>
      </c>
      <c r="O369" t="str">
        <f>VLOOKUP(Table7[[#This Row],[Product_ID]],Table4_2[#All],3,FALSE)</f>
        <v>Home</v>
      </c>
      <c r="P369" t="str">
        <f>VLOOKUP(Table7[[#This Row],[Product_ID]],Table4_2[#All],4,FALSE)</f>
        <v>Furniture</v>
      </c>
      <c r="Q369">
        <f>VLOOKUP(Table7[[#This Row],[Product_ID]],Table4_2[#All],5,FALSE)</f>
        <v>388.46</v>
      </c>
      <c r="R369">
        <f>VLOOKUP(Table7[[#This Row],[Product_ID]],Table4_2[#All],6,FALSE)</f>
        <v>208</v>
      </c>
      <c r="S369" t="s">
        <v>1769</v>
      </c>
      <c r="T369" t="str">
        <f>VLOOKUP(Table7[[#This Row],[Store_ID]],Table5[#All],2,FALSE)</f>
        <v>Alexander Group</v>
      </c>
      <c r="U369" t="str">
        <f>VLOOKUP(Table7[[#This Row],[Store_ID]],Table5[#All],3,FALSE)</f>
        <v>South</v>
      </c>
      <c r="V369" t="str">
        <f>VLOOKUP(Table7[[#This Row],[Store_ID]],Table5[#All],4,FALSE)</f>
        <v>Port Sharon</v>
      </c>
      <c r="W369" t="str">
        <f>VLOOKUP(Table7[[#This Row],[Store_ID]],Table5[#All],5,FALSE)</f>
        <v>Online</v>
      </c>
      <c r="X369">
        <v>3</v>
      </c>
      <c r="Y369">
        <v>944.64</v>
      </c>
      <c r="Z369">
        <v>0.26</v>
      </c>
      <c r="AA369" t="s">
        <v>1824</v>
      </c>
      <c r="AB369">
        <v>2097.1008000000002</v>
      </c>
    </row>
    <row r="370" spans="1:28" x14ac:dyDescent="0.25">
      <c r="A370" t="s">
        <v>2194</v>
      </c>
      <c r="B370" s="2">
        <v>45823</v>
      </c>
      <c r="C370" t="s">
        <v>1452</v>
      </c>
      <c r="D370" t="str">
        <f>VLOOKUP(Table7[[#This Row],[Customer_ID]],Table1[#All],2,FALSE)</f>
        <v>Debra Mccullough</v>
      </c>
      <c r="E370">
        <f t="shared" si="16"/>
        <v>15</v>
      </c>
      <c r="F370">
        <f t="shared" si="17"/>
        <v>6</v>
      </c>
      <c r="G370">
        <f t="shared" si="18"/>
        <v>2025</v>
      </c>
      <c r="H370">
        <f>VLOOKUP(Table7[[#This Row],[Customer_ID]],Table1[#All],3,FALSE)</f>
        <v>42</v>
      </c>
      <c r="I370" t="str">
        <f>VLOOKUP(Table7[[#This Row],[Customer_ID]],Table1[#All],4,FALSE)</f>
        <v>Male</v>
      </c>
      <c r="J370" t="str">
        <f>VLOOKUP(Table7[[#This Row],[Customer_ID]],Table1[#All],5,FALSE)</f>
        <v>Mcdanielfurt</v>
      </c>
      <c r="K370" t="str">
        <f>VLOOKUP(Table7[[#This Row],[Customer_ID]],Table1[#All],6,FALSE)</f>
        <v>Montana</v>
      </c>
      <c r="L370" t="str">
        <f>VLOOKUP(Table7[[#This Row],[Customer_ID]],Table1[#All],7,FALSE)</f>
        <v>USA</v>
      </c>
      <c r="M370" t="str">
        <f>VLOOKUP(Table7[[#This Row],[Customer_ID]],Table1[#All],8,FALSE)</f>
        <v>Platinum</v>
      </c>
      <c r="N370" t="s">
        <v>1734</v>
      </c>
      <c r="O370" t="str">
        <f>VLOOKUP(Table7[[#This Row],[Product_ID]],Table4_2[#All],3,FALSE)</f>
        <v>Electronics</v>
      </c>
      <c r="P370" t="str">
        <f>VLOOKUP(Table7[[#This Row],[Product_ID]],Table4_2[#All],4,FALSE)</f>
        <v>Computer</v>
      </c>
      <c r="Q370">
        <f>VLOOKUP(Table7[[#This Row],[Product_ID]],Table4_2[#All],5,FALSE)</f>
        <v>377.52</v>
      </c>
      <c r="R370">
        <f>VLOOKUP(Table7[[#This Row],[Product_ID]],Table4_2[#All],6,FALSE)</f>
        <v>485</v>
      </c>
      <c r="S370" t="s">
        <v>1794</v>
      </c>
      <c r="T370" t="str">
        <f>VLOOKUP(Table7[[#This Row],[Store_ID]],Table5[#All],2,FALSE)</f>
        <v>Thomas, Bridges and Harris</v>
      </c>
      <c r="U370" t="str">
        <f>VLOOKUP(Table7[[#This Row],[Store_ID]],Table5[#All],3,FALSE)</f>
        <v>North</v>
      </c>
      <c r="V370" t="str">
        <f>VLOOKUP(Table7[[#This Row],[Store_ID]],Table5[#All],4,FALSE)</f>
        <v>Sabrinatown</v>
      </c>
      <c r="W370" t="str">
        <f>VLOOKUP(Table7[[#This Row],[Store_ID]],Table5[#All],5,FALSE)</f>
        <v>Online</v>
      </c>
      <c r="X370">
        <v>2</v>
      </c>
      <c r="Y370">
        <v>121.7</v>
      </c>
      <c r="Z370">
        <v>0.06</v>
      </c>
      <c r="AA370" t="s">
        <v>1829</v>
      </c>
      <c r="AB370">
        <v>228.79599999999999</v>
      </c>
    </row>
    <row r="371" spans="1:28" x14ac:dyDescent="0.25">
      <c r="A371" t="s">
        <v>2195</v>
      </c>
      <c r="B371" s="2">
        <v>45217</v>
      </c>
      <c r="C371" t="s">
        <v>1386</v>
      </c>
      <c r="D371" t="str">
        <f>VLOOKUP(Table7[[#This Row],[Customer_ID]],Table1[#All],2,FALSE)</f>
        <v>Eric Holmes</v>
      </c>
      <c r="E371">
        <f t="shared" si="16"/>
        <v>18</v>
      </c>
      <c r="F371">
        <f t="shared" si="17"/>
        <v>10</v>
      </c>
      <c r="G371">
        <f t="shared" si="18"/>
        <v>2023</v>
      </c>
      <c r="H371">
        <f>VLOOKUP(Table7[[#This Row],[Customer_ID]],Table1[#All],3,FALSE)</f>
        <v>64</v>
      </c>
      <c r="I371" t="str">
        <f>VLOOKUP(Table7[[#This Row],[Customer_ID]],Table1[#All],4,FALSE)</f>
        <v>Female</v>
      </c>
      <c r="J371" t="str">
        <f>VLOOKUP(Table7[[#This Row],[Customer_ID]],Table1[#All],5,FALSE)</f>
        <v>Smithville</v>
      </c>
      <c r="K371" t="str">
        <f>VLOOKUP(Table7[[#This Row],[Customer_ID]],Table1[#All],6,FALSE)</f>
        <v>Wyoming</v>
      </c>
      <c r="L371" t="str">
        <f>VLOOKUP(Table7[[#This Row],[Customer_ID]],Table1[#All],7,FALSE)</f>
        <v>USA</v>
      </c>
      <c r="M371" t="str">
        <f>VLOOKUP(Table7[[#This Row],[Customer_ID]],Table1[#All],8,FALSE)</f>
        <v>Bronze</v>
      </c>
      <c r="N371" t="s">
        <v>1678</v>
      </c>
      <c r="O371" t="str">
        <f>VLOOKUP(Table7[[#This Row],[Product_ID]],Table4_2[#All],3,FALSE)</f>
        <v>Sports</v>
      </c>
      <c r="P371" t="str">
        <f>VLOOKUP(Table7[[#This Row],[Product_ID]],Table4_2[#All],4,FALSE)</f>
        <v>Fitness</v>
      </c>
      <c r="Q371">
        <f>VLOOKUP(Table7[[#This Row],[Product_ID]],Table4_2[#All],5,FALSE)</f>
        <v>240.63</v>
      </c>
      <c r="R371">
        <f>VLOOKUP(Table7[[#This Row],[Product_ID]],Table4_2[#All],6,FALSE)</f>
        <v>423</v>
      </c>
      <c r="S371" t="s">
        <v>1766</v>
      </c>
      <c r="T371" t="str">
        <f>VLOOKUP(Table7[[#This Row],[Store_ID]],Table5[#All],2,FALSE)</f>
        <v>Johnson-Wright</v>
      </c>
      <c r="U371" t="str">
        <f>VLOOKUP(Table7[[#This Row],[Store_ID]],Table5[#All],3,FALSE)</f>
        <v>North</v>
      </c>
      <c r="V371" t="str">
        <f>VLOOKUP(Table7[[#This Row],[Store_ID]],Table5[#All],4,FALSE)</f>
        <v>Hoodberg</v>
      </c>
      <c r="W371" t="str">
        <f>VLOOKUP(Table7[[#This Row],[Store_ID]],Table5[#All],5,FALSE)</f>
        <v>Outlet</v>
      </c>
      <c r="X371">
        <v>4</v>
      </c>
      <c r="Y371">
        <v>269.49</v>
      </c>
      <c r="Z371">
        <v>7.0000000000000007E-2</v>
      </c>
      <c r="AA371" t="s">
        <v>1826</v>
      </c>
      <c r="AB371">
        <v>1002.5028</v>
      </c>
    </row>
    <row r="372" spans="1:28" x14ac:dyDescent="0.25">
      <c r="A372" t="s">
        <v>2196</v>
      </c>
      <c r="B372" s="2">
        <v>45733</v>
      </c>
      <c r="C372" t="s">
        <v>353</v>
      </c>
      <c r="D372" t="str">
        <f>VLOOKUP(Table7[[#This Row],[Customer_ID]],Table1[#All],2,FALSE)</f>
        <v>Sheila Wilson</v>
      </c>
      <c r="E372">
        <f t="shared" si="16"/>
        <v>17</v>
      </c>
      <c r="F372">
        <f t="shared" si="17"/>
        <v>3</v>
      </c>
      <c r="G372">
        <f t="shared" si="18"/>
        <v>2025</v>
      </c>
      <c r="H372">
        <f>VLOOKUP(Table7[[#This Row],[Customer_ID]],Table1[#All],3,FALSE)</f>
        <v>35</v>
      </c>
      <c r="I372" t="str">
        <f>VLOOKUP(Table7[[#This Row],[Customer_ID]],Table1[#All],4,FALSE)</f>
        <v>Male</v>
      </c>
      <c r="J372" t="str">
        <f>VLOOKUP(Table7[[#This Row],[Customer_ID]],Table1[#All],5,FALSE)</f>
        <v>South Dustin</v>
      </c>
      <c r="K372" t="str">
        <f>VLOOKUP(Table7[[#This Row],[Customer_ID]],Table1[#All],6,FALSE)</f>
        <v>Tennessee</v>
      </c>
      <c r="L372" t="str">
        <f>VLOOKUP(Table7[[#This Row],[Customer_ID]],Table1[#All],7,FALSE)</f>
        <v>USA</v>
      </c>
      <c r="M372" t="str">
        <f>VLOOKUP(Table7[[#This Row],[Customer_ID]],Table1[#All],8,FALSE)</f>
        <v>Silver</v>
      </c>
      <c r="N372" t="s">
        <v>1592</v>
      </c>
      <c r="O372" t="str">
        <f>VLOOKUP(Table7[[#This Row],[Product_ID]],Table4_2[#All],3,FALSE)</f>
        <v>Sports</v>
      </c>
      <c r="P372" t="str">
        <f>VLOOKUP(Table7[[#This Row],[Product_ID]],Table4_2[#All],4,FALSE)</f>
        <v>Equipment</v>
      </c>
      <c r="Q372">
        <f>VLOOKUP(Table7[[#This Row],[Product_ID]],Table4_2[#All],5,FALSE)</f>
        <v>484.62</v>
      </c>
      <c r="R372">
        <f>VLOOKUP(Table7[[#This Row],[Product_ID]],Table4_2[#All],6,FALSE)</f>
        <v>432</v>
      </c>
      <c r="S372" t="s">
        <v>1810</v>
      </c>
      <c r="T372" t="str">
        <f>VLOOKUP(Table7[[#This Row],[Store_ID]],Table5[#All],2,FALSE)</f>
        <v>Guerrero-Schmitt</v>
      </c>
      <c r="U372" t="str">
        <f>VLOOKUP(Table7[[#This Row],[Store_ID]],Table5[#All],3,FALSE)</f>
        <v>East</v>
      </c>
      <c r="V372" t="str">
        <f>VLOOKUP(Table7[[#This Row],[Store_ID]],Table5[#All],4,FALSE)</f>
        <v>East Stevechester</v>
      </c>
      <c r="W372" t="str">
        <f>VLOOKUP(Table7[[#This Row],[Store_ID]],Table5[#All],5,FALSE)</f>
        <v>Flagship</v>
      </c>
      <c r="X372">
        <v>1</v>
      </c>
      <c r="Y372">
        <v>678.2</v>
      </c>
      <c r="Z372">
        <v>0.14000000000000001</v>
      </c>
      <c r="AA372" t="s">
        <v>1824</v>
      </c>
      <c r="AB372">
        <v>583.25200000000007</v>
      </c>
    </row>
    <row r="373" spans="1:28" x14ac:dyDescent="0.25">
      <c r="A373" t="s">
        <v>2197</v>
      </c>
      <c r="B373" s="2">
        <v>45520</v>
      </c>
      <c r="C373" t="s">
        <v>743</v>
      </c>
      <c r="D373" t="str">
        <f>VLOOKUP(Table7[[#This Row],[Customer_ID]],Table1[#All],2,FALSE)</f>
        <v>Timothy Juarez</v>
      </c>
      <c r="E373">
        <f t="shared" si="16"/>
        <v>16</v>
      </c>
      <c r="F373">
        <f t="shared" si="17"/>
        <v>8</v>
      </c>
      <c r="G373">
        <f t="shared" si="18"/>
        <v>2024</v>
      </c>
      <c r="H373">
        <f>VLOOKUP(Table7[[#This Row],[Customer_ID]],Table1[#All],3,FALSE)</f>
        <v>22</v>
      </c>
      <c r="I373" t="str">
        <f>VLOOKUP(Table7[[#This Row],[Customer_ID]],Table1[#All],4,FALSE)</f>
        <v>Female</v>
      </c>
      <c r="J373" t="str">
        <f>VLOOKUP(Table7[[#This Row],[Customer_ID]],Table1[#All],5,FALSE)</f>
        <v>Grahamstad</v>
      </c>
      <c r="K373" t="str">
        <f>VLOOKUP(Table7[[#This Row],[Customer_ID]],Table1[#All],6,FALSE)</f>
        <v>South Carolina</v>
      </c>
      <c r="L373" t="str">
        <f>VLOOKUP(Table7[[#This Row],[Customer_ID]],Table1[#All],7,FALSE)</f>
        <v>USA</v>
      </c>
      <c r="M373" t="str">
        <f>VLOOKUP(Table7[[#This Row],[Customer_ID]],Table1[#All],8,FALSE)</f>
        <v>Bronze</v>
      </c>
      <c r="N373" t="s">
        <v>1728</v>
      </c>
      <c r="O373" t="str">
        <f>VLOOKUP(Table7[[#This Row],[Product_ID]],Table4_2[#All],3,FALSE)</f>
        <v>Electronics</v>
      </c>
      <c r="P373" t="str">
        <f>VLOOKUP(Table7[[#This Row],[Product_ID]],Table4_2[#All],4,FALSE)</f>
        <v>Accessories</v>
      </c>
      <c r="Q373">
        <f>VLOOKUP(Table7[[#This Row],[Product_ID]],Table4_2[#All],5,FALSE)</f>
        <v>340.14</v>
      </c>
      <c r="R373">
        <f>VLOOKUP(Table7[[#This Row],[Product_ID]],Table4_2[#All],6,FALSE)</f>
        <v>361</v>
      </c>
      <c r="S373" t="s">
        <v>1797</v>
      </c>
      <c r="T373" t="str">
        <f>VLOOKUP(Table7[[#This Row],[Store_ID]],Table5[#All],2,FALSE)</f>
        <v>Gardner, Humphrey and Contreras</v>
      </c>
      <c r="U373" t="str">
        <f>VLOOKUP(Table7[[#This Row],[Store_ID]],Table5[#All],3,FALSE)</f>
        <v>East</v>
      </c>
      <c r="V373" t="str">
        <f>VLOOKUP(Table7[[#This Row],[Store_ID]],Table5[#All],4,FALSE)</f>
        <v>Johnsonville</v>
      </c>
      <c r="W373" t="str">
        <f>VLOOKUP(Table7[[#This Row],[Store_ID]],Table5[#All],5,FALSE)</f>
        <v>Flagship</v>
      </c>
      <c r="X373">
        <v>1</v>
      </c>
      <c r="Y373">
        <v>752.45</v>
      </c>
      <c r="Z373">
        <v>0.21</v>
      </c>
      <c r="AA373" t="s">
        <v>1829</v>
      </c>
      <c r="AB373">
        <v>594.43550000000005</v>
      </c>
    </row>
    <row r="374" spans="1:28" x14ac:dyDescent="0.25">
      <c r="A374" t="s">
        <v>2198</v>
      </c>
      <c r="B374" s="2">
        <v>45373</v>
      </c>
      <c r="C374" t="s">
        <v>147</v>
      </c>
      <c r="D374" t="str">
        <f>VLOOKUP(Table7[[#This Row],[Customer_ID]],Table1[#All],2,FALSE)</f>
        <v>Christopher Carter</v>
      </c>
      <c r="E374">
        <f t="shared" si="16"/>
        <v>22</v>
      </c>
      <c r="F374">
        <f t="shared" si="17"/>
        <v>3</v>
      </c>
      <c r="G374">
        <f t="shared" si="18"/>
        <v>2024</v>
      </c>
      <c r="H374">
        <f>VLOOKUP(Table7[[#This Row],[Customer_ID]],Table1[#All],3,FALSE)</f>
        <v>27</v>
      </c>
      <c r="I374" t="str">
        <f>VLOOKUP(Table7[[#This Row],[Customer_ID]],Table1[#All],4,FALSE)</f>
        <v>Female</v>
      </c>
      <c r="J374" t="str">
        <f>VLOOKUP(Table7[[#This Row],[Customer_ID]],Table1[#All],5,FALSE)</f>
        <v>Brendastad</v>
      </c>
      <c r="K374" t="str">
        <f>VLOOKUP(Table7[[#This Row],[Customer_ID]],Table1[#All],6,FALSE)</f>
        <v>South Dakota</v>
      </c>
      <c r="L374" t="str">
        <f>VLOOKUP(Table7[[#This Row],[Customer_ID]],Table1[#All],7,FALSE)</f>
        <v>USA</v>
      </c>
      <c r="M374" t="str">
        <f>VLOOKUP(Table7[[#This Row],[Customer_ID]],Table1[#All],8,FALSE)</f>
        <v>Unknown</v>
      </c>
      <c r="N374" t="s">
        <v>1736</v>
      </c>
      <c r="O374" t="str">
        <f>VLOOKUP(Table7[[#This Row],[Product_ID]],Table4_2[#All],3,FALSE)</f>
        <v>Beauty</v>
      </c>
      <c r="P374" t="str">
        <f>VLOOKUP(Table7[[#This Row],[Product_ID]],Table4_2[#All],4,FALSE)</f>
        <v>Skincare</v>
      </c>
      <c r="Q374">
        <f>VLOOKUP(Table7[[#This Row],[Product_ID]],Table4_2[#All],5,FALSE)</f>
        <v>358.47</v>
      </c>
      <c r="R374">
        <f>VLOOKUP(Table7[[#This Row],[Product_ID]],Table4_2[#All],6,FALSE)</f>
        <v>213</v>
      </c>
      <c r="S374" t="s">
        <v>1797</v>
      </c>
      <c r="T374" t="str">
        <f>VLOOKUP(Table7[[#This Row],[Store_ID]],Table5[#All],2,FALSE)</f>
        <v>Gardner, Humphrey and Contreras</v>
      </c>
      <c r="U374" t="str">
        <f>VLOOKUP(Table7[[#This Row],[Store_ID]],Table5[#All],3,FALSE)</f>
        <v>East</v>
      </c>
      <c r="V374" t="str">
        <f>VLOOKUP(Table7[[#This Row],[Store_ID]],Table5[#All],4,FALSE)</f>
        <v>Johnsonville</v>
      </c>
      <c r="W374" t="str">
        <f>VLOOKUP(Table7[[#This Row],[Store_ID]],Table5[#All],5,FALSE)</f>
        <v>Flagship</v>
      </c>
      <c r="X374">
        <v>2</v>
      </c>
      <c r="Y374">
        <v>209.66</v>
      </c>
      <c r="Z374">
        <v>0.21</v>
      </c>
      <c r="AA374" t="s">
        <v>1824</v>
      </c>
      <c r="AB374">
        <v>331.26280000000003</v>
      </c>
    </row>
    <row r="375" spans="1:28" x14ac:dyDescent="0.25">
      <c r="A375" t="s">
        <v>2199</v>
      </c>
      <c r="B375" s="2">
        <v>45688</v>
      </c>
      <c r="C375" t="s">
        <v>538</v>
      </c>
      <c r="D375" t="str">
        <f>VLOOKUP(Table7[[#This Row],[Customer_ID]],Table1[#All],2,FALSE)</f>
        <v>Cynthia Morris</v>
      </c>
      <c r="E375">
        <f t="shared" si="16"/>
        <v>31</v>
      </c>
      <c r="F375">
        <f t="shared" si="17"/>
        <v>1</v>
      </c>
      <c r="G375">
        <f t="shared" si="18"/>
        <v>2025</v>
      </c>
      <c r="H375">
        <f>VLOOKUP(Table7[[#This Row],[Customer_ID]],Table1[#All],3,FALSE)</f>
        <v>18</v>
      </c>
      <c r="I375" t="str">
        <f>VLOOKUP(Table7[[#This Row],[Customer_ID]],Table1[#All],4,FALSE)</f>
        <v>Female</v>
      </c>
      <c r="J375" t="str">
        <f>VLOOKUP(Table7[[#This Row],[Customer_ID]],Table1[#All],5,FALSE)</f>
        <v>Hessmouth</v>
      </c>
      <c r="K375" t="str">
        <f>VLOOKUP(Table7[[#This Row],[Customer_ID]],Table1[#All],6,FALSE)</f>
        <v>Arizona</v>
      </c>
      <c r="L375" t="str">
        <f>VLOOKUP(Table7[[#This Row],[Customer_ID]],Table1[#All],7,FALSE)</f>
        <v>USA</v>
      </c>
      <c r="M375" t="str">
        <f>VLOOKUP(Table7[[#This Row],[Customer_ID]],Table1[#All],8,FALSE)</f>
        <v>Silver</v>
      </c>
      <c r="N375" t="s">
        <v>1742</v>
      </c>
      <c r="O375" t="str">
        <f>VLOOKUP(Table7[[#This Row],[Product_ID]],Table4_2[#All],3,FALSE)</f>
        <v>Sports</v>
      </c>
      <c r="P375" t="str">
        <f>VLOOKUP(Table7[[#This Row],[Product_ID]],Table4_2[#All],4,FALSE)</f>
        <v>Team Sports</v>
      </c>
      <c r="Q375">
        <f>VLOOKUP(Table7[[#This Row],[Product_ID]],Table4_2[#All],5,FALSE)</f>
        <v>245.98</v>
      </c>
      <c r="R375">
        <f>VLOOKUP(Table7[[#This Row],[Product_ID]],Table4_2[#All],6,FALSE)</f>
        <v>471</v>
      </c>
      <c r="S375" t="s">
        <v>1813</v>
      </c>
      <c r="T375" t="str">
        <f>VLOOKUP(Table7[[#This Row],[Store_ID]],Table5[#All],2,FALSE)</f>
        <v>Mann-Austin</v>
      </c>
      <c r="U375" t="str">
        <f>VLOOKUP(Table7[[#This Row],[Store_ID]],Table5[#All],3,FALSE)</f>
        <v>East</v>
      </c>
      <c r="V375" t="str">
        <f>VLOOKUP(Table7[[#This Row],[Store_ID]],Table5[#All],4,FALSE)</f>
        <v>Vasquezborough</v>
      </c>
      <c r="W375" t="str">
        <f>VLOOKUP(Table7[[#This Row],[Store_ID]],Table5[#All],5,FALSE)</f>
        <v>Online</v>
      </c>
      <c r="X375">
        <v>2</v>
      </c>
      <c r="Y375">
        <v>739.95</v>
      </c>
      <c r="Z375">
        <v>0.1</v>
      </c>
      <c r="AA375" t="s">
        <v>1829</v>
      </c>
      <c r="AB375">
        <v>1331.91</v>
      </c>
    </row>
    <row r="376" spans="1:28" x14ac:dyDescent="0.25">
      <c r="A376" t="s">
        <v>2200</v>
      </c>
      <c r="B376" s="2">
        <v>45276</v>
      </c>
      <c r="C376" t="s">
        <v>1446</v>
      </c>
      <c r="D376" t="str">
        <f>VLOOKUP(Table7[[#This Row],[Customer_ID]],Table1[#All],2,FALSE)</f>
        <v>James Foster</v>
      </c>
      <c r="E376">
        <f t="shared" si="16"/>
        <v>16</v>
      </c>
      <c r="F376">
        <f t="shared" si="17"/>
        <v>12</v>
      </c>
      <c r="G376">
        <f t="shared" si="18"/>
        <v>2023</v>
      </c>
      <c r="H376">
        <f>VLOOKUP(Table7[[#This Row],[Customer_ID]],Table1[#All],3,FALSE)</f>
        <v>19</v>
      </c>
      <c r="I376" t="str">
        <f>VLOOKUP(Table7[[#This Row],[Customer_ID]],Table1[#All],4,FALSE)</f>
        <v>Male</v>
      </c>
      <c r="J376" t="str">
        <f>VLOOKUP(Table7[[#This Row],[Customer_ID]],Table1[#All],5,FALSE)</f>
        <v>East Audrey</v>
      </c>
      <c r="K376" t="str">
        <f>VLOOKUP(Table7[[#This Row],[Customer_ID]],Table1[#All],6,FALSE)</f>
        <v>Utah</v>
      </c>
      <c r="L376" t="str">
        <f>VLOOKUP(Table7[[#This Row],[Customer_ID]],Table1[#All],7,FALSE)</f>
        <v>USA</v>
      </c>
      <c r="M376" t="str">
        <f>VLOOKUP(Table7[[#This Row],[Customer_ID]],Table1[#All],8,FALSE)</f>
        <v>Gold</v>
      </c>
      <c r="N376" t="s">
        <v>1638</v>
      </c>
      <c r="O376" t="str">
        <f>VLOOKUP(Table7[[#This Row],[Product_ID]],Table4_2[#All],3,FALSE)</f>
        <v>Sports</v>
      </c>
      <c r="P376" t="str">
        <f>VLOOKUP(Table7[[#This Row],[Product_ID]],Table4_2[#All],4,FALSE)</f>
        <v>Team Sports</v>
      </c>
      <c r="Q376">
        <f>VLOOKUP(Table7[[#This Row],[Product_ID]],Table4_2[#All],5,FALSE)</f>
        <v>318.91000000000003</v>
      </c>
      <c r="R376">
        <f>VLOOKUP(Table7[[#This Row],[Product_ID]],Table4_2[#All],6,FALSE)</f>
        <v>114</v>
      </c>
      <c r="S376" t="s">
        <v>1801</v>
      </c>
      <c r="T376" t="str">
        <f>VLOOKUP(Table7[[#This Row],[Store_ID]],Table5[#All],2,FALSE)</f>
        <v>Shelton PLC</v>
      </c>
      <c r="U376" t="str">
        <f>VLOOKUP(Table7[[#This Row],[Store_ID]],Table5[#All],3,FALSE)</f>
        <v>North</v>
      </c>
      <c r="V376" t="str">
        <f>VLOOKUP(Table7[[#This Row],[Store_ID]],Table5[#All],4,FALSE)</f>
        <v>East Jenniferstad</v>
      </c>
      <c r="W376" t="str">
        <f>VLOOKUP(Table7[[#This Row],[Store_ID]],Table5[#All],5,FALSE)</f>
        <v>Flagship</v>
      </c>
      <c r="X376">
        <v>1</v>
      </c>
      <c r="Y376">
        <v>496.19</v>
      </c>
      <c r="Z376">
        <v>0.08</v>
      </c>
      <c r="AA376" t="s">
        <v>1829</v>
      </c>
      <c r="AB376">
        <v>456.4948</v>
      </c>
    </row>
    <row r="377" spans="1:28" x14ac:dyDescent="0.25">
      <c r="A377" t="s">
        <v>2201</v>
      </c>
      <c r="B377" s="2">
        <v>45756</v>
      </c>
      <c r="C377" t="s">
        <v>172</v>
      </c>
      <c r="D377" t="str">
        <f>VLOOKUP(Table7[[#This Row],[Customer_ID]],Table1[#All],2,FALSE)</f>
        <v>Denise Williams</v>
      </c>
      <c r="E377">
        <f t="shared" si="16"/>
        <v>9</v>
      </c>
      <c r="F377">
        <f t="shared" si="17"/>
        <v>4</v>
      </c>
      <c r="G377">
        <f t="shared" si="18"/>
        <v>2025</v>
      </c>
      <c r="H377">
        <f>VLOOKUP(Table7[[#This Row],[Customer_ID]],Table1[#All],3,FALSE)</f>
        <v>34</v>
      </c>
      <c r="I377" t="str">
        <f>VLOOKUP(Table7[[#This Row],[Customer_ID]],Table1[#All],4,FALSE)</f>
        <v>Male</v>
      </c>
      <c r="J377" t="str">
        <f>VLOOKUP(Table7[[#This Row],[Customer_ID]],Table1[#All],5,FALSE)</f>
        <v>Christianstad</v>
      </c>
      <c r="K377" t="str">
        <f>VLOOKUP(Table7[[#This Row],[Customer_ID]],Table1[#All],6,FALSE)</f>
        <v>Hawaii</v>
      </c>
      <c r="L377" t="str">
        <f>VLOOKUP(Table7[[#This Row],[Customer_ID]],Table1[#All],7,FALSE)</f>
        <v>USA</v>
      </c>
      <c r="M377" t="str">
        <f>VLOOKUP(Table7[[#This Row],[Customer_ID]],Table1[#All],8,FALSE)</f>
        <v>Bronze</v>
      </c>
      <c r="N377" t="s">
        <v>1565</v>
      </c>
      <c r="O377" t="str">
        <f>VLOOKUP(Table7[[#This Row],[Product_ID]],Table4_2[#All],3,FALSE)</f>
        <v>Sports</v>
      </c>
      <c r="P377" t="str">
        <f>VLOOKUP(Table7[[#This Row],[Product_ID]],Table4_2[#All],4,FALSE)</f>
        <v>Fitness</v>
      </c>
      <c r="Q377">
        <f>VLOOKUP(Table7[[#This Row],[Product_ID]],Table4_2[#All],5,FALSE)</f>
        <v>495.72</v>
      </c>
      <c r="R377">
        <f>VLOOKUP(Table7[[#This Row],[Product_ID]],Table4_2[#All],6,FALSE)</f>
        <v>323</v>
      </c>
      <c r="S377" t="s">
        <v>1794</v>
      </c>
      <c r="T377" t="str">
        <f>VLOOKUP(Table7[[#This Row],[Store_ID]],Table5[#All],2,FALSE)</f>
        <v>Thomas, Bridges and Harris</v>
      </c>
      <c r="U377" t="str">
        <f>VLOOKUP(Table7[[#This Row],[Store_ID]],Table5[#All],3,FALSE)</f>
        <v>North</v>
      </c>
      <c r="V377" t="str">
        <f>VLOOKUP(Table7[[#This Row],[Store_ID]],Table5[#All],4,FALSE)</f>
        <v>Sabrinatown</v>
      </c>
      <c r="W377" t="str">
        <f>VLOOKUP(Table7[[#This Row],[Store_ID]],Table5[#All],5,FALSE)</f>
        <v>Online</v>
      </c>
      <c r="X377">
        <v>1</v>
      </c>
      <c r="Y377">
        <v>306.36</v>
      </c>
      <c r="Z377">
        <v>0.01</v>
      </c>
      <c r="AA377" t="s">
        <v>1826</v>
      </c>
      <c r="AB377">
        <v>303.29640000000001</v>
      </c>
    </row>
    <row r="378" spans="1:28" x14ac:dyDescent="0.25">
      <c r="A378" t="s">
        <v>2202</v>
      </c>
      <c r="B378" s="2">
        <v>45309</v>
      </c>
      <c r="C378" t="s">
        <v>417</v>
      </c>
      <c r="D378" t="str">
        <f>VLOOKUP(Table7[[#This Row],[Customer_ID]],Table1[#All],2,FALSE)</f>
        <v>Jacob Hopkins</v>
      </c>
      <c r="E378">
        <f t="shared" si="16"/>
        <v>18</v>
      </c>
      <c r="F378">
        <f t="shared" si="17"/>
        <v>1</v>
      </c>
      <c r="G378">
        <f t="shared" si="18"/>
        <v>2024</v>
      </c>
      <c r="H378">
        <f>VLOOKUP(Table7[[#This Row],[Customer_ID]],Table1[#All],3,FALSE)</f>
        <v>44</v>
      </c>
      <c r="I378" t="str">
        <f>VLOOKUP(Table7[[#This Row],[Customer_ID]],Table1[#All],4,FALSE)</f>
        <v>Female</v>
      </c>
      <c r="J378" t="str">
        <f>VLOOKUP(Table7[[#This Row],[Customer_ID]],Table1[#All],5,FALSE)</f>
        <v>lake tylerfort</v>
      </c>
      <c r="K378" t="str">
        <f>VLOOKUP(Table7[[#This Row],[Customer_ID]],Table1[#All],6,FALSE)</f>
        <v>Pennsylvania</v>
      </c>
      <c r="L378" t="str">
        <f>VLOOKUP(Table7[[#This Row],[Customer_ID]],Table1[#All],7,FALSE)</f>
        <v>USA</v>
      </c>
      <c r="M378" t="str">
        <f>VLOOKUP(Table7[[#This Row],[Customer_ID]],Table1[#All],8,FALSE)</f>
        <v>Platinum</v>
      </c>
      <c r="N378" t="s">
        <v>1694</v>
      </c>
      <c r="O378" t="str">
        <f>VLOOKUP(Table7[[#This Row],[Product_ID]],Table4_2[#All],3,FALSE)</f>
        <v>Sports</v>
      </c>
      <c r="P378" t="str">
        <f>VLOOKUP(Table7[[#This Row],[Product_ID]],Table4_2[#All],4,FALSE)</f>
        <v>Team Sports</v>
      </c>
      <c r="Q378">
        <f>VLOOKUP(Table7[[#This Row],[Product_ID]],Table4_2[#All],5,FALSE)</f>
        <v>107.06</v>
      </c>
      <c r="R378">
        <f>VLOOKUP(Table7[[#This Row],[Product_ID]],Table4_2[#All],6,FALSE)</f>
        <v>359</v>
      </c>
      <c r="S378" t="s">
        <v>1769</v>
      </c>
      <c r="T378" t="str">
        <f>VLOOKUP(Table7[[#This Row],[Store_ID]],Table5[#All],2,FALSE)</f>
        <v>Alexander Group</v>
      </c>
      <c r="U378" t="str">
        <f>VLOOKUP(Table7[[#This Row],[Store_ID]],Table5[#All],3,FALSE)</f>
        <v>South</v>
      </c>
      <c r="V378" t="str">
        <f>VLOOKUP(Table7[[#This Row],[Store_ID]],Table5[#All],4,FALSE)</f>
        <v>Port Sharon</v>
      </c>
      <c r="W378" t="str">
        <f>VLOOKUP(Table7[[#This Row],[Store_ID]],Table5[#All],5,FALSE)</f>
        <v>Online</v>
      </c>
      <c r="X378">
        <v>4</v>
      </c>
      <c r="Y378">
        <v>693.16</v>
      </c>
      <c r="Z378">
        <v>0.05</v>
      </c>
      <c r="AA378" t="s">
        <v>1826</v>
      </c>
      <c r="AB378">
        <v>2634.0079999999998</v>
      </c>
    </row>
    <row r="379" spans="1:28" x14ac:dyDescent="0.25">
      <c r="A379" t="s">
        <v>2203</v>
      </c>
      <c r="B379" s="2">
        <v>45744</v>
      </c>
      <c r="C379" t="s">
        <v>1405</v>
      </c>
      <c r="D379" t="str">
        <f>VLOOKUP(Table7[[#This Row],[Customer_ID]],Table1[#All],2,FALSE)</f>
        <v>Tyler Weber</v>
      </c>
      <c r="E379">
        <f t="shared" si="16"/>
        <v>28</v>
      </c>
      <c r="F379">
        <f t="shared" si="17"/>
        <v>3</v>
      </c>
      <c r="G379">
        <f t="shared" si="18"/>
        <v>2025</v>
      </c>
      <c r="H379">
        <f>VLOOKUP(Table7[[#This Row],[Customer_ID]],Table1[#All],3,FALSE)</f>
        <v>54</v>
      </c>
      <c r="I379" t="str">
        <f>VLOOKUP(Table7[[#This Row],[Customer_ID]],Table1[#All],4,FALSE)</f>
        <v>Male</v>
      </c>
      <c r="J379" t="str">
        <f>VLOOKUP(Table7[[#This Row],[Customer_ID]],Table1[#All],5,FALSE)</f>
        <v>East Yvette</v>
      </c>
      <c r="K379" t="str">
        <f>VLOOKUP(Table7[[#This Row],[Customer_ID]],Table1[#All],6,FALSE)</f>
        <v>Illinois</v>
      </c>
      <c r="L379" t="str">
        <f>VLOOKUP(Table7[[#This Row],[Customer_ID]],Table1[#All],7,FALSE)</f>
        <v>USA</v>
      </c>
      <c r="M379" t="str">
        <f>VLOOKUP(Table7[[#This Row],[Customer_ID]],Table1[#All],8,FALSE)</f>
        <v>Gold</v>
      </c>
      <c r="N379" t="s">
        <v>1714</v>
      </c>
      <c r="O379" t="str">
        <f>VLOOKUP(Table7[[#This Row],[Product_ID]],Table4_2[#All],3,FALSE)</f>
        <v>Beauty</v>
      </c>
      <c r="P379" t="str">
        <f>VLOOKUP(Table7[[#This Row],[Product_ID]],Table4_2[#All],4,FALSE)</f>
        <v>Skincare</v>
      </c>
      <c r="Q379">
        <f>VLOOKUP(Table7[[#This Row],[Product_ID]],Table4_2[#All],5,FALSE)</f>
        <v>250.41615384615383</v>
      </c>
      <c r="R379">
        <f>VLOOKUP(Table7[[#This Row],[Product_ID]],Table4_2[#All],6,FALSE)</f>
        <v>159</v>
      </c>
      <c r="S379" t="s">
        <v>1789</v>
      </c>
      <c r="T379" t="str">
        <f>VLOOKUP(Table7[[#This Row],[Store_ID]],Table5[#All],2,FALSE)</f>
        <v>Hill, Wagner and Ballard</v>
      </c>
      <c r="U379" t="str">
        <f>VLOOKUP(Table7[[#This Row],[Store_ID]],Table5[#All],3,FALSE)</f>
        <v>East</v>
      </c>
      <c r="V379" t="str">
        <f>VLOOKUP(Table7[[#This Row],[Store_ID]],Table5[#All],4,FALSE)</f>
        <v>East Davidville</v>
      </c>
      <c r="W379" t="str">
        <f>VLOOKUP(Table7[[#This Row],[Store_ID]],Table5[#All],5,FALSE)</f>
        <v>Online</v>
      </c>
      <c r="X379">
        <v>1</v>
      </c>
      <c r="Y379">
        <v>995.52</v>
      </c>
      <c r="Z379">
        <v>0.22</v>
      </c>
      <c r="AA379" t="s">
        <v>1826</v>
      </c>
      <c r="AB379">
        <v>776.50559999999996</v>
      </c>
    </row>
    <row r="380" spans="1:28" x14ac:dyDescent="0.25">
      <c r="A380" t="s">
        <v>2204</v>
      </c>
      <c r="B380" s="2">
        <v>45535</v>
      </c>
      <c r="C380" t="s">
        <v>431</v>
      </c>
      <c r="D380" t="str">
        <f>VLOOKUP(Table7[[#This Row],[Customer_ID]],Table1[#All],2,FALSE)</f>
        <v>Keith Miller</v>
      </c>
      <c r="E380">
        <f t="shared" si="16"/>
        <v>31</v>
      </c>
      <c r="F380">
        <f t="shared" si="17"/>
        <v>8</v>
      </c>
      <c r="G380">
        <f t="shared" si="18"/>
        <v>2024</v>
      </c>
      <c r="H380">
        <f>VLOOKUP(Table7[[#This Row],[Customer_ID]],Table1[#All],3,FALSE)</f>
        <v>64</v>
      </c>
      <c r="I380" t="str">
        <f>VLOOKUP(Table7[[#This Row],[Customer_ID]],Table1[#All],4,FALSE)</f>
        <v>Female</v>
      </c>
      <c r="J380" t="str">
        <f>VLOOKUP(Table7[[#This Row],[Customer_ID]],Table1[#All],5,FALSE)</f>
        <v>West Jameston</v>
      </c>
      <c r="K380" t="str">
        <f>VLOOKUP(Table7[[#This Row],[Customer_ID]],Table1[#All],6,FALSE)</f>
        <v>Maine</v>
      </c>
      <c r="L380" t="str">
        <f>VLOOKUP(Table7[[#This Row],[Customer_ID]],Table1[#All],7,FALSE)</f>
        <v>USA</v>
      </c>
      <c r="M380" t="str">
        <f>VLOOKUP(Table7[[#This Row],[Customer_ID]],Table1[#All],8,FALSE)</f>
        <v>Platinum</v>
      </c>
      <c r="N380" t="s">
        <v>1560</v>
      </c>
      <c r="O380" t="str">
        <f>VLOOKUP(Table7[[#This Row],[Product_ID]],Table4_2[#All],3,FALSE)</f>
        <v>Home</v>
      </c>
      <c r="P380" t="str">
        <f>VLOOKUP(Table7[[#This Row],[Product_ID]],Table4_2[#All],4,FALSE)</f>
        <v>Lighting</v>
      </c>
      <c r="Q380">
        <f>VLOOKUP(Table7[[#This Row],[Product_ID]],Table4_2[#All],5,FALSE)</f>
        <v>218.86</v>
      </c>
      <c r="R380">
        <f>VLOOKUP(Table7[[#This Row],[Product_ID]],Table4_2[#All],6,FALSE)</f>
        <v>170</v>
      </c>
      <c r="S380" t="s">
        <v>1810</v>
      </c>
      <c r="T380" t="str">
        <f>VLOOKUP(Table7[[#This Row],[Store_ID]],Table5[#All],2,FALSE)</f>
        <v>Guerrero-Schmitt</v>
      </c>
      <c r="U380" t="str">
        <f>VLOOKUP(Table7[[#This Row],[Store_ID]],Table5[#All],3,FALSE)</f>
        <v>East</v>
      </c>
      <c r="V380" t="str">
        <f>VLOOKUP(Table7[[#This Row],[Store_ID]],Table5[#All],4,FALSE)</f>
        <v>East Stevechester</v>
      </c>
      <c r="W380" t="str">
        <f>VLOOKUP(Table7[[#This Row],[Store_ID]],Table5[#All],5,FALSE)</f>
        <v>Flagship</v>
      </c>
      <c r="X380">
        <v>4</v>
      </c>
      <c r="Y380">
        <v>241.32</v>
      </c>
      <c r="Z380">
        <v>0.28999999999999998</v>
      </c>
      <c r="AA380" t="s">
        <v>1829</v>
      </c>
      <c r="AB380">
        <v>685.34879999999998</v>
      </c>
    </row>
    <row r="381" spans="1:28" x14ac:dyDescent="0.25">
      <c r="A381" t="s">
        <v>2205</v>
      </c>
      <c r="B381" s="2">
        <v>45240</v>
      </c>
      <c r="C381" t="s">
        <v>767</v>
      </c>
      <c r="D381" t="str">
        <f>VLOOKUP(Table7[[#This Row],[Customer_ID]],Table1[#All],2,FALSE)</f>
        <v>Maria Hill</v>
      </c>
      <c r="E381">
        <f t="shared" si="16"/>
        <v>10</v>
      </c>
      <c r="F381">
        <f t="shared" si="17"/>
        <v>11</v>
      </c>
      <c r="G381">
        <f t="shared" si="18"/>
        <v>2023</v>
      </c>
      <c r="H381">
        <f>VLOOKUP(Table7[[#This Row],[Customer_ID]],Table1[#All],3,FALSE)</f>
        <v>58</v>
      </c>
      <c r="I381" t="str">
        <f>VLOOKUP(Table7[[#This Row],[Customer_ID]],Table1[#All],4,FALSE)</f>
        <v>Female</v>
      </c>
      <c r="J381" t="str">
        <f>VLOOKUP(Table7[[#This Row],[Customer_ID]],Table1[#All],5,FALSE)</f>
        <v>Zamoraborough</v>
      </c>
      <c r="K381" t="str">
        <f>VLOOKUP(Table7[[#This Row],[Customer_ID]],Table1[#All],6,FALSE)</f>
        <v>Nevada</v>
      </c>
      <c r="L381" t="str">
        <f>VLOOKUP(Table7[[#This Row],[Customer_ID]],Table1[#All],7,FALSE)</f>
        <v>USA</v>
      </c>
      <c r="M381" t="str">
        <f>VLOOKUP(Table7[[#This Row],[Customer_ID]],Table1[#All],8,FALSE)</f>
        <v>Platinum</v>
      </c>
      <c r="N381" t="s">
        <v>1704</v>
      </c>
      <c r="O381" t="str">
        <f>VLOOKUP(Table7[[#This Row],[Product_ID]],Table4_2[#All],3,FALSE)</f>
        <v>Home</v>
      </c>
      <c r="P381" t="str">
        <f>VLOOKUP(Table7[[#This Row],[Product_ID]],Table4_2[#All],4,FALSE)</f>
        <v>Decor</v>
      </c>
      <c r="Q381">
        <f>VLOOKUP(Table7[[#This Row],[Product_ID]],Table4_2[#All],5,FALSE)</f>
        <v>325.26</v>
      </c>
      <c r="R381">
        <f>VLOOKUP(Table7[[#This Row],[Product_ID]],Table4_2[#All],6,FALSE)</f>
        <v>400</v>
      </c>
      <c r="S381" t="s">
        <v>1757</v>
      </c>
      <c r="T381" t="str">
        <f>VLOOKUP(Table7[[#This Row],[Store_ID]],Table5[#All],2,FALSE)</f>
        <v>Martinez, Adkins and Johnson</v>
      </c>
      <c r="U381" t="str">
        <f>VLOOKUP(Table7[[#This Row],[Store_ID]],Table5[#All],3,FALSE)</f>
        <v>North</v>
      </c>
      <c r="V381" t="str">
        <f>VLOOKUP(Table7[[#This Row],[Store_ID]],Table5[#All],4,FALSE)</f>
        <v>Danielmouth</v>
      </c>
      <c r="W381" t="str">
        <f>VLOOKUP(Table7[[#This Row],[Store_ID]],Table5[#All],5,FALSE)</f>
        <v>Flagship</v>
      </c>
      <c r="X381">
        <v>3</v>
      </c>
      <c r="Y381">
        <v>636.03</v>
      </c>
      <c r="Z381">
        <v>0.06</v>
      </c>
      <c r="AA381" t="s">
        <v>1829</v>
      </c>
      <c r="AB381">
        <v>1793.6045999999999</v>
      </c>
    </row>
    <row r="382" spans="1:28" x14ac:dyDescent="0.25">
      <c r="A382" t="s">
        <v>2206</v>
      </c>
      <c r="B382" s="2">
        <v>45275</v>
      </c>
      <c r="C382" t="s">
        <v>344</v>
      </c>
      <c r="D382" t="str">
        <f>VLOOKUP(Table7[[#This Row],[Customer_ID]],Table1[#All],2,FALSE)</f>
        <v>Samantha Walker</v>
      </c>
      <c r="E382">
        <f t="shared" si="16"/>
        <v>15</v>
      </c>
      <c r="F382">
        <f t="shared" si="17"/>
        <v>12</v>
      </c>
      <c r="G382">
        <f t="shared" si="18"/>
        <v>2023</v>
      </c>
      <c r="H382">
        <f>VLOOKUP(Table7[[#This Row],[Customer_ID]],Table1[#All],3,FALSE)</f>
        <v>30</v>
      </c>
      <c r="I382" t="str">
        <f>VLOOKUP(Table7[[#This Row],[Customer_ID]],Table1[#All],4,FALSE)</f>
        <v>Female</v>
      </c>
      <c r="J382" t="str">
        <f>VLOOKUP(Table7[[#This Row],[Customer_ID]],Table1[#All],5,FALSE)</f>
        <v>Timothyburgh</v>
      </c>
      <c r="K382" t="str">
        <f>VLOOKUP(Table7[[#This Row],[Customer_ID]],Table1[#All],6,FALSE)</f>
        <v>Louisiana</v>
      </c>
      <c r="L382" t="str">
        <f>VLOOKUP(Table7[[#This Row],[Customer_ID]],Table1[#All],7,FALSE)</f>
        <v>USA</v>
      </c>
      <c r="M382" t="str">
        <f>VLOOKUP(Table7[[#This Row],[Customer_ID]],Table1[#All],8,FALSE)</f>
        <v>Platinum</v>
      </c>
      <c r="N382" t="s">
        <v>1553</v>
      </c>
      <c r="O382" t="str">
        <f>VLOOKUP(Table7[[#This Row],[Product_ID]],Table4_2[#All],3,FALSE)</f>
        <v>Clothing</v>
      </c>
      <c r="P382" t="str">
        <f>VLOOKUP(Table7[[#This Row],[Product_ID]],Table4_2[#All],4,FALSE)</f>
        <v>Bottoms</v>
      </c>
      <c r="Q382">
        <f>VLOOKUP(Table7[[#This Row],[Product_ID]],Table4_2[#All],5,FALSE)</f>
        <v>306.45999999999998</v>
      </c>
      <c r="R382">
        <f>VLOOKUP(Table7[[#This Row],[Product_ID]],Table4_2[#All],6,FALSE)</f>
        <v>487</v>
      </c>
      <c r="S382" t="s">
        <v>1813</v>
      </c>
      <c r="T382" t="str">
        <f>VLOOKUP(Table7[[#This Row],[Store_ID]],Table5[#All],2,FALSE)</f>
        <v>Mann-Austin</v>
      </c>
      <c r="U382" t="str">
        <f>VLOOKUP(Table7[[#This Row],[Store_ID]],Table5[#All],3,FALSE)</f>
        <v>East</v>
      </c>
      <c r="V382" t="str">
        <f>VLOOKUP(Table7[[#This Row],[Store_ID]],Table5[#All],4,FALSE)</f>
        <v>Vasquezborough</v>
      </c>
      <c r="W382" t="str">
        <f>VLOOKUP(Table7[[#This Row],[Store_ID]],Table5[#All],5,FALSE)</f>
        <v>Online</v>
      </c>
      <c r="X382">
        <v>4</v>
      </c>
      <c r="Y382">
        <v>603.30999999999995</v>
      </c>
      <c r="Z382">
        <v>0.15</v>
      </c>
      <c r="AA382" t="s">
        <v>1824</v>
      </c>
      <c r="AB382">
        <v>2051.2539999999999</v>
      </c>
    </row>
    <row r="383" spans="1:28" x14ac:dyDescent="0.25">
      <c r="A383" t="s">
        <v>2207</v>
      </c>
      <c r="B383" s="2">
        <v>45427</v>
      </c>
      <c r="C383" t="s">
        <v>275</v>
      </c>
      <c r="D383" t="str">
        <f>VLOOKUP(Table7[[#This Row],[Customer_ID]],Table1[#All],2,FALSE)</f>
        <v>Rhonda Morales</v>
      </c>
      <c r="E383">
        <f t="shared" si="16"/>
        <v>15</v>
      </c>
      <c r="F383">
        <f t="shared" si="17"/>
        <v>5</v>
      </c>
      <c r="G383">
        <f t="shared" si="18"/>
        <v>2024</v>
      </c>
      <c r="H383">
        <f>VLOOKUP(Table7[[#This Row],[Customer_ID]],Table1[#All],3,FALSE)</f>
        <v>61</v>
      </c>
      <c r="I383" t="str">
        <f>VLOOKUP(Table7[[#This Row],[Customer_ID]],Table1[#All],4,FALSE)</f>
        <v>Female</v>
      </c>
      <c r="J383" t="str">
        <f>VLOOKUP(Table7[[#This Row],[Customer_ID]],Table1[#All],5,FALSE)</f>
        <v>Lake Barryfurt</v>
      </c>
      <c r="K383" t="str">
        <f>VLOOKUP(Table7[[#This Row],[Customer_ID]],Table1[#All],6,FALSE)</f>
        <v>California</v>
      </c>
      <c r="L383" t="str">
        <f>VLOOKUP(Table7[[#This Row],[Customer_ID]],Table1[#All],7,FALSE)</f>
        <v>USA</v>
      </c>
      <c r="M383" t="str">
        <f>VLOOKUP(Table7[[#This Row],[Customer_ID]],Table1[#All],8,FALSE)</f>
        <v>Gold</v>
      </c>
      <c r="N383" t="s">
        <v>1726</v>
      </c>
      <c r="O383" t="str">
        <f>VLOOKUP(Table7[[#This Row],[Product_ID]],Table4_2[#All],3,FALSE)</f>
        <v>Beauty</v>
      </c>
      <c r="P383" t="str">
        <f>VLOOKUP(Table7[[#This Row],[Product_ID]],Table4_2[#All],4,FALSE)</f>
        <v>Makeup</v>
      </c>
      <c r="Q383">
        <f>VLOOKUP(Table7[[#This Row],[Product_ID]],Table4_2[#All],5,FALSE)</f>
        <v>183.04</v>
      </c>
      <c r="R383">
        <f>VLOOKUP(Table7[[#This Row],[Product_ID]],Table4_2[#All],6,FALSE)</f>
        <v>457</v>
      </c>
      <c r="S383" t="s">
        <v>1789</v>
      </c>
      <c r="T383" t="str">
        <f>VLOOKUP(Table7[[#This Row],[Store_ID]],Table5[#All],2,FALSE)</f>
        <v>Hill, Wagner and Ballard</v>
      </c>
      <c r="U383" t="str">
        <f>VLOOKUP(Table7[[#This Row],[Store_ID]],Table5[#All],3,FALSE)</f>
        <v>East</v>
      </c>
      <c r="V383" t="str">
        <f>VLOOKUP(Table7[[#This Row],[Store_ID]],Table5[#All],4,FALSE)</f>
        <v>East Davidville</v>
      </c>
      <c r="W383" t="str">
        <f>VLOOKUP(Table7[[#This Row],[Store_ID]],Table5[#All],5,FALSE)</f>
        <v>Online</v>
      </c>
      <c r="X383">
        <v>3</v>
      </c>
      <c r="Y383">
        <v>437.96</v>
      </c>
      <c r="Z383">
        <v>0.27</v>
      </c>
      <c r="AA383" t="s">
        <v>1829</v>
      </c>
      <c r="AB383">
        <v>959.13239999999985</v>
      </c>
    </row>
    <row r="384" spans="1:28" x14ac:dyDescent="0.25">
      <c r="A384" t="s">
        <v>2208</v>
      </c>
      <c r="B384" s="2">
        <v>45322</v>
      </c>
      <c r="C384" t="s">
        <v>678</v>
      </c>
      <c r="D384" t="str">
        <f>VLOOKUP(Table7[[#This Row],[Customer_ID]],Table1[#All],2,FALSE)</f>
        <v>John Perez</v>
      </c>
      <c r="E384">
        <f t="shared" si="16"/>
        <v>31</v>
      </c>
      <c r="F384">
        <f t="shared" si="17"/>
        <v>1</v>
      </c>
      <c r="G384">
        <f t="shared" si="18"/>
        <v>2024</v>
      </c>
      <c r="H384">
        <f>VLOOKUP(Table7[[#This Row],[Customer_ID]],Table1[#All],3,FALSE)</f>
        <v>54</v>
      </c>
      <c r="I384" t="str">
        <f>VLOOKUP(Table7[[#This Row],[Customer_ID]],Table1[#All],4,FALSE)</f>
        <v>Male</v>
      </c>
      <c r="J384" t="str">
        <f>VLOOKUP(Table7[[#This Row],[Customer_ID]],Table1[#All],5,FALSE)</f>
        <v>Kathrynview</v>
      </c>
      <c r="K384" t="str">
        <f>VLOOKUP(Table7[[#This Row],[Customer_ID]],Table1[#All],6,FALSE)</f>
        <v>Louisiana</v>
      </c>
      <c r="L384" t="str">
        <f>VLOOKUP(Table7[[#This Row],[Customer_ID]],Table1[#All],7,FALSE)</f>
        <v>USA</v>
      </c>
      <c r="M384" t="str">
        <f>VLOOKUP(Table7[[#This Row],[Customer_ID]],Table1[#All],8,FALSE)</f>
        <v>Platinum</v>
      </c>
      <c r="N384" t="s">
        <v>1616</v>
      </c>
      <c r="O384" t="str">
        <f>VLOOKUP(Table7[[#This Row],[Product_ID]],Table4_2[#All],3,FALSE)</f>
        <v>Electronics</v>
      </c>
      <c r="P384" t="str">
        <f>VLOOKUP(Table7[[#This Row],[Product_ID]],Table4_2[#All],4,FALSE)</f>
        <v>Computer</v>
      </c>
      <c r="Q384">
        <f>VLOOKUP(Table7[[#This Row],[Product_ID]],Table4_2[#All],5,FALSE)</f>
        <v>419.28</v>
      </c>
      <c r="R384">
        <f>VLOOKUP(Table7[[#This Row],[Product_ID]],Table4_2[#All],6,FALSE)</f>
        <v>86</v>
      </c>
      <c r="S384" t="s">
        <v>1769</v>
      </c>
      <c r="T384" t="str">
        <f>VLOOKUP(Table7[[#This Row],[Store_ID]],Table5[#All],2,FALSE)</f>
        <v>Alexander Group</v>
      </c>
      <c r="U384" t="str">
        <f>VLOOKUP(Table7[[#This Row],[Store_ID]],Table5[#All],3,FALSE)</f>
        <v>South</v>
      </c>
      <c r="V384" t="str">
        <f>VLOOKUP(Table7[[#This Row],[Store_ID]],Table5[#All],4,FALSE)</f>
        <v>Port Sharon</v>
      </c>
      <c r="W384" t="str">
        <f>VLOOKUP(Table7[[#This Row],[Store_ID]],Table5[#All],5,FALSE)</f>
        <v>Online</v>
      </c>
      <c r="X384">
        <v>2</v>
      </c>
      <c r="Y384">
        <v>56.91</v>
      </c>
      <c r="Z384">
        <v>0.08</v>
      </c>
      <c r="AA384" t="s">
        <v>1829</v>
      </c>
      <c r="AB384">
        <v>104.7144</v>
      </c>
    </row>
    <row r="385" spans="1:28" x14ac:dyDescent="0.25">
      <c r="A385" t="s">
        <v>2209</v>
      </c>
      <c r="B385" s="2">
        <v>45266</v>
      </c>
      <c r="C385" t="s">
        <v>1050</v>
      </c>
      <c r="D385" t="str">
        <f>VLOOKUP(Table7[[#This Row],[Customer_ID]],Table1[#All],2,FALSE)</f>
        <v>Mr. Christopher Sims</v>
      </c>
      <c r="E385">
        <f t="shared" si="16"/>
        <v>6</v>
      </c>
      <c r="F385">
        <f t="shared" si="17"/>
        <v>12</v>
      </c>
      <c r="G385">
        <f t="shared" si="18"/>
        <v>2023</v>
      </c>
      <c r="H385">
        <f>VLOOKUP(Table7[[#This Row],[Customer_ID]],Table1[#All],3,FALSE)</f>
        <v>50</v>
      </c>
      <c r="I385" t="str">
        <f>VLOOKUP(Table7[[#This Row],[Customer_ID]],Table1[#All],4,FALSE)</f>
        <v>Female</v>
      </c>
      <c r="J385" t="str">
        <f>VLOOKUP(Table7[[#This Row],[Customer_ID]],Table1[#All],5,FALSE)</f>
        <v>Donaldsontown</v>
      </c>
      <c r="K385" t="str">
        <f>VLOOKUP(Table7[[#This Row],[Customer_ID]],Table1[#All],6,FALSE)</f>
        <v>Connecticut</v>
      </c>
      <c r="L385" t="str">
        <f>VLOOKUP(Table7[[#This Row],[Customer_ID]],Table1[#All],7,FALSE)</f>
        <v>USA</v>
      </c>
      <c r="M385" t="str">
        <f>VLOOKUP(Table7[[#This Row],[Customer_ID]],Table1[#All],8,FALSE)</f>
        <v>Silver</v>
      </c>
      <c r="N385" t="s">
        <v>1700</v>
      </c>
      <c r="O385" t="str">
        <f>VLOOKUP(Table7[[#This Row],[Product_ID]],Table4_2[#All],3,FALSE)</f>
        <v>Electronics</v>
      </c>
      <c r="P385" t="str">
        <f>VLOOKUP(Table7[[#This Row],[Product_ID]],Table4_2[#All],4,FALSE)</f>
        <v>Computer</v>
      </c>
      <c r="Q385">
        <f>VLOOKUP(Table7[[#This Row],[Product_ID]],Table4_2[#All],5,FALSE)</f>
        <v>392.89</v>
      </c>
      <c r="R385">
        <f>VLOOKUP(Table7[[#This Row],[Product_ID]],Table4_2[#All],6,FALSE)</f>
        <v>320</v>
      </c>
      <c r="S385" t="s">
        <v>1776</v>
      </c>
      <c r="T385" t="str">
        <f>VLOOKUP(Table7[[#This Row],[Store_ID]],Table5[#All],2,FALSE)</f>
        <v>Benson-Elliott</v>
      </c>
      <c r="U385" t="str">
        <f>VLOOKUP(Table7[[#This Row],[Store_ID]],Table5[#All],3,FALSE)</f>
        <v>East</v>
      </c>
      <c r="V385" t="str">
        <f>VLOOKUP(Table7[[#This Row],[Store_ID]],Table5[#All],4,FALSE)</f>
        <v>Port Josephberg</v>
      </c>
      <c r="W385" t="str">
        <f>VLOOKUP(Table7[[#This Row],[Store_ID]],Table5[#All],5,FALSE)</f>
        <v>Online</v>
      </c>
      <c r="X385">
        <v>1</v>
      </c>
      <c r="Y385">
        <v>141.79</v>
      </c>
      <c r="Z385">
        <v>0.1</v>
      </c>
      <c r="AA385" t="s">
        <v>1824</v>
      </c>
      <c r="AB385">
        <v>127.611</v>
      </c>
    </row>
    <row r="386" spans="1:28" x14ac:dyDescent="0.25">
      <c r="A386" t="s">
        <v>2210</v>
      </c>
      <c r="B386" s="2">
        <v>45302</v>
      </c>
      <c r="C386" t="s">
        <v>1487</v>
      </c>
      <c r="D386" t="str">
        <f>VLOOKUP(Table7[[#This Row],[Customer_ID]],Table1[#All],2,FALSE)</f>
        <v>Sarah Smith</v>
      </c>
      <c r="E386">
        <f t="shared" ref="E386:E449" si="19">DAY(B386)</f>
        <v>11</v>
      </c>
      <c r="F386">
        <f t="shared" ref="F386:F449" si="20">MONTH(B386)</f>
        <v>1</v>
      </c>
      <c r="G386">
        <f t="shared" ref="G386:G449" si="21">YEAR(B386)</f>
        <v>2024</v>
      </c>
      <c r="H386">
        <f>VLOOKUP(Table7[[#This Row],[Customer_ID]],Table1[#All],3,FALSE)</f>
        <v>48</v>
      </c>
      <c r="I386" t="str">
        <f>VLOOKUP(Table7[[#This Row],[Customer_ID]],Table1[#All],4,FALSE)</f>
        <v>Male</v>
      </c>
      <c r="J386" t="str">
        <f>VLOOKUP(Table7[[#This Row],[Customer_ID]],Table1[#All],5,FALSE)</f>
        <v>East Rodney</v>
      </c>
      <c r="K386" t="str">
        <f>VLOOKUP(Table7[[#This Row],[Customer_ID]],Table1[#All],6,FALSE)</f>
        <v>Nevada</v>
      </c>
      <c r="L386" t="str">
        <f>VLOOKUP(Table7[[#This Row],[Customer_ID]],Table1[#All],7,FALSE)</f>
        <v>USA</v>
      </c>
      <c r="M386" t="str">
        <f>VLOOKUP(Table7[[#This Row],[Customer_ID]],Table1[#All],8,FALSE)</f>
        <v>Gold</v>
      </c>
      <c r="N386" t="s">
        <v>1565</v>
      </c>
      <c r="O386" t="str">
        <f>VLOOKUP(Table7[[#This Row],[Product_ID]],Table4_2[#All],3,FALSE)</f>
        <v>Sports</v>
      </c>
      <c r="P386" t="str">
        <f>VLOOKUP(Table7[[#This Row],[Product_ID]],Table4_2[#All],4,FALSE)</f>
        <v>Fitness</v>
      </c>
      <c r="Q386">
        <f>VLOOKUP(Table7[[#This Row],[Product_ID]],Table4_2[#All],5,FALSE)</f>
        <v>495.72</v>
      </c>
      <c r="R386">
        <f>VLOOKUP(Table7[[#This Row],[Product_ID]],Table4_2[#All],6,FALSE)</f>
        <v>323</v>
      </c>
      <c r="S386" t="s">
        <v>1801</v>
      </c>
      <c r="T386" t="str">
        <f>VLOOKUP(Table7[[#This Row],[Store_ID]],Table5[#All],2,FALSE)</f>
        <v>Shelton PLC</v>
      </c>
      <c r="U386" t="str">
        <f>VLOOKUP(Table7[[#This Row],[Store_ID]],Table5[#All],3,FALSE)</f>
        <v>North</v>
      </c>
      <c r="V386" t="str">
        <f>VLOOKUP(Table7[[#This Row],[Store_ID]],Table5[#All],4,FALSE)</f>
        <v>East Jenniferstad</v>
      </c>
      <c r="W386" t="str">
        <f>VLOOKUP(Table7[[#This Row],[Store_ID]],Table5[#All],5,FALSE)</f>
        <v>Flagship</v>
      </c>
      <c r="X386">
        <v>4</v>
      </c>
      <c r="Y386">
        <v>355.14</v>
      </c>
      <c r="Z386">
        <v>0.16</v>
      </c>
      <c r="AA386" t="s">
        <v>1829</v>
      </c>
      <c r="AB386">
        <v>1193.2704000000001</v>
      </c>
    </row>
    <row r="387" spans="1:28" x14ac:dyDescent="0.25">
      <c r="A387" t="s">
        <v>2211</v>
      </c>
      <c r="B387" s="2">
        <v>45907</v>
      </c>
      <c r="C387" t="s">
        <v>687</v>
      </c>
      <c r="D387" t="str">
        <f>VLOOKUP(Table7[[#This Row],[Customer_ID]],Table1[#All],2,FALSE)</f>
        <v>Rodney Huffman</v>
      </c>
      <c r="E387">
        <f t="shared" si="19"/>
        <v>7</v>
      </c>
      <c r="F387">
        <f t="shared" si="20"/>
        <v>9</v>
      </c>
      <c r="G387">
        <f t="shared" si="21"/>
        <v>2025</v>
      </c>
      <c r="H387">
        <f>VLOOKUP(Table7[[#This Row],[Customer_ID]],Table1[#All],3,FALSE)</f>
        <v>20</v>
      </c>
      <c r="I387" t="str">
        <f>VLOOKUP(Table7[[#This Row],[Customer_ID]],Table1[#All],4,FALSE)</f>
        <v>Female</v>
      </c>
      <c r="J387" t="str">
        <f>VLOOKUP(Table7[[#This Row],[Customer_ID]],Table1[#All],5,FALSE)</f>
        <v>Garzafort</v>
      </c>
      <c r="K387" t="str">
        <f>VLOOKUP(Table7[[#This Row],[Customer_ID]],Table1[#All],6,FALSE)</f>
        <v>Delaware</v>
      </c>
      <c r="L387" t="str">
        <f>VLOOKUP(Table7[[#This Row],[Customer_ID]],Table1[#All],7,FALSE)</f>
        <v>USA</v>
      </c>
      <c r="M387" t="str">
        <f>VLOOKUP(Table7[[#This Row],[Customer_ID]],Table1[#All],8,FALSE)</f>
        <v>Silver</v>
      </c>
      <c r="N387" t="s">
        <v>1624</v>
      </c>
      <c r="O387" t="str">
        <f>VLOOKUP(Table7[[#This Row],[Product_ID]],Table4_2[#All],3,FALSE)</f>
        <v>Sports</v>
      </c>
      <c r="P387" t="str">
        <f>VLOOKUP(Table7[[#This Row],[Product_ID]],Table4_2[#All],4,FALSE)</f>
        <v>Outdoor</v>
      </c>
      <c r="Q387">
        <f>VLOOKUP(Table7[[#This Row],[Product_ID]],Table4_2[#All],5,FALSE)</f>
        <v>135.61000000000001</v>
      </c>
      <c r="R387">
        <f>VLOOKUP(Table7[[#This Row],[Product_ID]],Table4_2[#All],6,FALSE)</f>
        <v>394</v>
      </c>
      <c r="S387" t="s">
        <v>1776</v>
      </c>
      <c r="T387" t="str">
        <f>VLOOKUP(Table7[[#This Row],[Store_ID]],Table5[#All],2,FALSE)</f>
        <v>Benson-Elliott</v>
      </c>
      <c r="U387" t="str">
        <f>VLOOKUP(Table7[[#This Row],[Store_ID]],Table5[#All],3,FALSE)</f>
        <v>East</v>
      </c>
      <c r="V387" t="str">
        <f>VLOOKUP(Table7[[#This Row],[Store_ID]],Table5[#All],4,FALSE)</f>
        <v>Port Josephberg</v>
      </c>
      <c r="W387" t="str">
        <f>VLOOKUP(Table7[[#This Row],[Store_ID]],Table5[#All],5,FALSE)</f>
        <v>Online</v>
      </c>
      <c r="X387">
        <v>4</v>
      </c>
      <c r="Y387">
        <v>960.38</v>
      </c>
      <c r="Z387">
        <v>0.15</v>
      </c>
      <c r="AA387" t="s">
        <v>1829</v>
      </c>
      <c r="AB387">
        <v>3265.2919999999999</v>
      </c>
    </row>
    <row r="388" spans="1:28" x14ac:dyDescent="0.25">
      <c r="A388" t="s">
        <v>2212</v>
      </c>
      <c r="B388" s="2">
        <v>45433</v>
      </c>
      <c r="C388" t="s">
        <v>1304</v>
      </c>
      <c r="D388" t="str">
        <f>VLOOKUP(Table7[[#This Row],[Customer_ID]],Table1[#All],2,FALSE)</f>
        <v>Dr. Tamara White MD</v>
      </c>
      <c r="E388">
        <f t="shared" si="19"/>
        <v>21</v>
      </c>
      <c r="F388">
        <f t="shared" si="20"/>
        <v>5</v>
      </c>
      <c r="G388">
        <f t="shared" si="21"/>
        <v>2024</v>
      </c>
      <c r="H388">
        <f>VLOOKUP(Table7[[#This Row],[Customer_ID]],Table1[#All],3,FALSE)</f>
        <v>60</v>
      </c>
      <c r="I388" t="str">
        <f>VLOOKUP(Table7[[#This Row],[Customer_ID]],Table1[#All],4,FALSE)</f>
        <v>Male</v>
      </c>
      <c r="J388" t="str">
        <f>VLOOKUP(Table7[[#This Row],[Customer_ID]],Table1[#All],5,FALSE)</f>
        <v>New Benjamin</v>
      </c>
      <c r="K388" t="str">
        <f>VLOOKUP(Table7[[#This Row],[Customer_ID]],Table1[#All],6,FALSE)</f>
        <v>North Carolina</v>
      </c>
      <c r="L388" t="str">
        <f>VLOOKUP(Table7[[#This Row],[Customer_ID]],Table1[#All],7,FALSE)</f>
        <v>USA</v>
      </c>
      <c r="M388" t="str">
        <f>VLOOKUP(Table7[[#This Row],[Customer_ID]],Table1[#All],8,FALSE)</f>
        <v>Bronze</v>
      </c>
      <c r="N388" t="s">
        <v>1686</v>
      </c>
      <c r="O388" t="str">
        <f>VLOOKUP(Table7[[#This Row],[Product_ID]],Table4_2[#All],3,FALSE)</f>
        <v>Clothing</v>
      </c>
      <c r="P388" t="str">
        <f>VLOOKUP(Table7[[#This Row],[Product_ID]],Table4_2[#All],4,FALSE)</f>
        <v>Bottoms</v>
      </c>
      <c r="Q388">
        <f>VLOOKUP(Table7[[#This Row],[Product_ID]],Table4_2[#All],5,FALSE)</f>
        <v>218.22</v>
      </c>
      <c r="R388">
        <f>VLOOKUP(Table7[[#This Row],[Product_ID]],Table4_2[#All],6,FALSE)</f>
        <v>224</v>
      </c>
      <c r="S388" t="s">
        <v>1804</v>
      </c>
      <c r="T388" t="str">
        <f>VLOOKUP(Table7[[#This Row],[Store_ID]],Table5[#All],2,FALSE)</f>
        <v>Frederick-Wright</v>
      </c>
      <c r="U388" t="str">
        <f>VLOOKUP(Table7[[#This Row],[Store_ID]],Table5[#All],3,FALSE)</f>
        <v>West</v>
      </c>
      <c r="V388" t="str">
        <f>VLOOKUP(Table7[[#This Row],[Store_ID]],Table5[#All],4,FALSE)</f>
        <v>New Jimmymouth</v>
      </c>
      <c r="W388" t="str">
        <f>VLOOKUP(Table7[[#This Row],[Store_ID]],Table5[#All],5,FALSE)</f>
        <v>Flagship</v>
      </c>
      <c r="X388">
        <v>3</v>
      </c>
      <c r="Y388">
        <v>847.21</v>
      </c>
      <c r="Z388">
        <v>0.06</v>
      </c>
      <c r="AA388" t="s">
        <v>1826</v>
      </c>
      <c r="AB388">
        <v>2389.1322</v>
      </c>
    </row>
    <row r="389" spans="1:28" x14ac:dyDescent="0.25">
      <c r="A389" t="s">
        <v>2213</v>
      </c>
      <c r="B389" s="2">
        <v>45892</v>
      </c>
      <c r="C389" t="s">
        <v>244</v>
      </c>
      <c r="D389" t="str">
        <f>VLOOKUP(Table7[[#This Row],[Customer_ID]],Table1[#All],2,FALSE)</f>
        <v>Cody Diaz</v>
      </c>
      <c r="E389">
        <f t="shared" si="19"/>
        <v>23</v>
      </c>
      <c r="F389">
        <f t="shared" si="20"/>
        <v>8</v>
      </c>
      <c r="G389">
        <f t="shared" si="21"/>
        <v>2025</v>
      </c>
      <c r="H389">
        <f>VLOOKUP(Table7[[#This Row],[Customer_ID]],Table1[#All],3,FALSE)</f>
        <v>27</v>
      </c>
      <c r="I389" t="str">
        <f>VLOOKUP(Table7[[#This Row],[Customer_ID]],Table1[#All],4,FALSE)</f>
        <v>Female</v>
      </c>
      <c r="J389" t="str">
        <f>VLOOKUP(Table7[[#This Row],[Customer_ID]],Table1[#All],5,FALSE)</f>
        <v>South Aaronside</v>
      </c>
      <c r="K389" t="str">
        <f>VLOOKUP(Table7[[#This Row],[Customer_ID]],Table1[#All],6,FALSE)</f>
        <v>New Hampshire</v>
      </c>
      <c r="L389" t="str">
        <f>VLOOKUP(Table7[[#This Row],[Customer_ID]],Table1[#All],7,FALSE)</f>
        <v>USA</v>
      </c>
      <c r="M389" t="str">
        <f>VLOOKUP(Table7[[#This Row],[Customer_ID]],Table1[#All],8,FALSE)</f>
        <v>Silver</v>
      </c>
      <c r="N389" t="s">
        <v>1708</v>
      </c>
      <c r="O389" t="str">
        <f>VLOOKUP(Table7[[#This Row],[Product_ID]],Table4_2[#All],3,FALSE)</f>
        <v>Home</v>
      </c>
      <c r="P389" t="str">
        <f>VLOOKUP(Table7[[#This Row],[Product_ID]],Table4_2[#All],4,FALSE)</f>
        <v>Kitchen</v>
      </c>
      <c r="Q389">
        <f>VLOOKUP(Table7[[#This Row],[Product_ID]],Table4_2[#All],5,FALSE)</f>
        <v>143.43</v>
      </c>
      <c r="R389">
        <f>VLOOKUP(Table7[[#This Row],[Product_ID]],Table4_2[#All],6,FALSE)</f>
        <v>58</v>
      </c>
      <c r="S389" t="s">
        <v>1789</v>
      </c>
      <c r="T389" t="str">
        <f>VLOOKUP(Table7[[#This Row],[Store_ID]],Table5[#All],2,FALSE)</f>
        <v>Hill, Wagner and Ballard</v>
      </c>
      <c r="U389" t="str">
        <f>VLOOKUP(Table7[[#This Row],[Store_ID]],Table5[#All],3,FALSE)</f>
        <v>East</v>
      </c>
      <c r="V389" t="str">
        <f>VLOOKUP(Table7[[#This Row],[Store_ID]],Table5[#All],4,FALSE)</f>
        <v>East Davidville</v>
      </c>
      <c r="W389" t="str">
        <f>VLOOKUP(Table7[[#This Row],[Store_ID]],Table5[#All],5,FALSE)</f>
        <v>Online</v>
      </c>
      <c r="X389">
        <v>4</v>
      </c>
      <c r="Y389">
        <v>773.81</v>
      </c>
      <c r="Z389">
        <v>0.08</v>
      </c>
      <c r="AA389" t="s">
        <v>1829</v>
      </c>
      <c r="AB389">
        <v>2847.6208000000001</v>
      </c>
    </row>
    <row r="390" spans="1:28" x14ac:dyDescent="0.25">
      <c r="A390" t="s">
        <v>2214</v>
      </c>
      <c r="B390" s="2">
        <v>45780</v>
      </c>
      <c r="C390" t="s">
        <v>8</v>
      </c>
      <c r="D390" t="str">
        <f>VLOOKUP(Table7[[#This Row],[Customer_ID]],Table1[#All],2,FALSE)</f>
        <v xml:space="preserve">  sheena bonilla  </v>
      </c>
      <c r="E390">
        <f t="shared" si="19"/>
        <v>3</v>
      </c>
      <c r="F390">
        <f t="shared" si="20"/>
        <v>5</v>
      </c>
      <c r="G390">
        <f t="shared" si="21"/>
        <v>2025</v>
      </c>
      <c r="H390">
        <f>VLOOKUP(Table7[[#This Row],[Customer_ID]],Table1[#All],3,FALSE)</f>
        <v>55</v>
      </c>
      <c r="I390" t="str">
        <f>VLOOKUP(Table7[[#This Row],[Customer_ID]],Table1[#All],4,FALSE)</f>
        <v>Male</v>
      </c>
      <c r="J390" t="str">
        <f>VLOOKUP(Table7[[#This Row],[Customer_ID]],Table1[#All],5,FALSE)</f>
        <v>Donaldton</v>
      </c>
      <c r="K390" t="str">
        <f>VLOOKUP(Table7[[#This Row],[Customer_ID]],Table1[#All],6,FALSE)</f>
        <v>North Carolina</v>
      </c>
      <c r="L390" t="str">
        <f>VLOOKUP(Table7[[#This Row],[Customer_ID]],Table1[#All],7,FALSE)</f>
        <v>USA</v>
      </c>
      <c r="M390" t="str">
        <f>VLOOKUP(Table7[[#This Row],[Customer_ID]],Table1[#All],8,FALSE)</f>
        <v>Unknown</v>
      </c>
      <c r="N390" t="s">
        <v>1674</v>
      </c>
      <c r="O390" t="str">
        <f>VLOOKUP(Table7[[#This Row],[Product_ID]],Table4_2[#All],3,FALSE)</f>
        <v>Beauty</v>
      </c>
      <c r="P390" t="str">
        <f>VLOOKUP(Table7[[#This Row],[Product_ID]],Table4_2[#All],4,FALSE)</f>
        <v>Skincare</v>
      </c>
      <c r="Q390">
        <f>VLOOKUP(Table7[[#This Row],[Product_ID]],Table4_2[#All],5,FALSE)</f>
        <v>266.86</v>
      </c>
      <c r="R390">
        <f>VLOOKUP(Table7[[#This Row],[Product_ID]],Table4_2[#All],6,FALSE)</f>
        <v>458</v>
      </c>
      <c r="S390" t="s">
        <v>1804</v>
      </c>
      <c r="T390" t="str">
        <f>VLOOKUP(Table7[[#This Row],[Store_ID]],Table5[#All],2,FALSE)</f>
        <v>Frederick-Wright</v>
      </c>
      <c r="U390" t="str">
        <f>VLOOKUP(Table7[[#This Row],[Store_ID]],Table5[#All],3,FALSE)</f>
        <v>West</v>
      </c>
      <c r="V390" t="str">
        <f>VLOOKUP(Table7[[#This Row],[Store_ID]],Table5[#All],4,FALSE)</f>
        <v>New Jimmymouth</v>
      </c>
      <c r="W390" t="str">
        <f>VLOOKUP(Table7[[#This Row],[Store_ID]],Table5[#All],5,FALSE)</f>
        <v>Flagship</v>
      </c>
      <c r="X390">
        <v>1</v>
      </c>
      <c r="Y390">
        <v>664.71</v>
      </c>
      <c r="Z390">
        <v>0.1</v>
      </c>
      <c r="AA390" t="s">
        <v>1826</v>
      </c>
      <c r="AB390">
        <v>598.23900000000003</v>
      </c>
    </row>
    <row r="391" spans="1:28" x14ac:dyDescent="0.25">
      <c r="A391" t="s">
        <v>2215</v>
      </c>
      <c r="B391" s="2">
        <v>45233</v>
      </c>
      <c r="C391" t="s">
        <v>1089</v>
      </c>
      <c r="D391" t="str">
        <f>VLOOKUP(Table7[[#This Row],[Customer_ID]],Table1[#All],2,FALSE)</f>
        <v>Justin Mason DDS</v>
      </c>
      <c r="E391">
        <f t="shared" si="19"/>
        <v>3</v>
      </c>
      <c r="F391">
        <f t="shared" si="20"/>
        <v>11</v>
      </c>
      <c r="G391">
        <f t="shared" si="21"/>
        <v>2023</v>
      </c>
      <c r="H391">
        <f>VLOOKUP(Table7[[#This Row],[Customer_ID]],Table1[#All],3,FALSE)</f>
        <v>39</v>
      </c>
      <c r="I391" t="str">
        <f>VLOOKUP(Table7[[#This Row],[Customer_ID]],Table1[#All],4,FALSE)</f>
        <v>Female</v>
      </c>
      <c r="J391" t="str">
        <f>VLOOKUP(Table7[[#This Row],[Customer_ID]],Table1[#All],5,FALSE)</f>
        <v>Peggystad</v>
      </c>
      <c r="K391" t="str">
        <f>VLOOKUP(Table7[[#This Row],[Customer_ID]],Table1[#All],6,FALSE)</f>
        <v>Connecticut</v>
      </c>
      <c r="L391" t="str">
        <f>VLOOKUP(Table7[[#This Row],[Customer_ID]],Table1[#All],7,FALSE)</f>
        <v>USA</v>
      </c>
      <c r="M391" t="str">
        <f>VLOOKUP(Table7[[#This Row],[Customer_ID]],Table1[#All],8,FALSE)</f>
        <v>Gold</v>
      </c>
      <c r="N391" t="s">
        <v>1622</v>
      </c>
      <c r="O391" t="str">
        <f>VLOOKUP(Table7[[#This Row],[Product_ID]],Table4_2[#All],3,FALSE)</f>
        <v>Clothing</v>
      </c>
      <c r="P391" t="str">
        <f>VLOOKUP(Table7[[#This Row],[Product_ID]],Table4_2[#All],4,FALSE)</f>
        <v>Footwear</v>
      </c>
      <c r="Q391">
        <f>VLOOKUP(Table7[[#This Row],[Product_ID]],Table4_2[#All],5,FALSE)</f>
        <v>353.47</v>
      </c>
      <c r="R391">
        <f>VLOOKUP(Table7[[#This Row],[Product_ID]],Table4_2[#All],6,FALSE)</f>
        <v>214</v>
      </c>
      <c r="S391" t="s">
        <v>1779</v>
      </c>
      <c r="T391" t="str">
        <f>VLOOKUP(Table7[[#This Row],[Store_ID]],Table5[#All],2,FALSE)</f>
        <v>Martinez-Mullins</v>
      </c>
      <c r="U391" t="str">
        <f>VLOOKUP(Table7[[#This Row],[Store_ID]],Table5[#All],3,FALSE)</f>
        <v>South</v>
      </c>
      <c r="V391" t="str">
        <f>VLOOKUP(Table7[[#This Row],[Store_ID]],Table5[#All],4,FALSE)</f>
        <v>Williamsfurt</v>
      </c>
      <c r="W391" t="str">
        <f>VLOOKUP(Table7[[#This Row],[Store_ID]],Table5[#All],5,FALSE)</f>
        <v>Online</v>
      </c>
      <c r="X391">
        <v>4</v>
      </c>
      <c r="Y391">
        <v>482.06</v>
      </c>
      <c r="Z391">
        <v>7.0000000000000007E-2</v>
      </c>
      <c r="AA391" t="s">
        <v>1826</v>
      </c>
      <c r="AB391">
        <v>1793.2632000000001</v>
      </c>
    </row>
    <row r="392" spans="1:28" x14ac:dyDescent="0.25">
      <c r="A392" t="s">
        <v>2216</v>
      </c>
      <c r="B392" s="2">
        <v>45742</v>
      </c>
      <c r="C392" t="s">
        <v>321</v>
      </c>
      <c r="D392" t="str">
        <f>VLOOKUP(Table7[[#This Row],[Customer_ID]],Table1[#All],2,FALSE)</f>
        <v>Jamie Yoder</v>
      </c>
      <c r="E392">
        <f t="shared" si="19"/>
        <v>26</v>
      </c>
      <c r="F392">
        <f t="shared" si="20"/>
        <v>3</v>
      </c>
      <c r="G392">
        <f t="shared" si="21"/>
        <v>2025</v>
      </c>
      <c r="H392">
        <f>VLOOKUP(Table7[[#This Row],[Customer_ID]],Table1[#All],3,FALSE)</f>
        <v>43</v>
      </c>
      <c r="I392" t="str">
        <f>VLOOKUP(Table7[[#This Row],[Customer_ID]],Table1[#All],4,FALSE)</f>
        <v>Male</v>
      </c>
      <c r="J392" t="str">
        <f>VLOOKUP(Table7[[#This Row],[Customer_ID]],Table1[#All],5,FALSE)</f>
        <v>New Gabrielleville</v>
      </c>
      <c r="K392" t="str">
        <f>VLOOKUP(Table7[[#This Row],[Customer_ID]],Table1[#All],6,FALSE)</f>
        <v>Wisconsin</v>
      </c>
      <c r="L392" t="str">
        <f>VLOOKUP(Table7[[#This Row],[Customer_ID]],Table1[#All],7,FALSE)</f>
        <v>USA</v>
      </c>
      <c r="M392" t="str">
        <f>VLOOKUP(Table7[[#This Row],[Customer_ID]],Table1[#All],8,FALSE)</f>
        <v>Platinum</v>
      </c>
      <c r="N392" t="s">
        <v>1662</v>
      </c>
      <c r="O392" t="str">
        <f>VLOOKUP(Table7[[#This Row],[Product_ID]],Table4_2[#All],3,FALSE)</f>
        <v>Sports</v>
      </c>
      <c r="P392" t="str">
        <f>VLOOKUP(Table7[[#This Row],[Product_ID]],Table4_2[#All],4,FALSE)</f>
        <v>Fitness</v>
      </c>
      <c r="Q392">
        <f>VLOOKUP(Table7[[#This Row],[Product_ID]],Table4_2[#All],5,FALSE)</f>
        <v>30.62</v>
      </c>
      <c r="R392">
        <f>VLOOKUP(Table7[[#This Row],[Product_ID]],Table4_2[#All],6,FALSE)</f>
        <v>138</v>
      </c>
      <c r="S392" t="s">
        <v>1766</v>
      </c>
      <c r="T392" t="str">
        <f>VLOOKUP(Table7[[#This Row],[Store_ID]],Table5[#All],2,FALSE)</f>
        <v>Johnson-Wright</v>
      </c>
      <c r="U392" t="str">
        <f>VLOOKUP(Table7[[#This Row],[Store_ID]],Table5[#All],3,FALSE)</f>
        <v>North</v>
      </c>
      <c r="V392" t="str">
        <f>VLOOKUP(Table7[[#This Row],[Store_ID]],Table5[#All],4,FALSE)</f>
        <v>Hoodberg</v>
      </c>
      <c r="W392" t="str">
        <f>VLOOKUP(Table7[[#This Row],[Store_ID]],Table5[#All],5,FALSE)</f>
        <v>Outlet</v>
      </c>
      <c r="X392">
        <v>4</v>
      </c>
      <c r="Y392">
        <v>995.55</v>
      </c>
      <c r="Z392">
        <v>0.19</v>
      </c>
      <c r="AA392" t="s">
        <v>1826</v>
      </c>
      <c r="AB392">
        <v>3225.5819999999999</v>
      </c>
    </row>
    <row r="393" spans="1:28" x14ac:dyDescent="0.25">
      <c r="A393" t="s">
        <v>2217</v>
      </c>
      <c r="B393" s="2">
        <v>45478</v>
      </c>
      <c r="C393" t="s">
        <v>478</v>
      </c>
      <c r="D393" t="str">
        <f>VLOOKUP(Table7[[#This Row],[Customer_ID]],Table1[#All],2,FALSE)</f>
        <v>Cristian Wright</v>
      </c>
      <c r="E393">
        <f t="shared" si="19"/>
        <v>5</v>
      </c>
      <c r="F393">
        <f t="shared" si="20"/>
        <v>7</v>
      </c>
      <c r="G393">
        <f t="shared" si="21"/>
        <v>2024</v>
      </c>
      <c r="H393">
        <f>VLOOKUP(Table7[[#This Row],[Customer_ID]],Table1[#All],3,FALSE)</f>
        <v>30</v>
      </c>
      <c r="I393" t="str">
        <f>VLOOKUP(Table7[[#This Row],[Customer_ID]],Table1[#All],4,FALSE)</f>
        <v>Male</v>
      </c>
      <c r="J393" t="str">
        <f>VLOOKUP(Table7[[#This Row],[Customer_ID]],Table1[#All],5,FALSE)</f>
        <v>Port Denise</v>
      </c>
      <c r="K393" t="str">
        <f>VLOOKUP(Table7[[#This Row],[Customer_ID]],Table1[#All],6,FALSE)</f>
        <v>California</v>
      </c>
      <c r="L393" t="str">
        <f>VLOOKUP(Table7[[#This Row],[Customer_ID]],Table1[#All],7,FALSE)</f>
        <v>USA</v>
      </c>
      <c r="M393" t="str">
        <f>VLOOKUP(Table7[[#This Row],[Customer_ID]],Table1[#All],8,FALSE)</f>
        <v>Bronze</v>
      </c>
      <c r="N393" t="s">
        <v>1734</v>
      </c>
      <c r="O393" t="str">
        <f>VLOOKUP(Table7[[#This Row],[Product_ID]],Table4_2[#All],3,FALSE)</f>
        <v>Electronics</v>
      </c>
      <c r="P393" t="str">
        <f>VLOOKUP(Table7[[#This Row],[Product_ID]],Table4_2[#All],4,FALSE)</f>
        <v>Computer</v>
      </c>
      <c r="Q393">
        <f>VLOOKUP(Table7[[#This Row],[Product_ID]],Table4_2[#All],5,FALSE)</f>
        <v>377.52</v>
      </c>
      <c r="R393">
        <f>VLOOKUP(Table7[[#This Row],[Product_ID]],Table4_2[#All],6,FALSE)</f>
        <v>485</v>
      </c>
      <c r="S393" t="s">
        <v>1797</v>
      </c>
      <c r="T393" t="str">
        <f>VLOOKUP(Table7[[#This Row],[Store_ID]],Table5[#All],2,FALSE)</f>
        <v>Gardner, Humphrey and Contreras</v>
      </c>
      <c r="U393" t="str">
        <f>VLOOKUP(Table7[[#This Row],[Store_ID]],Table5[#All],3,FALSE)</f>
        <v>East</v>
      </c>
      <c r="V393" t="str">
        <f>VLOOKUP(Table7[[#This Row],[Store_ID]],Table5[#All],4,FALSE)</f>
        <v>Johnsonville</v>
      </c>
      <c r="W393" t="str">
        <f>VLOOKUP(Table7[[#This Row],[Store_ID]],Table5[#All],5,FALSE)</f>
        <v>Flagship</v>
      </c>
      <c r="X393">
        <v>2</v>
      </c>
      <c r="Y393">
        <v>153.84</v>
      </c>
      <c r="Z393">
        <v>0.27</v>
      </c>
      <c r="AA393" t="s">
        <v>1826</v>
      </c>
      <c r="AB393">
        <v>224.60640000000001</v>
      </c>
    </row>
    <row r="394" spans="1:28" x14ac:dyDescent="0.25">
      <c r="A394" t="s">
        <v>2218</v>
      </c>
      <c r="B394" s="2">
        <v>45789</v>
      </c>
      <c r="C394" t="s">
        <v>514</v>
      </c>
      <c r="D394" t="str">
        <f>VLOOKUP(Table7[[#This Row],[Customer_ID]],Table1[#All],2,FALSE)</f>
        <v>Joseph Faulkner</v>
      </c>
      <c r="E394">
        <f t="shared" si="19"/>
        <v>12</v>
      </c>
      <c r="F394">
        <f t="shared" si="20"/>
        <v>5</v>
      </c>
      <c r="G394">
        <f t="shared" si="21"/>
        <v>2025</v>
      </c>
      <c r="H394">
        <f>VLOOKUP(Table7[[#This Row],[Customer_ID]],Table1[#All],3,FALSE)</f>
        <v>31</v>
      </c>
      <c r="I394" t="str">
        <f>VLOOKUP(Table7[[#This Row],[Customer_ID]],Table1[#All],4,FALSE)</f>
        <v>Male</v>
      </c>
      <c r="J394" t="str">
        <f>VLOOKUP(Table7[[#This Row],[Customer_ID]],Table1[#All],5,FALSE)</f>
        <v>New Leahfurt</v>
      </c>
      <c r="K394" t="str">
        <f>VLOOKUP(Table7[[#This Row],[Customer_ID]],Table1[#All],6,FALSE)</f>
        <v>North Dakota</v>
      </c>
      <c r="L394" t="str">
        <f>VLOOKUP(Table7[[#This Row],[Customer_ID]],Table1[#All],7,FALSE)</f>
        <v>USA</v>
      </c>
      <c r="M394" t="str">
        <f>VLOOKUP(Table7[[#This Row],[Customer_ID]],Table1[#All],8,FALSE)</f>
        <v>Bronze</v>
      </c>
      <c r="N394" t="s">
        <v>1704</v>
      </c>
      <c r="O394" t="str">
        <f>VLOOKUP(Table7[[#This Row],[Product_ID]],Table4_2[#All],3,FALSE)</f>
        <v>Home</v>
      </c>
      <c r="P394" t="str">
        <f>VLOOKUP(Table7[[#This Row],[Product_ID]],Table4_2[#All],4,FALSE)</f>
        <v>Decor</v>
      </c>
      <c r="Q394">
        <f>VLOOKUP(Table7[[#This Row],[Product_ID]],Table4_2[#All],5,FALSE)</f>
        <v>325.26</v>
      </c>
      <c r="R394">
        <f>VLOOKUP(Table7[[#This Row],[Product_ID]],Table4_2[#All],6,FALSE)</f>
        <v>400</v>
      </c>
      <c r="S394" t="s">
        <v>1776</v>
      </c>
      <c r="T394" t="str">
        <f>VLOOKUP(Table7[[#This Row],[Store_ID]],Table5[#All],2,FALSE)</f>
        <v>Benson-Elliott</v>
      </c>
      <c r="U394" t="str">
        <f>VLOOKUP(Table7[[#This Row],[Store_ID]],Table5[#All],3,FALSE)</f>
        <v>East</v>
      </c>
      <c r="V394" t="str">
        <f>VLOOKUP(Table7[[#This Row],[Store_ID]],Table5[#All],4,FALSE)</f>
        <v>Port Josephberg</v>
      </c>
      <c r="W394" t="str">
        <f>VLOOKUP(Table7[[#This Row],[Store_ID]],Table5[#All],5,FALSE)</f>
        <v>Online</v>
      </c>
      <c r="X394">
        <v>3</v>
      </c>
      <c r="Y394">
        <v>362.11</v>
      </c>
      <c r="Z394">
        <v>0.23</v>
      </c>
      <c r="AA394" t="s">
        <v>1829</v>
      </c>
      <c r="AB394">
        <v>836.47409999999991</v>
      </c>
    </row>
    <row r="395" spans="1:28" x14ac:dyDescent="0.25">
      <c r="A395" t="s">
        <v>2219</v>
      </c>
      <c r="B395" s="2">
        <v>45561</v>
      </c>
      <c r="C395" t="s">
        <v>1455</v>
      </c>
      <c r="D395" t="str">
        <f>VLOOKUP(Table7[[#This Row],[Customer_ID]],Table1[#All],2,FALSE)</f>
        <v>Philip Mendoza</v>
      </c>
      <c r="E395">
        <f t="shared" si="19"/>
        <v>26</v>
      </c>
      <c r="F395">
        <f t="shared" si="20"/>
        <v>9</v>
      </c>
      <c r="G395">
        <f t="shared" si="21"/>
        <v>2024</v>
      </c>
      <c r="H395">
        <f>VLOOKUP(Table7[[#This Row],[Customer_ID]],Table1[#All],3,FALSE)</f>
        <v>42</v>
      </c>
      <c r="I395" t="str">
        <f>VLOOKUP(Table7[[#This Row],[Customer_ID]],Table1[#All],4,FALSE)</f>
        <v>Male</v>
      </c>
      <c r="J395" t="str">
        <f>VLOOKUP(Table7[[#This Row],[Customer_ID]],Table1[#All],5,FALSE)</f>
        <v>Tylermouth</v>
      </c>
      <c r="K395" t="str">
        <f>VLOOKUP(Table7[[#This Row],[Customer_ID]],Table1[#All],6,FALSE)</f>
        <v>Massachusetts</v>
      </c>
      <c r="L395" t="str">
        <f>VLOOKUP(Table7[[#This Row],[Customer_ID]],Table1[#All],7,FALSE)</f>
        <v>USA</v>
      </c>
      <c r="M395" t="str">
        <f>VLOOKUP(Table7[[#This Row],[Customer_ID]],Table1[#All],8,FALSE)</f>
        <v>Silver</v>
      </c>
      <c r="N395" t="s">
        <v>1634</v>
      </c>
      <c r="O395" t="str">
        <f>VLOOKUP(Table7[[#This Row],[Product_ID]],Table4_2[#All],3,FALSE)</f>
        <v>Electronics</v>
      </c>
      <c r="P395" t="str">
        <f>VLOOKUP(Table7[[#This Row],[Product_ID]],Table4_2[#All],4,FALSE)</f>
        <v>Computer</v>
      </c>
      <c r="Q395">
        <f>VLOOKUP(Table7[[#This Row],[Product_ID]],Table4_2[#All],5,FALSE)</f>
        <v>253.33</v>
      </c>
      <c r="R395">
        <f>VLOOKUP(Table7[[#This Row],[Product_ID]],Table4_2[#All],6,FALSE)</f>
        <v>266</v>
      </c>
      <c r="S395" t="s">
        <v>1782</v>
      </c>
      <c r="T395" t="str">
        <f>VLOOKUP(Table7[[#This Row],[Store_ID]],Table5[#All],2,FALSE)</f>
        <v>Bean, Jones and Park</v>
      </c>
      <c r="U395" t="str">
        <f>VLOOKUP(Table7[[#This Row],[Store_ID]],Table5[#All],3,FALSE)</f>
        <v>West</v>
      </c>
      <c r="V395" t="str">
        <f>VLOOKUP(Table7[[#This Row],[Store_ID]],Table5[#All],4,FALSE)</f>
        <v>Thompsonborough</v>
      </c>
      <c r="W395" t="str">
        <f>VLOOKUP(Table7[[#This Row],[Store_ID]],Table5[#All],5,FALSE)</f>
        <v>Online</v>
      </c>
      <c r="X395">
        <v>3</v>
      </c>
      <c r="Y395">
        <v>112.26</v>
      </c>
      <c r="Z395">
        <v>0.11</v>
      </c>
      <c r="AA395" t="s">
        <v>1824</v>
      </c>
      <c r="AB395">
        <v>299.73419999999999</v>
      </c>
    </row>
    <row r="396" spans="1:28" x14ac:dyDescent="0.25">
      <c r="A396" t="s">
        <v>2220</v>
      </c>
      <c r="B396" s="2">
        <v>45378</v>
      </c>
      <c r="C396" t="s">
        <v>663</v>
      </c>
      <c r="D396" t="str">
        <f>VLOOKUP(Table7[[#This Row],[Customer_ID]],Table1[#All],2,FALSE)</f>
        <v>Sarah Brady</v>
      </c>
      <c r="E396">
        <f t="shared" si="19"/>
        <v>27</v>
      </c>
      <c r="F396">
        <f t="shared" si="20"/>
        <v>3</v>
      </c>
      <c r="G396">
        <f t="shared" si="21"/>
        <v>2024</v>
      </c>
      <c r="H396">
        <f>VLOOKUP(Table7[[#This Row],[Customer_ID]],Table1[#All],3,FALSE)</f>
        <v>47</v>
      </c>
      <c r="I396" t="str">
        <f>VLOOKUP(Table7[[#This Row],[Customer_ID]],Table1[#All],4,FALSE)</f>
        <v>Male</v>
      </c>
      <c r="J396" t="str">
        <f>VLOOKUP(Table7[[#This Row],[Customer_ID]],Table1[#All],5,FALSE)</f>
        <v>Johnsonland</v>
      </c>
      <c r="K396" t="str">
        <f>VLOOKUP(Table7[[#This Row],[Customer_ID]],Table1[#All],6,FALSE)</f>
        <v>Iowa</v>
      </c>
      <c r="L396" t="str">
        <f>VLOOKUP(Table7[[#This Row],[Customer_ID]],Table1[#All],7,FALSE)</f>
        <v>USA</v>
      </c>
      <c r="M396" t="str">
        <f>VLOOKUP(Table7[[#This Row],[Customer_ID]],Table1[#All],8,FALSE)</f>
        <v>Platinum</v>
      </c>
      <c r="N396" t="s">
        <v>1736</v>
      </c>
      <c r="O396" t="str">
        <f>VLOOKUP(Table7[[#This Row],[Product_ID]],Table4_2[#All],3,FALSE)</f>
        <v>Beauty</v>
      </c>
      <c r="P396" t="str">
        <f>VLOOKUP(Table7[[#This Row],[Product_ID]],Table4_2[#All],4,FALSE)</f>
        <v>Skincare</v>
      </c>
      <c r="Q396">
        <f>VLOOKUP(Table7[[#This Row],[Product_ID]],Table4_2[#All],5,FALSE)</f>
        <v>358.47</v>
      </c>
      <c r="R396">
        <f>VLOOKUP(Table7[[#This Row],[Product_ID]],Table4_2[#All],6,FALSE)</f>
        <v>213</v>
      </c>
      <c r="S396" t="s">
        <v>1813</v>
      </c>
      <c r="T396" t="str">
        <f>VLOOKUP(Table7[[#This Row],[Store_ID]],Table5[#All],2,FALSE)</f>
        <v>Mann-Austin</v>
      </c>
      <c r="U396" t="str">
        <f>VLOOKUP(Table7[[#This Row],[Store_ID]],Table5[#All],3,FALSE)</f>
        <v>East</v>
      </c>
      <c r="V396" t="str">
        <f>VLOOKUP(Table7[[#This Row],[Store_ID]],Table5[#All],4,FALSE)</f>
        <v>Vasquezborough</v>
      </c>
      <c r="W396" t="str">
        <f>VLOOKUP(Table7[[#This Row],[Store_ID]],Table5[#All],5,FALSE)</f>
        <v>Online</v>
      </c>
      <c r="X396">
        <v>2</v>
      </c>
      <c r="Y396">
        <v>962.81</v>
      </c>
      <c r="Z396">
        <v>0.06</v>
      </c>
      <c r="AA396" t="s">
        <v>1829</v>
      </c>
      <c r="AB396">
        <v>1810.0827999999999</v>
      </c>
    </row>
    <row r="397" spans="1:28" x14ac:dyDescent="0.25">
      <c r="A397" t="s">
        <v>2221</v>
      </c>
      <c r="B397" s="2">
        <v>45308</v>
      </c>
      <c r="C397" t="s">
        <v>693</v>
      </c>
      <c r="D397" t="str">
        <f>VLOOKUP(Table7[[#This Row],[Customer_ID]],Table1[#All],2,FALSE)</f>
        <v>Stuart Johnson</v>
      </c>
      <c r="E397">
        <f t="shared" si="19"/>
        <v>17</v>
      </c>
      <c r="F397">
        <f t="shared" si="20"/>
        <v>1</v>
      </c>
      <c r="G397">
        <f t="shared" si="21"/>
        <v>2024</v>
      </c>
      <c r="H397">
        <f>VLOOKUP(Table7[[#This Row],[Customer_ID]],Table1[#All],3,FALSE)</f>
        <v>42</v>
      </c>
      <c r="I397" t="str">
        <f>VLOOKUP(Table7[[#This Row],[Customer_ID]],Table1[#All],4,FALSE)</f>
        <v>Female</v>
      </c>
      <c r="J397" t="str">
        <f>VLOOKUP(Table7[[#This Row],[Customer_ID]],Table1[#All],5,FALSE)</f>
        <v>West Markport</v>
      </c>
      <c r="K397" t="str">
        <f>VLOOKUP(Table7[[#This Row],[Customer_ID]],Table1[#All],6,FALSE)</f>
        <v>North Dakota</v>
      </c>
      <c r="L397" t="str">
        <f>VLOOKUP(Table7[[#This Row],[Customer_ID]],Table1[#All],7,FALSE)</f>
        <v>USA</v>
      </c>
      <c r="M397" t="str">
        <f>VLOOKUP(Table7[[#This Row],[Customer_ID]],Table1[#All],8,FALSE)</f>
        <v>Platinum</v>
      </c>
      <c r="N397" t="s">
        <v>1590</v>
      </c>
      <c r="O397" t="str">
        <f>VLOOKUP(Table7[[#This Row],[Product_ID]],Table4_2[#All],3,FALSE)</f>
        <v>Home</v>
      </c>
      <c r="P397" t="str">
        <f>VLOOKUP(Table7[[#This Row],[Product_ID]],Table4_2[#All],4,FALSE)</f>
        <v>Storage</v>
      </c>
      <c r="Q397">
        <f>VLOOKUP(Table7[[#This Row],[Product_ID]],Table4_2[#All],5,FALSE)</f>
        <v>123.46</v>
      </c>
      <c r="R397">
        <f>VLOOKUP(Table7[[#This Row],[Product_ID]],Table4_2[#All],6,FALSE)</f>
        <v>76</v>
      </c>
      <c r="S397" t="s">
        <v>1752</v>
      </c>
      <c r="T397" t="str">
        <f>VLOOKUP(Table7[[#This Row],[Store_ID]],Table5[#All],2,FALSE)</f>
        <v>Rivera-Warner</v>
      </c>
      <c r="U397" t="str">
        <f>VLOOKUP(Table7[[#This Row],[Store_ID]],Table5[#All],3,FALSE)</f>
        <v>East</v>
      </c>
      <c r="V397" t="str">
        <f>VLOOKUP(Table7[[#This Row],[Store_ID]],Table5[#All],4,FALSE)</f>
        <v>Washingtonfurt</v>
      </c>
      <c r="W397" t="str">
        <f>VLOOKUP(Table7[[#This Row],[Store_ID]],Table5[#All],5,FALSE)</f>
        <v>Flagship</v>
      </c>
      <c r="X397">
        <v>4</v>
      </c>
      <c r="Y397">
        <v>276.23</v>
      </c>
      <c r="Z397">
        <v>0.12</v>
      </c>
      <c r="AA397" t="s">
        <v>1824</v>
      </c>
      <c r="AB397">
        <v>972.32960000000003</v>
      </c>
    </row>
    <row r="398" spans="1:28" x14ac:dyDescent="0.25">
      <c r="A398" t="s">
        <v>2222</v>
      </c>
      <c r="B398" s="2">
        <v>45407</v>
      </c>
      <c r="C398" t="s">
        <v>71</v>
      </c>
      <c r="D398" t="str">
        <f>VLOOKUP(Table7[[#This Row],[Customer_ID]],Table1[#All],2,FALSE)</f>
        <v>Laura Alvarez</v>
      </c>
      <c r="E398">
        <f t="shared" si="19"/>
        <v>25</v>
      </c>
      <c r="F398">
        <f t="shared" si="20"/>
        <v>4</v>
      </c>
      <c r="G398">
        <f t="shared" si="21"/>
        <v>2024</v>
      </c>
      <c r="H398">
        <f>VLOOKUP(Table7[[#This Row],[Customer_ID]],Table1[#All],3,FALSE)</f>
        <v>49</v>
      </c>
      <c r="I398" t="str">
        <f>VLOOKUP(Table7[[#This Row],[Customer_ID]],Table1[#All],4,FALSE)</f>
        <v>Female</v>
      </c>
      <c r="J398" t="str">
        <f>VLOOKUP(Table7[[#This Row],[Customer_ID]],Table1[#All],5,FALSE)</f>
        <v>Lawsonhaven</v>
      </c>
      <c r="K398" t="str">
        <f>VLOOKUP(Table7[[#This Row],[Customer_ID]],Table1[#All],6,FALSE)</f>
        <v>Washington</v>
      </c>
      <c r="L398" t="str">
        <f>VLOOKUP(Table7[[#This Row],[Customer_ID]],Table1[#All],7,FALSE)</f>
        <v>USA</v>
      </c>
      <c r="M398" t="str">
        <f>VLOOKUP(Table7[[#This Row],[Customer_ID]],Table1[#All],8,FALSE)</f>
        <v>Platinum</v>
      </c>
      <c r="N398" t="s">
        <v>1584</v>
      </c>
      <c r="O398" t="str">
        <f>VLOOKUP(Table7[[#This Row],[Product_ID]],Table4_2[#All],3,FALSE)</f>
        <v>Clothing</v>
      </c>
      <c r="P398" t="str">
        <f>VLOOKUP(Table7[[#This Row],[Product_ID]],Table4_2[#All],4,FALSE)</f>
        <v>Bottoms</v>
      </c>
      <c r="Q398">
        <f>VLOOKUP(Table7[[#This Row],[Product_ID]],Table4_2[#All],5,FALSE)</f>
        <v>265.73266666666666</v>
      </c>
      <c r="R398">
        <f>VLOOKUP(Table7[[#This Row],[Product_ID]],Table4_2[#All],6,FALSE)</f>
        <v>343</v>
      </c>
      <c r="S398" t="s">
        <v>1799</v>
      </c>
      <c r="T398" t="str">
        <f>VLOOKUP(Table7[[#This Row],[Store_ID]],Table5[#All],2,FALSE)</f>
        <v>Mcdonald Inc</v>
      </c>
      <c r="U398" t="str">
        <f>VLOOKUP(Table7[[#This Row],[Store_ID]],Table5[#All],3,FALSE)</f>
        <v>South</v>
      </c>
      <c r="V398" t="str">
        <f>VLOOKUP(Table7[[#This Row],[Store_ID]],Table5[#All],4,FALSE)</f>
        <v>Christopherland</v>
      </c>
      <c r="W398" t="str">
        <f>VLOOKUP(Table7[[#This Row],[Store_ID]],Table5[#All],5,FALSE)</f>
        <v>Outlet</v>
      </c>
      <c r="X398">
        <v>3</v>
      </c>
      <c r="Y398">
        <v>991.37</v>
      </c>
      <c r="Z398">
        <v>0.1</v>
      </c>
      <c r="AA398" t="s">
        <v>1826</v>
      </c>
      <c r="AB398">
        <v>2676.6990000000001</v>
      </c>
    </row>
    <row r="399" spans="1:28" x14ac:dyDescent="0.25">
      <c r="A399" t="s">
        <v>2223</v>
      </c>
      <c r="B399" s="2">
        <v>45929</v>
      </c>
      <c r="C399" t="s">
        <v>559</v>
      </c>
      <c r="D399" t="str">
        <f>VLOOKUP(Table7[[#This Row],[Customer_ID]],Table1[#All],2,FALSE)</f>
        <v>Daniel Contreras</v>
      </c>
      <c r="E399">
        <f t="shared" si="19"/>
        <v>29</v>
      </c>
      <c r="F399">
        <f t="shared" si="20"/>
        <v>9</v>
      </c>
      <c r="G399">
        <f t="shared" si="21"/>
        <v>2025</v>
      </c>
      <c r="H399">
        <f>VLOOKUP(Table7[[#This Row],[Customer_ID]],Table1[#All],3,FALSE)</f>
        <v>36</v>
      </c>
      <c r="I399" t="str">
        <f>VLOOKUP(Table7[[#This Row],[Customer_ID]],Table1[#All],4,FALSE)</f>
        <v>Female</v>
      </c>
      <c r="J399" t="str">
        <f>VLOOKUP(Table7[[#This Row],[Customer_ID]],Table1[#All],5,FALSE)</f>
        <v>Robertview</v>
      </c>
      <c r="K399" t="str">
        <f>VLOOKUP(Table7[[#This Row],[Customer_ID]],Table1[#All],6,FALSE)</f>
        <v>Florida</v>
      </c>
      <c r="L399" t="str">
        <f>VLOOKUP(Table7[[#This Row],[Customer_ID]],Table1[#All],7,FALSE)</f>
        <v>USA</v>
      </c>
      <c r="M399" t="str">
        <f>VLOOKUP(Table7[[#This Row],[Customer_ID]],Table1[#All],8,FALSE)</f>
        <v>Platinum</v>
      </c>
      <c r="N399" t="s">
        <v>1590</v>
      </c>
      <c r="O399" t="str">
        <f>VLOOKUP(Table7[[#This Row],[Product_ID]],Table4_2[#All],3,FALSE)</f>
        <v>Home</v>
      </c>
      <c r="P399" t="str">
        <f>VLOOKUP(Table7[[#This Row],[Product_ID]],Table4_2[#All],4,FALSE)</f>
        <v>Storage</v>
      </c>
      <c r="Q399">
        <f>VLOOKUP(Table7[[#This Row],[Product_ID]],Table4_2[#All],5,FALSE)</f>
        <v>123.46</v>
      </c>
      <c r="R399">
        <f>VLOOKUP(Table7[[#This Row],[Product_ID]],Table4_2[#All],6,FALSE)</f>
        <v>76</v>
      </c>
      <c r="S399" t="s">
        <v>1797</v>
      </c>
      <c r="T399" t="str">
        <f>VLOOKUP(Table7[[#This Row],[Store_ID]],Table5[#All],2,FALSE)</f>
        <v>Gardner, Humphrey and Contreras</v>
      </c>
      <c r="U399" t="str">
        <f>VLOOKUP(Table7[[#This Row],[Store_ID]],Table5[#All],3,FALSE)</f>
        <v>East</v>
      </c>
      <c r="V399" t="str">
        <f>VLOOKUP(Table7[[#This Row],[Store_ID]],Table5[#All],4,FALSE)</f>
        <v>Johnsonville</v>
      </c>
      <c r="W399" t="str">
        <f>VLOOKUP(Table7[[#This Row],[Store_ID]],Table5[#All],5,FALSE)</f>
        <v>Flagship</v>
      </c>
      <c r="X399">
        <v>3</v>
      </c>
      <c r="Y399">
        <v>977.47</v>
      </c>
      <c r="Z399">
        <v>0.05</v>
      </c>
      <c r="AA399" t="s">
        <v>1824</v>
      </c>
      <c r="AB399">
        <v>2785.7894999999999</v>
      </c>
    </row>
    <row r="400" spans="1:28" x14ac:dyDescent="0.25">
      <c r="A400" t="s">
        <v>2224</v>
      </c>
      <c r="B400" s="2">
        <v>45844</v>
      </c>
      <c r="C400" t="s">
        <v>672</v>
      </c>
      <c r="D400" t="str">
        <f>VLOOKUP(Table7[[#This Row],[Customer_ID]],Table1[#All],2,FALSE)</f>
        <v>Ronald Jones</v>
      </c>
      <c r="E400">
        <f t="shared" si="19"/>
        <v>6</v>
      </c>
      <c r="F400">
        <f t="shared" si="20"/>
        <v>7</v>
      </c>
      <c r="G400">
        <f t="shared" si="21"/>
        <v>2025</v>
      </c>
      <c r="H400">
        <f>VLOOKUP(Table7[[#This Row],[Customer_ID]],Table1[#All],3,FALSE)</f>
        <v>26</v>
      </c>
      <c r="I400" t="str">
        <f>VLOOKUP(Table7[[#This Row],[Customer_ID]],Table1[#All],4,FALSE)</f>
        <v>Female</v>
      </c>
      <c r="J400" t="str">
        <f>VLOOKUP(Table7[[#This Row],[Customer_ID]],Table1[#All],5,FALSE)</f>
        <v>Brownshire</v>
      </c>
      <c r="K400" t="str">
        <f>VLOOKUP(Table7[[#This Row],[Customer_ID]],Table1[#All],6,FALSE)</f>
        <v>Tennessee</v>
      </c>
      <c r="L400" t="str">
        <f>VLOOKUP(Table7[[#This Row],[Customer_ID]],Table1[#All],7,FALSE)</f>
        <v>USA</v>
      </c>
      <c r="M400" t="str">
        <f>VLOOKUP(Table7[[#This Row],[Customer_ID]],Table1[#All],8,FALSE)</f>
        <v>Silver</v>
      </c>
      <c r="N400" t="s">
        <v>1736</v>
      </c>
      <c r="O400" t="str">
        <f>VLOOKUP(Table7[[#This Row],[Product_ID]],Table4_2[#All],3,FALSE)</f>
        <v>Beauty</v>
      </c>
      <c r="P400" t="str">
        <f>VLOOKUP(Table7[[#This Row],[Product_ID]],Table4_2[#All],4,FALSE)</f>
        <v>Skincare</v>
      </c>
      <c r="Q400">
        <f>VLOOKUP(Table7[[#This Row],[Product_ID]],Table4_2[#All],5,FALSE)</f>
        <v>358.47</v>
      </c>
      <c r="R400">
        <f>VLOOKUP(Table7[[#This Row],[Product_ID]],Table4_2[#All],6,FALSE)</f>
        <v>213</v>
      </c>
      <c r="S400" t="s">
        <v>1794</v>
      </c>
      <c r="T400" t="str">
        <f>VLOOKUP(Table7[[#This Row],[Store_ID]],Table5[#All],2,FALSE)</f>
        <v>Thomas, Bridges and Harris</v>
      </c>
      <c r="U400" t="str">
        <f>VLOOKUP(Table7[[#This Row],[Store_ID]],Table5[#All],3,FALSE)</f>
        <v>North</v>
      </c>
      <c r="V400" t="str">
        <f>VLOOKUP(Table7[[#This Row],[Store_ID]],Table5[#All],4,FALSE)</f>
        <v>Sabrinatown</v>
      </c>
      <c r="W400" t="str">
        <f>VLOOKUP(Table7[[#This Row],[Store_ID]],Table5[#All],5,FALSE)</f>
        <v>Online</v>
      </c>
      <c r="X400">
        <v>2</v>
      </c>
      <c r="Y400">
        <v>308.7</v>
      </c>
      <c r="Z400">
        <v>0.2</v>
      </c>
      <c r="AA400" t="s">
        <v>1826</v>
      </c>
      <c r="AB400">
        <v>493.92</v>
      </c>
    </row>
    <row r="401" spans="1:28" x14ac:dyDescent="0.25">
      <c r="A401" t="s">
        <v>2225</v>
      </c>
      <c r="B401" s="2">
        <v>45579</v>
      </c>
      <c r="C401" t="s">
        <v>147</v>
      </c>
      <c r="D401" t="str">
        <f>VLOOKUP(Table7[[#This Row],[Customer_ID]],Table1[#All],2,FALSE)</f>
        <v>Christopher Carter</v>
      </c>
      <c r="E401">
        <f t="shared" si="19"/>
        <v>14</v>
      </c>
      <c r="F401">
        <f t="shared" si="20"/>
        <v>10</v>
      </c>
      <c r="G401">
        <f t="shared" si="21"/>
        <v>2024</v>
      </c>
      <c r="H401">
        <f>VLOOKUP(Table7[[#This Row],[Customer_ID]],Table1[#All],3,FALSE)</f>
        <v>27</v>
      </c>
      <c r="I401" t="str">
        <f>VLOOKUP(Table7[[#This Row],[Customer_ID]],Table1[#All],4,FALSE)</f>
        <v>Female</v>
      </c>
      <c r="J401" t="str">
        <f>VLOOKUP(Table7[[#This Row],[Customer_ID]],Table1[#All],5,FALSE)</f>
        <v>Brendastad</v>
      </c>
      <c r="K401" t="str">
        <f>VLOOKUP(Table7[[#This Row],[Customer_ID]],Table1[#All],6,FALSE)</f>
        <v>South Dakota</v>
      </c>
      <c r="L401" t="str">
        <f>VLOOKUP(Table7[[#This Row],[Customer_ID]],Table1[#All],7,FALSE)</f>
        <v>USA</v>
      </c>
      <c r="M401" t="str">
        <f>VLOOKUP(Table7[[#This Row],[Customer_ID]],Table1[#All],8,FALSE)</f>
        <v>Unknown</v>
      </c>
      <c r="N401" t="s">
        <v>1557</v>
      </c>
      <c r="O401" t="str">
        <f>VLOOKUP(Table7[[#This Row],[Product_ID]],Table4_2[#All],3,FALSE)</f>
        <v>Beauty</v>
      </c>
      <c r="P401" t="str">
        <f>VLOOKUP(Table7[[#This Row],[Product_ID]],Table4_2[#All],4,FALSE)</f>
        <v>Skincare</v>
      </c>
      <c r="Q401">
        <f>VLOOKUP(Table7[[#This Row],[Product_ID]],Table4_2[#All],5,FALSE)</f>
        <v>312.8</v>
      </c>
      <c r="R401">
        <f>VLOOKUP(Table7[[#This Row],[Product_ID]],Table4_2[#All],6,FALSE)</f>
        <v>350</v>
      </c>
      <c r="S401" t="s">
        <v>1804</v>
      </c>
      <c r="T401" t="str">
        <f>VLOOKUP(Table7[[#This Row],[Store_ID]],Table5[#All],2,FALSE)</f>
        <v>Frederick-Wright</v>
      </c>
      <c r="U401" t="str">
        <f>VLOOKUP(Table7[[#This Row],[Store_ID]],Table5[#All],3,FALSE)</f>
        <v>West</v>
      </c>
      <c r="V401" t="str">
        <f>VLOOKUP(Table7[[#This Row],[Store_ID]],Table5[#All],4,FALSE)</f>
        <v>New Jimmymouth</v>
      </c>
      <c r="W401" t="str">
        <f>VLOOKUP(Table7[[#This Row],[Store_ID]],Table5[#All],5,FALSE)</f>
        <v>Flagship</v>
      </c>
      <c r="X401">
        <v>2</v>
      </c>
      <c r="Y401">
        <v>733.87</v>
      </c>
      <c r="Z401">
        <v>0.1</v>
      </c>
      <c r="AA401" t="s">
        <v>1826</v>
      </c>
      <c r="AB401">
        <v>1320.9659999999999</v>
      </c>
    </row>
    <row r="402" spans="1:28" x14ac:dyDescent="0.25">
      <c r="A402" t="s">
        <v>2226</v>
      </c>
      <c r="B402" s="2">
        <v>45227</v>
      </c>
      <c r="C402" t="s">
        <v>341</v>
      </c>
      <c r="D402" t="str">
        <f>VLOOKUP(Table7[[#This Row],[Customer_ID]],Table1[#All],2,FALSE)</f>
        <v>Amy Fowler</v>
      </c>
      <c r="E402">
        <f t="shared" si="19"/>
        <v>28</v>
      </c>
      <c r="F402">
        <f t="shared" si="20"/>
        <v>10</v>
      </c>
      <c r="G402">
        <f t="shared" si="21"/>
        <v>2023</v>
      </c>
      <c r="H402">
        <f>VLOOKUP(Table7[[#This Row],[Customer_ID]],Table1[#All],3,FALSE)</f>
        <v>62</v>
      </c>
      <c r="I402" t="str">
        <f>VLOOKUP(Table7[[#This Row],[Customer_ID]],Table1[#All],4,FALSE)</f>
        <v>Female</v>
      </c>
      <c r="J402" t="str">
        <f>VLOOKUP(Table7[[#This Row],[Customer_ID]],Table1[#All],5,FALSE)</f>
        <v>West Bobbyshire</v>
      </c>
      <c r="K402" t="str">
        <f>VLOOKUP(Table7[[#This Row],[Customer_ID]],Table1[#All],6,FALSE)</f>
        <v>New York</v>
      </c>
      <c r="L402" t="str">
        <f>VLOOKUP(Table7[[#This Row],[Customer_ID]],Table1[#All],7,FALSE)</f>
        <v>USA</v>
      </c>
      <c r="M402" t="str">
        <f>VLOOKUP(Table7[[#This Row],[Customer_ID]],Table1[#All],8,FALSE)</f>
        <v>Platinum</v>
      </c>
      <c r="N402" t="s">
        <v>1586</v>
      </c>
      <c r="O402" t="str">
        <f>VLOOKUP(Table7[[#This Row],[Product_ID]],Table4_2[#All],3,FALSE)</f>
        <v>Sports</v>
      </c>
      <c r="P402" t="str">
        <f>VLOOKUP(Table7[[#This Row],[Product_ID]],Table4_2[#All],4,FALSE)</f>
        <v>Equipment</v>
      </c>
      <c r="Q402">
        <f>VLOOKUP(Table7[[#This Row],[Product_ID]],Table4_2[#All],5,FALSE)</f>
        <v>21.34</v>
      </c>
      <c r="R402">
        <f>VLOOKUP(Table7[[#This Row],[Product_ID]],Table4_2[#All],6,FALSE)</f>
        <v>65</v>
      </c>
      <c r="S402" t="s">
        <v>1804</v>
      </c>
      <c r="T402" t="str">
        <f>VLOOKUP(Table7[[#This Row],[Store_ID]],Table5[#All],2,FALSE)</f>
        <v>Frederick-Wright</v>
      </c>
      <c r="U402" t="str">
        <f>VLOOKUP(Table7[[#This Row],[Store_ID]],Table5[#All],3,FALSE)</f>
        <v>West</v>
      </c>
      <c r="V402" t="str">
        <f>VLOOKUP(Table7[[#This Row],[Store_ID]],Table5[#All],4,FALSE)</f>
        <v>New Jimmymouth</v>
      </c>
      <c r="W402" t="str">
        <f>VLOOKUP(Table7[[#This Row],[Store_ID]],Table5[#All],5,FALSE)</f>
        <v>Flagship</v>
      </c>
      <c r="X402">
        <v>2</v>
      </c>
      <c r="Y402">
        <v>22.47</v>
      </c>
      <c r="Z402">
        <v>0.22</v>
      </c>
      <c r="AA402" t="s">
        <v>1826</v>
      </c>
      <c r="AB402">
        <v>35.053199999999997</v>
      </c>
    </row>
    <row r="403" spans="1:28" x14ac:dyDescent="0.25">
      <c r="A403" t="s">
        <v>2227</v>
      </c>
      <c r="B403" s="2">
        <v>45380</v>
      </c>
      <c r="C403" t="s">
        <v>1092</v>
      </c>
      <c r="D403" t="str">
        <f>VLOOKUP(Table7[[#This Row],[Customer_ID]],Table1[#All],2,FALSE)</f>
        <v>Sherry Cabrera</v>
      </c>
      <c r="E403">
        <f t="shared" si="19"/>
        <v>29</v>
      </c>
      <c r="F403">
        <f t="shared" si="20"/>
        <v>3</v>
      </c>
      <c r="G403">
        <f t="shared" si="21"/>
        <v>2024</v>
      </c>
      <c r="H403">
        <f>VLOOKUP(Table7[[#This Row],[Customer_ID]],Table1[#All],3,FALSE)</f>
        <v>55</v>
      </c>
      <c r="I403" t="str">
        <f>VLOOKUP(Table7[[#This Row],[Customer_ID]],Table1[#All],4,FALSE)</f>
        <v>Male</v>
      </c>
      <c r="J403" t="str">
        <f>VLOOKUP(Table7[[#This Row],[Customer_ID]],Table1[#All],5,FALSE)</f>
        <v>Shannonview</v>
      </c>
      <c r="K403" t="str">
        <f>VLOOKUP(Table7[[#This Row],[Customer_ID]],Table1[#All],6,FALSE)</f>
        <v>Pennsylvania</v>
      </c>
      <c r="L403" t="str">
        <f>VLOOKUP(Table7[[#This Row],[Customer_ID]],Table1[#All],7,FALSE)</f>
        <v>USA</v>
      </c>
      <c r="M403" t="str">
        <f>VLOOKUP(Table7[[#This Row],[Customer_ID]],Table1[#All],8,FALSE)</f>
        <v>Silver</v>
      </c>
      <c r="N403" t="s">
        <v>1662</v>
      </c>
      <c r="O403" t="str">
        <f>VLOOKUP(Table7[[#This Row],[Product_ID]],Table4_2[#All],3,FALSE)</f>
        <v>Sports</v>
      </c>
      <c r="P403" t="str">
        <f>VLOOKUP(Table7[[#This Row],[Product_ID]],Table4_2[#All],4,FALSE)</f>
        <v>Fitness</v>
      </c>
      <c r="Q403">
        <f>VLOOKUP(Table7[[#This Row],[Product_ID]],Table4_2[#All],5,FALSE)</f>
        <v>30.62</v>
      </c>
      <c r="R403">
        <f>VLOOKUP(Table7[[#This Row],[Product_ID]],Table4_2[#All],6,FALSE)</f>
        <v>138</v>
      </c>
      <c r="S403" t="s">
        <v>1797</v>
      </c>
      <c r="T403" t="str">
        <f>VLOOKUP(Table7[[#This Row],[Store_ID]],Table5[#All],2,FALSE)</f>
        <v>Gardner, Humphrey and Contreras</v>
      </c>
      <c r="U403" t="str">
        <f>VLOOKUP(Table7[[#This Row],[Store_ID]],Table5[#All],3,FALSE)</f>
        <v>East</v>
      </c>
      <c r="V403" t="str">
        <f>VLOOKUP(Table7[[#This Row],[Store_ID]],Table5[#All],4,FALSE)</f>
        <v>Johnsonville</v>
      </c>
      <c r="W403" t="str">
        <f>VLOOKUP(Table7[[#This Row],[Store_ID]],Table5[#All],5,FALSE)</f>
        <v>Flagship</v>
      </c>
      <c r="X403">
        <v>4</v>
      </c>
      <c r="Y403">
        <v>651.36</v>
      </c>
      <c r="Z403">
        <v>0.13</v>
      </c>
      <c r="AA403" t="s">
        <v>1824</v>
      </c>
      <c r="AB403">
        <v>2266.7328000000002</v>
      </c>
    </row>
    <row r="404" spans="1:28" x14ac:dyDescent="0.25">
      <c r="A404" t="s">
        <v>2228</v>
      </c>
      <c r="B404" s="2">
        <v>45817</v>
      </c>
      <c r="C404" t="s">
        <v>937</v>
      </c>
      <c r="D404" t="str">
        <f>VLOOKUP(Table7[[#This Row],[Customer_ID]],Table1[#All],2,FALSE)</f>
        <v>Jared Moran</v>
      </c>
      <c r="E404">
        <f t="shared" si="19"/>
        <v>9</v>
      </c>
      <c r="F404">
        <f t="shared" si="20"/>
        <v>6</v>
      </c>
      <c r="G404">
        <f t="shared" si="21"/>
        <v>2025</v>
      </c>
      <c r="H404">
        <f>VLOOKUP(Table7[[#This Row],[Customer_ID]],Table1[#All],3,FALSE)</f>
        <v>28</v>
      </c>
      <c r="I404" t="str">
        <f>VLOOKUP(Table7[[#This Row],[Customer_ID]],Table1[#All],4,FALSE)</f>
        <v>Female</v>
      </c>
      <c r="J404" t="str">
        <f>VLOOKUP(Table7[[#This Row],[Customer_ID]],Table1[#All],5,FALSE)</f>
        <v>South David</v>
      </c>
      <c r="K404" t="str">
        <f>VLOOKUP(Table7[[#This Row],[Customer_ID]],Table1[#All],6,FALSE)</f>
        <v>West Virginia</v>
      </c>
      <c r="L404" t="str">
        <f>VLOOKUP(Table7[[#This Row],[Customer_ID]],Table1[#All],7,FALSE)</f>
        <v>USA</v>
      </c>
      <c r="M404" t="str">
        <f>VLOOKUP(Table7[[#This Row],[Customer_ID]],Table1[#All],8,FALSE)</f>
        <v>Bronze</v>
      </c>
      <c r="N404" t="s">
        <v>1576</v>
      </c>
      <c r="O404" t="str">
        <f>VLOOKUP(Table7[[#This Row],[Product_ID]],Table4_2[#All],3,FALSE)</f>
        <v>Home</v>
      </c>
      <c r="P404" t="str">
        <f>VLOOKUP(Table7[[#This Row],[Product_ID]],Table4_2[#All],4,FALSE)</f>
        <v>Decor</v>
      </c>
      <c r="Q404">
        <f>VLOOKUP(Table7[[#This Row],[Product_ID]],Table4_2[#All],5,FALSE)</f>
        <v>48.01</v>
      </c>
      <c r="R404">
        <f>VLOOKUP(Table7[[#This Row],[Product_ID]],Table4_2[#All],6,FALSE)</f>
        <v>439</v>
      </c>
      <c r="S404" t="s">
        <v>1789</v>
      </c>
      <c r="T404" t="str">
        <f>VLOOKUP(Table7[[#This Row],[Store_ID]],Table5[#All],2,FALSE)</f>
        <v>Hill, Wagner and Ballard</v>
      </c>
      <c r="U404" t="str">
        <f>VLOOKUP(Table7[[#This Row],[Store_ID]],Table5[#All],3,FALSE)</f>
        <v>East</v>
      </c>
      <c r="V404" t="str">
        <f>VLOOKUP(Table7[[#This Row],[Store_ID]],Table5[#All],4,FALSE)</f>
        <v>East Davidville</v>
      </c>
      <c r="W404" t="str">
        <f>VLOOKUP(Table7[[#This Row],[Store_ID]],Table5[#All],5,FALSE)</f>
        <v>Online</v>
      </c>
      <c r="X404">
        <v>1</v>
      </c>
      <c r="Y404">
        <v>753.39</v>
      </c>
      <c r="Z404">
        <v>0.04</v>
      </c>
      <c r="AA404" t="s">
        <v>1829</v>
      </c>
      <c r="AB404">
        <v>723.25439999999992</v>
      </c>
    </row>
    <row r="405" spans="1:28" x14ac:dyDescent="0.25">
      <c r="A405" t="s">
        <v>2229</v>
      </c>
      <c r="B405" s="2">
        <v>45576</v>
      </c>
      <c r="C405" t="s">
        <v>657</v>
      </c>
      <c r="D405" t="str">
        <f>VLOOKUP(Table7[[#This Row],[Customer_ID]],Table1[#All],2,FALSE)</f>
        <v>Mary Boyd</v>
      </c>
      <c r="E405">
        <f t="shared" si="19"/>
        <v>11</v>
      </c>
      <c r="F405">
        <f t="shared" si="20"/>
        <v>10</v>
      </c>
      <c r="G405">
        <f t="shared" si="21"/>
        <v>2024</v>
      </c>
      <c r="H405">
        <f>VLOOKUP(Table7[[#This Row],[Customer_ID]],Table1[#All],3,FALSE)</f>
        <v>25</v>
      </c>
      <c r="I405" t="str">
        <f>VLOOKUP(Table7[[#This Row],[Customer_ID]],Table1[#All],4,FALSE)</f>
        <v>Female</v>
      </c>
      <c r="J405" t="str">
        <f>VLOOKUP(Table7[[#This Row],[Customer_ID]],Table1[#All],5,FALSE)</f>
        <v>New Logan</v>
      </c>
      <c r="K405" t="str">
        <f>VLOOKUP(Table7[[#This Row],[Customer_ID]],Table1[#All],6,FALSE)</f>
        <v>Michigan</v>
      </c>
      <c r="L405" t="str">
        <f>VLOOKUP(Table7[[#This Row],[Customer_ID]],Table1[#All],7,FALSE)</f>
        <v>USA</v>
      </c>
      <c r="M405" t="str">
        <f>VLOOKUP(Table7[[#This Row],[Customer_ID]],Table1[#All],8,FALSE)</f>
        <v>Bronze</v>
      </c>
      <c r="N405" t="s">
        <v>1690</v>
      </c>
      <c r="O405" t="str">
        <f>VLOOKUP(Table7[[#This Row],[Product_ID]],Table4_2[#All],3,FALSE)</f>
        <v>Beauty</v>
      </c>
      <c r="P405" t="str">
        <f>VLOOKUP(Table7[[#This Row],[Product_ID]],Table4_2[#All],4,FALSE)</f>
        <v>Haircare</v>
      </c>
      <c r="Q405">
        <f>VLOOKUP(Table7[[#This Row],[Product_ID]],Table4_2[#All],5,FALSE)</f>
        <v>214.32</v>
      </c>
      <c r="R405">
        <f>VLOOKUP(Table7[[#This Row],[Product_ID]],Table4_2[#All],6,FALSE)</f>
        <v>383</v>
      </c>
      <c r="S405" t="s">
        <v>1794</v>
      </c>
      <c r="T405" t="str">
        <f>VLOOKUP(Table7[[#This Row],[Store_ID]],Table5[#All],2,FALSE)</f>
        <v>Thomas, Bridges and Harris</v>
      </c>
      <c r="U405" t="str">
        <f>VLOOKUP(Table7[[#This Row],[Store_ID]],Table5[#All],3,FALSE)</f>
        <v>North</v>
      </c>
      <c r="V405" t="str">
        <f>VLOOKUP(Table7[[#This Row],[Store_ID]],Table5[#All],4,FALSE)</f>
        <v>Sabrinatown</v>
      </c>
      <c r="W405" t="str">
        <f>VLOOKUP(Table7[[#This Row],[Store_ID]],Table5[#All],5,FALSE)</f>
        <v>Online</v>
      </c>
      <c r="X405">
        <v>4</v>
      </c>
      <c r="Y405">
        <v>849.17</v>
      </c>
      <c r="Z405">
        <v>0.12</v>
      </c>
      <c r="AA405" t="s">
        <v>1829</v>
      </c>
      <c r="AB405">
        <v>2989.0783999999999</v>
      </c>
    </row>
    <row r="406" spans="1:28" x14ac:dyDescent="0.25">
      <c r="A406" t="s">
        <v>2230</v>
      </c>
      <c r="B406" s="2">
        <v>45495</v>
      </c>
      <c r="C406" t="s">
        <v>1184</v>
      </c>
      <c r="D406" t="str">
        <f>VLOOKUP(Table7[[#This Row],[Customer_ID]],Table1[#All],2,FALSE)</f>
        <v>Tanya Lopez</v>
      </c>
      <c r="E406">
        <f t="shared" si="19"/>
        <v>22</v>
      </c>
      <c r="F406">
        <f t="shared" si="20"/>
        <v>7</v>
      </c>
      <c r="G406">
        <f t="shared" si="21"/>
        <v>2024</v>
      </c>
      <c r="H406">
        <f>VLOOKUP(Table7[[#This Row],[Customer_ID]],Table1[#All],3,FALSE)</f>
        <v>34</v>
      </c>
      <c r="I406" t="str">
        <f>VLOOKUP(Table7[[#This Row],[Customer_ID]],Table1[#All],4,FALSE)</f>
        <v>Female</v>
      </c>
      <c r="J406" t="str">
        <f>VLOOKUP(Table7[[#This Row],[Customer_ID]],Table1[#All],5,FALSE)</f>
        <v>West Jeffreyburgh</v>
      </c>
      <c r="K406" t="str">
        <f>VLOOKUP(Table7[[#This Row],[Customer_ID]],Table1[#All],6,FALSE)</f>
        <v>Iowa</v>
      </c>
      <c r="L406" t="str">
        <f>VLOOKUP(Table7[[#This Row],[Customer_ID]],Table1[#All],7,FALSE)</f>
        <v>USA</v>
      </c>
      <c r="M406" t="str">
        <f>VLOOKUP(Table7[[#This Row],[Customer_ID]],Table1[#All],8,FALSE)</f>
        <v>Gold</v>
      </c>
      <c r="N406" t="s">
        <v>1588</v>
      </c>
      <c r="O406" t="str">
        <f>VLOOKUP(Table7[[#This Row],[Product_ID]],Table4_2[#All],3,FALSE)</f>
        <v>Sports</v>
      </c>
      <c r="P406" t="str">
        <f>VLOOKUP(Table7[[#This Row],[Product_ID]],Table4_2[#All],4,FALSE)</f>
        <v>Accessories</v>
      </c>
      <c r="Q406">
        <f>VLOOKUP(Table7[[#This Row],[Product_ID]],Table4_2[#All],5,FALSE)</f>
        <v>131.51</v>
      </c>
      <c r="R406">
        <f>VLOOKUP(Table7[[#This Row],[Product_ID]],Table4_2[#All],6,FALSE)</f>
        <v>281.95833333333331</v>
      </c>
      <c r="S406" t="s">
        <v>1752</v>
      </c>
      <c r="T406" t="str">
        <f>VLOOKUP(Table7[[#This Row],[Store_ID]],Table5[#All],2,FALSE)</f>
        <v>Rivera-Warner</v>
      </c>
      <c r="U406" t="str">
        <f>VLOOKUP(Table7[[#This Row],[Store_ID]],Table5[#All],3,FALSE)</f>
        <v>East</v>
      </c>
      <c r="V406" t="str">
        <f>VLOOKUP(Table7[[#This Row],[Store_ID]],Table5[#All],4,FALSE)</f>
        <v>Washingtonfurt</v>
      </c>
      <c r="W406" t="str">
        <f>VLOOKUP(Table7[[#This Row],[Store_ID]],Table5[#All],5,FALSE)</f>
        <v>Flagship</v>
      </c>
      <c r="X406">
        <v>4</v>
      </c>
      <c r="Y406">
        <v>585.45000000000005</v>
      </c>
      <c r="Z406">
        <v>0.25</v>
      </c>
      <c r="AA406" t="s">
        <v>1829</v>
      </c>
      <c r="AB406">
        <v>1756.35</v>
      </c>
    </row>
    <row r="407" spans="1:28" x14ac:dyDescent="0.25">
      <c r="A407" t="s">
        <v>2231</v>
      </c>
      <c r="B407" s="2">
        <v>45628</v>
      </c>
      <c r="C407" t="s">
        <v>1466</v>
      </c>
      <c r="D407" t="str">
        <f>VLOOKUP(Table7[[#This Row],[Customer_ID]],Table1[#All],2,FALSE)</f>
        <v>Elizabeth Foster</v>
      </c>
      <c r="E407">
        <f t="shared" si="19"/>
        <v>2</v>
      </c>
      <c r="F407">
        <f t="shared" si="20"/>
        <v>12</v>
      </c>
      <c r="G407">
        <f t="shared" si="21"/>
        <v>2024</v>
      </c>
      <c r="H407">
        <f>VLOOKUP(Table7[[#This Row],[Customer_ID]],Table1[#All],3,FALSE)</f>
        <v>33</v>
      </c>
      <c r="I407" t="str">
        <f>VLOOKUP(Table7[[#This Row],[Customer_ID]],Table1[#All],4,FALSE)</f>
        <v>Female</v>
      </c>
      <c r="J407" t="str">
        <f>VLOOKUP(Table7[[#This Row],[Customer_ID]],Table1[#All],5,FALSE)</f>
        <v>Anthonymouth</v>
      </c>
      <c r="K407" t="str">
        <f>VLOOKUP(Table7[[#This Row],[Customer_ID]],Table1[#All],6,FALSE)</f>
        <v>Oklahoma</v>
      </c>
      <c r="L407" t="str">
        <f>VLOOKUP(Table7[[#This Row],[Customer_ID]],Table1[#All],7,FALSE)</f>
        <v>USA</v>
      </c>
      <c r="M407" t="str">
        <f>VLOOKUP(Table7[[#This Row],[Customer_ID]],Table1[#All],8,FALSE)</f>
        <v>Gold</v>
      </c>
      <c r="N407" t="s">
        <v>1698</v>
      </c>
      <c r="O407" t="str">
        <f>VLOOKUP(Table7[[#This Row],[Product_ID]],Table4_2[#All],3,FALSE)</f>
        <v>Clothing</v>
      </c>
      <c r="P407" t="str">
        <f>VLOOKUP(Table7[[#This Row],[Product_ID]],Table4_2[#All],4,FALSE)</f>
        <v>Footwear</v>
      </c>
      <c r="Q407">
        <f>VLOOKUP(Table7[[#This Row],[Product_ID]],Table4_2[#All],5,FALSE)</f>
        <v>158.13999999999999</v>
      </c>
      <c r="R407">
        <f>VLOOKUP(Table7[[#This Row],[Product_ID]],Table4_2[#All],6,FALSE)</f>
        <v>82</v>
      </c>
      <c r="S407" t="s">
        <v>1804</v>
      </c>
      <c r="T407" t="str">
        <f>VLOOKUP(Table7[[#This Row],[Store_ID]],Table5[#All],2,FALSE)</f>
        <v>Frederick-Wright</v>
      </c>
      <c r="U407" t="str">
        <f>VLOOKUP(Table7[[#This Row],[Store_ID]],Table5[#All],3,FALSE)</f>
        <v>West</v>
      </c>
      <c r="V407" t="str">
        <f>VLOOKUP(Table7[[#This Row],[Store_ID]],Table5[#All],4,FALSE)</f>
        <v>New Jimmymouth</v>
      </c>
      <c r="W407" t="str">
        <f>VLOOKUP(Table7[[#This Row],[Store_ID]],Table5[#All],5,FALSE)</f>
        <v>Flagship</v>
      </c>
      <c r="X407">
        <v>1</v>
      </c>
      <c r="Y407">
        <v>745.15</v>
      </c>
      <c r="Z407">
        <v>0.25</v>
      </c>
      <c r="AA407" t="s">
        <v>1829</v>
      </c>
      <c r="AB407">
        <v>558.86249999999995</v>
      </c>
    </row>
    <row r="408" spans="1:28" x14ac:dyDescent="0.25">
      <c r="A408" t="s">
        <v>2232</v>
      </c>
      <c r="B408" s="2">
        <v>45244</v>
      </c>
      <c r="C408" t="s">
        <v>191</v>
      </c>
      <c r="D408" t="str">
        <f>VLOOKUP(Table7[[#This Row],[Customer_ID]],Table1[#All],2,FALSE)</f>
        <v>Matthew Hunter Jr.</v>
      </c>
      <c r="E408">
        <f t="shared" si="19"/>
        <v>14</v>
      </c>
      <c r="F408">
        <f t="shared" si="20"/>
        <v>11</v>
      </c>
      <c r="G408">
        <f t="shared" si="21"/>
        <v>2023</v>
      </c>
      <c r="H408">
        <f>VLOOKUP(Table7[[#This Row],[Customer_ID]],Table1[#All],3,FALSE)</f>
        <v>61</v>
      </c>
      <c r="I408" t="str">
        <f>VLOOKUP(Table7[[#This Row],[Customer_ID]],Table1[#All],4,FALSE)</f>
        <v>Female</v>
      </c>
      <c r="J408" t="str">
        <f>VLOOKUP(Table7[[#This Row],[Customer_ID]],Table1[#All],5,FALSE)</f>
        <v>Gregoryview</v>
      </c>
      <c r="K408" t="str">
        <f>VLOOKUP(Table7[[#This Row],[Customer_ID]],Table1[#All],6,FALSE)</f>
        <v>Illinois</v>
      </c>
      <c r="L408" t="str">
        <f>VLOOKUP(Table7[[#This Row],[Customer_ID]],Table1[#All],7,FALSE)</f>
        <v>USA</v>
      </c>
      <c r="M408" t="str">
        <f>VLOOKUP(Table7[[#This Row],[Customer_ID]],Table1[#All],8,FALSE)</f>
        <v>Gold</v>
      </c>
      <c r="N408" t="s">
        <v>1746</v>
      </c>
      <c r="O408" t="str">
        <f>VLOOKUP(Table7[[#This Row],[Product_ID]],Table4_2[#All],3,FALSE)</f>
        <v>Home</v>
      </c>
      <c r="P408" t="str">
        <f>VLOOKUP(Table7[[#This Row],[Product_ID]],Table4_2[#All],4,FALSE)</f>
        <v>Kitchen</v>
      </c>
      <c r="Q408">
        <f>VLOOKUP(Table7[[#This Row],[Product_ID]],Table4_2[#All],5,FALSE)</f>
        <v>201.41</v>
      </c>
      <c r="R408">
        <f>VLOOKUP(Table7[[#This Row],[Product_ID]],Table4_2[#All],6,FALSE)</f>
        <v>146</v>
      </c>
      <c r="S408" t="s">
        <v>1761</v>
      </c>
      <c r="T408" t="str">
        <f>VLOOKUP(Table7[[#This Row],[Store_ID]],Table5[#All],2,FALSE)</f>
        <v>Black-Horn</v>
      </c>
      <c r="U408" t="str">
        <f>VLOOKUP(Table7[[#This Row],[Store_ID]],Table5[#All],3,FALSE)</f>
        <v>South</v>
      </c>
      <c r="V408" t="str">
        <f>VLOOKUP(Table7[[#This Row],[Store_ID]],Table5[#All],4,FALSE)</f>
        <v>North Nancyview</v>
      </c>
      <c r="W408" t="str">
        <f>VLOOKUP(Table7[[#This Row],[Store_ID]],Table5[#All],5,FALSE)</f>
        <v>Outlet</v>
      </c>
      <c r="X408">
        <v>1</v>
      </c>
      <c r="Y408">
        <v>848.69</v>
      </c>
      <c r="Z408">
        <v>0.04</v>
      </c>
      <c r="AA408" t="s">
        <v>1829</v>
      </c>
      <c r="AB408">
        <v>814.74239999999998</v>
      </c>
    </row>
    <row r="409" spans="1:28" x14ac:dyDescent="0.25">
      <c r="A409" t="s">
        <v>2233</v>
      </c>
      <c r="B409" s="2">
        <v>45336</v>
      </c>
      <c r="C409" t="s">
        <v>1283</v>
      </c>
      <c r="D409" t="str">
        <f>VLOOKUP(Table7[[#This Row],[Customer_ID]],Table1[#All],2,FALSE)</f>
        <v>Megan Ryan</v>
      </c>
      <c r="E409">
        <f t="shared" si="19"/>
        <v>14</v>
      </c>
      <c r="F409">
        <f t="shared" si="20"/>
        <v>2</v>
      </c>
      <c r="G409">
        <f t="shared" si="21"/>
        <v>2024</v>
      </c>
      <c r="H409">
        <f>VLOOKUP(Table7[[#This Row],[Customer_ID]],Table1[#All],3,FALSE)</f>
        <v>59</v>
      </c>
      <c r="I409" t="str">
        <f>VLOOKUP(Table7[[#This Row],[Customer_ID]],Table1[#All],4,FALSE)</f>
        <v>Female</v>
      </c>
      <c r="J409" t="str">
        <f>VLOOKUP(Table7[[#This Row],[Customer_ID]],Table1[#All],5,FALSE)</f>
        <v>Andrewsfurt</v>
      </c>
      <c r="K409" t="str">
        <f>VLOOKUP(Table7[[#This Row],[Customer_ID]],Table1[#All],6,FALSE)</f>
        <v>Idaho</v>
      </c>
      <c r="L409" t="str">
        <f>VLOOKUP(Table7[[#This Row],[Customer_ID]],Table1[#All],7,FALSE)</f>
        <v>USA</v>
      </c>
      <c r="M409" t="str">
        <f>VLOOKUP(Table7[[#This Row],[Customer_ID]],Table1[#All],8,FALSE)</f>
        <v>Bronze</v>
      </c>
      <c r="N409" t="s">
        <v>1688</v>
      </c>
      <c r="O409" t="str">
        <f>VLOOKUP(Table7[[#This Row],[Product_ID]],Table4_2[#All],3,FALSE)</f>
        <v>Home</v>
      </c>
      <c r="P409" t="str">
        <f>VLOOKUP(Table7[[#This Row],[Product_ID]],Table4_2[#All],4,FALSE)</f>
        <v>Storage</v>
      </c>
      <c r="Q409">
        <f>VLOOKUP(Table7[[#This Row],[Product_ID]],Table4_2[#All],5,FALSE)</f>
        <v>138.05000000000001</v>
      </c>
      <c r="R409">
        <f>VLOOKUP(Table7[[#This Row],[Product_ID]],Table4_2[#All],6,FALSE)</f>
        <v>89</v>
      </c>
      <c r="S409" t="s">
        <v>1799</v>
      </c>
      <c r="T409" t="str">
        <f>VLOOKUP(Table7[[#This Row],[Store_ID]],Table5[#All],2,FALSE)</f>
        <v>Mcdonald Inc</v>
      </c>
      <c r="U409" t="str">
        <f>VLOOKUP(Table7[[#This Row],[Store_ID]],Table5[#All],3,FALSE)</f>
        <v>South</v>
      </c>
      <c r="V409" t="str">
        <f>VLOOKUP(Table7[[#This Row],[Store_ID]],Table5[#All],4,FALSE)</f>
        <v>Christopherland</v>
      </c>
      <c r="W409" t="str">
        <f>VLOOKUP(Table7[[#This Row],[Store_ID]],Table5[#All],5,FALSE)</f>
        <v>Outlet</v>
      </c>
      <c r="X409">
        <v>2</v>
      </c>
      <c r="Y409">
        <v>247.67</v>
      </c>
      <c r="Z409">
        <v>0.1</v>
      </c>
      <c r="AA409" t="s">
        <v>1826</v>
      </c>
      <c r="AB409">
        <v>445.80599999999998</v>
      </c>
    </row>
    <row r="410" spans="1:28" x14ac:dyDescent="0.25">
      <c r="A410" t="s">
        <v>2234</v>
      </c>
      <c r="B410" s="2">
        <v>45465</v>
      </c>
      <c r="C410" t="s">
        <v>153</v>
      </c>
      <c r="D410" t="str">
        <f>VLOOKUP(Table7[[#This Row],[Customer_ID]],Table1[#All],2,FALSE)</f>
        <v>Tonya Reynolds</v>
      </c>
      <c r="E410">
        <f t="shared" si="19"/>
        <v>22</v>
      </c>
      <c r="F410">
        <f t="shared" si="20"/>
        <v>6</v>
      </c>
      <c r="G410">
        <f t="shared" si="21"/>
        <v>2024</v>
      </c>
      <c r="H410">
        <f>VLOOKUP(Table7[[#This Row],[Customer_ID]],Table1[#All],3,FALSE)</f>
        <v>55</v>
      </c>
      <c r="I410" t="str">
        <f>VLOOKUP(Table7[[#This Row],[Customer_ID]],Table1[#All],4,FALSE)</f>
        <v>Female</v>
      </c>
      <c r="J410" t="str">
        <f>VLOOKUP(Table7[[#This Row],[Customer_ID]],Table1[#All],5,FALSE)</f>
        <v>Darleneton</v>
      </c>
      <c r="K410" t="str">
        <f>VLOOKUP(Table7[[#This Row],[Customer_ID]],Table1[#All],6,FALSE)</f>
        <v>Michigan</v>
      </c>
      <c r="L410" t="str">
        <f>VLOOKUP(Table7[[#This Row],[Customer_ID]],Table1[#All],7,FALSE)</f>
        <v>USA</v>
      </c>
      <c r="M410" t="str">
        <f>VLOOKUP(Table7[[#This Row],[Customer_ID]],Table1[#All],8,FALSE)</f>
        <v>Gold</v>
      </c>
      <c r="N410" t="s">
        <v>1696</v>
      </c>
      <c r="O410" t="str">
        <f>VLOOKUP(Table7[[#This Row],[Product_ID]],Table4_2[#All],3,FALSE)</f>
        <v>Electronics</v>
      </c>
      <c r="P410" t="str">
        <f>VLOOKUP(Table7[[#This Row],[Product_ID]],Table4_2[#All],4,FALSE)</f>
        <v>Audio</v>
      </c>
      <c r="Q410">
        <f>VLOOKUP(Table7[[#This Row],[Product_ID]],Table4_2[#All],5,FALSE)</f>
        <v>403.71</v>
      </c>
      <c r="R410">
        <f>VLOOKUP(Table7[[#This Row],[Product_ID]],Table4_2[#All],6,FALSE)</f>
        <v>159</v>
      </c>
      <c r="S410" t="s">
        <v>1766</v>
      </c>
      <c r="T410" t="str">
        <f>VLOOKUP(Table7[[#This Row],[Store_ID]],Table5[#All],2,FALSE)</f>
        <v>Johnson-Wright</v>
      </c>
      <c r="U410" t="str">
        <f>VLOOKUP(Table7[[#This Row],[Store_ID]],Table5[#All],3,FALSE)</f>
        <v>North</v>
      </c>
      <c r="V410" t="str">
        <f>VLOOKUP(Table7[[#This Row],[Store_ID]],Table5[#All],4,FALSE)</f>
        <v>Hoodberg</v>
      </c>
      <c r="W410" t="str">
        <f>VLOOKUP(Table7[[#This Row],[Store_ID]],Table5[#All],5,FALSE)</f>
        <v>Outlet</v>
      </c>
      <c r="X410">
        <v>3</v>
      </c>
      <c r="Y410">
        <v>220.51</v>
      </c>
      <c r="Z410">
        <v>0.02</v>
      </c>
      <c r="AA410" t="s">
        <v>1826</v>
      </c>
      <c r="AB410">
        <v>648.29939999999999</v>
      </c>
    </row>
    <row r="411" spans="1:28" x14ac:dyDescent="0.25">
      <c r="A411" t="s">
        <v>2235</v>
      </c>
      <c r="B411" s="2">
        <v>45837</v>
      </c>
      <c r="C411" t="s">
        <v>1029</v>
      </c>
      <c r="D411" t="str">
        <f>VLOOKUP(Table7[[#This Row],[Customer_ID]],Table1[#All],2,FALSE)</f>
        <v>Reginald Willis</v>
      </c>
      <c r="E411">
        <f t="shared" si="19"/>
        <v>29</v>
      </c>
      <c r="F411">
        <f t="shared" si="20"/>
        <v>6</v>
      </c>
      <c r="G411">
        <f t="shared" si="21"/>
        <v>2025</v>
      </c>
      <c r="H411">
        <f>VLOOKUP(Table7[[#This Row],[Customer_ID]],Table1[#All],3,FALSE)</f>
        <v>62</v>
      </c>
      <c r="I411" t="str">
        <f>VLOOKUP(Table7[[#This Row],[Customer_ID]],Table1[#All],4,FALSE)</f>
        <v>Female</v>
      </c>
      <c r="J411" t="str">
        <f>VLOOKUP(Table7[[#This Row],[Customer_ID]],Table1[#All],5,FALSE)</f>
        <v>Kellybury</v>
      </c>
      <c r="K411" t="str">
        <f>VLOOKUP(Table7[[#This Row],[Customer_ID]],Table1[#All],6,FALSE)</f>
        <v>New York</v>
      </c>
      <c r="L411" t="str">
        <f>VLOOKUP(Table7[[#This Row],[Customer_ID]],Table1[#All],7,FALSE)</f>
        <v>USA</v>
      </c>
      <c r="M411" t="str">
        <f>VLOOKUP(Table7[[#This Row],[Customer_ID]],Table1[#All],8,FALSE)</f>
        <v>Bronze</v>
      </c>
      <c r="N411" t="s">
        <v>1578</v>
      </c>
      <c r="O411" t="str">
        <f>VLOOKUP(Table7[[#This Row],[Product_ID]],Table4_2[#All],3,FALSE)</f>
        <v>Electronics</v>
      </c>
      <c r="P411" t="str">
        <f>VLOOKUP(Table7[[#This Row],[Product_ID]],Table4_2[#All],4,FALSE)</f>
        <v>Appliances</v>
      </c>
      <c r="Q411">
        <f>VLOOKUP(Table7[[#This Row],[Product_ID]],Table4_2[#All],5,FALSE)</f>
        <v>465.34</v>
      </c>
      <c r="R411">
        <f>VLOOKUP(Table7[[#This Row],[Product_ID]],Table4_2[#All],6,FALSE)</f>
        <v>301</v>
      </c>
      <c r="S411" t="s">
        <v>1804</v>
      </c>
      <c r="T411" t="str">
        <f>VLOOKUP(Table7[[#This Row],[Store_ID]],Table5[#All],2,FALSE)</f>
        <v>Frederick-Wright</v>
      </c>
      <c r="U411" t="str">
        <f>VLOOKUP(Table7[[#This Row],[Store_ID]],Table5[#All],3,FALSE)</f>
        <v>West</v>
      </c>
      <c r="V411" t="str">
        <f>VLOOKUP(Table7[[#This Row],[Store_ID]],Table5[#All],4,FALSE)</f>
        <v>New Jimmymouth</v>
      </c>
      <c r="W411" t="str">
        <f>VLOOKUP(Table7[[#This Row],[Store_ID]],Table5[#All],5,FALSE)</f>
        <v>Flagship</v>
      </c>
      <c r="X411">
        <v>4</v>
      </c>
      <c r="Y411">
        <v>370.63</v>
      </c>
      <c r="Z411">
        <v>0.08</v>
      </c>
      <c r="AA411" t="s">
        <v>1824</v>
      </c>
      <c r="AB411">
        <v>1363.9184</v>
      </c>
    </row>
    <row r="412" spans="1:28" x14ac:dyDescent="0.25">
      <c r="A412" t="s">
        <v>2236</v>
      </c>
      <c r="B412" s="2">
        <v>45706</v>
      </c>
      <c r="C412" t="s">
        <v>1220</v>
      </c>
      <c r="D412" t="str">
        <f>VLOOKUP(Table7[[#This Row],[Customer_ID]],Table1[#All],2,FALSE)</f>
        <v>Heidi Tyler</v>
      </c>
      <c r="E412">
        <f t="shared" si="19"/>
        <v>18</v>
      </c>
      <c r="F412">
        <f t="shared" si="20"/>
        <v>2</v>
      </c>
      <c r="G412">
        <f t="shared" si="21"/>
        <v>2025</v>
      </c>
      <c r="H412">
        <f>VLOOKUP(Table7[[#This Row],[Customer_ID]],Table1[#All],3,FALSE)</f>
        <v>40</v>
      </c>
      <c r="I412" t="str">
        <f>VLOOKUP(Table7[[#This Row],[Customer_ID]],Table1[#All],4,FALSE)</f>
        <v>Female</v>
      </c>
      <c r="J412" t="str">
        <f>VLOOKUP(Table7[[#This Row],[Customer_ID]],Table1[#All],5,FALSE)</f>
        <v>Dawnstad</v>
      </c>
      <c r="K412" t="str">
        <f>VLOOKUP(Table7[[#This Row],[Customer_ID]],Table1[#All],6,FALSE)</f>
        <v>Oregon</v>
      </c>
      <c r="L412" t="str">
        <f>VLOOKUP(Table7[[#This Row],[Customer_ID]],Table1[#All],7,FALSE)</f>
        <v>USA</v>
      </c>
      <c r="M412" t="str">
        <f>VLOOKUP(Table7[[#This Row],[Customer_ID]],Table1[#All],8,FALSE)</f>
        <v>Bronze</v>
      </c>
      <c r="N412" t="s">
        <v>1606</v>
      </c>
      <c r="O412" t="str">
        <f>VLOOKUP(Table7[[#This Row],[Product_ID]],Table4_2[#All],3,FALSE)</f>
        <v>Home</v>
      </c>
      <c r="P412" t="str">
        <f>VLOOKUP(Table7[[#This Row],[Product_ID]],Table4_2[#All],4,FALSE)</f>
        <v>Decor</v>
      </c>
      <c r="Q412">
        <f>VLOOKUP(Table7[[#This Row],[Product_ID]],Table4_2[#All],5,FALSE)</f>
        <v>218.48</v>
      </c>
      <c r="R412">
        <f>VLOOKUP(Table7[[#This Row],[Product_ID]],Table4_2[#All],6,FALSE)</f>
        <v>276</v>
      </c>
      <c r="S412" t="s">
        <v>1813</v>
      </c>
      <c r="T412" t="str">
        <f>VLOOKUP(Table7[[#This Row],[Store_ID]],Table5[#All],2,FALSE)</f>
        <v>Mann-Austin</v>
      </c>
      <c r="U412" t="str">
        <f>VLOOKUP(Table7[[#This Row],[Store_ID]],Table5[#All],3,FALSE)</f>
        <v>East</v>
      </c>
      <c r="V412" t="str">
        <f>VLOOKUP(Table7[[#This Row],[Store_ID]],Table5[#All],4,FALSE)</f>
        <v>Vasquezborough</v>
      </c>
      <c r="W412" t="str">
        <f>VLOOKUP(Table7[[#This Row],[Store_ID]],Table5[#All],5,FALSE)</f>
        <v>Online</v>
      </c>
      <c r="X412">
        <v>4</v>
      </c>
      <c r="Y412">
        <v>349.84</v>
      </c>
      <c r="Z412">
        <v>0.11</v>
      </c>
      <c r="AA412" t="s">
        <v>1824</v>
      </c>
      <c r="AB412">
        <v>1245.4304</v>
      </c>
    </row>
    <row r="413" spans="1:28" x14ac:dyDescent="0.25">
      <c r="A413" t="s">
        <v>2237</v>
      </c>
      <c r="B413" s="2">
        <v>45823</v>
      </c>
      <c r="C413" t="s">
        <v>168</v>
      </c>
      <c r="D413" t="str">
        <f>VLOOKUP(Table7[[#This Row],[Customer_ID]],Table1[#All],2,FALSE)</f>
        <v>Joseph Snow</v>
      </c>
      <c r="E413">
        <f t="shared" si="19"/>
        <v>15</v>
      </c>
      <c r="F413">
        <f t="shared" si="20"/>
        <v>6</v>
      </c>
      <c r="G413">
        <f t="shared" si="21"/>
        <v>2025</v>
      </c>
      <c r="H413">
        <f>VLOOKUP(Table7[[#This Row],[Customer_ID]],Table1[#All],3,FALSE)</f>
        <v>45</v>
      </c>
      <c r="I413" t="str">
        <f>VLOOKUP(Table7[[#This Row],[Customer_ID]],Table1[#All],4,FALSE)</f>
        <v>Male</v>
      </c>
      <c r="J413" t="str">
        <f>VLOOKUP(Table7[[#This Row],[Customer_ID]],Table1[#All],5,FALSE)</f>
        <v>South Michaelfort</v>
      </c>
      <c r="K413" t="str">
        <f>VLOOKUP(Table7[[#This Row],[Customer_ID]],Table1[#All],6,FALSE)</f>
        <v>Vermont</v>
      </c>
      <c r="L413" t="str">
        <f>VLOOKUP(Table7[[#This Row],[Customer_ID]],Table1[#All],7,FALSE)</f>
        <v>USA</v>
      </c>
      <c r="M413" t="str">
        <f>VLOOKUP(Table7[[#This Row],[Customer_ID]],Table1[#All],8,FALSE)</f>
        <v>Gold</v>
      </c>
      <c r="N413" t="s">
        <v>1626</v>
      </c>
      <c r="O413" t="str">
        <f>VLOOKUP(Table7[[#This Row],[Product_ID]],Table4_2[#All],3,FALSE)</f>
        <v>Electronics</v>
      </c>
      <c r="P413" t="str">
        <f>VLOOKUP(Table7[[#This Row],[Product_ID]],Table4_2[#All],4,FALSE)</f>
        <v>Mobile</v>
      </c>
      <c r="Q413">
        <f>VLOOKUP(Table7[[#This Row],[Product_ID]],Table4_2[#All],5,FALSE)</f>
        <v>326.06</v>
      </c>
      <c r="R413">
        <f>VLOOKUP(Table7[[#This Row],[Product_ID]],Table4_2[#All],6,FALSE)</f>
        <v>301</v>
      </c>
      <c r="S413" t="s">
        <v>1794</v>
      </c>
      <c r="T413" t="str">
        <f>VLOOKUP(Table7[[#This Row],[Store_ID]],Table5[#All],2,FALSE)</f>
        <v>Thomas, Bridges and Harris</v>
      </c>
      <c r="U413" t="str">
        <f>VLOOKUP(Table7[[#This Row],[Store_ID]],Table5[#All],3,FALSE)</f>
        <v>North</v>
      </c>
      <c r="V413" t="str">
        <f>VLOOKUP(Table7[[#This Row],[Store_ID]],Table5[#All],4,FALSE)</f>
        <v>Sabrinatown</v>
      </c>
      <c r="W413" t="str">
        <f>VLOOKUP(Table7[[#This Row],[Store_ID]],Table5[#All],5,FALSE)</f>
        <v>Online</v>
      </c>
      <c r="X413">
        <v>1</v>
      </c>
      <c r="Y413">
        <v>770.87</v>
      </c>
      <c r="Z413">
        <v>0.1</v>
      </c>
      <c r="AA413" t="s">
        <v>1829</v>
      </c>
      <c r="AB413">
        <v>693.78300000000002</v>
      </c>
    </row>
    <row r="414" spans="1:28" x14ac:dyDescent="0.25">
      <c r="A414" t="s">
        <v>2238</v>
      </c>
      <c r="B414" s="2">
        <v>45518</v>
      </c>
      <c r="C414" t="s">
        <v>1475</v>
      </c>
      <c r="D414" t="str">
        <f>VLOOKUP(Table7[[#This Row],[Customer_ID]],Table1[#All],2,FALSE)</f>
        <v>Dylan Gutierrez</v>
      </c>
      <c r="E414">
        <f t="shared" si="19"/>
        <v>14</v>
      </c>
      <c r="F414">
        <f t="shared" si="20"/>
        <v>8</v>
      </c>
      <c r="G414">
        <f t="shared" si="21"/>
        <v>2024</v>
      </c>
      <c r="H414">
        <f>VLOOKUP(Table7[[#This Row],[Customer_ID]],Table1[#All],3,FALSE)</f>
        <v>40</v>
      </c>
      <c r="I414" t="str">
        <f>VLOOKUP(Table7[[#This Row],[Customer_ID]],Table1[#All],4,FALSE)</f>
        <v>Male</v>
      </c>
      <c r="J414" t="str">
        <f>VLOOKUP(Table7[[#This Row],[Customer_ID]],Table1[#All],5,FALSE)</f>
        <v>New Jamesview</v>
      </c>
      <c r="K414" t="str">
        <f>VLOOKUP(Table7[[#This Row],[Customer_ID]],Table1[#All],6,FALSE)</f>
        <v>West Virginia</v>
      </c>
      <c r="L414" t="str">
        <f>VLOOKUP(Table7[[#This Row],[Customer_ID]],Table1[#All],7,FALSE)</f>
        <v>USA</v>
      </c>
      <c r="M414" t="str">
        <f>VLOOKUP(Table7[[#This Row],[Customer_ID]],Table1[#All],8,FALSE)</f>
        <v>Bronze</v>
      </c>
      <c r="N414" t="s">
        <v>1746</v>
      </c>
      <c r="O414" t="str">
        <f>VLOOKUP(Table7[[#This Row],[Product_ID]],Table4_2[#All],3,FALSE)</f>
        <v>Home</v>
      </c>
      <c r="P414" t="str">
        <f>VLOOKUP(Table7[[#This Row],[Product_ID]],Table4_2[#All],4,FALSE)</f>
        <v>Kitchen</v>
      </c>
      <c r="Q414">
        <f>VLOOKUP(Table7[[#This Row],[Product_ID]],Table4_2[#All],5,FALSE)</f>
        <v>201.41</v>
      </c>
      <c r="R414">
        <f>VLOOKUP(Table7[[#This Row],[Product_ID]],Table4_2[#All],6,FALSE)</f>
        <v>146</v>
      </c>
      <c r="S414" t="s">
        <v>1807</v>
      </c>
      <c r="T414" t="str">
        <f>VLOOKUP(Table7[[#This Row],[Store_ID]],Table5[#All],2,FALSE)</f>
        <v>Holloway Ltd</v>
      </c>
      <c r="U414" t="str">
        <f>VLOOKUP(Table7[[#This Row],[Store_ID]],Table5[#All],3,FALSE)</f>
        <v>North</v>
      </c>
      <c r="V414" t="str">
        <f>VLOOKUP(Table7[[#This Row],[Store_ID]],Table5[#All],4,FALSE)</f>
        <v>Bensonhaven</v>
      </c>
      <c r="W414" t="str">
        <f>VLOOKUP(Table7[[#This Row],[Store_ID]],Table5[#All],5,FALSE)</f>
        <v>Flagship</v>
      </c>
      <c r="X414">
        <v>3</v>
      </c>
      <c r="Y414">
        <v>507.33</v>
      </c>
      <c r="Z414">
        <v>0.06</v>
      </c>
      <c r="AA414" t="s">
        <v>1826</v>
      </c>
      <c r="AB414">
        <v>1430.6705999999999</v>
      </c>
    </row>
    <row r="415" spans="1:28" x14ac:dyDescent="0.25">
      <c r="A415" t="s">
        <v>2239</v>
      </c>
      <c r="B415" s="2">
        <v>45863</v>
      </c>
      <c r="C415" t="s">
        <v>610</v>
      </c>
      <c r="D415" t="str">
        <f>VLOOKUP(Table7[[#This Row],[Customer_ID]],Table1[#All],2,FALSE)</f>
        <v>Brent Rivas</v>
      </c>
      <c r="E415">
        <f t="shared" si="19"/>
        <v>25</v>
      </c>
      <c r="F415">
        <f t="shared" si="20"/>
        <v>7</v>
      </c>
      <c r="G415">
        <f t="shared" si="21"/>
        <v>2025</v>
      </c>
      <c r="H415">
        <f>VLOOKUP(Table7[[#This Row],[Customer_ID]],Table1[#All],3,FALSE)</f>
        <v>54</v>
      </c>
      <c r="I415" t="str">
        <f>VLOOKUP(Table7[[#This Row],[Customer_ID]],Table1[#All],4,FALSE)</f>
        <v>Female</v>
      </c>
      <c r="J415" t="str">
        <f>VLOOKUP(Table7[[#This Row],[Customer_ID]],Table1[#All],5,FALSE)</f>
        <v>North Kellyberg</v>
      </c>
      <c r="K415" t="str">
        <f>VLOOKUP(Table7[[#This Row],[Customer_ID]],Table1[#All],6,FALSE)</f>
        <v>New Jersey</v>
      </c>
      <c r="L415" t="str">
        <f>VLOOKUP(Table7[[#This Row],[Customer_ID]],Table1[#All],7,FALSE)</f>
        <v>USA</v>
      </c>
      <c r="M415" t="str">
        <f>VLOOKUP(Table7[[#This Row],[Customer_ID]],Table1[#All],8,FALSE)</f>
        <v>Platinum</v>
      </c>
      <c r="N415" t="s">
        <v>1680</v>
      </c>
      <c r="O415" t="str">
        <f>VLOOKUP(Table7[[#This Row],[Product_ID]],Table4_2[#All],3,FALSE)</f>
        <v>Beauty</v>
      </c>
      <c r="P415" t="str">
        <f>VLOOKUP(Table7[[#This Row],[Product_ID]],Table4_2[#All],4,FALSE)</f>
        <v>Haircare</v>
      </c>
      <c r="Q415">
        <f>VLOOKUP(Table7[[#This Row],[Product_ID]],Table4_2[#All],5,FALSE)</f>
        <v>340.39</v>
      </c>
      <c r="R415">
        <f>VLOOKUP(Table7[[#This Row],[Product_ID]],Table4_2[#All],6,FALSE)</f>
        <v>177</v>
      </c>
      <c r="S415" t="s">
        <v>1786</v>
      </c>
      <c r="T415" t="str">
        <f>VLOOKUP(Table7[[#This Row],[Store_ID]],Table5[#All],2,FALSE)</f>
        <v>Moore, Padilla and Butler</v>
      </c>
      <c r="U415" t="str">
        <f>VLOOKUP(Table7[[#This Row],[Store_ID]],Table5[#All],3,FALSE)</f>
        <v>South</v>
      </c>
      <c r="V415" t="str">
        <f>VLOOKUP(Table7[[#This Row],[Store_ID]],Table5[#All],4,FALSE)</f>
        <v>East Johnstad</v>
      </c>
      <c r="W415" t="str">
        <f>VLOOKUP(Table7[[#This Row],[Store_ID]],Table5[#All],5,FALSE)</f>
        <v>Flagship</v>
      </c>
      <c r="X415">
        <v>1</v>
      </c>
      <c r="Y415">
        <v>87.78</v>
      </c>
      <c r="Z415">
        <v>0.06</v>
      </c>
      <c r="AA415" t="s">
        <v>1824</v>
      </c>
      <c r="AB415">
        <v>82.513199999999998</v>
      </c>
    </row>
    <row r="416" spans="1:28" x14ac:dyDescent="0.25">
      <c r="A416" t="s">
        <v>2240</v>
      </c>
      <c r="B416" s="2">
        <v>45666</v>
      </c>
      <c r="C416" t="s">
        <v>36</v>
      </c>
      <c r="D416" t="str">
        <f>VLOOKUP(Table7[[#This Row],[Customer_ID]],Table1[#All],2,FALSE)</f>
        <v>Amber Jackson</v>
      </c>
      <c r="E416">
        <f t="shared" si="19"/>
        <v>9</v>
      </c>
      <c r="F416">
        <f t="shared" si="20"/>
        <v>1</v>
      </c>
      <c r="G416">
        <f t="shared" si="21"/>
        <v>2025</v>
      </c>
      <c r="H416">
        <f>VLOOKUP(Table7[[#This Row],[Customer_ID]],Table1[#All],3,FALSE)</f>
        <v>29</v>
      </c>
      <c r="I416" t="str">
        <f>VLOOKUP(Table7[[#This Row],[Customer_ID]],Table1[#All],4,FALSE)</f>
        <v>Female</v>
      </c>
      <c r="J416" t="str">
        <f>VLOOKUP(Table7[[#This Row],[Customer_ID]],Table1[#All],5,FALSE)</f>
        <v>Deborahborough</v>
      </c>
      <c r="K416" t="str">
        <f>VLOOKUP(Table7[[#This Row],[Customer_ID]],Table1[#All],6,FALSE)</f>
        <v>South Dakota</v>
      </c>
      <c r="L416" t="str">
        <f>VLOOKUP(Table7[[#This Row],[Customer_ID]],Table1[#All],7,FALSE)</f>
        <v>USA</v>
      </c>
      <c r="M416" t="str">
        <f>VLOOKUP(Table7[[#This Row],[Customer_ID]],Table1[#All],8,FALSE)</f>
        <v>Platinum</v>
      </c>
      <c r="N416" t="s">
        <v>1734</v>
      </c>
      <c r="O416" t="str">
        <f>VLOOKUP(Table7[[#This Row],[Product_ID]],Table4_2[#All],3,FALSE)</f>
        <v>Electronics</v>
      </c>
      <c r="P416" t="str">
        <f>VLOOKUP(Table7[[#This Row],[Product_ID]],Table4_2[#All],4,FALSE)</f>
        <v>Computer</v>
      </c>
      <c r="Q416">
        <f>VLOOKUP(Table7[[#This Row],[Product_ID]],Table4_2[#All],5,FALSE)</f>
        <v>377.52</v>
      </c>
      <c r="R416">
        <f>VLOOKUP(Table7[[#This Row],[Product_ID]],Table4_2[#All],6,FALSE)</f>
        <v>485</v>
      </c>
      <c r="S416" t="s">
        <v>1769</v>
      </c>
      <c r="T416" t="str">
        <f>VLOOKUP(Table7[[#This Row],[Store_ID]],Table5[#All],2,FALSE)</f>
        <v>Alexander Group</v>
      </c>
      <c r="U416" t="str">
        <f>VLOOKUP(Table7[[#This Row],[Store_ID]],Table5[#All],3,FALSE)</f>
        <v>South</v>
      </c>
      <c r="V416" t="str">
        <f>VLOOKUP(Table7[[#This Row],[Store_ID]],Table5[#All],4,FALSE)</f>
        <v>Port Sharon</v>
      </c>
      <c r="W416" t="str">
        <f>VLOOKUP(Table7[[#This Row],[Store_ID]],Table5[#All],5,FALSE)</f>
        <v>Online</v>
      </c>
      <c r="X416">
        <v>2</v>
      </c>
      <c r="Y416">
        <v>772.24</v>
      </c>
      <c r="Z416">
        <v>0.22</v>
      </c>
      <c r="AA416" t="s">
        <v>1824</v>
      </c>
      <c r="AB416">
        <v>1204.6944000000001</v>
      </c>
    </row>
    <row r="417" spans="1:28" x14ac:dyDescent="0.25">
      <c r="A417" t="s">
        <v>2241</v>
      </c>
      <c r="B417" s="2">
        <v>45813</v>
      </c>
      <c r="C417" t="s">
        <v>181</v>
      </c>
      <c r="D417" t="str">
        <f>VLOOKUP(Table7[[#This Row],[Customer_ID]],Table1[#All],2,FALSE)</f>
        <v>Gina Knight</v>
      </c>
      <c r="E417">
        <f t="shared" si="19"/>
        <v>5</v>
      </c>
      <c r="F417">
        <f t="shared" si="20"/>
        <v>6</v>
      </c>
      <c r="G417">
        <f t="shared" si="21"/>
        <v>2025</v>
      </c>
      <c r="H417">
        <f>VLOOKUP(Table7[[#This Row],[Customer_ID]],Table1[#All],3,FALSE)</f>
        <v>54</v>
      </c>
      <c r="I417" t="str">
        <f>VLOOKUP(Table7[[#This Row],[Customer_ID]],Table1[#All],4,FALSE)</f>
        <v>Female</v>
      </c>
      <c r="J417" t="str">
        <f>VLOOKUP(Table7[[#This Row],[Customer_ID]],Table1[#All],5,FALSE)</f>
        <v>Lake Roberthaven</v>
      </c>
      <c r="K417" t="str">
        <f>VLOOKUP(Table7[[#This Row],[Customer_ID]],Table1[#All],6,FALSE)</f>
        <v>Nevada</v>
      </c>
      <c r="L417" t="str">
        <f>VLOOKUP(Table7[[#This Row],[Customer_ID]],Table1[#All],7,FALSE)</f>
        <v>USA</v>
      </c>
      <c r="M417" t="str">
        <f>VLOOKUP(Table7[[#This Row],[Customer_ID]],Table1[#All],8,FALSE)</f>
        <v>Silver</v>
      </c>
      <c r="N417" t="s">
        <v>1688</v>
      </c>
      <c r="O417" t="str">
        <f>VLOOKUP(Table7[[#This Row],[Product_ID]],Table4_2[#All],3,FALSE)</f>
        <v>Home</v>
      </c>
      <c r="P417" t="str">
        <f>VLOOKUP(Table7[[#This Row],[Product_ID]],Table4_2[#All],4,FALSE)</f>
        <v>Storage</v>
      </c>
      <c r="Q417">
        <f>VLOOKUP(Table7[[#This Row],[Product_ID]],Table4_2[#All],5,FALSE)</f>
        <v>138.05000000000001</v>
      </c>
      <c r="R417">
        <f>VLOOKUP(Table7[[#This Row],[Product_ID]],Table4_2[#All],6,FALSE)</f>
        <v>89</v>
      </c>
      <c r="S417" t="s">
        <v>1799</v>
      </c>
      <c r="T417" t="str">
        <f>VLOOKUP(Table7[[#This Row],[Store_ID]],Table5[#All],2,FALSE)</f>
        <v>Mcdonald Inc</v>
      </c>
      <c r="U417" t="str">
        <f>VLOOKUP(Table7[[#This Row],[Store_ID]],Table5[#All],3,FALSE)</f>
        <v>South</v>
      </c>
      <c r="V417" t="str">
        <f>VLOOKUP(Table7[[#This Row],[Store_ID]],Table5[#All],4,FALSE)</f>
        <v>Christopherland</v>
      </c>
      <c r="W417" t="str">
        <f>VLOOKUP(Table7[[#This Row],[Store_ID]],Table5[#All],5,FALSE)</f>
        <v>Outlet</v>
      </c>
      <c r="X417">
        <v>1</v>
      </c>
      <c r="Y417">
        <v>108.27</v>
      </c>
      <c r="Z417">
        <v>0.1</v>
      </c>
      <c r="AA417" t="s">
        <v>1829</v>
      </c>
      <c r="AB417">
        <v>97.442999999999998</v>
      </c>
    </row>
    <row r="418" spans="1:28" x14ac:dyDescent="0.25">
      <c r="A418" t="s">
        <v>2242</v>
      </c>
      <c r="B418" s="2">
        <v>45633</v>
      </c>
      <c r="C418" t="s">
        <v>1089</v>
      </c>
      <c r="D418" t="str">
        <f>VLOOKUP(Table7[[#This Row],[Customer_ID]],Table1[#All],2,FALSE)</f>
        <v>Justin Mason DDS</v>
      </c>
      <c r="E418">
        <f t="shared" si="19"/>
        <v>7</v>
      </c>
      <c r="F418">
        <f t="shared" si="20"/>
        <v>12</v>
      </c>
      <c r="G418">
        <f t="shared" si="21"/>
        <v>2024</v>
      </c>
      <c r="H418">
        <f>VLOOKUP(Table7[[#This Row],[Customer_ID]],Table1[#All],3,FALSE)</f>
        <v>39</v>
      </c>
      <c r="I418" t="str">
        <f>VLOOKUP(Table7[[#This Row],[Customer_ID]],Table1[#All],4,FALSE)</f>
        <v>Female</v>
      </c>
      <c r="J418" t="str">
        <f>VLOOKUP(Table7[[#This Row],[Customer_ID]],Table1[#All],5,FALSE)</f>
        <v>Peggystad</v>
      </c>
      <c r="K418" t="str">
        <f>VLOOKUP(Table7[[#This Row],[Customer_ID]],Table1[#All],6,FALSE)</f>
        <v>Connecticut</v>
      </c>
      <c r="L418" t="str">
        <f>VLOOKUP(Table7[[#This Row],[Customer_ID]],Table1[#All],7,FALSE)</f>
        <v>USA</v>
      </c>
      <c r="M418" t="str">
        <f>VLOOKUP(Table7[[#This Row],[Customer_ID]],Table1[#All],8,FALSE)</f>
        <v>Gold</v>
      </c>
      <c r="N418" t="s">
        <v>1624</v>
      </c>
      <c r="O418" t="str">
        <f>VLOOKUP(Table7[[#This Row],[Product_ID]],Table4_2[#All],3,FALSE)</f>
        <v>Sports</v>
      </c>
      <c r="P418" t="str">
        <f>VLOOKUP(Table7[[#This Row],[Product_ID]],Table4_2[#All],4,FALSE)</f>
        <v>Outdoor</v>
      </c>
      <c r="Q418">
        <f>VLOOKUP(Table7[[#This Row],[Product_ID]],Table4_2[#All],5,FALSE)</f>
        <v>135.61000000000001</v>
      </c>
      <c r="R418">
        <f>VLOOKUP(Table7[[#This Row],[Product_ID]],Table4_2[#All],6,FALSE)</f>
        <v>394</v>
      </c>
      <c r="S418" t="s">
        <v>1807</v>
      </c>
      <c r="T418" t="str">
        <f>VLOOKUP(Table7[[#This Row],[Store_ID]],Table5[#All],2,FALSE)</f>
        <v>Holloway Ltd</v>
      </c>
      <c r="U418" t="str">
        <f>VLOOKUP(Table7[[#This Row],[Store_ID]],Table5[#All],3,FALSE)</f>
        <v>North</v>
      </c>
      <c r="V418" t="str">
        <f>VLOOKUP(Table7[[#This Row],[Store_ID]],Table5[#All],4,FALSE)</f>
        <v>Bensonhaven</v>
      </c>
      <c r="W418" t="str">
        <f>VLOOKUP(Table7[[#This Row],[Store_ID]],Table5[#All],5,FALSE)</f>
        <v>Flagship</v>
      </c>
      <c r="X418">
        <v>2</v>
      </c>
      <c r="Y418">
        <v>839.24</v>
      </c>
      <c r="Z418">
        <v>0.21</v>
      </c>
      <c r="AA418" t="s">
        <v>1826</v>
      </c>
      <c r="AB418">
        <v>1325.9992</v>
      </c>
    </row>
    <row r="419" spans="1:28" x14ac:dyDescent="0.25">
      <c r="A419" t="s">
        <v>2243</v>
      </c>
      <c r="B419" s="2">
        <v>45331</v>
      </c>
      <c r="C419" t="s">
        <v>1196</v>
      </c>
      <c r="D419" t="str">
        <f>VLOOKUP(Table7[[#This Row],[Customer_ID]],Table1[#All],2,FALSE)</f>
        <v>Kristine Higgins</v>
      </c>
      <c r="E419">
        <f t="shared" si="19"/>
        <v>9</v>
      </c>
      <c r="F419">
        <f t="shared" si="20"/>
        <v>2</v>
      </c>
      <c r="G419">
        <f t="shared" si="21"/>
        <v>2024</v>
      </c>
      <c r="H419">
        <f>VLOOKUP(Table7[[#This Row],[Customer_ID]],Table1[#All],3,FALSE)</f>
        <v>27</v>
      </c>
      <c r="I419" t="str">
        <f>VLOOKUP(Table7[[#This Row],[Customer_ID]],Table1[#All],4,FALSE)</f>
        <v>Female</v>
      </c>
      <c r="J419" t="str">
        <f>VLOOKUP(Table7[[#This Row],[Customer_ID]],Table1[#All],5,FALSE)</f>
        <v>Jennifertown</v>
      </c>
      <c r="K419" t="str">
        <f>VLOOKUP(Table7[[#This Row],[Customer_ID]],Table1[#All],6,FALSE)</f>
        <v>South Carolina</v>
      </c>
      <c r="L419" t="str">
        <f>VLOOKUP(Table7[[#This Row],[Customer_ID]],Table1[#All],7,FALSE)</f>
        <v>USA</v>
      </c>
      <c r="M419" t="str">
        <f>VLOOKUP(Table7[[#This Row],[Customer_ID]],Table1[#All],8,FALSE)</f>
        <v>Silver</v>
      </c>
      <c r="N419" t="s">
        <v>1664</v>
      </c>
      <c r="O419" t="str">
        <f>VLOOKUP(Table7[[#This Row],[Product_ID]],Table4_2[#All],3,FALSE)</f>
        <v>Clothing</v>
      </c>
      <c r="P419" t="str">
        <f>VLOOKUP(Table7[[#This Row],[Product_ID]],Table4_2[#All],4,FALSE)</f>
        <v>Accessories</v>
      </c>
      <c r="Q419">
        <f>VLOOKUP(Table7[[#This Row],[Product_ID]],Table4_2[#All],5,FALSE)</f>
        <v>113.83</v>
      </c>
      <c r="R419">
        <f>VLOOKUP(Table7[[#This Row],[Product_ID]],Table4_2[#All],6,FALSE)</f>
        <v>485</v>
      </c>
      <c r="S419" t="s">
        <v>1789</v>
      </c>
      <c r="T419" t="str">
        <f>VLOOKUP(Table7[[#This Row],[Store_ID]],Table5[#All],2,FALSE)</f>
        <v>Hill, Wagner and Ballard</v>
      </c>
      <c r="U419" t="str">
        <f>VLOOKUP(Table7[[#This Row],[Store_ID]],Table5[#All],3,FALSE)</f>
        <v>East</v>
      </c>
      <c r="V419" t="str">
        <f>VLOOKUP(Table7[[#This Row],[Store_ID]],Table5[#All],4,FALSE)</f>
        <v>East Davidville</v>
      </c>
      <c r="W419" t="str">
        <f>VLOOKUP(Table7[[#This Row],[Store_ID]],Table5[#All],5,FALSE)</f>
        <v>Online</v>
      </c>
      <c r="X419">
        <v>2</v>
      </c>
      <c r="Y419">
        <v>466.27</v>
      </c>
      <c r="Z419">
        <v>0.11</v>
      </c>
      <c r="AA419" t="s">
        <v>1826</v>
      </c>
      <c r="AB419">
        <v>829.9606</v>
      </c>
    </row>
    <row r="420" spans="1:28" x14ac:dyDescent="0.25">
      <c r="A420" t="s">
        <v>2244</v>
      </c>
      <c r="B420" s="2">
        <v>45942</v>
      </c>
      <c r="C420" t="s">
        <v>1240</v>
      </c>
      <c r="D420" t="str">
        <f>VLOOKUP(Table7[[#This Row],[Customer_ID]],Table1[#All],2,FALSE)</f>
        <v>Jennifer Johnson</v>
      </c>
      <c r="E420">
        <f t="shared" si="19"/>
        <v>12</v>
      </c>
      <c r="F420">
        <f t="shared" si="20"/>
        <v>10</v>
      </c>
      <c r="G420">
        <f t="shared" si="21"/>
        <v>2025</v>
      </c>
      <c r="H420">
        <f>VLOOKUP(Table7[[#This Row],[Customer_ID]],Table1[#All],3,FALSE)</f>
        <v>54</v>
      </c>
      <c r="I420" t="str">
        <f>VLOOKUP(Table7[[#This Row],[Customer_ID]],Table1[#All],4,FALSE)</f>
        <v>Male</v>
      </c>
      <c r="J420" t="str">
        <f>VLOOKUP(Table7[[#This Row],[Customer_ID]],Table1[#All],5,FALSE)</f>
        <v>Cheyenneborough</v>
      </c>
      <c r="K420" t="str">
        <f>VLOOKUP(Table7[[#This Row],[Customer_ID]],Table1[#All],6,FALSE)</f>
        <v>New Hampshire</v>
      </c>
      <c r="L420" t="str">
        <f>VLOOKUP(Table7[[#This Row],[Customer_ID]],Table1[#All],7,FALSE)</f>
        <v>USA</v>
      </c>
      <c r="M420" t="str">
        <f>VLOOKUP(Table7[[#This Row],[Customer_ID]],Table1[#All],8,FALSE)</f>
        <v>Bronze</v>
      </c>
      <c r="N420" t="s">
        <v>1672</v>
      </c>
      <c r="O420" t="str">
        <f>VLOOKUP(Table7[[#This Row],[Product_ID]],Table4_2[#All],3,FALSE)</f>
        <v>Electronics</v>
      </c>
      <c r="P420" t="str">
        <f>VLOOKUP(Table7[[#This Row],[Product_ID]],Table4_2[#All],4,FALSE)</f>
        <v>Computer</v>
      </c>
      <c r="Q420">
        <f>VLOOKUP(Table7[[#This Row],[Product_ID]],Table4_2[#All],5,FALSE)</f>
        <v>86.42</v>
      </c>
      <c r="R420">
        <f>VLOOKUP(Table7[[#This Row],[Product_ID]],Table4_2[#All],6,FALSE)</f>
        <v>222</v>
      </c>
      <c r="S420" t="s">
        <v>1799</v>
      </c>
      <c r="T420" t="str">
        <f>VLOOKUP(Table7[[#This Row],[Store_ID]],Table5[#All],2,FALSE)</f>
        <v>Mcdonald Inc</v>
      </c>
      <c r="U420" t="str">
        <f>VLOOKUP(Table7[[#This Row],[Store_ID]],Table5[#All],3,FALSE)</f>
        <v>South</v>
      </c>
      <c r="V420" t="str">
        <f>VLOOKUP(Table7[[#This Row],[Store_ID]],Table5[#All],4,FALSE)</f>
        <v>Christopherland</v>
      </c>
      <c r="W420" t="str">
        <f>VLOOKUP(Table7[[#This Row],[Store_ID]],Table5[#All],5,FALSE)</f>
        <v>Outlet</v>
      </c>
      <c r="X420">
        <v>3</v>
      </c>
      <c r="Y420">
        <v>969.83</v>
      </c>
      <c r="Z420">
        <v>0.02</v>
      </c>
      <c r="AA420" t="s">
        <v>1824</v>
      </c>
      <c r="AB420">
        <v>2851.3002000000001</v>
      </c>
    </row>
    <row r="421" spans="1:28" x14ac:dyDescent="0.25">
      <c r="A421" t="s">
        <v>2245</v>
      </c>
      <c r="B421" s="2">
        <v>45824</v>
      </c>
      <c r="C421" t="s">
        <v>1295</v>
      </c>
      <c r="D421" t="str">
        <f>VLOOKUP(Table7[[#This Row],[Customer_ID]],Table1[#All],2,FALSE)</f>
        <v>Karen King</v>
      </c>
      <c r="E421">
        <f t="shared" si="19"/>
        <v>16</v>
      </c>
      <c r="F421">
        <f t="shared" si="20"/>
        <v>6</v>
      </c>
      <c r="G421">
        <f t="shared" si="21"/>
        <v>2025</v>
      </c>
      <c r="H421">
        <f>VLOOKUP(Table7[[#This Row],[Customer_ID]],Table1[#All],3,FALSE)</f>
        <v>64</v>
      </c>
      <c r="I421" t="str">
        <f>VLOOKUP(Table7[[#This Row],[Customer_ID]],Table1[#All],4,FALSE)</f>
        <v>Female</v>
      </c>
      <c r="J421" t="str">
        <f>VLOOKUP(Table7[[#This Row],[Customer_ID]],Table1[#All],5,FALSE)</f>
        <v>Kimburgh</v>
      </c>
      <c r="K421" t="str">
        <f>VLOOKUP(Table7[[#This Row],[Customer_ID]],Table1[#All],6,FALSE)</f>
        <v>North Carolina</v>
      </c>
      <c r="L421" t="str">
        <f>VLOOKUP(Table7[[#This Row],[Customer_ID]],Table1[#All],7,FALSE)</f>
        <v>USA</v>
      </c>
      <c r="M421" t="str">
        <f>VLOOKUP(Table7[[#This Row],[Customer_ID]],Table1[#All],8,FALSE)</f>
        <v>Bronze</v>
      </c>
      <c r="N421" t="s">
        <v>1730</v>
      </c>
      <c r="O421" t="str">
        <f>VLOOKUP(Table7[[#This Row],[Product_ID]],Table4_2[#All],3,FALSE)</f>
        <v>Clothing</v>
      </c>
      <c r="P421" t="str">
        <f>VLOOKUP(Table7[[#This Row],[Product_ID]],Table4_2[#All],4,FALSE)</f>
        <v>Footwear</v>
      </c>
      <c r="Q421">
        <f>VLOOKUP(Table7[[#This Row],[Product_ID]],Table4_2[#All],5,FALSE)</f>
        <v>438.25</v>
      </c>
      <c r="R421">
        <f>VLOOKUP(Table7[[#This Row],[Product_ID]],Table4_2[#All],6,FALSE)</f>
        <v>496</v>
      </c>
      <c r="S421" t="s">
        <v>1813</v>
      </c>
      <c r="T421" t="str">
        <f>VLOOKUP(Table7[[#This Row],[Store_ID]],Table5[#All],2,FALSE)</f>
        <v>Mann-Austin</v>
      </c>
      <c r="U421" t="str">
        <f>VLOOKUP(Table7[[#This Row],[Store_ID]],Table5[#All],3,FALSE)</f>
        <v>East</v>
      </c>
      <c r="V421" t="str">
        <f>VLOOKUP(Table7[[#This Row],[Store_ID]],Table5[#All],4,FALSE)</f>
        <v>Vasquezborough</v>
      </c>
      <c r="W421" t="str">
        <f>VLOOKUP(Table7[[#This Row],[Store_ID]],Table5[#All],5,FALSE)</f>
        <v>Online</v>
      </c>
      <c r="X421">
        <v>2</v>
      </c>
      <c r="Y421">
        <v>782.11</v>
      </c>
      <c r="Z421">
        <v>0.17</v>
      </c>
      <c r="AA421" t="s">
        <v>1826</v>
      </c>
      <c r="AB421">
        <v>1298.3026</v>
      </c>
    </row>
    <row r="422" spans="1:28" x14ac:dyDescent="0.25">
      <c r="A422" t="s">
        <v>2246</v>
      </c>
      <c r="B422" s="2">
        <v>45921</v>
      </c>
      <c r="C422" t="s">
        <v>1395</v>
      </c>
      <c r="D422" t="str">
        <f>VLOOKUP(Table7[[#This Row],[Customer_ID]],Table1[#All],2,FALSE)</f>
        <v>Ashley Roberts</v>
      </c>
      <c r="E422">
        <f t="shared" si="19"/>
        <v>21</v>
      </c>
      <c r="F422">
        <f t="shared" si="20"/>
        <v>9</v>
      </c>
      <c r="G422">
        <f t="shared" si="21"/>
        <v>2025</v>
      </c>
      <c r="H422">
        <f>VLOOKUP(Table7[[#This Row],[Customer_ID]],Table1[#All],3,FALSE)</f>
        <v>46</v>
      </c>
      <c r="I422" t="str">
        <f>VLOOKUP(Table7[[#This Row],[Customer_ID]],Table1[#All],4,FALSE)</f>
        <v>Male</v>
      </c>
      <c r="J422" t="str">
        <f>VLOOKUP(Table7[[#This Row],[Customer_ID]],Table1[#All],5,FALSE)</f>
        <v>Josephmouth</v>
      </c>
      <c r="K422" t="str">
        <f>VLOOKUP(Table7[[#This Row],[Customer_ID]],Table1[#All],6,FALSE)</f>
        <v>New Mexico</v>
      </c>
      <c r="L422" t="str">
        <f>VLOOKUP(Table7[[#This Row],[Customer_ID]],Table1[#All],7,FALSE)</f>
        <v>USA</v>
      </c>
      <c r="M422" t="str">
        <f>VLOOKUP(Table7[[#This Row],[Customer_ID]],Table1[#All],8,FALSE)</f>
        <v>Gold</v>
      </c>
      <c r="N422" t="s">
        <v>1628</v>
      </c>
      <c r="O422" t="str">
        <f>VLOOKUP(Table7[[#This Row],[Product_ID]],Table4_2[#All],3,FALSE)</f>
        <v>Electronics</v>
      </c>
      <c r="P422" t="str">
        <f>VLOOKUP(Table7[[#This Row],[Product_ID]],Table4_2[#All],4,FALSE)</f>
        <v>Audio</v>
      </c>
      <c r="Q422">
        <f>VLOOKUP(Table7[[#This Row],[Product_ID]],Table4_2[#All],5,FALSE)</f>
        <v>38.520000000000003</v>
      </c>
      <c r="R422">
        <f>VLOOKUP(Table7[[#This Row],[Product_ID]],Table4_2[#All],6,FALSE)</f>
        <v>378</v>
      </c>
      <c r="S422" t="s">
        <v>1792</v>
      </c>
      <c r="T422" t="str">
        <f>VLOOKUP(Table7[[#This Row],[Store_ID]],Table5[#All],2,FALSE)</f>
        <v>Aguirre-Keller</v>
      </c>
      <c r="U422" t="str">
        <f>VLOOKUP(Table7[[#This Row],[Store_ID]],Table5[#All],3,FALSE)</f>
        <v>South</v>
      </c>
      <c r="V422" t="str">
        <f>VLOOKUP(Table7[[#This Row],[Store_ID]],Table5[#All],4,FALSE)</f>
        <v>Lake Michael</v>
      </c>
      <c r="W422" t="str">
        <f>VLOOKUP(Table7[[#This Row],[Store_ID]],Table5[#All],5,FALSE)</f>
        <v>Online</v>
      </c>
      <c r="X422">
        <v>2</v>
      </c>
      <c r="Y422">
        <v>74.63</v>
      </c>
      <c r="Z422">
        <v>0.01</v>
      </c>
      <c r="AA422" t="s">
        <v>1826</v>
      </c>
      <c r="AB422">
        <v>147.76740000000001</v>
      </c>
    </row>
    <row r="423" spans="1:28" x14ac:dyDescent="0.25">
      <c r="A423" t="s">
        <v>2247</v>
      </c>
      <c r="B423" s="2">
        <v>45909</v>
      </c>
      <c r="C423" t="s">
        <v>160</v>
      </c>
      <c r="D423" t="str">
        <f>VLOOKUP(Table7[[#This Row],[Customer_ID]],Table1[#All],2,FALSE)</f>
        <v>James Gibbs</v>
      </c>
      <c r="E423">
        <f t="shared" si="19"/>
        <v>9</v>
      </c>
      <c r="F423">
        <f t="shared" si="20"/>
        <v>9</v>
      </c>
      <c r="G423">
        <f t="shared" si="21"/>
        <v>2025</v>
      </c>
      <c r="H423">
        <f>VLOOKUP(Table7[[#This Row],[Customer_ID]],Table1[#All],3,FALSE)</f>
        <v>21</v>
      </c>
      <c r="I423" t="str">
        <f>VLOOKUP(Table7[[#This Row],[Customer_ID]],Table1[#All],4,FALSE)</f>
        <v>Male</v>
      </c>
      <c r="J423" t="str">
        <f>VLOOKUP(Table7[[#This Row],[Customer_ID]],Table1[#All],5,FALSE)</f>
        <v>Mooneyshire</v>
      </c>
      <c r="K423" t="str">
        <f>VLOOKUP(Table7[[#This Row],[Customer_ID]],Table1[#All],6,FALSE)</f>
        <v>Alaska</v>
      </c>
      <c r="L423" t="str">
        <f>VLOOKUP(Table7[[#This Row],[Customer_ID]],Table1[#All],7,FALSE)</f>
        <v>USA</v>
      </c>
      <c r="M423" t="str">
        <f>VLOOKUP(Table7[[#This Row],[Customer_ID]],Table1[#All],8,FALSE)</f>
        <v>Platinum</v>
      </c>
      <c r="N423" t="s">
        <v>1718</v>
      </c>
      <c r="O423" t="str">
        <f>VLOOKUP(Table7[[#This Row],[Product_ID]],Table4_2[#All],3,FALSE)</f>
        <v>Clothing</v>
      </c>
      <c r="P423" t="str">
        <f>VLOOKUP(Table7[[#This Row],[Product_ID]],Table4_2[#All],4,FALSE)</f>
        <v>Accessories</v>
      </c>
      <c r="Q423">
        <f>VLOOKUP(Table7[[#This Row],[Product_ID]],Table4_2[#All],5,FALSE)</f>
        <v>119.57</v>
      </c>
      <c r="R423">
        <f>VLOOKUP(Table7[[#This Row],[Product_ID]],Table4_2[#All],6,FALSE)</f>
        <v>210</v>
      </c>
      <c r="S423" t="s">
        <v>1776</v>
      </c>
      <c r="T423" t="str">
        <f>VLOOKUP(Table7[[#This Row],[Store_ID]],Table5[#All],2,FALSE)</f>
        <v>Benson-Elliott</v>
      </c>
      <c r="U423" t="str">
        <f>VLOOKUP(Table7[[#This Row],[Store_ID]],Table5[#All],3,FALSE)</f>
        <v>East</v>
      </c>
      <c r="V423" t="str">
        <f>VLOOKUP(Table7[[#This Row],[Store_ID]],Table5[#All],4,FALSE)</f>
        <v>Port Josephberg</v>
      </c>
      <c r="W423" t="str">
        <f>VLOOKUP(Table7[[#This Row],[Store_ID]],Table5[#All],5,FALSE)</f>
        <v>Online</v>
      </c>
      <c r="X423">
        <v>3</v>
      </c>
      <c r="Y423">
        <v>522.78</v>
      </c>
      <c r="Z423">
        <v>0.25</v>
      </c>
      <c r="AA423" t="s">
        <v>1826</v>
      </c>
      <c r="AB423">
        <v>1176.2550000000001</v>
      </c>
    </row>
    <row r="424" spans="1:28" x14ac:dyDescent="0.25">
      <c r="A424" t="s">
        <v>2248</v>
      </c>
      <c r="B424" s="2">
        <v>45853</v>
      </c>
      <c r="C424" t="s">
        <v>1062</v>
      </c>
      <c r="D424" t="str">
        <f>VLOOKUP(Table7[[#This Row],[Customer_ID]],Table1[#All],2,FALSE)</f>
        <v>Jasmine Snyder</v>
      </c>
      <c r="E424">
        <f t="shared" si="19"/>
        <v>15</v>
      </c>
      <c r="F424">
        <f t="shared" si="20"/>
        <v>7</v>
      </c>
      <c r="G424">
        <f t="shared" si="21"/>
        <v>2025</v>
      </c>
      <c r="H424">
        <f>VLOOKUP(Table7[[#This Row],[Customer_ID]],Table1[#All],3,FALSE)</f>
        <v>46</v>
      </c>
      <c r="I424" t="str">
        <f>VLOOKUP(Table7[[#This Row],[Customer_ID]],Table1[#All],4,FALSE)</f>
        <v>Female</v>
      </c>
      <c r="J424" t="str">
        <f>VLOOKUP(Table7[[#This Row],[Customer_ID]],Table1[#All],5,FALSE)</f>
        <v>Hudsonfort</v>
      </c>
      <c r="K424" t="str">
        <f>VLOOKUP(Table7[[#This Row],[Customer_ID]],Table1[#All],6,FALSE)</f>
        <v>Connecticut</v>
      </c>
      <c r="L424" t="str">
        <f>VLOOKUP(Table7[[#This Row],[Customer_ID]],Table1[#All],7,FALSE)</f>
        <v>USA</v>
      </c>
      <c r="M424" t="str">
        <f>VLOOKUP(Table7[[#This Row],[Customer_ID]],Table1[#All],8,FALSE)</f>
        <v>Silver</v>
      </c>
      <c r="N424" t="s">
        <v>1574</v>
      </c>
      <c r="O424" t="str">
        <f>VLOOKUP(Table7[[#This Row],[Product_ID]],Table4_2[#All],3,FALSE)</f>
        <v>Electronics</v>
      </c>
      <c r="P424" t="str">
        <f>VLOOKUP(Table7[[#This Row],[Product_ID]],Table4_2[#All],4,FALSE)</f>
        <v>Accessories</v>
      </c>
      <c r="Q424">
        <f>VLOOKUP(Table7[[#This Row],[Product_ID]],Table4_2[#All],5,FALSE)</f>
        <v>242.23</v>
      </c>
      <c r="R424">
        <f>VLOOKUP(Table7[[#This Row],[Product_ID]],Table4_2[#All],6,FALSE)</f>
        <v>453</v>
      </c>
      <c r="S424" t="s">
        <v>1801</v>
      </c>
      <c r="T424" t="str">
        <f>VLOOKUP(Table7[[#This Row],[Store_ID]],Table5[#All],2,FALSE)</f>
        <v>Shelton PLC</v>
      </c>
      <c r="U424" t="str">
        <f>VLOOKUP(Table7[[#This Row],[Store_ID]],Table5[#All],3,FALSE)</f>
        <v>North</v>
      </c>
      <c r="V424" t="str">
        <f>VLOOKUP(Table7[[#This Row],[Store_ID]],Table5[#All],4,FALSE)</f>
        <v>East Jenniferstad</v>
      </c>
      <c r="W424" t="str">
        <f>VLOOKUP(Table7[[#This Row],[Store_ID]],Table5[#All],5,FALSE)</f>
        <v>Flagship</v>
      </c>
      <c r="X424">
        <v>1</v>
      </c>
      <c r="Y424">
        <v>206.45</v>
      </c>
      <c r="Z424">
        <v>0.15</v>
      </c>
      <c r="AA424" t="s">
        <v>1826</v>
      </c>
      <c r="AB424">
        <v>175.48249999999999</v>
      </c>
    </row>
    <row r="425" spans="1:28" x14ac:dyDescent="0.25">
      <c r="A425" t="s">
        <v>2249</v>
      </c>
      <c r="B425" s="2">
        <v>45580</v>
      </c>
      <c r="C425" t="s">
        <v>490</v>
      </c>
      <c r="D425" t="str">
        <f>VLOOKUP(Table7[[#This Row],[Customer_ID]],Table1[#All],2,FALSE)</f>
        <v>Cameron Simpson</v>
      </c>
      <c r="E425">
        <f t="shared" si="19"/>
        <v>15</v>
      </c>
      <c r="F425">
        <f t="shared" si="20"/>
        <v>10</v>
      </c>
      <c r="G425">
        <f t="shared" si="21"/>
        <v>2024</v>
      </c>
      <c r="H425">
        <f>VLOOKUP(Table7[[#This Row],[Customer_ID]],Table1[#All],3,FALSE)</f>
        <v>46</v>
      </c>
      <c r="I425" t="str">
        <f>VLOOKUP(Table7[[#This Row],[Customer_ID]],Table1[#All],4,FALSE)</f>
        <v>Male</v>
      </c>
      <c r="J425" t="str">
        <f>VLOOKUP(Table7[[#This Row],[Customer_ID]],Table1[#All],5,FALSE)</f>
        <v>Michaelfort</v>
      </c>
      <c r="K425" t="str">
        <f>VLOOKUP(Table7[[#This Row],[Customer_ID]],Table1[#All],6,FALSE)</f>
        <v>Indiana</v>
      </c>
      <c r="L425" t="str">
        <f>VLOOKUP(Table7[[#This Row],[Customer_ID]],Table1[#All],7,FALSE)</f>
        <v>USA</v>
      </c>
      <c r="M425" t="str">
        <f>VLOOKUP(Table7[[#This Row],[Customer_ID]],Table1[#All],8,FALSE)</f>
        <v>Platinum</v>
      </c>
      <c r="N425" t="s">
        <v>1686</v>
      </c>
      <c r="O425" t="str">
        <f>VLOOKUP(Table7[[#This Row],[Product_ID]],Table4_2[#All],3,FALSE)</f>
        <v>Clothing</v>
      </c>
      <c r="P425" t="str">
        <f>VLOOKUP(Table7[[#This Row],[Product_ID]],Table4_2[#All],4,FALSE)</f>
        <v>Bottoms</v>
      </c>
      <c r="Q425">
        <f>VLOOKUP(Table7[[#This Row],[Product_ID]],Table4_2[#All],5,FALSE)</f>
        <v>218.22</v>
      </c>
      <c r="R425">
        <f>VLOOKUP(Table7[[#This Row],[Product_ID]],Table4_2[#All],6,FALSE)</f>
        <v>224</v>
      </c>
      <c r="S425" t="s">
        <v>1773</v>
      </c>
      <c r="T425" t="str">
        <f>VLOOKUP(Table7[[#This Row],[Store_ID]],Table5[#All],2,FALSE)</f>
        <v>Gray Ltd</v>
      </c>
      <c r="U425" t="str">
        <f>VLOOKUP(Table7[[#This Row],[Store_ID]],Table5[#All],3,FALSE)</f>
        <v>North</v>
      </c>
      <c r="V425" t="str">
        <f>VLOOKUP(Table7[[#This Row],[Store_ID]],Table5[#All],4,FALSE)</f>
        <v>New Michaelchester</v>
      </c>
      <c r="W425" t="str">
        <f>VLOOKUP(Table7[[#This Row],[Store_ID]],Table5[#All],5,FALSE)</f>
        <v>Outlet</v>
      </c>
      <c r="X425">
        <v>1</v>
      </c>
      <c r="Y425">
        <v>815.53</v>
      </c>
      <c r="Z425">
        <v>0.3</v>
      </c>
      <c r="AA425" t="s">
        <v>1826</v>
      </c>
      <c r="AB425">
        <v>570.87099999999998</v>
      </c>
    </row>
    <row r="426" spans="1:28" x14ac:dyDescent="0.25">
      <c r="A426" t="s">
        <v>2250</v>
      </c>
      <c r="B426" s="2">
        <v>45220</v>
      </c>
      <c r="C426" t="s">
        <v>147</v>
      </c>
      <c r="D426" t="str">
        <f>VLOOKUP(Table7[[#This Row],[Customer_ID]],Table1[#All],2,FALSE)</f>
        <v>Christopher Carter</v>
      </c>
      <c r="E426">
        <f t="shared" si="19"/>
        <v>21</v>
      </c>
      <c r="F426">
        <f t="shared" si="20"/>
        <v>10</v>
      </c>
      <c r="G426">
        <f t="shared" si="21"/>
        <v>2023</v>
      </c>
      <c r="H426">
        <f>VLOOKUP(Table7[[#This Row],[Customer_ID]],Table1[#All],3,FALSE)</f>
        <v>27</v>
      </c>
      <c r="I426" t="str">
        <f>VLOOKUP(Table7[[#This Row],[Customer_ID]],Table1[#All],4,FALSE)</f>
        <v>Female</v>
      </c>
      <c r="J426" t="str">
        <f>VLOOKUP(Table7[[#This Row],[Customer_ID]],Table1[#All],5,FALSE)</f>
        <v>Brendastad</v>
      </c>
      <c r="K426" t="str">
        <f>VLOOKUP(Table7[[#This Row],[Customer_ID]],Table1[#All],6,FALSE)</f>
        <v>South Dakota</v>
      </c>
      <c r="L426" t="str">
        <f>VLOOKUP(Table7[[#This Row],[Customer_ID]],Table1[#All],7,FALSE)</f>
        <v>USA</v>
      </c>
      <c r="M426" t="str">
        <f>VLOOKUP(Table7[[#This Row],[Customer_ID]],Table1[#All],8,FALSE)</f>
        <v>Unknown</v>
      </c>
      <c r="N426" t="s">
        <v>1706</v>
      </c>
      <c r="O426" t="str">
        <f>VLOOKUP(Table7[[#This Row],[Product_ID]],Table4_2[#All],3,FALSE)</f>
        <v>Home</v>
      </c>
      <c r="P426" t="str">
        <f>VLOOKUP(Table7[[#This Row],[Product_ID]],Table4_2[#All],4,FALSE)</f>
        <v>Lighting</v>
      </c>
      <c r="Q426">
        <f>VLOOKUP(Table7[[#This Row],[Product_ID]],Table4_2[#All],5,FALSE)</f>
        <v>228.53</v>
      </c>
      <c r="R426">
        <f>VLOOKUP(Table7[[#This Row],[Product_ID]],Table4_2[#All],6,FALSE)</f>
        <v>469</v>
      </c>
      <c r="S426" t="s">
        <v>1797</v>
      </c>
      <c r="T426" t="str">
        <f>VLOOKUP(Table7[[#This Row],[Store_ID]],Table5[#All],2,FALSE)</f>
        <v>Gardner, Humphrey and Contreras</v>
      </c>
      <c r="U426" t="str">
        <f>VLOOKUP(Table7[[#This Row],[Store_ID]],Table5[#All],3,FALSE)</f>
        <v>East</v>
      </c>
      <c r="V426" t="str">
        <f>VLOOKUP(Table7[[#This Row],[Store_ID]],Table5[#All],4,FALSE)</f>
        <v>Johnsonville</v>
      </c>
      <c r="W426" t="str">
        <f>VLOOKUP(Table7[[#This Row],[Store_ID]],Table5[#All],5,FALSE)</f>
        <v>Flagship</v>
      </c>
      <c r="X426">
        <v>1</v>
      </c>
      <c r="Y426">
        <v>823.61</v>
      </c>
      <c r="Z426">
        <v>0.28000000000000003</v>
      </c>
      <c r="AA426" t="s">
        <v>1829</v>
      </c>
      <c r="AB426">
        <v>592.99919999999997</v>
      </c>
    </row>
    <row r="427" spans="1:28" x14ac:dyDescent="0.25">
      <c r="A427" t="s">
        <v>2251</v>
      </c>
      <c r="B427" s="2">
        <v>45807</v>
      </c>
      <c r="C427" t="s">
        <v>1472</v>
      </c>
      <c r="D427" t="str">
        <f>VLOOKUP(Table7[[#This Row],[Customer_ID]],Table1[#All],2,FALSE)</f>
        <v>Earl Smith DDS</v>
      </c>
      <c r="E427">
        <f t="shared" si="19"/>
        <v>30</v>
      </c>
      <c r="F427">
        <f t="shared" si="20"/>
        <v>5</v>
      </c>
      <c r="G427">
        <f t="shared" si="21"/>
        <v>2025</v>
      </c>
      <c r="H427">
        <f>VLOOKUP(Table7[[#This Row],[Customer_ID]],Table1[#All],3,FALSE)</f>
        <v>59</v>
      </c>
      <c r="I427" t="str">
        <f>VLOOKUP(Table7[[#This Row],[Customer_ID]],Table1[#All],4,FALSE)</f>
        <v>Male</v>
      </c>
      <c r="J427" t="str">
        <f>VLOOKUP(Table7[[#This Row],[Customer_ID]],Table1[#All],5,FALSE)</f>
        <v>West Sarah</v>
      </c>
      <c r="K427" t="str">
        <f>VLOOKUP(Table7[[#This Row],[Customer_ID]],Table1[#All],6,FALSE)</f>
        <v>South Dakota</v>
      </c>
      <c r="L427" t="str">
        <f>VLOOKUP(Table7[[#This Row],[Customer_ID]],Table1[#All],7,FALSE)</f>
        <v>USA</v>
      </c>
      <c r="M427" t="str">
        <f>VLOOKUP(Table7[[#This Row],[Customer_ID]],Table1[#All],8,FALSE)</f>
        <v>Gold</v>
      </c>
      <c r="N427" t="s">
        <v>1722</v>
      </c>
      <c r="O427" t="str">
        <f>VLOOKUP(Table7[[#This Row],[Product_ID]],Table4_2[#All],3,FALSE)</f>
        <v>Home</v>
      </c>
      <c r="P427" t="str">
        <f>VLOOKUP(Table7[[#This Row],[Product_ID]],Table4_2[#All],4,FALSE)</f>
        <v>Lighting</v>
      </c>
      <c r="Q427">
        <f>VLOOKUP(Table7[[#This Row],[Product_ID]],Table4_2[#All],5,FALSE)</f>
        <v>371.38</v>
      </c>
      <c r="R427">
        <f>VLOOKUP(Table7[[#This Row],[Product_ID]],Table4_2[#All],6,FALSE)</f>
        <v>220</v>
      </c>
      <c r="S427" t="s">
        <v>1786</v>
      </c>
      <c r="T427" t="str">
        <f>VLOOKUP(Table7[[#This Row],[Store_ID]],Table5[#All],2,FALSE)</f>
        <v>Moore, Padilla and Butler</v>
      </c>
      <c r="U427" t="str">
        <f>VLOOKUP(Table7[[#This Row],[Store_ID]],Table5[#All],3,FALSE)</f>
        <v>South</v>
      </c>
      <c r="V427" t="str">
        <f>VLOOKUP(Table7[[#This Row],[Store_ID]],Table5[#All],4,FALSE)</f>
        <v>East Johnstad</v>
      </c>
      <c r="W427" t="str">
        <f>VLOOKUP(Table7[[#This Row],[Store_ID]],Table5[#All],5,FALSE)</f>
        <v>Flagship</v>
      </c>
      <c r="X427">
        <v>2</v>
      </c>
      <c r="Y427">
        <v>209.96</v>
      </c>
      <c r="Z427">
        <v>0</v>
      </c>
      <c r="AA427" t="s">
        <v>1824</v>
      </c>
      <c r="AB427">
        <v>419.92</v>
      </c>
    </row>
    <row r="428" spans="1:28" x14ac:dyDescent="0.25">
      <c r="A428" t="s">
        <v>2252</v>
      </c>
      <c r="B428" s="2">
        <v>45462</v>
      </c>
      <c r="C428" t="s">
        <v>579</v>
      </c>
      <c r="D428" t="str">
        <f>VLOOKUP(Table7[[#This Row],[Customer_ID]],Table1[#All],2,FALSE)</f>
        <v>Michelle Rogers</v>
      </c>
      <c r="E428">
        <f t="shared" si="19"/>
        <v>19</v>
      </c>
      <c r="F428">
        <f t="shared" si="20"/>
        <v>6</v>
      </c>
      <c r="G428">
        <f t="shared" si="21"/>
        <v>2024</v>
      </c>
      <c r="H428">
        <f>VLOOKUP(Table7[[#This Row],[Customer_ID]],Table1[#All],3,FALSE)</f>
        <v>56</v>
      </c>
      <c r="I428" t="str">
        <f>VLOOKUP(Table7[[#This Row],[Customer_ID]],Table1[#All],4,FALSE)</f>
        <v>Male</v>
      </c>
      <c r="J428" t="str">
        <f>VLOOKUP(Table7[[#This Row],[Customer_ID]],Table1[#All],5,FALSE)</f>
        <v>East Jessicaborough</v>
      </c>
      <c r="K428" t="str">
        <f>VLOOKUP(Table7[[#This Row],[Customer_ID]],Table1[#All],6,FALSE)</f>
        <v>Hawaii</v>
      </c>
      <c r="L428" t="str">
        <f>VLOOKUP(Table7[[#This Row],[Customer_ID]],Table1[#All],7,FALSE)</f>
        <v>USA</v>
      </c>
      <c r="M428" t="str">
        <f>VLOOKUP(Table7[[#This Row],[Customer_ID]],Table1[#All],8,FALSE)</f>
        <v>Platinum</v>
      </c>
      <c r="N428" t="s">
        <v>1543</v>
      </c>
      <c r="O428" t="str">
        <f>VLOOKUP(Table7[[#This Row],[Product_ID]],Table4_2[#All],3,FALSE)</f>
        <v>Electronics</v>
      </c>
      <c r="P428" t="str">
        <f>VLOOKUP(Table7[[#This Row],[Product_ID]],Table4_2[#All],4,FALSE)</f>
        <v>Computer</v>
      </c>
      <c r="Q428">
        <f>VLOOKUP(Table7[[#This Row],[Product_ID]],Table4_2[#All],5,FALSE)</f>
        <v>112.42</v>
      </c>
      <c r="R428">
        <f>VLOOKUP(Table7[[#This Row],[Product_ID]],Table4_2[#All],6,FALSE)</f>
        <v>416</v>
      </c>
      <c r="S428" t="s">
        <v>1804</v>
      </c>
      <c r="T428" t="str">
        <f>VLOOKUP(Table7[[#This Row],[Store_ID]],Table5[#All],2,FALSE)</f>
        <v>Frederick-Wright</v>
      </c>
      <c r="U428" t="str">
        <f>VLOOKUP(Table7[[#This Row],[Store_ID]],Table5[#All],3,FALSE)</f>
        <v>West</v>
      </c>
      <c r="V428" t="str">
        <f>VLOOKUP(Table7[[#This Row],[Store_ID]],Table5[#All],4,FALSE)</f>
        <v>New Jimmymouth</v>
      </c>
      <c r="W428" t="str">
        <f>VLOOKUP(Table7[[#This Row],[Store_ID]],Table5[#All],5,FALSE)</f>
        <v>Flagship</v>
      </c>
      <c r="X428">
        <v>4</v>
      </c>
      <c r="Y428">
        <v>897.93</v>
      </c>
      <c r="Z428">
        <v>0.05</v>
      </c>
      <c r="AA428" t="s">
        <v>1829</v>
      </c>
      <c r="AB428">
        <v>3412.134</v>
      </c>
    </row>
    <row r="429" spans="1:28" x14ac:dyDescent="0.25">
      <c r="A429" t="s">
        <v>2253</v>
      </c>
      <c r="B429" s="2">
        <v>45646</v>
      </c>
      <c r="C429" t="s">
        <v>598</v>
      </c>
      <c r="D429" t="str">
        <f>VLOOKUP(Table7[[#This Row],[Customer_ID]],Table1[#All],2,FALSE)</f>
        <v>Erin Ward</v>
      </c>
      <c r="E429">
        <f t="shared" si="19"/>
        <v>20</v>
      </c>
      <c r="F429">
        <f t="shared" si="20"/>
        <v>12</v>
      </c>
      <c r="G429">
        <f t="shared" si="21"/>
        <v>2024</v>
      </c>
      <c r="H429">
        <f>VLOOKUP(Table7[[#This Row],[Customer_ID]],Table1[#All],3,FALSE)</f>
        <v>60</v>
      </c>
      <c r="I429" t="str">
        <f>VLOOKUP(Table7[[#This Row],[Customer_ID]],Table1[#All],4,FALSE)</f>
        <v>Male</v>
      </c>
      <c r="J429" t="str">
        <f>VLOOKUP(Table7[[#This Row],[Customer_ID]],Table1[#All],5,FALSE)</f>
        <v>New Brianchester</v>
      </c>
      <c r="K429" t="str">
        <f>VLOOKUP(Table7[[#This Row],[Customer_ID]],Table1[#All],6,FALSE)</f>
        <v>New York</v>
      </c>
      <c r="L429" t="str">
        <f>VLOOKUP(Table7[[#This Row],[Customer_ID]],Table1[#All],7,FALSE)</f>
        <v>USA</v>
      </c>
      <c r="M429" t="str">
        <f>VLOOKUP(Table7[[#This Row],[Customer_ID]],Table1[#All],8,FALSE)</f>
        <v>Bronze</v>
      </c>
      <c r="N429" t="s">
        <v>1674</v>
      </c>
      <c r="O429" t="str">
        <f>VLOOKUP(Table7[[#This Row],[Product_ID]],Table4_2[#All],3,FALSE)</f>
        <v>Beauty</v>
      </c>
      <c r="P429" t="str">
        <f>VLOOKUP(Table7[[#This Row],[Product_ID]],Table4_2[#All],4,FALSE)</f>
        <v>Skincare</v>
      </c>
      <c r="Q429">
        <f>VLOOKUP(Table7[[#This Row],[Product_ID]],Table4_2[#All],5,FALSE)</f>
        <v>266.86</v>
      </c>
      <c r="R429">
        <f>VLOOKUP(Table7[[#This Row],[Product_ID]],Table4_2[#All],6,FALSE)</f>
        <v>458</v>
      </c>
      <c r="S429" t="s">
        <v>1752</v>
      </c>
      <c r="T429" t="str">
        <f>VLOOKUP(Table7[[#This Row],[Store_ID]],Table5[#All],2,FALSE)</f>
        <v>Rivera-Warner</v>
      </c>
      <c r="U429" t="str">
        <f>VLOOKUP(Table7[[#This Row],[Store_ID]],Table5[#All],3,FALSE)</f>
        <v>East</v>
      </c>
      <c r="V429" t="str">
        <f>VLOOKUP(Table7[[#This Row],[Store_ID]],Table5[#All],4,FALSE)</f>
        <v>Washingtonfurt</v>
      </c>
      <c r="W429" t="str">
        <f>VLOOKUP(Table7[[#This Row],[Store_ID]],Table5[#All],5,FALSE)</f>
        <v>Flagship</v>
      </c>
      <c r="X429">
        <v>4</v>
      </c>
      <c r="Y429">
        <v>925.95</v>
      </c>
      <c r="Z429">
        <v>0.16</v>
      </c>
      <c r="AA429" t="s">
        <v>1829</v>
      </c>
      <c r="AB429">
        <v>3111.192</v>
      </c>
    </row>
    <row r="430" spans="1:28" x14ac:dyDescent="0.25">
      <c r="A430" t="s">
        <v>2254</v>
      </c>
      <c r="B430" s="2">
        <v>45520</v>
      </c>
      <c r="C430" t="s">
        <v>304</v>
      </c>
      <c r="D430" t="str">
        <f>VLOOKUP(Table7[[#This Row],[Customer_ID]],Table1[#All],2,FALSE)</f>
        <v>Christy Hoffman</v>
      </c>
      <c r="E430">
        <f t="shared" si="19"/>
        <v>16</v>
      </c>
      <c r="F430">
        <f t="shared" si="20"/>
        <v>8</v>
      </c>
      <c r="G430">
        <f t="shared" si="21"/>
        <v>2024</v>
      </c>
      <c r="H430">
        <f>VLOOKUP(Table7[[#This Row],[Customer_ID]],Table1[#All],3,FALSE)</f>
        <v>26</v>
      </c>
      <c r="I430" t="str">
        <f>VLOOKUP(Table7[[#This Row],[Customer_ID]],Table1[#All],4,FALSE)</f>
        <v>Female</v>
      </c>
      <c r="J430" t="str">
        <f>VLOOKUP(Table7[[#This Row],[Customer_ID]],Table1[#All],5,FALSE)</f>
        <v>Garyberg</v>
      </c>
      <c r="K430" t="str">
        <f>VLOOKUP(Table7[[#This Row],[Customer_ID]],Table1[#All],6,FALSE)</f>
        <v>Indiana</v>
      </c>
      <c r="L430" t="str">
        <f>VLOOKUP(Table7[[#This Row],[Customer_ID]],Table1[#All],7,FALSE)</f>
        <v>USA</v>
      </c>
      <c r="M430" t="str">
        <f>VLOOKUP(Table7[[#This Row],[Customer_ID]],Table1[#All],8,FALSE)</f>
        <v>Platinum</v>
      </c>
      <c r="N430" t="s">
        <v>1650</v>
      </c>
      <c r="O430" t="str">
        <f>VLOOKUP(Table7[[#This Row],[Product_ID]],Table4_2[#All],3,FALSE)</f>
        <v>Electronics</v>
      </c>
      <c r="P430" t="str">
        <f>VLOOKUP(Table7[[#This Row],[Product_ID]],Table4_2[#All],4,FALSE)</f>
        <v>Accessories</v>
      </c>
      <c r="Q430">
        <f>VLOOKUP(Table7[[#This Row],[Product_ID]],Table4_2[#All],5,FALSE)</f>
        <v>88.49</v>
      </c>
      <c r="R430">
        <f>VLOOKUP(Table7[[#This Row],[Product_ID]],Table4_2[#All],6,FALSE)</f>
        <v>246</v>
      </c>
      <c r="S430" t="s">
        <v>1776</v>
      </c>
      <c r="T430" t="str">
        <f>VLOOKUP(Table7[[#This Row],[Store_ID]],Table5[#All],2,FALSE)</f>
        <v>Benson-Elliott</v>
      </c>
      <c r="U430" t="str">
        <f>VLOOKUP(Table7[[#This Row],[Store_ID]],Table5[#All],3,FALSE)</f>
        <v>East</v>
      </c>
      <c r="V430" t="str">
        <f>VLOOKUP(Table7[[#This Row],[Store_ID]],Table5[#All],4,FALSE)</f>
        <v>Port Josephberg</v>
      </c>
      <c r="W430" t="str">
        <f>VLOOKUP(Table7[[#This Row],[Store_ID]],Table5[#All],5,FALSE)</f>
        <v>Online</v>
      </c>
      <c r="X430">
        <v>2</v>
      </c>
      <c r="Y430">
        <v>573.09</v>
      </c>
      <c r="Z430">
        <v>0.03</v>
      </c>
      <c r="AA430" t="s">
        <v>1829</v>
      </c>
      <c r="AB430">
        <v>1111.7945999999999</v>
      </c>
    </row>
    <row r="431" spans="1:28" x14ac:dyDescent="0.25">
      <c r="A431" t="s">
        <v>2255</v>
      </c>
      <c r="B431" s="2">
        <v>45731</v>
      </c>
      <c r="C431" t="s">
        <v>604</v>
      </c>
      <c r="D431" t="str">
        <f>VLOOKUP(Table7[[#This Row],[Customer_ID]],Table1[#All],2,FALSE)</f>
        <v>Mario Jacobs</v>
      </c>
      <c r="E431">
        <f t="shared" si="19"/>
        <v>15</v>
      </c>
      <c r="F431">
        <f t="shared" si="20"/>
        <v>3</v>
      </c>
      <c r="G431">
        <f t="shared" si="21"/>
        <v>2025</v>
      </c>
      <c r="H431">
        <f>VLOOKUP(Table7[[#This Row],[Customer_ID]],Table1[#All],3,FALSE)</f>
        <v>18</v>
      </c>
      <c r="I431" t="str">
        <f>VLOOKUP(Table7[[#This Row],[Customer_ID]],Table1[#All],4,FALSE)</f>
        <v>Male</v>
      </c>
      <c r="J431" t="str">
        <f>VLOOKUP(Table7[[#This Row],[Customer_ID]],Table1[#All],5,FALSE)</f>
        <v>Port James</v>
      </c>
      <c r="K431" t="str">
        <f>VLOOKUP(Table7[[#This Row],[Customer_ID]],Table1[#All],6,FALSE)</f>
        <v>New York</v>
      </c>
      <c r="L431" t="str">
        <f>VLOOKUP(Table7[[#This Row],[Customer_ID]],Table1[#All],7,FALSE)</f>
        <v>USA</v>
      </c>
      <c r="M431" t="str">
        <f>VLOOKUP(Table7[[#This Row],[Customer_ID]],Table1[#All],8,FALSE)</f>
        <v>Platinum</v>
      </c>
      <c r="N431" t="s">
        <v>1560</v>
      </c>
      <c r="O431" t="str">
        <f>VLOOKUP(Table7[[#This Row],[Product_ID]],Table4_2[#All],3,FALSE)</f>
        <v>Home</v>
      </c>
      <c r="P431" t="str">
        <f>VLOOKUP(Table7[[#This Row],[Product_ID]],Table4_2[#All],4,FALSE)</f>
        <v>Lighting</v>
      </c>
      <c r="Q431">
        <f>VLOOKUP(Table7[[#This Row],[Product_ID]],Table4_2[#All],5,FALSE)</f>
        <v>218.86</v>
      </c>
      <c r="R431">
        <f>VLOOKUP(Table7[[#This Row],[Product_ID]],Table4_2[#All],6,FALSE)</f>
        <v>170</v>
      </c>
      <c r="S431" t="s">
        <v>1769</v>
      </c>
      <c r="T431" t="str">
        <f>VLOOKUP(Table7[[#This Row],[Store_ID]],Table5[#All],2,FALSE)</f>
        <v>Alexander Group</v>
      </c>
      <c r="U431" t="str">
        <f>VLOOKUP(Table7[[#This Row],[Store_ID]],Table5[#All],3,FALSE)</f>
        <v>South</v>
      </c>
      <c r="V431" t="str">
        <f>VLOOKUP(Table7[[#This Row],[Store_ID]],Table5[#All],4,FALSE)</f>
        <v>Port Sharon</v>
      </c>
      <c r="W431" t="str">
        <f>VLOOKUP(Table7[[#This Row],[Store_ID]],Table5[#All],5,FALSE)</f>
        <v>Online</v>
      </c>
      <c r="X431">
        <v>4</v>
      </c>
      <c r="Y431">
        <v>149.83000000000001</v>
      </c>
      <c r="Z431">
        <v>0.02</v>
      </c>
      <c r="AA431" t="s">
        <v>1824</v>
      </c>
      <c r="AB431">
        <v>587.33360000000005</v>
      </c>
    </row>
    <row r="432" spans="1:28" x14ac:dyDescent="0.25">
      <c r="A432" t="s">
        <v>2256</v>
      </c>
      <c r="B432" s="2">
        <v>45445</v>
      </c>
      <c r="C432" t="s">
        <v>14</v>
      </c>
      <c r="D432" t="str">
        <f>VLOOKUP(Table7[[#This Row],[Customer_ID]],Table1[#All],2,FALSE)</f>
        <v>Eugene Nelson</v>
      </c>
      <c r="E432">
        <f t="shared" si="19"/>
        <v>2</v>
      </c>
      <c r="F432">
        <f t="shared" si="20"/>
        <v>6</v>
      </c>
      <c r="G432">
        <f t="shared" si="21"/>
        <v>2024</v>
      </c>
      <c r="H432">
        <f>VLOOKUP(Table7[[#This Row],[Customer_ID]],Table1[#All],3,FALSE)</f>
        <v>26</v>
      </c>
      <c r="I432" t="str">
        <f>VLOOKUP(Table7[[#This Row],[Customer_ID]],Table1[#All],4,FALSE)</f>
        <v>Female</v>
      </c>
      <c r="J432" t="str">
        <f>VLOOKUP(Table7[[#This Row],[Customer_ID]],Table1[#All],5,FALSE)</f>
        <v>Phillipsmouth</v>
      </c>
      <c r="K432" t="str">
        <f>VLOOKUP(Table7[[#This Row],[Customer_ID]],Table1[#All],6,FALSE)</f>
        <v>North Dakota</v>
      </c>
      <c r="L432" t="str">
        <f>VLOOKUP(Table7[[#This Row],[Customer_ID]],Table1[#All],7,FALSE)</f>
        <v>USA</v>
      </c>
      <c r="M432" t="str">
        <f>VLOOKUP(Table7[[#This Row],[Customer_ID]],Table1[#All],8,FALSE)</f>
        <v>Platinum</v>
      </c>
      <c r="N432" t="s">
        <v>1650</v>
      </c>
      <c r="O432" t="str">
        <f>VLOOKUP(Table7[[#This Row],[Product_ID]],Table4_2[#All],3,FALSE)</f>
        <v>Electronics</v>
      </c>
      <c r="P432" t="str">
        <f>VLOOKUP(Table7[[#This Row],[Product_ID]],Table4_2[#All],4,FALSE)</f>
        <v>Accessories</v>
      </c>
      <c r="Q432">
        <f>VLOOKUP(Table7[[#This Row],[Product_ID]],Table4_2[#All],5,FALSE)</f>
        <v>88.49</v>
      </c>
      <c r="R432">
        <f>VLOOKUP(Table7[[#This Row],[Product_ID]],Table4_2[#All],6,FALSE)</f>
        <v>246</v>
      </c>
      <c r="S432" t="s">
        <v>1799</v>
      </c>
      <c r="T432" t="str">
        <f>VLOOKUP(Table7[[#This Row],[Store_ID]],Table5[#All],2,FALSE)</f>
        <v>Mcdonald Inc</v>
      </c>
      <c r="U432" t="str">
        <f>VLOOKUP(Table7[[#This Row],[Store_ID]],Table5[#All],3,FALSE)</f>
        <v>South</v>
      </c>
      <c r="V432" t="str">
        <f>VLOOKUP(Table7[[#This Row],[Store_ID]],Table5[#All],4,FALSE)</f>
        <v>Christopherland</v>
      </c>
      <c r="W432" t="str">
        <f>VLOOKUP(Table7[[#This Row],[Store_ID]],Table5[#All],5,FALSE)</f>
        <v>Outlet</v>
      </c>
      <c r="X432">
        <v>3</v>
      </c>
      <c r="Y432">
        <v>287.70999999999998</v>
      </c>
      <c r="Z432">
        <v>0.03</v>
      </c>
      <c r="AA432" t="s">
        <v>1829</v>
      </c>
      <c r="AB432">
        <v>837.23609999999985</v>
      </c>
    </row>
    <row r="433" spans="1:28" x14ac:dyDescent="0.25">
      <c r="A433" t="s">
        <v>2257</v>
      </c>
      <c r="B433" s="2">
        <v>45860</v>
      </c>
      <c r="C433" t="s">
        <v>338</v>
      </c>
      <c r="D433" t="str">
        <f>VLOOKUP(Table7[[#This Row],[Customer_ID]],Table1[#All],2,FALSE)</f>
        <v>David Patterson</v>
      </c>
      <c r="E433">
        <f t="shared" si="19"/>
        <v>22</v>
      </c>
      <c r="F433">
        <f t="shared" si="20"/>
        <v>7</v>
      </c>
      <c r="G433">
        <f t="shared" si="21"/>
        <v>2025</v>
      </c>
      <c r="H433">
        <f>VLOOKUP(Table7[[#This Row],[Customer_ID]],Table1[#All],3,FALSE)</f>
        <v>43</v>
      </c>
      <c r="I433" t="str">
        <f>VLOOKUP(Table7[[#This Row],[Customer_ID]],Table1[#All],4,FALSE)</f>
        <v>Female</v>
      </c>
      <c r="J433" t="str">
        <f>VLOOKUP(Table7[[#This Row],[Customer_ID]],Table1[#All],5,FALSE)</f>
        <v>New Amyport</v>
      </c>
      <c r="K433" t="str">
        <f>VLOOKUP(Table7[[#This Row],[Customer_ID]],Table1[#All],6,FALSE)</f>
        <v>Nevada</v>
      </c>
      <c r="L433" t="str">
        <f>VLOOKUP(Table7[[#This Row],[Customer_ID]],Table1[#All],7,FALSE)</f>
        <v>USA</v>
      </c>
      <c r="M433" t="str">
        <f>VLOOKUP(Table7[[#This Row],[Customer_ID]],Table1[#All],8,FALSE)</f>
        <v>Gold</v>
      </c>
      <c r="N433" t="s">
        <v>1682</v>
      </c>
      <c r="O433" t="str">
        <f>VLOOKUP(Table7[[#This Row],[Product_ID]],Table4_2[#All],3,FALSE)</f>
        <v>Electronics</v>
      </c>
      <c r="P433" t="str">
        <f>VLOOKUP(Table7[[#This Row],[Product_ID]],Table4_2[#All],4,FALSE)</f>
        <v>Accessories</v>
      </c>
      <c r="Q433">
        <f>VLOOKUP(Table7[[#This Row],[Product_ID]],Table4_2[#All],5,FALSE)</f>
        <v>349.17</v>
      </c>
      <c r="R433">
        <f>VLOOKUP(Table7[[#This Row],[Product_ID]],Table4_2[#All],6,FALSE)</f>
        <v>476</v>
      </c>
      <c r="S433" t="s">
        <v>1776</v>
      </c>
      <c r="T433" t="str">
        <f>VLOOKUP(Table7[[#This Row],[Store_ID]],Table5[#All],2,FALSE)</f>
        <v>Benson-Elliott</v>
      </c>
      <c r="U433" t="str">
        <f>VLOOKUP(Table7[[#This Row],[Store_ID]],Table5[#All],3,FALSE)</f>
        <v>East</v>
      </c>
      <c r="V433" t="str">
        <f>VLOOKUP(Table7[[#This Row],[Store_ID]],Table5[#All],4,FALSE)</f>
        <v>Port Josephberg</v>
      </c>
      <c r="W433" t="str">
        <f>VLOOKUP(Table7[[#This Row],[Store_ID]],Table5[#All],5,FALSE)</f>
        <v>Online</v>
      </c>
      <c r="X433">
        <v>2</v>
      </c>
      <c r="Y433">
        <v>849.8</v>
      </c>
      <c r="Z433">
        <v>0.06</v>
      </c>
      <c r="AA433" t="s">
        <v>1829</v>
      </c>
      <c r="AB433">
        <v>1597.624</v>
      </c>
    </row>
    <row r="434" spans="1:28" x14ac:dyDescent="0.25">
      <c r="A434" t="s">
        <v>2258</v>
      </c>
      <c r="B434" s="2">
        <v>45725</v>
      </c>
      <c r="C434" t="s">
        <v>75</v>
      </c>
      <c r="D434" t="str">
        <f>VLOOKUP(Table7[[#This Row],[Customer_ID]],Table1[#All],2,FALSE)</f>
        <v>John Scott</v>
      </c>
      <c r="E434">
        <f t="shared" si="19"/>
        <v>9</v>
      </c>
      <c r="F434">
        <f t="shared" si="20"/>
        <v>3</v>
      </c>
      <c r="G434">
        <f t="shared" si="21"/>
        <v>2025</v>
      </c>
      <c r="H434">
        <f>VLOOKUP(Table7[[#This Row],[Customer_ID]],Table1[#All],3,FALSE)</f>
        <v>24</v>
      </c>
      <c r="I434" t="str">
        <f>VLOOKUP(Table7[[#This Row],[Customer_ID]],Table1[#All],4,FALSE)</f>
        <v>Female</v>
      </c>
      <c r="J434" t="str">
        <f>VLOOKUP(Table7[[#This Row],[Customer_ID]],Table1[#All],5,FALSE)</f>
        <v>South Christopher</v>
      </c>
      <c r="K434" t="str">
        <f>VLOOKUP(Table7[[#This Row],[Customer_ID]],Table1[#All],6,FALSE)</f>
        <v>Pennsylvania</v>
      </c>
      <c r="L434" t="str">
        <f>VLOOKUP(Table7[[#This Row],[Customer_ID]],Table1[#All],7,FALSE)</f>
        <v>USA</v>
      </c>
      <c r="M434" t="str">
        <f>VLOOKUP(Table7[[#This Row],[Customer_ID]],Table1[#All],8,FALSE)</f>
        <v>Bronze</v>
      </c>
      <c r="N434" t="s">
        <v>1630</v>
      </c>
      <c r="O434" t="str">
        <f>VLOOKUP(Table7[[#This Row],[Product_ID]],Table4_2[#All],3,FALSE)</f>
        <v>Sports</v>
      </c>
      <c r="P434" t="str">
        <f>VLOOKUP(Table7[[#This Row],[Product_ID]],Table4_2[#All],4,FALSE)</f>
        <v>Fitness</v>
      </c>
      <c r="Q434">
        <f>VLOOKUP(Table7[[#This Row],[Product_ID]],Table4_2[#All],5,FALSE)</f>
        <v>313.26</v>
      </c>
      <c r="R434">
        <f>VLOOKUP(Table7[[#This Row],[Product_ID]],Table4_2[#All],6,FALSE)</f>
        <v>369</v>
      </c>
      <c r="S434" t="s">
        <v>1766</v>
      </c>
      <c r="T434" t="str">
        <f>VLOOKUP(Table7[[#This Row],[Store_ID]],Table5[#All],2,FALSE)</f>
        <v>Johnson-Wright</v>
      </c>
      <c r="U434" t="str">
        <f>VLOOKUP(Table7[[#This Row],[Store_ID]],Table5[#All],3,FALSE)</f>
        <v>North</v>
      </c>
      <c r="V434" t="str">
        <f>VLOOKUP(Table7[[#This Row],[Store_ID]],Table5[#All],4,FALSE)</f>
        <v>Hoodberg</v>
      </c>
      <c r="W434" t="str">
        <f>VLOOKUP(Table7[[#This Row],[Store_ID]],Table5[#All],5,FALSE)</f>
        <v>Outlet</v>
      </c>
      <c r="X434">
        <v>3</v>
      </c>
      <c r="Y434">
        <v>482.58</v>
      </c>
      <c r="Z434">
        <v>0.28000000000000003</v>
      </c>
      <c r="AA434" t="s">
        <v>1826</v>
      </c>
      <c r="AB434">
        <v>1042.3728000000001</v>
      </c>
    </row>
    <row r="435" spans="1:28" x14ac:dyDescent="0.25">
      <c r="A435" t="s">
        <v>2259</v>
      </c>
      <c r="B435" s="2">
        <v>45699</v>
      </c>
      <c r="C435" t="s">
        <v>399</v>
      </c>
      <c r="D435" t="str">
        <f>VLOOKUP(Table7[[#This Row],[Customer_ID]],Table1[#All],2,FALSE)</f>
        <v>Ryan Hernandez</v>
      </c>
      <c r="E435">
        <f t="shared" si="19"/>
        <v>11</v>
      </c>
      <c r="F435">
        <f t="shared" si="20"/>
        <v>2</v>
      </c>
      <c r="G435">
        <f t="shared" si="21"/>
        <v>2025</v>
      </c>
      <c r="H435">
        <f>VLOOKUP(Table7[[#This Row],[Customer_ID]],Table1[#All],3,FALSE)</f>
        <v>30</v>
      </c>
      <c r="I435" t="str">
        <f>VLOOKUP(Table7[[#This Row],[Customer_ID]],Table1[#All],4,FALSE)</f>
        <v>Male</v>
      </c>
      <c r="J435" t="str">
        <f>VLOOKUP(Table7[[#This Row],[Customer_ID]],Table1[#All],5,FALSE)</f>
        <v>East Donna</v>
      </c>
      <c r="K435" t="str">
        <f>VLOOKUP(Table7[[#This Row],[Customer_ID]],Table1[#All],6,FALSE)</f>
        <v>Nevada</v>
      </c>
      <c r="L435" t="str">
        <f>VLOOKUP(Table7[[#This Row],[Customer_ID]],Table1[#All],7,FALSE)</f>
        <v>USA</v>
      </c>
      <c r="M435" t="str">
        <f>VLOOKUP(Table7[[#This Row],[Customer_ID]],Table1[#All],8,FALSE)</f>
        <v>Bronze</v>
      </c>
      <c r="N435" t="s">
        <v>1666</v>
      </c>
      <c r="O435" t="str">
        <f>VLOOKUP(Table7[[#This Row],[Product_ID]],Table4_2[#All],3,FALSE)</f>
        <v>Beauty</v>
      </c>
      <c r="P435" t="str">
        <f>VLOOKUP(Table7[[#This Row],[Product_ID]],Table4_2[#All],4,FALSE)</f>
        <v>Haircare</v>
      </c>
      <c r="Q435">
        <f>VLOOKUP(Table7[[#This Row],[Product_ID]],Table4_2[#All],5,FALSE)</f>
        <v>17.309999999999999</v>
      </c>
      <c r="R435">
        <f>VLOOKUP(Table7[[#This Row],[Product_ID]],Table4_2[#All],6,FALSE)</f>
        <v>399</v>
      </c>
      <c r="S435" t="s">
        <v>1761</v>
      </c>
      <c r="T435" t="str">
        <f>VLOOKUP(Table7[[#This Row],[Store_ID]],Table5[#All],2,FALSE)</f>
        <v>Black-Horn</v>
      </c>
      <c r="U435" t="str">
        <f>VLOOKUP(Table7[[#This Row],[Store_ID]],Table5[#All],3,FALSE)</f>
        <v>South</v>
      </c>
      <c r="V435" t="str">
        <f>VLOOKUP(Table7[[#This Row],[Store_ID]],Table5[#All],4,FALSE)</f>
        <v>North Nancyview</v>
      </c>
      <c r="W435" t="str">
        <f>VLOOKUP(Table7[[#This Row],[Store_ID]],Table5[#All],5,FALSE)</f>
        <v>Outlet</v>
      </c>
      <c r="X435">
        <v>2</v>
      </c>
      <c r="Y435">
        <v>64.7</v>
      </c>
      <c r="Z435">
        <v>0</v>
      </c>
      <c r="AA435" t="s">
        <v>1824</v>
      </c>
      <c r="AB435">
        <v>129.4</v>
      </c>
    </row>
    <row r="436" spans="1:28" x14ac:dyDescent="0.25">
      <c r="A436" t="s">
        <v>2260</v>
      </c>
      <c r="B436" s="2">
        <v>45266</v>
      </c>
      <c r="C436" t="s">
        <v>499</v>
      </c>
      <c r="D436" t="str">
        <f>VLOOKUP(Table7[[#This Row],[Customer_ID]],Table1[#All],2,FALSE)</f>
        <v>Theresa Campbell</v>
      </c>
      <c r="E436">
        <f t="shared" si="19"/>
        <v>6</v>
      </c>
      <c r="F436">
        <f t="shared" si="20"/>
        <v>12</v>
      </c>
      <c r="G436">
        <f t="shared" si="21"/>
        <v>2023</v>
      </c>
      <c r="H436">
        <f>VLOOKUP(Table7[[#This Row],[Customer_ID]],Table1[#All],3,FALSE)</f>
        <v>42</v>
      </c>
      <c r="I436" t="str">
        <f>VLOOKUP(Table7[[#This Row],[Customer_ID]],Table1[#All],4,FALSE)</f>
        <v>Female</v>
      </c>
      <c r="J436" t="str">
        <f>VLOOKUP(Table7[[#This Row],[Customer_ID]],Table1[#All],5,FALSE)</f>
        <v>New Brian</v>
      </c>
      <c r="K436" t="str">
        <f>VLOOKUP(Table7[[#This Row],[Customer_ID]],Table1[#All],6,FALSE)</f>
        <v>Wisconsin</v>
      </c>
      <c r="L436" t="str">
        <f>VLOOKUP(Table7[[#This Row],[Customer_ID]],Table1[#All],7,FALSE)</f>
        <v>USA</v>
      </c>
      <c r="M436" t="str">
        <f>VLOOKUP(Table7[[#This Row],[Customer_ID]],Table1[#All],8,FALSE)</f>
        <v>Bronze</v>
      </c>
      <c r="N436" t="s">
        <v>1555</v>
      </c>
      <c r="O436" t="str">
        <f>VLOOKUP(Table7[[#This Row],[Product_ID]],Table4_2[#All],3,FALSE)</f>
        <v>Clothing</v>
      </c>
      <c r="P436" t="str">
        <f>VLOOKUP(Table7[[#This Row],[Product_ID]],Table4_2[#All],4,FALSE)</f>
        <v>Accessories</v>
      </c>
      <c r="Q436">
        <f>VLOOKUP(Table7[[#This Row],[Product_ID]],Table4_2[#All],5,FALSE)</f>
        <v>261</v>
      </c>
      <c r="R436">
        <f>VLOOKUP(Table7[[#This Row],[Product_ID]],Table4_2[#All],6,FALSE)</f>
        <v>59</v>
      </c>
      <c r="S436" t="s">
        <v>1773</v>
      </c>
      <c r="T436" t="str">
        <f>VLOOKUP(Table7[[#This Row],[Store_ID]],Table5[#All],2,FALSE)</f>
        <v>Gray Ltd</v>
      </c>
      <c r="U436" t="str">
        <f>VLOOKUP(Table7[[#This Row],[Store_ID]],Table5[#All],3,FALSE)</f>
        <v>North</v>
      </c>
      <c r="V436" t="str">
        <f>VLOOKUP(Table7[[#This Row],[Store_ID]],Table5[#All],4,FALSE)</f>
        <v>New Michaelchester</v>
      </c>
      <c r="W436" t="str">
        <f>VLOOKUP(Table7[[#This Row],[Store_ID]],Table5[#All],5,FALSE)</f>
        <v>Outlet</v>
      </c>
      <c r="X436">
        <v>3</v>
      </c>
      <c r="Y436">
        <v>589.83000000000004</v>
      </c>
      <c r="Z436">
        <v>0.26</v>
      </c>
      <c r="AA436" t="s">
        <v>1824</v>
      </c>
      <c r="AB436">
        <v>1309.4226000000001</v>
      </c>
    </row>
    <row r="437" spans="1:28" x14ac:dyDescent="0.25">
      <c r="A437" t="s">
        <v>2261</v>
      </c>
      <c r="B437" s="2">
        <v>45889</v>
      </c>
      <c r="C437" t="s">
        <v>914</v>
      </c>
      <c r="D437" t="str">
        <f>VLOOKUP(Table7[[#This Row],[Customer_ID]],Table1[#All],2,FALSE)</f>
        <v>Misty Ferguson</v>
      </c>
      <c r="E437">
        <f t="shared" si="19"/>
        <v>20</v>
      </c>
      <c r="F437">
        <f t="shared" si="20"/>
        <v>8</v>
      </c>
      <c r="G437">
        <f t="shared" si="21"/>
        <v>2025</v>
      </c>
      <c r="H437">
        <f>VLOOKUP(Table7[[#This Row],[Customer_ID]],Table1[#All],3,FALSE)</f>
        <v>58</v>
      </c>
      <c r="I437" t="str">
        <f>VLOOKUP(Table7[[#This Row],[Customer_ID]],Table1[#All],4,FALSE)</f>
        <v>Male</v>
      </c>
      <c r="J437" t="str">
        <f>VLOOKUP(Table7[[#This Row],[Customer_ID]],Table1[#All],5,FALSE)</f>
        <v>North Joseside</v>
      </c>
      <c r="K437" t="str">
        <f>VLOOKUP(Table7[[#This Row],[Customer_ID]],Table1[#All],6,FALSE)</f>
        <v>Connecticut</v>
      </c>
      <c r="L437" t="str">
        <f>VLOOKUP(Table7[[#This Row],[Customer_ID]],Table1[#All],7,FALSE)</f>
        <v>USA</v>
      </c>
      <c r="M437" t="str">
        <f>VLOOKUP(Table7[[#This Row],[Customer_ID]],Table1[#All],8,FALSE)</f>
        <v>Gold</v>
      </c>
      <c r="N437" t="s">
        <v>1551</v>
      </c>
      <c r="O437" t="str">
        <f>VLOOKUP(Table7[[#This Row],[Product_ID]],Table4_2[#All],3,FALSE)</f>
        <v>Clothing</v>
      </c>
      <c r="P437" t="str">
        <f>VLOOKUP(Table7[[#This Row],[Product_ID]],Table4_2[#All],4,FALSE)</f>
        <v>Outerwear</v>
      </c>
      <c r="Q437">
        <f>VLOOKUP(Table7[[#This Row],[Product_ID]],Table4_2[#All],5,FALSE)</f>
        <v>364.67</v>
      </c>
      <c r="R437">
        <f>VLOOKUP(Table7[[#This Row],[Product_ID]],Table4_2[#All],6,FALSE)</f>
        <v>452</v>
      </c>
      <c r="S437" t="s">
        <v>1786</v>
      </c>
      <c r="T437" t="str">
        <f>VLOOKUP(Table7[[#This Row],[Store_ID]],Table5[#All],2,FALSE)</f>
        <v>Moore, Padilla and Butler</v>
      </c>
      <c r="U437" t="str">
        <f>VLOOKUP(Table7[[#This Row],[Store_ID]],Table5[#All],3,FALSE)</f>
        <v>South</v>
      </c>
      <c r="V437" t="str">
        <f>VLOOKUP(Table7[[#This Row],[Store_ID]],Table5[#All],4,FALSE)</f>
        <v>East Johnstad</v>
      </c>
      <c r="W437" t="str">
        <f>VLOOKUP(Table7[[#This Row],[Store_ID]],Table5[#All],5,FALSE)</f>
        <v>Flagship</v>
      </c>
      <c r="X437">
        <v>4</v>
      </c>
      <c r="Y437">
        <v>758.49</v>
      </c>
      <c r="Z437">
        <v>0.16</v>
      </c>
      <c r="AA437" t="s">
        <v>1829</v>
      </c>
      <c r="AB437">
        <v>2548.5264000000002</v>
      </c>
    </row>
    <row r="438" spans="1:28" x14ac:dyDescent="0.25">
      <c r="A438" t="s">
        <v>2262</v>
      </c>
      <c r="B438" s="2">
        <v>45555</v>
      </c>
      <c r="C438" t="s">
        <v>202</v>
      </c>
      <c r="D438" t="str">
        <f>VLOOKUP(Table7[[#This Row],[Customer_ID]],Table1[#All],2,FALSE)</f>
        <v>Sharon Brown</v>
      </c>
      <c r="E438">
        <f t="shared" si="19"/>
        <v>20</v>
      </c>
      <c r="F438">
        <f t="shared" si="20"/>
        <v>9</v>
      </c>
      <c r="G438">
        <f t="shared" si="21"/>
        <v>2024</v>
      </c>
      <c r="H438">
        <f>VLOOKUP(Table7[[#This Row],[Customer_ID]],Table1[#All],3,FALSE)</f>
        <v>37</v>
      </c>
      <c r="I438" t="str">
        <f>VLOOKUP(Table7[[#This Row],[Customer_ID]],Table1[#All],4,FALSE)</f>
        <v>Female</v>
      </c>
      <c r="J438" t="str">
        <f>VLOOKUP(Table7[[#This Row],[Customer_ID]],Table1[#All],5,FALSE)</f>
        <v>East Andrea</v>
      </c>
      <c r="K438" t="str">
        <f>VLOOKUP(Table7[[#This Row],[Customer_ID]],Table1[#All],6,FALSE)</f>
        <v>Michigan</v>
      </c>
      <c r="L438" t="str">
        <f>VLOOKUP(Table7[[#This Row],[Customer_ID]],Table1[#All],7,FALSE)</f>
        <v>USA</v>
      </c>
      <c r="M438" t="str">
        <f>VLOOKUP(Table7[[#This Row],[Customer_ID]],Table1[#All],8,FALSE)</f>
        <v>Gold</v>
      </c>
      <c r="N438" t="s">
        <v>1622</v>
      </c>
      <c r="O438" t="str">
        <f>VLOOKUP(Table7[[#This Row],[Product_ID]],Table4_2[#All],3,FALSE)</f>
        <v>Clothing</v>
      </c>
      <c r="P438" t="str">
        <f>VLOOKUP(Table7[[#This Row],[Product_ID]],Table4_2[#All],4,FALSE)</f>
        <v>Footwear</v>
      </c>
      <c r="Q438">
        <f>VLOOKUP(Table7[[#This Row],[Product_ID]],Table4_2[#All],5,FALSE)</f>
        <v>353.47</v>
      </c>
      <c r="R438">
        <f>VLOOKUP(Table7[[#This Row],[Product_ID]],Table4_2[#All],6,FALSE)</f>
        <v>214</v>
      </c>
      <c r="S438" t="s">
        <v>1794</v>
      </c>
      <c r="T438" t="str">
        <f>VLOOKUP(Table7[[#This Row],[Store_ID]],Table5[#All],2,FALSE)</f>
        <v>Thomas, Bridges and Harris</v>
      </c>
      <c r="U438" t="str">
        <f>VLOOKUP(Table7[[#This Row],[Store_ID]],Table5[#All],3,FALSE)</f>
        <v>North</v>
      </c>
      <c r="V438" t="str">
        <f>VLOOKUP(Table7[[#This Row],[Store_ID]],Table5[#All],4,FALSE)</f>
        <v>Sabrinatown</v>
      </c>
      <c r="W438" t="str">
        <f>VLOOKUP(Table7[[#This Row],[Store_ID]],Table5[#All],5,FALSE)</f>
        <v>Online</v>
      </c>
      <c r="X438">
        <v>4</v>
      </c>
      <c r="Y438">
        <v>747.56</v>
      </c>
      <c r="Z438">
        <v>0.09</v>
      </c>
      <c r="AA438" t="s">
        <v>1829</v>
      </c>
      <c r="AB438">
        <v>2721.1183999999998</v>
      </c>
    </row>
    <row r="439" spans="1:28" x14ac:dyDescent="0.25">
      <c r="A439" t="s">
        <v>2263</v>
      </c>
      <c r="B439" s="2">
        <v>45813</v>
      </c>
      <c r="C439" t="s">
        <v>809</v>
      </c>
      <c r="D439" t="str">
        <f>VLOOKUP(Table7[[#This Row],[Customer_ID]],Table1[#All],2,FALSE)</f>
        <v>Dr. Ashley Yates MD</v>
      </c>
      <c r="E439">
        <f t="shared" si="19"/>
        <v>5</v>
      </c>
      <c r="F439">
        <f t="shared" si="20"/>
        <v>6</v>
      </c>
      <c r="G439">
        <f t="shared" si="21"/>
        <v>2025</v>
      </c>
      <c r="H439">
        <f>VLOOKUP(Table7[[#This Row],[Customer_ID]],Table1[#All],3,FALSE)</f>
        <v>32</v>
      </c>
      <c r="I439" t="str">
        <f>VLOOKUP(Table7[[#This Row],[Customer_ID]],Table1[#All],4,FALSE)</f>
        <v>Male</v>
      </c>
      <c r="J439" t="str">
        <f>VLOOKUP(Table7[[#This Row],[Customer_ID]],Table1[#All],5,FALSE)</f>
        <v>New Maria</v>
      </c>
      <c r="K439" t="str">
        <f>VLOOKUP(Table7[[#This Row],[Customer_ID]],Table1[#All],6,FALSE)</f>
        <v>Wisconsin</v>
      </c>
      <c r="L439" t="str">
        <f>VLOOKUP(Table7[[#This Row],[Customer_ID]],Table1[#All],7,FALSE)</f>
        <v>USA</v>
      </c>
      <c r="M439" t="str">
        <f>VLOOKUP(Table7[[#This Row],[Customer_ID]],Table1[#All],8,FALSE)</f>
        <v>Bronze</v>
      </c>
      <c r="N439" t="s">
        <v>1628</v>
      </c>
      <c r="O439" t="str">
        <f>VLOOKUP(Table7[[#This Row],[Product_ID]],Table4_2[#All],3,FALSE)</f>
        <v>Electronics</v>
      </c>
      <c r="P439" t="str">
        <f>VLOOKUP(Table7[[#This Row],[Product_ID]],Table4_2[#All],4,FALSE)</f>
        <v>Audio</v>
      </c>
      <c r="Q439">
        <f>VLOOKUP(Table7[[#This Row],[Product_ID]],Table4_2[#All],5,FALSE)</f>
        <v>38.520000000000003</v>
      </c>
      <c r="R439">
        <f>VLOOKUP(Table7[[#This Row],[Product_ID]],Table4_2[#All],6,FALSE)</f>
        <v>378</v>
      </c>
      <c r="S439" t="s">
        <v>1807</v>
      </c>
      <c r="T439" t="str">
        <f>VLOOKUP(Table7[[#This Row],[Store_ID]],Table5[#All],2,FALSE)</f>
        <v>Holloway Ltd</v>
      </c>
      <c r="U439" t="str">
        <f>VLOOKUP(Table7[[#This Row],[Store_ID]],Table5[#All],3,FALSE)</f>
        <v>North</v>
      </c>
      <c r="V439" t="str">
        <f>VLOOKUP(Table7[[#This Row],[Store_ID]],Table5[#All],4,FALSE)</f>
        <v>Bensonhaven</v>
      </c>
      <c r="W439" t="str">
        <f>VLOOKUP(Table7[[#This Row],[Store_ID]],Table5[#All],5,FALSE)</f>
        <v>Flagship</v>
      </c>
      <c r="X439">
        <v>3</v>
      </c>
      <c r="Y439">
        <v>551.22</v>
      </c>
      <c r="Z439">
        <v>0.12</v>
      </c>
      <c r="AA439" t="s">
        <v>1826</v>
      </c>
      <c r="AB439">
        <v>1455.2208000000001</v>
      </c>
    </row>
    <row r="440" spans="1:28" x14ac:dyDescent="0.25">
      <c r="A440" t="s">
        <v>2264</v>
      </c>
      <c r="B440" s="2">
        <v>45811</v>
      </c>
      <c r="C440" t="s">
        <v>532</v>
      </c>
      <c r="D440" t="str">
        <f>VLOOKUP(Table7[[#This Row],[Customer_ID]],Table1[#All],2,FALSE)</f>
        <v>Brian Choi</v>
      </c>
      <c r="E440">
        <f t="shared" si="19"/>
        <v>3</v>
      </c>
      <c r="F440">
        <f t="shared" si="20"/>
        <v>6</v>
      </c>
      <c r="G440">
        <f t="shared" si="21"/>
        <v>2025</v>
      </c>
      <c r="H440">
        <f>VLOOKUP(Table7[[#This Row],[Customer_ID]],Table1[#All],3,FALSE)</f>
        <v>46</v>
      </c>
      <c r="I440" t="str">
        <f>VLOOKUP(Table7[[#This Row],[Customer_ID]],Table1[#All],4,FALSE)</f>
        <v>Female</v>
      </c>
      <c r="J440" t="str">
        <f>VLOOKUP(Table7[[#This Row],[Customer_ID]],Table1[#All],5,FALSE)</f>
        <v>Floydton</v>
      </c>
      <c r="K440" t="str">
        <f>VLOOKUP(Table7[[#This Row],[Customer_ID]],Table1[#All],6,FALSE)</f>
        <v>New Jersey</v>
      </c>
      <c r="L440" t="str">
        <f>VLOOKUP(Table7[[#This Row],[Customer_ID]],Table1[#All],7,FALSE)</f>
        <v>USA</v>
      </c>
      <c r="M440" t="str">
        <f>VLOOKUP(Table7[[#This Row],[Customer_ID]],Table1[#All],8,FALSE)</f>
        <v>Gold</v>
      </c>
      <c r="N440" t="s">
        <v>1686</v>
      </c>
      <c r="O440" t="str">
        <f>VLOOKUP(Table7[[#This Row],[Product_ID]],Table4_2[#All],3,FALSE)</f>
        <v>Clothing</v>
      </c>
      <c r="P440" t="str">
        <f>VLOOKUP(Table7[[#This Row],[Product_ID]],Table4_2[#All],4,FALSE)</f>
        <v>Bottoms</v>
      </c>
      <c r="Q440">
        <f>VLOOKUP(Table7[[#This Row],[Product_ID]],Table4_2[#All],5,FALSE)</f>
        <v>218.22</v>
      </c>
      <c r="R440">
        <f>VLOOKUP(Table7[[#This Row],[Product_ID]],Table4_2[#All],6,FALSE)</f>
        <v>224</v>
      </c>
      <c r="S440" t="s">
        <v>1799</v>
      </c>
      <c r="T440" t="str">
        <f>VLOOKUP(Table7[[#This Row],[Store_ID]],Table5[#All],2,FALSE)</f>
        <v>Mcdonald Inc</v>
      </c>
      <c r="U440" t="str">
        <f>VLOOKUP(Table7[[#This Row],[Store_ID]],Table5[#All],3,FALSE)</f>
        <v>South</v>
      </c>
      <c r="V440" t="str">
        <f>VLOOKUP(Table7[[#This Row],[Store_ID]],Table5[#All],4,FALSE)</f>
        <v>Christopherland</v>
      </c>
      <c r="W440" t="str">
        <f>VLOOKUP(Table7[[#This Row],[Store_ID]],Table5[#All],5,FALSE)</f>
        <v>Outlet</v>
      </c>
      <c r="X440">
        <v>2</v>
      </c>
      <c r="Y440">
        <v>527.05999999999995</v>
      </c>
      <c r="Z440">
        <v>0.17</v>
      </c>
      <c r="AA440" t="s">
        <v>1826</v>
      </c>
      <c r="AB440">
        <v>874.91959999999983</v>
      </c>
    </row>
    <row r="441" spans="1:28" x14ac:dyDescent="0.25">
      <c r="A441" t="s">
        <v>2265</v>
      </c>
      <c r="B441" s="2">
        <v>45670</v>
      </c>
      <c r="C441" t="s">
        <v>350</v>
      </c>
      <c r="D441" t="str">
        <f>VLOOKUP(Table7[[#This Row],[Customer_ID]],Table1[#All],2,FALSE)</f>
        <v>Brittney Morgan</v>
      </c>
      <c r="E441">
        <f t="shared" si="19"/>
        <v>13</v>
      </c>
      <c r="F441">
        <f t="shared" si="20"/>
        <v>1</v>
      </c>
      <c r="G441">
        <f t="shared" si="21"/>
        <v>2025</v>
      </c>
      <c r="H441">
        <f>VLOOKUP(Table7[[#This Row],[Customer_ID]],Table1[#All],3,FALSE)</f>
        <v>24</v>
      </c>
      <c r="I441" t="str">
        <f>VLOOKUP(Table7[[#This Row],[Customer_ID]],Table1[#All],4,FALSE)</f>
        <v>Male</v>
      </c>
      <c r="J441" t="str">
        <f>VLOOKUP(Table7[[#This Row],[Customer_ID]],Table1[#All],5,FALSE)</f>
        <v>Lake Kaylahaven</v>
      </c>
      <c r="K441" t="str">
        <f>VLOOKUP(Table7[[#This Row],[Customer_ID]],Table1[#All],6,FALSE)</f>
        <v>Alaska</v>
      </c>
      <c r="L441" t="str">
        <f>VLOOKUP(Table7[[#This Row],[Customer_ID]],Table1[#All],7,FALSE)</f>
        <v>USA</v>
      </c>
      <c r="M441" t="str">
        <f>VLOOKUP(Table7[[#This Row],[Customer_ID]],Table1[#All],8,FALSE)</f>
        <v>Gold</v>
      </c>
      <c r="N441" t="s">
        <v>1672</v>
      </c>
      <c r="O441" t="str">
        <f>VLOOKUP(Table7[[#This Row],[Product_ID]],Table4_2[#All],3,FALSE)</f>
        <v>Electronics</v>
      </c>
      <c r="P441" t="str">
        <f>VLOOKUP(Table7[[#This Row],[Product_ID]],Table4_2[#All],4,FALSE)</f>
        <v>Computer</v>
      </c>
      <c r="Q441">
        <f>VLOOKUP(Table7[[#This Row],[Product_ID]],Table4_2[#All],5,FALSE)</f>
        <v>86.42</v>
      </c>
      <c r="R441">
        <f>VLOOKUP(Table7[[#This Row],[Product_ID]],Table4_2[#All],6,FALSE)</f>
        <v>222</v>
      </c>
      <c r="S441" t="s">
        <v>1773</v>
      </c>
      <c r="T441" t="str">
        <f>VLOOKUP(Table7[[#This Row],[Store_ID]],Table5[#All],2,FALSE)</f>
        <v>Gray Ltd</v>
      </c>
      <c r="U441" t="str">
        <f>VLOOKUP(Table7[[#This Row],[Store_ID]],Table5[#All],3,FALSE)</f>
        <v>North</v>
      </c>
      <c r="V441" t="str">
        <f>VLOOKUP(Table7[[#This Row],[Store_ID]],Table5[#All],4,FALSE)</f>
        <v>New Michaelchester</v>
      </c>
      <c r="W441" t="str">
        <f>VLOOKUP(Table7[[#This Row],[Store_ID]],Table5[#All],5,FALSE)</f>
        <v>Outlet</v>
      </c>
      <c r="X441">
        <v>4</v>
      </c>
      <c r="Y441">
        <v>875.41</v>
      </c>
      <c r="Z441">
        <v>0.27</v>
      </c>
      <c r="AA441" t="s">
        <v>1824</v>
      </c>
      <c r="AB441">
        <v>2556.1972000000001</v>
      </c>
    </row>
    <row r="442" spans="1:28" x14ac:dyDescent="0.25">
      <c r="A442" t="s">
        <v>2266</v>
      </c>
      <c r="B442" s="2">
        <v>45736</v>
      </c>
      <c r="C442" t="s">
        <v>40</v>
      </c>
      <c r="D442" t="str">
        <f>VLOOKUP(Table7[[#This Row],[Customer_ID]],Table1[#All],2,FALSE)</f>
        <v>Daniel Boyd</v>
      </c>
      <c r="E442">
        <f t="shared" si="19"/>
        <v>20</v>
      </c>
      <c r="F442">
        <f t="shared" si="20"/>
        <v>3</v>
      </c>
      <c r="G442">
        <f t="shared" si="21"/>
        <v>2025</v>
      </c>
      <c r="H442">
        <f>VLOOKUP(Table7[[#This Row],[Customer_ID]],Table1[#All],3,FALSE)</f>
        <v>29</v>
      </c>
      <c r="I442" t="str">
        <f>VLOOKUP(Table7[[#This Row],[Customer_ID]],Table1[#All],4,FALSE)</f>
        <v>Female</v>
      </c>
      <c r="J442" t="str">
        <f>VLOOKUP(Table7[[#This Row],[Customer_ID]],Table1[#All],5,FALSE)</f>
        <v>West Pamelafurt</v>
      </c>
      <c r="K442" t="str">
        <f>VLOOKUP(Table7[[#This Row],[Customer_ID]],Table1[#All],6,FALSE)</f>
        <v>West Virginia</v>
      </c>
      <c r="L442" t="str">
        <f>VLOOKUP(Table7[[#This Row],[Customer_ID]],Table1[#All],7,FALSE)</f>
        <v>USA</v>
      </c>
      <c r="M442" t="str">
        <f>VLOOKUP(Table7[[#This Row],[Customer_ID]],Table1[#All],8,FALSE)</f>
        <v>Bronze</v>
      </c>
      <c r="N442" t="s">
        <v>1718</v>
      </c>
      <c r="O442" t="str">
        <f>VLOOKUP(Table7[[#This Row],[Product_ID]],Table4_2[#All],3,FALSE)</f>
        <v>Clothing</v>
      </c>
      <c r="P442" t="str">
        <f>VLOOKUP(Table7[[#This Row],[Product_ID]],Table4_2[#All],4,FALSE)</f>
        <v>Accessories</v>
      </c>
      <c r="Q442">
        <f>VLOOKUP(Table7[[#This Row],[Product_ID]],Table4_2[#All],5,FALSE)</f>
        <v>119.57</v>
      </c>
      <c r="R442">
        <f>VLOOKUP(Table7[[#This Row],[Product_ID]],Table4_2[#All],6,FALSE)</f>
        <v>210</v>
      </c>
      <c r="S442" t="s">
        <v>1752</v>
      </c>
      <c r="T442" t="str">
        <f>VLOOKUP(Table7[[#This Row],[Store_ID]],Table5[#All],2,FALSE)</f>
        <v>Rivera-Warner</v>
      </c>
      <c r="U442" t="str">
        <f>VLOOKUP(Table7[[#This Row],[Store_ID]],Table5[#All],3,FALSE)</f>
        <v>East</v>
      </c>
      <c r="V442" t="str">
        <f>VLOOKUP(Table7[[#This Row],[Store_ID]],Table5[#All],4,FALSE)</f>
        <v>Washingtonfurt</v>
      </c>
      <c r="W442" t="str">
        <f>VLOOKUP(Table7[[#This Row],[Store_ID]],Table5[#All],5,FALSE)</f>
        <v>Flagship</v>
      </c>
      <c r="X442">
        <v>2</v>
      </c>
      <c r="Y442">
        <v>226.43</v>
      </c>
      <c r="Z442">
        <v>0.03</v>
      </c>
      <c r="AA442" t="s">
        <v>1824</v>
      </c>
      <c r="AB442">
        <v>439.27420000000001</v>
      </c>
    </row>
    <row r="443" spans="1:28" x14ac:dyDescent="0.25">
      <c r="A443" t="s">
        <v>2267</v>
      </c>
      <c r="B443" s="2">
        <v>45480</v>
      </c>
      <c r="C443" t="s">
        <v>141</v>
      </c>
      <c r="D443" t="str">
        <f>VLOOKUP(Table7[[#This Row],[Customer_ID]],Table1[#All],2,FALSE)</f>
        <v>Rachel Myers</v>
      </c>
      <c r="E443">
        <f t="shared" si="19"/>
        <v>7</v>
      </c>
      <c r="F443">
        <f t="shared" si="20"/>
        <v>7</v>
      </c>
      <c r="G443">
        <f t="shared" si="21"/>
        <v>2024</v>
      </c>
      <c r="H443">
        <f>VLOOKUP(Table7[[#This Row],[Customer_ID]],Table1[#All],3,FALSE)</f>
        <v>52</v>
      </c>
      <c r="I443" t="str">
        <f>VLOOKUP(Table7[[#This Row],[Customer_ID]],Table1[#All],4,FALSE)</f>
        <v>Male</v>
      </c>
      <c r="J443" t="str">
        <f>VLOOKUP(Table7[[#This Row],[Customer_ID]],Table1[#All],5,FALSE)</f>
        <v>Robertberg</v>
      </c>
      <c r="K443" t="str">
        <f>VLOOKUP(Table7[[#This Row],[Customer_ID]],Table1[#All],6,FALSE)</f>
        <v>North Dakota</v>
      </c>
      <c r="L443" t="str">
        <f>VLOOKUP(Table7[[#This Row],[Customer_ID]],Table1[#All],7,FALSE)</f>
        <v>USA</v>
      </c>
      <c r="M443" t="str">
        <f>VLOOKUP(Table7[[#This Row],[Customer_ID]],Table1[#All],8,FALSE)</f>
        <v>Silver</v>
      </c>
      <c r="N443" t="s">
        <v>1706</v>
      </c>
      <c r="O443" t="str">
        <f>VLOOKUP(Table7[[#This Row],[Product_ID]],Table4_2[#All],3,FALSE)</f>
        <v>Home</v>
      </c>
      <c r="P443" t="str">
        <f>VLOOKUP(Table7[[#This Row],[Product_ID]],Table4_2[#All],4,FALSE)</f>
        <v>Lighting</v>
      </c>
      <c r="Q443">
        <f>VLOOKUP(Table7[[#This Row],[Product_ID]],Table4_2[#All],5,FALSE)</f>
        <v>228.53</v>
      </c>
      <c r="R443">
        <f>VLOOKUP(Table7[[#This Row],[Product_ID]],Table4_2[#All],6,FALSE)</f>
        <v>469</v>
      </c>
      <c r="S443" t="s">
        <v>1773</v>
      </c>
      <c r="T443" t="str">
        <f>VLOOKUP(Table7[[#This Row],[Store_ID]],Table5[#All],2,FALSE)</f>
        <v>Gray Ltd</v>
      </c>
      <c r="U443" t="str">
        <f>VLOOKUP(Table7[[#This Row],[Store_ID]],Table5[#All],3,FALSE)</f>
        <v>North</v>
      </c>
      <c r="V443" t="str">
        <f>VLOOKUP(Table7[[#This Row],[Store_ID]],Table5[#All],4,FALSE)</f>
        <v>New Michaelchester</v>
      </c>
      <c r="W443" t="str">
        <f>VLOOKUP(Table7[[#This Row],[Store_ID]],Table5[#All],5,FALSE)</f>
        <v>Outlet</v>
      </c>
      <c r="X443">
        <v>2</v>
      </c>
      <c r="Y443">
        <v>285.39</v>
      </c>
      <c r="Z443">
        <v>0.1</v>
      </c>
      <c r="AA443" t="s">
        <v>1824</v>
      </c>
      <c r="AB443">
        <v>513.702</v>
      </c>
    </row>
    <row r="444" spans="1:28" x14ac:dyDescent="0.25">
      <c r="A444" t="s">
        <v>2268</v>
      </c>
      <c r="B444" s="2">
        <v>45929</v>
      </c>
      <c r="C444" t="s">
        <v>1050</v>
      </c>
      <c r="D444" t="str">
        <f>VLOOKUP(Table7[[#This Row],[Customer_ID]],Table1[#All],2,FALSE)</f>
        <v>Mr. Christopher Sims</v>
      </c>
      <c r="E444">
        <f t="shared" si="19"/>
        <v>29</v>
      </c>
      <c r="F444">
        <f t="shared" si="20"/>
        <v>9</v>
      </c>
      <c r="G444">
        <f t="shared" si="21"/>
        <v>2025</v>
      </c>
      <c r="H444">
        <f>VLOOKUP(Table7[[#This Row],[Customer_ID]],Table1[#All],3,FALSE)</f>
        <v>50</v>
      </c>
      <c r="I444" t="str">
        <f>VLOOKUP(Table7[[#This Row],[Customer_ID]],Table1[#All],4,FALSE)</f>
        <v>Female</v>
      </c>
      <c r="J444" t="str">
        <f>VLOOKUP(Table7[[#This Row],[Customer_ID]],Table1[#All],5,FALSE)</f>
        <v>Donaldsontown</v>
      </c>
      <c r="K444" t="str">
        <f>VLOOKUP(Table7[[#This Row],[Customer_ID]],Table1[#All],6,FALSE)</f>
        <v>Connecticut</v>
      </c>
      <c r="L444" t="str">
        <f>VLOOKUP(Table7[[#This Row],[Customer_ID]],Table1[#All],7,FALSE)</f>
        <v>USA</v>
      </c>
      <c r="M444" t="str">
        <f>VLOOKUP(Table7[[#This Row],[Customer_ID]],Table1[#All],8,FALSE)</f>
        <v>Silver</v>
      </c>
      <c r="N444" t="s">
        <v>1570</v>
      </c>
      <c r="O444" t="str">
        <f>VLOOKUP(Table7[[#This Row],[Product_ID]],Table4_2[#All],3,FALSE)</f>
        <v>Electronics</v>
      </c>
      <c r="P444" t="str">
        <f>VLOOKUP(Table7[[#This Row],[Product_ID]],Table4_2[#All],4,FALSE)</f>
        <v>Accessories</v>
      </c>
      <c r="Q444">
        <f>VLOOKUP(Table7[[#This Row],[Product_ID]],Table4_2[#All],5,FALSE)</f>
        <v>449.4</v>
      </c>
      <c r="R444">
        <f>VLOOKUP(Table7[[#This Row],[Product_ID]],Table4_2[#All],6,FALSE)</f>
        <v>274.7</v>
      </c>
      <c r="S444" t="s">
        <v>1801</v>
      </c>
      <c r="T444" t="str">
        <f>VLOOKUP(Table7[[#This Row],[Store_ID]],Table5[#All],2,FALSE)</f>
        <v>Shelton PLC</v>
      </c>
      <c r="U444" t="str">
        <f>VLOOKUP(Table7[[#This Row],[Store_ID]],Table5[#All],3,FALSE)</f>
        <v>North</v>
      </c>
      <c r="V444" t="str">
        <f>VLOOKUP(Table7[[#This Row],[Store_ID]],Table5[#All],4,FALSE)</f>
        <v>East Jenniferstad</v>
      </c>
      <c r="W444" t="str">
        <f>VLOOKUP(Table7[[#This Row],[Store_ID]],Table5[#All],5,FALSE)</f>
        <v>Flagship</v>
      </c>
      <c r="X444">
        <v>2</v>
      </c>
      <c r="Y444">
        <v>298.01</v>
      </c>
      <c r="Z444">
        <v>0.05</v>
      </c>
      <c r="AA444" t="s">
        <v>1824</v>
      </c>
      <c r="AB444">
        <v>566.21899999999994</v>
      </c>
    </row>
    <row r="445" spans="1:28" x14ac:dyDescent="0.25">
      <c r="A445" t="s">
        <v>2269</v>
      </c>
      <c r="B445" s="2">
        <v>45626</v>
      </c>
      <c r="C445" t="s">
        <v>532</v>
      </c>
      <c r="D445" t="str">
        <f>VLOOKUP(Table7[[#This Row],[Customer_ID]],Table1[#All],2,FALSE)</f>
        <v>Brian Choi</v>
      </c>
      <c r="E445">
        <f t="shared" si="19"/>
        <v>30</v>
      </c>
      <c r="F445">
        <f t="shared" si="20"/>
        <v>11</v>
      </c>
      <c r="G445">
        <f t="shared" si="21"/>
        <v>2024</v>
      </c>
      <c r="H445">
        <f>VLOOKUP(Table7[[#This Row],[Customer_ID]],Table1[#All],3,FALSE)</f>
        <v>46</v>
      </c>
      <c r="I445" t="str">
        <f>VLOOKUP(Table7[[#This Row],[Customer_ID]],Table1[#All],4,FALSE)</f>
        <v>Female</v>
      </c>
      <c r="J445" t="str">
        <f>VLOOKUP(Table7[[#This Row],[Customer_ID]],Table1[#All],5,FALSE)</f>
        <v>Floydton</v>
      </c>
      <c r="K445" t="str">
        <f>VLOOKUP(Table7[[#This Row],[Customer_ID]],Table1[#All],6,FALSE)</f>
        <v>New Jersey</v>
      </c>
      <c r="L445" t="str">
        <f>VLOOKUP(Table7[[#This Row],[Customer_ID]],Table1[#All],7,FALSE)</f>
        <v>USA</v>
      </c>
      <c r="M445" t="str">
        <f>VLOOKUP(Table7[[#This Row],[Customer_ID]],Table1[#All],8,FALSE)</f>
        <v>Gold</v>
      </c>
      <c r="N445" t="s">
        <v>1628</v>
      </c>
      <c r="O445" t="str">
        <f>VLOOKUP(Table7[[#This Row],[Product_ID]],Table4_2[#All],3,FALSE)</f>
        <v>Electronics</v>
      </c>
      <c r="P445" t="str">
        <f>VLOOKUP(Table7[[#This Row],[Product_ID]],Table4_2[#All],4,FALSE)</f>
        <v>Audio</v>
      </c>
      <c r="Q445">
        <f>VLOOKUP(Table7[[#This Row],[Product_ID]],Table4_2[#All],5,FALSE)</f>
        <v>38.520000000000003</v>
      </c>
      <c r="R445">
        <f>VLOOKUP(Table7[[#This Row],[Product_ID]],Table4_2[#All],6,FALSE)</f>
        <v>378</v>
      </c>
      <c r="S445" t="s">
        <v>1769</v>
      </c>
      <c r="T445" t="str">
        <f>VLOOKUP(Table7[[#This Row],[Store_ID]],Table5[#All],2,FALSE)</f>
        <v>Alexander Group</v>
      </c>
      <c r="U445" t="str">
        <f>VLOOKUP(Table7[[#This Row],[Store_ID]],Table5[#All],3,FALSE)</f>
        <v>South</v>
      </c>
      <c r="V445" t="str">
        <f>VLOOKUP(Table7[[#This Row],[Store_ID]],Table5[#All],4,FALSE)</f>
        <v>Port Sharon</v>
      </c>
      <c r="W445" t="str">
        <f>VLOOKUP(Table7[[#This Row],[Store_ID]],Table5[#All],5,FALSE)</f>
        <v>Online</v>
      </c>
      <c r="X445">
        <v>4</v>
      </c>
      <c r="Y445">
        <v>753.49</v>
      </c>
      <c r="Z445">
        <v>0.26</v>
      </c>
      <c r="AA445" t="s">
        <v>1829</v>
      </c>
      <c r="AB445">
        <v>2230.3303999999998</v>
      </c>
    </row>
    <row r="446" spans="1:28" x14ac:dyDescent="0.25">
      <c r="A446" t="s">
        <v>2270</v>
      </c>
      <c r="B446" s="2">
        <v>45460</v>
      </c>
      <c r="C446" t="s">
        <v>1501</v>
      </c>
      <c r="D446" t="str">
        <f>VLOOKUP(Table7[[#This Row],[Customer_ID]],Table1[#All],2,FALSE)</f>
        <v>Zachary Andrade</v>
      </c>
      <c r="E446">
        <f t="shared" si="19"/>
        <v>17</v>
      </c>
      <c r="F446">
        <f t="shared" si="20"/>
        <v>6</v>
      </c>
      <c r="G446">
        <f t="shared" si="21"/>
        <v>2024</v>
      </c>
      <c r="H446">
        <f>VLOOKUP(Table7[[#This Row],[Customer_ID]],Table1[#All],3,FALSE)</f>
        <v>23</v>
      </c>
      <c r="I446" t="str">
        <f>VLOOKUP(Table7[[#This Row],[Customer_ID]],Table1[#All],4,FALSE)</f>
        <v>Female</v>
      </c>
      <c r="J446" t="str">
        <f>VLOOKUP(Table7[[#This Row],[Customer_ID]],Table1[#All],5,FALSE)</f>
        <v>South Davidport</v>
      </c>
      <c r="K446" t="str">
        <f>VLOOKUP(Table7[[#This Row],[Customer_ID]],Table1[#All],6,FALSE)</f>
        <v>California</v>
      </c>
      <c r="L446" t="str">
        <f>VLOOKUP(Table7[[#This Row],[Customer_ID]],Table1[#All],7,FALSE)</f>
        <v>USA</v>
      </c>
      <c r="M446" t="str">
        <f>VLOOKUP(Table7[[#This Row],[Customer_ID]],Table1[#All],8,FALSE)</f>
        <v>Platinum</v>
      </c>
      <c r="N446" t="s">
        <v>1704</v>
      </c>
      <c r="O446" t="str">
        <f>VLOOKUP(Table7[[#This Row],[Product_ID]],Table4_2[#All],3,FALSE)</f>
        <v>Home</v>
      </c>
      <c r="P446" t="str">
        <f>VLOOKUP(Table7[[#This Row],[Product_ID]],Table4_2[#All],4,FALSE)</f>
        <v>Decor</v>
      </c>
      <c r="Q446">
        <f>VLOOKUP(Table7[[#This Row],[Product_ID]],Table4_2[#All],5,FALSE)</f>
        <v>325.26</v>
      </c>
      <c r="R446">
        <f>VLOOKUP(Table7[[#This Row],[Product_ID]],Table4_2[#All],6,FALSE)</f>
        <v>400</v>
      </c>
      <c r="S446" t="s">
        <v>1794</v>
      </c>
      <c r="T446" t="str">
        <f>VLOOKUP(Table7[[#This Row],[Store_ID]],Table5[#All],2,FALSE)</f>
        <v>Thomas, Bridges and Harris</v>
      </c>
      <c r="U446" t="str">
        <f>VLOOKUP(Table7[[#This Row],[Store_ID]],Table5[#All],3,FALSE)</f>
        <v>North</v>
      </c>
      <c r="V446" t="str">
        <f>VLOOKUP(Table7[[#This Row],[Store_ID]],Table5[#All],4,FALSE)</f>
        <v>Sabrinatown</v>
      </c>
      <c r="W446" t="str">
        <f>VLOOKUP(Table7[[#This Row],[Store_ID]],Table5[#All],5,FALSE)</f>
        <v>Online</v>
      </c>
      <c r="X446">
        <v>2</v>
      </c>
      <c r="Y446">
        <v>130.38999999999999</v>
      </c>
      <c r="Z446">
        <v>0.17</v>
      </c>
      <c r="AA446" t="s">
        <v>1826</v>
      </c>
      <c r="AB446">
        <v>216.44739999999999</v>
      </c>
    </row>
    <row r="447" spans="1:28" x14ac:dyDescent="0.25">
      <c r="A447" t="s">
        <v>2271</v>
      </c>
      <c r="B447" s="2">
        <v>45709</v>
      </c>
      <c r="C447" t="s">
        <v>1083</v>
      </c>
      <c r="D447" t="str">
        <f>VLOOKUP(Table7[[#This Row],[Customer_ID]],Table1[#All],2,FALSE)</f>
        <v>Daniel Nelson</v>
      </c>
      <c r="E447">
        <f t="shared" si="19"/>
        <v>21</v>
      </c>
      <c r="F447">
        <f t="shared" si="20"/>
        <v>2</v>
      </c>
      <c r="G447">
        <f t="shared" si="21"/>
        <v>2025</v>
      </c>
      <c r="H447">
        <f>VLOOKUP(Table7[[#This Row],[Customer_ID]],Table1[#All],3,FALSE)</f>
        <v>33</v>
      </c>
      <c r="I447" t="str">
        <f>VLOOKUP(Table7[[#This Row],[Customer_ID]],Table1[#All],4,FALSE)</f>
        <v>Male</v>
      </c>
      <c r="J447" t="str">
        <f>VLOOKUP(Table7[[#This Row],[Customer_ID]],Table1[#All],5,FALSE)</f>
        <v>North Jonathan</v>
      </c>
      <c r="K447" t="str">
        <f>VLOOKUP(Table7[[#This Row],[Customer_ID]],Table1[#All],6,FALSE)</f>
        <v>Oklahoma</v>
      </c>
      <c r="L447" t="str">
        <f>VLOOKUP(Table7[[#This Row],[Customer_ID]],Table1[#All],7,FALSE)</f>
        <v>USA</v>
      </c>
      <c r="M447" t="str">
        <f>VLOOKUP(Table7[[#This Row],[Customer_ID]],Table1[#All],8,FALSE)</f>
        <v>Bronze</v>
      </c>
      <c r="N447" t="s">
        <v>1592</v>
      </c>
      <c r="O447" t="str">
        <f>VLOOKUP(Table7[[#This Row],[Product_ID]],Table4_2[#All],3,FALSE)</f>
        <v>Sports</v>
      </c>
      <c r="P447" t="str">
        <f>VLOOKUP(Table7[[#This Row],[Product_ID]],Table4_2[#All],4,FALSE)</f>
        <v>Equipment</v>
      </c>
      <c r="Q447">
        <f>VLOOKUP(Table7[[#This Row],[Product_ID]],Table4_2[#All],5,FALSE)</f>
        <v>484.62</v>
      </c>
      <c r="R447">
        <f>VLOOKUP(Table7[[#This Row],[Product_ID]],Table4_2[#All],6,FALSE)</f>
        <v>432</v>
      </c>
      <c r="S447" t="s">
        <v>1786</v>
      </c>
      <c r="T447" t="str">
        <f>VLOOKUP(Table7[[#This Row],[Store_ID]],Table5[#All],2,FALSE)</f>
        <v>Moore, Padilla and Butler</v>
      </c>
      <c r="U447" t="str">
        <f>VLOOKUP(Table7[[#This Row],[Store_ID]],Table5[#All],3,FALSE)</f>
        <v>South</v>
      </c>
      <c r="V447" t="str">
        <f>VLOOKUP(Table7[[#This Row],[Store_ID]],Table5[#All],4,FALSE)</f>
        <v>East Johnstad</v>
      </c>
      <c r="W447" t="str">
        <f>VLOOKUP(Table7[[#This Row],[Store_ID]],Table5[#All],5,FALSE)</f>
        <v>Flagship</v>
      </c>
      <c r="X447">
        <v>4</v>
      </c>
      <c r="Y447">
        <v>164.02</v>
      </c>
      <c r="Z447">
        <v>0.01</v>
      </c>
      <c r="AA447" t="s">
        <v>1826</v>
      </c>
      <c r="AB447">
        <v>649.51920000000007</v>
      </c>
    </row>
    <row r="448" spans="1:28" x14ac:dyDescent="0.25">
      <c r="A448" t="s">
        <v>2272</v>
      </c>
      <c r="B448" s="2">
        <v>45551</v>
      </c>
      <c r="C448" t="s">
        <v>547</v>
      </c>
      <c r="D448" t="str">
        <f>VLOOKUP(Table7[[#This Row],[Customer_ID]],Table1[#All],2,FALSE)</f>
        <v>Daniel Rivas</v>
      </c>
      <c r="E448">
        <f t="shared" si="19"/>
        <v>16</v>
      </c>
      <c r="F448">
        <f t="shared" si="20"/>
        <v>9</v>
      </c>
      <c r="G448">
        <f t="shared" si="21"/>
        <v>2024</v>
      </c>
      <c r="H448">
        <f>VLOOKUP(Table7[[#This Row],[Customer_ID]],Table1[#All],3,FALSE)</f>
        <v>39</v>
      </c>
      <c r="I448" t="str">
        <f>VLOOKUP(Table7[[#This Row],[Customer_ID]],Table1[#All],4,FALSE)</f>
        <v>Female</v>
      </c>
      <c r="J448" t="str">
        <f>VLOOKUP(Table7[[#This Row],[Customer_ID]],Table1[#All],5,FALSE)</f>
        <v>Dominiquefort</v>
      </c>
      <c r="K448" t="str">
        <f>VLOOKUP(Table7[[#This Row],[Customer_ID]],Table1[#All],6,FALSE)</f>
        <v>Georgia</v>
      </c>
      <c r="L448" t="str">
        <f>VLOOKUP(Table7[[#This Row],[Customer_ID]],Table1[#All],7,FALSE)</f>
        <v>USA</v>
      </c>
      <c r="M448" t="str">
        <f>VLOOKUP(Table7[[#This Row],[Customer_ID]],Table1[#All],8,FALSE)</f>
        <v>Silver</v>
      </c>
      <c r="N448" t="s">
        <v>1606</v>
      </c>
      <c r="O448" t="str">
        <f>VLOOKUP(Table7[[#This Row],[Product_ID]],Table4_2[#All],3,FALSE)</f>
        <v>Home</v>
      </c>
      <c r="P448" t="str">
        <f>VLOOKUP(Table7[[#This Row],[Product_ID]],Table4_2[#All],4,FALSE)</f>
        <v>Decor</v>
      </c>
      <c r="Q448">
        <f>VLOOKUP(Table7[[#This Row],[Product_ID]],Table4_2[#All],5,FALSE)</f>
        <v>218.48</v>
      </c>
      <c r="R448">
        <f>VLOOKUP(Table7[[#This Row],[Product_ID]],Table4_2[#All],6,FALSE)</f>
        <v>276</v>
      </c>
      <c r="S448" t="s">
        <v>1769</v>
      </c>
      <c r="T448" t="str">
        <f>VLOOKUP(Table7[[#This Row],[Store_ID]],Table5[#All],2,FALSE)</f>
        <v>Alexander Group</v>
      </c>
      <c r="U448" t="str">
        <f>VLOOKUP(Table7[[#This Row],[Store_ID]],Table5[#All],3,FALSE)</f>
        <v>South</v>
      </c>
      <c r="V448" t="str">
        <f>VLOOKUP(Table7[[#This Row],[Store_ID]],Table5[#All],4,FALSE)</f>
        <v>Port Sharon</v>
      </c>
      <c r="W448" t="str">
        <f>VLOOKUP(Table7[[#This Row],[Store_ID]],Table5[#All],5,FALSE)</f>
        <v>Online</v>
      </c>
      <c r="X448">
        <v>2</v>
      </c>
      <c r="Y448">
        <v>527.51</v>
      </c>
      <c r="Z448">
        <v>0.18</v>
      </c>
      <c r="AA448" t="s">
        <v>1826</v>
      </c>
      <c r="AB448">
        <v>865.1164</v>
      </c>
    </row>
    <row r="449" spans="1:28" x14ac:dyDescent="0.25">
      <c r="A449" t="s">
        <v>2273</v>
      </c>
      <c r="B449" s="2">
        <v>45939</v>
      </c>
      <c r="C449" t="s">
        <v>809</v>
      </c>
      <c r="D449" t="str">
        <f>VLOOKUP(Table7[[#This Row],[Customer_ID]],Table1[#All],2,FALSE)</f>
        <v>Dr. Ashley Yates MD</v>
      </c>
      <c r="E449">
        <f t="shared" si="19"/>
        <v>9</v>
      </c>
      <c r="F449">
        <f t="shared" si="20"/>
        <v>10</v>
      </c>
      <c r="G449">
        <f t="shared" si="21"/>
        <v>2025</v>
      </c>
      <c r="H449">
        <f>VLOOKUP(Table7[[#This Row],[Customer_ID]],Table1[#All],3,FALSE)</f>
        <v>32</v>
      </c>
      <c r="I449" t="str">
        <f>VLOOKUP(Table7[[#This Row],[Customer_ID]],Table1[#All],4,FALSE)</f>
        <v>Male</v>
      </c>
      <c r="J449" t="str">
        <f>VLOOKUP(Table7[[#This Row],[Customer_ID]],Table1[#All],5,FALSE)</f>
        <v>New Maria</v>
      </c>
      <c r="K449" t="str">
        <f>VLOOKUP(Table7[[#This Row],[Customer_ID]],Table1[#All],6,FALSE)</f>
        <v>Wisconsin</v>
      </c>
      <c r="L449" t="str">
        <f>VLOOKUP(Table7[[#This Row],[Customer_ID]],Table1[#All],7,FALSE)</f>
        <v>USA</v>
      </c>
      <c r="M449" t="str">
        <f>VLOOKUP(Table7[[#This Row],[Customer_ID]],Table1[#All],8,FALSE)</f>
        <v>Bronze</v>
      </c>
      <c r="N449" t="s">
        <v>1662</v>
      </c>
      <c r="O449" t="str">
        <f>VLOOKUP(Table7[[#This Row],[Product_ID]],Table4_2[#All],3,FALSE)</f>
        <v>Sports</v>
      </c>
      <c r="P449" t="str">
        <f>VLOOKUP(Table7[[#This Row],[Product_ID]],Table4_2[#All],4,FALSE)</f>
        <v>Fitness</v>
      </c>
      <c r="Q449">
        <f>VLOOKUP(Table7[[#This Row],[Product_ID]],Table4_2[#All],5,FALSE)</f>
        <v>30.62</v>
      </c>
      <c r="R449">
        <f>VLOOKUP(Table7[[#This Row],[Product_ID]],Table4_2[#All],6,FALSE)</f>
        <v>138</v>
      </c>
      <c r="S449" t="s">
        <v>1797</v>
      </c>
      <c r="T449" t="str">
        <f>VLOOKUP(Table7[[#This Row],[Store_ID]],Table5[#All],2,FALSE)</f>
        <v>Gardner, Humphrey and Contreras</v>
      </c>
      <c r="U449" t="str">
        <f>VLOOKUP(Table7[[#This Row],[Store_ID]],Table5[#All],3,FALSE)</f>
        <v>East</v>
      </c>
      <c r="V449" t="str">
        <f>VLOOKUP(Table7[[#This Row],[Store_ID]],Table5[#All],4,FALSE)</f>
        <v>Johnsonville</v>
      </c>
      <c r="W449" t="str">
        <f>VLOOKUP(Table7[[#This Row],[Store_ID]],Table5[#All],5,FALSE)</f>
        <v>Flagship</v>
      </c>
      <c r="X449">
        <v>3</v>
      </c>
      <c r="Y449">
        <v>628.17999999999995</v>
      </c>
      <c r="Z449">
        <v>0.26</v>
      </c>
      <c r="AA449" t="s">
        <v>1824</v>
      </c>
      <c r="AB449">
        <v>1394.5596</v>
      </c>
    </row>
    <row r="450" spans="1:28" x14ac:dyDescent="0.25">
      <c r="A450" t="s">
        <v>2274</v>
      </c>
      <c r="B450" s="2">
        <v>45553</v>
      </c>
      <c r="C450" t="s">
        <v>857</v>
      </c>
      <c r="D450" t="str">
        <f>VLOOKUP(Table7[[#This Row],[Customer_ID]],Table1[#All],2,FALSE)</f>
        <v>Tyrone Olson</v>
      </c>
      <c r="E450">
        <f t="shared" ref="E450:E513" si="22">DAY(B450)</f>
        <v>18</v>
      </c>
      <c r="F450">
        <f t="shared" ref="F450:F513" si="23">MONTH(B450)</f>
        <v>9</v>
      </c>
      <c r="G450">
        <f t="shared" ref="G450:G513" si="24">YEAR(B450)</f>
        <v>2024</v>
      </c>
      <c r="H450">
        <f>VLOOKUP(Table7[[#This Row],[Customer_ID]],Table1[#All],3,FALSE)</f>
        <v>45</v>
      </c>
      <c r="I450" t="str">
        <f>VLOOKUP(Table7[[#This Row],[Customer_ID]],Table1[#All],4,FALSE)</f>
        <v>Female</v>
      </c>
      <c r="J450" t="str">
        <f>VLOOKUP(Table7[[#This Row],[Customer_ID]],Table1[#All],5,FALSE)</f>
        <v>Emilytown</v>
      </c>
      <c r="K450" t="str">
        <f>VLOOKUP(Table7[[#This Row],[Customer_ID]],Table1[#All],6,FALSE)</f>
        <v>California</v>
      </c>
      <c r="L450" t="str">
        <f>VLOOKUP(Table7[[#This Row],[Customer_ID]],Table1[#All],7,FALSE)</f>
        <v>USA</v>
      </c>
      <c r="M450" t="str">
        <f>VLOOKUP(Table7[[#This Row],[Customer_ID]],Table1[#All],8,FALSE)</f>
        <v>Silver</v>
      </c>
      <c r="N450" t="s">
        <v>1660</v>
      </c>
      <c r="O450" t="str">
        <f>VLOOKUP(Table7[[#This Row],[Product_ID]],Table4_2[#All],3,FALSE)</f>
        <v>Home</v>
      </c>
      <c r="P450" t="str">
        <f>VLOOKUP(Table7[[#This Row],[Product_ID]],Table4_2[#All],4,FALSE)</f>
        <v>Decor</v>
      </c>
      <c r="Q450">
        <f>VLOOKUP(Table7[[#This Row],[Product_ID]],Table4_2[#All],5,FALSE)</f>
        <v>461.47</v>
      </c>
      <c r="R450">
        <f>VLOOKUP(Table7[[#This Row],[Product_ID]],Table4_2[#All],6,FALSE)</f>
        <v>190</v>
      </c>
      <c r="S450" t="s">
        <v>1766</v>
      </c>
      <c r="T450" t="str">
        <f>VLOOKUP(Table7[[#This Row],[Store_ID]],Table5[#All],2,FALSE)</f>
        <v>Johnson-Wright</v>
      </c>
      <c r="U450" t="str">
        <f>VLOOKUP(Table7[[#This Row],[Store_ID]],Table5[#All],3,FALSE)</f>
        <v>North</v>
      </c>
      <c r="V450" t="str">
        <f>VLOOKUP(Table7[[#This Row],[Store_ID]],Table5[#All],4,FALSE)</f>
        <v>Hoodberg</v>
      </c>
      <c r="W450" t="str">
        <f>VLOOKUP(Table7[[#This Row],[Store_ID]],Table5[#All],5,FALSE)</f>
        <v>Outlet</v>
      </c>
      <c r="X450">
        <v>1</v>
      </c>
      <c r="Y450">
        <v>862.31</v>
      </c>
      <c r="Z450">
        <v>0.06</v>
      </c>
      <c r="AA450" t="s">
        <v>1824</v>
      </c>
      <c r="AB450">
        <v>810.57139999999993</v>
      </c>
    </row>
    <row r="451" spans="1:28" x14ac:dyDescent="0.25">
      <c r="A451" t="s">
        <v>2275</v>
      </c>
      <c r="B451" s="2">
        <v>45806</v>
      </c>
      <c r="C451" t="s">
        <v>261</v>
      </c>
      <c r="D451" t="str">
        <f>VLOOKUP(Table7[[#This Row],[Customer_ID]],Table1[#All],2,FALSE)</f>
        <v>Andrea Perez</v>
      </c>
      <c r="E451">
        <f t="shared" si="22"/>
        <v>29</v>
      </c>
      <c r="F451">
        <f t="shared" si="23"/>
        <v>5</v>
      </c>
      <c r="G451">
        <f t="shared" si="24"/>
        <v>2025</v>
      </c>
      <c r="H451">
        <f>VLOOKUP(Table7[[#This Row],[Customer_ID]],Table1[#All],3,FALSE)</f>
        <v>61</v>
      </c>
      <c r="I451" t="str">
        <f>VLOOKUP(Table7[[#This Row],[Customer_ID]],Table1[#All],4,FALSE)</f>
        <v>Female</v>
      </c>
      <c r="J451" t="str">
        <f>VLOOKUP(Table7[[#This Row],[Customer_ID]],Table1[#All],5,FALSE)</f>
        <v>South Shaun</v>
      </c>
      <c r="K451" t="str">
        <f>VLOOKUP(Table7[[#This Row],[Customer_ID]],Table1[#All],6,FALSE)</f>
        <v>New Mexico</v>
      </c>
      <c r="L451" t="str">
        <f>VLOOKUP(Table7[[#This Row],[Customer_ID]],Table1[#All],7,FALSE)</f>
        <v>USA</v>
      </c>
      <c r="M451" t="str">
        <f>VLOOKUP(Table7[[#This Row],[Customer_ID]],Table1[#All],8,FALSE)</f>
        <v>Gold</v>
      </c>
      <c r="N451" t="s">
        <v>1714</v>
      </c>
      <c r="O451" t="str">
        <f>VLOOKUP(Table7[[#This Row],[Product_ID]],Table4_2[#All],3,FALSE)</f>
        <v>Beauty</v>
      </c>
      <c r="P451" t="str">
        <f>VLOOKUP(Table7[[#This Row],[Product_ID]],Table4_2[#All],4,FALSE)</f>
        <v>Skincare</v>
      </c>
      <c r="Q451">
        <f>VLOOKUP(Table7[[#This Row],[Product_ID]],Table4_2[#All],5,FALSE)</f>
        <v>250.41615384615383</v>
      </c>
      <c r="R451">
        <f>VLOOKUP(Table7[[#This Row],[Product_ID]],Table4_2[#All],6,FALSE)</f>
        <v>159</v>
      </c>
      <c r="S451" t="s">
        <v>1799</v>
      </c>
      <c r="T451" t="str">
        <f>VLOOKUP(Table7[[#This Row],[Store_ID]],Table5[#All],2,FALSE)</f>
        <v>Mcdonald Inc</v>
      </c>
      <c r="U451" t="str">
        <f>VLOOKUP(Table7[[#This Row],[Store_ID]],Table5[#All],3,FALSE)</f>
        <v>South</v>
      </c>
      <c r="V451" t="str">
        <f>VLOOKUP(Table7[[#This Row],[Store_ID]],Table5[#All],4,FALSE)</f>
        <v>Christopherland</v>
      </c>
      <c r="W451" t="str">
        <f>VLOOKUP(Table7[[#This Row],[Store_ID]],Table5[#All],5,FALSE)</f>
        <v>Outlet</v>
      </c>
      <c r="X451">
        <v>2</v>
      </c>
      <c r="Y451">
        <v>541.39</v>
      </c>
      <c r="Z451">
        <v>0.03</v>
      </c>
      <c r="AA451" t="s">
        <v>1829</v>
      </c>
      <c r="AB451">
        <v>1050.2965999999999</v>
      </c>
    </row>
    <row r="452" spans="1:28" x14ac:dyDescent="0.25">
      <c r="A452" t="s">
        <v>2276</v>
      </c>
      <c r="B452" s="2">
        <v>45811</v>
      </c>
      <c r="C452" t="s">
        <v>1469</v>
      </c>
      <c r="D452" t="str">
        <f>VLOOKUP(Table7[[#This Row],[Customer_ID]],Table1[#All],2,FALSE)</f>
        <v>Andrea Harris</v>
      </c>
      <c r="E452">
        <f t="shared" si="22"/>
        <v>3</v>
      </c>
      <c r="F452">
        <f t="shared" si="23"/>
        <v>6</v>
      </c>
      <c r="G452">
        <f t="shared" si="24"/>
        <v>2025</v>
      </c>
      <c r="H452">
        <f>VLOOKUP(Table7[[#This Row],[Customer_ID]],Table1[#All],3,FALSE)</f>
        <v>41</v>
      </c>
      <c r="I452" t="str">
        <f>VLOOKUP(Table7[[#This Row],[Customer_ID]],Table1[#All],4,FALSE)</f>
        <v>Female</v>
      </c>
      <c r="J452" t="str">
        <f>VLOOKUP(Table7[[#This Row],[Customer_ID]],Table1[#All],5,FALSE)</f>
        <v>West Kelseyberg</v>
      </c>
      <c r="K452" t="str">
        <f>VLOOKUP(Table7[[#This Row],[Customer_ID]],Table1[#All],6,FALSE)</f>
        <v>Kansas</v>
      </c>
      <c r="L452" t="str">
        <f>VLOOKUP(Table7[[#This Row],[Customer_ID]],Table1[#All],7,FALSE)</f>
        <v>USA</v>
      </c>
      <c r="M452" t="str">
        <f>VLOOKUP(Table7[[#This Row],[Customer_ID]],Table1[#All],8,FALSE)</f>
        <v>Platinum</v>
      </c>
      <c r="N452" t="s">
        <v>1700</v>
      </c>
      <c r="O452" t="str">
        <f>VLOOKUP(Table7[[#This Row],[Product_ID]],Table4_2[#All],3,FALSE)</f>
        <v>Electronics</v>
      </c>
      <c r="P452" t="str">
        <f>VLOOKUP(Table7[[#This Row],[Product_ID]],Table4_2[#All],4,FALSE)</f>
        <v>Computer</v>
      </c>
      <c r="Q452">
        <f>VLOOKUP(Table7[[#This Row],[Product_ID]],Table4_2[#All],5,FALSE)</f>
        <v>392.89</v>
      </c>
      <c r="R452">
        <f>VLOOKUP(Table7[[#This Row],[Product_ID]],Table4_2[#All],6,FALSE)</f>
        <v>320</v>
      </c>
      <c r="S452" t="s">
        <v>1804</v>
      </c>
      <c r="T452" t="str">
        <f>VLOOKUP(Table7[[#This Row],[Store_ID]],Table5[#All],2,FALSE)</f>
        <v>Frederick-Wright</v>
      </c>
      <c r="U452" t="str">
        <f>VLOOKUP(Table7[[#This Row],[Store_ID]],Table5[#All],3,FALSE)</f>
        <v>West</v>
      </c>
      <c r="V452" t="str">
        <f>VLOOKUP(Table7[[#This Row],[Store_ID]],Table5[#All],4,FALSE)</f>
        <v>New Jimmymouth</v>
      </c>
      <c r="W452" t="str">
        <f>VLOOKUP(Table7[[#This Row],[Store_ID]],Table5[#All],5,FALSE)</f>
        <v>Flagship</v>
      </c>
      <c r="X452">
        <v>3</v>
      </c>
      <c r="Y452">
        <v>761.8</v>
      </c>
      <c r="Z452">
        <v>0.06</v>
      </c>
      <c r="AA452" t="s">
        <v>1829</v>
      </c>
      <c r="AB452">
        <v>2148.2759999999989</v>
      </c>
    </row>
    <row r="453" spans="1:28" x14ac:dyDescent="0.25">
      <c r="A453" t="s">
        <v>2277</v>
      </c>
      <c r="B453" s="2">
        <v>45508</v>
      </c>
      <c r="C453" t="s">
        <v>1310</v>
      </c>
      <c r="D453" t="str">
        <f>VLOOKUP(Table7[[#This Row],[Customer_ID]],Table1[#All],2,FALSE)</f>
        <v>Brittany Edwards DDS</v>
      </c>
      <c r="E453">
        <f t="shared" si="22"/>
        <v>4</v>
      </c>
      <c r="F453">
        <f t="shared" si="23"/>
        <v>8</v>
      </c>
      <c r="G453">
        <f t="shared" si="24"/>
        <v>2024</v>
      </c>
      <c r="H453">
        <f>VLOOKUP(Table7[[#This Row],[Customer_ID]],Table1[#All],3,FALSE)</f>
        <v>42</v>
      </c>
      <c r="I453" t="str">
        <f>VLOOKUP(Table7[[#This Row],[Customer_ID]],Table1[#All],4,FALSE)</f>
        <v>Female</v>
      </c>
      <c r="J453" t="str">
        <f>VLOOKUP(Table7[[#This Row],[Customer_ID]],Table1[#All],5,FALSE)</f>
        <v>Aliciahaven</v>
      </c>
      <c r="K453" t="str">
        <f>VLOOKUP(Table7[[#This Row],[Customer_ID]],Table1[#All],6,FALSE)</f>
        <v>Kansas</v>
      </c>
      <c r="L453" t="str">
        <f>VLOOKUP(Table7[[#This Row],[Customer_ID]],Table1[#All],7,FALSE)</f>
        <v>USA</v>
      </c>
      <c r="M453" t="str">
        <f>VLOOKUP(Table7[[#This Row],[Customer_ID]],Table1[#All],8,FALSE)</f>
        <v>Platinum</v>
      </c>
      <c r="N453" t="s">
        <v>1646</v>
      </c>
      <c r="O453" t="str">
        <f>VLOOKUP(Table7[[#This Row],[Product_ID]],Table4_2[#All],3,FALSE)</f>
        <v>Beauty</v>
      </c>
      <c r="P453" t="str">
        <f>VLOOKUP(Table7[[#This Row],[Product_ID]],Table4_2[#All],4,FALSE)</f>
        <v>Fragrance</v>
      </c>
      <c r="Q453">
        <f>VLOOKUP(Table7[[#This Row],[Product_ID]],Table4_2[#All],5,FALSE)</f>
        <v>43.29</v>
      </c>
      <c r="R453">
        <f>VLOOKUP(Table7[[#This Row],[Product_ID]],Table4_2[#All],6,FALSE)</f>
        <v>267</v>
      </c>
      <c r="S453" t="s">
        <v>1761</v>
      </c>
      <c r="T453" t="str">
        <f>VLOOKUP(Table7[[#This Row],[Store_ID]],Table5[#All],2,FALSE)</f>
        <v>Black-Horn</v>
      </c>
      <c r="U453" t="str">
        <f>VLOOKUP(Table7[[#This Row],[Store_ID]],Table5[#All],3,FALSE)</f>
        <v>South</v>
      </c>
      <c r="V453" t="str">
        <f>VLOOKUP(Table7[[#This Row],[Store_ID]],Table5[#All],4,FALSE)</f>
        <v>North Nancyview</v>
      </c>
      <c r="W453" t="str">
        <f>VLOOKUP(Table7[[#This Row],[Store_ID]],Table5[#All],5,FALSE)</f>
        <v>Outlet</v>
      </c>
      <c r="X453">
        <v>4</v>
      </c>
      <c r="Y453">
        <v>829.36</v>
      </c>
      <c r="Z453">
        <v>0.11</v>
      </c>
      <c r="AA453" t="s">
        <v>1826</v>
      </c>
      <c r="AB453">
        <v>2952.5216</v>
      </c>
    </row>
    <row r="454" spans="1:28" x14ac:dyDescent="0.25">
      <c r="A454" t="s">
        <v>2278</v>
      </c>
      <c r="B454" s="2">
        <v>45460</v>
      </c>
      <c r="C454" t="s">
        <v>1257</v>
      </c>
      <c r="D454" t="str">
        <f>VLOOKUP(Table7[[#This Row],[Customer_ID]],Table1[#All],2,FALSE)</f>
        <v>David Ross</v>
      </c>
      <c r="E454">
        <f t="shared" si="22"/>
        <v>17</v>
      </c>
      <c r="F454">
        <f t="shared" si="23"/>
        <v>6</v>
      </c>
      <c r="G454">
        <f t="shared" si="24"/>
        <v>2024</v>
      </c>
      <c r="H454">
        <f>VLOOKUP(Table7[[#This Row],[Customer_ID]],Table1[#All],3,FALSE)</f>
        <v>22</v>
      </c>
      <c r="I454" t="str">
        <f>VLOOKUP(Table7[[#This Row],[Customer_ID]],Table1[#All],4,FALSE)</f>
        <v>Female</v>
      </c>
      <c r="J454" t="str">
        <f>VLOOKUP(Table7[[#This Row],[Customer_ID]],Table1[#All],5,FALSE)</f>
        <v>South Angela</v>
      </c>
      <c r="K454" t="str">
        <f>VLOOKUP(Table7[[#This Row],[Customer_ID]],Table1[#All],6,FALSE)</f>
        <v>Arkansas</v>
      </c>
      <c r="L454" t="str">
        <f>VLOOKUP(Table7[[#This Row],[Customer_ID]],Table1[#All],7,FALSE)</f>
        <v>USA</v>
      </c>
      <c r="M454" t="str">
        <f>VLOOKUP(Table7[[#This Row],[Customer_ID]],Table1[#All],8,FALSE)</f>
        <v>Silver</v>
      </c>
      <c r="N454" t="s">
        <v>1594</v>
      </c>
      <c r="O454" t="str">
        <f>VLOOKUP(Table7[[#This Row],[Product_ID]],Table4_2[#All],3,FALSE)</f>
        <v>Clothing</v>
      </c>
      <c r="P454" t="str">
        <f>VLOOKUP(Table7[[#This Row],[Product_ID]],Table4_2[#All],4,FALSE)</f>
        <v>Tops</v>
      </c>
      <c r="Q454">
        <f>VLOOKUP(Table7[[#This Row],[Product_ID]],Table4_2[#All],5,FALSE)</f>
        <v>265.73266666666666</v>
      </c>
      <c r="R454">
        <f>VLOOKUP(Table7[[#This Row],[Product_ID]],Table4_2[#All],6,FALSE)</f>
        <v>360</v>
      </c>
      <c r="S454" t="s">
        <v>1804</v>
      </c>
      <c r="T454" t="str">
        <f>VLOOKUP(Table7[[#This Row],[Store_ID]],Table5[#All],2,FALSE)</f>
        <v>Frederick-Wright</v>
      </c>
      <c r="U454" t="str">
        <f>VLOOKUP(Table7[[#This Row],[Store_ID]],Table5[#All],3,FALSE)</f>
        <v>West</v>
      </c>
      <c r="V454" t="str">
        <f>VLOOKUP(Table7[[#This Row],[Store_ID]],Table5[#All],4,FALSE)</f>
        <v>New Jimmymouth</v>
      </c>
      <c r="W454" t="str">
        <f>VLOOKUP(Table7[[#This Row],[Store_ID]],Table5[#All],5,FALSE)</f>
        <v>Flagship</v>
      </c>
      <c r="X454">
        <v>2</v>
      </c>
      <c r="Y454">
        <v>425.06</v>
      </c>
      <c r="Z454">
        <v>0.09</v>
      </c>
      <c r="AA454" t="s">
        <v>1826</v>
      </c>
      <c r="AB454">
        <v>773.60919999999999</v>
      </c>
    </row>
    <row r="455" spans="1:28" x14ac:dyDescent="0.25">
      <c r="A455" t="s">
        <v>2279</v>
      </c>
      <c r="B455" s="2">
        <v>45311</v>
      </c>
      <c r="C455" t="s">
        <v>438</v>
      </c>
      <c r="D455" t="str">
        <f>VLOOKUP(Table7[[#This Row],[Customer_ID]],Table1[#All],2,FALSE)</f>
        <v>John Mcknight</v>
      </c>
      <c r="E455">
        <f t="shared" si="22"/>
        <v>20</v>
      </c>
      <c r="F455">
        <f t="shared" si="23"/>
        <v>1</v>
      </c>
      <c r="G455">
        <f t="shared" si="24"/>
        <v>2024</v>
      </c>
      <c r="H455">
        <f>VLOOKUP(Table7[[#This Row],[Customer_ID]],Table1[#All],3,FALSE)</f>
        <v>39</v>
      </c>
      <c r="I455" t="str">
        <f>VLOOKUP(Table7[[#This Row],[Customer_ID]],Table1[#All],4,FALSE)</f>
        <v>Male</v>
      </c>
      <c r="J455" t="str">
        <f>VLOOKUP(Table7[[#This Row],[Customer_ID]],Table1[#All],5,FALSE)</f>
        <v>South Nathan</v>
      </c>
      <c r="K455" t="str">
        <f>VLOOKUP(Table7[[#This Row],[Customer_ID]],Table1[#All],6,FALSE)</f>
        <v>Vermont</v>
      </c>
      <c r="L455" t="str">
        <f>VLOOKUP(Table7[[#This Row],[Customer_ID]],Table1[#All],7,FALSE)</f>
        <v>USA</v>
      </c>
      <c r="M455" t="str">
        <f>VLOOKUP(Table7[[#This Row],[Customer_ID]],Table1[#All],8,FALSE)</f>
        <v>Platinum</v>
      </c>
      <c r="N455" t="s">
        <v>1658</v>
      </c>
      <c r="O455" t="str">
        <f>VLOOKUP(Table7[[#This Row],[Product_ID]],Table4_2[#All],3,FALSE)</f>
        <v>Home</v>
      </c>
      <c r="P455" t="str">
        <f>VLOOKUP(Table7[[#This Row],[Product_ID]],Table4_2[#All],4,FALSE)</f>
        <v>Decor</v>
      </c>
      <c r="Q455">
        <f>VLOOKUP(Table7[[#This Row],[Product_ID]],Table4_2[#All],5,FALSE)</f>
        <v>81.75</v>
      </c>
      <c r="R455">
        <f>VLOOKUP(Table7[[#This Row],[Product_ID]],Table4_2[#All],6,FALSE)</f>
        <v>226.05</v>
      </c>
      <c r="S455" t="s">
        <v>1752</v>
      </c>
      <c r="T455" t="str">
        <f>VLOOKUP(Table7[[#This Row],[Store_ID]],Table5[#All],2,FALSE)</f>
        <v>Rivera-Warner</v>
      </c>
      <c r="U455" t="str">
        <f>VLOOKUP(Table7[[#This Row],[Store_ID]],Table5[#All],3,FALSE)</f>
        <v>East</v>
      </c>
      <c r="V455" t="str">
        <f>VLOOKUP(Table7[[#This Row],[Store_ID]],Table5[#All],4,FALSE)</f>
        <v>Washingtonfurt</v>
      </c>
      <c r="W455" t="str">
        <f>VLOOKUP(Table7[[#This Row],[Store_ID]],Table5[#All],5,FALSE)</f>
        <v>Flagship</v>
      </c>
      <c r="X455">
        <v>2</v>
      </c>
      <c r="Y455">
        <v>911.14</v>
      </c>
      <c r="Z455">
        <v>0.1</v>
      </c>
      <c r="AA455" t="s">
        <v>1824</v>
      </c>
      <c r="AB455">
        <v>1640.0519999999999</v>
      </c>
    </row>
    <row r="456" spans="1:28" x14ac:dyDescent="0.25">
      <c r="A456" t="s">
        <v>2280</v>
      </c>
      <c r="B456" s="2">
        <v>45906</v>
      </c>
      <c r="C456" t="s">
        <v>304</v>
      </c>
      <c r="D456" t="str">
        <f>VLOOKUP(Table7[[#This Row],[Customer_ID]],Table1[#All],2,FALSE)</f>
        <v>Christy Hoffman</v>
      </c>
      <c r="E456">
        <f t="shared" si="22"/>
        <v>6</v>
      </c>
      <c r="F456">
        <f t="shared" si="23"/>
        <v>9</v>
      </c>
      <c r="G456">
        <f t="shared" si="24"/>
        <v>2025</v>
      </c>
      <c r="H456">
        <f>VLOOKUP(Table7[[#This Row],[Customer_ID]],Table1[#All],3,FALSE)</f>
        <v>26</v>
      </c>
      <c r="I456" t="str">
        <f>VLOOKUP(Table7[[#This Row],[Customer_ID]],Table1[#All],4,FALSE)</f>
        <v>Female</v>
      </c>
      <c r="J456" t="str">
        <f>VLOOKUP(Table7[[#This Row],[Customer_ID]],Table1[#All],5,FALSE)</f>
        <v>Garyberg</v>
      </c>
      <c r="K456" t="str">
        <f>VLOOKUP(Table7[[#This Row],[Customer_ID]],Table1[#All],6,FALSE)</f>
        <v>Indiana</v>
      </c>
      <c r="L456" t="str">
        <f>VLOOKUP(Table7[[#This Row],[Customer_ID]],Table1[#All],7,FALSE)</f>
        <v>USA</v>
      </c>
      <c r="M456" t="str">
        <f>VLOOKUP(Table7[[#This Row],[Customer_ID]],Table1[#All],8,FALSE)</f>
        <v>Platinum</v>
      </c>
      <c r="N456" t="s">
        <v>1684</v>
      </c>
      <c r="O456" t="str">
        <f>VLOOKUP(Table7[[#This Row],[Product_ID]],Table4_2[#All],3,FALSE)</f>
        <v>Home</v>
      </c>
      <c r="P456" t="str">
        <f>VLOOKUP(Table7[[#This Row],[Product_ID]],Table4_2[#All],4,FALSE)</f>
        <v>Furniture</v>
      </c>
      <c r="Q456">
        <f>VLOOKUP(Table7[[#This Row],[Product_ID]],Table4_2[#All],5,FALSE)</f>
        <v>243.7</v>
      </c>
      <c r="R456">
        <f>VLOOKUP(Table7[[#This Row],[Product_ID]],Table4_2[#All],6,FALSE)</f>
        <v>130</v>
      </c>
      <c r="S456" t="s">
        <v>1782</v>
      </c>
      <c r="T456" t="str">
        <f>VLOOKUP(Table7[[#This Row],[Store_ID]],Table5[#All],2,FALSE)</f>
        <v>Bean, Jones and Park</v>
      </c>
      <c r="U456" t="str">
        <f>VLOOKUP(Table7[[#This Row],[Store_ID]],Table5[#All],3,FALSE)</f>
        <v>West</v>
      </c>
      <c r="V456" t="str">
        <f>VLOOKUP(Table7[[#This Row],[Store_ID]],Table5[#All],4,FALSE)</f>
        <v>Thompsonborough</v>
      </c>
      <c r="W456" t="str">
        <f>VLOOKUP(Table7[[#This Row],[Store_ID]],Table5[#All],5,FALSE)</f>
        <v>Online</v>
      </c>
      <c r="X456">
        <v>3</v>
      </c>
      <c r="Y456">
        <v>811.96</v>
      </c>
      <c r="Z456">
        <v>0.28999999999999998</v>
      </c>
      <c r="AA456" t="s">
        <v>1824</v>
      </c>
      <c r="AB456">
        <v>1729.4748</v>
      </c>
    </row>
    <row r="457" spans="1:28" x14ac:dyDescent="0.25">
      <c r="A457" t="s">
        <v>2281</v>
      </c>
      <c r="B457" s="2">
        <v>45380</v>
      </c>
      <c r="C457" t="s">
        <v>869</v>
      </c>
      <c r="D457" t="str">
        <f>VLOOKUP(Table7[[#This Row],[Customer_ID]],Table1[#All],2,FALSE)</f>
        <v>Samantha Robinson</v>
      </c>
      <c r="E457">
        <f t="shared" si="22"/>
        <v>29</v>
      </c>
      <c r="F457">
        <f t="shared" si="23"/>
        <v>3</v>
      </c>
      <c r="G457">
        <f t="shared" si="24"/>
        <v>2024</v>
      </c>
      <c r="H457">
        <f>VLOOKUP(Table7[[#This Row],[Customer_ID]],Table1[#All],3,FALSE)</f>
        <v>23</v>
      </c>
      <c r="I457" t="str">
        <f>VLOOKUP(Table7[[#This Row],[Customer_ID]],Table1[#All],4,FALSE)</f>
        <v>Male</v>
      </c>
      <c r="J457" t="str">
        <f>VLOOKUP(Table7[[#This Row],[Customer_ID]],Table1[#All],5,FALSE)</f>
        <v>North Roy</v>
      </c>
      <c r="K457" t="str">
        <f>VLOOKUP(Table7[[#This Row],[Customer_ID]],Table1[#All],6,FALSE)</f>
        <v>Mississippi</v>
      </c>
      <c r="L457" t="str">
        <f>VLOOKUP(Table7[[#This Row],[Customer_ID]],Table1[#All],7,FALSE)</f>
        <v>USA</v>
      </c>
      <c r="M457" t="str">
        <f>VLOOKUP(Table7[[#This Row],[Customer_ID]],Table1[#All],8,FALSE)</f>
        <v>Bronze</v>
      </c>
      <c r="N457" t="s">
        <v>1610</v>
      </c>
      <c r="O457" t="str">
        <f>VLOOKUP(Table7[[#This Row],[Product_ID]],Table4_2[#All],3,FALSE)</f>
        <v>Sports</v>
      </c>
      <c r="P457" t="str">
        <f>VLOOKUP(Table7[[#This Row],[Product_ID]],Table4_2[#All],4,FALSE)</f>
        <v>Team Sports</v>
      </c>
      <c r="Q457">
        <f>VLOOKUP(Table7[[#This Row],[Product_ID]],Table4_2[#All],5,FALSE)</f>
        <v>204.39</v>
      </c>
      <c r="R457">
        <f>VLOOKUP(Table7[[#This Row],[Product_ID]],Table4_2[#All],6,FALSE)</f>
        <v>281</v>
      </c>
      <c r="S457" t="s">
        <v>1789</v>
      </c>
      <c r="T457" t="str">
        <f>VLOOKUP(Table7[[#This Row],[Store_ID]],Table5[#All],2,FALSE)</f>
        <v>Hill, Wagner and Ballard</v>
      </c>
      <c r="U457" t="str">
        <f>VLOOKUP(Table7[[#This Row],[Store_ID]],Table5[#All],3,FALSE)</f>
        <v>East</v>
      </c>
      <c r="V457" t="str">
        <f>VLOOKUP(Table7[[#This Row],[Store_ID]],Table5[#All],4,FALSE)</f>
        <v>East Davidville</v>
      </c>
      <c r="W457" t="str">
        <f>VLOOKUP(Table7[[#This Row],[Store_ID]],Table5[#All],5,FALSE)</f>
        <v>Online</v>
      </c>
      <c r="X457">
        <v>2</v>
      </c>
      <c r="Y457">
        <v>780.05</v>
      </c>
      <c r="Z457">
        <v>0.12</v>
      </c>
      <c r="AA457" t="s">
        <v>1829</v>
      </c>
      <c r="AB457">
        <v>1372.8879999999999</v>
      </c>
    </row>
    <row r="458" spans="1:28" x14ac:dyDescent="0.25">
      <c r="A458" t="s">
        <v>2282</v>
      </c>
      <c r="B458" s="2">
        <v>45527</v>
      </c>
      <c r="C458" t="s">
        <v>699</v>
      </c>
      <c r="D458" t="str">
        <f>VLOOKUP(Table7[[#This Row],[Customer_ID]],Table1[#All],2,FALSE)</f>
        <v>Steve Medina</v>
      </c>
      <c r="E458">
        <f t="shared" si="22"/>
        <v>23</v>
      </c>
      <c r="F458">
        <f t="shared" si="23"/>
        <v>8</v>
      </c>
      <c r="G458">
        <f t="shared" si="24"/>
        <v>2024</v>
      </c>
      <c r="H458">
        <f>VLOOKUP(Table7[[#This Row],[Customer_ID]],Table1[#All],3,FALSE)</f>
        <v>50</v>
      </c>
      <c r="I458" t="str">
        <f>VLOOKUP(Table7[[#This Row],[Customer_ID]],Table1[#All],4,FALSE)</f>
        <v>Female</v>
      </c>
      <c r="J458" t="str">
        <f>VLOOKUP(Table7[[#This Row],[Customer_ID]],Table1[#All],5,FALSE)</f>
        <v>East Josephside</v>
      </c>
      <c r="K458" t="str">
        <f>VLOOKUP(Table7[[#This Row],[Customer_ID]],Table1[#All],6,FALSE)</f>
        <v>Oregon</v>
      </c>
      <c r="L458" t="str">
        <f>VLOOKUP(Table7[[#This Row],[Customer_ID]],Table1[#All],7,FALSE)</f>
        <v>USA</v>
      </c>
      <c r="M458" t="str">
        <f>VLOOKUP(Table7[[#This Row],[Customer_ID]],Table1[#All],8,FALSE)</f>
        <v>Gold</v>
      </c>
      <c r="N458" t="s">
        <v>1612</v>
      </c>
      <c r="O458" t="str">
        <f>VLOOKUP(Table7[[#This Row],[Product_ID]],Table4_2[#All],3,FALSE)</f>
        <v>Beauty</v>
      </c>
      <c r="P458" t="str">
        <f>VLOOKUP(Table7[[#This Row],[Product_ID]],Table4_2[#All],4,FALSE)</f>
        <v>Skincare</v>
      </c>
      <c r="Q458">
        <f>VLOOKUP(Table7[[#This Row],[Product_ID]],Table4_2[#All],5,FALSE)</f>
        <v>283.83</v>
      </c>
      <c r="R458">
        <f>VLOOKUP(Table7[[#This Row],[Product_ID]],Table4_2[#All],6,FALSE)</f>
        <v>244</v>
      </c>
      <c r="S458" t="s">
        <v>1786</v>
      </c>
      <c r="T458" t="str">
        <f>VLOOKUP(Table7[[#This Row],[Store_ID]],Table5[#All],2,FALSE)</f>
        <v>Moore, Padilla and Butler</v>
      </c>
      <c r="U458" t="str">
        <f>VLOOKUP(Table7[[#This Row],[Store_ID]],Table5[#All],3,FALSE)</f>
        <v>South</v>
      </c>
      <c r="V458" t="str">
        <f>VLOOKUP(Table7[[#This Row],[Store_ID]],Table5[#All],4,FALSE)</f>
        <v>East Johnstad</v>
      </c>
      <c r="W458" t="str">
        <f>VLOOKUP(Table7[[#This Row],[Store_ID]],Table5[#All],5,FALSE)</f>
        <v>Flagship</v>
      </c>
      <c r="X458">
        <v>4</v>
      </c>
      <c r="Y458">
        <v>315.95</v>
      </c>
      <c r="Z458">
        <v>0.19</v>
      </c>
      <c r="AA458" t="s">
        <v>1829</v>
      </c>
      <c r="AB458">
        <v>1023.678</v>
      </c>
    </row>
    <row r="459" spans="1:28" x14ac:dyDescent="0.25">
      <c r="A459" t="s">
        <v>2283</v>
      </c>
      <c r="B459" s="2">
        <v>45796</v>
      </c>
      <c r="C459" t="s">
        <v>737</v>
      </c>
      <c r="D459" t="str">
        <f>VLOOKUP(Table7[[#This Row],[Customer_ID]],Table1[#All],2,FALSE)</f>
        <v>Tanner Thompson</v>
      </c>
      <c r="E459">
        <f t="shared" si="22"/>
        <v>19</v>
      </c>
      <c r="F459">
        <f t="shared" si="23"/>
        <v>5</v>
      </c>
      <c r="G459">
        <f t="shared" si="24"/>
        <v>2025</v>
      </c>
      <c r="H459">
        <f>VLOOKUP(Table7[[#This Row],[Customer_ID]],Table1[#All],3,FALSE)</f>
        <v>32</v>
      </c>
      <c r="I459" t="str">
        <f>VLOOKUP(Table7[[#This Row],[Customer_ID]],Table1[#All],4,FALSE)</f>
        <v>Female</v>
      </c>
      <c r="J459" t="str">
        <f>VLOOKUP(Table7[[#This Row],[Customer_ID]],Table1[#All],5,FALSE)</f>
        <v>Port Lisashire</v>
      </c>
      <c r="K459" t="str">
        <f>VLOOKUP(Table7[[#This Row],[Customer_ID]],Table1[#All],6,FALSE)</f>
        <v>Maryland</v>
      </c>
      <c r="L459" t="str">
        <f>VLOOKUP(Table7[[#This Row],[Customer_ID]],Table1[#All],7,FALSE)</f>
        <v>USA</v>
      </c>
      <c r="M459" t="str">
        <f>VLOOKUP(Table7[[#This Row],[Customer_ID]],Table1[#All],8,FALSE)</f>
        <v>Bronze</v>
      </c>
      <c r="N459" t="s">
        <v>1652</v>
      </c>
      <c r="O459" t="str">
        <f>VLOOKUP(Table7[[#This Row],[Product_ID]],Table4_2[#All],3,FALSE)</f>
        <v>Sports</v>
      </c>
      <c r="P459" t="str">
        <f>VLOOKUP(Table7[[#This Row],[Product_ID]],Table4_2[#All],4,FALSE)</f>
        <v>Team Sports</v>
      </c>
      <c r="Q459">
        <f>VLOOKUP(Table7[[#This Row],[Product_ID]],Table4_2[#All],5,FALSE)</f>
        <v>212.26</v>
      </c>
      <c r="R459">
        <f>VLOOKUP(Table7[[#This Row],[Product_ID]],Table4_2[#All],6,FALSE)</f>
        <v>82</v>
      </c>
      <c r="S459" t="s">
        <v>1786</v>
      </c>
      <c r="T459" t="str">
        <f>VLOOKUP(Table7[[#This Row],[Store_ID]],Table5[#All],2,FALSE)</f>
        <v>Moore, Padilla and Butler</v>
      </c>
      <c r="U459" t="str">
        <f>VLOOKUP(Table7[[#This Row],[Store_ID]],Table5[#All],3,FALSE)</f>
        <v>South</v>
      </c>
      <c r="V459" t="str">
        <f>VLOOKUP(Table7[[#This Row],[Store_ID]],Table5[#All],4,FALSE)</f>
        <v>East Johnstad</v>
      </c>
      <c r="W459" t="str">
        <f>VLOOKUP(Table7[[#This Row],[Store_ID]],Table5[#All],5,FALSE)</f>
        <v>Flagship</v>
      </c>
      <c r="X459">
        <v>2</v>
      </c>
      <c r="Y459">
        <v>810.17</v>
      </c>
      <c r="Z459">
        <v>0.27</v>
      </c>
      <c r="AA459" t="s">
        <v>1824</v>
      </c>
      <c r="AB459">
        <v>1182.8481999999999</v>
      </c>
    </row>
    <row r="460" spans="1:28" x14ac:dyDescent="0.25">
      <c r="A460" t="s">
        <v>2284</v>
      </c>
      <c r="B460" s="2">
        <v>45389</v>
      </c>
      <c r="C460" t="s">
        <v>669</v>
      </c>
      <c r="D460" t="str">
        <f>VLOOKUP(Table7[[#This Row],[Customer_ID]],Table1[#All],2,FALSE)</f>
        <v>Michelle Carpenter</v>
      </c>
      <c r="E460">
        <f t="shared" si="22"/>
        <v>7</v>
      </c>
      <c r="F460">
        <f t="shared" si="23"/>
        <v>4</v>
      </c>
      <c r="G460">
        <f t="shared" si="24"/>
        <v>2024</v>
      </c>
      <c r="H460">
        <f>VLOOKUP(Table7[[#This Row],[Customer_ID]],Table1[#All],3,FALSE)</f>
        <v>44</v>
      </c>
      <c r="I460" t="str">
        <f>VLOOKUP(Table7[[#This Row],[Customer_ID]],Table1[#All],4,FALSE)</f>
        <v>Female</v>
      </c>
      <c r="J460" t="str">
        <f>VLOOKUP(Table7[[#This Row],[Customer_ID]],Table1[#All],5,FALSE)</f>
        <v>Lake Danielleton</v>
      </c>
      <c r="K460" t="str">
        <f>VLOOKUP(Table7[[#This Row],[Customer_ID]],Table1[#All],6,FALSE)</f>
        <v>New Jersey</v>
      </c>
      <c r="L460" t="str">
        <f>VLOOKUP(Table7[[#This Row],[Customer_ID]],Table1[#All],7,FALSE)</f>
        <v>USA</v>
      </c>
      <c r="M460" t="str">
        <f>VLOOKUP(Table7[[#This Row],[Customer_ID]],Table1[#All],8,FALSE)</f>
        <v>Gold</v>
      </c>
      <c r="N460" t="s">
        <v>1716</v>
      </c>
      <c r="O460" t="str">
        <f>VLOOKUP(Table7[[#This Row],[Product_ID]],Table4_2[#All],3,FALSE)</f>
        <v>Home</v>
      </c>
      <c r="P460" t="str">
        <f>VLOOKUP(Table7[[#This Row],[Product_ID]],Table4_2[#All],4,FALSE)</f>
        <v>Furniture</v>
      </c>
      <c r="Q460">
        <f>VLOOKUP(Table7[[#This Row],[Product_ID]],Table4_2[#All],5,FALSE)</f>
        <v>388.46</v>
      </c>
      <c r="R460">
        <f>VLOOKUP(Table7[[#This Row],[Product_ID]],Table4_2[#All],6,FALSE)</f>
        <v>208</v>
      </c>
      <c r="S460" t="s">
        <v>1769</v>
      </c>
      <c r="T460" t="str">
        <f>VLOOKUP(Table7[[#This Row],[Store_ID]],Table5[#All],2,FALSE)</f>
        <v>Alexander Group</v>
      </c>
      <c r="U460" t="str">
        <f>VLOOKUP(Table7[[#This Row],[Store_ID]],Table5[#All],3,FALSE)</f>
        <v>South</v>
      </c>
      <c r="V460" t="str">
        <f>VLOOKUP(Table7[[#This Row],[Store_ID]],Table5[#All],4,FALSE)</f>
        <v>Port Sharon</v>
      </c>
      <c r="W460" t="str">
        <f>VLOOKUP(Table7[[#This Row],[Store_ID]],Table5[#All],5,FALSE)</f>
        <v>Online</v>
      </c>
      <c r="X460">
        <v>3</v>
      </c>
      <c r="Y460">
        <v>505.01</v>
      </c>
      <c r="Z460">
        <v>0.02</v>
      </c>
      <c r="AA460" t="s">
        <v>1826</v>
      </c>
      <c r="AB460">
        <v>1484.7293999999999</v>
      </c>
    </row>
    <row r="461" spans="1:28" x14ac:dyDescent="0.25">
      <c r="A461" t="s">
        <v>2285</v>
      </c>
      <c r="B461" s="2">
        <v>45315</v>
      </c>
      <c r="C461" t="s">
        <v>1440</v>
      </c>
      <c r="D461" t="str">
        <f>VLOOKUP(Table7[[#This Row],[Customer_ID]],Table1[#All],2,FALSE)</f>
        <v>Michael Foley</v>
      </c>
      <c r="E461">
        <f t="shared" si="22"/>
        <v>24</v>
      </c>
      <c r="F461">
        <f t="shared" si="23"/>
        <v>1</v>
      </c>
      <c r="G461">
        <f t="shared" si="24"/>
        <v>2024</v>
      </c>
      <c r="H461">
        <f>VLOOKUP(Table7[[#This Row],[Customer_ID]],Table1[#All],3,FALSE)</f>
        <v>63</v>
      </c>
      <c r="I461" t="str">
        <f>VLOOKUP(Table7[[#This Row],[Customer_ID]],Table1[#All],4,FALSE)</f>
        <v>Female</v>
      </c>
      <c r="J461" t="str">
        <f>VLOOKUP(Table7[[#This Row],[Customer_ID]],Table1[#All],5,FALSE)</f>
        <v>Oneillfurt</v>
      </c>
      <c r="K461" t="str">
        <f>VLOOKUP(Table7[[#This Row],[Customer_ID]],Table1[#All],6,FALSE)</f>
        <v>Vermont</v>
      </c>
      <c r="L461" t="str">
        <f>VLOOKUP(Table7[[#This Row],[Customer_ID]],Table1[#All],7,FALSE)</f>
        <v>USA</v>
      </c>
      <c r="M461" t="str">
        <f>VLOOKUP(Table7[[#This Row],[Customer_ID]],Table1[#All],8,FALSE)</f>
        <v>Gold</v>
      </c>
      <c r="N461" t="s">
        <v>1692</v>
      </c>
      <c r="O461" t="str">
        <f>VLOOKUP(Table7[[#This Row],[Product_ID]],Table4_2[#All],3,FALSE)</f>
        <v>Sports</v>
      </c>
      <c r="P461" t="str">
        <f>VLOOKUP(Table7[[#This Row],[Product_ID]],Table4_2[#All],4,FALSE)</f>
        <v>Fitness</v>
      </c>
      <c r="Q461">
        <f>VLOOKUP(Table7[[#This Row],[Product_ID]],Table4_2[#All],5,FALSE)</f>
        <v>477.61</v>
      </c>
      <c r="R461">
        <f>VLOOKUP(Table7[[#This Row],[Product_ID]],Table4_2[#All],6,FALSE)</f>
        <v>300</v>
      </c>
      <c r="S461" t="s">
        <v>1807</v>
      </c>
      <c r="T461" t="str">
        <f>VLOOKUP(Table7[[#This Row],[Store_ID]],Table5[#All],2,FALSE)</f>
        <v>Holloway Ltd</v>
      </c>
      <c r="U461" t="str">
        <f>VLOOKUP(Table7[[#This Row],[Store_ID]],Table5[#All],3,FALSE)</f>
        <v>North</v>
      </c>
      <c r="V461" t="str">
        <f>VLOOKUP(Table7[[#This Row],[Store_ID]],Table5[#All],4,FALSE)</f>
        <v>Bensonhaven</v>
      </c>
      <c r="W461" t="str">
        <f>VLOOKUP(Table7[[#This Row],[Store_ID]],Table5[#All],5,FALSE)</f>
        <v>Flagship</v>
      </c>
      <c r="X461">
        <v>2</v>
      </c>
      <c r="Y461">
        <v>736.75</v>
      </c>
      <c r="Z461">
        <v>0.18</v>
      </c>
      <c r="AA461" t="s">
        <v>1824</v>
      </c>
      <c r="AB461">
        <v>1208.27</v>
      </c>
    </row>
    <row r="462" spans="1:28" x14ac:dyDescent="0.25">
      <c r="A462" t="s">
        <v>2286</v>
      </c>
      <c r="B462" s="2">
        <v>45311</v>
      </c>
      <c r="C462" t="s">
        <v>114</v>
      </c>
      <c r="D462" t="str">
        <f>VLOOKUP(Table7[[#This Row],[Customer_ID]],Table1[#All],2,FALSE)</f>
        <v>Leslie Johnson</v>
      </c>
      <c r="E462">
        <f t="shared" si="22"/>
        <v>20</v>
      </c>
      <c r="F462">
        <f t="shared" si="23"/>
        <v>1</v>
      </c>
      <c r="G462">
        <f t="shared" si="24"/>
        <v>2024</v>
      </c>
      <c r="H462">
        <f>VLOOKUP(Table7[[#This Row],[Customer_ID]],Table1[#All],3,FALSE)</f>
        <v>31</v>
      </c>
      <c r="I462" t="str">
        <f>VLOOKUP(Table7[[#This Row],[Customer_ID]],Table1[#All],4,FALSE)</f>
        <v>Male</v>
      </c>
      <c r="J462" t="str">
        <f>VLOOKUP(Table7[[#This Row],[Customer_ID]],Table1[#All],5,FALSE)</f>
        <v>Mollyshire</v>
      </c>
      <c r="K462" t="str">
        <f>VLOOKUP(Table7[[#This Row],[Customer_ID]],Table1[#All],6,FALSE)</f>
        <v>Utah</v>
      </c>
      <c r="L462" t="str">
        <f>VLOOKUP(Table7[[#This Row],[Customer_ID]],Table1[#All],7,FALSE)</f>
        <v>USA</v>
      </c>
      <c r="M462" t="str">
        <f>VLOOKUP(Table7[[#This Row],[Customer_ID]],Table1[#All],8,FALSE)</f>
        <v>Unknown</v>
      </c>
      <c r="N462" t="s">
        <v>1702</v>
      </c>
      <c r="O462" t="str">
        <f>VLOOKUP(Table7[[#This Row],[Product_ID]],Table4_2[#All],3,FALSE)</f>
        <v>Electronics</v>
      </c>
      <c r="P462" t="str">
        <f>VLOOKUP(Table7[[#This Row],[Product_ID]],Table4_2[#All],4,FALSE)</f>
        <v>Appliances</v>
      </c>
      <c r="Q462">
        <f>VLOOKUP(Table7[[#This Row],[Product_ID]],Table4_2[#All],5,FALSE)</f>
        <v>480.9</v>
      </c>
      <c r="R462">
        <f>VLOOKUP(Table7[[#This Row],[Product_ID]],Table4_2[#All],6,FALSE)</f>
        <v>104</v>
      </c>
      <c r="S462" t="s">
        <v>1786</v>
      </c>
      <c r="T462" t="str">
        <f>VLOOKUP(Table7[[#This Row],[Store_ID]],Table5[#All],2,FALSE)</f>
        <v>Moore, Padilla and Butler</v>
      </c>
      <c r="U462" t="str">
        <f>VLOOKUP(Table7[[#This Row],[Store_ID]],Table5[#All],3,FALSE)</f>
        <v>South</v>
      </c>
      <c r="V462" t="str">
        <f>VLOOKUP(Table7[[#This Row],[Store_ID]],Table5[#All],4,FALSE)</f>
        <v>East Johnstad</v>
      </c>
      <c r="W462" t="str">
        <f>VLOOKUP(Table7[[#This Row],[Store_ID]],Table5[#All],5,FALSE)</f>
        <v>Flagship</v>
      </c>
      <c r="X462">
        <v>4</v>
      </c>
      <c r="Y462">
        <v>700.31</v>
      </c>
      <c r="Z462">
        <v>0.2</v>
      </c>
      <c r="AA462" t="s">
        <v>1826</v>
      </c>
      <c r="AB462">
        <v>2240.9920000000002</v>
      </c>
    </row>
    <row r="463" spans="1:28" x14ac:dyDescent="0.25">
      <c r="A463" t="s">
        <v>2287</v>
      </c>
      <c r="B463" s="2">
        <v>45270</v>
      </c>
      <c r="C463" t="s">
        <v>444</v>
      </c>
      <c r="D463" t="str">
        <f>VLOOKUP(Table7[[#This Row],[Customer_ID]],Table1[#All],2,FALSE)</f>
        <v>Jessica Mitchell</v>
      </c>
      <c r="E463">
        <f t="shared" si="22"/>
        <v>10</v>
      </c>
      <c r="F463">
        <f t="shared" si="23"/>
        <v>12</v>
      </c>
      <c r="G463">
        <f t="shared" si="24"/>
        <v>2023</v>
      </c>
      <c r="H463">
        <f>VLOOKUP(Table7[[#This Row],[Customer_ID]],Table1[#All],3,FALSE)</f>
        <v>43</v>
      </c>
      <c r="I463" t="str">
        <f>VLOOKUP(Table7[[#This Row],[Customer_ID]],Table1[#All],4,FALSE)</f>
        <v>Female</v>
      </c>
      <c r="J463" t="str">
        <f>VLOOKUP(Table7[[#This Row],[Customer_ID]],Table1[#All],5,FALSE)</f>
        <v>Matthewbury</v>
      </c>
      <c r="K463" t="str">
        <f>VLOOKUP(Table7[[#This Row],[Customer_ID]],Table1[#All],6,FALSE)</f>
        <v>South Dakota</v>
      </c>
      <c r="L463" t="str">
        <f>VLOOKUP(Table7[[#This Row],[Customer_ID]],Table1[#All],7,FALSE)</f>
        <v>USA</v>
      </c>
      <c r="M463" t="str">
        <f>VLOOKUP(Table7[[#This Row],[Customer_ID]],Table1[#All],8,FALSE)</f>
        <v>Silver</v>
      </c>
      <c r="N463" t="s">
        <v>1730</v>
      </c>
      <c r="O463" t="str">
        <f>VLOOKUP(Table7[[#This Row],[Product_ID]],Table4_2[#All],3,FALSE)</f>
        <v>Clothing</v>
      </c>
      <c r="P463" t="str">
        <f>VLOOKUP(Table7[[#This Row],[Product_ID]],Table4_2[#All],4,FALSE)</f>
        <v>Footwear</v>
      </c>
      <c r="Q463">
        <f>VLOOKUP(Table7[[#This Row],[Product_ID]],Table4_2[#All],5,FALSE)</f>
        <v>438.25</v>
      </c>
      <c r="R463">
        <f>VLOOKUP(Table7[[#This Row],[Product_ID]],Table4_2[#All],6,FALSE)</f>
        <v>496</v>
      </c>
      <c r="S463" t="s">
        <v>1792</v>
      </c>
      <c r="T463" t="str">
        <f>VLOOKUP(Table7[[#This Row],[Store_ID]],Table5[#All],2,FALSE)</f>
        <v>Aguirre-Keller</v>
      </c>
      <c r="U463" t="str">
        <f>VLOOKUP(Table7[[#This Row],[Store_ID]],Table5[#All],3,FALSE)</f>
        <v>South</v>
      </c>
      <c r="V463" t="str">
        <f>VLOOKUP(Table7[[#This Row],[Store_ID]],Table5[#All],4,FALSE)</f>
        <v>Lake Michael</v>
      </c>
      <c r="W463" t="str">
        <f>VLOOKUP(Table7[[#This Row],[Store_ID]],Table5[#All],5,FALSE)</f>
        <v>Online</v>
      </c>
      <c r="X463">
        <v>4</v>
      </c>
      <c r="Y463">
        <v>202.46</v>
      </c>
      <c r="Z463">
        <v>0.24</v>
      </c>
      <c r="AA463" t="s">
        <v>1824</v>
      </c>
      <c r="AB463">
        <v>615.47840000000008</v>
      </c>
    </row>
    <row r="464" spans="1:28" x14ac:dyDescent="0.25">
      <c r="A464" t="s">
        <v>2288</v>
      </c>
      <c r="B464" s="2">
        <v>45279</v>
      </c>
      <c r="C464" t="s">
        <v>846</v>
      </c>
      <c r="D464" t="str">
        <f>VLOOKUP(Table7[[#This Row],[Customer_ID]],Table1[#All],2,FALSE)</f>
        <v>Tracy Kelly</v>
      </c>
      <c r="E464">
        <f t="shared" si="22"/>
        <v>19</v>
      </c>
      <c r="F464">
        <f t="shared" si="23"/>
        <v>12</v>
      </c>
      <c r="G464">
        <f t="shared" si="24"/>
        <v>2023</v>
      </c>
      <c r="H464">
        <f>VLOOKUP(Table7[[#This Row],[Customer_ID]],Table1[#All],3,FALSE)</f>
        <v>38</v>
      </c>
      <c r="I464" t="str">
        <f>VLOOKUP(Table7[[#This Row],[Customer_ID]],Table1[#All],4,FALSE)</f>
        <v>Male</v>
      </c>
      <c r="J464" t="str">
        <f>VLOOKUP(Table7[[#This Row],[Customer_ID]],Table1[#All],5,FALSE)</f>
        <v>West Jamieport</v>
      </c>
      <c r="K464" t="str">
        <f>VLOOKUP(Table7[[#This Row],[Customer_ID]],Table1[#All],6,FALSE)</f>
        <v>Tennessee</v>
      </c>
      <c r="L464" t="str">
        <f>VLOOKUP(Table7[[#This Row],[Customer_ID]],Table1[#All],7,FALSE)</f>
        <v>USA</v>
      </c>
      <c r="M464" t="str">
        <f>VLOOKUP(Table7[[#This Row],[Customer_ID]],Table1[#All],8,FALSE)</f>
        <v>Silver</v>
      </c>
      <c r="N464" t="s">
        <v>1722</v>
      </c>
      <c r="O464" t="str">
        <f>VLOOKUP(Table7[[#This Row],[Product_ID]],Table4_2[#All],3,FALSE)</f>
        <v>Home</v>
      </c>
      <c r="P464" t="str">
        <f>VLOOKUP(Table7[[#This Row],[Product_ID]],Table4_2[#All],4,FALSE)</f>
        <v>Lighting</v>
      </c>
      <c r="Q464">
        <f>VLOOKUP(Table7[[#This Row],[Product_ID]],Table4_2[#All],5,FALSE)</f>
        <v>371.38</v>
      </c>
      <c r="R464">
        <f>VLOOKUP(Table7[[#This Row],[Product_ID]],Table4_2[#All],6,FALSE)</f>
        <v>220</v>
      </c>
      <c r="S464" t="s">
        <v>1757</v>
      </c>
      <c r="T464" t="str">
        <f>VLOOKUP(Table7[[#This Row],[Store_ID]],Table5[#All],2,FALSE)</f>
        <v>Martinez, Adkins and Johnson</v>
      </c>
      <c r="U464" t="str">
        <f>VLOOKUP(Table7[[#This Row],[Store_ID]],Table5[#All],3,FALSE)</f>
        <v>North</v>
      </c>
      <c r="V464" t="str">
        <f>VLOOKUP(Table7[[#This Row],[Store_ID]],Table5[#All],4,FALSE)</f>
        <v>Danielmouth</v>
      </c>
      <c r="W464" t="str">
        <f>VLOOKUP(Table7[[#This Row],[Store_ID]],Table5[#All],5,FALSE)</f>
        <v>Flagship</v>
      </c>
      <c r="X464">
        <v>2</v>
      </c>
      <c r="Y464">
        <v>291.83999999999997</v>
      </c>
      <c r="Z464">
        <v>0.25</v>
      </c>
      <c r="AA464" t="s">
        <v>1826</v>
      </c>
      <c r="AB464">
        <v>437.76</v>
      </c>
    </row>
    <row r="465" spans="1:28" x14ac:dyDescent="0.25">
      <c r="A465" t="s">
        <v>2289</v>
      </c>
      <c r="B465" s="2">
        <v>45252</v>
      </c>
      <c r="C465" t="s">
        <v>544</v>
      </c>
      <c r="D465" t="str">
        <f>VLOOKUP(Table7[[#This Row],[Customer_ID]],Table1[#All],2,FALSE)</f>
        <v>Joseph Jones</v>
      </c>
      <c r="E465">
        <f t="shared" si="22"/>
        <v>22</v>
      </c>
      <c r="F465">
        <f t="shared" si="23"/>
        <v>11</v>
      </c>
      <c r="G465">
        <f t="shared" si="24"/>
        <v>2023</v>
      </c>
      <c r="H465">
        <f>VLOOKUP(Table7[[#This Row],[Customer_ID]],Table1[#All],3,FALSE)</f>
        <v>21</v>
      </c>
      <c r="I465" t="str">
        <f>VLOOKUP(Table7[[#This Row],[Customer_ID]],Table1[#All],4,FALSE)</f>
        <v>Male</v>
      </c>
      <c r="J465" t="str">
        <f>VLOOKUP(Table7[[#This Row],[Customer_ID]],Table1[#All],5,FALSE)</f>
        <v>North Matthew</v>
      </c>
      <c r="K465" t="str">
        <f>VLOOKUP(Table7[[#This Row],[Customer_ID]],Table1[#All],6,FALSE)</f>
        <v>Illinois</v>
      </c>
      <c r="L465" t="str">
        <f>VLOOKUP(Table7[[#This Row],[Customer_ID]],Table1[#All],7,FALSE)</f>
        <v>USA</v>
      </c>
      <c r="M465" t="str">
        <f>VLOOKUP(Table7[[#This Row],[Customer_ID]],Table1[#All],8,FALSE)</f>
        <v>Bronze</v>
      </c>
      <c r="N465" t="s">
        <v>1742</v>
      </c>
      <c r="O465" t="str">
        <f>VLOOKUP(Table7[[#This Row],[Product_ID]],Table4_2[#All],3,FALSE)</f>
        <v>Sports</v>
      </c>
      <c r="P465" t="str">
        <f>VLOOKUP(Table7[[#This Row],[Product_ID]],Table4_2[#All],4,FALSE)</f>
        <v>Team Sports</v>
      </c>
      <c r="Q465">
        <f>VLOOKUP(Table7[[#This Row],[Product_ID]],Table4_2[#All],5,FALSE)</f>
        <v>245.98</v>
      </c>
      <c r="R465">
        <f>VLOOKUP(Table7[[#This Row],[Product_ID]],Table4_2[#All],6,FALSE)</f>
        <v>471</v>
      </c>
      <c r="S465" t="s">
        <v>1773</v>
      </c>
      <c r="T465" t="str">
        <f>VLOOKUP(Table7[[#This Row],[Store_ID]],Table5[#All],2,FALSE)</f>
        <v>Gray Ltd</v>
      </c>
      <c r="U465" t="str">
        <f>VLOOKUP(Table7[[#This Row],[Store_ID]],Table5[#All],3,FALSE)</f>
        <v>North</v>
      </c>
      <c r="V465" t="str">
        <f>VLOOKUP(Table7[[#This Row],[Store_ID]],Table5[#All],4,FALSE)</f>
        <v>New Michaelchester</v>
      </c>
      <c r="W465" t="str">
        <f>VLOOKUP(Table7[[#This Row],[Store_ID]],Table5[#All],5,FALSE)</f>
        <v>Outlet</v>
      </c>
      <c r="X465">
        <v>2</v>
      </c>
      <c r="Y465">
        <v>261.48</v>
      </c>
      <c r="Z465">
        <v>0.17</v>
      </c>
      <c r="AA465" t="s">
        <v>1824</v>
      </c>
      <c r="AB465">
        <v>434.05680000000001</v>
      </c>
    </row>
    <row r="466" spans="1:28" x14ac:dyDescent="0.25">
      <c r="A466" t="s">
        <v>2290</v>
      </c>
      <c r="B466" s="2">
        <v>45938</v>
      </c>
      <c r="C466" t="s">
        <v>948</v>
      </c>
      <c r="D466" t="str">
        <f>VLOOKUP(Table7[[#This Row],[Customer_ID]],Table1[#All],2,FALSE)</f>
        <v>Matthew Avery</v>
      </c>
      <c r="E466">
        <f t="shared" si="22"/>
        <v>8</v>
      </c>
      <c r="F466">
        <f t="shared" si="23"/>
        <v>10</v>
      </c>
      <c r="G466">
        <f t="shared" si="24"/>
        <v>2025</v>
      </c>
      <c r="H466">
        <f>VLOOKUP(Table7[[#This Row],[Customer_ID]],Table1[#All],3,FALSE)</f>
        <v>29</v>
      </c>
      <c r="I466" t="str">
        <f>VLOOKUP(Table7[[#This Row],[Customer_ID]],Table1[#All],4,FALSE)</f>
        <v>Male</v>
      </c>
      <c r="J466" t="str">
        <f>VLOOKUP(Table7[[#This Row],[Customer_ID]],Table1[#All],5,FALSE)</f>
        <v>Lake Melissashire</v>
      </c>
      <c r="K466" t="str">
        <f>VLOOKUP(Table7[[#This Row],[Customer_ID]],Table1[#All],6,FALSE)</f>
        <v>Oregon</v>
      </c>
      <c r="L466" t="str">
        <f>VLOOKUP(Table7[[#This Row],[Customer_ID]],Table1[#All],7,FALSE)</f>
        <v>USA</v>
      </c>
      <c r="M466" t="str">
        <f>VLOOKUP(Table7[[#This Row],[Customer_ID]],Table1[#All],8,FALSE)</f>
        <v>Silver</v>
      </c>
      <c r="N466" t="s">
        <v>1620</v>
      </c>
      <c r="O466" t="str">
        <f>VLOOKUP(Table7[[#This Row],[Product_ID]],Table4_2[#All],3,FALSE)</f>
        <v>Clothing</v>
      </c>
      <c r="P466" t="str">
        <f>VLOOKUP(Table7[[#This Row],[Product_ID]],Table4_2[#All],4,FALSE)</f>
        <v>Tops</v>
      </c>
      <c r="Q466">
        <f>VLOOKUP(Table7[[#This Row],[Product_ID]],Table4_2[#All],5,FALSE)</f>
        <v>223.43</v>
      </c>
      <c r="R466">
        <f>VLOOKUP(Table7[[#This Row],[Product_ID]],Table4_2[#All],6,FALSE)</f>
        <v>154</v>
      </c>
      <c r="S466" t="s">
        <v>1799</v>
      </c>
      <c r="T466" t="str">
        <f>VLOOKUP(Table7[[#This Row],[Store_ID]],Table5[#All],2,FALSE)</f>
        <v>Mcdonald Inc</v>
      </c>
      <c r="U466" t="str">
        <f>VLOOKUP(Table7[[#This Row],[Store_ID]],Table5[#All],3,FALSE)</f>
        <v>South</v>
      </c>
      <c r="V466" t="str">
        <f>VLOOKUP(Table7[[#This Row],[Store_ID]],Table5[#All],4,FALSE)</f>
        <v>Christopherland</v>
      </c>
      <c r="W466" t="str">
        <f>VLOOKUP(Table7[[#This Row],[Store_ID]],Table5[#All],5,FALSE)</f>
        <v>Outlet</v>
      </c>
      <c r="X466">
        <v>1</v>
      </c>
      <c r="Y466">
        <v>850.83</v>
      </c>
      <c r="Z466">
        <v>0.28000000000000003</v>
      </c>
      <c r="AA466" t="s">
        <v>1826</v>
      </c>
      <c r="AB466">
        <v>612.59760000000006</v>
      </c>
    </row>
    <row r="467" spans="1:28" x14ac:dyDescent="0.25">
      <c r="A467" t="s">
        <v>2291</v>
      </c>
      <c r="B467" s="2">
        <v>45711</v>
      </c>
      <c r="C467" t="s">
        <v>1260</v>
      </c>
      <c r="D467" t="str">
        <f>VLOOKUP(Table7[[#This Row],[Customer_ID]],Table1[#All],2,FALSE)</f>
        <v>Eric Wolfe</v>
      </c>
      <c r="E467">
        <f t="shared" si="22"/>
        <v>23</v>
      </c>
      <c r="F467">
        <f t="shared" si="23"/>
        <v>2</v>
      </c>
      <c r="G467">
        <f t="shared" si="24"/>
        <v>2025</v>
      </c>
      <c r="H467">
        <f>VLOOKUP(Table7[[#This Row],[Customer_ID]],Table1[#All],3,FALSE)</f>
        <v>18</v>
      </c>
      <c r="I467" t="str">
        <f>VLOOKUP(Table7[[#This Row],[Customer_ID]],Table1[#All],4,FALSE)</f>
        <v>Female</v>
      </c>
      <c r="J467" t="str">
        <f>VLOOKUP(Table7[[#This Row],[Customer_ID]],Table1[#All],5,FALSE)</f>
        <v>Garciaview</v>
      </c>
      <c r="K467" t="str">
        <f>VLOOKUP(Table7[[#This Row],[Customer_ID]],Table1[#All],6,FALSE)</f>
        <v>Louisiana</v>
      </c>
      <c r="L467" t="str">
        <f>VLOOKUP(Table7[[#This Row],[Customer_ID]],Table1[#All],7,FALSE)</f>
        <v>USA</v>
      </c>
      <c r="M467" t="str">
        <f>VLOOKUP(Table7[[#This Row],[Customer_ID]],Table1[#All],8,FALSE)</f>
        <v>Gold</v>
      </c>
      <c r="N467" t="s">
        <v>1640</v>
      </c>
      <c r="O467" t="str">
        <f>VLOOKUP(Table7[[#This Row],[Product_ID]],Table4_2[#All],3,FALSE)</f>
        <v>Clothing</v>
      </c>
      <c r="P467" t="str">
        <f>VLOOKUP(Table7[[#This Row],[Product_ID]],Table4_2[#All],4,FALSE)</f>
        <v>Outerwear</v>
      </c>
      <c r="Q467">
        <f>VLOOKUP(Table7[[#This Row],[Product_ID]],Table4_2[#All],5,FALSE)</f>
        <v>167.34</v>
      </c>
      <c r="R467">
        <f>VLOOKUP(Table7[[#This Row],[Product_ID]],Table4_2[#All],6,FALSE)</f>
        <v>296</v>
      </c>
      <c r="S467" t="s">
        <v>1786</v>
      </c>
      <c r="T467" t="str">
        <f>VLOOKUP(Table7[[#This Row],[Store_ID]],Table5[#All],2,FALSE)</f>
        <v>Moore, Padilla and Butler</v>
      </c>
      <c r="U467" t="str">
        <f>VLOOKUP(Table7[[#This Row],[Store_ID]],Table5[#All],3,FALSE)</f>
        <v>South</v>
      </c>
      <c r="V467" t="str">
        <f>VLOOKUP(Table7[[#This Row],[Store_ID]],Table5[#All],4,FALSE)</f>
        <v>East Johnstad</v>
      </c>
      <c r="W467" t="str">
        <f>VLOOKUP(Table7[[#This Row],[Store_ID]],Table5[#All],5,FALSE)</f>
        <v>Flagship</v>
      </c>
      <c r="X467">
        <v>1</v>
      </c>
      <c r="Y467">
        <v>83.83</v>
      </c>
      <c r="Z467">
        <v>0.05</v>
      </c>
      <c r="AA467" t="s">
        <v>1824</v>
      </c>
      <c r="AB467">
        <v>79.638499999999993</v>
      </c>
    </row>
    <row r="468" spans="1:28" x14ac:dyDescent="0.25">
      <c r="A468" t="s">
        <v>2292</v>
      </c>
      <c r="B468" s="2">
        <v>45713</v>
      </c>
      <c r="C468" t="s">
        <v>36</v>
      </c>
      <c r="D468" t="str">
        <f>VLOOKUP(Table7[[#This Row],[Customer_ID]],Table1[#All],2,FALSE)</f>
        <v>Amber Jackson</v>
      </c>
      <c r="E468">
        <f t="shared" si="22"/>
        <v>25</v>
      </c>
      <c r="F468">
        <f t="shared" si="23"/>
        <v>2</v>
      </c>
      <c r="G468">
        <f t="shared" si="24"/>
        <v>2025</v>
      </c>
      <c r="H468">
        <f>VLOOKUP(Table7[[#This Row],[Customer_ID]],Table1[#All],3,FALSE)</f>
        <v>29</v>
      </c>
      <c r="I468" t="str">
        <f>VLOOKUP(Table7[[#This Row],[Customer_ID]],Table1[#All],4,FALSE)</f>
        <v>Female</v>
      </c>
      <c r="J468" t="str">
        <f>VLOOKUP(Table7[[#This Row],[Customer_ID]],Table1[#All],5,FALSE)</f>
        <v>Deborahborough</v>
      </c>
      <c r="K468" t="str">
        <f>VLOOKUP(Table7[[#This Row],[Customer_ID]],Table1[#All],6,FALSE)</f>
        <v>South Dakota</v>
      </c>
      <c r="L468" t="str">
        <f>VLOOKUP(Table7[[#This Row],[Customer_ID]],Table1[#All],7,FALSE)</f>
        <v>USA</v>
      </c>
      <c r="M468" t="str">
        <f>VLOOKUP(Table7[[#This Row],[Customer_ID]],Table1[#All],8,FALSE)</f>
        <v>Platinum</v>
      </c>
      <c r="N468" t="s">
        <v>1724</v>
      </c>
      <c r="O468" t="str">
        <f>VLOOKUP(Table7[[#This Row],[Product_ID]],Table4_2[#All],3,FALSE)</f>
        <v>Sports</v>
      </c>
      <c r="P468" t="str">
        <f>VLOOKUP(Table7[[#This Row],[Product_ID]],Table4_2[#All],4,FALSE)</f>
        <v>Accessories</v>
      </c>
      <c r="Q468">
        <f>VLOOKUP(Table7[[#This Row],[Product_ID]],Table4_2[#All],5,FALSE)</f>
        <v>131.24</v>
      </c>
      <c r="R468">
        <f>VLOOKUP(Table7[[#This Row],[Product_ID]],Table4_2[#All],6,FALSE)</f>
        <v>232</v>
      </c>
      <c r="S468" t="s">
        <v>1804</v>
      </c>
      <c r="T468" t="str">
        <f>VLOOKUP(Table7[[#This Row],[Store_ID]],Table5[#All],2,FALSE)</f>
        <v>Frederick-Wright</v>
      </c>
      <c r="U468" t="str">
        <f>VLOOKUP(Table7[[#This Row],[Store_ID]],Table5[#All],3,FALSE)</f>
        <v>West</v>
      </c>
      <c r="V468" t="str">
        <f>VLOOKUP(Table7[[#This Row],[Store_ID]],Table5[#All],4,FALSE)</f>
        <v>New Jimmymouth</v>
      </c>
      <c r="W468" t="str">
        <f>VLOOKUP(Table7[[#This Row],[Store_ID]],Table5[#All],5,FALSE)</f>
        <v>Flagship</v>
      </c>
      <c r="X468">
        <v>3</v>
      </c>
      <c r="Y468">
        <v>649.95000000000005</v>
      </c>
      <c r="Z468">
        <v>0.28000000000000003</v>
      </c>
      <c r="AA468" t="s">
        <v>1829</v>
      </c>
      <c r="AB468">
        <v>1403.8920000000001</v>
      </c>
    </row>
    <row r="469" spans="1:28" x14ac:dyDescent="0.25">
      <c r="A469" t="s">
        <v>2293</v>
      </c>
      <c r="B469" s="2">
        <v>45565</v>
      </c>
      <c r="C469" t="s">
        <v>1145</v>
      </c>
      <c r="D469" t="str">
        <f>VLOOKUP(Table7[[#This Row],[Customer_ID]],Table1[#All],2,FALSE)</f>
        <v>Mallory Allen</v>
      </c>
      <c r="E469">
        <f t="shared" si="22"/>
        <v>30</v>
      </c>
      <c r="F469">
        <f t="shared" si="23"/>
        <v>9</v>
      </c>
      <c r="G469">
        <f t="shared" si="24"/>
        <v>2024</v>
      </c>
      <c r="H469">
        <f>VLOOKUP(Table7[[#This Row],[Customer_ID]],Table1[#All],3,FALSE)</f>
        <v>40</v>
      </c>
      <c r="I469" t="str">
        <f>VLOOKUP(Table7[[#This Row],[Customer_ID]],Table1[#All],4,FALSE)</f>
        <v>Female</v>
      </c>
      <c r="J469" t="str">
        <f>VLOOKUP(Table7[[#This Row],[Customer_ID]],Table1[#All],5,FALSE)</f>
        <v>North Theresa</v>
      </c>
      <c r="K469" t="str">
        <f>VLOOKUP(Table7[[#This Row],[Customer_ID]],Table1[#All],6,FALSE)</f>
        <v>Alabama</v>
      </c>
      <c r="L469" t="str">
        <f>VLOOKUP(Table7[[#This Row],[Customer_ID]],Table1[#All],7,FALSE)</f>
        <v>USA</v>
      </c>
      <c r="M469" t="str">
        <f>VLOOKUP(Table7[[#This Row],[Customer_ID]],Table1[#All],8,FALSE)</f>
        <v>Platinum</v>
      </c>
      <c r="N469" t="s">
        <v>1694</v>
      </c>
      <c r="O469" t="str">
        <f>VLOOKUP(Table7[[#This Row],[Product_ID]],Table4_2[#All],3,FALSE)</f>
        <v>Sports</v>
      </c>
      <c r="P469" t="str">
        <f>VLOOKUP(Table7[[#This Row],[Product_ID]],Table4_2[#All],4,FALSE)</f>
        <v>Team Sports</v>
      </c>
      <c r="Q469">
        <f>VLOOKUP(Table7[[#This Row],[Product_ID]],Table4_2[#All],5,FALSE)</f>
        <v>107.06</v>
      </c>
      <c r="R469">
        <f>VLOOKUP(Table7[[#This Row],[Product_ID]],Table4_2[#All],6,FALSE)</f>
        <v>359</v>
      </c>
      <c r="S469" t="s">
        <v>1776</v>
      </c>
      <c r="T469" t="str">
        <f>VLOOKUP(Table7[[#This Row],[Store_ID]],Table5[#All],2,FALSE)</f>
        <v>Benson-Elliott</v>
      </c>
      <c r="U469" t="str">
        <f>VLOOKUP(Table7[[#This Row],[Store_ID]],Table5[#All],3,FALSE)</f>
        <v>East</v>
      </c>
      <c r="V469" t="str">
        <f>VLOOKUP(Table7[[#This Row],[Store_ID]],Table5[#All],4,FALSE)</f>
        <v>Port Josephberg</v>
      </c>
      <c r="W469" t="str">
        <f>VLOOKUP(Table7[[#This Row],[Store_ID]],Table5[#All],5,FALSE)</f>
        <v>Online</v>
      </c>
      <c r="X469">
        <v>4</v>
      </c>
      <c r="Y469">
        <v>934.96</v>
      </c>
      <c r="Z469">
        <v>0.18</v>
      </c>
      <c r="AA469" t="s">
        <v>1826</v>
      </c>
      <c r="AB469">
        <v>3066.6687999999999</v>
      </c>
    </row>
    <row r="470" spans="1:28" x14ac:dyDescent="0.25">
      <c r="A470" t="s">
        <v>2294</v>
      </c>
      <c r="B470" s="2">
        <v>45279</v>
      </c>
      <c r="C470" t="s">
        <v>672</v>
      </c>
      <c r="D470" t="str">
        <f>VLOOKUP(Table7[[#This Row],[Customer_ID]],Table1[#All],2,FALSE)</f>
        <v>Ronald Jones</v>
      </c>
      <c r="E470">
        <f t="shared" si="22"/>
        <v>19</v>
      </c>
      <c r="F470">
        <f t="shared" si="23"/>
        <v>12</v>
      </c>
      <c r="G470">
        <f t="shared" si="24"/>
        <v>2023</v>
      </c>
      <c r="H470">
        <f>VLOOKUP(Table7[[#This Row],[Customer_ID]],Table1[#All],3,FALSE)</f>
        <v>26</v>
      </c>
      <c r="I470" t="str">
        <f>VLOOKUP(Table7[[#This Row],[Customer_ID]],Table1[#All],4,FALSE)</f>
        <v>Female</v>
      </c>
      <c r="J470" t="str">
        <f>VLOOKUP(Table7[[#This Row],[Customer_ID]],Table1[#All],5,FALSE)</f>
        <v>Brownshire</v>
      </c>
      <c r="K470" t="str">
        <f>VLOOKUP(Table7[[#This Row],[Customer_ID]],Table1[#All],6,FALSE)</f>
        <v>Tennessee</v>
      </c>
      <c r="L470" t="str">
        <f>VLOOKUP(Table7[[#This Row],[Customer_ID]],Table1[#All],7,FALSE)</f>
        <v>USA</v>
      </c>
      <c r="M470" t="str">
        <f>VLOOKUP(Table7[[#This Row],[Customer_ID]],Table1[#All],8,FALSE)</f>
        <v>Silver</v>
      </c>
      <c r="N470" t="s">
        <v>1582</v>
      </c>
      <c r="O470" t="str">
        <f>VLOOKUP(Table7[[#This Row],[Product_ID]],Table4_2[#All],3,FALSE)</f>
        <v>Sports</v>
      </c>
      <c r="P470" t="str">
        <f>VLOOKUP(Table7[[#This Row],[Product_ID]],Table4_2[#All],4,FALSE)</f>
        <v>Accessories</v>
      </c>
      <c r="Q470">
        <f>VLOOKUP(Table7[[#This Row],[Product_ID]],Table4_2[#All],5,FALSE)</f>
        <v>144.53</v>
      </c>
      <c r="R470">
        <f>VLOOKUP(Table7[[#This Row],[Product_ID]],Table4_2[#All],6,FALSE)</f>
        <v>367</v>
      </c>
      <c r="S470" t="s">
        <v>1799</v>
      </c>
      <c r="T470" t="str">
        <f>VLOOKUP(Table7[[#This Row],[Store_ID]],Table5[#All],2,FALSE)</f>
        <v>Mcdonald Inc</v>
      </c>
      <c r="U470" t="str">
        <f>VLOOKUP(Table7[[#This Row],[Store_ID]],Table5[#All],3,FALSE)</f>
        <v>South</v>
      </c>
      <c r="V470" t="str">
        <f>VLOOKUP(Table7[[#This Row],[Store_ID]],Table5[#All],4,FALSE)</f>
        <v>Christopherland</v>
      </c>
      <c r="W470" t="str">
        <f>VLOOKUP(Table7[[#This Row],[Store_ID]],Table5[#All],5,FALSE)</f>
        <v>Outlet</v>
      </c>
      <c r="X470">
        <v>1</v>
      </c>
      <c r="Y470">
        <v>880.89</v>
      </c>
      <c r="Z470">
        <v>0.13</v>
      </c>
      <c r="AA470" t="s">
        <v>1829</v>
      </c>
      <c r="AB470">
        <v>766.37429999999995</v>
      </c>
    </row>
    <row r="471" spans="1:28" x14ac:dyDescent="0.25">
      <c r="A471" t="s">
        <v>2295</v>
      </c>
      <c r="B471" s="2">
        <v>45614</v>
      </c>
      <c r="C471" t="s">
        <v>1469</v>
      </c>
      <c r="D471" t="str">
        <f>VLOOKUP(Table7[[#This Row],[Customer_ID]],Table1[#All],2,FALSE)</f>
        <v>Andrea Harris</v>
      </c>
      <c r="E471">
        <f t="shared" si="22"/>
        <v>18</v>
      </c>
      <c r="F471">
        <f t="shared" si="23"/>
        <v>11</v>
      </c>
      <c r="G471">
        <f t="shared" si="24"/>
        <v>2024</v>
      </c>
      <c r="H471">
        <f>VLOOKUP(Table7[[#This Row],[Customer_ID]],Table1[#All],3,FALSE)</f>
        <v>41</v>
      </c>
      <c r="I471" t="str">
        <f>VLOOKUP(Table7[[#This Row],[Customer_ID]],Table1[#All],4,FALSE)</f>
        <v>Female</v>
      </c>
      <c r="J471" t="str">
        <f>VLOOKUP(Table7[[#This Row],[Customer_ID]],Table1[#All],5,FALSE)</f>
        <v>West Kelseyberg</v>
      </c>
      <c r="K471" t="str">
        <f>VLOOKUP(Table7[[#This Row],[Customer_ID]],Table1[#All],6,FALSE)</f>
        <v>Kansas</v>
      </c>
      <c r="L471" t="str">
        <f>VLOOKUP(Table7[[#This Row],[Customer_ID]],Table1[#All],7,FALSE)</f>
        <v>USA</v>
      </c>
      <c r="M471" t="str">
        <f>VLOOKUP(Table7[[#This Row],[Customer_ID]],Table1[#All],8,FALSE)</f>
        <v>Platinum</v>
      </c>
      <c r="N471" t="s">
        <v>1744</v>
      </c>
      <c r="O471" t="str">
        <f>VLOOKUP(Table7[[#This Row],[Product_ID]],Table4_2[#All],3,FALSE)</f>
        <v>Electronics</v>
      </c>
      <c r="P471" t="str">
        <f>VLOOKUP(Table7[[#This Row],[Product_ID]],Table4_2[#All],4,FALSE)</f>
        <v>Audio</v>
      </c>
      <c r="Q471">
        <f>VLOOKUP(Table7[[#This Row],[Product_ID]],Table4_2[#All],5,FALSE)</f>
        <v>431.67</v>
      </c>
      <c r="R471">
        <f>VLOOKUP(Table7[[#This Row],[Product_ID]],Table4_2[#All],6,FALSE)</f>
        <v>73</v>
      </c>
      <c r="S471" t="s">
        <v>1782</v>
      </c>
      <c r="T471" t="str">
        <f>VLOOKUP(Table7[[#This Row],[Store_ID]],Table5[#All],2,FALSE)</f>
        <v>Bean, Jones and Park</v>
      </c>
      <c r="U471" t="str">
        <f>VLOOKUP(Table7[[#This Row],[Store_ID]],Table5[#All],3,FALSE)</f>
        <v>West</v>
      </c>
      <c r="V471" t="str">
        <f>VLOOKUP(Table7[[#This Row],[Store_ID]],Table5[#All],4,FALSE)</f>
        <v>Thompsonborough</v>
      </c>
      <c r="W471" t="str">
        <f>VLOOKUP(Table7[[#This Row],[Store_ID]],Table5[#All],5,FALSE)</f>
        <v>Online</v>
      </c>
      <c r="X471">
        <v>4</v>
      </c>
      <c r="Y471">
        <v>610.6</v>
      </c>
      <c r="Z471">
        <v>0.1</v>
      </c>
      <c r="AA471" t="s">
        <v>1826</v>
      </c>
      <c r="AB471">
        <v>2198.16</v>
      </c>
    </row>
    <row r="472" spans="1:28" x14ac:dyDescent="0.25">
      <c r="A472" t="s">
        <v>2296</v>
      </c>
      <c r="B472" s="2">
        <v>45912</v>
      </c>
      <c r="C472" t="s">
        <v>275</v>
      </c>
      <c r="D472" t="str">
        <f>VLOOKUP(Table7[[#This Row],[Customer_ID]],Table1[#All],2,FALSE)</f>
        <v>Rhonda Morales</v>
      </c>
      <c r="E472">
        <f t="shared" si="22"/>
        <v>12</v>
      </c>
      <c r="F472">
        <f t="shared" si="23"/>
        <v>9</v>
      </c>
      <c r="G472">
        <f t="shared" si="24"/>
        <v>2025</v>
      </c>
      <c r="H472">
        <f>VLOOKUP(Table7[[#This Row],[Customer_ID]],Table1[#All],3,FALSE)</f>
        <v>61</v>
      </c>
      <c r="I472" t="str">
        <f>VLOOKUP(Table7[[#This Row],[Customer_ID]],Table1[#All],4,FALSE)</f>
        <v>Female</v>
      </c>
      <c r="J472" t="str">
        <f>VLOOKUP(Table7[[#This Row],[Customer_ID]],Table1[#All],5,FALSE)</f>
        <v>Lake Barryfurt</v>
      </c>
      <c r="K472" t="str">
        <f>VLOOKUP(Table7[[#This Row],[Customer_ID]],Table1[#All],6,FALSE)</f>
        <v>California</v>
      </c>
      <c r="L472" t="str">
        <f>VLOOKUP(Table7[[#This Row],[Customer_ID]],Table1[#All],7,FALSE)</f>
        <v>USA</v>
      </c>
      <c r="M472" t="str">
        <f>VLOOKUP(Table7[[#This Row],[Customer_ID]],Table1[#All],8,FALSE)</f>
        <v>Gold</v>
      </c>
      <c r="N472" t="s">
        <v>1604</v>
      </c>
      <c r="O472" t="str">
        <f>VLOOKUP(Table7[[#This Row],[Product_ID]],Table4_2[#All],3,FALSE)</f>
        <v>Sports</v>
      </c>
      <c r="P472" t="str">
        <f>VLOOKUP(Table7[[#This Row],[Product_ID]],Table4_2[#All],4,FALSE)</f>
        <v>Accessories</v>
      </c>
      <c r="Q472">
        <f>VLOOKUP(Table7[[#This Row],[Product_ID]],Table4_2[#All],5,FALSE)</f>
        <v>38.76</v>
      </c>
      <c r="R472">
        <f>VLOOKUP(Table7[[#This Row],[Product_ID]],Table4_2[#All],6,FALSE)</f>
        <v>137</v>
      </c>
      <c r="S472" t="s">
        <v>1810</v>
      </c>
      <c r="T472" t="str">
        <f>VLOOKUP(Table7[[#This Row],[Store_ID]],Table5[#All],2,FALSE)</f>
        <v>Guerrero-Schmitt</v>
      </c>
      <c r="U472" t="str">
        <f>VLOOKUP(Table7[[#This Row],[Store_ID]],Table5[#All],3,FALSE)</f>
        <v>East</v>
      </c>
      <c r="V472" t="str">
        <f>VLOOKUP(Table7[[#This Row],[Store_ID]],Table5[#All],4,FALSE)</f>
        <v>East Stevechester</v>
      </c>
      <c r="W472" t="str">
        <f>VLOOKUP(Table7[[#This Row],[Store_ID]],Table5[#All],5,FALSE)</f>
        <v>Flagship</v>
      </c>
      <c r="X472">
        <v>1</v>
      </c>
      <c r="Y472">
        <v>514.19000000000005</v>
      </c>
      <c r="Z472">
        <v>0.2</v>
      </c>
      <c r="AA472" t="s">
        <v>1824</v>
      </c>
      <c r="AB472">
        <v>411.35200000000009</v>
      </c>
    </row>
    <row r="473" spans="1:28" x14ac:dyDescent="0.25">
      <c r="A473" t="s">
        <v>2297</v>
      </c>
      <c r="B473" s="2">
        <v>45688</v>
      </c>
      <c r="C473" t="s">
        <v>1243</v>
      </c>
      <c r="D473" t="str">
        <f>VLOOKUP(Table7[[#This Row],[Customer_ID]],Table1[#All],2,FALSE)</f>
        <v>John Donaldson</v>
      </c>
      <c r="E473">
        <f t="shared" si="22"/>
        <v>31</v>
      </c>
      <c r="F473">
        <f t="shared" si="23"/>
        <v>1</v>
      </c>
      <c r="G473">
        <f t="shared" si="24"/>
        <v>2025</v>
      </c>
      <c r="H473">
        <f>VLOOKUP(Table7[[#This Row],[Customer_ID]],Table1[#All],3,FALSE)</f>
        <v>27</v>
      </c>
      <c r="I473" t="str">
        <f>VLOOKUP(Table7[[#This Row],[Customer_ID]],Table1[#All],4,FALSE)</f>
        <v>Male</v>
      </c>
      <c r="J473" t="str">
        <f>VLOOKUP(Table7[[#This Row],[Customer_ID]],Table1[#All],5,FALSE)</f>
        <v>New Edward</v>
      </c>
      <c r="K473" t="str">
        <f>VLOOKUP(Table7[[#This Row],[Customer_ID]],Table1[#All],6,FALSE)</f>
        <v>Maine</v>
      </c>
      <c r="L473" t="str">
        <f>VLOOKUP(Table7[[#This Row],[Customer_ID]],Table1[#All],7,FALSE)</f>
        <v>USA</v>
      </c>
      <c r="M473" t="str">
        <f>VLOOKUP(Table7[[#This Row],[Customer_ID]],Table1[#All],8,FALSE)</f>
        <v>Bronze</v>
      </c>
      <c r="N473" t="s">
        <v>1622</v>
      </c>
      <c r="O473" t="str">
        <f>VLOOKUP(Table7[[#This Row],[Product_ID]],Table4_2[#All],3,FALSE)</f>
        <v>Clothing</v>
      </c>
      <c r="P473" t="str">
        <f>VLOOKUP(Table7[[#This Row],[Product_ID]],Table4_2[#All],4,FALSE)</f>
        <v>Footwear</v>
      </c>
      <c r="Q473">
        <f>VLOOKUP(Table7[[#This Row],[Product_ID]],Table4_2[#All],5,FALSE)</f>
        <v>353.47</v>
      </c>
      <c r="R473">
        <f>VLOOKUP(Table7[[#This Row],[Product_ID]],Table4_2[#All],6,FALSE)</f>
        <v>214</v>
      </c>
      <c r="S473" t="s">
        <v>1797</v>
      </c>
      <c r="T473" t="str">
        <f>VLOOKUP(Table7[[#This Row],[Store_ID]],Table5[#All],2,FALSE)</f>
        <v>Gardner, Humphrey and Contreras</v>
      </c>
      <c r="U473" t="str">
        <f>VLOOKUP(Table7[[#This Row],[Store_ID]],Table5[#All],3,FALSE)</f>
        <v>East</v>
      </c>
      <c r="V473" t="str">
        <f>VLOOKUP(Table7[[#This Row],[Store_ID]],Table5[#All],4,FALSE)</f>
        <v>Johnsonville</v>
      </c>
      <c r="W473" t="str">
        <f>VLOOKUP(Table7[[#This Row],[Store_ID]],Table5[#All],5,FALSE)</f>
        <v>Flagship</v>
      </c>
      <c r="X473">
        <v>1</v>
      </c>
      <c r="Y473">
        <v>546.20000000000005</v>
      </c>
      <c r="Z473">
        <v>0.22</v>
      </c>
      <c r="AA473" t="s">
        <v>1826</v>
      </c>
      <c r="AB473">
        <v>426.03600000000012</v>
      </c>
    </row>
    <row r="474" spans="1:28" x14ac:dyDescent="0.25">
      <c r="A474" t="s">
        <v>2298</v>
      </c>
      <c r="B474" s="2">
        <v>45591</v>
      </c>
      <c r="C474" t="s">
        <v>646</v>
      </c>
      <c r="D474" t="str">
        <f>VLOOKUP(Table7[[#This Row],[Customer_ID]],Table1[#All],2,FALSE)</f>
        <v>Andrea Jacobs</v>
      </c>
      <c r="E474">
        <f t="shared" si="22"/>
        <v>26</v>
      </c>
      <c r="F474">
        <f t="shared" si="23"/>
        <v>10</v>
      </c>
      <c r="G474">
        <f t="shared" si="24"/>
        <v>2024</v>
      </c>
      <c r="H474">
        <f>VLOOKUP(Table7[[#This Row],[Customer_ID]],Table1[#All],3,FALSE)</f>
        <v>45</v>
      </c>
      <c r="I474" t="str">
        <f>VLOOKUP(Table7[[#This Row],[Customer_ID]],Table1[#All],4,FALSE)</f>
        <v>Female</v>
      </c>
      <c r="J474" t="str">
        <f>VLOOKUP(Table7[[#This Row],[Customer_ID]],Table1[#All],5,FALSE)</f>
        <v>Christopherland</v>
      </c>
      <c r="K474" t="str">
        <f>VLOOKUP(Table7[[#This Row],[Customer_ID]],Table1[#All],6,FALSE)</f>
        <v>Minnesota</v>
      </c>
      <c r="L474" t="str">
        <f>VLOOKUP(Table7[[#This Row],[Customer_ID]],Table1[#All],7,FALSE)</f>
        <v>USA</v>
      </c>
      <c r="M474" t="str">
        <f>VLOOKUP(Table7[[#This Row],[Customer_ID]],Table1[#All],8,FALSE)</f>
        <v>Platinum</v>
      </c>
      <c r="N474" t="s">
        <v>1622</v>
      </c>
      <c r="O474" t="str">
        <f>VLOOKUP(Table7[[#This Row],[Product_ID]],Table4_2[#All],3,FALSE)</f>
        <v>Clothing</v>
      </c>
      <c r="P474" t="str">
        <f>VLOOKUP(Table7[[#This Row],[Product_ID]],Table4_2[#All],4,FALSE)</f>
        <v>Footwear</v>
      </c>
      <c r="Q474">
        <f>VLOOKUP(Table7[[#This Row],[Product_ID]],Table4_2[#All],5,FALSE)</f>
        <v>353.47</v>
      </c>
      <c r="R474">
        <f>VLOOKUP(Table7[[#This Row],[Product_ID]],Table4_2[#All],6,FALSE)</f>
        <v>214</v>
      </c>
      <c r="S474" t="s">
        <v>1752</v>
      </c>
      <c r="T474" t="str">
        <f>VLOOKUP(Table7[[#This Row],[Store_ID]],Table5[#All],2,FALSE)</f>
        <v>Rivera-Warner</v>
      </c>
      <c r="U474" t="str">
        <f>VLOOKUP(Table7[[#This Row],[Store_ID]],Table5[#All],3,FALSE)</f>
        <v>East</v>
      </c>
      <c r="V474" t="str">
        <f>VLOOKUP(Table7[[#This Row],[Store_ID]],Table5[#All],4,FALSE)</f>
        <v>Washingtonfurt</v>
      </c>
      <c r="W474" t="str">
        <f>VLOOKUP(Table7[[#This Row],[Store_ID]],Table5[#All],5,FALSE)</f>
        <v>Flagship</v>
      </c>
      <c r="X474">
        <v>3</v>
      </c>
      <c r="Y474">
        <v>416.01</v>
      </c>
      <c r="Z474">
        <v>0.02</v>
      </c>
      <c r="AA474" t="s">
        <v>1824</v>
      </c>
      <c r="AB474">
        <v>1223.0694000000001</v>
      </c>
    </row>
    <row r="475" spans="1:28" x14ac:dyDescent="0.25">
      <c r="A475" t="s">
        <v>2299</v>
      </c>
      <c r="B475" s="2">
        <v>45864</v>
      </c>
      <c r="C475" t="s">
        <v>1199</v>
      </c>
      <c r="D475" t="str">
        <f>VLOOKUP(Table7[[#This Row],[Customer_ID]],Table1[#All],2,FALSE)</f>
        <v>Andrew Mason</v>
      </c>
      <c r="E475">
        <f t="shared" si="22"/>
        <v>26</v>
      </c>
      <c r="F475">
        <f t="shared" si="23"/>
        <v>7</v>
      </c>
      <c r="G475">
        <f t="shared" si="24"/>
        <v>2025</v>
      </c>
      <c r="H475">
        <f>VLOOKUP(Table7[[#This Row],[Customer_ID]],Table1[#All],3,FALSE)</f>
        <v>52</v>
      </c>
      <c r="I475" t="str">
        <f>VLOOKUP(Table7[[#This Row],[Customer_ID]],Table1[#All],4,FALSE)</f>
        <v>Female</v>
      </c>
      <c r="J475" t="str">
        <f>VLOOKUP(Table7[[#This Row],[Customer_ID]],Table1[#All],5,FALSE)</f>
        <v>North Michael</v>
      </c>
      <c r="K475" t="str">
        <f>VLOOKUP(Table7[[#This Row],[Customer_ID]],Table1[#All],6,FALSE)</f>
        <v>Iowa</v>
      </c>
      <c r="L475" t="str">
        <f>VLOOKUP(Table7[[#This Row],[Customer_ID]],Table1[#All],7,FALSE)</f>
        <v>USA</v>
      </c>
      <c r="M475" t="str">
        <f>VLOOKUP(Table7[[#This Row],[Customer_ID]],Table1[#All],8,FALSE)</f>
        <v>Bronze</v>
      </c>
      <c r="N475" t="s">
        <v>1696</v>
      </c>
      <c r="O475" t="str">
        <f>VLOOKUP(Table7[[#This Row],[Product_ID]],Table4_2[#All],3,FALSE)</f>
        <v>Electronics</v>
      </c>
      <c r="P475" t="str">
        <f>VLOOKUP(Table7[[#This Row],[Product_ID]],Table4_2[#All],4,FALSE)</f>
        <v>Audio</v>
      </c>
      <c r="Q475">
        <f>VLOOKUP(Table7[[#This Row],[Product_ID]],Table4_2[#All],5,FALSE)</f>
        <v>403.71</v>
      </c>
      <c r="R475">
        <f>VLOOKUP(Table7[[#This Row],[Product_ID]],Table4_2[#All],6,FALSE)</f>
        <v>159</v>
      </c>
      <c r="S475" t="s">
        <v>1789</v>
      </c>
      <c r="T475" t="str">
        <f>VLOOKUP(Table7[[#This Row],[Store_ID]],Table5[#All],2,FALSE)</f>
        <v>Hill, Wagner and Ballard</v>
      </c>
      <c r="U475" t="str">
        <f>VLOOKUP(Table7[[#This Row],[Store_ID]],Table5[#All],3,FALSE)</f>
        <v>East</v>
      </c>
      <c r="V475" t="str">
        <f>VLOOKUP(Table7[[#This Row],[Store_ID]],Table5[#All],4,FALSE)</f>
        <v>East Davidville</v>
      </c>
      <c r="W475" t="str">
        <f>VLOOKUP(Table7[[#This Row],[Store_ID]],Table5[#All],5,FALSE)</f>
        <v>Online</v>
      </c>
      <c r="X475">
        <v>1</v>
      </c>
      <c r="Y475">
        <v>30.94</v>
      </c>
      <c r="Z475">
        <v>0.21</v>
      </c>
      <c r="AA475" t="s">
        <v>1829</v>
      </c>
      <c r="AB475">
        <v>24.442599999999999</v>
      </c>
    </row>
    <row r="476" spans="1:28" x14ac:dyDescent="0.25">
      <c r="A476" t="s">
        <v>2300</v>
      </c>
      <c r="B476" s="2">
        <v>45875</v>
      </c>
      <c r="C476" t="s">
        <v>654</v>
      </c>
      <c r="D476" t="str">
        <f>VLOOKUP(Table7[[#This Row],[Customer_ID]],Table1[#All],2,FALSE)</f>
        <v>Anna Perez</v>
      </c>
      <c r="E476">
        <f t="shared" si="22"/>
        <v>6</v>
      </c>
      <c r="F476">
        <f t="shared" si="23"/>
        <v>8</v>
      </c>
      <c r="G476">
        <f t="shared" si="24"/>
        <v>2025</v>
      </c>
      <c r="H476">
        <f>VLOOKUP(Table7[[#This Row],[Customer_ID]],Table1[#All],3,FALSE)</f>
        <v>30</v>
      </c>
      <c r="I476" t="str">
        <f>VLOOKUP(Table7[[#This Row],[Customer_ID]],Table1[#All],4,FALSE)</f>
        <v>Male</v>
      </c>
      <c r="J476" t="str">
        <f>VLOOKUP(Table7[[#This Row],[Customer_ID]],Table1[#All],5,FALSE)</f>
        <v>South Jerry</v>
      </c>
      <c r="K476" t="str">
        <f>VLOOKUP(Table7[[#This Row],[Customer_ID]],Table1[#All],6,FALSE)</f>
        <v>Maine</v>
      </c>
      <c r="L476" t="str">
        <f>VLOOKUP(Table7[[#This Row],[Customer_ID]],Table1[#All],7,FALSE)</f>
        <v>USA</v>
      </c>
      <c r="M476" t="str">
        <f>VLOOKUP(Table7[[#This Row],[Customer_ID]],Table1[#All],8,FALSE)</f>
        <v>Platinum</v>
      </c>
      <c r="N476" t="s">
        <v>1664</v>
      </c>
      <c r="O476" t="str">
        <f>VLOOKUP(Table7[[#This Row],[Product_ID]],Table4_2[#All],3,FALSE)</f>
        <v>Clothing</v>
      </c>
      <c r="P476" t="str">
        <f>VLOOKUP(Table7[[#This Row],[Product_ID]],Table4_2[#All],4,FALSE)</f>
        <v>Accessories</v>
      </c>
      <c r="Q476">
        <f>VLOOKUP(Table7[[#This Row],[Product_ID]],Table4_2[#All],5,FALSE)</f>
        <v>113.83</v>
      </c>
      <c r="R476">
        <f>VLOOKUP(Table7[[#This Row],[Product_ID]],Table4_2[#All],6,FALSE)</f>
        <v>485</v>
      </c>
      <c r="S476" t="s">
        <v>1804</v>
      </c>
      <c r="T476" t="str">
        <f>VLOOKUP(Table7[[#This Row],[Store_ID]],Table5[#All],2,FALSE)</f>
        <v>Frederick-Wright</v>
      </c>
      <c r="U476" t="str">
        <f>VLOOKUP(Table7[[#This Row],[Store_ID]],Table5[#All],3,FALSE)</f>
        <v>West</v>
      </c>
      <c r="V476" t="str">
        <f>VLOOKUP(Table7[[#This Row],[Store_ID]],Table5[#All],4,FALSE)</f>
        <v>New Jimmymouth</v>
      </c>
      <c r="W476" t="str">
        <f>VLOOKUP(Table7[[#This Row],[Store_ID]],Table5[#All],5,FALSE)</f>
        <v>Flagship</v>
      </c>
      <c r="X476">
        <v>3</v>
      </c>
      <c r="Y476">
        <v>666.39</v>
      </c>
      <c r="Z476">
        <v>0.21</v>
      </c>
      <c r="AA476" t="s">
        <v>1829</v>
      </c>
      <c r="AB476">
        <v>1579.3443</v>
      </c>
    </row>
    <row r="477" spans="1:28" x14ac:dyDescent="0.25">
      <c r="A477" t="s">
        <v>2301</v>
      </c>
      <c r="B477" s="2">
        <v>45797</v>
      </c>
      <c r="C477" t="s">
        <v>553</v>
      </c>
      <c r="D477" t="str">
        <f>VLOOKUP(Table7[[#This Row],[Customer_ID]],Table1[#All],2,FALSE)</f>
        <v>Patricia Gardner</v>
      </c>
      <c r="E477">
        <f t="shared" si="22"/>
        <v>20</v>
      </c>
      <c r="F477">
        <f t="shared" si="23"/>
        <v>5</v>
      </c>
      <c r="G477">
        <f t="shared" si="24"/>
        <v>2025</v>
      </c>
      <c r="H477">
        <f>VLOOKUP(Table7[[#This Row],[Customer_ID]],Table1[#All],3,FALSE)</f>
        <v>25</v>
      </c>
      <c r="I477" t="str">
        <f>VLOOKUP(Table7[[#This Row],[Customer_ID]],Table1[#All],4,FALSE)</f>
        <v>Female</v>
      </c>
      <c r="J477" t="str">
        <f>VLOOKUP(Table7[[#This Row],[Customer_ID]],Table1[#All],5,FALSE)</f>
        <v>South Ashleyton</v>
      </c>
      <c r="K477" t="str">
        <f>VLOOKUP(Table7[[#This Row],[Customer_ID]],Table1[#All],6,FALSE)</f>
        <v>Michigan</v>
      </c>
      <c r="L477" t="str">
        <f>VLOOKUP(Table7[[#This Row],[Customer_ID]],Table1[#All],7,FALSE)</f>
        <v>USA</v>
      </c>
      <c r="M477" t="str">
        <f>VLOOKUP(Table7[[#This Row],[Customer_ID]],Table1[#All],8,FALSE)</f>
        <v>Silver</v>
      </c>
      <c r="N477" t="s">
        <v>1710</v>
      </c>
      <c r="O477" t="str">
        <f>VLOOKUP(Table7[[#This Row],[Product_ID]],Table4_2[#All],3,FALSE)</f>
        <v>Sports</v>
      </c>
      <c r="P477" t="str">
        <f>VLOOKUP(Table7[[#This Row],[Product_ID]],Table4_2[#All],4,FALSE)</f>
        <v>Equipment</v>
      </c>
      <c r="Q477">
        <f>VLOOKUP(Table7[[#This Row],[Product_ID]],Table4_2[#All],5,FALSE)</f>
        <v>285.54000000000002</v>
      </c>
      <c r="R477">
        <f>VLOOKUP(Table7[[#This Row],[Product_ID]],Table4_2[#All],6,FALSE)</f>
        <v>358</v>
      </c>
      <c r="S477" t="s">
        <v>1789</v>
      </c>
      <c r="T477" t="str">
        <f>VLOOKUP(Table7[[#This Row],[Store_ID]],Table5[#All],2,FALSE)</f>
        <v>Hill, Wagner and Ballard</v>
      </c>
      <c r="U477" t="str">
        <f>VLOOKUP(Table7[[#This Row],[Store_ID]],Table5[#All],3,FALSE)</f>
        <v>East</v>
      </c>
      <c r="V477" t="str">
        <f>VLOOKUP(Table7[[#This Row],[Store_ID]],Table5[#All],4,FALSE)</f>
        <v>East Davidville</v>
      </c>
      <c r="W477" t="str">
        <f>VLOOKUP(Table7[[#This Row],[Store_ID]],Table5[#All],5,FALSE)</f>
        <v>Online</v>
      </c>
      <c r="X477">
        <v>2</v>
      </c>
      <c r="Y477">
        <v>145.26</v>
      </c>
      <c r="Z477">
        <v>0.19</v>
      </c>
      <c r="AA477" t="s">
        <v>1826</v>
      </c>
      <c r="AB477">
        <v>235.3212</v>
      </c>
    </row>
    <row r="478" spans="1:28" x14ac:dyDescent="0.25">
      <c r="A478" t="s">
        <v>2302</v>
      </c>
      <c r="B478" s="2">
        <v>45364</v>
      </c>
      <c r="C478" t="s">
        <v>411</v>
      </c>
      <c r="D478" t="str">
        <f>VLOOKUP(Table7[[#This Row],[Customer_ID]],Table1[#All],2,FALSE)</f>
        <v>Earl Allen</v>
      </c>
      <c r="E478">
        <f t="shared" si="22"/>
        <v>13</v>
      </c>
      <c r="F478">
        <f t="shared" si="23"/>
        <v>3</v>
      </c>
      <c r="G478">
        <f t="shared" si="24"/>
        <v>2024</v>
      </c>
      <c r="H478">
        <f>VLOOKUP(Table7[[#This Row],[Customer_ID]],Table1[#All],3,FALSE)</f>
        <v>36</v>
      </c>
      <c r="I478" t="str">
        <f>VLOOKUP(Table7[[#This Row],[Customer_ID]],Table1[#All],4,FALSE)</f>
        <v>Male</v>
      </c>
      <c r="J478" t="str">
        <f>VLOOKUP(Table7[[#This Row],[Customer_ID]],Table1[#All],5,FALSE)</f>
        <v>New Jenniferburgh</v>
      </c>
      <c r="K478" t="str">
        <f>VLOOKUP(Table7[[#This Row],[Customer_ID]],Table1[#All],6,FALSE)</f>
        <v>Nebraska</v>
      </c>
      <c r="L478" t="str">
        <f>VLOOKUP(Table7[[#This Row],[Customer_ID]],Table1[#All],7,FALSE)</f>
        <v>USA</v>
      </c>
      <c r="M478" t="str">
        <f>VLOOKUP(Table7[[#This Row],[Customer_ID]],Table1[#All],8,FALSE)</f>
        <v>Platinum</v>
      </c>
      <c r="N478" t="s">
        <v>1730</v>
      </c>
      <c r="O478" t="str">
        <f>VLOOKUP(Table7[[#This Row],[Product_ID]],Table4_2[#All],3,FALSE)</f>
        <v>Clothing</v>
      </c>
      <c r="P478" t="str">
        <f>VLOOKUP(Table7[[#This Row],[Product_ID]],Table4_2[#All],4,FALSE)</f>
        <v>Footwear</v>
      </c>
      <c r="Q478">
        <f>VLOOKUP(Table7[[#This Row],[Product_ID]],Table4_2[#All],5,FALSE)</f>
        <v>438.25</v>
      </c>
      <c r="R478">
        <f>VLOOKUP(Table7[[#This Row],[Product_ID]],Table4_2[#All],6,FALSE)</f>
        <v>496</v>
      </c>
      <c r="S478" t="s">
        <v>1773</v>
      </c>
      <c r="T478" t="str">
        <f>VLOOKUP(Table7[[#This Row],[Store_ID]],Table5[#All],2,FALSE)</f>
        <v>Gray Ltd</v>
      </c>
      <c r="U478" t="str">
        <f>VLOOKUP(Table7[[#This Row],[Store_ID]],Table5[#All],3,FALSE)</f>
        <v>North</v>
      </c>
      <c r="V478" t="str">
        <f>VLOOKUP(Table7[[#This Row],[Store_ID]],Table5[#All],4,FALSE)</f>
        <v>New Michaelchester</v>
      </c>
      <c r="W478" t="str">
        <f>VLOOKUP(Table7[[#This Row],[Store_ID]],Table5[#All],5,FALSE)</f>
        <v>Outlet</v>
      </c>
      <c r="X478">
        <v>4</v>
      </c>
      <c r="Y478">
        <v>940.77</v>
      </c>
      <c r="Z478">
        <v>0.24</v>
      </c>
      <c r="AA478" t="s">
        <v>1829</v>
      </c>
      <c r="AB478">
        <v>2859.9407999999999</v>
      </c>
    </row>
    <row r="479" spans="1:28" x14ac:dyDescent="0.25">
      <c r="A479" t="s">
        <v>2303</v>
      </c>
      <c r="B479" s="2">
        <v>45700</v>
      </c>
      <c r="C479" t="s">
        <v>1446</v>
      </c>
      <c r="D479" t="str">
        <f>VLOOKUP(Table7[[#This Row],[Customer_ID]],Table1[#All],2,FALSE)</f>
        <v>James Foster</v>
      </c>
      <c r="E479">
        <f t="shared" si="22"/>
        <v>12</v>
      </c>
      <c r="F479">
        <f t="shared" si="23"/>
        <v>2</v>
      </c>
      <c r="G479">
        <f t="shared" si="24"/>
        <v>2025</v>
      </c>
      <c r="H479">
        <f>VLOOKUP(Table7[[#This Row],[Customer_ID]],Table1[#All],3,FALSE)</f>
        <v>19</v>
      </c>
      <c r="I479" t="str">
        <f>VLOOKUP(Table7[[#This Row],[Customer_ID]],Table1[#All],4,FALSE)</f>
        <v>Male</v>
      </c>
      <c r="J479" t="str">
        <f>VLOOKUP(Table7[[#This Row],[Customer_ID]],Table1[#All],5,FALSE)</f>
        <v>East Audrey</v>
      </c>
      <c r="K479" t="str">
        <f>VLOOKUP(Table7[[#This Row],[Customer_ID]],Table1[#All],6,FALSE)</f>
        <v>Utah</v>
      </c>
      <c r="L479" t="str">
        <f>VLOOKUP(Table7[[#This Row],[Customer_ID]],Table1[#All],7,FALSE)</f>
        <v>USA</v>
      </c>
      <c r="M479" t="str">
        <f>VLOOKUP(Table7[[#This Row],[Customer_ID]],Table1[#All],8,FALSE)</f>
        <v>Gold</v>
      </c>
      <c r="N479" t="s">
        <v>1640</v>
      </c>
      <c r="O479" t="str">
        <f>VLOOKUP(Table7[[#This Row],[Product_ID]],Table4_2[#All],3,FALSE)</f>
        <v>Clothing</v>
      </c>
      <c r="P479" t="str">
        <f>VLOOKUP(Table7[[#This Row],[Product_ID]],Table4_2[#All],4,FALSE)</f>
        <v>Outerwear</v>
      </c>
      <c r="Q479">
        <f>VLOOKUP(Table7[[#This Row],[Product_ID]],Table4_2[#All],5,FALSE)</f>
        <v>167.34</v>
      </c>
      <c r="R479">
        <f>VLOOKUP(Table7[[#This Row],[Product_ID]],Table4_2[#All],6,FALSE)</f>
        <v>296</v>
      </c>
      <c r="S479" t="s">
        <v>1807</v>
      </c>
      <c r="T479" t="str">
        <f>VLOOKUP(Table7[[#This Row],[Store_ID]],Table5[#All],2,FALSE)</f>
        <v>Holloway Ltd</v>
      </c>
      <c r="U479" t="str">
        <f>VLOOKUP(Table7[[#This Row],[Store_ID]],Table5[#All],3,FALSE)</f>
        <v>North</v>
      </c>
      <c r="V479" t="str">
        <f>VLOOKUP(Table7[[#This Row],[Store_ID]],Table5[#All],4,FALSE)</f>
        <v>Bensonhaven</v>
      </c>
      <c r="W479" t="str">
        <f>VLOOKUP(Table7[[#This Row],[Store_ID]],Table5[#All],5,FALSE)</f>
        <v>Flagship</v>
      </c>
      <c r="X479">
        <v>1</v>
      </c>
      <c r="Y479">
        <v>708.88</v>
      </c>
      <c r="Z479">
        <v>0.09</v>
      </c>
      <c r="AA479" t="s">
        <v>1824</v>
      </c>
      <c r="AB479">
        <v>645.08080000000007</v>
      </c>
    </row>
    <row r="480" spans="1:28" x14ac:dyDescent="0.25">
      <c r="A480" t="s">
        <v>2304</v>
      </c>
      <c r="B480" s="2">
        <v>45924</v>
      </c>
      <c r="C480" t="s">
        <v>969</v>
      </c>
      <c r="D480" t="str">
        <f>VLOOKUP(Table7[[#This Row],[Customer_ID]],Table1[#All],2,FALSE)</f>
        <v>Brandy Thompson</v>
      </c>
      <c r="E480">
        <f t="shared" si="22"/>
        <v>24</v>
      </c>
      <c r="F480">
        <f t="shared" si="23"/>
        <v>9</v>
      </c>
      <c r="G480">
        <f t="shared" si="24"/>
        <v>2025</v>
      </c>
      <c r="H480">
        <f>VLOOKUP(Table7[[#This Row],[Customer_ID]],Table1[#All],3,FALSE)</f>
        <v>56</v>
      </c>
      <c r="I480" t="str">
        <f>VLOOKUP(Table7[[#This Row],[Customer_ID]],Table1[#All],4,FALSE)</f>
        <v>Female</v>
      </c>
      <c r="J480" t="str">
        <f>VLOOKUP(Table7[[#This Row],[Customer_ID]],Table1[#All],5,FALSE)</f>
        <v>West Patriciaview</v>
      </c>
      <c r="K480" t="str">
        <f>VLOOKUP(Table7[[#This Row],[Customer_ID]],Table1[#All],6,FALSE)</f>
        <v>Alabama</v>
      </c>
      <c r="L480" t="str">
        <f>VLOOKUP(Table7[[#This Row],[Customer_ID]],Table1[#All],7,FALSE)</f>
        <v>USA</v>
      </c>
      <c r="M480" t="str">
        <f>VLOOKUP(Table7[[#This Row],[Customer_ID]],Table1[#All],8,FALSE)</f>
        <v>Bronze</v>
      </c>
      <c r="N480" t="s">
        <v>1608</v>
      </c>
      <c r="O480" t="str">
        <f>VLOOKUP(Table7[[#This Row],[Product_ID]],Table4_2[#All],3,FALSE)</f>
        <v>Home</v>
      </c>
      <c r="P480" t="str">
        <f>VLOOKUP(Table7[[#This Row],[Product_ID]],Table4_2[#All],4,FALSE)</f>
        <v>Kitchen</v>
      </c>
      <c r="Q480">
        <f>VLOOKUP(Table7[[#This Row],[Product_ID]],Table4_2[#All],5,FALSE)</f>
        <v>19.52</v>
      </c>
      <c r="R480">
        <f>VLOOKUP(Table7[[#This Row],[Product_ID]],Table4_2[#All],6,FALSE)</f>
        <v>57</v>
      </c>
      <c r="S480" t="s">
        <v>1761</v>
      </c>
      <c r="T480" t="str">
        <f>VLOOKUP(Table7[[#This Row],[Store_ID]],Table5[#All],2,FALSE)</f>
        <v>Black-Horn</v>
      </c>
      <c r="U480" t="str">
        <f>VLOOKUP(Table7[[#This Row],[Store_ID]],Table5[#All],3,FALSE)</f>
        <v>South</v>
      </c>
      <c r="V480" t="str">
        <f>VLOOKUP(Table7[[#This Row],[Store_ID]],Table5[#All],4,FALSE)</f>
        <v>North Nancyview</v>
      </c>
      <c r="W480" t="str">
        <f>VLOOKUP(Table7[[#This Row],[Store_ID]],Table5[#All],5,FALSE)</f>
        <v>Outlet</v>
      </c>
      <c r="X480">
        <v>1</v>
      </c>
      <c r="Y480">
        <v>790.73</v>
      </c>
      <c r="Z480">
        <v>0.24</v>
      </c>
      <c r="AA480" t="s">
        <v>1826</v>
      </c>
      <c r="AB480">
        <v>600.95479999999998</v>
      </c>
    </row>
    <row r="481" spans="1:28" x14ac:dyDescent="0.25">
      <c r="A481" t="s">
        <v>2305</v>
      </c>
      <c r="B481" s="2">
        <v>45574</v>
      </c>
      <c r="C481" t="s">
        <v>1389</v>
      </c>
      <c r="D481" t="str">
        <f>VLOOKUP(Table7[[#This Row],[Customer_ID]],Table1[#All],2,FALSE)</f>
        <v>William Cortez</v>
      </c>
      <c r="E481">
        <f t="shared" si="22"/>
        <v>9</v>
      </c>
      <c r="F481">
        <f t="shared" si="23"/>
        <v>10</v>
      </c>
      <c r="G481">
        <f t="shared" si="24"/>
        <v>2024</v>
      </c>
      <c r="H481">
        <f>VLOOKUP(Table7[[#This Row],[Customer_ID]],Table1[#All],3,FALSE)</f>
        <v>29</v>
      </c>
      <c r="I481" t="str">
        <f>VLOOKUP(Table7[[#This Row],[Customer_ID]],Table1[#All],4,FALSE)</f>
        <v>Male</v>
      </c>
      <c r="J481" t="str">
        <f>VLOOKUP(Table7[[#This Row],[Customer_ID]],Table1[#All],5,FALSE)</f>
        <v>Port Hannahport</v>
      </c>
      <c r="K481" t="str">
        <f>VLOOKUP(Table7[[#This Row],[Customer_ID]],Table1[#All],6,FALSE)</f>
        <v>Ohio</v>
      </c>
      <c r="L481" t="str">
        <f>VLOOKUP(Table7[[#This Row],[Customer_ID]],Table1[#All],7,FALSE)</f>
        <v>USA</v>
      </c>
      <c r="M481" t="str">
        <f>VLOOKUP(Table7[[#This Row],[Customer_ID]],Table1[#All],8,FALSE)</f>
        <v>Bronze</v>
      </c>
      <c r="N481" t="s">
        <v>1578</v>
      </c>
      <c r="O481" t="str">
        <f>VLOOKUP(Table7[[#This Row],[Product_ID]],Table4_2[#All],3,FALSE)</f>
        <v>Electronics</v>
      </c>
      <c r="P481" t="str">
        <f>VLOOKUP(Table7[[#This Row],[Product_ID]],Table4_2[#All],4,FALSE)</f>
        <v>Appliances</v>
      </c>
      <c r="Q481">
        <f>VLOOKUP(Table7[[#This Row],[Product_ID]],Table4_2[#All],5,FALSE)</f>
        <v>465.34</v>
      </c>
      <c r="R481">
        <f>VLOOKUP(Table7[[#This Row],[Product_ID]],Table4_2[#All],6,FALSE)</f>
        <v>301</v>
      </c>
      <c r="S481" t="s">
        <v>1786</v>
      </c>
      <c r="T481" t="str">
        <f>VLOOKUP(Table7[[#This Row],[Store_ID]],Table5[#All],2,FALSE)</f>
        <v>Moore, Padilla and Butler</v>
      </c>
      <c r="U481" t="str">
        <f>VLOOKUP(Table7[[#This Row],[Store_ID]],Table5[#All],3,FALSE)</f>
        <v>South</v>
      </c>
      <c r="V481" t="str">
        <f>VLOOKUP(Table7[[#This Row],[Store_ID]],Table5[#All],4,FALSE)</f>
        <v>East Johnstad</v>
      </c>
      <c r="W481" t="str">
        <f>VLOOKUP(Table7[[#This Row],[Store_ID]],Table5[#All],5,FALSE)</f>
        <v>Flagship</v>
      </c>
      <c r="X481">
        <v>3</v>
      </c>
      <c r="Y481">
        <v>635.13</v>
      </c>
      <c r="Z481">
        <v>0.09</v>
      </c>
      <c r="AA481" t="s">
        <v>1826</v>
      </c>
      <c r="AB481">
        <v>1733.9049</v>
      </c>
    </row>
    <row r="482" spans="1:28" x14ac:dyDescent="0.25">
      <c r="A482" t="s">
        <v>2306</v>
      </c>
      <c r="B482" s="2">
        <v>45233</v>
      </c>
      <c r="C482" t="s">
        <v>849</v>
      </c>
      <c r="D482" t="str">
        <f>VLOOKUP(Table7[[#This Row],[Customer_ID]],Table1[#All],2,FALSE)</f>
        <v>Cynthia Payne</v>
      </c>
      <c r="E482">
        <f t="shared" si="22"/>
        <v>3</v>
      </c>
      <c r="F482">
        <f t="shared" si="23"/>
        <v>11</v>
      </c>
      <c r="G482">
        <f t="shared" si="24"/>
        <v>2023</v>
      </c>
      <c r="H482">
        <f>VLOOKUP(Table7[[#This Row],[Customer_ID]],Table1[#All],3,FALSE)</f>
        <v>32</v>
      </c>
      <c r="I482" t="str">
        <f>VLOOKUP(Table7[[#This Row],[Customer_ID]],Table1[#All],4,FALSE)</f>
        <v>Female</v>
      </c>
      <c r="J482" t="str">
        <f>VLOOKUP(Table7[[#This Row],[Customer_ID]],Table1[#All],5,FALSE)</f>
        <v>South Gina</v>
      </c>
      <c r="K482" t="str">
        <f>VLOOKUP(Table7[[#This Row],[Customer_ID]],Table1[#All],6,FALSE)</f>
        <v>Kentucky</v>
      </c>
      <c r="L482" t="str">
        <f>VLOOKUP(Table7[[#This Row],[Customer_ID]],Table1[#All],7,FALSE)</f>
        <v>USA</v>
      </c>
      <c r="M482" t="str">
        <f>VLOOKUP(Table7[[#This Row],[Customer_ID]],Table1[#All],8,FALSE)</f>
        <v>Bronze</v>
      </c>
      <c r="N482" t="s">
        <v>1734</v>
      </c>
      <c r="O482" t="str">
        <f>VLOOKUP(Table7[[#This Row],[Product_ID]],Table4_2[#All],3,FALSE)</f>
        <v>Electronics</v>
      </c>
      <c r="P482" t="str">
        <f>VLOOKUP(Table7[[#This Row],[Product_ID]],Table4_2[#All],4,FALSE)</f>
        <v>Computer</v>
      </c>
      <c r="Q482">
        <f>VLOOKUP(Table7[[#This Row],[Product_ID]],Table4_2[#All],5,FALSE)</f>
        <v>377.52</v>
      </c>
      <c r="R482">
        <f>VLOOKUP(Table7[[#This Row],[Product_ID]],Table4_2[#All],6,FALSE)</f>
        <v>485</v>
      </c>
      <c r="S482" t="s">
        <v>1799</v>
      </c>
      <c r="T482" t="str">
        <f>VLOOKUP(Table7[[#This Row],[Store_ID]],Table5[#All],2,FALSE)</f>
        <v>Mcdonald Inc</v>
      </c>
      <c r="U482" t="str">
        <f>VLOOKUP(Table7[[#This Row],[Store_ID]],Table5[#All],3,FALSE)</f>
        <v>South</v>
      </c>
      <c r="V482" t="str">
        <f>VLOOKUP(Table7[[#This Row],[Store_ID]],Table5[#All],4,FALSE)</f>
        <v>Christopherland</v>
      </c>
      <c r="W482" t="str">
        <f>VLOOKUP(Table7[[#This Row],[Store_ID]],Table5[#All],5,FALSE)</f>
        <v>Outlet</v>
      </c>
      <c r="X482">
        <v>1</v>
      </c>
      <c r="Y482">
        <v>744.88</v>
      </c>
      <c r="Z482">
        <v>0.15</v>
      </c>
      <c r="AA482" t="s">
        <v>1829</v>
      </c>
      <c r="AB482">
        <v>633.14800000000002</v>
      </c>
    </row>
    <row r="483" spans="1:28" x14ac:dyDescent="0.25">
      <c r="A483" t="s">
        <v>2307</v>
      </c>
      <c r="B483" s="2">
        <v>45745</v>
      </c>
      <c r="C483" t="s">
        <v>604</v>
      </c>
      <c r="D483" t="str">
        <f>VLOOKUP(Table7[[#This Row],[Customer_ID]],Table1[#All],2,FALSE)</f>
        <v>Mario Jacobs</v>
      </c>
      <c r="E483">
        <f t="shared" si="22"/>
        <v>29</v>
      </c>
      <c r="F483">
        <f t="shared" si="23"/>
        <v>3</v>
      </c>
      <c r="G483">
        <f t="shared" si="24"/>
        <v>2025</v>
      </c>
      <c r="H483">
        <f>VLOOKUP(Table7[[#This Row],[Customer_ID]],Table1[#All],3,FALSE)</f>
        <v>18</v>
      </c>
      <c r="I483" t="str">
        <f>VLOOKUP(Table7[[#This Row],[Customer_ID]],Table1[#All],4,FALSE)</f>
        <v>Male</v>
      </c>
      <c r="J483" t="str">
        <f>VLOOKUP(Table7[[#This Row],[Customer_ID]],Table1[#All],5,FALSE)</f>
        <v>Port James</v>
      </c>
      <c r="K483" t="str">
        <f>VLOOKUP(Table7[[#This Row],[Customer_ID]],Table1[#All],6,FALSE)</f>
        <v>New York</v>
      </c>
      <c r="L483" t="str">
        <f>VLOOKUP(Table7[[#This Row],[Customer_ID]],Table1[#All],7,FALSE)</f>
        <v>USA</v>
      </c>
      <c r="M483" t="str">
        <f>VLOOKUP(Table7[[#This Row],[Customer_ID]],Table1[#All],8,FALSE)</f>
        <v>Platinum</v>
      </c>
      <c r="N483" t="s">
        <v>1604</v>
      </c>
      <c r="O483" t="str">
        <f>VLOOKUP(Table7[[#This Row],[Product_ID]],Table4_2[#All],3,FALSE)</f>
        <v>Sports</v>
      </c>
      <c r="P483" t="str">
        <f>VLOOKUP(Table7[[#This Row],[Product_ID]],Table4_2[#All],4,FALSE)</f>
        <v>Accessories</v>
      </c>
      <c r="Q483">
        <f>VLOOKUP(Table7[[#This Row],[Product_ID]],Table4_2[#All],5,FALSE)</f>
        <v>38.76</v>
      </c>
      <c r="R483">
        <f>VLOOKUP(Table7[[#This Row],[Product_ID]],Table4_2[#All],6,FALSE)</f>
        <v>137</v>
      </c>
      <c r="S483" t="s">
        <v>1757</v>
      </c>
      <c r="T483" t="str">
        <f>VLOOKUP(Table7[[#This Row],[Store_ID]],Table5[#All],2,FALSE)</f>
        <v>Martinez, Adkins and Johnson</v>
      </c>
      <c r="U483" t="str">
        <f>VLOOKUP(Table7[[#This Row],[Store_ID]],Table5[#All],3,FALSE)</f>
        <v>North</v>
      </c>
      <c r="V483" t="str">
        <f>VLOOKUP(Table7[[#This Row],[Store_ID]],Table5[#All],4,FALSE)</f>
        <v>Danielmouth</v>
      </c>
      <c r="W483" t="str">
        <f>VLOOKUP(Table7[[#This Row],[Store_ID]],Table5[#All],5,FALSE)</f>
        <v>Flagship</v>
      </c>
      <c r="X483">
        <v>3</v>
      </c>
      <c r="Y483">
        <v>205.34</v>
      </c>
      <c r="Z483">
        <v>0.25</v>
      </c>
      <c r="AA483" t="s">
        <v>1824</v>
      </c>
      <c r="AB483">
        <v>462.01499999999999</v>
      </c>
    </row>
    <row r="484" spans="1:28" x14ac:dyDescent="0.25">
      <c r="A484" t="s">
        <v>2308</v>
      </c>
      <c r="B484" s="2">
        <v>45851</v>
      </c>
      <c r="C484" t="s">
        <v>1301</v>
      </c>
      <c r="D484" t="str">
        <f>VLOOKUP(Table7[[#This Row],[Customer_ID]],Table1[#All],2,FALSE)</f>
        <v>Monica Miller</v>
      </c>
      <c r="E484">
        <f t="shared" si="22"/>
        <v>13</v>
      </c>
      <c r="F484">
        <f t="shared" si="23"/>
        <v>7</v>
      </c>
      <c r="G484">
        <f t="shared" si="24"/>
        <v>2025</v>
      </c>
      <c r="H484">
        <f>VLOOKUP(Table7[[#This Row],[Customer_ID]],Table1[#All],3,FALSE)</f>
        <v>33</v>
      </c>
      <c r="I484" t="str">
        <f>VLOOKUP(Table7[[#This Row],[Customer_ID]],Table1[#All],4,FALSE)</f>
        <v>Male</v>
      </c>
      <c r="J484" t="str">
        <f>VLOOKUP(Table7[[#This Row],[Customer_ID]],Table1[#All],5,FALSE)</f>
        <v>Lake David</v>
      </c>
      <c r="K484" t="str">
        <f>VLOOKUP(Table7[[#This Row],[Customer_ID]],Table1[#All],6,FALSE)</f>
        <v>Mississippi</v>
      </c>
      <c r="L484" t="str">
        <f>VLOOKUP(Table7[[#This Row],[Customer_ID]],Table1[#All],7,FALSE)</f>
        <v>USA</v>
      </c>
      <c r="M484" t="str">
        <f>VLOOKUP(Table7[[#This Row],[Customer_ID]],Table1[#All],8,FALSE)</f>
        <v>Gold</v>
      </c>
      <c r="N484" t="s">
        <v>1606</v>
      </c>
      <c r="O484" t="str">
        <f>VLOOKUP(Table7[[#This Row],[Product_ID]],Table4_2[#All],3,FALSE)</f>
        <v>Home</v>
      </c>
      <c r="P484" t="str">
        <f>VLOOKUP(Table7[[#This Row],[Product_ID]],Table4_2[#All],4,FALSE)</f>
        <v>Decor</v>
      </c>
      <c r="Q484">
        <f>VLOOKUP(Table7[[#This Row],[Product_ID]],Table4_2[#All],5,FALSE)</f>
        <v>218.48</v>
      </c>
      <c r="R484">
        <f>VLOOKUP(Table7[[#This Row],[Product_ID]],Table4_2[#All],6,FALSE)</f>
        <v>276</v>
      </c>
      <c r="S484" t="s">
        <v>1782</v>
      </c>
      <c r="T484" t="str">
        <f>VLOOKUP(Table7[[#This Row],[Store_ID]],Table5[#All],2,FALSE)</f>
        <v>Bean, Jones and Park</v>
      </c>
      <c r="U484" t="str">
        <f>VLOOKUP(Table7[[#This Row],[Store_ID]],Table5[#All],3,FALSE)</f>
        <v>West</v>
      </c>
      <c r="V484" t="str">
        <f>VLOOKUP(Table7[[#This Row],[Store_ID]],Table5[#All],4,FALSE)</f>
        <v>Thompsonborough</v>
      </c>
      <c r="W484" t="str">
        <f>VLOOKUP(Table7[[#This Row],[Store_ID]],Table5[#All],5,FALSE)</f>
        <v>Online</v>
      </c>
      <c r="X484">
        <v>2</v>
      </c>
      <c r="Y484">
        <v>756.8</v>
      </c>
      <c r="Z484">
        <v>0.15</v>
      </c>
      <c r="AA484" t="s">
        <v>1824</v>
      </c>
      <c r="AB484">
        <v>1286.56</v>
      </c>
    </row>
    <row r="485" spans="1:28" x14ac:dyDescent="0.25">
      <c r="A485" t="s">
        <v>2309</v>
      </c>
      <c r="B485" s="2">
        <v>45308</v>
      </c>
      <c r="C485" t="s">
        <v>172</v>
      </c>
      <c r="D485" t="str">
        <f>VLOOKUP(Table7[[#This Row],[Customer_ID]],Table1[#All],2,FALSE)</f>
        <v>Denise Williams</v>
      </c>
      <c r="E485">
        <f t="shared" si="22"/>
        <v>17</v>
      </c>
      <c r="F485">
        <f t="shared" si="23"/>
        <v>1</v>
      </c>
      <c r="G485">
        <f t="shared" si="24"/>
        <v>2024</v>
      </c>
      <c r="H485">
        <f>VLOOKUP(Table7[[#This Row],[Customer_ID]],Table1[#All],3,FALSE)</f>
        <v>34</v>
      </c>
      <c r="I485" t="str">
        <f>VLOOKUP(Table7[[#This Row],[Customer_ID]],Table1[#All],4,FALSE)</f>
        <v>Male</v>
      </c>
      <c r="J485" t="str">
        <f>VLOOKUP(Table7[[#This Row],[Customer_ID]],Table1[#All],5,FALSE)</f>
        <v>Christianstad</v>
      </c>
      <c r="K485" t="str">
        <f>VLOOKUP(Table7[[#This Row],[Customer_ID]],Table1[#All],6,FALSE)</f>
        <v>Hawaii</v>
      </c>
      <c r="L485" t="str">
        <f>VLOOKUP(Table7[[#This Row],[Customer_ID]],Table1[#All],7,FALSE)</f>
        <v>USA</v>
      </c>
      <c r="M485" t="str">
        <f>VLOOKUP(Table7[[#This Row],[Customer_ID]],Table1[#All],8,FALSE)</f>
        <v>Bronze</v>
      </c>
      <c r="N485" t="s">
        <v>1590</v>
      </c>
      <c r="O485" t="str">
        <f>VLOOKUP(Table7[[#This Row],[Product_ID]],Table4_2[#All],3,FALSE)</f>
        <v>Home</v>
      </c>
      <c r="P485" t="str">
        <f>VLOOKUP(Table7[[#This Row],[Product_ID]],Table4_2[#All],4,FALSE)</f>
        <v>Storage</v>
      </c>
      <c r="Q485">
        <f>VLOOKUP(Table7[[#This Row],[Product_ID]],Table4_2[#All],5,FALSE)</f>
        <v>123.46</v>
      </c>
      <c r="R485">
        <f>VLOOKUP(Table7[[#This Row],[Product_ID]],Table4_2[#All],6,FALSE)</f>
        <v>76</v>
      </c>
      <c r="S485" t="s">
        <v>1789</v>
      </c>
      <c r="T485" t="str">
        <f>VLOOKUP(Table7[[#This Row],[Store_ID]],Table5[#All],2,FALSE)</f>
        <v>Hill, Wagner and Ballard</v>
      </c>
      <c r="U485" t="str">
        <f>VLOOKUP(Table7[[#This Row],[Store_ID]],Table5[#All],3,FALSE)</f>
        <v>East</v>
      </c>
      <c r="V485" t="str">
        <f>VLOOKUP(Table7[[#This Row],[Store_ID]],Table5[#All],4,FALSE)</f>
        <v>East Davidville</v>
      </c>
      <c r="W485" t="str">
        <f>VLOOKUP(Table7[[#This Row],[Store_ID]],Table5[#All],5,FALSE)</f>
        <v>Online</v>
      </c>
      <c r="X485">
        <v>1</v>
      </c>
      <c r="Y485">
        <v>771.73</v>
      </c>
      <c r="Z485">
        <v>0.2</v>
      </c>
      <c r="AA485" t="s">
        <v>1824</v>
      </c>
      <c r="AB485">
        <v>617.38400000000001</v>
      </c>
    </row>
    <row r="486" spans="1:28" x14ac:dyDescent="0.25">
      <c r="A486" t="s">
        <v>2310</v>
      </c>
      <c r="B486" s="2">
        <v>45639</v>
      </c>
      <c r="C486" t="s">
        <v>1475</v>
      </c>
      <c r="D486" t="str">
        <f>VLOOKUP(Table7[[#This Row],[Customer_ID]],Table1[#All],2,FALSE)</f>
        <v>Dylan Gutierrez</v>
      </c>
      <c r="E486">
        <f t="shared" si="22"/>
        <v>13</v>
      </c>
      <c r="F486">
        <f t="shared" si="23"/>
        <v>12</v>
      </c>
      <c r="G486">
        <f t="shared" si="24"/>
        <v>2024</v>
      </c>
      <c r="H486">
        <f>VLOOKUP(Table7[[#This Row],[Customer_ID]],Table1[#All],3,FALSE)</f>
        <v>40</v>
      </c>
      <c r="I486" t="str">
        <f>VLOOKUP(Table7[[#This Row],[Customer_ID]],Table1[#All],4,FALSE)</f>
        <v>Male</v>
      </c>
      <c r="J486" t="str">
        <f>VLOOKUP(Table7[[#This Row],[Customer_ID]],Table1[#All],5,FALSE)</f>
        <v>New Jamesview</v>
      </c>
      <c r="K486" t="str">
        <f>VLOOKUP(Table7[[#This Row],[Customer_ID]],Table1[#All],6,FALSE)</f>
        <v>West Virginia</v>
      </c>
      <c r="L486" t="str">
        <f>VLOOKUP(Table7[[#This Row],[Customer_ID]],Table1[#All],7,FALSE)</f>
        <v>USA</v>
      </c>
      <c r="M486" t="str">
        <f>VLOOKUP(Table7[[#This Row],[Customer_ID]],Table1[#All],8,FALSE)</f>
        <v>Bronze</v>
      </c>
      <c r="N486" t="s">
        <v>1680</v>
      </c>
      <c r="O486" t="str">
        <f>VLOOKUP(Table7[[#This Row],[Product_ID]],Table4_2[#All],3,FALSE)</f>
        <v>Beauty</v>
      </c>
      <c r="P486" t="str">
        <f>VLOOKUP(Table7[[#This Row],[Product_ID]],Table4_2[#All],4,FALSE)</f>
        <v>Haircare</v>
      </c>
      <c r="Q486">
        <f>VLOOKUP(Table7[[#This Row],[Product_ID]],Table4_2[#All],5,FALSE)</f>
        <v>340.39</v>
      </c>
      <c r="R486">
        <f>VLOOKUP(Table7[[#This Row],[Product_ID]],Table4_2[#All],6,FALSE)</f>
        <v>177</v>
      </c>
      <c r="S486" t="s">
        <v>1807</v>
      </c>
      <c r="T486" t="str">
        <f>VLOOKUP(Table7[[#This Row],[Store_ID]],Table5[#All],2,FALSE)</f>
        <v>Holloway Ltd</v>
      </c>
      <c r="U486" t="str">
        <f>VLOOKUP(Table7[[#This Row],[Store_ID]],Table5[#All],3,FALSE)</f>
        <v>North</v>
      </c>
      <c r="V486" t="str">
        <f>VLOOKUP(Table7[[#This Row],[Store_ID]],Table5[#All],4,FALSE)</f>
        <v>Bensonhaven</v>
      </c>
      <c r="W486" t="str">
        <f>VLOOKUP(Table7[[#This Row],[Store_ID]],Table5[#All],5,FALSE)</f>
        <v>Flagship</v>
      </c>
      <c r="X486">
        <v>1</v>
      </c>
      <c r="Y486">
        <v>440.19</v>
      </c>
      <c r="Z486">
        <v>0.03</v>
      </c>
      <c r="AA486" t="s">
        <v>1826</v>
      </c>
      <c r="AB486">
        <v>426.98430000000002</v>
      </c>
    </row>
    <row r="487" spans="1:28" x14ac:dyDescent="0.25">
      <c r="A487" t="s">
        <v>2311</v>
      </c>
      <c r="B487" s="2">
        <v>45919</v>
      </c>
      <c r="C487" t="s">
        <v>181</v>
      </c>
      <c r="D487" t="str">
        <f>VLOOKUP(Table7[[#This Row],[Customer_ID]],Table1[#All],2,FALSE)</f>
        <v>Gina Knight</v>
      </c>
      <c r="E487">
        <f t="shared" si="22"/>
        <v>19</v>
      </c>
      <c r="F487">
        <f t="shared" si="23"/>
        <v>9</v>
      </c>
      <c r="G487">
        <f t="shared" si="24"/>
        <v>2025</v>
      </c>
      <c r="H487">
        <f>VLOOKUP(Table7[[#This Row],[Customer_ID]],Table1[#All],3,FALSE)</f>
        <v>54</v>
      </c>
      <c r="I487" t="str">
        <f>VLOOKUP(Table7[[#This Row],[Customer_ID]],Table1[#All],4,FALSE)</f>
        <v>Female</v>
      </c>
      <c r="J487" t="str">
        <f>VLOOKUP(Table7[[#This Row],[Customer_ID]],Table1[#All],5,FALSE)</f>
        <v>Lake Roberthaven</v>
      </c>
      <c r="K487" t="str">
        <f>VLOOKUP(Table7[[#This Row],[Customer_ID]],Table1[#All],6,FALSE)</f>
        <v>Nevada</v>
      </c>
      <c r="L487" t="str">
        <f>VLOOKUP(Table7[[#This Row],[Customer_ID]],Table1[#All],7,FALSE)</f>
        <v>USA</v>
      </c>
      <c r="M487" t="str">
        <f>VLOOKUP(Table7[[#This Row],[Customer_ID]],Table1[#All],8,FALSE)</f>
        <v>Silver</v>
      </c>
      <c r="N487" t="s">
        <v>1553</v>
      </c>
      <c r="O487" t="str">
        <f>VLOOKUP(Table7[[#This Row],[Product_ID]],Table4_2[#All],3,FALSE)</f>
        <v>Clothing</v>
      </c>
      <c r="P487" t="str">
        <f>VLOOKUP(Table7[[#This Row],[Product_ID]],Table4_2[#All],4,FALSE)</f>
        <v>Bottoms</v>
      </c>
      <c r="Q487">
        <f>VLOOKUP(Table7[[#This Row],[Product_ID]],Table4_2[#All],5,FALSE)</f>
        <v>306.45999999999998</v>
      </c>
      <c r="R487">
        <f>VLOOKUP(Table7[[#This Row],[Product_ID]],Table4_2[#All],6,FALSE)</f>
        <v>487</v>
      </c>
      <c r="S487" t="s">
        <v>1761</v>
      </c>
      <c r="T487" t="str">
        <f>VLOOKUP(Table7[[#This Row],[Store_ID]],Table5[#All],2,FALSE)</f>
        <v>Black-Horn</v>
      </c>
      <c r="U487" t="str">
        <f>VLOOKUP(Table7[[#This Row],[Store_ID]],Table5[#All],3,FALSE)</f>
        <v>South</v>
      </c>
      <c r="V487" t="str">
        <f>VLOOKUP(Table7[[#This Row],[Store_ID]],Table5[#All],4,FALSE)</f>
        <v>North Nancyview</v>
      </c>
      <c r="W487" t="str">
        <f>VLOOKUP(Table7[[#This Row],[Store_ID]],Table5[#All],5,FALSE)</f>
        <v>Outlet</v>
      </c>
      <c r="X487">
        <v>2</v>
      </c>
      <c r="Y487">
        <v>409</v>
      </c>
      <c r="Z487">
        <v>0.17</v>
      </c>
      <c r="AA487" t="s">
        <v>1824</v>
      </c>
      <c r="AB487">
        <v>678.93999999999994</v>
      </c>
    </row>
    <row r="488" spans="1:28" x14ac:dyDescent="0.25">
      <c r="A488" t="s">
        <v>2312</v>
      </c>
      <c r="B488" s="2">
        <v>45333</v>
      </c>
      <c r="C488" t="s">
        <v>1077</v>
      </c>
      <c r="D488" t="str">
        <f>VLOOKUP(Table7[[#This Row],[Customer_ID]],Table1[#All],2,FALSE)</f>
        <v>Ryan Moore</v>
      </c>
      <c r="E488">
        <f t="shared" si="22"/>
        <v>11</v>
      </c>
      <c r="F488">
        <f t="shared" si="23"/>
        <v>2</v>
      </c>
      <c r="G488">
        <f t="shared" si="24"/>
        <v>2024</v>
      </c>
      <c r="H488">
        <f>VLOOKUP(Table7[[#This Row],[Customer_ID]],Table1[#All],3,FALSE)</f>
        <v>38</v>
      </c>
      <c r="I488" t="str">
        <f>VLOOKUP(Table7[[#This Row],[Customer_ID]],Table1[#All],4,FALSE)</f>
        <v>Male</v>
      </c>
      <c r="J488" t="str">
        <f>VLOOKUP(Table7[[#This Row],[Customer_ID]],Table1[#All],5,FALSE)</f>
        <v>Cartershire</v>
      </c>
      <c r="K488" t="str">
        <f>VLOOKUP(Table7[[#This Row],[Customer_ID]],Table1[#All],6,FALSE)</f>
        <v>Virginia</v>
      </c>
      <c r="L488" t="str">
        <f>VLOOKUP(Table7[[#This Row],[Customer_ID]],Table1[#All],7,FALSE)</f>
        <v>USA</v>
      </c>
      <c r="M488" t="str">
        <f>VLOOKUP(Table7[[#This Row],[Customer_ID]],Table1[#All],8,FALSE)</f>
        <v>Bronze</v>
      </c>
      <c r="N488" t="s">
        <v>1624</v>
      </c>
      <c r="O488" t="str">
        <f>VLOOKUP(Table7[[#This Row],[Product_ID]],Table4_2[#All],3,FALSE)</f>
        <v>Sports</v>
      </c>
      <c r="P488" t="str">
        <f>VLOOKUP(Table7[[#This Row],[Product_ID]],Table4_2[#All],4,FALSE)</f>
        <v>Outdoor</v>
      </c>
      <c r="Q488">
        <f>VLOOKUP(Table7[[#This Row],[Product_ID]],Table4_2[#All],5,FALSE)</f>
        <v>135.61000000000001</v>
      </c>
      <c r="R488">
        <f>VLOOKUP(Table7[[#This Row],[Product_ID]],Table4_2[#All],6,FALSE)</f>
        <v>394</v>
      </c>
      <c r="S488" t="s">
        <v>1813</v>
      </c>
      <c r="T488" t="str">
        <f>VLOOKUP(Table7[[#This Row],[Store_ID]],Table5[#All],2,FALSE)</f>
        <v>Mann-Austin</v>
      </c>
      <c r="U488" t="str">
        <f>VLOOKUP(Table7[[#This Row],[Store_ID]],Table5[#All],3,FALSE)</f>
        <v>East</v>
      </c>
      <c r="V488" t="str">
        <f>VLOOKUP(Table7[[#This Row],[Store_ID]],Table5[#All],4,FALSE)</f>
        <v>Vasquezborough</v>
      </c>
      <c r="W488" t="str">
        <f>VLOOKUP(Table7[[#This Row],[Store_ID]],Table5[#All],5,FALSE)</f>
        <v>Online</v>
      </c>
      <c r="X488">
        <v>3</v>
      </c>
      <c r="Y488">
        <v>134.58000000000001</v>
      </c>
      <c r="Z488">
        <v>0.04</v>
      </c>
      <c r="AA488" t="s">
        <v>1829</v>
      </c>
      <c r="AB488">
        <v>387.59039999999999</v>
      </c>
    </row>
    <row r="489" spans="1:28" x14ac:dyDescent="0.25">
      <c r="A489" t="s">
        <v>2313</v>
      </c>
      <c r="B489" s="2">
        <v>45811</v>
      </c>
      <c r="C489" t="s">
        <v>1092</v>
      </c>
      <c r="D489" t="str">
        <f>VLOOKUP(Table7[[#This Row],[Customer_ID]],Table1[#All],2,FALSE)</f>
        <v>Sherry Cabrera</v>
      </c>
      <c r="E489">
        <f t="shared" si="22"/>
        <v>3</v>
      </c>
      <c r="F489">
        <f t="shared" si="23"/>
        <v>6</v>
      </c>
      <c r="G489">
        <f t="shared" si="24"/>
        <v>2025</v>
      </c>
      <c r="H489">
        <f>VLOOKUP(Table7[[#This Row],[Customer_ID]],Table1[#All],3,FALSE)</f>
        <v>55</v>
      </c>
      <c r="I489" t="str">
        <f>VLOOKUP(Table7[[#This Row],[Customer_ID]],Table1[#All],4,FALSE)</f>
        <v>Male</v>
      </c>
      <c r="J489" t="str">
        <f>VLOOKUP(Table7[[#This Row],[Customer_ID]],Table1[#All],5,FALSE)</f>
        <v>Shannonview</v>
      </c>
      <c r="K489" t="str">
        <f>VLOOKUP(Table7[[#This Row],[Customer_ID]],Table1[#All],6,FALSE)</f>
        <v>Pennsylvania</v>
      </c>
      <c r="L489" t="str">
        <f>VLOOKUP(Table7[[#This Row],[Customer_ID]],Table1[#All],7,FALSE)</f>
        <v>USA</v>
      </c>
      <c r="M489" t="str">
        <f>VLOOKUP(Table7[[#This Row],[Customer_ID]],Table1[#All],8,FALSE)</f>
        <v>Silver</v>
      </c>
      <c r="N489" t="s">
        <v>1626</v>
      </c>
      <c r="O489" t="str">
        <f>VLOOKUP(Table7[[#This Row],[Product_ID]],Table4_2[#All],3,FALSE)</f>
        <v>Electronics</v>
      </c>
      <c r="P489" t="str">
        <f>VLOOKUP(Table7[[#This Row],[Product_ID]],Table4_2[#All],4,FALSE)</f>
        <v>Mobile</v>
      </c>
      <c r="Q489">
        <f>VLOOKUP(Table7[[#This Row],[Product_ID]],Table4_2[#All],5,FALSE)</f>
        <v>326.06</v>
      </c>
      <c r="R489">
        <f>VLOOKUP(Table7[[#This Row],[Product_ID]],Table4_2[#All],6,FALSE)</f>
        <v>301</v>
      </c>
      <c r="S489" t="s">
        <v>1779</v>
      </c>
      <c r="T489" t="str">
        <f>VLOOKUP(Table7[[#This Row],[Store_ID]],Table5[#All],2,FALSE)</f>
        <v>Martinez-Mullins</v>
      </c>
      <c r="U489" t="str">
        <f>VLOOKUP(Table7[[#This Row],[Store_ID]],Table5[#All],3,FALSE)</f>
        <v>South</v>
      </c>
      <c r="V489" t="str">
        <f>VLOOKUP(Table7[[#This Row],[Store_ID]],Table5[#All],4,FALSE)</f>
        <v>Williamsfurt</v>
      </c>
      <c r="W489" t="str">
        <f>VLOOKUP(Table7[[#This Row],[Store_ID]],Table5[#All],5,FALSE)</f>
        <v>Online</v>
      </c>
      <c r="X489">
        <v>4</v>
      </c>
      <c r="Y489">
        <v>284.44</v>
      </c>
      <c r="Z489">
        <v>0.02</v>
      </c>
      <c r="AA489" t="s">
        <v>1824</v>
      </c>
      <c r="AB489">
        <v>1115.0047999999999</v>
      </c>
    </row>
    <row r="490" spans="1:28" x14ac:dyDescent="0.25">
      <c r="A490" t="s">
        <v>2314</v>
      </c>
      <c r="B490" s="2">
        <v>45726</v>
      </c>
      <c r="C490" t="s">
        <v>1260</v>
      </c>
      <c r="D490" t="str">
        <f>VLOOKUP(Table7[[#This Row],[Customer_ID]],Table1[#All],2,FALSE)</f>
        <v>Eric Wolfe</v>
      </c>
      <c r="E490">
        <f t="shared" si="22"/>
        <v>10</v>
      </c>
      <c r="F490">
        <f t="shared" si="23"/>
        <v>3</v>
      </c>
      <c r="G490">
        <f t="shared" si="24"/>
        <v>2025</v>
      </c>
      <c r="H490">
        <f>VLOOKUP(Table7[[#This Row],[Customer_ID]],Table1[#All],3,FALSE)</f>
        <v>18</v>
      </c>
      <c r="I490" t="str">
        <f>VLOOKUP(Table7[[#This Row],[Customer_ID]],Table1[#All],4,FALSE)</f>
        <v>Female</v>
      </c>
      <c r="J490" t="str">
        <f>VLOOKUP(Table7[[#This Row],[Customer_ID]],Table1[#All],5,FALSE)</f>
        <v>Garciaview</v>
      </c>
      <c r="K490" t="str">
        <f>VLOOKUP(Table7[[#This Row],[Customer_ID]],Table1[#All],6,FALSE)</f>
        <v>Louisiana</v>
      </c>
      <c r="L490" t="str">
        <f>VLOOKUP(Table7[[#This Row],[Customer_ID]],Table1[#All],7,FALSE)</f>
        <v>USA</v>
      </c>
      <c r="M490" t="str">
        <f>VLOOKUP(Table7[[#This Row],[Customer_ID]],Table1[#All],8,FALSE)</f>
        <v>Gold</v>
      </c>
      <c r="N490" t="s">
        <v>1694</v>
      </c>
      <c r="O490" t="str">
        <f>VLOOKUP(Table7[[#This Row],[Product_ID]],Table4_2[#All],3,FALSE)</f>
        <v>Sports</v>
      </c>
      <c r="P490" t="str">
        <f>VLOOKUP(Table7[[#This Row],[Product_ID]],Table4_2[#All],4,FALSE)</f>
        <v>Team Sports</v>
      </c>
      <c r="Q490">
        <f>VLOOKUP(Table7[[#This Row],[Product_ID]],Table4_2[#All],5,FALSE)</f>
        <v>107.06</v>
      </c>
      <c r="R490">
        <f>VLOOKUP(Table7[[#This Row],[Product_ID]],Table4_2[#All],6,FALSE)</f>
        <v>359</v>
      </c>
      <c r="S490" t="s">
        <v>1797</v>
      </c>
      <c r="T490" t="str">
        <f>VLOOKUP(Table7[[#This Row],[Store_ID]],Table5[#All],2,FALSE)</f>
        <v>Gardner, Humphrey and Contreras</v>
      </c>
      <c r="U490" t="str">
        <f>VLOOKUP(Table7[[#This Row],[Store_ID]],Table5[#All],3,FALSE)</f>
        <v>East</v>
      </c>
      <c r="V490" t="str">
        <f>VLOOKUP(Table7[[#This Row],[Store_ID]],Table5[#All],4,FALSE)</f>
        <v>Johnsonville</v>
      </c>
      <c r="W490" t="str">
        <f>VLOOKUP(Table7[[#This Row],[Store_ID]],Table5[#All],5,FALSE)</f>
        <v>Flagship</v>
      </c>
      <c r="X490">
        <v>4</v>
      </c>
      <c r="Y490">
        <v>922.69</v>
      </c>
      <c r="Z490">
        <v>0.16</v>
      </c>
      <c r="AA490" t="s">
        <v>1824</v>
      </c>
      <c r="AB490">
        <v>3100.2384000000002</v>
      </c>
    </row>
    <row r="491" spans="1:28" x14ac:dyDescent="0.25">
      <c r="A491" t="s">
        <v>2315</v>
      </c>
      <c r="B491" s="2">
        <v>45644</v>
      </c>
      <c r="C491" t="s">
        <v>875</v>
      </c>
      <c r="D491" t="str">
        <f>VLOOKUP(Table7[[#This Row],[Customer_ID]],Table1[#All],2,FALSE)</f>
        <v>Shannon Miller</v>
      </c>
      <c r="E491">
        <f t="shared" si="22"/>
        <v>18</v>
      </c>
      <c r="F491">
        <f t="shared" si="23"/>
        <v>12</v>
      </c>
      <c r="G491">
        <f t="shared" si="24"/>
        <v>2024</v>
      </c>
      <c r="H491">
        <f>VLOOKUP(Table7[[#This Row],[Customer_ID]],Table1[#All],3,FALSE)</f>
        <v>22</v>
      </c>
      <c r="I491" t="str">
        <f>VLOOKUP(Table7[[#This Row],[Customer_ID]],Table1[#All],4,FALSE)</f>
        <v>Male</v>
      </c>
      <c r="J491" t="str">
        <f>VLOOKUP(Table7[[#This Row],[Customer_ID]],Table1[#All],5,FALSE)</f>
        <v>North Austinport</v>
      </c>
      <c r="K491" t="str">
        <f>VLOOKUP(Table7[[#This Row],[Customer_ID]],Table1[#All],6,FALSE)</f>
        <v>Kentucky</v>
      </c>
      <c r="L491" t="str">
        <f>VLOOKUP(Table7[[#This Row],[Customer_ID]],Table1[#All],7,FALSE)</f>
        <v>USA</v>
      </c>
      <c r="M491" t="str">
        <f>VLOOKUP(Table7[[#This Row],[Customer_ID]],Table1[#All],8,FALSE)</f>
        <v>Gold</v>
      </c>
      <c r="N491" t="s">
        <v>1620</v>
      </c>
      <c r="O491" t="str">
        <f>VLOOKUP(Table7[[#This Row],[Product_ID]],Table4_2[#All],3,FALSE)</f>
        <v>Clothing</v>
      </c>
      <c r="P491" t="str">
        <f>VLOOKUP(Table7[[#This Row],[Product_ID]],Table4_2[#All],4,FALSE)</f>
        <v>Tops</v>
      </c>
      <c r="Q491">
        <f>VLOOKUP(Table7[[#This Row],[Product_ID]],Table4_2[#All],5,FALSE)</f>
        <v>223.43</v>
      </c>
      <c r="R491">
        <f>VLOOKUP(Table7[[#This Row],[Product_ID]],Table4_2[#All],6,FALSE)</f>
        <v>154</v>
      </c>
      <c r="S491" t="s">
        <v>1776</v>
      </c>
      <c r="T491" t="str">
        <f>VLOOKUP(Table7[[#This Row],[Store_ID]],Table5[#All],2,FALSE)</f>
        <v>Benson-Elliott</v>
      </c>
      <c r="U491" t="str">
        <f>VLOOKUP(Table7[[#This Row],[Store_ID]],Table5[#All],3,FALSE)</f>
        <v>East</v>
      </c>
      <c r="V491" t="str">
        <f>VLOOKUP(Table7[[#This Row],[Store_ID]],Table5[#All],4,FALSE)</f>
        <v>Port Josephberg</v>
      </c>
      <c r="W491" t="str">
        <f>VLOOKUP(Table7[[#This Row],[Store_ID]],Table5[#All],5,FALSE)</f>
        <v>Online</v>
      </c>
      <c r="X491">
        <v>2</v>
      </c>
      <c r="Y491">
        <v>992.55</v>
      </c>
      <c r="Z491">
        <v>0.28000000000000003</v>
      </c>
      <c r="AA491" t="s">
        <v>1824</v>
      </c>
      <c r="AB491">
        <v>1429.2719999999999</v>
      </c>
    </row>
    <row r="492" spans="1:28" x14ac:dyDescent="0.25">
      <c r="A492" t="s">
        <v>2316</v>
      </c>
      <c r="B492" s="2">
        <v>45371</v>
      </c>
      <c r="C492" t="s">
        <v>1298</v>
      </c>
      <c r="D492" t="str">
        <f>VLOOKUP(Table7[[#This Row],[Customer_ID]],Table1[#All],2,FALSE)</f>
        <v>Luke Parks</v>
      </c>
      <c r="E492">
        <f t="shared" si="22"/>
        <v>20</v>
      </c>
      <c r="F492">
        <f t="shared" si="23"/>
        <v>3</v>
      </c>
      <c r="G492">
        <f t="shared" si="24"/>
        <v>2024</v>
      </c>
      <c r="H492">
        <f>VLOOKUP(Table7[[#This Row],[Customer_ID]],Table1[#All],3,FALSE)</f>
        <v>60</v>
      </c>
      <c r="I492" t="str">
        <f>VLOOKUP(Table7[[#This Row],[Customer_ID]],Table1[#All],4,FALSE)</f>
        <v>Female</v>
      </c>
      <c r="J492" t="str">
        <f>VLOOKUP(Table7[[#This Row],[Customer_ID]],Table1[#All],5,FALSE)</f>
        <v>West Mario</v>
      </c>
      <c r="K492" t="str">
        <f>VLOOKUP(Table7[[#This Row],[Customer_ID]],Table1[#All],6,FALSE)</f>
        <v>New Hampshire</v>
      </c>
      <c r="L492" t="str">
        <f>VLOOKUP(Table7[[#This Row],[Customer_ID]],Table1[#All],7,FALSE)</f>
        <v>USA</v>
      </c>
      <c r="M492" t="str">
        <f>VLOOKUP(Table7[[#This Row],[Customer_ID]],Table1[#All],8,FALSE)</f>
        <v>Silver</v>
      </c>
      <c r="N492" t="s">
        <v>1726</v>
      </c>
      <c r="O492" t="str">
        <f>VLOOKUP(Table7[[#This Row],[Product_ID]],Table4_2[#All],3,FALSE)</f>
        <v>Beauty</v>
      </c>
      <c r="P492" t="str">
        <f>VLOOKUP(Table7[[#This Row],[Product_ID]],Table4_2[#All],4,FALSE)</f>
        <v>Makeup</v>
      </c>
      <c r="Q492">
        <f>VLOOKUP(Table7[[#This Row],[Product_ID]],Table4_2[#All],5,FALSE)</f>
        <v>183.04</v>
      </c>
      <c r="R492">
        <f>VLOOKUP(Table7[[#This Row],[Product_ID]],Table4_2[#All],6,FALSE)</f>
        <v>457</v>
      </c>
      <c r="S492" t="s">
        <v>1810</v>
      </c>
      <c r="T492" t="str">
        <f>VLOOKUP(Table7[[#This Row],[Store_ID]],Table5[#All],2,FALSE)</f>
        <v>Guerrero-Schmitt</v>
      </c>
      <c r="U492" t="str">
        <f>VLOOKUP(Table7[[#This Row],[Store_ID]],Table5[#All],3,FALSE)</f>
        <v>East</v>
      </c>
      <c r="V492" t="str">
        <f>VLOOKUP(Table7[[#This Row],[Store_ID]],Table5[#All],4,FALSE)</f>
        <v>East Stevechester</v>
      </c>
      <c r="W492" t="str">
        <f>VLOOKUP(Table7[[#This Row],[Store_ID]],Table5[#All],5,FALSE)</f>
        <v>Flagship</v>
      </c>
      <c r="X492">
        <v>1</v>
      </c>
      <c r="Y492">
        <v>170.43</v>
      </c>
      <c r="Z492">
        <v>0.03</v>
      </c>
      <c r="AA492" t="s">
        <v>1824</v>
      </c>
      <c r="AB492">
        <v>165.31710000000001</v>
      </c>
    </row>
    <row r="493" spans="1:28" x14ac:dyDescent="0.25">
      <c r="A493" t="s">
        <v>2317</v>
      </c>
      <c r="B493" s="2">
        <v>45462</v>
      </c>
      <c r="C493" t="s">
        <v>722</v>
      </c>
      <c r="D493" t="str">
        <f>VLOOKUP(Table7[[#This Row],[Customer_ID]],Table1[#All],2,FALSE)</f>
        <v>Robert Harris</v>
      </c>
      <c r="E493">
        <f t="shared" si="22"/>
        <v>19</v>
      </c>
      <c r="F493">
        <f t="shared" si="23"/>
        <v>6</v>
      </c>
      <c r="G493">
        <f t="shared" si="24"/>
        <v>2024</v>
      </c>
      <c r="H493">
        <f>VLOOKUP(Table7[[#This Row],[Customer_ID]],Table1[#All],3,FALSE)</f>
        <v>50</v>
      </c>
      <c r="I493" t="str">
        <f>VLOOKUP(Table7[[#This Row],[Customer_ID]],Table1[#All],4,FALSE)</f>
        <v>Male</v>
      </c>
      <c r="J493" t="str">
        <f>VLOOKUP(Table7[[#This Row],[Customer_ID]],Table1[#All],5,FALSE)</f>
        <v>East jeremy</v>
      </c>
      <c r="K493" t="str">
        <f>VLOOKUP(Table7[[#This Row],[Customer_ID]],Table1[#All],6,FALSE)</f>
        <v>Iowa</v>
      </c>
      <c r="L493" t="str">
        <f>VLOOKUP(Table7[[#This Row],[Customer_ID]],Table1[#All],7,FALSE)</f>
        <v>USA</v>
      </c>
      <c r="M493" t="str">
        <f>VLOOKUP(Table7[[#This Row],[Customer_ID]],Table1[#All],8,FALSE)</f>
        <v>Platinum</v>
      </c>
      <c r="N493" t="s">
        <v>1692</v>
      </c>
      <c r="O493" t="str">
        <f>VLOOKUP(Table7[[#This Row],[Product_ID]],Table4_2[#All],3,FALSE)</f>
        <v>Sports</v>
      </c>
      <c r="P493" t="str">
        <f>VLOOKUP(Table7[[#This Row],[Product_ID]],Table4_2[#All],4,FALSE)</f>
        <v>Fitness</v>
      </c>
      <c r="Q493">
        <f>VLOOKUP(Table7[[#This Row],[Product_ID]],Table4_2[#All],5,FALSE)</f>
        <v>477.61</v>
      </c>
      <c r="R493">
        <f>VLOOKUP(Table7[[#This Row],[Product_ID]],Table4_2[#All],6,FALSE)</f>
        <v>300</v>
      </c>
      <c r="S493" t="s">
        <v>1761</v>
      </c>
      <c r="T493" t="str">
        <f>VLOOKUP(Table7[[#This Row],[Store_ID]],Table5[#All],2,FALSE)</f>
        <v>Black-Horn</v>
      </c>
      <c r="U493" t="str">
        <f>VLOOKUP(Table7[[#This Row],[Store_ID]],Table5[#All],3,FALSE)</f>
        <v>South</v>
      </c>
      <c r="V493" t="str">
        <f>VLOOKUP(Table7[[#This Row],[Store_ID]],Table5[#All],4,FALSE)</f>
        <v>North Nancyview</v>
      </c>
      <c r="W493" t="str">
        <f>VLOOKUP(Table7[[#This Row],[Store_ID]],Table5[#All],5,FALSE)</f>
        <v>Outlet</v>
      </c>
      <c r="X493">
        <v>3</v>
      </c>
      <c r="Y493">
        <v>480.51</v>
      </c>
      <c r="Z493">
        <v>0.03</v>
      </c>
      <c r="AA493" t="s">
        <v>1824</v>
      </c>
      <c r="AB493">
        <v>1398.2841000000001</v>
      </c>
    </row>
    <row r="494" spans="1:28" x14ac:dyDescent="0.25">
      <c r="A494" t="s">
        <v>2318</v>
      </c>
      <c r="B494" s="2">
        <v>45632</v>
      </c>
      <c r="C494" t="s">
        <v>523</v>
      </c>
      <c r="D494" t="str">
        <f>VLOOKUP(Table7[[#This Row],[Customer_ID]],Table1[#All],2,FALSE)</f>
        <v>Maria Sanchez</v>
      </c>
      <c r="E494">
        <f t="shared" si="22"/>
        <v>6</v>
      </c>
      <c r="F494">
        <f t="shared" si="23"/>
        <v>12</v>
      </c>
      <c r="G494">
        <f t="shared" si="24"/>
        <v>2024</v>
      </c>
      <c r="H494">
        <f>VLOOKUP(Table7[[#This Row],[Customer_ID]],Table1[#All],3,FALSE)</f>
        <v>46</v>
      </c>
      <c r="I494" t="str">
        <f>VLOOKUP(Table7[[#This Row],[Customer_ID]],Table1[#All],4,FALSE)</f>
        <v>Male</v>
      </c>
      <c r="J494" t="str">
        <f>VLOOKUP(Table7[[#This Row],[Customer_ID]],Table1[#All],5,FALSE)</f>
        <v>East Peterbury</v>
      </c>
      <c r="K494" t="str">
        <f>VLOOKUP(Table7[[#This Row],[Customer_ID]],Table1[#All],6,FALSE)</f>
        <v>North Dakota</v>
      </c>
      <c r="L494" t="str">
        <f>VLOOKUP(Table7[[#This Row],[Customer_ID]],Table1[#All],7,FALSE)</f>
        <v>USA</v>
      </c>
      <c r="M494" t="str">
        <f>VLOOKUP(Table7[[#This Row],[Customer_ID]],Table1[#All],8,FALSE)</f>
        <v>Bronze</v>
      </c>
      <c r="N494" t="s">
        <v>1646</v>
      </c>
      <c r="O494" t="str">
        <f>VLOOKUP(Table7[[#This Row],[Product_ID]],Table4_2[#All],3,FALSE)</f>
        <v>Beauty</v>
      </c>
      <c r="P494" t="str">
        <f>VLOOKUP(Table7[[#This Row],[Product_ID]],Table4_2[#All],4,FALSE)</f>
        <v>Fragrance</v>
      </c>
      <c r="Q494">
        <f>VLOOKUP(Table7[[#This Row],[Product_ID]],Table4_2[#All],5,FALSE)</f>
        <v>43.29</v>
      </c>
      <c r="R494">
        <f>VLOOKUP(Table7[[#This Row],[Product_ID]],Table4_2[#All],6,FALSE)</f>
        <v>267</v>
      </c>
      <c r="S494" t="s">
        <v>1779</v>
      </c>
      <c r="T494" t="str">
        <f>VLOOKUP(Table7[[#This Row],[Store_ID]],Table5[#All],2,FALSE)</f>
        <v>Martinez-Mullins</v>
      </c>
      <c r="U494" t="str">
        <f>VLOOKUP(Table7[[#This Row],[Store_ID]],Table5[#All],3,FALSE)</f>
        <v>South</v>
      </c>
      <c r="V494" t="str">
        <f>VLOOKUP(Table7[[#This Row],[Store_ID]],Table5[#All],4,FALSE)</f>
        <v>Williamsfurt</v>
      </c>
      <c r="W494" t="str">
        <f>VLOOKUP(Table7[[#This Row],[Store_ID]],Table5[#All],5,FALSE)</f>
        <v>Online</v>
      </c>
      <c r="X494">
        <v>2</v>
      </c>
      <c r="Y494">
        <v>955.66</v>
      </c>
      <c r="Z494">
        <v>0.28999999999999998</v>
      </c>
      <c r="AA494" t="s">
        <v>1829</v>
      </c>
      <c r="AB494">
        <v>1357.0372</v>
      </c>
    </row>
    <row r="495" spans="1:28" x14ac:dyDescent="0.25">
      <c r="A495" t="s">
        <v>2319</v>
      </c>
      <c r="B495" s="2">
        <v>45863</v>
      </c>
      <c r="C495" t="s">
        <v>1395</v>
      </c>
      <c r="D495" t="str">
        <f>VLOOKUP(Table7[[#This Row],[Customer_ID]],Table1[#All],2,FALSE)</f>
        <v>Ashley Roberts</v>
      </c>
      <c r="E495">
        <f t="shared" si="22"/>
        <v>25</v>
      </c>
      <c r="F495">
        <f t="shared" si="23"/>
        <v>7</v>
      </c>
      <c r="G495">
        <f t="shared" si="24"/>
        <v>2025</v>
      </c>
      <c r="H495">
        <f>VLOOKUP(Table7[[#This Row],[Customer_ID]],Table1[#All],3,FALSE)</f>
        <v>46</v>
      </c>
      <c r="I495" t="str">
        <f>VLOOKUP(Table7[[#This Row],[Customer_ID]],Table1[#All],4,FALSE)</f>
        <v>Male</v>
      </c>
      <c r="J495" t="str">
        <f>VLOOKUP(Table7[[#This Row],[Customer_ID]],Table1[#All],5,FALSE)</f>
        <v>Josephmouth</v>
      </c>
      <c r="K495" t="str">
        <f>VLOOKUP(Table7[[#This Row],[Customer_ID]],Table1[#All],6,FALSE)</f>
        <v>New Mexico</v>
      </c>
      <c r="L495" t="str">
        <f>VLOOKUP(Table7[[#This Row],[Customer_ID]],Table1[#All],7,FALSE)</f>
        <v>USA</v>
      </c>
      <c r="M495" t="str">
        <f>VLOOKUP(Table7[[#This Row],[Customer_ID]],Table1[#All],8,FALSE)</f>
        <v>Gold</v>
      </c>
      <c r="N495" t="s">
        <v>1692</v>
      </c>
      <c r="O495" t="str">
        <f>VLOOKUP(Table7[[#This Row],[Product_ID]],Table4_2[#All],3,FALSE)</f>
        <v>Sports</v>
      </c>
      <c r="P495" t="str">
        <f>VLOOKUP(Table7[[#This Row],[Product_ID]],Table4_2[#All],4,FALSE)</f>
        <v>Fitness</v>
      </c>
      <c r="Q495">
        <f>VLOOKUP(Table7[[#This Row],[Product_ID]],Table4_2[#All],5,FALSE)</f>
        <v>477.61</v>
      </c>
      <c r="R495">
        <f>VLOOKUP(Table7[[#This Row],[Product_ID]],Table4_2[#All],6,FALSE)</f>
        <v>300</v>
      </c>
      <c r="S495" t="s">
        <v>1752</v>
      </c>
      <c r="T495" t="str">
        <f>VLOOKUP(Table7[[#This Row],[Store_ID]],Table5[#All],2,FALSE)</f>
        <v>Rivera-Warner</v>
      </c>
      <c r="U495" t="str">
        <f>VLOOKUP(Table7[[#This Row],[Store_ID]],Table5[#All],3,FALSE)</f>
        <v>East</v>
      </c>
      <c r="V495" t="str">
        <f>VLOOKUP(Table7[[#This Row],[Store_ID]],Table5[#All],4,FALSE)</f>
        <v>Washingtonfurt</v>
      </c>
      <c r="W495" t="str">
        <f>VLOOKUP(Table7[[#This Row],[Store_ID]],Table5[#All],5,FALSE)</f>
        <v>Flagship</v>
      </c>
      <c r="X495">
        <v>2</v>
      </c>
      <c r="Y495">
        <v>488.02</v>
      </c>
      <c r="Z495">
        <v>0.27</v>
      </c>
      <c r="AA495" t="s">
        <v>1826</v>
      </c>
      <c r="AB495">
        <v>712.50919999999996</v>
      </c>
    </row>
    <row r="496" spans="1:28" x14ac:dyDescent="0.25">
      <c r="A496" t="s">
        <v>2320</v>
      </c>
      <c r="B496" s="2">
        <v>45501</v>
      </c>
      <c r="C496" t="s">
        <v>770</v>
      </c>
      <c r="D496" t="str">
        <f>VLOOKUP(Table7[[#This Row],[Customer_ID]],Table1[#All],2,FALSE)</f>
        <v>William Hull</v>
      </c>
      <c r="E496">
        <f t="shared" si="22"/>
        <v>28</v>
      </c>
      <c r="F496">
        <f t="shared" si="23"/>
        <v>7</v>
      </c>
      <c r="G496">
        <f t="shared" si="24"/>
        <v>2024</v>
      </c>
      <c r="H496">
        <f>VLOOKUP(Table7[[#This Row],[Customer_ID]],Table1[#All],3,FALSE)</f>
        <v>59</v>
      </c>
      <c r="I496" t="str">
        <f>VLOOKUP(Table7[[#This Row],[Customer_ID]],Table1[#All],4,FALSE)</f>
        <v>Female</v>
      </c>
      <c r="J496" t="str">
        <f>VLOOKUP(Table7[[#This Row],[Customer_ID]],Table1[#All],5,FALSE)</f>
        <v>Heathfort</v>
      </c>
      <c r="K496" t="str">
        <f>VLOOKUP(Table7[[#This Row],[Customer_ID]],Table1[#All],6,FALSE)</f>
        <v>Michigan</v>
      </c>
      <c r="L496" t="str">
        <f>VLOOKUP(Table7[[#This Row],[Customer_ID]],Table1[#All],7,FALSE)</f>
        <v>USA</v>
      </c>
      <c r="M496" t="str">
        <f>VLOOKUP(Table7[[#This Row],[Customer_ID]],Table1[#All],8,FALSE)</f>
        <v>Platinum</v>
      </c>
      <c r="N496" t="s">
        <v>1584</v>
      </c>
      <c r="O496" t="str">
        <f>VLOOKUP(Table7[[#This Row],[Product_ID]],Table4_2[#All],3,FALSE)</f>
        <v>Clothing</v>
      </c>
      <c r="P496" t="str">
        <f>VLOOKUP(Table7[[#This Row],[Product_ID]],Table4_2[#All],4,FALSE)</f>
        <v>Bottoms</v>
      </c>
      <c r="Q496">
        <f>VLOOKUP(Table7[[#This Row],[Product_ID]],Table4_2[#All],5,FALSE)</f>
        <v>265.73266666666666</v>
      </c>
      <c r="R496">
        <f>VLOOKUP(Table7[[#This Row],[Product_ID]],Table4_2[#All],6,FALSE)</f>
        <v>343</v>
      </c>
      <c r="S496" t="s">
        <v>1752</v>
      </c>
      <c r="T496" t="str">
        <f>VLOOKUP(Table7[[#This Row],[Store_ID]],Table5[#All],2,FALSE)</f>
        <v>Rivera-Warner</v>
      </c>
      <c r="U496" t="str">
        <f>VLOOKUP(Table7[[#This Row],[Store_ID]],Table5[#All],3,FALSE)</f>
        <v>East</v>
      </c>
      <c r="V496" t="str">
        <f>VLOOKUP(Table7[[#This Row],[Store_ID]],Table5[#All],4,FALSE)</f>
        <v>Washingtonfurt</v>
      </c>
      <c r="W496" t="str">
        <f>VLOOKUP(Table7[[#This Row],[Store_ID]],Table5[#All],5,FALSE)</f>
        <v>Flagship</v>
      </c>
      <c r="X496">
        <v>1</v>
      </c>
      <c r="Y496">
        <v>917.17</v>
      </c>
      <c r="Z496">
        <v>0.13</v>
      </c>
      <c r="AA496" t="s">
        <v>1829</v>
      </c>
      <c r="AB496">
        <v>797.93790000000001</v>
      </c>
    </row>
    <row r="497" spans="1:28" x14ac:dyDescent="0.25">
      <c r="A497" t="s">
        <v>2321</v>
      </c>
      <c r="B497" s="2">
        <v>45568</v>
      </c>
      <c r="C497" t="s">
        <v>1020</v>
      </c>
      <c r="D497" t="str">
        <f>VLOOKUP(Table7[[#This Row],[Customer_ID]],Table1[#All],2,FALSE)</f>
        <v>Alex Mann II</v>
      </c>
      <c r="E497">
        <f t="shared" si="22"/>
        <v>3</v>
      </c>
      <c r="F497">
        <f t="shared" si="23"/>
        <v>10</v>
      </c>
      <c r="G497">
        <f t="shared" si="24"/>
        <v>2024</v>
      </c>
      <c r="H497">
        <f>VLOOKUP(Table7[[#This Row],[Customer_ID]],Table1[#All],3,FALSE)</f>
        <v>58</v>
      </c>
      <c r="I497" t="str">
        <f>VLOOKUP(Table7[[#This Row],[Customer_ID]],Table1[#All],4,FALSE)</f>
        <v>Male</v>
      </c>
      <c r="J497" t="str">
        <f>VLOOKUP(Table7[[#This Row],[Customer_ID]],Table1[#All],5,FALSE)</f>
        <v>South Zacharychester</v>
      </c>
      <c r="K497" t="str">
        <f>VLOOKUP(Table7[[#This Row],[Customer_ID]],Table1[#All],6,FALSE)</f>
        <v>Oklahoma</v>
      </c>
      <c r="L497" t="str">
        <f>VLOOKUP(Table7[[#This Row],[Customer_ID]],Table1[#All],7,FALSE)</f>
        <v>USA</v>
      </c>
      <c r="M497" t="str">
        <f>VLOOKUP(Table7[[#This Row],[Customer_ID]],Table1[#All],8,FALSE)</f>
        <v>Bronze</v>
      </c>
      <c r="N497" t="s">
        <v>1562</v>
      </c>
      <c r="O497" t="str">
        <f>VLOOKUP(Table7[[#This Row],[Product_ID]],Table4_2[#All],3,FALSE)</f>
        <v>Electronics</v>
      </c>
      <c r="P497" t="str">
        <f>VLOOKUP(Table7[[#This Row],[Product_ID]],Table4_2[#All],4,FALSE)</f>
        <v>Audio</v>
      </c>
      <c r="Q497">
        <f>VLOOKUP(Table7[[#This Row],[Product_ID]],Table4_2[#All],5,FALSE)</f>
        <v>439.07</v>
      </c>
      <c r="R497">
        <f>VLOOKUP(Table7[[#This Row],[Product_ID]],Table4_2[#All],6,FALSE)</f>
        <v>142</v>
      </c>
      <c r="S497" t="s">
        <v>1773</v>
      </c>
      <c r="T497" t="str">
        <f>VLOOKUP(Table7[[#This Row],[Store_ID]],Table5[#All],2,FALSE)</f>
        <v>Gray Ltd</v>
      </c>
      <c r="U497" t="str">
        <f>VLOOKUP(Table7[[#This Row],[Store_ID]],Table5[#All],3,FALSE)</f>
        <v>North</v>
      </c>
      <c r="V497" t="str">
        <f>VLOOKUP(Table7[[#This Row],[Store_ID]],Table5[#All],4,FALSE)</f>
        <v>New Michaelchester</v>
      </c>
      <c r="W497" t="str">
        <f>VLOOKUP(Table7[[#This Row],[Store_ID]],Table5[#All],5,FALSE)</f>
        <v>Outlet</v>
      </c>
      <c r="X497">
        <v>2</v>
      </c>
      <c r="Y497">
        <v>406.46</v>
      </c>
      <c r="Z497">
        <v>0.3</v>
      </c>
      <c r="AA497" t="s">
        <v>1826</v>
      </c>
      <c r="AB497">
        <v>569.04399999999998</v>
      </c>
    </row>
    <row r="498" spans="1:28" x14ac:dyDescent="0.25">
      <c r="A498" t="s">
        <v>2322</v>
      </c>
      <c r="B498" s="2">
        <v>45238</v>
      </c>
      <c r="C498" t="s">
        <v>746</v>
      </c>
      <c r="D498" t="str">
        <f>VLOOKUP(Table7[[#This Row],[Customer_ID]],Table1[#All],2,FALSE)</f>
        <v>Christy Hill</v>
      </c>
      <c r="E498">
        <f t="shared" si="22"/>
        <v>8</v>
      </c>
      <c r="F498">
        <f t="shared" si="23"/>
        <v>11</v>
      </c>
      <c r="G498">
        <f t="shared" si="24"/>
        <v>2023</v>
      </c>
      <c r="H498">
        <f>VLOOKUP(Table7[[#This Row],[Customer_ID]],Table1[#All],3,FALSE)</f>
        <v>27</v>
      </c>
      <c r="I498" t="str">
        <f>VLOOKUP(Table7[[#This Row],[Customer_ID]],Table1[#All],4,FALSE)</f>
        <v>Female</v>
      </c>
      <c r="J498" t="str">
        <f>VLOOKUP(Table7[[#This Row],[Customer_ID]],Table1[#All],5,FALSE)</f>
        <v>Tammyton</v>
      </c>
      <c r="K498" t="str">
        <f>VLOOKUP(Table7[[#This Row],[Customer_ID]],Table1[#All],6,FALSE)</f>
        <v>New Jersey</v>
      </c>
      <c r="L498" t="str">
        <f>VLOOKUP(Table7[[#This Row],[Customer_ID]],Table1[#All],7,FALSE)</f>
        <v>USA</v>
      </c>
      <c r="M498" t="str">
        <f>VLOOKUP(Table7[[#This Row],[Customer_ID]],Table1[#All],8,FALSE)</f>
        <v>Platinum</v>
      </c>
      <c r="N498" t="s">
        <v>1738</v>
      </c>
      <c r="O498" t="str">
        <f>VLOOKUP(Table7[[#This Row],[Product_ID]],Table4_2[#All],3,FALSE)</f>
        <v>Sports</v>
      </c>
      <c r="P498" t="str">
        <f>VLOOKUP(Table7[[#This Row],[Product_ID]],Table4_2[#All],4,FALSE)</f>
        <v>Accessories</v>
      </c>
      <c r="Q498">
        <f>VLOOKUP(Table7[[#This Row],[Product_ID]],Table4_2[#All],5,FALSE)</f>
        <v>60.65</v>
      </c>
      <c r="R498">
        <f>VLOOKUP(Table7[[#This Row],[Product_ID]],Table4_2[#All],6,FALSE)</f>
        <v>75</v>
      </c>
      <c r="S498" t="s">
        <v>1752</v>
      </c>
      <c r="T498" t="str">
        <f>VLOOKUP(Table7[[#This Row],[Store_ID]],Table5[#All],2,FALSE)</f>
        <v>Rivera-Warner</v>
      </c>
      <c r="U498" t="str">
        <f>VLOOKUP(Table7[[#This Row],[Store_ID]],Table5[#All],3,FALSE)</f>
        <v>East</v>
      </c>
      <c r="V498" t="str">
        <f>VLOOKUP(Table7[[#This Row],[Store_ID]],Table5[#All],4,FALSE)</f>
        <v>Washingtonfurt</v>
      </c>
      <c r="W498" t="str">
        <f>VLOOKUP(Table7[[#This Row],[Store_ID]],Table5[#All],5,FALSE)</f>
        <v>Flagship</v>
      </c>
      <c r="X498">
        <v>2</v>
      </c>
      <c r="Y498">
        <v>264.39</v>
      </c>
      <c r="Z498">
        <v>0.11</v>
      </c>
      <c r="AA498" t="s">
        <v>1829</v>
      </c>
      <c r="AB498">
        <v>470.61419999999998</v>
      </c>
    </row>
    <row r="499" spans="1:28" x14ac:dyDescent="0.25">
      <c r="A499" t="s">
        <v>2323</v>
      </c>
      <c r="B499" s="2">
        <v>45754</v>
      </c>
      <c r="C499" t="s">
        <v>628</v>
      </c>
      <c r="D499" t="str">
        <f>VLOOKUP(Table7[[#This Row],[Customer_ID]],Table1[#All],2,FALSE)</f>
        <v>Todd Poole</v>
      </c>
      <c r="E499">
        <f t="shared" si="22"/>
        <v>7</v>
      </c>
      <c r="F499">
        <f t="shared" si="23"/>
        <v>4</v>
      </c>
      <c r="G499">
        <f t="shared" si="24"/>
        <v>2025</v>
      </c>
      <c r="H499">
        <f>VLOOKUP(Table7[[#This Row],[Customer_ID]],Table1[#All],3,FALSE)</f>
        <v>29</v>
      </c>
      <c r="I499" t="str">
        <f>VLOOKUP(Table7[[#This Row],[Customer_ID]],Table1[#All],4,FALSE)</f>
        <v>Female</v>
      </c>
      <c r="J499" t="str">
        <f>VLOOKUP(Table7[[#This Row],[Customer_ID]],Table1[#All],5,FALSE)</f>
        <v>Johnsonshire</v>
      </c>
      <c r="K499" t="str">
        <f>VLOOKUP(Table7[[#This Row],[Customer_ID]],Table1[#All],6,FALSE)</f>
        <v>Ohio</v>
      </c>
      <c r="L499" t="str">
        <f>VLOOKUP(Table7[[#This Row],[Customer_ID]],Table1[#All],7,FALSE)</f>
        <v>USA</v>
      </c>
      <c r="M499" t="str">
        <f>VLOOKUP(Table7[[#This Row],[Customer_ID]],Table1[#All],8,FALSE)</f>
        <v>Bronze</v>
      </c>
      <c r="N499" t="s">
        <v>1684</v>
      </c>
      <c r="O499" t="str">
        <f>VLOOKUP(Table7[[#This Row],[Product_ID]],Table4_2[#All],3,FALSE)</f>
        <v>Home</v>
      </c>
      <c r="P499" t="str">
        <f>VLOOKUP(Table7[[#This Row],[Product_ID]],Table4_2[#All],4,FALSE)</f>
        <v>Furniture</v>
      </c>
      <c r="Q499">
        <f>VLOOKUP(Table7[[#This Row],[Product_ID]],Table4_2[#All],5,FALSE)</f>
        <v>243.7</v>
      </c>
      <c r="R499">
        <f>VLOOKUP(Table7[[#This Row],[Product_ID]],Table4_2[#All],6,FALSE)</f>
        <v>130</v>
      </c>
      <c r="S499" t="s">
        <v>1804</v>
      </c>
      <c r="T499" t="str">
        <f>VLOOKUP(Table7[[#This Row],[Store_ID]],Table5[#All],2,FALSE)</f>
        <v>Frederick-Wright</v>
      </c>
      <c r="U499" t="str">
        <f>VLOOKUP(Table7[[#This Row],[Store_ID]],Table5[#All],3,FALSE)</f>
        <v>West</v>
      </c>
      <c r="V499" t="str">
        <f>VLOOKUP(Table7[[#This Row],[Store_ID]],Table5[#All],4,FALSE)</f>
        <v>New Jimmymouth</v>
      </c>
      <c r="W499" t="str">
        <f>VLOOKUP(Table7[[#This Row],[Store_ID]],Table5[#All],5,FALSE)</f>
        <v>Flagship</v>
      </c>
      <c r="X499">
        <v>1</v>
      </c>
      <c r="Y499">
        <v>414.97</v>
      </c>
      <c r="Z499">
        <v>0.22</v>
      </c>
      <c r="AA499" t="s">
        <v>1826</v>
      </c>
      <c r="AB499">
        <v>323.67660000000001</v>
      </c>
    </row>
    <row r="500" spans="1:28" x14ac:dyDescent="0.25">
      <c r="A500" t="s">
        <v>2324</v>
      </c>
      <c r="B500" s="2">
        <v>45280</v>
      </c>
      <c r="C500" t="s">
        <v>493</v>
      </c>
      <c r="D500" t="str">
        <f>VLOOKUP(Table7[[#This Row],[Customer_ID]],Table1[#All],2,FALSE)</f>
        <v>Edward Rivera</v>
      </c>
      <c r="E500">
        <f t="shared" si="22"/>
        <v>20</v>
      </c>
      <c r="F500">
        <f t="shared" si="23"/>
        <v>12</v>
      </c>
      <c r="G500">
        <f t="shared" si="24"/>
        <v>2023</v>
      </c>
      <c r="H500">
        <f>VLOOKUP(Table7[[#This Row],[Customer_ID]],Table1[#All],3,FALSE)</f>
        <v>32</v>
      </c>
      <c r="I500" t="str">
        <f>VLOOKUP(Table7[[#This Row],[Customer_ID]],Table1[#All],4,FALSE)</f>
        <v>Female</v>
      </c>
      <c r="J500" t="str">
        <f>VLOOKUP(Table7[[#This Row],[Customer_ID]],Table1[#All],5,FALSE)</f>
        <v>Chungmouth</v>
      </c>
      <c r="K500" t="str">
        <f>VLOOKUP(Table7[[#This Row],[Customer_ID]],Table1[#All],6,FALSE)</f>
        <v>South Carolina</v>
      </c>
      <c r="L500" t="str">
        <f>VLOOKUP(Table7[[#This Row],[Customer_ID]],Table1[#All],7,FALSE)</f>
        <v>USA</v>
      </c>
      <c r="M500" t="str">
        <f>VLOOKUP(Table7[[#This Row],[Customer_ID]],Table1[#All],8,FALSE)</f>
        <v>Gold</v>
      </c>
      <c r="N500" t="s">
        <v>1598</v>
      </c>
      <c r="O500" t="str">
        <f>VLOOKUP(Table7[[#This Row],[Product_ID]],Table4_2[#All],3,FALSE)</f>
        <v>Clothing</v>
      </c>
      <c r="P500" t="str">
        <f>VLOOKUP(Table7[[#This Row],[Product_ID]],Table4_2[#All],4,FALSE)</f>
        <v>Accessories</v>
      </c>
      <c r="Q500">
        <f>VLOOKUP(Table7[[#This Row],[Product_ID]],Table4_2[#All],5,FALSE)</f>
        <v>174.02</v>
      </c>
      <c r="R500">
        <f>VLOOKUP(Table7[[#This Row],[Product_ID]],Table4_2[#All],6,FALSE)</f>
        <v>268</v>
      </c>
      <c r="S500" t="s">
        <v>1794</v>
      </c>
      <c r="T500" t="str">
        <f>VLOOKUP(Table7[[#This Row],[Store_ID]],Table5[#All],2,FALSE)</f>
        <v>Thomas, Bridges and Harris</v>
      </c>
      <c r="U500" t="str">
        <f>VLOOKUP(Table7[[#This Row],[Store_ID]],Table5[#All],3,FALSE)</f>
        <v>North</v>
      </c>
      <c r="V500" t="str">
        <f>VLOOKUP(Table7[[#This Row],[Store_ID]],Table5[#All],4,FALSE)</f>
        <v>Sabrinatown</v>
      </c>
      <c r="W500" t="str">
        <f>VLOOKUP(Table7[[#This Row],[Store_ID]],Table5[#All],5,FALSE)</f>
        <v>Online</v>
      </c>
      <c r="X500">
        <v>2</v>
      </c>
      <c r="Y500">
        <v>583.51</v>
      </c>
      <c r="Z500">
        <v>0.2</v>
      </c>
      <c r="AA500" t="s">
        <v>1829</v>
      </c>
      <c r="AB500">
        <v>933.61599999999999</v>
      </c>
    </row>
    <row r="501" spans="1:28" x14ac:dyDescent="0.25">
      <c r="A501" t="s">
        <v>2325</v>
      </c>
      <c r="B501" s="2">
        <v>45911</v>
      </c>
      <c r="C501" t="s">
        <v>55</v>
      </c>
      <c r="D501" t="str">
        <f>VLOOKUP(Table7[[#This Row],[Customer_ID]],Table1[#All],2,FALSE)</f>
        <v>Brian Lopez</v>
      </c>
      <c r="E501">
        <f t="shared" si="22"/>
        <v>11</v>
      </c>
      <c r="F501">
        <f t="shared" si="23"/>
        <v>9</v>
      </c>
      <c r="G501">
        <f t="shared" si="24"/>
        <v>2025</v>
      </c>
      <c r="H501">
        <f>VLOOKUP(Table7[[#This Row],[Customer_ID]],Table1[#All],3,FALSE)</f>
        <v>28</v>
      </c>
      <c r="I501" t="str">
        <f>VLOOKUP(Table7[[#This Row],[Customer_ID]],Table1[#All],4,FALSE)</f>
        <v>Female</v>
      </c>
      <c r="J501" t="str">
        <f>VLOOKUP(Table7[[#This Row],[Customer_ID]],Table1[#All],5,FALSE)</f>
        <v>East Krista</v>
      </c>
      <c r="K501" t="str">
        <f>VLOOKUP(Table7[[#This Row],[Customer_ID]],Table1[#All],6,FALSE)</f>
        <v>New York</v>
      </c>
      <c r="L501" t="str">
        <f>VLOOKUP(Table7[[#This Row],[Customer_ID]],Table1[#All],7,FALSE)</f>
        <v>USA</v>
      </c>
      <c r="M501" t="str">
        <f>VLOOKUP(Table7[[#This Row],[Customer_ID]],Table1[#All],8,FALSE)</f>
        <v>Gold</v>
      </c>
      <c r="N501" t="s">
        <v>1610</v>
      </c>
      <c r="O501" t="str">
        <f>VLOOKUP(Table7[[#This Row],[Product_ID]],Table4_2[#All],3,FALSE)</f>
        <v>Sports</v>
      </c>
      <c r="P501" t="str">
        <f>VLOOKUP(Table7[[#This Row],[Product_ID]],Table4_2[#All],4,FALSE)</f>
        <v>Team Sports</v>
      </c>
      <c r="Q501">
        <f>VLOOKUP(Table7[[#This Row],[Product_ID]],Table4_2[#All],5,FALSE)</f>
        <v>204.39</v>
      </c>
      <c r="R501">
        <f>VLOOKUP(Table7[[#This Row],[Product_ID]],Table4_2[#All],6,FALSE)</f>
        <v>281</v>
      </c>
      <c r="S501" t="s">
        <v>1807</v>
      </c>
      <c r="T501" t="str">
        <f>VLOOKUP(Table7[[#This Row],[Store_ID]],Table5[#All],2,FALSE)</f>
        <v>Holloway Ltd</v>
      </c>
      <c r="U501" t="str">
        <f>VLOOKUP(Table7[[#This Row],[Store_ID]],Table5[#All],3,FALSE)</f>
        <v>North</v>
      </c>
      <c r="V501" t="str">
        <f>VLOOKUP(Table7[[#This Row],[Store_ID]],Table5[#All],4,FALSE)</f>
        <v>Bensonhaven</v>
      </c>
      <c r="W501" t="str">
        <f>VLOOKUP(Table7[[#This Row],[Store_ID]],Table5[#All],5,FALSE)</f>
        <v>Flagship</v>
      </c>
      <c r="X501">
        <v>1</v>
      </c>
      <c r="Y501">
        <v>659.27</v>
      </c>
      <c r="Z501">
        <v>0.15</v>
      </c>
      <c r="AA501" t="s">
        <v>1826</v>
      </c>
      <c r="AB501">
        <v>560.37950000000001</v>
      </c>
    </row>
    <row r="502" spans="1:28" x14ac:dyDescent="0.25">
      <c r="A502" t="s">
        <v>2326</v>
      </c>
      <c r="B502" s="2">
        <v>45627</v>
      </c>
      <c r="C502" t="s">
        <v>1377</v>
      </c>
      <c r="D502" t="str">
        <f>VLOOKUP(Table7[[#This Row],[Customer_ID]],Table1[#All],2,FALSE)</f>
        <v>Gene Lee</v>
      </c>
      <c r="E502">
        <f t="shared" si="22"/>
        <v>1</v>
      </c>
      <c r="F502">
        <f t="shared" si="23"/>
        <v>12</v>
      </c>
      <c r="G502">
        <f t="shared" si="24"/>
        <v>2024</v>
      </c>
      <c r="H502">
        <f>VLOOKUP(Table7[[#This Row],[Customer_ID]],Table1[#All],3,FALSE)</f>
        <v>41</v>
      </c>
      <c r="I502" t="str">
        <f>VLOOKUP(Table7[[#This Row],[Customer_ID]],Table1[#All],4,FALSE)</f>
        <v>Female</v>
      </c>
      <c r="J502" t="str">
        <f>VLOOKUP(Table7[[#This Row],[Customer_ID]],Table1[#All],5,FALSE)</f>
        <v>Mcfarlandmouth</v>
      </c>
      <c r="K502" t="str">
        <f>VLOOKUP(Table7[[#This Row],[Customer_ID]],Table1[#All],6,FALSE)</f>
        <v>Virginia</v>
      </c>
      <c r="L502" t="str">
        <f>VLOOKUP(Table7[[#This Row],[Customer_ID]],Table1[#All],7,FALSE)</f>
        <v>USA</v>
      </c>
      <c r="M502" t="str">
        <f>VLOOKUP(Table7[[#This Row],[Customer_ID]],Table1[#All],8,FALSE)</f>
        <v>Platinum</v>
      </c>
      <c r="N502" t="s">
        <v>1549</v>
      </c>
      <c r="O502" t="str">
        <f>VLOOKUP(Table7[[#This Row],[Product_ID]],Table4_2[#All],3,FALSE)</f>
        <v>Clothing</v>
      </c>
      <c r="P502" t="str">
        <f>VLOOKUP(Table7[[#This Row],[Product_ID]],Table4_2[#All],4,FALSE)</f>
        <v>Outerwear</v>
      </c>
      <c r="Q502">
        <f>VLOOKUP(Table7[[#This Row],[Product_ID]],Table4_2[#All],5,FALSE)</f>
        <v>265.73266666666666</v>
      </c>
      <c r="R502">
        <f>VLOOKUP(Table7[[#This Row],[Product_ID]],Table4_2[#All],6,FALSE)</f>
        <v>352</v>
      </c>
      <c r="S502" t="s">
        <v>1769</v>
      </c>
      <c r="T502" t="str">
        <f>VLOOKUP(Table7[[#This Row],[Store_ID]],Table5[#All],2,FALSE)</f>
        <v>Alexander Group</v>
      </c>
      <c r="U502" t="str">
        <f>VLOOKUP(Table7[[#This Row],[Store_ID]],Table5[#All],3,FALSE)</f>
        <v>South</v>
      </c>
      <c r="V502" t="str">
        <f>VLOOKUP(Table7[[#This Row],[Store_ID]],Table5[#All],4,FALSE)</f>
        <v>Port Sharon</v>
      </c>
      <c r="W502" t="str">
        <f>VLOOKUP(Table7[[#This Row],[Store_ID]],Table5[#All],5,FALSE)</f>
        <v>Online</v>
      </c>
      <c r="X502">
        <v>4</v>
      </c>
      <c r="Y502">
        <v>106.66</v>
      </c>
      <c r="Z502">
        <v>0.2</v>
      </c>
      <c r="AA502" t="s">
        <v>1829</v>
      </c>
      <c r="AB502">
        <v>341.31200000000001</v>
      </c>
    </row>
    <row r="503" spans="1:28" x14ac:dyDescent="0.25">
      <c r="A503" t="s">
        <v>2327</v>
      </c>
      <c r="B503" s="2">
        <v>45617</v>
      </c>
      <c r="C503" t="s">
        <v>544</v>
      </c>
      <c r="D503" t="str">
        <f>VLOOKUP(Table7[[#This Row],[Customer_ID]],Table1[#All],2,FALSE)</f>
        <v>Joseph Jones</v>
      </c>
      <c r="E503">
        <f t="shared" si="22"/>
        <v>21</v>
      </c>
      <c r="F503">
        <f t="shared" si="23"/>
        <v>11</v>
      </c>
      <c r="G503">
        <f t="shared" si="24"/>
        <v>2024</v>
      </c>
      <c r="H503">
        <f>VLOOKUP(Table7[[#This Row],[Customer_ID]],Table1[#All],3,FALSE)</f>
        <v>21</v>
      </c>
      <c r="I503" t="str">
        <f>VLOOKUP(Table7[[#This Row],[Customer_ID]],Table1[#All],4,FALSE)</f>
        <v>Male</v>
      </c>
      <c r="J503" t="str">
        <f>VLOOKUP(Table7[[#This Row],[Customer_ID]],Table1[#All],5,FALSE)</f>
        <v>North Matthew</v>
      </c>
      <c r="K503" t="str">
        <f>VLOOKUP(Table7[[#This Row],[Customer_ID]],Table1[#All],6,FALSE)</f>
        <v>Illinois</v>
      </c>
      <c r="L503" t="str">
        <f>VLOOKUP(Table7[[#This Row],[Customer_ID]],Table1[#All],7,FALSE)</f>
        <v>USA</v>
      </c>
      <c r="M503" t="str">
        <f>VLOOKUP(Table7[[#This Row],[Customer_ID]],Table1[#All],8,FALSE)</f>
        <v>Bronze</v>
      </c>
      <c r="N503" t="s">
        <v>1568</v>
      </c>
      <c r="O503" t="str">
        <f>VLOOKUP(Table7[[#This Row],[Product_ID]],Table4_2[#All],3,FALSE)</f>
        <v>Home</v>
      </c>
      <c r="P503" t="str">
        <f>VLOOKUP(Table7[[#This Row],[Product_ID]],Table4_2[#All],4,FALSE)</f>
        <v>Kitchen</v>
      </c>
      <c r="Q503">
        <f>VLOOKUP(Table7[[#This Row],[Product_ID]],Table4_2[#All],5,FALSE)</f>
        <v>298.86</v>
      </c>
      <c r="R503">
        <f>VLOOKUP(Table7[[#This Row],[Product_ID]],Table4_2[#All],6,FALSE)</f>
        <v>308</v>
      </c>
      <c r="S503" t="s">
        <v>1773</v>
      </c>
      <c r="T503" t="str">
        <f>VLOOKUP(Table7[[#This Row],[Store_ID]],Table5[#All],2,FALSE)</f>
        <v>Gray Ltd</v>
      </c>
      <c r="U503" t="str">
        <f>VLOOKUP(Table7[[#This Row],[Store_ID]],Table5[#All],3,FALSE)</f>
        <v>North</v>
      </c>
      <c r="V503" t="str">
        <f>VLOOKUP(Table7[[#This Row],[Store_ID]],Table5[#All],4,FALSE)</f>
        <v>New Michaelchester</v>
      </c>
      <c r="W503" t="str">
        <f>VLOOKUP(Table7[[#This Row],[Store_ID]],Table5[#All],5,FALSE)</f>
        <v>Outlet</v>
      </c>
      <c r="X503">
        <v>4</v>
      </c>
      <c r="Y503">
        <v>168.55</v>
      </c>
      <c r="Z503">
        <v>0.15</v>
      </c>
      <c r="AA503" t="s">
        <v>1826</v>
      </c>
      <c r="AB503">
        <v>573.07000000000005</v>
      </c>
    </row>
    <row r="504" spans="1:28" x14ac:dyDescent="0.25">
      <c r="A504" t="s">
        <v>2328</v>
      </c>
      <c r="B504" s="2">
        <v>45899</v>
      </c>
      <c r="C504" t="s">
        <v>1501</v>
      </c>
      <c r="D504" t="str">
        <f>VLOOKUP(Table7[[#This Row],[Customer_ID]],Table1[#All],2,FALSE)</f>
        <v>Zachary Andrade</v>
      </c>
      <c r="E504">
        <f t="shared" si="22"/>
        <v>30</v>
      </c>
      <c r="F504">
        <f t="shared" si="23"/>
        <v>8</v>
      </c>
      <c r="G504">
        <f t="shared" si="24"/>
        <v>2025</v>
      </c>
      <c r="H504">
        <f>VLOOKUP(Table7[[#This Row],[Customer_ID]],Table1[#All],3,FALSE)</f>
        <v>23</v>
      </c>
      <c r="I504" t="str">
        <f>VLOOKUP(Table7[[#This Row],[Customer_ID]],Table1[#All],4,FALSE)</f>
        <v>Female</v>
      </c>
      <c r="J504" t="str">
        <f>VLOOKUP(Table7[[#This Row],[Customer_ID]],Table1[#All],5,FALSE)</f>
        <v>South Davidport</v>
      </c>
      <c r="K504" t="str">
        <f>VLOOKUP(Table7[[#This Row],[Customer_ID]],Table1[#All],6,FALSE)</f>
        <v>California</v>
      </c>
      <c r="L504" t="str">
        <f>VLOOKUP(Table7[[#This Row],[Customer_ID]],Table1[#All],7,FALSE)</f>
        <v>USA</v>
      </c>
      <c r="M504" t="str">
        <f>VLOOKUP(Table7[[#This Row],[Customer_ID]],Table1[#All],8,FALSE)</f>
        <v>Platinum</v>
      </c>
      <c r="N504" t="s">
        <v>1636</v>
      </c>
      <c r="O504" t="str">
        <f>VLOOKUP(Table7[[#This Row],[Product_ID]],Table4_2[#All],3,FALSE)</f>
        <v>Sports</v>
      </c>
      <c r="P504" t="str">
        <f>VLOOKUP(Table7[[#This Row],[Product_ID]],Table4_2[#All],4,FALSE)</f>
        <v>Fitness</v>
      </c>
      <c r="Q504">
        <f>VLOOKUP(Table7[[#This Row],[Product_ID]],Table4_2[#All],5,FALSE)</f>
        <v>167.12</v>
      </c>
      <c r="R504">
        <f>VLOOKUP(Table7[[#This Row],[Product_ID]],Table4_2[#All],6,FALSE)</f>
        <v>316</v>
      </c>
      <c r="S504" t="s">
        <v>1761</v>
      </c>
      <c r="T504" t="str">
        <f>VLOOKUP(Table7[[#This Row],[Store_ID]],Table5[#All],2,FALSE)</f>
        <v>Black-Horn</v>
      </c>
      <c r="U504" t="str">
        <f>VLOOKUP(Table7[[#This Row],[Store_ID]],Table5[#All],3,FALSE)</f>
        <v>South</v>
      </c>
      <c r="V504" t="str">
        <f>VLOOKUP(Table7[[#This Row],[Store_ID]],Table5[#All],4,FALSE)</f>
        <v>North Nancyview</v>
      </c>
      <c r="W504" t="str">
        <f>VLOOKUP(Table7[[#This Row],[Store_ID]],Table5[#All],5,FALSE)</f>
        <v>Outlet</v>
      </c>
      <c r="X504">
        <v>1</v>
      </c>
      <c r="Y504">
        <v>230.53</v>
      </c>
      <c r="Z504">
        <v>0.06</v>
      </c>
      <c r="AA504" t="s">
        <v>1829</v>
      </c>
      <c r="AB504">
        <v>216.69820000000001</v>
      </c>
    </row>
    <row r="505" spans="1:28" x14ac:dyDescent="0.25">
      <c r="A505" t="s">
        <v>2329</v>
      </c>
      <c r="B505" s="2">
        <v>45889</v>
      </c>
      <c r="C505" t="s">
        <v>40</v>
      </c>
      <c r="D505" t="str">
        <f>VLOOKUP(Table7[[#This Row],[Customer_ID]],Table1[#All],2,FALSE)</f>
        <v>Daniel Boyd</v>
      </c>
      <c r="E505">
        <f t="shared" si="22"/>
        <v>20</v>
      </c>
      <c r="F505">
        <f t="shared" si="23"/>
        <v>8</v>
      </c>
      <c r="G505">
        <f t="shared" si="24"/>
        <v>2025</v>
      </c>
      <c r="H505">
        <f>VLOOKUP(Table7[[#This Row],[Customer_ID]],Table1[#All],3,FALSE)</f>
        <v>29</v>
      </c>
      <c r="I505" t="str">
        <f>VLOOKUP(Table7[[#This Row],[Customer_ID]],Table1[#All],4,FALSE)</f>
        <v>Female</v>
      </c>
      <c r="J505" t="str">
        <f>VLOOKUP(Table7[[#This Row],[Customer_ID]],Table1[#All],5,FALSE)</f>
        <v>West Pamelafurt</v>
      </c>
      <c r="K505" t="str">
        <f>VLOOKUP(Table7[[#This Row],[Customer_ID]],Table1[#All],6,FALSE)</f>
        <v>West Virginia</v>
      </c>
      <c r="L505" t="str">
        <f>VLOOKUP(Table7[[#This Row],[Customer_ID]],Table1[#All],7,FALSE)</f>
        <v>USA</v>
      </c>
      <c r="M505" t="str">
        <f>VLOOKUP(Table7[[#This Row],[Customer_ID]],Table1[#All],8,FALSE)</f>
        <v>Bronze</v>
      </c>
      <c r="N505" t="s">
        <v>1656</v>
      </c>
      <c r="O505" t="str">
        <f>VLOOKUP(Table7[[#This Row],[Product_ID]],Table4_2[#All],3,FALSE)</f>
        <v>Sports</v>
      </c>
      <c r="P505" t="str">
        <f>VLOOKUP(Table7[[#This Row],[Product_ID]],Table4_2[#All],4,FALSE)</f>
        <v>Accessories</v>
      </c>
      <c r="Q505">
        <f>VLOOKUP(Table7[[#This Row],[Product_ID]],Table4_2[#All],5,FALSE)</f>
        <v>434.84</v>
      </c>
      <c r="R505">
        <f>VLOOKUP(Table7[[#This Row],[Product_ID]],Table4_2[#All],6,FALSE)</f>
        <v>185</v>
      </c>
      <c r="S505" t="s">
        <v>1757</v>
      </c>
      <c r="T505" t="str">
        <f>VLOOKUP(Table7[[#This Row],[Store_ID]],Table5[#All],2,FALSE)</f>
        <v>Martinez, Adkins and Johnson</v>
      </c>
      <c r="U505" t="str">
        <f>VLOOKUP(Table7[[#This Row],[Store_ID]],Table5[#All],3,FALSE)</f>
        <v>North</v>
      </c>
      <c r="V505" t="str">
        <f>VLOOKUP(Table7[[#This Row],[Store_ID]],Table5[#All],4,FALSE)</f>
        <v>Danielmouth</v>
      </c>
      <c r="W505" t="str">
        <f>VLOOKUP(Table7[[#This Row],[Store_ID]],Table5[#All],5,FALSE)</f>
        <v>Flagship</v>
      </c>
      <c r="X505">
        <v>2</v>
      </c>
      <c r="Y505">
        <v>355.41</v>
      </c>
      <c r="Z505">
        <v>0.13</v>
      </c>
      <c r="AA505" t="s">
        <v>1829</v>
      </c>
      <c r="AB505">
        <v>618.41340000000002</v>
      </c>
    </row>
    <row r="506" spans="1:28" x14ac:dyDescent="0.25">
      <c r="A506" t="s">
        <v>2330</v>
      </c>
      <c r="B506" s="2">
        <v>45943</v>
      </c>
      <c r="C506" t="s">
        <v>556</v>
      </c>
      <c r="D506" t="str">
        <f>VLOOKUP(Table7[[#This Row],[Customer_ID]],Table1[#All],2,FALSE)</f>
        <v>Antonio Wade</v>
      </c>
      <c r="E506">
        <f t="shared" si="22"/>
        <v>13</v>
      </c>
      <c r="F506">
        <f t="shared" si="23"/>
        <v>10</v>
      </c>
      <c r="G506">
        <f t="shared" si="24"/>
        <v>2025</v>
      </c>
      <c r="H506">
        <f>VLOOKUP(Table7[[#This Row],[Customer_ID]],Table1[#All],3,FALSE)</f>
        <v>36</v>
      </c>
      <c r="I506" t="str">
        <f>VLOOKUP(Table7[[#This Row],[Customer_ID]],Table1[#All],4,FALSE)</f>
        <v>Female</v>
      </c>
      <c r="J506" t="str">
        <f>VLOOKUP(Table7[[#This Row],[Customer_ID]],Table1[#All],5,FALSE)</f>
        <v>New Jasonmouth</v>
      </c>
      <c r="K506" t="str">
        <f>VLOOKUP(Table7[[#This Row],[Customer_ID]],Table1[#All],6,FALSE)</f>
        <v>Tennessee</v>
      </c>
      <c r="L506" t="str">
        <f>VLOOKUP(Table7[[#This Row],[Customer_ID]],Table1[#All],7,FALSE)</f>
        <v>USA</v>
      </c>
      <c r="M506" t="str">
        <f>VLOOKUP(Table7[[#This Row],[Customer_ID]],Table1[#All],8,FALSE)</f>
        <v>Gold</v>
      </c>
      <c r="N506" t="s">
        <v>1642</v>
      </c>
      <c r="O506" t="str">
        <f>VLOOKUP(Table7[[#This Row],[Product_ID]],Table4_2[#All],3,FALSE)</f>
        <v>Beauty</v>
      </c>
      <c r="P506" t="str">
        <f>VLOOKUP(Table7[[#This Row],[Product_ID]],Table4_2[#All],4,FALSE)</f>
        <v>Makeup</v>
      </c>
      <c r="Q506">
        <f>VLOOKUP(Table7[[#This Row],[Product_ID]],Table4_2[#All],5,FALSE)</f>
        <v>250.41615384615383</v>
      </c>
      <c r="R506">
        <f>VLOOKUP(Table7[[#This Row],[Product_ID]],Table4_2[#All],6,FALSE)</f>
        <v>431</v>
      </c>
      <c r="S506" t="s">
        <v>1761</v>
      </c>
      <c r="T506" t="str">
        <f>VLOOKUP(Table7[[#This Row],[Store_ID]],Table5[#All],2,FALSE)</f>
        <v>Black-Horn</v>
      </c>
      <c r="U506" t="str">
        <f>VLOOKUP(Table7[[#This Row],[Store_ID]],Table5[#All],3,FALSE)</f>
        <v>South</v>
      </c>
      <c r="V506" t="str">
        <f>VLOOKUP(Table7[[#This Row],[Store_ID]],Table5[#All],4,FALSE)</f>
        <v>North Nancyview</v>
      </c>
      <c r="W506" t="str">
        <f>VLOOKUP(Table7[[#This Row],[Store_ID]],Table5[#All],5,FALSE)</f>
        <v>Outlet</v>
      </c>
      <c r="X506">
        <v>3</v>
      </c>
      <c r="Y506">
        <v>843.44</v>
      </c>
      <c r="Z506">
        <v>0.22</v>
      </c>
      <c r="AA506" t="s">
        <v>1824</v>
      </c>
      <c r="AB506">
        <v>1973.6496</v>
      </c>
    </row>
    <row r="507" spans="1:28" x14ac:dyDescent="0.25">
      <c r="A507" t="s">
        <v>2331</v>
      </c>
      <c r="B507" s="2">
        <v>45306</v>
      </c>
      <c r="C507" t="s">
        <v>544</v>
      </c>
      <c r="D507" t="str">
        <f>VLOOKUP(Table7[[#This Row],[Customer_ID]],Table1[#All],2,FALSE)</f>
        <v>Joseph Jones</v>
      </c>
      <c r="E507">
        <f t="shared" si="22"/>
        <v>15</v>
      </c>
      <c r="F507">
        <f t="shared" si="23"/>
        <v>1</v>
      </c>
      <c r="G507">
        <f t="shared" si="24"/>
        <v>2024</v>
      </c>
      <c r="H507">
        <f>VLOOKUP(Table7[[#This Row],[Customer_ID]],Table1[#All],3,FALSE)</f>
        <v>21</v>
      </c>
      <c r="I507" t="str">
        <f>VLOOKUP(Table7[[#This Row],[Customer_ID]],Table1[#All],4,FALSE)</f>
        <v>Male</v>
      </c>
      <c r="J507" t="str">
        <f>VLOOKUP(Table7[[#This Row],[Customer_ID]],Table1[#All],5,FALSE)</f>
        <v>North Matthew</v>
      </c>
      <c r="K507" t="str">
        <f>VLOOKUP(Table7[[#This Row],[Customer_ID]],Table1[#All],6,FALSE)</f>
        <v>Illinois</v>
      </c>
      <c r="L507" t="str">
        <f>VLOOKUP(Table7[[#This Row],[Customer_ID]],Table1[#All],7,FALSE)</f>
        <v>USA</v>
      </c>
      <c r="M507" t="str">
        <f>VLOOKUP(Table7[[#This Row],[Customer_ID]],Table1[#All],8,FALSE)</f>
        <v>Bronze</v>
      </c>
      <c r="N507" t="s">
        <v>1738</v>
      </c>
      <c r="O507" t="str">
        <f>VLOOKUP(Table7[[#This Row],[Product_ID]],Table4_2[#All],3,FALSE)</f>
        <v>Sports</v>
      </c>
      <c r="P507" t="str">
        <f>VLOOKUP(Table7[[#This Row],[Product_ID]],Table4_2[#All],4,FALSE)</f>
        <v>Accessories</v>
      </c>
      <c r="Q507">
        <f>VLOOKUP(Table7[[#This Row],[Product_ID]],Table4_2[#All],5,FALSE)</f>
        <v>60.65</v>
      </c>
      <c r="R507">
        <f>VLOOKUP(Table7[[#This Row],[Product_ID]],Table4_2[#All],6,FALSE)</f>
        <v>75</v>
      </c>
      <c r="S507" t="s">
        <v>1757</v>
      </c>
      <c r="T507" t="str">
        <f>VLOOKUP(Table7[[#This Row],[Store_ID]],Table5[#All],2,FALSE)</f>
        <v>Martinez, Adkins and Johnson</v>
      </c>
      <c r="U507" t="str">
        <f>VLOOKUP(Table7[[#This Row],[Store_ID]],Table5[#All],3,FALSE)</f>
        <v>North</v>
      </c>
      <c r="V507" t="str">
        <f>VLOOKUP(Table7[[#This Row],[Store_ID]],Table5[#All],4,FALSE)</f>
        <v>Danielmouth</v>
      </c>
      <c r="W507" t="str">
        <f>VLOOKUP(Table7[[#This Row],[Store_ID]],Table5[#All],5,FALSE)</f>
        <v>Flagship</v>
      </c>
      <c r="X507">
        <v>1</v>
      </c>
      <c r="Y507">
        <v>301.60000000000002</v>
      </c>
      <c r="Z507">
        <v>0.27</v>
      </c>
      <c r="AA507" t="s">
        <v>1824</v>
      </c>
      <c r="AB507">
        <v>220.16800000000001</v>
      </c>
    </row>
    <row r="508" spans="1:28" x14ac:dyDescent="0.25">
      <c r="A508" t="s">
        <v>2332</v>
      </c>
      <c r="B508" s="2">
        <v>45772</v>
      </c>
      <c r="C508" t="s">
        <v>164</v>
      </c>
      <c r="D508" t="str">
        <f>VLOOKUP(Table7[[#This Row],[Customer_ID]],Table1[#All],2,FALSE)</f>
        <v>William Martin</v>
      </c>
      <c r="E508">
        <f t="shared" si="22"/>
        <v>25</v>
      </c>
      <c r="F508">
        <f t="shared" si="23"/>
        <v>4</v>
      </c>
      <c r="G508">
        <f t="shared" si="24"/>
        <v>2025</v>
      </c>
      <c r="H508">
        <f>VLOOKUP(Table7[[#This Row],[Customer_ID]],Table1[#All],3,FALSE)</f>
        <v>19</v>
      </c>
      <c r="I508" t="str">
        <f>VLOOKUP(Table7[[#This Row],[Customer_ID]],Table1[#All],4,FALSE)</f>
        <v>Male</v>
      </c>
      <c r="J508" t="str">
        <f>VLOOKUP(Table7[[#This Row],[Customer_ID]],Table1[#All],5,FALSE)</f>
        <v>Ryanburgh</v>
      </c>
      <c r="K508" t="str">
        <f>VLOOKUP(Table7[[#This Row],[Customer_ID]],Table1[#All],6,FALSE)</f>
        <v>Connecticut</v>
      </c>
      <c r="L508" t="str">
        <f>VLOOKUP(Table7[[#This Row],[Customer_ID]],Table1[#All],7,FALSE)</f>
        <v>USA</v>
      </c>
      <c r="M508" t="str">
        <f>VLOOKUP(Table7[[#This Row],[Customer_ID]],Table1[#All],8,FALSE)</f>
        <v>Platinum</v>
      </c>
      <c r="N508" t="s">
        <v>1726</v>
      </c>
      <c r="O508" t="str">
        <f>VLOOKUP(Table7[[#This Row],[Product_ID]],Table4_2[#All],3,FALSE)</f>
        <v>Beauty</v>
      </c>
      <c r="P508" t="str">
        <f>VLOOKUP(Table7[[#This Row],[Product_ID]],Table4_2[#All],4,FALSE)</f>
        <v>Makeup</v>
      </c>
      <c r="Q508">
        <f>VLOOKUP(Table7[[#This Row],[Product_ID]],Table4_2[#All],5,FALSE)</f>
        <v>183.04</v>
      </c>
      <c r="R508">
        <f>VLOOKUP(Table7[[#This Row],[Product_ID]],Table4_2[#All],6,FALSE)</f>
        <v>457</v>
      </c>
      <c r="S508" t="s">
        <v>1761</v>
      </c>
      <c r="T508" t="str">
        <f>VLOOKUP(Table7[[#This Row],[Store_ID]],Table5[#All],2,FALSE)</f>
        <v>Black-Horn</v>
      </c>
      <c r="U508" t="str">
        <f>VLOOKUP(Table7[[#This Row],[Store_ID]],Table5[#All],3,FALSE)</f>
        <v>South</v>
      </c>
      <c r="V508" t="str">
        <f>VLOOKUP(Table7[[#This Row],[Store_ID]],Table5[#All],4,FALSE)</f>
        <v>North Nancyview</v>
      </c>
      <c r="W508" t="str">
        <f>VLOOKUP(Table7[[#This Row],[Store_ID]],Table5[#All],5,FALSE)</f>
        <v>Outlet</v>
      </c>
      <c r="X508">
        <v>3</v>
      </c>
      <c r="Y508">
        <v>21.59</v>
      </c>
      <c r="Z508">
        <v>0.16</v>
      </c>
      <c r="AA508" t="s">
        <v>1829</v>
      </c>
      <c r="AB508">
        <v>54.406799999999997</v>
      </c>
    </row>
    <row r="509" spans="1:28" x14ac:dyDescent="0.25">
      <c r="A509" t="s">
        <v>2333</v>
      </c>
      <c r="B509" s="2">
        <v>45346</v>
      </c>
      <c r="C509" t="s">
        <v>690</v>
      </c>
      <c r="D509" t="str">
        <f>VLOOKUP(Table7[[#This Row],[Customer_ID]],Table1[#All],2,FALSE)</f>
        <v>Blake Harrison</v>
      </c>
      <c r="E509">
        <f t="shared" si="22"/>
        <v>24</v>
      </c>
      <c r="F509">
        <f t="shared" si="23"/>
        <v>2</v>
      </c>
      <c r="G509">
        <f t="shared" si="24"/>
        <v>2024</v>
      </c>
      <c r="H509">
        <f>VLOOKUP(Table7[[#This Row],[Customer_ID]],Table1[#All],3,FALSE)</f>
        <v>63</v>
      </c>
      <c r="I509" t="str">
        <f>VLOOKUP(Table7[[#This Row],[Customer_ID]],Table1[#All],4,FALSE)</f>
        <v>Female</v>
      </c>
      <c r="J509" t="str">
        <f>VLOOKUP(Table7[[#This Row],[Customer_ID]],Table1[#All],5,FALSE)</f>
        <v>Lyonsfort</v>
      </c>
      <c r="K509" t="str">
        <f>VLOOKUP(Table7[[#This Row],[Customer_ID]],Table1[#All],6,FALSE)</f>
        <v>Washington</v>
      </c>
      <c r="L509" t="str">
        <f>VLOOKUP(Table7[[#This Row],[Customer_ID]],Table1[#All],7,FALSE)</f>
        <v>USA</v>
      </c>
      <c r="M509" t="str">
        <f>VLOOKUP(Table7[[#This Row],[Customer_ID]],Table1[#All],8,FALSE)</f>
        <v>Platinum</v>
      </c>
      <c r="N509" t="s">
        <v>1574</v>
      </c>
      <c r="O509" t="str">
        <f>VLOOKUP(Table7[[#This Row],[Product_ID]],Table4_2[#All],3,FALSE)</f>
        <v>Electronics</v>
      </c>
      <c r="P509" t="str">
        <f>VLOOKUP(Table7[[#This Row],[Product_ID]],Table4_2[#All],4,FALSE)</f>
        <v>Accessories</v>
      </c>
      <c r="Q509">
        <f>VLOOKUP(Table7[[#This Row],[Product_ID]],Table4_2[#All],5,FALSE)</f>
        <v>242.23</v>
      </c>
      <c r="R509">
        <f>VLOOKUP(Table7[[#This Row],[Product_ID]],Table4_2[#All],6,FALSE)</f>
        <v>453</v>
      </c>
      <c r="S509" t="s">
        <v>1761</v>
      </c>
      <c r="T509" t="str">
        <f>VLOOKUP(Table7[[#This Row],[Store_ID]],Table5[#All],2,FALSE)</f>
        <v>Black-Horn</v>
      </c>
      <c r="U509" t="str">
        <f>VLOOKUP(Table7[[#This Row],[Store_ID]],Table5[#All],3,FALSE)</f>
        <v>South</v>
      </c>
      <c r="V509" t="str">
        <f>VLOOKUP(Table7[[#This Row],[Store_ID]],Table5[#All],4,FALSE)</f>
        <v>North Nancyview</v>
      </c>
      <c r="W509" t="str">
        <f>VLOOKUP(Table7[[#This Row],[Store_ID]],Table5[#All],5,FALSE)</f>
        <v>Outlet</v>
      </c>
      <c r="X509">
        <v>4</v>
      </c>
      <c r="Y509">
        <v>284.24</v>
      </c>
      <c r="Z509">
        <v>0.09</v>
      </c>
      <c r="AA509" t="s">
        <v>1824</v>
      </c>
      <c r="AB509">
        <v>1034.6335999999999</v>
      </c>
    </row>
    <row r="510" spans="1:28" x14ac:dyDescent="0.25">
      <c r="A510" t="s">
        <v>2334</v>
      </c>
      <c r="B510" s="2">
        <v>45656</v>
      </c>
      <c r="C510" t="s">
        <v>1151</v>
      </c>
      <c r="D510" t="str">
        <f>VLOOKUP(Table7[[#This Row],[Customer_ID]],Table1[#All],2,FALSE)</f>
        <v>Miranda King</v>
      </c>
      <c r="E510">
        <f t="shared" si="22"/>
        <v>30</v>
      </c>
      <c r="F510">
        <f t="shared" si="23"/>
        <v>12</v>
      </c>
      <c r="G510">
        <f t="shared" si="24"/>
        <v>2024</v>
      </c>
      <c r="H510">
        <f>VLOOKUP(Table7[[#This Row],[Customer_ID]],Table1[#All],3,FALSE)</f>
        <v>34</v>
      </c>
      <c r="I510" t="str">
        <f>VLOOKUP(Table7[[#This Row],[Customer_ID]],Table1[#All],4,FALSE)</f>
        <v>Female</v>
      </c>
      <c r="J510" t="str">
        <f>VLOOKUP(Table7[[#This Row],[Customer_ID]],Table1[#All],5,FALSE)</f>
        <v>West Mathew</v>
      </c>
      <c r="K510" t="str">
        <f>VLOOKUP(Table7[[#This Row],[Customer_ID]],Table1[#All],6,FALSE)</f>
        <v>New York</v>
      </c>
      <c r="L510" t="str">
        <f>VLOOKUP(Table7[[#This Row],[Customer_ID]],Table1[#All],7,FALSE)</f>
        <v>USA</v>
      </c>
      <c r="M510" t="str">
        <f>VLOOKUP(Table7[[#This Row],[Customer_ID]],Table1[#All],8,FALSE)</f>
        <v>Platinum</v>
      </c>
      <c r="N510" t="s">
        <v>1555</v>
      </c>
      <c r="O510" t="str">
        <f>VLOOKUP(Table7[[#This Row],[Product_ID]],Table4_2[#All],3,FALSE)</f>
        <v>Clothing</v>
      </c>
      <c r="P510" t="str">
        <f>VLOOKUP(Table7[[#This Row],[Product_ID]],Table4_2[#All],4,FALSE)</f>
        <v>Accessories</v>
      </c>
      <c r="Q510">
        <f>VLOOKUP(Table7[[#This Row],[Product_ID]],Table4_2[#All],5,FALSE)</f>
        <v>261</v>
      </c>
      <c r="R510">
        <f>VLOOKUP(Table7[[#This Row],[Product_ID]],Table4_2[#All],6,FALSE)</f>
        <v>59</v>
      </c>
      <c r="S510" t="s">
        <v>1786</v>
      </c>
      <c r="T510" t="str">
        <f>VLOOKUP(Table7[[#This Row],[Store_ID]],Table5[#All],2,FALSE)</f>
        <v>Moore, Padilla and Butler</v>
      </c>
      <c r="U510" t="str">
        <f>VLOOKUP(Table7[[#This Row],[Store_ID]],Table5[#All],3,FALSE)</f>
        <v>South</v>
      </c>
      <c r="V510" t="str">
        <f>VLOOKUP(Table7[[#This Row],[Store_ID]],Table5[#All],4,FALSE)</f>
        <v>East Johnstad</v>
      </c>
      <c r="W510" t="str">
        <f>VLOOKUP(Table7[[#This Row],[Store_ID]],Table5[#All],5,FALSE)</f>
        <v>Flagship</v>
      </c>
      <c r="X510">
        <v>1</v>
      </c>
      <c r="Y510">
        <v>191.6</v>
      </c>
      <c r="Z510">
        <v>0.27</v>
      </c>
      <c r="AA510" t="s">
        <v>1826</v>
      </c>
      <c r="AB510">
        <v>139.86799999999999</v>
      </c>
    </row>
    <row r="511" spans="1:28" x14ac:dyDescent="0.25">
      <c r="A511" t="s">
        <v>2335</v>
      </c>
      <c r="B511" s="2">
        <v>45762</v>
      </c>
      <c r="C511" t="s">
        <v>981</v>
      </c>
      <c r="D511" t="str">
        <f>VLOOKUP(Table7[[#This Row],[Customer_ID]],Table1[#All],2,FALSE)</f>
        <v>Kevin Larson</v>
      </c>
      <c r="E511">
        <f t="shared" si="22"/>
        <v>15</v>
      </c>
      <c r="F511">
        <f t="shared" si="23"/>
        <v>4</v>
      </c>
      <c r="G511">
        <f t="shared" si="24"/>
        <v>2025</v>
      </c>
      <c r="H511">
        <f>VLOOKUP(Table7[[#This Row],[Customer_ID]],Table1[#All],3,FALSE)</f>
        <v>35</v>
      </c>
      <c r="I511" t="str">
        <f>VLOOKUP(Table7[[#This Row],[Customer_ID]],Table1[#All],4,FALSE)</f>
        <v>Male</v>
      </c>
      <c r="J511" t="str">
        <f>VLOOKUP(Table7[[#This Row],[Customer_ID]],Table1[#All],5,FALSE)</f>
        <v>Port Edwardmouth</v>
      </c>
      <c r="K511" t="str">
        <f>VLOOKUP(Table7[[#This Row],[Customer_ID]],Table1[#All],6,FALSE)</f>
        <v>Oregon</v>
      </c>
      <c r="L511" t="str">
        <f>VLOOKUP(Table7[[#This Row],[Customer_ID]],Table1[#All],7,FALSE)</f>
        <v>USA</v>
      </c>
      <c r="M511" t="str">
        <f>VLOOKUP(Table7[[#This Row],[Customer_ID]],Table1[#All],8,FALSE)</f>
        <v>Platinum</v>
      </c>
      <c r="N511" t="s">
        <v>1704</v>
      </c>
      <c r="O511" t="str">
        <f>VLOOKUP(Table7[[#This Row],[Product_ID]],Table4_2[#All],3,FALSE)</f>
        <v>Home</v>
      </c>
      <c r="P511" t="str">
        <f>VLOOKUP(Table7[[#This Row],[Product_ID]],Table4_2[#All],4,FALSE)</f>
        <v>Decor</v>
      </c>
      <c r="Q511">
        <f>VLOOKUP(Table7[[#This Row],[Product_ID]],Table4_2[#All],5,FALSE)</f>
        <v>325.26</v>
      </c>
      <c r="R511">
        <f>VLOOKUP(Table7[[#This Row],[Product_ID]],Table4_2[#All],6,FALSE)</f>
        <v>400</v>
      </c>
      <c r="S511" t="s">
        <v>1794</v>
      </c>
      <c r="T511" t="str">
        <f>VLOOKUP(Table7[[#This Row],[Store_ID]],Table5[#All],2,FALSE)</f>
        <v>Thomas, Bridges and Harris</v>
      </c>
      <c r="U511" t="str">
        <f>VLOOKUP(Table7[[#This Row],[Store_ID]],Table5[#All],3,FALSE)</f>
        <v>North</v>
      </c>
      <c r="V511" t="str">
        <f>VLOOKUP(Table7[[#This Row],[Store_ID]],Table5[#All],4,FALSE)</f>
        <v>Sabrinatown</v>
      </c>
      <c r="W511" t="str">
        <f>VLOOKUP(Table7[[#This Row],[Store_ID]],Table5[#All],5,FALSE)</f>
        <v>Online</v>
      </c>
      <c r="X511">
        <v>2</v>
      </c>
      <c r="Y511">
        <v>616.97</v>
      </c>
      <c r="Z511">
        <v>0.22</v>
      </c>
      <c r="AA511" t="s">
        <v>1824</v>
      </c>
      <c r="AB511">
        <v>962.47320000000002</v>
      </c>
    </row>
    <row r="512" spans="1:28" x14ac:dyDescent="0.25">
      <c r="A512" t="s">
        <v>2336</v>
      </c>
      <c r="B512" s="2">
        <v>45580</v>
      </c>
      <c r="C512" t="s">
        <v>559</v>
      </c>
      <c r="D512" t="str">
        <f>VLOOKUP(Table7[[#This Row],[Customer_ID]],Table1[#All],2,FALSE)</f>
        <v>Daniel Contreras</v>
      </c>
      <c r="E512">
        <f t="shared" si="22"/>
        <v>15</v>
      </c>
      <c r="F512">
        <f t="shared" si="23"/>
        <v>10</v>
      </c>
      <c r="G512">
        <f t="shared" si="24"/>
        <v>2024</v>
      </c>
      <c r="H512">
        <f>VLOOKUP(Table7[[#This Row],[Customer_ID]],Table1[#All],3,FALSE)</f>
        <v>36</v>
      </c>
      <c r="I512" t="str">
        <f>VLOOKUP(Table7[[#This Row],[Customer_ID]],Table1[#All],4,FALSE)</f>
        <v>Female</v>
      </c>
      <c r="J512" t="str">
        <f>VLOOKUP(Table7[[#This Row],[Customer_ID]],Table1[#All],5,FALSE)</f>
        <v>Robertview</v>
      </c>
      <c r="K512" t="str">
        <f>VLOOKUP(Table7[[#This Row],[Customer_ID]],Table1[#All],6,FALSE)</f>
        <v>Florida</v>
      </c>
      <c r="L512" t="str">
        <f>VLOOKUP(Table7[[#This Row],[Customer_ID]],Table1[#All],7,FALSE)</f>
        <v>USA</v>
      </c>
      <c r="M512" t="str">
        <f>VLOOKUP(Table7[[#This Row],[Customer_ID]],Table1[#All],8,FALSE)</f>
        <v>Platinum</v>
      </c>
      <c r="N512" t="s">
        <v>1604</v>
      </c>
      <c r="O512" t="str">
        <f>VLOOKUP(Table7[[#This Row],[Product_ID]],Table4_2[#All],3,FALSE)</f>
        <v>Sports</v>
      </c>
      <c r="P512" t="str">
        <f>VLOOKUP(Table7[[#This Row],[Product_ID]],Table4_2[#All],4,FALSE)</f>
        <v>Accessories</v>
      </c>
      <c r="Q512">
        <f>VLOOKUP(Table7[[#This Row],[Product_ID]],Table4_2[#All],5,FALSE)</f>
        <v>38.76</v>
      </c>
      <c r="R512">
        <f>VLOOKUP(Table7[[#This Row],[Product_ID]],Table4_2[#All],6,FALSE)</f>
        <v>137</v>
      </c>
      <c r="S512" t="s">
        <v>1789</v>
      </c>
      <c r="T512" t="str">
        <f>VLOOKUP(Table7[[#This Row],[Store_ID]],Table5[#All],2,FALSE)</f>
        <v>Hill, Wagner and Ballard</v>
      </c>
      <c r="U512" t="str">
        <f>VLOOKUP(Table7[[#This Row],[Store_ID]],Table5[#All],3,FALSE)</f>
        <v>East</v>
      </c>
      <c r="V512" t="str">
        <f>VLOOKUP(Table7[[#This Row],[Store_ID]],Table5[#All],4,FALSE)</f>
        <v>East Davidville</v>
      </c>
      <c r="W512" t="str">
        <f>VLOOKUP(Table7[[#This Row],[Store_ID]],Table5[#All],5,FALSE)</f>
        <v>Online</v>
      </c>
      <c r="X512">
        <v>3</v>
      </c>
      <c r="Y512">
        <v>125.68</v>
      </c>
      <c r="Z512">
        <v>0.26</v>
      </c>
      <c r="AA512" t="s">
        <v>1829</v>
      </c>
      <c r="AB512">
        <v>279.00959999999998</v>
      </c>
    </row>
    <row r="513" spans="1:28" x14ac:dyDescent="0.25">
      <c r="A513" t="s">
        <v>2337</v>
      </c>
      <c r="B513" s="2">
        <v>45676</v>
      </c>
      <c r="C513" t="s">
        <v>1104</v>
      </c>
      <c r="D513" t="str">
        <f>VLOOKUP(Table7[[#This Row],[Customer_ID]],Table1[#All],2,FALSE)</f>
        <v>Michael Greene</v>
      </c>
      <c r="E513">
        <f t="shared" si="22"/>
        <v>19</v>
      </c>
      <c r="F513">
        <f t="shared" si="23"/>
        <v>1</v>
      </c>
      <c r="G513">
        <f t="shared" si="24"/>
        <v>2025</v>
      </c>
      <c r="H513">
        <f>VLOOKUP(Table7[[#This Row],[Customer_ID]],Table1[#All],3,FALSE)</f>
        <v>52</v>
      </c>
      <c r="I513" t="str">
        <f>VLOOKUP(Table7[[#This Row],[Customer_ID]],Table1[#All],4,FALSE)</f>
        <v>Female</v>
      </c>
      <c r="J513" t="str">
        <f>VLOOKUP(Table7[[#This Row],[Customer_ID]],Table1[#All],5,FALSE)</f>
        <v>Port Saramouth</v>
      </c>
      <c r="K513" t="str">
        <f>VLOOKUP(Table7[[#This Row],[Customer_ID]],Table1[#All],6,FALSE)</f>
        <v>Wisconsin</v>
      </c>
      <c r="L513" t="str">
        <f>VLOOKUP(Table7[[#This Row],[Customer_ID]],Table1[#All],7,FALSE)</f>
        <v>USA</v>
      </c>
      <c r="M513" t="str">
        <f>VLOOKUP(Table7[[#This Row],[Customer_ID]],Table1[#All],8,FALSE)</f>
        <v>Silver</v>
      </c>
      <c r="N513" t="s">
        <v>1634</v>
      </c>
      <c r="O513" t="str">
        <f>VLOOKUP(Table7[[#This Row],[Product_ID]],Table4_2[#All],3,FALSE)</f>
        <v>Electronics</v>
      </c>
      <c r="P513" t="str">
        <f>VLOOKUP(Table7[[#This Row],[Product_ID]],Table4_2[#All],4,FALSE)</f>
        <v>Computer</v>
      </c>
      <c r="Q513">
        <f>VLOOKUP(Table7[[#This Row],[Product_ID]],Table4_2[#All],5,FALSE)</f>
        <v>253.33</v>
      </c>
      <c r="R513">
        <f>VLOOKUP(Table7[[#This Row],[Product_ID]],Table4_2[#All],6,FALSE)</f>
        <v>266</v>
      </c>
      <c r="S513" t="s">
        <v>1769</v>
      </c>
      <c r="T513" t="str">
        <f>VLOOKUP(Table7[[#This Row],[Store_ID]],Table5[#All],2,FALSE)</f>
        <v>Alexander Group</v>
      </c>
      <c r="U513" t="str">
        <f>VLOOKUP(Table7[[#This Row],[Store_ID]],Table5[#All],3,FALSE)</f>
        <v>South</v>
      </c>
      <c r="V513" t="str">
        <f>VLOOKUP(Table7[[#This Row],[Store_ID]],Table5[#All],4,FALSE)</f>
        <v>Port Sharon</v>
      </c>
      <c r="W513" t="str">
        <f>VLOOKUP(Table7[[#This Row],[Store_ID]],Table5[#All],5,FALSE)</f>
        <v>Online</v>
      </c>
      <c r="X513">
        <v>3</v>
      </c>
      <c r="Y513">
        <v>307.48</v>
      </c>
      <c r="Z513">
        <v>0.24</v>
      </c>
      <c r="AA513" t="s">
        <v>1824</v>
      </c>
      <c r="AB513">
        <v>701.0544000000001</v>
      </c>
    </row>
    <row r="514" spans="1:28" x14ac:dyDescent="0.25">
      <c r="A514" t="s">
        <v>2338</v>
      </c>
      <c r="B514" s="2">
        <v>45495</v>
      </c>
      <c r="C514" t="s">
        <v>942</v>
      </c>
      <c r="D514" t="str">
        <f>VLOOKUP(Table7[[#This Row],[Customer_ID]],Table1[#All],2,FALSE)</f>
        <v>Tracy Stephens</v>
      </c>
      <c r="E514">
        <f t="shared" ref="E514:E577" si="25">DAY(B514)</f>
        <v>22</v>
      </c>
      <c r="F514">
        <f t="shared" ref="F514:F577" si="26">MONTH(B514)</f>
        <v>7</v>
      </c>
      <c r="G514">
        <f t="shared" ref="G514:G577" si="27">YEAR(B514)</f>
        <v>2024</v>
      </c>
      <c r="H514">
        <f>VLOOKUP(Table7[[#This Row],[Customer_ID]],Table1[#All],3,FALSE)</f>
        <v>64</v>
      </c>
      <c r="I514" t="str">
        <f>VLOOKUP(Table7[[#This Row],[Customer_ID]],Table1[#All],4,FALSE)</f>
        <v>Male</v>
      </c>
      <c r="J514" t="str">
        <f>VLOOKUP(Table7[[#This Row],[Customer_ID]],Table1[#All],5,FALSE)</f>
        <v>New Joshuatown</v>
      </c>
      <c r="K514" t="str">
        <f>VLOOKUP(Table7[[#This Row],[Customer_ID]],Table1[#All],6,FALSE)</f>
        <v>Maine</v>
      </c>
      <c r="L514" t="str">
        <f>VLOOKUP(Table7[[#This Row],[Customer_ID]],Table1[#All],7,FALSE)</f>
        <v>USA</v>
      </c>
      <c r="M514" t="str">
        <f>VLOOKUP(Table7[[#This Row],[Customer_ID]],Table1[#All],8,FALSE)</f>
        <v>Platinum</v>
      </c>
      <c r="N514" t="s">
        <v>1549</v>
      </c>
      <c r="O514" t="str">
        <f>VLOOKUP(Table7[[#This Row],[Product_ID]],Table4_2[#All],3,FALSE)</f>
        <v>Clothing</v>
      </c>
      <c r="P514" t="str">
        <f>VLOOKUP(Table7[[#This Row],[Product_ID]],Table4_2[#All],4,FALSE)</f>
        <v>Outerwear</v>
      </c>
      <c r="Q514">
        <f>VLOOKUP(Table7[[#This Row],[Product_ID]],Table4_2[#All],5,FALSE)</f>
        <v>265.73266666666666</v>
      </c>
      <c r="R514">
        <f>VLOOKUP(Table7[[#This Row],[Product_ID]],Table4_2[#All],6,FALSE)</f>
        <v>352</v>
      </c>
      <c r="S514" t="s">
        <v>1813</v>
      </c>
      <c r="T514" t="str">
        <f>VLOOKUP(Table7[[#This Row],[Store_ID]],Table5[#All],2,FALSE)</f>
        <v>Mann-Austin</v>
      </c>
      <c r="U514" t="str">
        <f>VLOOKUP(Table7[[#This Row],[Store_ID]],Table5[#All],3,FALSE)</f>
        <v>East</v>
      </c>
      <c r="V514" t="str">
        <f>VLOOKUP(Table7[[#This Row],[Store_ID]],Table5[#All],4,FALSE)</f>
        <v>Vasquezborough</v>
      </c>
      <c r="W514" t="str">
        <f>VLOOKUP(Table7[[#This Row],[Store_ID]],Table5[#All],5,FALSE)</f>
        <v>Online</v>
      </c>
      <c r="X514">
        <v>1</v>
      </c>
      <c r="Y514">
        <v>505.23</v>
      </c>
      <c r="Z514">
        <v>0.11</v>
      </c>
      <c r="AA514" t="s">
        <v>1824</v>
      </c>
      <c r="AB514">
        <v>449.65469999999999</v>
      </c>
    </row>
    <row r="515" spans="1:28" x14ac:dyDescent="0.25">
      <c r="A515" t="s">
        <v>2339</v>
      </c>
      <c r="B515" s="2">
        <v>45735</v>
      </c>
      <c r="C515" t="s">
        <v>1142</v>
      </c>
      <c r="D515" t="str">
        <f>VLOOKUP(Table7[[#This Row],[Customer_ID]],Table1[#All],2,FALSE)</f>
        <v>Brandon Mcbride</v>
      </c>
      <c r="E515">
        <f t="shared" si="25"/>
        <v>19</v>
      </c>
      <c r="F515">
        <f t="shared" si="26"/>
        <v>3</v>
      </c>
      <c r="G515">
        <f t="shared" si="27"/>
        <v>2025</v>
      </c>
      <c r="H515">
        <f>VLOOKUP(Table7[[#This Row],[Customer_ID]],Table1[#All],3,FALSE)</f>
        <v>63</v>
      </c>
      <c r="I515" t="str">
        <f>VLOOKUP(Table7[[#This Row],[Customer_ID]],Table1[#All],4,FALSE)</f>
        <v>Female</v>
      </c>
      <c r="J515" t="str">
        <f>VLOOKUP(Table7[[#This Row],[Customer_ID]],Table1[#All],5,FALSE)</f>
        <v>Kellyside</v>
      </c>
      <c r="K515" t="str">
        <f>VLOOKUP(Table7[[#This Row],[Customer_ID]],Table1[#All],6,FALSE)</f>
        <v>Alaska</v>
      </c>
      <c r="L515" t="str">
        <f>VLOOKUP(Table7[[#This Row],[Customer_ID]],Table1[#All],7,FALSE)</f>
        <v>USA</v>
      </c>
      <c r="M515" t="str">
        <f>VLOOKUP(Table7[[#This Row],[Customer_ID]],Table1[#All],8,FALSE)</f>
        <v>Platinum</v>
      </c>
      <c r="N515" t="s">
        <v>1638</v>
      </c>
      <c r="O515" t="str">
        <f>VLOOKUP(Table7[[#This Row],[Product_ID]],Table4_2[#All],3,FALSE)</f>
        <v>Sports</v>
      </c>
      <c r="P515" t="str">
        <f>VLOOKUP(Table7[[#This Row],[Product_ID]],Table4_2[#All],4,FALSE)</f>
        <v>Team Sports</v>
      </c>
      <c r="Q515">
        <f>VLOOKUP(Table7[[#This Row],[Product_ID]],Table4_2[#All],5,FALSE)</f>
        <v>318.91000000000003</v>
      </c>
      <c r="R515">
        <f>VLOOKUP(Table7[[#This Row],[Product_ID]],Table4_2[#All],6,FALSE)</f>
        <v>114</v>
      </c>
      <c r="S515" t="s">
        <v>1804</v>
      </c>
      <c r="T515" t="str">
        <f>VLOOKUP(Table7[[#This Row],[Store_ID]],Table5[#All],2,FALSE)</f>
        <v>Frederick-Wright</v>
      </c>
      <c r="U515" t="str">
        <f>VLOOKUP(Table7[[#This Row],[Store_ID]],Table5[#All],3,FALSE)</f>
        <v>West</v>
      </c>
      <c r="V515" t="str">
        <f>VLOOKUP(Table7[[#This Row],[Store_ID]],Table5[#All],4,FALSE)</f>
        <v>New Jimmymouth</v>
      </c>
      <c r="W515" t="str">
        <f>VLOOKUP(Table7[[#This Row],[Store_ID]],Table5[#All],5,FALSE)</f>
        <v>Flagship</v>
      </c>
      <c r="X515">
        <v>1</v>
      </c>
      <c r="Y515">
        <v>853.12</v>
      </c>
      <c r="Z515">
        <v>0.19</v>
      </c>
      <c r="AA515" t="s">
        <v>1829</v>
      </c>
      <c r="AB515">
        <v>691.02719999999999</v>
      </c>
    </row>
    <row r="516" spans="1:28" x14ac:dyDescent="0.25">
      <c r="A516" t="s">
        <v>2340</v>
      </c>
      <c r="B516" s="2">
        <v>45312</v>
      </c>
      <c r="C516" t="s">
        <v>444</v>
      </c>
      <c r="D516" t="str">
        <f>VLOOKUP(Table7[[#This Row],[Customer_ID]],Table1[#All],2,FALSE)</f>
        <v>Jessica Mitchell</v>
      </c>
      <c r="E516">
        <f t="shared" si="25"/>
        <v>21</v>
      </c>
      <c r="F516">
        <f t="shared" si="26"/>
        <v>1</v>
      </c>
      <c r="G516">
        <f t="shared" si="27"/>
        <v>2024</v>
      </c>
      <c r="H516">
        <f>VLOOKUP(Table7[[#This Row],[Customer_ID]],Table1[#All],3,FALSE)</f>
        <v>43</v>
      </c>
      <c r="I516" t="str">
        <f>VLOOKUP(Table7[[#This Row],[Customer_ID]],Table1[#All],4,FALSE)</f>
        <v>Female</v>
      </c>
      <c r="J516" t="str">
        <f>VLOOKUP(Table7[[#This Row],[Customer_ID]],Table1[#All],5,FALSE)</f>
        <v>Matthewbury</v>
      </c>
      <c r="K516" t="str">
        <f>VLOOKUP(Table7[[#This Row],[Customer_ID]],Table1[#All],6,FALSE)</f>
        <v>South Dakota</v>
      </c>
      <c r="L516" t="str">
        <f>VLOOKUP(Table7[[#This Row],[Customer_ID]],Table1[#All],7,FALSE)</f>
        <v>USA</v>
      </c>
      <c r="M516" t="str">
        <f>VLOOKUP(Table7[[#This Row],[Customer_ID]],Table1[#All],8,FALSE)</f>
        <v>Silver</v>
      </c>
      <c r="N516" t="s">
        <v>1543</v>
      </c>
      <c r="O516" t="str">
        <f>VLOOKUP(Table7[[#This Row],[Product_ID]],Table4_2[#All],3,FALSE)</f>
        <v>Electronics</v>
      </c>
      <c r="P516" t="str">
        <f>VLOOKUP(Table7[[#This Row],[Product_ID]],Table4_2[#All],4,FALSE)</f>
        <v>Computer</v>
      </c>
      <c r="Q516">
        <f>VLOOKUP(Table7[[#This Row],[Product_ID]],Table4_2[#All],5,FALSE)</f>
        <v>112.42</v>
      </c>
      <c r="R516">
        <f>VLOOKUP(Table7[[#This Row],[Product_ID]],Table4_2[#All],6,FALSE)</f>
        <v>416</v>
      </c>
      <c r="S516" t="s">
        <v>1779</v>
      </c>
      <c r="T516" t="str">
        <f>VLOOKUP(Table7[[#This Row],[Store_ID]],Table5[#All],2,FALSE)</f>
        <v>Martinez-Mullins</v>
      </c>
      <c r="U516" t="str">
        <f>VLOOKUP(Table7[[#This Row],[Store_ID]],Table5[#All],3,FALSE)</f>
        <v>South</v>
      </c>
      <c r="V516" t="str">
        <f>VLOOKUP(Table7[[#This Row],[Store_ID]],Table5[#All],4,FALSE)</f>
        <v>Williamsfurt</v>
      </c>
      <c r="W516" t="str">
        <f>VLOOKUP(Table7[[#This Row],[Store_ID]],Table5[#All],5,FALSE)</f>
        <v>Online</v>
      </c>
      <c r="X516">
        <v>4</v>
      </c>
      <c r="Y516">
        <v>191.65</v>
      </c>
      <c r="Z516">
        <v>0.19</v>
      </c>
      <c r="AA516" t="s">
        <v>1826</v>
      </c>
      <c r="AB516">
        <v>620.94600000000003</v>
      </c>
    </row>
    <row r="517" spans="1:28" x14ac:dyDescent="0.25">
      <c r="A517" t="s">
        <v>2341</v>
      </c>
      <c r="B517" s="2">
        <v>45286</v>
      </c>
      <c r="C517" t="s">
        <v>535</v>
      </c>
      <c r="D517" t="str">
        <f>VLOOKUP(Table7[[#This Row],[Customer_ID]],Table1[#All],2,FALSE)</f>
        <v>John Lawson</v>
      </c>
      <c r="E517">
        <f t="shared" si="25"/>
        <v>26</v>
      </c>
      <c r="F517">
        <f t="shared" si="26"/>
        <v>12</v>
      </c>
      <c r="G517">
        <f t="shared" si="27"/>
        <v>2023</v>
      </c>
      <c r="H517">
        <f>VLOOKUP(Table7[[#This Row],[Customer_ID]],Table1[#All],3,FALSE)</f>
        <v>41</v>
      </c>
      <c r="I517" t="str">
        <f>VLOOKUP(Table7[[#This Row],[Customer_ID]],Table1[#All],4,FALSE)</f>
        <v>Female</v>
      </c>
      <c r="J517" t="str">
        <f>VLOOKUP(Table7[[#This Row],[Customer_ID]],Table1[#All],5,FALSE)</f>
        <v>New Juliemouth</v>
      </c>
      <c r="K517" t="str">
        <f>VLOOKUP(Table7[[#This Row],[Customer_ID]],Table1[#All],6,FALSE)</f>
        <v>North Carolina</v>
      </c>
      <c r="L517" t="str">
        <f>VLOOKUP(Table7[[#This Row],[Customer_ID]],Table1[#All],7,FALSE)</f>
        <v>USA</v>
      </c>
      <c r="M517" t="str">
        <f>VLOOKUP(Table7[[#This Row],[Customer_ID]],Table1[#All],8,FALSE)</f>
        <v>Platinum</v>
      </c>
      <c r="N517" t="s">
        <v>1642</v>
      </c>
      <c r="O517" t="str">
        <f>VLOOKUP(Table7[[#This Row],[Product_ID]],Table4_2[#All],3,FALSE)</f>
        <v>Beauty</v>
      </c>
      <c r="P517" t="str">
        <f>VLOOKUP(Table7[[#This Row],[Product_ID]],Table4_2[#All],4,FALSE)</f>
        <v>Makeup</v>
      </c>
      <c r="Q517">
        <f>VLOOKUP(Table7[[#This Row],[Product_ID]],Table4_2[#All],5,FALSE)</f>
        <v>250.41615384615383</v>
      </c>
      <c r="R517">
        <f>VLOOKUP(Table7[[#This Row],[Product_ID]],Table4_2[#All],6,FALSE)</f>
        <v>431</v>
      </c>
      <c r="S517" t="s">
        <v>1766</v>
      </c>
      <c r="T517" t="str">
        <f>VLOOKUP(Table7[[#This Row],[Store_ID]],Table5[#All],2,FALSE)</f>
        <v>Johnson-Wright</v>
      </c>
      <c r="U517" t="str">
        <f>VLOOKUP(Table7[[#This Row],[Store_ID]],Table5[#All],3,FALSE)</f>
        <v>North</v>
      </c>
      <c r="V517" t="str">
        <f>VLOOKUP(Table7[[#This Row],[Store_ID]],Table5[#All],4,FALSE)</f>
        <v>Hoodberg</v>
      </c>
      <c r="W517" t="str">
        <f>VLOOKUP(Table7[[#This Row],[Store_ID]],Table5[#All],5,FALSE)</f>
        <v>Outlet</v>
      </c>
      <c r="X517">
        <v>1</v>
      </c>
      <c r="Y517">
        <v>169.69</v>
      </c>
      <c r="Z517">
        <v>0.22</v>
      </c>
      <c r="AA517" t="s">
        <v>1824</v>
      </c>
      <c r="AB517">
        <v>132.35820000000001</v>
      </c>
    </row>
    <row r="518" spans="1:28" x14ac:dyDescent="0.25">
      <c r="A518" t="s">
        <v>2342</v>
      </c>
      <c r="B518" s="2">
        <v>45372</v>
      </c>
      <c r="C518" t="s">
        <v>579</v>
      </c>
      <c r="D518" t="str">
        <f>VLOOKUP(Table7[[#This Row],[Customer_ID]],Table1[#All],2,FALSE)</f>
        <v>Michelle Rogers</v>
      </c>
      <c r="E518">
        <f t="shared" si="25"/>
        <v>21</v>
      </c>
      <c r="F518">
        <f t="shared" si="26"/>
        <v>3</v>
      </c>
      <c r="G518">
        <f t="shared" si="27"/>
        <v>2024</v>
      </c>
      <c r="H518">
        <f>VLOOKUP(Table7[[#This Row],[Customer_ID]],Table1[#All],3,FALSE)</f>
        <v>56</v>
      </c>
      <c r="I518" t="str">
        <f>VLOOKUP(Table7[[#This Row],[Customer_ID]],Table1[#All],4,FALSE)</f>
        <v>Male</v>
      </c>
      <c r="J518" t="str">
        <f>VLOOKUP(Table7[[#This Row],[Customer_ID]],Table1[#All],5,FALSE)</f>
        <v>East Jessicaborough</v>
      </c>
      <c r="K518" t="str">
        <f>VLOOKUP(Table7[[#This Row],[Customer_ID]],Table1[#All],6,FALSE)</f>
        <v>Hawaii</v>
      </c>
      <c r="L518" t="str">
        <f>VLOOKUP(Table7[[#This Row],[Customer_ID]],Table1[#All],7,FALSE)</f>
        <v>USA</v>
      </c>
      <c r="M518" t="str">
        <f>VLOOKUP(Table7[[#This Row],[Customer_ID]],Table1[#All],8,FALSE)</f>
        <v>Platinum</v>
      </c>
      <c r="N518" t="s">
        <v>1672</v>
      </c>
      <c r="O518" t="str">
        <f>VLOOKUP(Table7[[#This Row],[Product_ID]],Table4_2[#All],3,FALSE)</f>
        <v>Electronics</v>
      </c>
      <c r="P518" t="str">
        <f>VLOOKUP(Table7[[#This Row],[Product_ID]],Table4_2[#All],4,FALSE)</f>
        <v>Computer</v>
      </c>
      <c r="Q518">
        <f>VLOOKUP(Table7[[#This Row],[Product_ID]],Table4_2[#All],5,FALSE)</f>
        <v>86.42</v>
      </c>
      <c r="R518">
        <f>VLOOKUP(Table7[[#This Row],[Product_ID]],Table4_2[#All],6,FALSE)</f>
        <v>222</v>
      </c>
      <c r="S518" t="s">
        <v>1799</v>
      </c>
      <c r="T518" t="str">
        <f>VLOOKUP(Table7[[#This Row],[Store_ID]],Table5[#All],2,FALSE)</f>
        <v>Mcdonald Inc</v>
      </c>
      <c r="U518" t="str">
        <f>VLOOKUP(Table7[[#This Row],[Store_ID]],Table5[#All],3,FALSE)</f>
        <v>South</v>
      </c>
      <c r="V518" t="str">
        <f>VLOOKUP(Table7[[#This Row],[Store_ID]],Table5[#All],4,FALSE)</f>
        <v>Christopherland</v>
      </c>
      <c r="W518" t="str">
        <f>VLOOKUP(Table7[[#This Row],[Store_ID]],Table5[#All],5,FALSE)</f>
        <v>Outlet</v>
      </c>
      <c r="X518">
        <v>1</v>
      </c>
      <c r="Y518">
        <v>145.43</v>
      </c>
      <c r="Z518">
        <v>0.08</v>
      </c>
      <c r="AA518" t="s">
        <v>1824</v>
      </c>
      <c r="AB518">
        <v>133.79560000000001</v>
      </c>
    </row>
    <row r="519" spans="1:28" x14ac:dyDescent="0.25">
      <c r="A519" t="s">
        <v>2343</v>
      </c>
      <c r="B519" s="2">
        <v>45633</v>
      </c>
      <c r="C519" t="s">
        <v>304</v>
      </c>
      <c r="D519" t="str">
        <f>VLOOKUP(Table7[[#This Row],[Customer_ID]],Table1[#All],2,FALSE)</f>
        <v>Christy Hoffman</v>
      </c>
      <c r="E519">
        <f t="shared" si="25"/>
        <v>7</v>
      </c>
      <c r="F519">
        <f t="shared" si="26"/>
        <v>12</v>
      </c>
      <c r="G519">
        <f t="shared" si="27"/>
        <v>2024</v>
      </c>
      <c r="H519">
        <f>VLOOKUP(Table7[[#This Row],[Customer_ID]],Table1[#All],3,FALSE)</f>
        <v>26</v>
      </c>
      <c r="I519" t="str">
        <f>VLOOKUP(Table7[[#This Row],[Customer_ID]],Table1[#All],4,FALSE)</f>
        <v>Female</v>
      </c>
      <c r="J519" t="str">
        <f>VLOOKUP(Table7[[#This Row],[Customer_ID]],Table1[#All],5,FALSE)</f>
        <v>Garyberg</v>
      </c>
      <c r="K519" t="str">
        <f>VLOOKUP(Table7[[#This Row],[Customer_ID]],Table1[#All],6,FALSE)</f>
        <v>Indiana</v>
      </c>
      <c r="L519" t="str">
        <f>VLOOKUP(Table7[[#This Row],[Customer_ID]],Table1[#All],7,FALSE)</f>
        <v>USA</v>
      </c>
      <c r="M519" t="str">
        <f>VLOOKUP(Table7[[#This Row],[Customer_ID]],Table1[#All],8,FALSE)</f>
        <v>Platinum</v>
      </c>
      <c r="N519" t="s">
        <v>1734</v>
      </c>
      <c r="O519" t="str">
        <f>VLOOKUP(Table7[[#This Row],[Product_ID]],Table4_2[#All],3,FALSE)</f>
        <v>Electronics</v>
      </c>
      <c r="P519" t="str">
        <f>VLOOKUP(Table7[[#This Row],[Product_ID]],Table4_2[#All],4,FALSE)</f>
        <v>Computer</v>
      </c>
      <c r="Q519">
        <f>VLOOKUP(Table7[[#This Row],[Product_ID]],Table4_2[#All],5,FALSE)</f>
        <v>377.52</v>
      </c>
      <c r="R519">
        <f>VLOOKUP(Table7[[#This Row],[Product_ID]],Table4_2[#All],6,FALSE)</f>
        <v>485</v>
      </c>
      <c r="S519" t="s">
        <v>1794</v>
      </c>
      <c r="T519" t="str">
        <f>VLOOKUP(Table7[[#This Row],[Store_ID]],Table5[#All],2,FALSE)</f>
        <v>Thomas, Bridges and Harris</v>
      </c>
      <c r="U519" t="str">
        <f>VLOOKUP(Table7[[#This Row],[Store_ID]],Table5[#All],3,FALSE)</f>
        <v>North</v>
      </c>
      <c r="V519" t="str">
        <f>VLOOKUP(Table7[[#This Row],[Store_ID]],Table5[#All],4,FALSE)</f>
        <v>Sabrinatown</v>
      </c>
      <c r="W519" t="str">
        <f>VLOOKUP(Table7[[#This Row],[Store_ID]],Table5[#All],5,FALSE)</f>
        <v>Online</v>
      </c>
      <c r="X519">
        <v>4</v>
      </c>
      <c r="Y519">
        <v>828.35</v>
      </c>
      <c r="Z519">
        <v>0.17</v>
      </c>
      <c r="AA519" t="s">
        <v>1824</v>
      </c>
      <c r="AB519">
        <v>2750.1219999999998</v>
      </c>
    </row>
    <row r="520" spans="1:28" x14ac:dyDescent="0.25">
      <c r="A520" t="s">
        <v>2344</v>
      </c>
      <c r="B520" s="2">
        <v>45598</v>
      </c>
      <c r="C520" t="s">
        <v>1133</v>
      </c>
      <c r="D520" t="str">
        <f>VLOOKUP(Table7[[#This Row],[Customer_ID]],Table1[#All],2,FALSE)</f>
        <v>Joshua Smith DVM</v>
      </c>
      <c r="E520">
        <f t="shared" si="25"/>
        <v>2</v>
      </c>
      <c r="F520">
        <f t="shared" si="26"/>
        <v>11</v>
      </c>
      <c r="G520">
        <f t="shared" si="27"/>
        <v>2024</v>
      </c>
      <c r="H520">
        <f>VLOOKUP(Table7[[#This Row],[Customer_ID]],Table1[#All],3,FALSE)</f>
        <v>60</v>
      </c>
      <c r="I520" t="str">
        <f>VLOOKUP(Table7[[#This Row],[Customer_ID]],Table1[#All],4,FALSE)</f>
        <v>Male</v>
      </c>
      <c r="J520" t="str">
        <f>VLOOKUP(Table7[[#This Row],[Customer_ID]],Table1[#All],5,FALSE)</f>
        <v>Melvinton</v>
      </c>
      <c r="K520" t="str">
        <f>VLOOKUP(Table7[[#This Row],[Customer_ID]],Table1[#All],6,FALSE)</f>
        <v>Alaska</v>
      </c>
      <c r="L520" t="str">
        <f>VLOOKUP(Table7[[#This Row],[Customer_ID]],Table1[#All],7,FALSE)</f>
        <v>USA</v>
      </c>
      <c r="M520" t="str">
        <f>VLOOKUP(Table7[[#This Row],[Customer_ID]],Table1[#All],8,FALSE)</f>
        <v>Gold</v>
      </c>
      <c r="N520" t="s">
        <v>1738</v>
      </c>
      <c r="O520" t="str">
        <f>VLOOKUP(Table7[[#This Row],[Product_ID]],Table4_2[#All],3,FALSE)</f>
        <v>Sports</v>
      </c>
      <c r="P520" t="str">
        <f>VLOOKUP(Table7[[#This Row],[Product_ID]],Table4_2[#All],4,FALSE)</f>
        <v>Accessories</v>
      </c>
      <c r="Q520">
        <f>VLOOKUP(Table7[[#This Row],[Product_ID]],Table4_2[#All],5,FALSE)</f>
        <v>60.65</v>
      </c>
      <c r="R520">
        <f>VLOOKUP(Table7[[#This Row],[Product_ID]],Table4_2[#All],6,FALSE)</f>
        <v>75</v>
      </c>
      <c r="S520" t="s">
        <v>1779</v>
      </c>
      <c r="T520" t="str">
        <f>VLOOKUP(Table7[[#This Row],[Store_ID]],Table5[#All],2,FALSE)</f>
        <v>Martinez-Mullins</v>
      </c>
      <c r="U520" t="str">
        <f>VLOOKUP(Table7[[#This Row],[Store_ID]],Table5[#All],3,FALSE)</f>
        <v>South</v>
      </c>
      <c r="V520" t="str">
        <f>VLOOKUP(Table7[[#This Row],[Store_ID]],Table5[#All],4,FALSE)</f>
        <v>Williamsfurt</v>
      </c>
      <c r="W520" t="str">
        <f>VLOOKUP(Table7[[#This Row],[Store_ID]],Table5[#All],5,FALSE)</f>
        <v>Online</v>
      </c>
      <c r="X520">
        <v>3</v>
      </c>
      <c r="Y520">
        <v>268.76</v>
      </c>
      <c r="Z520">
        <v>0.01</v>
      </c>
      <c r="AA520" t="s">
        <v>1826</v>
      </c>
      <c r="AB520">
        <v>798.21719999999993</v>
      </c>
    </row>
    <row r="521" spans="1:28" x14ac:dyDescent="0.25">
      <c r="A521" t="s">
        <v>2345</v>
      </c>
      <c r="B521" s="2">
        <v>45495</v>
      </c>
      <c r="C521" t="s">
        <v>749</v>
      </c>
      <c r="D521" t="str">
        <f>VLOOKUP(Table7[[#This Row],[Customer_ID]],Table1[#All],2,FALSE)</f>
        <v>Michelle Gonzalez</v>
      </c>
      <c r="E521">
        <f t="shared" si="25"/>
        <v>22</v>
      </c>
      <c r="F521">
        <f t="shared" si="26"/>
        <v>7</v>
      </c>
      <c r="G521">
        <f t="shared" si="27"/>
        <v>2024</v>
      </c>
      <c r="H521">
        <f>VLOOKUP(Table7[[#This Row],[Customer_ID]],Table1[#All],3,FALSE)</f>
        <v>59</v>
      </c>
      <c r="I521" t="str">
        <f>VLOOKUP(Table7[[#This Row],[Customer_ID]],Table1[#All],4,FALSE)</f>
        <v>Male</v>
      </c>
      <c r="J521" t="str">
        <f>VLOOKUP(Table7[[#This Row],[Customer_ID]],Table1[#All],5,FALSE)</f>
        <v>Clarkport</v>
      </c>
      <c r="K521" t="str">
        <f>VLOOKUP(Table7[[#This Row],[Customer_ID]],Table1[#All],6,FALSE)</f>
        <v>West Virginia</v>
      </c>
      <c r="L521" t="str">
        <f>VLOOKUP(Table7[[#This Row],[Customer_ID]],Table1[#All],7,FALSE)</f>
        <v>USA</v>
      </c>
      <c r="M521" t="str">
        <f>VLOOKUP(Table7[[#This Row],[Customer_ID]],Table1[#All],8,FALSE)</f>
        <v>Silver</v>
      </c>
      <c r="N521" t="s">
        <v>1724</v>
      </c>
      <c r="O521" t="str">
        <f>VLOOKUP(Table7[[#This Row],[Product_ID]],Table4_2[#All],3,FALSE)</f>
        <v>Sports</v>
      </c>
      <c r="P521" t="str">
        <f>VLOOKUP(Table7[[#This Row],[Product_ID]],Table4_2[#All],4,FALSE)</f>
        <v>Accessories</v>
      </c>
      <c r="Q521">
        <f>VLOOKUP(Table7[[#This Row],[Product_ID]],Table4_2[#All],5,FALSE)</f>
        <v>131.24</v>
      </c>
      <c r="R521">
        <f>VLOOKUP(Table7[[#This Row],[Product_ID]],Table4_2[#All],6,FALSE)</f>
        <v>232</v>
      </c>
      <c r="S521" t="s">
        <v>1752</v>
      </c>
      <c r="T521" t="str">
        <f>VLOOKUP(Table7[[#This Row],[Store_ID]],Table5[#All],2,FALSE)</f>
        <v>Rivera-Warner</v>
      </c>
      <c r="U521" t="str">
        <f>VLOOKUP(Table7[[#This Row],[Store_ID]],Table5[#All],3,FALSE)</f>
        <v>East</v>
      </c>
      <c r="V521" t="str">
        <f>VLOOKUP(Table7[[#This Row],[Store_ID]],Table5[#All],4,FALSE)</f>
        <v>Washingtonfurt</v>
      </c>
      <c r="W521" t="str">
        <f>VLOOKUP(Table7[[#This Row],[Store_ID]],Table5[#All],5,FALSE)</f>
        <v>Flagship</v>
      </c>
      <c r="X521">
        <v>4</v>
      </c>
      <c r="Y521">
        <v>370.09</v>
      </c>
      <c r="Z521">
        <v>0.22</v>
      </c>
      <c r="AA521" t="s">
        <v>1829</v>
      </c>
      <c r="AB521">
        <v>1154.6808000000001</v>
      </c>
    </row>
    <row r="522" spans="1:28" x14ac:dyDescent="0.25">
      <c r="A522" t="s">
        <v>2346</v>
      </c>
      <c r="B522" s="2">
        <v>45229</v>
      </c>
      <c r="C522" t="s">
        <v>809</v>
      </c>
      <c r="D522" t="str">
        <f>VLOOKUP(Table7[[#This Row],[Customer_ID]],Table1[#All],2,FALSE)</f>
        <v>Dr. Ashley Yates MD</v>
      </c>
      <c r="E522">
        <f t="shared" si="25"/>
        <v>30</v>
      </c>
      <c r="F522">
        <f t="shared" si="26"/>
        <v>10</v>
      </c>
      <c r="G522">
        <f t="shared" si="27"/>
        <v>2023</v>
      </c>
      <c r="H522">
        <f>VLOOKUP(Table7[[#This Row],[Customer_ID]],Table1[#All],3,FALSE)</f>
        <v>32</v>
      </c>
      <c r="I522" t="str">
        <f>VLOOKUP(Table7[[#This Row],[Customer_ID]],Table1[#All],4,FALSE)</f>
        <v>Male</v>
      </c>
      <c r="J522" t="str">
        <f>VLOOKUP(Table7[[#This Row],[Customer_ID]],Table1[#All],5,FALSE)</f>
        <v>New Maria</v>
      </c>
      <c r="K522" t="str">
        <f>VLOOKUP(Table7[[#This Row],[Customer_ID]],Table1[#All],6,FALSE)</f>
        <v>Wisconsin</v>
      </c>
      <c r="L522" t="str">
        <f>VLOOKUP(Table7[[#This Row],[Customer_ID]],Table1[#All],7,FALSE)</f>
        <v>USA</v>
      </c>
      <c r="M522" t="str">
        <f>VLOOKUP(Table7[[#This Row],[Customer_ID]],Table1[#All],8,FALSE)</f>
        <v>Bronze</v>
      </c>
      <c r="N522" t="s">
        <v>1704</v>
      </c>
      <c r="O522" t="str">
        <f>VLOOKUP(Table7[[#This Row],[Product_ID]],Table4_2[#All],3,FALSE)</f>
        <v>Home</v>
      </c>
      <c r="P522" t="str">
        <f>VLOOKUP(Table7[[#This Row],[Product_ID]],Table4_2[#All],4,FALSE)</f>
        <v>Decor</v>
      </c>
      <c r="Q522">
        <f>VLOOKUP(Table7[[#This Row],[Product_ID]],Table4_2[#All],5,FALSE)</f>
        <v>325.26</v>
      </c>
      <c r="R522">
        <f>VLOOKUP(Table7[[#This Row],[Product_ID]],Table4_2[#All],6,FALSE)</f>
        <v>400</v>
      </c>
      <c r="S522" t="s">
        <v>1776</v>
      </c>
      <c r="T522" t="str">
        <f>VLOOKUP(Table7[[#This Row],[Store_ID]],Table5[#All],2,FALSE)</f>
        <v>Benson-Elliott</v>
      </c>
      <c r="U522" t="str">
        <f>VLOOKUP(Table7[[#This Row],[Store_ID]],Table5[#All],3,FALSE)</f>
        <v>East</v>
      </c>
      <c r="V522" t="str">
        <f>VLOOKUP(Table7[[#This Row],[Store_ID]],Table5[#All],4,FALSE)</f>
        <v>Port Josephberg</v>
      </c>
      <c r="W522" t="str">
        <f>VLOOKUP(Table7[[#This Row],[Store_ID]],Table5[#All],5,FALSE)</f>
        <v>Online</v>
      </c>
      <c r="X522">
        <v>3</v>
      </c>
      <c r="Y522">
        <v>679.22</v>
      </c>
      <c r="Z522">
        <v>0.11</v>
      </c>
      <c r="AA522" t="s">
        <v>1826</v>
      </c>
      <c r="AB522">
        <v>1813.5174</v>
      </c>
    </row>
    <row r="523" spans="1:28" x14ac:dyDescent="0.25">
      <c r="A523" t="s">
        <v>2347</v>
      </c>
      <c r="B523" s="2">
        <v>45433</v>
      </c>
      <c r="C523" t="s">
        <v>1166</v>
      </c>
      <c r="D523" t="str">
        <f>VLOOKUP(Table7[[#This Row],[Customer_ID]],Table1[#All],2,FALSE)</f>
        <v>James Orozco</v>
      </c>
      <c r="E523">
        <f t="shared" si="25"/>
        <v>21</v>
      </c>
      <c r="F523">
        <f t="shared" si="26"/>
        <v>5</v>
      </c>
      <c r="G523">
        <f t="shared" si="27"/>
        <v>2024</v>
      </c>
      <c r="H523">
        <f>VLOOKUP(Table7[[#This Row],[Customer_ID]],Table1[#All],3,FALSE)</f>
        <v>37</v>
      </c>
      <c r="I523" t="str">
        <f>VLOOKUP(Table7[[#This Row],[Customer_ID]],Table1[#All],4,FALSE)</f>
        <v>Female</v>
      </c>
      <c r="J523" t="str">
        <f>VLOOKUP(Table7[[#This Row],[Customer_ID]],Table1[#All],5,FALSE)</f>
        <v>Simpsonfort</v>
      </c>
      <c r="K523" t="str">
        <f>VLOOKUP(Table7[[#This Row],[Customer_ID]],Table1[#All],6,FALSE)</f>
        <v>Maine</v>
      </c>
      <c r="L523" t="str">
        <f>VLOOKUP(Table7[[#This Row],[Customer_ID]],Table1[#All],7,FALSE)</f>
        <v>USA</v>
      </c>
      <c r="M523" t="str">
        <f>VLOOKUP(Table7[[#This Row],[Customer_ID]],Table1[#All],8,FALSE)</f>
        <v>Gold</v>
      </c>
      <c r="N523" t="s">
        <v>1694</v>
      </c>
      <c r="O523" t="str">
        <f>VLOOKUP(Table7[[#This Row],[Product_ID]],Table4_2[#All],3,FALSE)</f>
        <v>Sports</v>
      </c>
      <c r="P523" t="str">
        <f>VLOOKUP(Table7[[#This Row],[Product_ID]],Table4_2[#All],4,FALSE)</f>
        <v>Team Sports</v>
      </c>
      <c r="Q523">
        <f>VLOOKUP(Table7[[#This Row],[Product_ID]],Table4_2[#All],5,FALSE)</f>
        <v>107.06</v>
      </c>
      <c r="R523">
        <f>VLOOKUP(Table7[[#This Row],[Product_ID]],Table4_2[#All],6,FALSE)</f>
        <v>359</v>
      </c>
      <c r="S523" t="s">
        <v>1752</v>
      </c>
      <c r="T523" t="str">
        <f>VLOOKUP(Table7[[#This Row],[Store_ID]],Table5[#All],2,FALSE)</f>
        <v>Rivera-Warner</v>
      </c>
      <c r="U523" t="str">
        <f>VLOOKUP(Table7[[#This Row],[Store_ID]],Table5[#All],3,FALSE)</f>
        <v>East</v>
      </c>
      <c r="V523" t="str">
        <f>VLOOKUP(Table7[[#This Row],[Store_ID]],Table5[#All],4,FALSE)</f>
        <v>Washingtonfurt</v>
      </c>
      <c r="W523" t="str">
        <f>VLOOKUP(Table7[[#This Row],[Store_ID]],Table5[#All],5,FALSE)</f>
        <v>Flagship</v>
      </c>
      <c r="X523">
        <v>3</v>
      </c>
      <c r="Y523">
        <v>780.69</v>
      </c>
      <c r="Z523">
        <v>0.1</v>
      </c>
      <c r="AA523" t="s">
        <v>1829</v>
      </c>
      <c r="AB523">
        <v>2107.8629999999998</v>
      </c>
    </row>
    <row r="524" spans="1:28" x14ac:dyDescent="0.25">
      <c r="A524" t="s">
        <v>2348</v>
      </c>
      <c r="B524" s="2">
        <v>45766</v>
      </c>
      <c r="C524" t="s">
        <v>833</v>
      </c>
      <c r="D524" t="str">
        <f>VLOOKUP(Table7[[#This Row],[Customer_ID]],Table1[#All],2,FALSE)</f>
        <v>Carol Bishop</v>
      </c>
      <c r="E524">
        <f t="shared" si="25"/>
        <v>19</v>
      </c>
      <c r="F524">
        <f t="shared" si="26"/>
        <v>4</v>
      </c>
      <c r="G524">
        <f t="shared" si="27"/>
        <v>2025</v>
      </c>
      <c r="H524">
        <f>VLOOKUP(Table7[[#This Row],[Customer_ID]],Table1[#All],3,FALSE)</f>
        <v>27</v>
      </c>
      <c r="I524" t="str">
        <f>VLOOKUP(Table7[[#This Row],[Customer_ID]],Table1[#All],4,FALSE)</f>
        <v>Female</v>
      </c>
      <c r="J524" t="str">
        <f>VLOOKUP(Table7[[#This Row],[Customer_ID]],Table1[#All],5,FALSE)</f>
        <v>Lake Saramouth</v>
      </c>
      <c r="K524" t="str">
        <f>VLOOKUP(Table7[[#This Row],[Customer_ID]],Table1[#All],6,FALSE)</f>
        <v>Oregon</v>
      </c>
      <c r="L524" t="str">
        <f>VLOOKUP(Table7[[#This Row],[Customer_ID]],Table1[#All],7,FALSE)</f>
        <v>USA</v>
      </c>
      <c r="M524" t="str">
        <f>VLOOKUP(Table7[[#This Row],[Customer_ID]],Table1[#All],8,FALSE)</f>
        <v>Silver</v>
      </c>
      <c r="N524" t="s">
        <v>1632</v>
      </c>
      <c r="O524" t="str">
        <f>VLOOKUP(Table7[[#This Row],[Product_ID]],Table4_2[#All],3,FALSE)</f>
        <v>Electronics</v>
      </c>
      <c r="P524" t="str">
        <f>VLOOKUP(Table7[[#This Row],[Product_ID]],Table4_2[#All],4,FALSE)</f>
        <v>Accessories</v>
      </c>
      <c r="Q524">
        <f>VLOOKUP(Table7[[#This Row],[Product_ID]],Table4_2[#All],5,FALSE)</f>
        <v>450.71</v>
      </c>
      <c r="R524">
        <f>VLOOKUP(Table7[[#This Row],[Product_ID]],Table4_2[#All],6,FALSE)</f>
        <v>389</v>
      </c>
      <c r="S524" t="s">
        <v>1761</v>
      </c>
      <c r="T524" t="str">
        <f>VLOOKUP(Table7[[#This Row],[Store_ID]],Table5[#All],2,FALSE)</f>
        <v>Black-Horn</v>
      </c>
      <c r="U524" t="str">
        <f>VLOOKUP(Table7[[#This Row],[Store_ID]],Table5[#All],3,FALSE)</f>
        <v>South</v>
      </c>
      <c r="V524" t="str">
        <f>VLOOKUP(Table7[[#This Row],[Store_ID]],Table5[#All],4,FALSE)</f>
        <v>North Nancyview</v>
      </c>
      <c r="W524" t="str">
        <f>VLOOKUP(Table7[[#This Row],[Store_ID]],Table5[#All],5,FALSE)</f>
        <v>Outlet</v>
      </c>
      <c r="X524">
        <v>2</v>
      </c>
      <c r="Y524">
        <v>42.97</v>
      </c>
      <c r="Z524">
        <v>0.18</v>
      </c>
      <c r="AA524" t="s">
        <v>1826</v>
      </c>
      <c r="AB524">
        <v>70.470799999999997</v>
      </c>
    </row>
    <row r="525" spans="1:28" x14ac:dyDescent="0.25">
      <c r="A525" t="s">
        <v>2349</v>
      </c>
      <c r="B525" s="2">
        <v>45639</v>
      </c>
      <c r="C525" t="s">
        <v>908</v>
      </c>
      <c r="D525" t="str">
        <f>VLOOKUP(Table7[[#This Row],[Customer_ID]],Table1[#All],2,FALSE)</f>
        <v>Tommy Roberts</v>
      </c>
      <c r="E525">
        <f t="shared" si="25"/>
        <v>13</v>
      </c>
      <c r="F525">
        <f t="shared" si="26"/>
        <v>12</v>
      </c>
      <c r="G525">
        <f t="shared" si="27"/>
        <v>2024</v>
      </c>
      <c r="H525">
        <f>VLOOKUP(Table7[[#This Row],[Customer_ID]],Table1[#All],3,FALSE)</f>
        <v>22</v>
      </c>
      <c r="I525" t="str">
        <f>VLOOKUP(Table7[[#This Row],[Customer_ID]],Table1[#All],4,FALSE)</f>
        <v>Male</v>
      </c>
      <c r="J525" t="str">
        <f>VLOOKUP(Table7[[#This Row],[Customer_ID]],Table1[#All],5,FALSE)</f>
        <v>Port Tonyfort</v>
      </c>
      <c r="K525" t="str">
        <f>VLOOKUP(Table7[[#This Row],[Customer_ID]],Table1[#All],6,FALSE)</f>
        <v>South Dakota</v>
      </c>
      <c r="L525" t="str">
        <f>VLOOKUP(Table7[[#This Row],[Customer_ID]],Table1[#All],7,FALSE)</f>
        <v>USA</v>
      </c>
      <c r="M525" t="str">
        <f>VLOOKUP(Table7[[#This Row],[Customer_ID]],Table1[#All],8,FALSE)</f>
        <v>Silver</v>
      </c>
      <c r="N525" t="s">
        <v>1712</v>
      </c>
      <c r="O525" t="str">
        <f>VLOOKUP(Table7[[#This Row],[Product_ID]],Table4_2[#All],3,FALSE)</f>
        <v>Sports</v>
      </c>
      <c r="P525" t="str">
        <f>VLOOKUP(Table7[[#This Row],[Product_ID]],Table4_2[#All],4,FALSE)</f>
        <v>Fitness</v>
      </c>
      <c r="Q525">
        <f>VLOOKUP(Table7[[#This Row],[Product_ID]],Table4_2[#All],5,FALSE)</f>
        <v>152.91999999999999</v>
      </c>
      <c r="R525">
        <f>VLOOKUP(Table7[[#This Row],[Product_ID]],Table4_2[#All],6,FALSE)</f>
        <v>281</v>
      </c>
      <c r="S525" t="s">
        <v>1752</v>
      </c>
      <c r="T525" t="str">
        <f>VLOOKUP(Table7[[#This Row],[Store_ID]],Table5[#All],2,FALSE)</f>
        <v>Rivera-Warner</v>
      </c>
      <c r="U525" t="str">
        <f>VLOOKUP(Table7[[#This Row],[Store_ID]],Table5[#All],3,FALSE)</f>
        <v>East</v>
      </c>
      <c r="V525" t="str">
        <f>VLOOKUP(Table7[[#This Row],[Store_ID]],Table5[#All],4,FALSE)</f>
        <v>Washingtonfurt</v>
      </c>
      <c r="W525" t="str">
        <f>VLOOKUP(Table7[[#This Row],[Store_ID]],Table5[#All],5,FALSE)</f>
        <v>Flagship</v>
      </c>
      <c r="X525">
        <v>4</v>
      </c>
      <c r="Y525">
        <v>854.37</v>
      </c>
      <c r="Z525">
        <v>7.0000000000000007E-2</v>
      </c>
      <c r="AA525" t="s">
        <v>1826</v>
      </c>
      <c r="AB525">
        <v>3178.2564000000002</v>
      </c>
    </row>
    <row r="526" spans="1:28" x14ac:dyDescent="0.25">
      <c r="A526" t="s">
        <v>2350</v>
      </c>
      <c r="B526" s="2">
        <v>45774</v>
      </c>
      <c r="C526" t="s">
        <v>356</v>
      </c>
      <c r="D526" t="str">
        <f>VLOOKUP(Table7[[#This Row],[Customer_ID]],Table1[#All],2,FALSE)</f>
        <v>Diane Watson</v>
      </c>
      <c r="E526">
        <f t="shared" si="25"/>
        <v>27</v>
      </c>
      <c r="F526">
        <f t="shared" si="26"/>
        <v>4</v>
      </c>
      <c r="G526">
        <f t="shared" si="27"/>
        <v>2025</v>
      </c>
      <c r="H526">
        <f>VLOOKUP(Table7[[#This Row],[Customer_ID]],Table1[#All],3,FALSE)</f>
        <v>53</v>
      </c>
      <c r="I526" t="str">
        <f>VLOOKUP(Table7[[#This Row],[Customer_ID]],Table1[#All],4,FALSE)</f>
        <v>Female</v>
      </c>
      <c r="J526" t="str">
        <f>VLOOKUP(Table7[[#This Row],[Customer_ID]],Table1[#All],5,FALSE)</f>
        <v>North Codyport</v>
      </c>
      <c r="K526" t="str">
        <f>VLOOKUP(Table7[[#This Row],[Customer_ID]],Table1[#All],6,FALSE)</f>
        <v>Texas</v>
      </c>
      <c r="L526" t="str">
        <f>VLOOKUP(Table7[[#This Row],[Customer_ID]],Table1[#All],7,FALSE)</f>
        <v>USA</v>
      </c>
      <c r="M526" t="str">
        <f>VLOOKUP(Table7[[#This Row],[Customer_ID]],Table1[#All],8,FALSE)</f>
        <v>Platinum</v>
      </c>
      <c r="N526" t="s">
        <v>1596</v>
      </c>
      <c r="O526" t="str">
        <f>VLOOKUP(Table7[[#This Row],[Product_ID]],Table4_2[#All],3,FALSE)</f>
        <v>Sports</v>
      </c>
      <c r="P526" t="str">
        <f>VLOOKUP(Table7[[#This Row],[Product_ID]],Table4_2[#All],4,FALSE)</f>
        <v>Outdoor</v>
      </c>
      <c r="Q526">
        <f>VLOOKUP(Table7[[#This Row],[Product_ID]],Table4_2[#All],5,FALSE)</f>
        <v>166.06</v>
      </c>
      <c r="R526">
        <f>VLOOKUP(Table7[[#This Row],[Product_ID]],Table4_2[#All],6,FALSE)</f>
        <v>340</v>
      </c>
      <c r="S526" t="s">
        <v>1804</v>
      </c>
      <c r="T526" t="str">
        <f>VLOOKUP(Table7[[#This Row],[Store_ID]],Table5[#All],2,FALSE)</f>
        <v>Frederick-Wright</v>
      </c>
      <c r="U526" t="str">
        <f>VLOOKUP(Table7[[#This Row],[Store_ID]],Table5[#All],3,FALSE)</f>
        <v>West</v>
      </c>
      <c r="V526" t="str">
        <f>VLOOKUP(Table7[[#This Row],[Store_ID]],Table5[#All],4,FALSE)</f>
        <v>New Jimmymouth</v>
      </c>
      <c r="W526" t="str">
        <f>VLOOKUP(Table7[[#This Row],[Store_ID]],Table5[#All],5,FALSE)</f>
        <v>Flagship</v>
      </c>
      <c r="X526">
        <v>2</v>
      </c>
      <c r="Y526">
        <v>409.52</v>
      </c>
      <c r="Z526">
        <v>0.06</v>
      </c>
      <c r="AA526" t="s">
        <v>1829</v>
      </c>
      <c r="AB526">
        <v>769.8975999999999</v>
      </c>
    </row>
    <row r="527" spans="1:28" x14ac:dyDescent="0.25">
      <c r="A527" t="s">
        <v>2351</v>
      </c>
      <c r="B527" s="2">
        <v>45569</v>
      </c>
      <c r="C527" t="s">
        <v>547</v>
      </c>
      <c r="D527" t="str">
        <f>VLOOKUP(Table7[[#This Row],[Customer_ID]],Table1[#All],2,FALSE)</f>
        <v>Daniel Rivas</v>
      </c>
      <c r="E527">
        <f t="shared" si="25"/>
        <v>4</v>
      </c>
      <c r="F527">
        <f t="shared" si="26"/>
        <v>10</v>
      </c>
      <c r="G527">
        <f t="shared" si="27"/>
        <v>2024</v>
      </c>
      <c r="H527">
        <f>VLOOKUP(Table7[[#This Row],[Customer_ID]],Table1[#All],3,FALSE)</f>
        <v>39</v>
      </c>
      <c r="I527" t="str">
        <f>VLOOKUP(Table7[[#This Row],[Customer_ID]],Table1[#All],4,FALSE)</f>
        <v>Female</v>
      </c>
      <c r="J527" t="str">
        <f>VLOOKUP(Table7[[#This Row],[Customer_ID]],Table1[#All],5,FALSE)</f>
        <v>Dominiquefort</v>
      </c>
      <c r="K527" t="str">
        <f>VLOOKUP(Table7[[#This Row],[Customer_ID]],Table1[#All],6,FALSE)</f>
        <v>Georgia</v>
      </c>
      <c r="L527" t="str">
        <f>VLOOKUP(Table7[[#This Row],[Customer_ID]],Table1[#All],7,FALSE)</f>
        <v>USA</v>
      </c>
      <c r="M527" t="str">
        <f>VLOOKUP(Table7[[#This Row],[Customer_ID]],Table1[#All],8,FALSE)</f>
        <v>Silver</v>
      </c>
      <c r="N527" t="s">
        <v>1696</v>
      </c>
      <c r="O527" t="str">
        <f>VLOOKUP(Table7[[#This Row],[Product_ID]],Table4_2[#All],3,FALSE)</f>
        <v>Electronics</v>
      </c>
      <c r="P527" t="str">
        <f>VLOOKUP(Table7[[#This Row],[Product_ID]],Table4_2[#All],4,FALSE)</f>
        <v>Audio</v>
      </c>
      <c r="Q527">
        <f>VLOOKUP(Table7[[#This Row],[Product_ID]],Table4_2[#All],5,FALSE)</f>
        <v>403.71</v>
      </c>
      <c r="R527">
        <f>VLOOKUP(Table7[[#This Row],[Product_ID]],Table4_2[#All],6,FALSE)</f>
        <v>159</v>
      </c>
      <c r="S527" t="s">
        <v>1789</v>
      </c>
      <c r="T527" t="str">
        <f>VLOOKUP(Table7[[#This Row],[Store_ID]],Table5[#All],2,FALSE)</f>
        <v>Hill, Wagner and Ballard</v>
      </c>
      <c r="U527" t="str">
        <f>VLOOKUP(Table7[[#This Row],[Store_ID]],Table5[#All],3,FALSE)</f>
        <v>East</v>
      </c>
      <c r="V527" t="str">
        <f>VLOOKUP(Table7[[#This Row],[Store_ID]],Table5[#All],4,FALSE)</f>
        <v>East Davidville</v>
      </c>
      <c r="W527" t="str">
        <f>VLOOKUP(Table7[[#This Row],[Store_ID]],Table5[#All],5,FALSE)</f>
        <v>Online</v>
      </c>
      <c r="X527">
        <v>2</v>
      </c>
      <c r="Y527">
        <v>407.46</v>
      </c>
      <c r="Z527">
        <v>0.21</v>
      </c>
      <c r="AA527" t="s">
        <v>1824</v>
      </c>
      <c r="AB527">
        <v>643.78679999999997</v>
      </c>
    </row>
    <row r="528" spans="1:28" x14ac:dyDescent="0.25">
      <c r="A528" t="s">
        <v>2352</v>
      </c>
      <c r="B528" s="2">
        <v>45856</v>
      </c>
      <c r="C528" t="s">
        <v>735</v>
      </c>
      <c r="D528" t="str">
        <f>VLOOKUP(Table7[[#This Row],[Customer_ID]],Table1[#All],2,FALSE)</f>
        <v>Casey Flores</v>
      </c>
      <c r="E528">
        <f t="shared" si="25"/>
        <v>18</v>
      </c>
      <c r="F528">
        <f t="shared" si="26"/>
        <v>7</v>
      </c>
      <c r="G528">
        <f t="shared" si="27"/>
        <v>2025</v>
      </c>
      <c r="H528">
        <f>VLOOKUP(Table7[[#This Row],[Customer_ID]],Table1[#All],3,FALSE)</f>
        <v>52</v>
      </c>
      <c r="I528" t="str">
        <f>VLOOKUP(Table7[[#This Row],[Customer_ID]],Table1[#All],4,FALSE)</f>
        <v>Female</v>
      </c>
      <c r="J528" t="str">
        <f>VLOOKUP(Table7[[#This Row],[Customer_ID]],Table1[#All],5,FALSE)</f>
        <v>Lake Michael</v>
      </c>
      <c r="K528" t="str">
        <f>VLOOKUP(Table7[[#This Row],[Customer_ID]],Table1[#All],6,FALSE)</f>
        <v>Utah</v>
      </c>
      <c r="L528" t="str">
        <f>VLOOKUP(Table7[[#This Row],[Customer_ID]],Table1[#All],7,FALSE)</f>
        <v>USA</v>
      </c>
      <c r="M528" t="str">
        <f>VLOOKUP(Table7[[#This Row],[Customer_ID]],Table1[#All],8,FALSE)</f>
        <v>Gold</v>
      </c>
      <c r="N528" t="s">
        <v>1553</v>
      </c>
      <c r="O528" t="str">
        <f>VLOOKUP(Table7[[#This Row],[Product_ID]],Table4_2[#All],3,FALSE)</f>
        <v>Clothing</v>
      </c>
      <c r="P528" t="str">
        <f>VLOOKUP(Table7[[#This Row],[Product_ID]],Table4_2[#All],4,FALSE)</f>
        <v>Bottoms</v>
      </c>
      <c r="Q528">
        <f>VLOOKUP(Table7[[#This Row],[Product_ID]],Table4_2[#All],5,FALSE)</f>
        <v>306.45999999999998</v>
      </c>
      <c r="R528">
        <f>VLOOKUP(Table7[[#This Row],[Product_ID]],Table4_2[#All],6,FALSE)</f>
        <v>487</v>
      </c>
      <c r="S528" t="s">
        <v>1782</v>
      </c>
      <c r="T528" t="str">
        <f>VLOOKUP(Table7[[#This Row],[Store_ID]],Table5[#All],2,FALSE)</f>
        <v>Bean, Jones and Park</v>
      </c>
      <c r="U528" t="str">
        <f>VLOOKUP(Table7[[#This Row],[Store_ID]],Table5[#All],3,FALSE)</f>
        <v>West</v>
      </c>
      <c r="V528" t="str">
        <f>VLOOKUP(Table7[[#This Row],[Store_ID]],Table5[#All],4,FALSE)</f>
        <v>Thompsonborough</v>
      </c>
      <c r="W528" t="str">
        <f>VLOOKUP(Table7[[#This Row],[Store_ID]],Table5[#All],5,FALSE)</f>
        <v>Online</v>
      </c>
      <c r="X528">
        <v>1</v>
      </c>
      <c r="Y528">
        <v>728.84</v>
      </c>
      <c r="Z528">
        <v>0.28000000000000003</v>
      </c>
      <c r="AA528" t="s">
        <v>1826</v>
      </c>
      <c r="AB528">
        <v>524.76480000000004</v>
      </c>
    </row>
    <row r="529" spans="1:28" x14ac:dyDescent="0.25">
      <c r="A529" t="s">
        <v>2353</v>
      </c>
      <c r="B529" s="2">
        <v>45362</v>
      </c>
      <c r="C529" t="s">
        <v>1400</v>
      </c>
      <c r="D529" t="str">
        <f>VLOOKUP(Table7[[#This Row],[Customer_ID]],Table1[#All],2,FALSE)</f>
        <v>April Phillips</v>
      </c>
      <c r="E529">
        <f t="shared" si="25"/>
        <v>11</v>
      </c>
      <c r="F529">
        <f t="shared" si="26"/>
        <v>3</v>
      </c>
      <c r="G529">
        <f t="shared" si="27"/>
        <v>2024</v>
      </c>
      <c r="H529">
        <f>VLOOKUP(Table7[[#This Row],[Customer_ID]],Table1[#All],3,FALSE)</f>
        <v>62</v>
      </c>
      <c r="I529" t="str">
        <f>VLOOKUP(Table7[[#This Row],[Customer_ID]],Table1[#All],4,FALSE)</f>
        <v>Female</v>
      </c>
      <c r="J529" t="str">
        <f>VLOOKUP(Table7[[#This Row],[Customer_ID]],Table1[#All],5,FALSE)</f>
        <v>Lake Carolyn</v>
      </c>
      <c r="K529" t="str">
        <f>VLOOKUP(Table7[[#This Row],[Customer_ID]],Table1[#All],6,FALSE)</f>
        <v>Hawaii</v>
      </c>
      <c r="L529" t="str">
        <f>VLOOKUP(Table7[[#This Row],[Customer_ID]],Table1[#All],7,FALSE)</f>
        <v>USA</v>
      </c>
      <c r="M529" t="str">
        <f>VLOOKUP(Table7[[#This Row],[Customer_ID]],Table1[#All],8,FALSE)</f>
        <v>Platinum</v>
      </c>
      <c r="N529" t="s">
        <v>1704</v>
      </c>
      <c r="O529" t="str">
        <f>VLOOKUP(Table7[[#This Row],[Product_ID]],Table4_2[#All],3,FALSE)</f>
        <v>Home</v>
      </c>
      <c r="P529" t="str">
        <f>VLOOKUP(Table7[[#This Row],[Product_ID]],Table4_2[#All],4,FALSE)</f>
        <v>Decor</v>
      </c>
      <c r="Q529">
        <f>VLOOKUP(Table7[[#This Row],[Product_ID]],Table4_2[#All],5,FALSE)</f>
        <v>325.26</v>
      </c>
      <c r="R529">
        <f>VLOOKUP(Table7[[#This Row],[Product_ID]],Table4_2[#All],6,FALSE)</f>
        <v>400</v>
      </c>
      <c r="S529" t="s">
        <v>1776</v>
      </c>
      <c r="T529" t="str">
        <f>VLOOKUP(Table7[[#This Row],[Store_ID]],Table5[#All],2,FALSE)</f>
        <v>Benson-Elliott</v>
      </c>
      <c r="U529" t="str">
        <f>VLOOKUP(Table7[[#This Row],[Store_ID]],Table5[#All],3,FALSE)</f>
        <v>East</v>
      </c>
      <c r="V529" t="str">
        <f>VLOOKUP(Table7[[#This Row],[Store_ID]],Table5[#All],4,FALSE)</f>
        <v>Port Josephberg</v>
      </c>
      <c r="W529" t="str">
        <f>VLOOKUP(Table7[[#This Row],[Store_ID]],Table5[#All],5,FALSE)</f>
        <v>Online</v>
      </c>
      <c r="X529">
        <v>4</v>
      </c>
      <c r="Y529">
        <v>467.24</v>
      </c>
      <c r="Z529">
        <v>0.08</v>
      </c>
      <c r="AA529" t="s">
        <v>1826</v>
      </c>
      <c r="AB529">
        <v>1719.4431999999999</v>
      </c>
    </row>
    <row r="530" spans="1:28" x14ac:dyDescent="0.25">
      <c r="A530" t="s">
        <v>2354</v>
      </c>
      <c r="B530" s="2">
        <v>45457</v>
      </c>
      <c r="C530" t="s">
        <v>332</v>
      </c>
      <c r="D530" t="str">
        <f>VLOOKUP(Table7[[#This Row],[Customer_ID]],Table1[#All],2,FALSE)</f>
        <v>Robert Jackson</v>
      </c>
      <c r="E530">
        <f t="shared" si="25"/>
        <v>14</v>
      </c>
      <c r="F530">
        <f t="shared" si="26"/>
        <v>6</v>
      </c>
      <c r="G530">
        <f t="shared" si="27"/>
        <v>2024</v>
      </c>
      <c r="H530">
        <f>VLOOKUP(Table7[[#This Row],[Customer_ID]],Table1[#All],3,FALSE)</f>
        <v>44</v>
      </c>
      <c r="I530" t="str">
        <f>VLOOKUP(Table7[[#This Row],[Customer_ID]],Table1[#All],4,FALSE)</f>
        <v>Female</v>
      </c>
      <c r="J530" t="str">
        <f>VLOOKUP(Table7[[#This Row],[Customer_ID]],Table1[#All],5,FALSE)</f>
        <v>Lake Brandy</v>
      </c>
      <c r="K530" t="str">
        <f>VLOOKUP(Table7[[#This Row],[Customer_ID]],Table1[#All],6,FALSE)</f>
        <v>Tennessee</v>
      </c>
      <c r="L530" t="str">
        <f>VLOOKUP(Table7[[#This Row],[Customer_ID]],Table1[#All],7,FALSE)</f>
        <v>USA</v>
      </c>
      <c r="M530" t="str">
        <f>VLOOKUP(Table7[[#This Row],[Customer_ID]],Table1[#All],8,FALSE)</f>
        <v>Platinum</v>
      </c>
      <c r="N530" t="s">
        <v>1568</v>
      </c>
      <c r="O530" t="str">
        <f>VLOOKUP(Table7[[#This Row],[Product_ID]],Table4_2[#All],3,FALSE)</f>
        <v>Home</v>
      </c>
      <c r="P530" t="str">
        <f>VLOOKUP(Table7[[#This Row],[Product_ID]],Table4_2[#All],4,FALSE)</f>
        <v>Kitchen</v>
      </c>
      <c r="Q530">
        <f>VLOOKUP(Table7[[#This Row],[Product_ID]],Table4_2[#All],5,FALSE)</f>
        <v>298.86</v>
      </c>
      <c r="R530">
        <f>VLOOKUP(Table7[[#This Row],[Product_ID]],Table4_2[#All],6,FALSE)</f>
        <v>308</v>
      </c>
      <c r="S530" t="s">
        <v>1792</v>
      </c>
      <c r="T530" t="str">
        <f>VLOOKUP(Table7[[#This Row],[Store_ID]],Table5[#All],2,FALSE)</f>
        <v>Aguirre-Keller</v>
      </c>
      <c r="U530" t="str">
        <f>VLOOKUP(Table7[[#This Row],[Store_ID]],Table5[#All],3,FALSE)</f>
        <v>South</v>
      </c>
      <c r="V530" t="str">
        <f>VLOOKUP(Table7[[#This Row],[Store_ID]],Table5[#All],4,FALSE)</f>
        <v>Lake Michael</v>
      </c>
      <c r="W530" t="str">
        <f>VLOOKUP(Table7[[#This Row],[Store_ID]],Table5[#All],5,FALSE)</f>
        <v>Online</v>
      </c>
      <c r="X530">
        <v>1</v>
      </c>
      <c r="Y530">
        <v>57.94</v>
      </c>
      <c r="Z530">
        <v>0.13</v>
      </c>
      <c r="AA530" t="s">
        <v>1826</v>
      </c>
      <c r="AB530">
        <v>50.407799999999988</v>
      </c>
    </row>
    <row r="531" spans="1:28" x14ac:dyDescent="0.25">
      <c r="A531" t="s">
        <v>2355</v>
      </c>
      <c r="B531" s="2">
        <v>45338</v>
      </c>
      <c r="C531" t="s">
        <v>1080</v>
      </c>
      <c r="D531" t="str">
        <f>VLOOKUP(Table7[[#This Row],[Customer_ID]],Table1[#All],2,FALSE)</f>
        <v>Evelyn Brown</v>
      </c>
      <c r="E531">
        <f t="shared" si="25"/>
        <v>16</v>
      </c>
      <c r="F531">
        <f t="shared" si="26"/>
        <v>2</v>
      </c>
      <c r="G531">
        <f t="shared" si="27"/>
        <v>2024</v>
      </c>
      <c r="H531">
        <f>VLOOKUP(Table7[[#This Row],[Customer_ID]],Table1[#All],3,FALSE)</f>
        <v>39</v>
      </c>
      <c r="I531" t="str">
        <f>VLOOKUP(Table7[[#This Row],[Customer_ID]],Table1[#All],4,FALSE)</f>
        <v>Male</v>
      </c>
      <c r="J531" t="str">
        <f>VLOOKUP(Table7[[#This Row],[Customer_ID]],Table1[#All],5,FALSE)</f>
        <v>West Victoriaborough</v>
      </c>
      <c r="K531" t="str">
        <f>VLOOKUP(Table7[[#This Row],[Customer_ID]],Table1[#All],6,FALSE)</f>
        <v>New Mexico</v>
      </c>
      <c r="L531" t="str">
        <f>VLOOKUP(Table7[[#This Row],[Customer_ID]],Table1[#All],7,FALSE)</f>
        <v>USA</v>
      </c>
      <c r="M531" t="str">
        <f>VLOOKUP(Table7[[#This Row],[Customer_ID]],Table1[#All],8,FALSE)</f>
        <v>Gold</v>
      </c>
      <c r="N531" t="s">
        <v>1646</v>
      </c>
      <c r="O531" t="str">
        <f>VLOOKUP(Table7[[#This Row],[Product_ID]],Table4_2[#All],3,FALSE)</f>
        <v>Beauty</v>
      </c>
      <c r="P531" t="str">
        <f>VLOOKUP(Table7[[#This Row],[Product_ID]],Table4_2[#All],4,FALSE)</f>
        <v>Fragrance</v>
      </c>
      <c r="Q531">
        <f>VLOOKUP(Table7[[#This Row],[Product_ID]],Table4_2[#All],5,FALSE)</f>
        <v>43.29</v>
      </c>
      <c r="R531">
        <f>VLOOKUP(Table7[[#This Row],[Product_ID]],Table4_2[#All],6,FALSE)</f>
        <v>267</v>
      </c>
      <c r="S531" t="s">
        <v>1807</v>
      </c>
      <c r="T531" t="str">
        <f>VLOOKUP(Table7[[#This Row],[Store_ID]],Table5[#All],2,FALSE)</f>
        <v>Holloway Ltd</v>
      </c>
      <c r="U531" t="str">
        <f>VLOOKUP(Table7[[#This Row],[Store_ID]],Table5[#All],3,FALSE)</f>
        <v>North</v>
      </c>
      <c r="V531" t="str">
        <f>VLOOKUP(Table7[[#This Row],[Store_ID]],Table5[#All],4,FALSE)</f>
        <v>Bensonhaven</v>
      </c>
      <c r="W531" t="str">
        <f>VLOOKUP(Table7[[#This Row],[Store_ID]],Table5[#All],5,FALSE)</f>
        <v>Flagship</v>
      </c>
      <c r="X531">
        <v>1</v>
      </c>
      <c r="Y531">
        <v>540.1</v>
      </c>
      <c r="Z531">
        <v>0.22</v>
      </c>
      <c r="AA531" t="s">
        <v>1824</v>
      </c>
      <c r="AB531">
        <v>421.27800000000002</v>
      </c>
    </row>
    <row r="532" spans="1:28" x14ac:dyDescent="0.25">
      <c r="A532" t="s">
        <v>2356</v>
      </c>
      <c r="B532" s="2">
        <v>45552</v>
      </c>
      <c r="C532" t="s">
        <v>281</v>
      </c>
      <c r="D532" t="str">
        <f>VLOOKUP(Table7[[#This Row],[Customer_ID]],Table1[#All],2,FALSE)</f>
        <v>Katherine Young</v>
      </c>
      <c r="E532">
        <f t="shared" si="25"/>
        <v>17</v>
      </c>
      <c r="F532">
        <f t="shared" si="26"/>
        <v>9</v>
      </c>
      <c r="G532">
        <f t="shared" si="27"/>
        <v>2024</v>
      </c>
      <c r="H532">
        <f>VLOOKUP(Table7[[#This Row],[Customer_ID]],Table1[#All],3,FALSE)</f>
        <v>29</v>
      </c>
      <c r="I532" t="str">
        <f>VLOOKUP(Table7[[#This Row],[Customer_ID]],Table1[#All],4,FALSE)</f>
        <v>Male</v>
      </c>
      <c r="J532" t="str">
        <f>VLOOKUP(Table7[[#This Row],[Customer_ID]],Table1[#All],5,FALSE)</f>
        <v>North Valeriemouth</v>
      </c>
      <c r="K532" t="str">
        <f>VLOOKUP(Table7[[#This Row],[Customer_ID]],Table1[#All],6,FALSE)</f>
        <v>Vermont</v>
      </c>
      <c r="L532" t="str">
        <f>VLOOKUP(Table7[[#This Row],[Customer_ID]],Table1[#All],7,FALSE)</f>
        <v>USA</v>
      </c>
      <c r="M532" t="str">
        <f>VLOOKUP(Table7[[#This Row],[Customer_ID]],Table1[#All],8,FALSE)</f>
        <v>Gold</v>
      </c>
      <c r="N532" t="s">
        <v>1562</v>
      </c>
      <c r="O532" t="str">
        <f>VLOOKUP(Table7[[#This Row],[Product_ID]],Table4_2[#All],3,FALSE)</f>
        <v>Electronics</v>
      </c>
      <c r="P532" t="str">
        <f>VLOOKUP(Table7[[#This Row],[Product_ID]],Table4_2[#All],4,FALSE)</f>
        <v>Audio</v>
      </c>
      <c r="Q532">
        <f>VLOOKUP(Table7[[#This Row],[Product_ID]],Table4_2[#All],5,FALSE)</f>
        <v>439.07</v>
      </c>
      <c r="R532">
        <f>VLOOKUP(Table7[[#This Row],[Product_ID]],Table4_2[#All],6,FALSE)</f>
        <v>142</v>
      </c>
      <c r="S532" t="s">
        <v>1813</v>
      </c>
      <c r="T532" t="str">
        <f>VLOOKUP(Table7[[#This Row],[Store_ID]],Table5[#All],2,FALSE)</f>
        <v>Mann-Austin</v>
      </c>
      <c r="U532" t="str">
        <f>VLOOKUP(Table7[[#This Row],[Store_ID]],Table5[#All],3,FALSE)</f>
        <v>East</v>
      </c>
      <c r="V532" t="str">
        <f>VLOOKUP(Table7[[#This Row],[Store_ID]],Table5[#All],4,FALSE)</f>
        <v>Vasquezborough</v>
      </c>
      <c r="W532" t="str">
        <f>VLOOKUP(Table7[[#This Row],[Store_ID]],Table5[#All],5,FALSE)</f>
        <v>Online</v>
      </c>
      <c r="X532">
        <v>4</v>
      </c>
      <c r="Y532">
        <v>816.28</v>
      </c>
      <c r="Z532">
        <v>0.15</v>
      </c>
      <c r="AA532" t="s">
        <v>1829</v>
      </c>
      <c r="AB532">
        <v>2775.3519999999999</v>
      </c>
    </row>
    <row r="533" spans="1:28" x14ac:dyDescent="0.25">
      <c r="A533" t="s">
        <v>2357</v>
      </c>
      <c r="B533" s="2">
        <v>45895</v>
      </c>
      <c r="C533" t="s">
        <v>589</v>
      </c>
      <c r="D533" t="str">
        <f>VLOOKUP(Table7[[#This Row],[Customer_ID]],Table1[#All],2,FALSE)</f>
        <v>Michelle Myers</v>
      </c>
      <c r="E533">
        <f t="shared" si="25"/>
        <v>26</v>
      </c>
      <c r="F533">
        <f t="shared" si="26"/>
        <v>8</v>
      </c>
      <c r="G533">
        <f t="shared" si="27"/>
        <v>2025</v>
      </c>
      <c r="H533">
        <f>VLOOKUP(Table7[[#This Row],[Customer_ID]],Table1[#All],3,FALSE)</f>
        <v>33</v>
      </c>
      <c r="I533" t="str">
        <f>VLOOKUP(Table7[[#This Row],[Customer_ID]],Table1[#All],4,FALSE)</f>
        <v>Female</v>
      </c>
      <c r="J533" t="str">
        <f>VLOOKUP(Table7[[#This Row],[Customer_ID]],Table1[#All],5,FALSE)</f>
        <v>West Daniel</v>
      </c>
      <c r="K533" t="str">
        <f>VLOOKUP(Table7[[#This Row],[Customer_ID]],Table1[#All],6,FALSE)</f>
        <v>South Carolina</v>
      </c>
      <c r="L533" t="str">
        <f>VLOOKUP(Table7[[#This Row],[Customer_ID]],Table1[#All],7,FALSE)</f>
        <v>USA</v>
      </c>
      <c r="M533" t="str">
        <f>VLOOKUP(Table7[[#This Row],[Customer_ID]],Table1[#All],8,FALSE)</f>
        <v>Bronze</v>
      </c>
      <c r="N533" t="s">
        <v>1632</v>
      </c>
      <c r="O533" t="str">
        <f>VLOOKUP(Table7[[#This Row],[Product_ID]],Table4_2[#All],3,FALSE)</f>
        <v>Electronics</v>
      </c>
      <c r="P533" t="str">
        <f>VLOOKUP(Table7[[#This Row],[Product_ID]],Table4_2[#All],4,FALSE)</f>
        <v>Accessories</v>
      </c>
      <c r="Q533">
        <f>VLOOKUP(Table7[[#This Row],[Product_ID]],Table4_2[#All],5,FALSE)</f>
        <v>450.71</v>
      </c>
      <c r="R533">
        <f>VLOOKUP(Table7[[#This Row],[Product_ID]],Table4_2[#All],6,FALSE)</f>
        <v>389</v>
      </c>
      <c r="S533" t="s">
        <v>1782</v>
      </c>
      <c r="T533" t="str">
        <f>VLOOKUP(Table7[[#This Row],[Store_ID]],Table5[#All],2,FALSE)</f>
        <v>Bean, Jones and Park</v>
      </c>
      <c r="U533" t="str">
        <f>VLOOKUP(Table7[[#This Row],[Store_ID]],Table5[#All],3,FALSE)</f>
        <v>West</v>
      </c>
      <c r="V533" t="str">
        <f>VLOOKUP(Table7[[#This Row],[Store_ID]],Table5[#All],4,FALSE)</f>
        <v>Thompsonborough</v>
      </c>
      <c r="W533" t="str">
        <f>VLOOKUP(Table7[[#This Row],[Store_ID]],Table5[#All],5,FALSE)</f>
        <v>Online</v>
      </c>
      <c r="X533">
        <v>4</v>
      </c>
      <c r="Y533">
        <v>727.49</v>
      </c>
      <c r="Z533">
        <v>0.11</v>
      </c>
      <c r="AA533" t="s">
        <v>1824</v>
      </c>
      <c r="AB533">
        <v>2589.8643999999999</v>
      </c>
    </row>
    <row r="534" spans="1:28" x14ac:dyDescent="0.25">
      <c r="A534" t="s">
        <v>2358</v>
      </c>
      <c r="B534" s="2">
        <v>45447</v>
      </c>
      <c r="C534" t="s">
        <v>568</v>
      </c>
      <c r="D534" t="str">
        <f>VLOOKUP(Table7[[#This Row],[Customer_ID]],Table1[#All],2,FALSE)</f>
        <v>Amy Wilson</v>
      </c>
      <c r="E534">
        <f t="shared" si="25"/>
        <v>4</v>
      </c>
      <c r="F534">
        <f t="shared" si="26"/>
        <v>6</v>
      </c>
      <c r="G534">
        <f t="shared" si="27"/>
        <v>2024</v>
      </c>
      <c r="H534">
        <f>VLOOKUP(Table7[[#This Row],[Customer_ID]],Table1[#All],3,FALSE)</f>
        <v>44</v>
      </c>
      <c r="I534" t="str">
        <f>VLOOKUP(Table7[[#This Row],[Customer_ID]],Table1[#All],4,FALSE)</f>
        <v>Female</v>
      </c>
      <c r="J534" t="str">
        <f>VLOOKUP(Table7[[#This Row],[Customer_ID]],Table1[#All],5,FALSE)</f>
        <v>Morrisburgh</v>
      </c>
      <c r="K534" t="str">
        <f>VLOOKUP(Table7[[#This Row],[Customer_ID]],Table1[#All],6,FALSE)</f>
        <v>Indiana</v>
      </c>
      <c r="L534" t="str">
        <f>VLOOKUP(Table7[[#This Row],[Customer_ID]],Table1[#All],7,FALSE)</f>
        <v>USA</v>
      </c>
      <c r="M534" t="str">
        <f>VLOOKUP(Table7[[#This Row],[Customer_ID]],Table1[#All],8,FALSE)</f>
        <v>Platinum</v>
      </c>
      <c r="N534" t="s">
        <v>1720</v>
      </c>
      <c r="O534" t="str">
        <f>VLOOKUP(Table7[[#This Row],[Product_ID]],Table4_2[#All],3,FALSE)</f>
        <v>Home</v>
      </c>
      <c r="P534" t="str">
        <f>VLOOKUP(Table7[[#This Row],[Product_ID]],Table4_2[#All],4,FALSE)</f>
        <v>Kitchen</v>
      </c>
      <c r="Q534">
        <f>VLOOKUP(Table7[[#This Row],[Product_ID]],Table4_2[#All],5,FALSE)</f>
        <v>176.07</v>
      </c>
      <c r="R534">
        <f>VLOOKUP(Table7[[#This Row],[Product_ID]],Table4_2[#All],6,FALSE)</f>
        <v>82</v>
      </c>
      <c r="S534" t="s">
        <v>1797</v>
      </c>
      <c r="T534" t="str">
        <f>VLOOKUP(Table7[[#This Row],[Store_ID]],Table5[#All],2,FALSE)</f>
        <v>Gardner, Humphrey and Contreras</v>
      </c>
      <c r="U534" t="str">
        <f>VLOOKUP(Table7[[#This Row],[Store_ID]],Table5[#All],3,FALSE)</f>
        <v>East</v>
      </c>
      <c r="V534" t="str">
        <f>VLOOKUP(Table7[[#This Row],[Store_ID]],Table5[#All],4,FALSE)</f>
        <v>Johnsonville</v>
      </c>
      <c r="W534" t="str">
        <f>VLOOKUP(Table7[[#This Row],[Store_ID]],Table5[#All],5,FALSE)</f>
        <v>Flagship</v>
      </c>
      <c r="X534">
        <v>4</v>
      </c>
      <c r="Y534">
        <v>817.92</v>
      </c>
      <c r="Z534">
        <v>0.21</v>
      </c>
      <c r="AA534" t="s">
        <v>1824</v>
      </c>
      <c r="AB534">
        <v>2584.6271999999999</v>
      </c>
    </row>
    <row r="535" spans="1:28" x14ac:dyDescent="0.25">
      <c r="A535" t="s">
        <v>2359</v>
      </c>
      <c r="B535" s="2">
        <v>45578</v>
      </c>
      <c r="C535" t="s">
        <v>1023</v>
      </c>
      <c r="D535" t="str">
        <f>VLOOKUP(Table7[[#This Row],[Customer_ID]],Table1[#All],2,FALSE)</f>
        <v>Andrew Smith</v>
      </c>
      <c r="E535">
        <f t="shared" si="25"/>
        <v>13</v>
      </c>
      <c r="F535">
        <f t="shared" si="26"/>
        <v>10</v>
      </c>
      <c r="G535">
        <f t="shared" si="27"/>
        <v>2024</v>
      </c>
      <c r="H535">
        <f>VLOOKUP(Table7[[#This Row],[Customer_ID]],Table1[#All],3,FALSE)</f>
        <v>60</v>
      </c>
      <c r="I535" t="str">
        <f>VLOOKUP(Table7[[#This Row],[Customer_ID]],Table1[#All],4,FALSE)</f>
        <v>Male</v>
      </c>
      <c r="J535" t="str">
        <f>VLOOKUP(Table7[[#This Row],[Customer_ID]],Table1[#All],5,FALSE)</f>
        <v>East Matthew</v>
      </c>
      <c r="K535" t="str">
        <f>VLOOKUP(Table7[[#This Row],[Customer_ID]],Table1[#All],6,FALSE)</f>
        <v>Wisconsin</v>
      </c>
      <c r="L535" t="str">
        <f>VLOOKUP(Table7[[#This Row],[Customer_ID]],Table1[#All],7,FALSE)</f>
        <v>USA</v>
      </c>
      <c r="M535" t="str">
        <f>VLOOKUP(Table7[[#This Row],[Customer_ID]],Table1[#All],8,FALSE)</f>
        <v>Bronze</v>
      </c>
      <c r="N535" t="s">
        <v>1624</v>
      </c>
      <c r="O535" t="str">
        <f>VLOOKUP(Table7[[#This Row],[Product_ID]],Table4_2[#All],3,FALSE)</f>
        <v>Sports</v>
      </c>
      <c r="P535" t="str">
        <f>VLOOKUP(Table7[[#This Row],[Product_ID]],Table4_2[#All],4,FALSE)</f>
        <v>Outdoor</v>
      </c>
      <c r="Q535">
        <f>VLOOKUP(Table7[[#This Row],[Product_ID]],Table4_2[#All],5,FALSE)</f>
        <v>135.61000000000001</v>
      </c>
      <c r="R535">
        <f>VLOOKUP(Table7[[#This Row],[Product_ID]],Table4_2[#All],6,FALSE)</f>
        <v>394</v>
      </c>
      <c r="S535" t="s">
        <v>1779</v>
      </c>
      <c r="T535" t="str">
        <f>VLOOKUP(Table7[[#This Row],[Store_ID]],Table5[#All],2,FALSE)</f>
        <v>Martinez-Mullins</v>
      </c>
      <c r="U535" t="str">
        <f>VLOOKUP(Table7[[#This Row],[Store_ID]],Table5[#All],3,FALSE)</f>
        <v>South</v>
      </c>
      <c r="V535" t="str">
        <f>VLOOKUP(Table7[[#This Row],[Store_ID]],Table5[#All],4,FALSE)</f>
        <v>Williamsfurt</v>
      </c>
      <c r="W535" t="str">
        <f>VLOOKUP(Table7[[#This Row],[Store_ID]],Table5[#All],5,FALSE)</f>
        <v>Online</v>
      </c>
      <c r="X535">
        <v>2</v>
      </c>
      <c r="Y535">
        <v>358.45</v>
      </c>
      <c r="Z535">
        <v>7.0000000000000007E-2</v>
      </c>
      <c r="AA535" t="s">
        <v>1829</v>
      </c>
      <c r="AB535">
        <v>666.71699999999998</v>
      </c>
    </row>
    <row r="536" spans="1:28" x14ac:dyDescent="0.25">
      <c r="A536" t="s">
        <v>2360</v>
      </c>
      <c r="B536" s="2">
        <v>45697</v>
      </c>
      <c r="C536" t="s">
        <v>657</v>
      </c>
      <c r="D536" t="str">
        <f>VLOOKUP(Table7[[#This Row],[Customer_ID]],Table1[#All],2,FALSE)</f>
        <v>Mary Boyd</v>
      </c>
      <c r="E536">
        <f t="shared" si="25"/>
        <v>9</v>
      </c>
      <c r="F536">
        <f t="shared" si="26"/>
        <v>2</v>
      </c>
      <c r="G536">
        <f t="shared" si="27"/>
        <v>2025</v>
      </c>
      <c r="H536">
        <f>VLOOKUP(Table7[[#This Row],[Customer_ID]],Table1[#All],3,FALSE)</f>
        <v>25</v>
      </c>
      <c r="I536" t="str">
        <f>VLOOKUP(Table7[[#This Row],[Customer_ID]],Table1[#All],4,FALSE)</f>
        <v>Female</v>
      </c>
      <c r="J536" t="str">
        <f>VLOOKUP(Table7[[#This Row],[Customer_ID]],Table1[#All],5,FALSE)</f>
        <v>New Logan</v>
      </c>
      <c r="K536" t="str">
        <f>VLOOKUP(Table7[[#This Row],[Customer_ID]],Table1[#All],6,FALSE)</f>
        <v>Michigan</v>
      </c>
      <c r="L536" t="str">
        <f>VLOOKUP(Table7[[#This Row],[Customer_ID]],Table1[#All],7,FALSE)</f>
        <v>USA</v>
      </c>
      <c r="M536" t="str">
        <f>VLOOKUP(Table7[[#This Row],[Customer_ID]],Table1[#All],8,FALSE)</f>
        <v>Bronze</v>
      </c>
      <c r="N536" t="s">
        <v>1722</v>
      </c>
      <c r="O536" t="str">
        <f>VLOOKUP(Table7[[#This Row],[Product_ID]],Table4_2[#All],3,FALSE)</f>
        <v>Home</v>
      </c>
      <c r="P536" t="str">
        <f>VLOOKUP(Table7[[#This Row],[Product_ID]],Table4_2[#All],4,FALSE)</f>
        <v>Lighting</v>
      </c>
      <c r="Q536">
        <f>VLOOKUP(Table7[[#This Row],[Product_ID]],Table4_2[#All],5,FALSE)</f>
        <v>371.38</v>
      </c>
      <c r="R536">
        <f>VLOOKUP(Table7[[#This Row],[Product_ID]],Table4_2[#All],6,FALSE)</f>
        <v>220</v>
      </c>
      <c r="S536" t="s">
        <v>1786</v>
      </c>
      <c r="T536" t="str">
        <f>VLOOKUP(Table7[[#This Row],[Store_ID]],Table5[#All],2,FALSE)</f>
        <v>Moore, Padilla and Butler</v>
      </c>
      <c r="U536" t="str">
        <f>VLOOKUP(Table7[[#This Row],[Store_ID]],Table5[#All],3,FALSE)</f>
        <v>South</v>
      </c>
      <c r="V536" t="str">
        <f>VLOOKUP(Table7[[#This Row],[Store_ID]],Table5[#All],4,FALSE)</f>
        <v>East Johnstad</v>
      </c>
      <c r="W536" t="str">
        <f>VLOOKUP(Table7[[#This Row],[Store_ID]],Table5[#All],5,FALSE)</f>
        <v>Flagship</v>
      </c>
      <c r="X536">
        <v>1</v>
      </c>
      <c r="Y536">
        <v>972.06</v>
      </c>
      <c r="Z536">
        <v>0.3</v>
      </c>
      <c r="AA536" t="s">
        <v>1829</v>
      </c>
      <c r="AB536">
        <v>680.44199999999989</v>
      </c>
    </row>
    <row r="537" spans="1:28" x14ac:dyDescent="0.25">
      <c r="A537" t="s">
        <v>2361</v>
      </c>
      <c r="B537" s="2">
        <v>45281</v>
      </c>
      <c r="C537" t="s">
        <v>130</v>
      </c>
      <c r="D537" t="str">
        <f>VLOOKUP(Table7[[#This Row],[Customer_ID]],Table1[#All],2,FALSE)</f>
        <v>Mike Jennings</v>
      </c>
      <c r="E537">
        <f t="shared" si="25"/>
        <v>21</v>
      </c>
      <c r="F537">
        <f t="shared" si="26"/>
        <v>12</v>
      </c>
      <c r="G537">
        <f t="shared" si="27"/>
        <v>2023</v>
      </c>
      <c r="H537">
        <f>VLOOKUP(Table7[[#This Row],[Customer_ID]],Table1[#All],3,FALSE)</f>
        <v>48</v>
      </c>
      <c r="I537" t="str">
        <f>VLOOKUP(Table7[[#This Row],[Customer_ID]],Table1[#All],4,FALSE)</f>
        <v>Female</v>
      </c>
      <c r="J537" t="str">
        <f>VLOOKUP(Table7[[#This Row],[Customer_ID]],Table1[#All],5,FALSE)</f>
        <v>Fostermouth</v>
      </c>
      <c r="K537" t="str">
        <f>VLOOKUP(Table7[[#This Row],[Customer_ID]],Table1[#All],6,FALSE)</f>
        <v>Arizona</v>
      </c>
      <c r="L537" t="str">
        <f>VLOOKUP(Table7[[#This Row],[Customer_ID]],Table1[#All],7,FALSE)</f>
        <v>USA</v>
      </c>
      <c r="M537" t="str">
        <f>VLOOKUP(Table7[[#This Row],[Customer_ID]],Table1[#All],8,FALSE)</f>
        <v>Gold</v>
      </c>
      <c r="N537" t="s">
        <v>1580</v>
      </c>
      <c r="O537" t="str">
        <f>VLOOKUP(Table7[[#This Row],[Product_ID]],Table4_2[#All],3,FALSE)</f>
        <v>Beauty</v>
      </c>
      <c r="P537" t="str">
        <f>VLOOKUP(Table7[[#This Row],[Product_ID]],Table4_2[#All],4,FALSE)</f>
        <v>Grooming</v>
      </c>
      <c r="Q537">
        <f>VLOOKUP(Table7[[#This Row],[Product_ID]],Table4_2[#All],5,FALSE)</f>
        <v>337.42</v>
      </c>
      <c r="R537">
        <f>VLOOKUP(Table7[[#This Row],[Product_ID]],Table4_2[#All],6,FALSE)</f>
        <v>256</v>
      </c>
      <c r="S537" t="s">
        <v>1752</v>
      </c>
      <c r="T537" t="str">
        <f>VLOOKUP(Table7[[#This Row],[Store_ID]],Table5[#All],2,FALSE)</f>
        <v>Rivera-Warner</v>
      </c>
      <c r="U537" t="str">
        <f>VLOOKUP(Table7[[#This Row],[Store_ID]],Table5[#All],3,FALSE)</f>
        <v>East</v>
      </c>
      <c r="V537" t="str">
        <f>VLOOKUP(Table7[[#This Row],[Store_ID]],Table5[#All],4,FALSE)</f>
        <v>Washingtonfurt</v>
      </c>
      <c r="W537" t="str">
        <f>VLOOKUP(Table7[[#This Row],[Store_ID]],Table5[#All],5,FALSE)</f>
        <v>Flagship</v>
      </c>
      <c r="X537">
        <v>1</v>
      </c>
      <c r="Y537">
        <v>791.36</v>
      </c>
      <c r="Z537">
        <v>0.06</v>
      </c>
      <c r="AA537" t="s">
        <v>1826</v>
      </c>
      <c r="AB537">
        <v>743.87839999999994</v>
      </c>
    </row>
    <row r="538" spans="1:28" x14ac:dyDescent="0.25">
      <c r="A538" t="s">
        <v>2362</v>
      </c>
      <c r="B538" s="2">
        <v>45855</v>
      </c>
      <c r="C538" t="s">
        <v>990</v>
      </c>
      <c r="D538" t="str">
        <f>VLOOKUP(Table7[[#This Row],[Customer_ID]],Table1[#All],2,FALSE)</f>
        <v>Elizabeth Johnson</v>
      </c>
      <c r="E538">
        <f t="shared" si="25"/>
        <v>17</v>
      </c>
      <c r="F538">
        <f t="shared" si="26"/>
        <v>7</v>
      </c>
      <c r="G538">
        <f t="shared" si="27"/>
        <v>2025</v>
      </c>
      <c r="H538">
        <f>VLOOKUP(Table7[[#This Row],[Customer_ID]],Table1[#All],3,FALSE)</f>
        <v>53</v>
      </c>
      <c r="I538" t="str">
        <f>VLOOKUP(Table7[[#This Row],[Customer_ID]],Table1[#All],4,FALSE)</f>
        <v>Female</v>
      </c>
      <c r="J538" t="str">
        <f>VLOOKUP(Table7[[#This Row],[Customer_ID]],Table1[#All],5,FALSE)</f>
        <v>Anitaland</v>
      </c>
      <c r="K538" t="str">
        <f>VLOOKUP(Table7[[#This Row],[Customer_ID]],Table1[#All],6,FALSE)</f>
        <v>Washington</v>
      </c>
      <c r="L538" t="str">
        <f>VLOOKUP(Table7[[#This Row],[Customer_ID]],Table1[#All],7,FALSE)</f>
        <v>USA</v>
      </c>
      <c r="M538" t="str">
        <f>VLOOKUP(Table7[[#This Row],[Customer_ID]],Table1[#All],8,FALSE)</f>
        <v>Silver</v>
      </c>
      <c r="N538" t="s">
        <v>1676</v>
      </c>
      <c r="O538" t="str">
        <f>VLOOKUP(Table7[[#This Row],[Product_ID]],Table4_2[#All],3,FALSE)</f>
        <v>Beauty</v>
      </c>
      <c r="P538" t="str">
        <f>VLOOKUP(Table7[[#This Row],[Product_ID]],Table4_2[#All],4,FALSE)</f>
        <v>Makeup</v>
      </c>
      <c r="Q538">
        <f>VLOOKUP(Table7[[#This Row],[Product_ID]],Table4_2[#All],5,FALSE)</f>
        <v>299.11</v>
      </c>
      <c r="R538">
        <f>VLOOKUP(Table7[[#This Row],[Product_ID]],Table4_2[#All],6,FALSE)</f>
        <v>118</v>
      </c>
      <c r="S538" t="s">
        <v>1773</v>
      </c>
      <c r="T538" t="str">
        <f>VLOOKUP(Table7[[#This Row],[Store_ID]],Table5[#All],2,FALSE)</f>
        <v>Gray Ltd</v>
      </c>
      <c r="U538" t="str">
        <f>VLOOKUP(Table7[[#This Row],[Store_ID]],Table5[#All],3,FALSE)</f>
        <v>North</v>
      </c>
      <c r="V538" t="str">
        <f>VLOOKUP(Table7[[#This Row],[Store_ID]],Table5[#All],4,FALSE)</f>
        <v>New Michaelchester</v>
      </c>
      <c r="W538" t="str">
        <f>VLOOKUP(Table7[[#This Row],[Store_ID]],Table5[#All],5,FALSE)</f>
        <v>Outlet</v>
      </c>
      <c r="X538">
        <v>4</v>
      </c>
      <c r="Y538">
        <v>839.65</v>
      </c>
      <c r="Z538">
        <v>0.26</v>
      </c>
      <c r="AA538" t="s">
        <v>1829</v>
      </c>
      <c r="AB538">
        <v>2485.364</v>
      </c>
    </row>
    <row r="539" spans="1:28" x14ac:dyDescent="0.25">
      <c r="A539" t="s">
        <v>2363</v>
      </c>
      <c r="B539" s="2">
        <v>45793</v>
      </c>
      <c r="C539" t="s">
        <v>815</v>
      </c>
      <c r="D539" t="str">
        <f>VLOOKUP(Table7[[#This Row],[Customer_ID]],Table1[#All],2,FALSE)</f>
        <v>Damon Perez</v>
      </c>
      <c r="E539">
        <f t="shared" si="25"/>
        <v>16</v>
      </c>
      <c r="F539">
        <f t="shared" si="26"/>
        <v>5</v>
      </c>
      <c r="G539">
        <f t="shared" si="27"/>
        <v>2025</v>
      </c>
      <c r="H539">
        <f>VLOOKUP(Table7[[#This Row],[Customer_ID]],Table1[#All],3,FALSE)</f>
        <v>21</v>
      </c>
      <c r="I539" t="str">
        <f>VLOOKUP(Table7[[#This Row],[Customer_ID]],Table1[#All],4,FALSE)</f>
        <v>Male</v>
      </c>
      <c r="J539" t="str">
        <f>VLOOKUP(Table7[[#This Row],[Customer_ID]],Table1[#All],5,FALSE)</f>
        <v>Jasonton</v>
      </c>
      <c r="K539" t="str">
        <f>VLOOKUP(Table7[[#This Row],[Customer_ID]],Table1[#All],6,FALSE)</f>
        <v>Ohio</v>
      </c>
      <c r="L539" t="str">
        <f>VLOOKUP(Table7[[#This Row],[Customer_ID]],Table1[#All],7,FALSE)</f>
        <v>USA</v>
      </c>
      <c r="M539" t="str">
        <f>VLOOKUP(Table7[[#This Row],[Customer_ID]],Table1[#All],8,FALSE)</f>
        <v>Gold</v>
      </c>
      <c r="N539" t="s">
        <v>1692</v>
      </c>
      <c r="O539" t="str">
        <f>VLOOKUP(Table7[[#This Row],[Product_ID]],Table4_2[#All],3,FALSE)</f>
        <v>Sports</v>
      </c>
      <c r="P539" t="str">
        <f>VLOOKUP(Table7[[#This Row],[Product_ID]],Table4_2[#All],4,FALSE)</f>
        <v>Fitness</v>
      </c>
      <c r="Q539">
        <f>VLOOKUP(Table7[[#This Row],[Product_ID]],Table4_2[#All],5,FALSE)</f>
        <v>477.61</v>
      </c>
      <c r="R539">
        <f>VLOOKUP(Table7[[#This Row],[Product_ID]],Table4_2[#All],6,FALSE)</f>
        <v>300</v>
      </c>
      <c r="S539" t="s">
        <v>1761</v>
      </c>
      <c r="T539" t="str">
        <f>VLOOKUP(Table7[[#This Row],[Store_ID]],Table5[#All],2,FALSE)</f>
        <v>Black-Horn</v>
      </c>
      <c r="U539" t="str">
        <f>VLOOKUP(Table7[[#This Row],[Store_ID]],Table5[#All],3,FALSE)</f>
        <v>South</v>
      </c>
      <c r="V539" t="str">
        <f>VLOOKUP(Table7[[#This Row],[Store_ID]],Table5[#All],4,FALSE)</f>
        <v>North Nancyview</v>
      </c>
      <c r="W539" t="str">
        <f>VLOOKUP(Table7[[#This Row],[Store_ID]],Table5[#All],5,FALSE)</f>
        <v>Outlet</v>
      </c>
      <c r="X539">
        <v>2</v>
      </c>
      <c r="Y539">
        <v>245.52</v>
      </c>
      <c r="Z539">
        <v>0.11</v>
      </c>
      <c r="AA539" t="s">
        <v>1829</v>
      </c>
      <c r="AB539">
        <v>437.0256</v>
      </c>
    </row>
    <row r="540" spans="1:28" x14ac:dyDescent="0.25">
      <c r="A540" t="s">
        <v>2364</v>
      </c>
      <c r="B540" s="2">
        <v>45881</v>
      </c>
      <c r="C540" t="s">
        <v>1211</v>
      </c>
      <c r="D540" t="str">
        <f>VLOOKUP(Table7[[#This Row],[Customer_ID]],Table1[#All],2,FALSE)</f>
        <v>Timothy Valenzuela</v>
      </c>
      <c r="E540">
        <f t="shared" si="25"/>
        <v>12</v>
      </c>
      <c r="F540">
        <f t="shared" si="26"/>
        <v>8</v>
      </c>
      <c r="G540">
        <f t="shared" si="27"/>
        <v>2025</v>
      </c>
      <c r="H540">
        <f>VLOOKUP(Table7[[#This Row],[Customer_ID]],Table1[#All],3,FALSE)</f>
        <v>53</v>
      </c>
      <c r="I540" t="str">
        <f>VLOOKUP(Table7[[#This Row],[Customer_ID]],Table1[#All],4,FALSE)</f>
        <v>Male</v>
      </c>
      <c r="J540" t="str">
        <f>VLOOKUP(Table7[[#This Row],[Customer_ID]],Table1[#All],5,FALSE)</f>
        <v>Stevensshire</v>
      </c>
      <c r="K540" t="str">
        <f>VLOOKUP(Table7[[#This Row],[Customer_ID]],Table1[#All],6,FALSE)</f>
        <v>Missouri</v>
      </c>
      <c r="L540" t="str">
        <f>VLOOKUP(Table7[[#This Row],[Customer_ID]],Table1[#All],7,FALSE)</f>
        <v>USA</v>
      </c>
      <c r="M540" t="str">
        <f>VLOOKUP(Table7[[#This Row],[Customer_ID]],Table1[#All],8,FALSE)</f>
        <v>Platinum</v>
      </c>
      <c r="N540" t="s">
        <v>1712</v>
      </c>
      <c r="O540" t="str">
        <f>VLOOKUP(Table7[[#This Row],[Product_ID]],Table4_2[#All],3,FALSE)</f>
        <v>Sports</v>
      </c>
      <c r="P540" t="str">
        <f>VLOOKUP(Table7[[#This Row],[Product_ID]],Table4_2[#All],4,FALSE)</f>
        <v>Fitness</v>
      </c>
      <c r="Q540">
        <f>VLOOKUP(Table7[[#This Row],[Product_ID]],Table4_2[#All],5,FALSE)</f>
        <v>152.91999999999999</v>
      </c>
      <c r="R540">
        <f>VLOOKUP(Table7[[#This Row],[Product_ID]],Table4_2[#All],6,FALSE)</f>
        <v>281</v>
      </c>
      <c r="S540" t="s">
        <v>1782</v>
      </c>
      <c r="T540" t="str">
        <f>VLOOKUP(Table7[[#This Row],[Store_ID]],Table5[#All],2,FALSE)</f>
        <v>Bean, Jones and Park</v>
      </c>
      <c r="U540" t="str">
        <f>VLOOKUP(Table7[[#This Row],[Store_ID]],Table5[#All],3,FALSE)</f>
        <v>West</v>
      </c>
      <c r="V540" t="str">
        <f>VLOOKUP(Table7[[#This Row],[Store_ID]],Table5[#All],4,FALSE)</f>
        <v>Thompsonborough</v>
      </c>
      <c r="W540" t="str">
        <f>VLOOKUP(Table7[[#This Row],[Store_ID]],Table5[#All],5,FALSE)</f>
        <v>Online</v>
      </c>
      <c r="X540">
        <v>3</v>
      </c>
      <c r="Y540">
        <v>787.91</v>
      </c>
      <c r="Z540">
        <v>0.06</v>
      </c>
      <c r="AA540" t="s">
        <v>1826</v>
      </c>
      <c r="AB540">
        <v>2221.9061999999999</v>
      </c>
    </row>
    <row r="541" spans="1:28" x14ac:dyDescent="0.25">
      <c r="A541" t="s">
        <v>2365</v>
      </c>
      <c r="B541" s="2">
        <v>45890</v>
      </c>
      <c r="C541" t="s">
        <v>202</v>
      </c>
      <c r="D541" t="str">
        <f>VLOOKUP(Table7[[#This Row],[Customer_ID]],Table1[#All],2,FALSE)</f>
        <v>Sharon Brown</v>
      </c>
      <c r="E541">
        <f t="shared" si="25"/>
        <v>21</v>
      </c>
      <c r="F541">
        <f t="shared" si="26"/>
        <v>8</v>
      </c>
      <c r="G541">
        <f t="shared" si="27"/>
        <v>2025</v>
      </c>
      <c r="H541">
        <f>VLOOKUP(Table7[[#This Row],[Customer_ID]],Table1[#All],3,FALSE)</f>
        <v>37</v>
      </c>
      <c r="I541" t="str">
        <f>VLOOKUP(Table7[[#This Row],[Customer_ID]],Table1[#All],4,FALSE)</f>
        <v>Female</v>
      </c>
      <c r="J541" t="str">
        <f>VLOOKUP(Table7[[#This Row],[Customer_ID]],Table1[#All],5,FALSE)</f>
        <v>East Andrea</v>
      </c>
      <c r="K541" t="str">
        <f>VLOOKUP(Table7[[#This Row],[Customer_ID]],Table1[#All],6,FALSE)</f>
        <v>Michigan</v>
      </c>
      <c r="L541" t="str">
        <f>VLOOKUP(Table7[[#This Row],[Customer_ID]],Table1[#All],7,FALSE)</f>
        <v>USA</v>
      </c>
      <c r="M541" t="str">
        <f>VLOOKUP(Table7[[#This Row],[Customer_ID]],Table1[#All],8,FALSE)</f>
        <v>Gold</v>
      </c>
      <c r="N541" t="s">
        <v>1698</v>
      </c>
      <c r="O541" t="str">
        <f>VLOOKUP(Table7[[#This Row],[Product_ID]],Table4_2[#All],3,FALSE)</f>
        <v>Clothing</v>
      </c>
      <c r="P541" t="str">
        <f>VLOOKUP(Table7[[#This Row],[Product_ID]],Table4_2[#All],4,FALSE)</f>
        <v>Footwear</v>
      </c>
      <c r="Q541">
        <f>VLOOKUP(Table7[[#This Row],[Product_ID]],Table4_2[#All],5,FALSE)</f>
        <v>158.13999999999999</v>
      </c>
      <c r="R541">
        <f>VLOOKUP(Table7[[#This Row],[Product_ID]],Table4_2[#All],6,FALSE)</f>
        <v>82</v>
      </c>
      <c r="S541" t="s">
        <v>1769</v>
      </c>
      <c r="T541" t="str">
        <f>VLOOKUP(Table7[[#This Row],[Store_ID]],Table5[#All],2,FALSE)</f>
        <v>Alexander Group</v>
      </c>
      <c r="U541" t="str">
        <f>VLOOKUP(Table7[[#This Row],[Store_ID]],Table5[#All],3,FALSE)</f>
        <v>South</v>
      </c>
      <c r="V541" t="str">
        <f>VLOOKUP(Table7[[#This Row],[Store_ID]],Table5[#All],4,FALSE)</f>
        <v>Port Sharon</v>
      </c>
      <c r="W541" t="str">
        <f>VLOOKUP(Table7[[#This Row],[Store_ID]],Table5[#All],5,FALSE)</f>
        <v>Online</v>
      </c>
      <c r="X541">
        <v>2</v>
      </c>
      <c r="Y541">
        <v>709.17</v>
      </c>
      <c r="Z541">
        <v>0.22</v>
      </c>
      <c r="AA541" t="s">
        <v>1824</v>
      </c>
      <c r="AB541">
        <v>1106.3052</v>
      </c>
    </row>
    <row r="542" spans="1:28" x14ac:dyDescent="0.25">
      <c r="A542" t="s">
        <v>2366</v>
      </c>
      <c r="B542" s="2">
        <v>45251</v>
      </c>
      <c r="C542" t="s">
        <v>755</v>
      </c>
      <c r="D542" t="str">
        <f>VLOOKUP(Table7[[#This Row],[Customer_ID]],Table1[#All],2,FALSE)</f>
        <v>Jon Ortiz</v>
      </c>
      <c r="E542">
        <f t="shared" si="25"/>
        <v>21</v>
      </c>
      <c r="F542">
        <f t="shared" si="26"/>
        <v>11</v>
      </c>
      <c r="G542">
        <f t="shared" si="27"/>
        <v>2023</v>
      </c>
      <c r="H542">
        <f>VLOOKUP(Table7[[#This Row],[Customer_ID]],Table1[#All],3,FALSE)</f>
        <v>28</v>
      </c>
      <c r="I542" t="str">
        <f>VLOOKUP(Table7[[#This Row],[Customer_ID]],Table1[#All],4,FALSE)</f>
        <v>Female</v>
      </c>
      <c r="J542" t="str">
        <f>VLOOKUP(Table7[[#This Row],[Customer_ID]],Table1[#All],5,FALSE)</f>
        <v>South Angelaport</v>
      </c>
      <c r="K542" t="str">
        <f>VLOOKUP(Table7[[#This Row],[Customer_ID]],Table1[#All],6,FALSE)</f>
        <v>Delaware</v>
      </c>
      <c r="L542" t="str">
        <f>VLOOKUP(Table7[[#This Row],[Customer_ID]],Table1[#All],7,FALSE)</f>
        <v>USA</v>
      </c>
      <c r="M542" t="str">
        <f>VLOOKUP(Table7[[#This Row],[Customer_ID]],Table1[#All],8,FALSE)</f>
        <v>Bronze</v>
      </c>
      <c r="N542" t="s">
        <v>1730</v>
      </c>
      <c r="O542" t="str">
        <f>VLOOKUP(Table7[[#This Row],[Product_ID]],Table4_2[#All],3,FALSE)</f>
        <v>Clothing</v>
      </c>
      <c r="P542" t="str">
        <f>VLOOKUP(Table7[[#This Row],[Product_ID]],Table4_2[#All],4,FALSE)</f>
        <v>Footwear</v>
      </c>
      <c r="Q542">
        <f>VLOOKUP(Table7[[#This Row],[Product_ID]],Table4_2[#All],5,FALSE)</f>
        <v>438.25</v>
      </c>
      <c r="R542">
        <f>VLOOKUP(Table7[[#This Row],[Product_ID]],Table4_2[#All],6,FALSE)</f>
        <v>496</v>
      </c>
      <c r="S542" t="s">
        <v>1779</v>
      </c>
      <c r="T542" t="str">
        <f>VLOOKUP(Table7[[#This Row],[Store_ID]],Table5[#All],2,FALSE)</f>
        <v>Martinez-Mullins</v>
      </c>
      <c r="U542" t="str">
        <f>VLOOKUP(Table7[[#This Row],[Store_ID]],Table5[#All],3,FALSE)</f>
        <v>South</v>
      </c>
      <c r="V542" t="str">
        <f>VLOOKUP(Table7[[#This Row],[Store_ID]],Table5[#All],4,FALSE)</f>
        <v>Williamsfurt</v>
      </c>
      <c r="W542" t="str">
        <f>VLOOKUP(Table7[[#This Row],[Store_ID]],Table5[#All],5,FALSE)</f>
        <v>Online</v>
      </c>
      <c r="X542">
        <v>2</v>
      </c>
      <c r="Y542">
        <v>533.91999999999996</v>
      </c>
      <c r="Z542">
        <v>0.13</v>
      </c>
      <c r="AA542" t="s">
        <v>1824</v>
      </c>
      <c r="AB542">
        <v>929.02079999999989</v>
      </c>
    </row>
    <row r="543" spans="1:28" x14ac:dyDescent="0.25">
      <c r="A543" t="s">
        <v>2367</v>
      </c>
      <c r="B543" s="2">
        <v>45695</v>
      </c>
      <c r="C543" t="s">
        <v>1513</v>
      </c>
      <c r="D543" t="str">
        <f>VLOOKUP(Table7[[#This Row],[Customer_ID]],Table1[#All],2,FALSE)</f>
        <v>Darrell Miller</v>
      </c>
      <c r="E543">
        <f t="shared" si="25"/>
        <v>7</v>
      </c>
      <c r="F543">
        <f t="shared" si="26"/>
        <v>2</v>
      </c>
      <c r="G543">
        <f t="shared" si="27"/>
        <v>2025</v>
      </c>
      <c r="H543">
        <f>VLOOKUP(Table7[[#This Row],[Customer_ID]],Table1[#All],3,FALSE)</f>
        <v>59</v>
      </c>
      <c r="I543" t="str">
        <f>VLOOKUP(Table7[[#This Row],[Customer_ID]],Table1[#All],4,FALSE)</f>
        <v>Female</v>
      </c>
      <c r="J543" t="str">
        <f>VLOOKUP(Table7[[#This Row],[Customer_ID]],Table1[#All],5,FALSE)</f>
        <v>Port Carol</v>
      </c>
      <c r="K543" t="str">
        <f>VLOOKUP(Table7[[#This Row],[Customer_ID]],Table1[#All],6,FALSE)</f>
        <v>Florida</v>
      </c>
      <c r="L543" t="str">
        <f>VLOOKUP(Table7[[#This Row],[Customer_ID]],Table1[#All],7,FALSE)</f>
        <v>USA</v>
      </c>
      <c r="M543" t="str">
        <f>VLOOKUP(Table7[[#This Row],[Customer_ID]],Table1[#All],8,FALSE)</f>
        <v>Platinum</v>
      </c>
      <c r="N543" t="s">
        <v>1632</v>
      </c>
      <c r="O543" t="str">
        <f>VLOOKUP(Table7[[#This Row],[Product_ID]],Table4_2[#All],3,FALSE)</f>
        <v>Electronics</v>
      </c>
      <c r="P543" t="str">
        <f>VLOOKUP(Table7[[#This Row],[Product_ID]],Table4_2[#All],4,FALSE)</f>
        <v>Accessories</v>
      </c>
      <c r="Q543">
        <f>VLOOKUP(Table7[[#This Row],[Product_ID]],Table4_2[#All],5,FALSE)</f>
        <v>450.71</v>
      </c>
      <c r="R543">
        <f>VLOOKUP(Table7[[#This Row],[Product_ID]],Table4_2[#All],6,FALSE)</f>
        <v>389</v>
      </c>
      <c r="S543" t="s">
        <v>1752</v>
      </c>
      <c r="T543" t="str">
        <f>VLOOKUP(Table7[[#This Row],[Store_ID]],Table5[#All],2,FALSE)</f>
        <v>Rivera-Warner</v>
      </c>
      <c r="U543" t="str">
        <f>VLOOKUP(Table7[[#This Row],[Store_ID]],Table5[#All],3,FALSE)</f>
        <v>East</v>
      </c>
      <c r="V543" t="str">
        <f>VLOOKUP(Table7[[#This Row],[Store_ID]],Table5[#All],4,FALSE)</f>
        <v>Washingtonfurt</v>
      </c>
      <c r="W543" t="str">
        <f>VLOOKUP(Table7[[#This Row],[Store_ID]],Table5[#All],5,FALSE)</f>
        <v>Flagship</v>
      </c>
      <c r="X543">
        <v>1</v>
      </c>
      <c r="Y543">
        <v>878.84</v>
      </c>
      <c r="Z543">
        <v>0.28000000000000003</v>
      </c>
      <c r="AA543" t="s">
        <v>1829</v>
      </c>
      <c r="AB543">
        <v>632.76480000000004</v>
      </c>
    </row>
    <row r="544" spans="1:28" x14ac:dyDescent="0.25">
      <c r="A544" t="s">
        <v>2368</v>
      </c>
      <c r="B544" s="2">
        <v>45287</v>
      </c>
      <c r="C544" t="s">
        <v>666</v>
      </c>
      <c r="D544" t="str">
        <f>VLOOKUP(Table7[[#This Row],[Customer_ID]],Table1[#All],2,FALSE)</f>
        <v>Tiffany Herrera</v>
      </c>
      <c r="E544">
        <f t="shared" si="25"/>
        <v>27</v>
      </c>
      <c r="F544">
        <f t="shared" si="26"/>
        <v>12</v>
      </c>
      <c r="G544">
        <f t="shared" si="27"/>
        <v>2023</v>
      </c>
      <c r="H544">
        <f>VLOOKUP(Table7[[#This Row],[Customer_ID]],Table1[#All],3,FALSE)</f>
        <v>52</v>
      </c>
      <c r="I544" t="str">
        <f>VLOOKUP(Table7[[#This Row],[Customer_ID]],Table1[#All],4,FALSE)</f>
        <v>Male</v>
      </c>
      <c r="J544" t="str">
        <f>VLOOKUP(Table7[[#This Row],[Customer_ID]],Table1[#All],5,FALSE)</f>
        <v>New Dianebury</v>
      </c>
      <c r="K544" t="str">
        <f>VLOOKUP(Table7[[#This Row],[Customer_ID]],Table1[#All],6,FALSE)</f>
        <v>Virginia</v>
      </c>
      <c r="L544" t="str">
        <f>VLOOKUP(Table7[[#This Row],[Customer_ID]],Table1[#All],7,FALSE)</f>
        <v>USA</v>
      </c>
      <c r="M544" t="str">
        <f>VLOOKUP(Table7[[#This Row],[Customer_ID]],Table1[#All],8,FALSE)</f>
        <v>Platinum</v>
      </c>
      <c r="N544" t="s">
        <v>1636</v>
      </c>
      <c r="O544" t="str">
        <f>VLOOKUP(Table7[[#This Row],[Product_ID]],Table4_2[#All],3,FALSE)</f>
        <v>Sports</v>
      </c>
      <c r="P544" t="str">
        <f>VLOOKUP(Table7[[#This Row],[Product_ID]],Table4_2[#All],4,FALSE)</f>
        <v>Fitness</v>
      </c>
      <c r="Q544">
        <f>VLOOKUP(Table7[[#This Row],[Product_ID]],Table4_2[#All],5,FALSE)</f>
        <v>167.12</v>
      </c>
      <c r="R544">
        <f>VLOOKUP(Table7[[#This Row],[Product_ID]],Table4_2[#All],6,FALSE)</f>
        <v>316</v>
      </c>
      <c r="S544" t="s">
        <v>1804</v>
      </c>
      <c r="T544" t="str">
        <f>VLOOKUP(Table7[[#This Row],[Store_ID]],Table5[#All],2,FALSE)</f>
        <v>Frederick-Wright</v>
      </c>
      <c r="U544" t="str">
        <f>VLOOKUP(Table7[[#This Row],[Store_ID]],Table5[#All],3,FALSE)</f>
        <v>West</v>
      </c>
      <c r="V544" t="str">
        <f>VLOOKUP(Table7[[#This Row],[Store_ID]],Table5[#All],4,FALSE)</f>
        <v>New Jimmymouth</v>
      </c>
      <c r="W544" t="str">
        <f>VLOOKUP(Table7[[#This Row],[Store_ID]],Table5[#All],5,FALSE)</f>
        <v>Flagship</v>
      </c>
      <c r="X544">
        <v>1</v>
      </c>
      <c r="Y544">
        <v>442.36</v>
      </c>
      <c r="Z544">
        <v>0.14000000000000001</v>
      </c>
      <c r="AA544" t="s">
        <v>1824</v>
      </c>
      <c r="AB544">
        <v>380.42959999999999</v>
      </c>
    </row>
    <row r="545" spans="1:28" x14ac:dyDescent="0.25">
      <c r="A545" t="s">
        <v>2369</v>
      </c>
      <c r="B545" s="2">
        <v>45711</v>
      </c>
      <c r="C545" t="s">
        <v>1047</v>
      </c>
      <c r="D545" t="str">
        <f>VLOOKUP(Table7[[#This Row],[Customer_ID]],Table1[#All],2,FALSE)</f>
        <v>Teresa Johnson</v>
      </c>
      <c r="E545">
        <f t="shared" si="25"/>
        <v>23</v>
      </c>
      <c r="F545">
        <f t="shared" si="26"/>
        <v>2</v>
      </c>
      <c r="G545">
        <f t="shared" si="27"/>
        <v>2025</v>
      </c>
      <c r="H545">
        <f>VLOOKUP(Table7[[#This Row],[Customer_ID]],Table1[#All],3,FALSE)</f>
        <v>64</v>
      </c>
      <c r="I545" t="str">
        <f>VLOOKUP(Table7[[#This Row],[Customer_ID]],Table1[#All],4,FALSE)</f>
        <v>Female</v>
      </c>
      <c r="J545" t="str">
        <f>VLOOKUP(Table7[[#This Row],[Customer_ID]],Table1[#All],5,FALSE)</f>
        <v>Johnsonbury</v>
      </c>
      <c r="K545" t="str">
        <f>VLOOKUP(Table7[[#This Row],[Customer_ID]],Table1[#All],6,FALSE)</f>
        <v>Georgia</v>
      </c>
      <c r="L545" t="str">
        <f>VLOOKUP(Table7[[#This Row],[Customer_ID]],Table1[#All],7,FALSE)</f>
        <v>USA</v>
      </c>
      <c r="M545" t="str">
        <f>VLOOKUP(Table7[[#This Row],[Customer_ID]],Table1[#All],8,FALSE)</f>
        <v>Gold</v>
      </c>
      <c r="N545" t="s">
        <v>1618</v>
      </c>
      <c r="O545" t="str">
        <f>VLOOKUP(Table7[[#This Row],[Product_ID]],Table4_2[#All],3,FALSE)</f>
        <v>Home</v>
      </c>
      <c r="P545" t="str">
        <f>VLOOKUP(Table7[[#This Row],[Product_ID]],Table4_2[#All],4,FALSE)</f>
        <v>Lighting</v>
      </c>
      <c r="Q545">
        <f>VLOOKUP(Table7[[#This Row],[Product_ID]],Table4_2[#All],5,FALSE)</f>
        <v>382.22</v>
      </c>
      <c r="R545">
        <f>VLOOKUP(Table7[[#This Row],[Product_ID]],Table4_2[#All],6,FALSE)</f>
        <v>329</v>
      </c>
      <c r="S545" t="s">
        <v>1776</v>
      </c>
      <c r="T545" t="str">
        <f>VLOOKUP(Table7[[#This Row],[Store_ID]],Table5[#All],2,FALSE)</f>
        <v>Benson-Elliott</v>
      </c>
      <c r="U545" t="str">
        <f>VLOOKUP(Table7[[#This Row],[Store_ID]],Table5[#All],3,FALSE)</f>
        <v>East</v>
      </c>
      <c r="V545" t="str">
        <f>VLOOKUP(Table7[[#This Row],[Store_ID]],Table5[#All],4,FALSE)</f>
        <v>Port Josephberg</v>
      </c>
      <c r="W545" t="str">
        <f>VLOOKUP(Table7[[#This Row],[Store_ID]],Table5[#All],5,FALSE)</f>
        <v>Online</v>
      </c>
      <c r="X545">
        <v>1</v>
      </c>
      <c r="Y545">
        <v>763.34</v>
      </c>
      <c r="Z545">
        <v>0.11</v>
      </c>
      <c r="AA545" t="s">
        <v>1829</v>
      </c>
      <c r="AB545">
        <v>679.37260000000003</v>
      </c>
    </row>
    <row r="546" spans="1:28" x14ac:dyDescent="0.25">
      <c r="A546" t="s">
        <v>2370</v>
      </c>
      <c r="B546" s="2">
        <v>45842</v>
      </c>
      <c r="C546" t="s">
        <v>553</v>
      </c>
      <c r="D546" t="str">
        <f>VLOOKUP(Table7[[#This Row],[Customer_ID]],Table1[#All],2,FALSE)</f>
        <v>Patricia Gardner</v>
      </c>
      <c r="E546">
        <f t="shared" si="25"/>
        <v>4</v>
      </c>
      <c r="F546">
        <f t="shared" si="26"/>
        <v>7</v>
      </c>
      <c r="G546">
        <f t="shared" si="27"/>
        <v>2025</v>
      </c>
      <c r="H546">
        <f>VLOOKUP(Table7[[#This Row],[Customer_ID]],Table1[#All],3,FALSE)</f>
        <v>25</v>
      </c>
      <c r="I546" t="str">
        <f>VLOOKUP(Table7[[#This Row],[Customer_ID]],Table1[#All],4,FALSE)</f>
        <v>Female</v>
      </c>
      <c r="J546" t="str">
        <f>VLOOKUP(Table7[[#This Row],[Customer_ID]],Table1[#All],5,FALSE)</f>
        <v>South Ashleyton</v>
      </c>
      <c r="K546" t="str">
        <f>VLOOKUP(Table7[[#This Row],[Customer_ID]],Table1[#All],6,FALSE)</f>
        <v>Michigan</v>
      </c>
      <c r="L546" t="str">
        <f>VLOOKUP(Table7[[#This Row],[Customer_ID]],Table1[#All],7,FALSE)</f>
        <v>USA</v>
      </c>
      <c r="M546" t="str">
        <f>VLOOKUP(Table7[[#This Row],[Customer_ID]],Table1[#All],8,FALSE)</f>
        <v>Silver</v>
      </c>
      <c r="N546" t="s">
        <v>1666</v>
      </c>
      <c r="O546" t="str">
        <f>VLOOKUP(Table7[[#This Row],[Product_ID]],Table4_2[#All],3,FALSE)</f>
        <v>Beauty</v>
      </c>
      <c r="P546" t="str">
        <f>VLOOKUP(Table7[[#This Row],[Product_ID]],Table4_2[#All],4,FALSE)</f>
        <v>Haircare</v>
      </c>
      <c r="Q546">
        <f>VLOOKUP(Table7[[#This Row],[Product_ID]],Table4_2[#All],5,FALSE)</f>
        <v>17.309999999999999</v>
      </c>
      <c r="R546">
        <f>VLOOKUP(Table7[[#This Row],[Product_ID]],Table4_2[#All],6,FALSE)</f>
        <v>399</v>
      </c>
      <c r="S546" t="s">
        <v>1810</v>
      </c>
      <c r="T546" t="str">
        <f>VLOOKUP(Table7[[#This Row],[Store_ID]],Table5[#All],2,FALSE)</f>
        <v>Guerrero-Schmitt</v>
      </c>
      <c r="U546" t="str">
        <f>VLOOKUP(Table7[[#This Row],[Store_ID]],Table5[#All],3,FALSE)</f>
        <v>East</v>
      </c>
      <c r="V546" t="str">
        <f>VLOOKUP(Table7[[#This Row],[Store_ID]],Table5[#All],4,FALSE)</f>
        <v>East Stevechester</v>
      </c>
      <c r="W546" t="str">
        <f>VLOOKUP(Table7[[#This Row],[Store_ID]],Table5[#All],5,FALSE)</f>
        <v>Flagship</v>
      </c>
      <c r="X546">
        <v>3</v>
      </c>
      <c r="Y546">
        <v>178.22</v>
      </c>
      <c r="Z546">
        <v>0.15</v>
      </c>
      <c r="AA546" t="s">
        <v>1829</v>
      </c>
      <c r="AB546">
        <v>454.46100000000001</v>
      </c>
    </row>
    <row r="547" spans="1:28" x14ac:dyDescent="0.25">
      <c r="A547" t="s">
        <v>2371</v>
      </c>
      <c r="B547" s="2">
        <v>45255</v>
      </c>
      <c r="C547" t="s">
        <v>366</v>
      </c>
      <c r="D547" t="str">
        <f>VLOOKUP(Table7[[#This Row],[Customer_ID]],Table1[#All],2,FALSE)</f>
        <v>Steven Stein</v>
      </c>
      <c r="E547">
        <f t="shared" si="25"/>
        <v>25</v>
      </c>
      <c r="F547">
        <f t="shared" si="26"/>
        <v>11</v>
      </c>
      <c r="G547">
        <f t="shared" si="27"/>
        <v>2023</v>
      </c>
      <c r="H547">
        <f>VLOOKUP(Table7[[#This Row],[Customer_ID]],Table1[#All],3,FALSE)</f>
        <v>21</v>
      </c>
      <c r="I547" t="str">
        <f>VLOOKUP(Table7[[#This Row],[Customer_ID]],Table1[#All],4,FALSE)</f>
        <v>Male</v>
      </c>
      <c r="J547" t="str">
        <f>VLOOKUP(Table7[[#This Row],[Customer_ID]],Table1[#All],5,FALSE)</f>
        <v>West Lauren</v>
      </c>
      <c r="K547" t="str">
        <f>VLOOKUP(Table7[[#This Row],[Customer_ID]],Table1[#All],6,FALSE)</f>
        <v>Connecticut</v>
      </c>
      <c r="L547" t="str">
        <f>VLOOKUP(Table7[[#This Row],[Customer_ID]],Table1[#All],7,FALSE)</f>
        <v>USA</v>
      </c>
      <c r="M547" t="str">
        <f>VLOOKUP(Table7[[#This Row],[Customer_ID]],Table1[#All],8,FALSE)</f>
        <v>Bronze</v>
      </c>
      <c r="N547" t="s">
        <v>1600</v>
      </c>
      <c r="O547" t="str">
        <f>VLOOKUP(Table7[[#This Row],[Product_ID]],Table4_2[#All],3,FALSE)</f>
        <v>Electronics</v>
      </c>
      <c r="P547" t="str">
        <f>VLOOKUP(Table7[[#This Row],[Product_ID]],Table4_2[#All],4,FALSE)</f>
        <v>Audio</v>
      </c>
      <c r="Q547">
        <f>VLOOKUP(Table7[[#This Row],[Product_ID]],Table4_2[#All],5,FALSE)</f>
        <v>322.41000000000003</v>
      </c>
      <c r="R547">
        <f>VLOOKUP(Table7[[#This Row],[Product_ID]],Table4_2[#All],6,FALSE)</f>
        <v>213</v>
      </c>
      <c r="S547" t="s">
        <v>1757</v>
      </c>
      <c r="T547" t="str">
        <f>VLOOKUP(Table7[[#This Row],[Store_ID]],Table5[#All],2,FALSE)</f>
        <v>Martinez, Adkins and Johnson</v>
      </c>
      <c r="U547" t="str">
        <f>VLOOKUP(Table7[[#This Row],[Store_ID]],Table5[#All],3,FALSE)</f>
        <v>North</v>
      </c>
      <c r="V547" t="str">
        <f>VLOOKUP(Table7[[#This Row],[Store_ID]],Table5[#All],4,FALSE)</f>
        <v>Danielmouth</v>
      </c>
      <c r="W547" t="str">
        <f>VLOOKUP(Table7[[#This Row],[Store_ID]],Table5[#All],5,FALSE)</f>
        <v>Flagship</v>
      </c>
      <c r="X547">
        <v>4</v>
      </c>
      <c r="Y547">
        <v>90.32</v>
      </c>
      <c r="Z547">
        <v>0.08</v>
      </c>
      <c r="AA547" t="s">
        <v>1826</v>
      </c>
      <c r="AB547">
        <v>332.37759999999997</v>
      </c>
    </row>
    <row r="548" spans="1:28" x14ac:dyDescent="0.25">
      <c r="A548" t="s">
        <v>2372</v>
      </c>
      <c r="B548" s="2">
        <v>45695</v>
      </c>
      <c r="C548" t="s">
        <v>1181</v>
      </c>
      <c r="D548" t="str">
        <f>VLOOKUP(Table7[[#This Row],[Customer_ID]],Table1[#All],2,FALSE)</f>
        <v>Frank Stewart</v>
      </c>
      <c r="E548">
        <f t="shared" si="25"/>
        <v>7</v>
      </c>
      <c r="F548">
        <f t="shared" si="26"/>
        <v>2</v>
      </c>
      <c r="G548">
        <f t="shared" si="27"/>
        <v>2025</v>
      </c>
      <c r="H548">
        <f>VLOOKUP(Table7[[#This Row],[Customer_ID]],Table1[#All],3,FALSE)</f>
        <v>44</v>
      </c>
      <c r="I548" t="str">
        <f>VLOOKUP(Table7[[#This Row],[Customer_ID]],Table1[#All],4,FALSE)</f>
        <v>Female</v>
      </c>
      <c r="J548" t="str">
        <f>VLOOKUP(Table7[[#This Row],[Customer_ID]],Table1[#All],5,FALSE)</f>
        <v>Fischerborough</v>
      </c>
      <c r="K548" t="str">
        <f>VLOOKUP(Table7[[#This Row],[Customer_ID]],Table1[#All],6,FALSE)</f>
        <v>Delaware</v>
      </c>
      <c r="L548" t="str">
        <f>VLOOKUP(Table7[[#This Row],[Customer_ID]],Table1[#All],7,FALSE)</f>
        <v>USA</v>
      </c>
      <c r="M548" t="str">
        <f>VLOOKUP(Table7[[#This Row],[Customer_ID]],Table1[#All],8,FALSE)</f>
        <v>Bronze</v>
      </c>
      <c r="N548" t="s">
        <v>1568</v>
      </c>
      <c r="O548" t="str">
        <f>VLOOKUP(Table7[[#This Row],[Product_ID]],Table4_2[#All],3,FALSE)</f>
        <v>Home</v>
      </c>
      <c r="P548" t="str">
        <f>VLOOKUP(Table7[[#This Row],[Product_ID]],Table4_2[#All],4,FALSE)</f>
        <v>Kitchen</v>
      </c>
      <c r="Q548">
        <f>VLOOKUP(Table7[[#This Row],[Product_ID]],Table4_2[#All],5,FALSE)</f>
        <v>298.86</v>
      </c>
      <c r="R548">
        <f>VLOOKUP(Table7[[#This Row],[Product_ID]],Table4_2[#All],6,FALSE)</f>
        <v>308</v>
      </c>
      <c r="S548" t="s">
        <v>1776</v>
      </c>
      <c r="T548" t="str">
        <f>VLOOKUP(Table7[[#This Row],[Store_ID]],Table5[#All],2,FALSE)</f>
        <v>Benson-Elliott</v>
      </c>
      <c r="U548" t="str">
        <f>VLOOKUP(Table7[[#This Row],[Store_ID]],Table5[#All],3,FALSE)</f>
        <v>East</v>
      </c>
      <c r="V548" t="str">
        <f>VLOOKUP(Table7[[#This Row],[Store_ID]],Table5[#All],4,FALSE)</f>
        <v>Port Josephberg</v>
      </c>
      <c r="W548" t="str">
        <f>VLOOKUP(Table7[[#This Row],[Store_ID]],Table5[#All],5,FALSE)</f>
        <v>Online</v>
      </c>
      <c r="X548">
        <v>3</v>
      </c>
      <c r="Y548">
        <v>370.93</v>
      </c>
      <c r="Z548">
        <v>0</v>
      </c>
      <c r="AA548" t="s">
        <v>1824</v>
      </c>
      <c r="AB548">
        <v>1112.79</v>
      </c>
    </row>
    <row r="549" spans="1:28" x14ac:dyDescent="0.25">
      <c r="A549" t="s">
        <v>2373</v>
      </c>
      <c r="B549" s="2">
        <v>45281</v>
      </c>
      <c r="C549" t="s">
        <v>178</v>
      </c>
      <c r="D549" t="str">
        <f>VLOOKUP(Table7[[#This Row],[Customer_ID]],Table1[#All],2,FALSE)</f>
        <v>Michelle Garcia DDS</v>
      </c>
      <c r="E549">
        <f t="shared" si="25"/>
        <v>21</v>
      </c>
      <c r="F549">
        <f t="shared" si="26"/>
        <v>12</v>
      </c>
      <c r="G549">
        <f t="shared" si="27"/>
        <v>2023</v>
      </c>
      <c r="H549">
        <f>VLOOKUP(Table7[[#This Row],[Customer_ID]],Table1[#All],3,FALSE)</f>
        <v>55</v>
      </c>
      <c r="I549" t="str">
        <f>VLOOKUP(Table7[[#This Row],[Customer_ID]],Table1[#All],4,FALSE)</f>
        <v>Female</v>
      </c>
      <c r="J549" t="str">
        <f>VLOOKUP(Table7[[#This Row],[Customer_ID]],Table1[#All],5,FALSE)</f>
        <v>Perezbury</v>
      </c>
      <c r="K549" t="str">
        <f>VLOOKUP(Table7[[#This Row],[Customer_ID]],Table1[#All],6,FALSE)</f>
        <v>Ohio</v>
      </c>
      <c r="L549" t="str">
        <f>VLOOKUP(Table7[[#This Row],[Customer_ID]],Table1[#All],7,FALSE)</f>
        <v>USA</v>
      </c>
      <c r="M549" t="str">
        <f>VLOOKUP(Table7[[#This Row],[Customer_ID]],Table1[#All],8,FALSE)</f>
        <v>Platinum</v>
      </c>
      <c r="N549" t="s">
        <v>1594</v>
      </c>
      <c r="O549" t="str">
        <f>VLOOKUP(Table7[[#This Row],[Product_ID]],Table4_2[#All],3,FALSE)</f>
        <v>Clothing</v>
      </c>
      <c r="P549" t="str">
        <f>VLOOKUP(Table7[[#This Row],[Product_ID]],Table4_2[#All],4,FALSE)</f>
        <v>Tops</v>
      </c>
      <c r="Q549">
        <f>VLOOKUP(Table7[[#This Row],[Product_ID]],Table4_2[#All],5,FALSE)</f>
        <v>265.73266666666666</v>
      </c>
      <c r="R549">
        <f>VLOOKUP(Table7[[#This Row],[Product_ID]],Table4_2[#All],6,FALSE)</f>
        <v>360</v>
      </c>
      <c r="S549" t="s">
        <v>1801</v>
      </c>
      <c r="T549" t="str">
        <f>VLOOKUP(Table7[[#This Row],[Store_ID]],Table5[#All],2,FALSE)</f>
        <v>Shelton PLC</v>
      </c>
      <c r="U549" t="str">
        <f>VLOOKUP(Table7[[#This Row],[Store_ID]],Table5[#All],3,FALSE)</f>
        <v>North</v>
      </c>
      <c r="V549" t="str">
        <f>VLOOKUP(Table7[[#This Row],[Store_ID]],Table5[#All],4,FALSE)</f>
        <v>East Jenniferstad</v>
      </c>
      <c r="W549" t="str">
        <f>VLOOKUP(Table7[[#This Row],[Store_ID]],Table5[#All],5,FALSE)</f>
        <v>Flagship</v>
      </c>
      <c r="X549">
        <v>1</v>
      </c>
      <c r="Y549">
        <v>352.43</v>
      </c>
      <c r="Z549">
        <v>0.14000000000000001</v>
      </c>
      <c r="AA549" t="s">
        <v>1826</v>
      </c>
      <c r="AB549">
        <v>303.08980000000003</v>
      </c>
    </row>
    <row r="550" spans="1:28" x14ac:dyDescent="0.25">
      <c r="A550" t="s">
        <v>2374</v>
      </c>
      <c r="B550" s="2">
        <v>45295</v>
      </c>
      <c r="C550" t="s">
        <v>425</v>
      </c>
      <c r="D550" t="str">
        <f>VLOOKUP(Table7[[#This Row],[Customer_ID]],Table1[#All],2,FALSE)</f>
        <v>Erin Hopkins</v>
      </c>
      <c r="E550">
        <f t="shared" si="25"/>
        <v>4</v>
      </c>
      <c r="F550">
        <f t="shared" si="26"/>
        <v>1</v>
      </c>
      <c r="G550">
        <f t="shared" si="27"/>
        <v>2024</v>
      </c>
      <c r="H550">
        <f>VLOOKUP(Table7[[#This Row],[Customer_ID]],Table1[#All],3,FALSE)</f>
        <v>40</v>
      </c>
      <c r="I550" t="str">
        <f>VLOOKUP(Table7[[#This Row],[Customer_ID]],Table1[#All],4,FALSE)</f>
        <v>Male</v>
      </c>
      <c r="J550" t="str">
        <f>VLOOKUP(Table7[[#This Row],[Customer_ID]],Table1[#All],5,FALSE)</f>
        <v>North Sabrina</v>
      </c>
      <c r="K550" t="str">
        <f>VLOOKUP(Table7[[#This Row],[Customer_ID]],Table1[#All],6,FALSE)</f>
        <v>Iowa</v>
      </c>
      <c r="L550" t="str">
        <f>VLOOKUP(Table7[[#This Row],[Customer_ID]],Table1[#All],7,FALSE)</f>
        <v>USA</v>
      </c>
      <c r="M550" t="str">
        <f>VLOOKUP(Table7[[#This Row],[Customer_ID]],Table1[#All],8,FALSE)</f>
        <v>Silver</v>
      </c>
      <c r="N550" t="s">
        <v>1572</v>
      </c>
      <c r="O550" t="str">
        <f>VLOOKUP(Table7[[#This Row],[Product_ID]],Table4_2[#All],3,FALSE)</f>
        <v>Beauty</v>
      </c>
      <c r="P550" t="str">
        <f>VLOOKUP(Table7[[#This Row],[Product_ID]],Table4_2[#All],4,FALSE)</f>
        <v>Haircare</v>
      </c>
      <c r="Q550">
        <f>VLOOKUP(Table7[[#This Row],[Product_ID]],Table4_2[#All],5,FALSE)</f>
        <v>115.82</v>
      </c>
      <c r="R550">
        <f>VLOOKUP(Table7[[#This Row],[Product_ID]],Table4_2[#All],6,FALSE)</f>
        <v>460</v>
      </c>
      <c r="S550" t="s">
        <v>1801</v>
      </c>
      <c r="T550" t="str">
        <f>VLOOKUP(Table7[[#This Row],[Store_ID]],Table5[#All],2,FALSE)</f>
        <v>Shelton PLC</v>
      </c>
      <c r="U550" t="str">
        <f>VLOOKUP(Table7[[#This Row],[Store_ID]],Table5[#All],3,FALSE)</f>
        <v>North</v>
      </c>
      <c r="V550" t="str">
        <f>VLOOKUP(Table7[[#This Row],[Store_ID]],Table5[#All],4,FALSE)</f>
        <v>East Jenniferstad</v>
      </c>
      <c r="W550" t="str">
        <f>VLOOKUP(Table7[[#This Row],[Store_ID]],Table5[#All],5,FALSE)</f>
        <v>Flagship</v>
      </c>
      <c r="X550">
        <v>2</v>
      </c>
      <c r="Y550">
        <v>562.97</v>
      </c>
      <c r="Z550">
        <v>0.2</v>
      </c>
      <c r="AA550" t="s">
        <v>1824</v>
      </c>
      <c r="AB550">
        <v>900.75200000000007</v>
      </c>
    </row>
    <row r="551" spans="1:28" x14ac:dyDescent="0.25">
      <c r="A551" t="s">
        <v>2375</v>
      </c>
      <c r="B551" s="2">
        <v>45260</v>
      </c>
      <c r="C551" t="s">
        <v>526</v>
      </c>
      <c r="D551" t="str">
        <f>VLOOKUP(Table7[[#This Row],[Customer_ID]],Table1[#All],2,FALSE)</f>
        <v>Paul Zamora</v>
      </c>
      <c r="E551">
        <f t="shared" si="25"/>
        <v>30</v>
      </c>
      <c r="F551">
        <f t="shared" si="26"/>
        <v>11</v>
      </c>
      <c r="G551">
        <f t="shared" si="27"/>
        <v>2023</v>
      </c>
      <c r="H551">
        <f>VLOOKUP(Table7[[#This Row],[Customer_ID]],Table1[#All],3,FALSE)</f>
        <v>59</v>
      </c>
      <c r="I551" t="str">
        <f>VLOOKUP(Table7[[#This Row],[Customer_ID]],Table1[#All],4,FALSE)</f>
        <v>Male</v>
      </c>
      <c r="J551" t="str">
        <f>VLOOKUP(Table7[[#This Row],[Customer_ID]],Table1[#All],5,FALSE)</f>
        <v>North Larryfurt</v>
      </c>
      <c r="K551" t="str">
        <f>VLOOKUP(Table7[[#This Row],[Customer_ID]],Table1[#All],6,FALSE)</f>
        <v>North Dakota</v>
      </c>
      <c r="L551" t="str">
        <f>VLOOKUP(Table7[[#This Row],[Customer_ID]],Table1[#All],7,FALSE)</f>
        <v>USA</v>
      </c>
      <c r="M551" t="str">
        <f>VLOOKUP(Table7[[#This Row],[Customer_ID]],Table1[#All],8,FALSE)</f>
        <v>Platinum</v>
      </c>
      <c r="N551" t="s">
        <v>1658</v>
      </c>
      <c r="O551" t="str">
        <f>VLOOKUP(Table7[[#This Row],[Product_ID]],Table4_2[#All],3,FALSE)</f>
        <v>Home</v>
      </c>
      <c r="P551" t="str">
        <f>VLOOKUP(Table7[[#This Row],[Product_ID]],Table4_2[#All],4,FALSE)</f>
        <v>Decor</v>
      </c>
      <c r="Q551">
        <f>VLOOKUP(Table7[[#This Row],[Product_ID]],Table4_2[#All],5,FALSE)</f>
        <v>81.75</v>
      </c>
      <c r="R551">
        <f>VLOOKUP(Table7[[#This Row],[Product_ID]],Table4_2[#All],6,FALSE)</f>
        <v>226.05</v>
      </c>
      <c r="S551" t="s">
        <v>1779</v>
      </c>
      <c r="T551" t="str">
        <f>VLOOKUP(Table7[[#This Row],[Store_ID]],Table5[#All],2,FALSE)</f>
        <v>Martinez-Mullins</v>
      </c>
      <c r="U551" t="str">
        <f>VLOOKUP(Table7[[#This Row],[Store_ID]],Table5[#All],3,FALSE)</f>
        <v>South</v>
      </c>
      <c r="V551" t="str">
        <f>VLOOKUP(Table7[[#This Row],[Store_ID]],Table5[#All],4,FALSE)</f>
        <v>Williamsfurt</v>
      </c>
      <c r="W551" t="str">
        <f>VLOOKUP(Table7[[#This Row],[Store_ID]],Table5[#All],5,FALSE)</f>
        <v>Online</v>
      </c>
      <c r="X551">
        <v>1</v>
      </c>
      <c r="Y551">
        <v>522.85</v>
      </c>
      <c r="Z551">
        <v>0.12</v>
      </c>
      <c r="AA551" t="s">
        <v>1826</v>
      </c>
      <c r="AB551">
        <v>460.108</v>
      </c>
    </row>
    <row r="552" spans="1:28" x14ac:dyDescent="0.25">
      <c r="A552" t="s">
        <v>2376</v>
      </c>
      <c r="B552" s="2">
        <v>45851</v>
      </c>
      <c r="C552" t="s">
        <v>1095</v>
      </c>
      <c r="D552" t="str">
        <f>VLOOKUP(Table7[[#This Row],[Customer_ID]],Table1[#All],2,FALSE)</f>
        <v>Heather Valenzuela</v>
      </c>
      <c r="E552">
        <f t="shared" si="25"/>
        <v>13</v>
      </c>
      <c r="F552">
        <f t="shared" si="26"/>
        <v>7</v>
      </c>
      <c r="G552">
        <f t="shared" si="27"/>
        <v>2025</v>
      </c>
      <c r="H552">
        <f>VLOOKUP(Table7[[#This Row],[Customer_ID]],Table1[#All],3,FALSE)</f>
        <v>31</v>
      </c>
      <c r="I552" t="str">
        <f>VLOOKUP(Table7[[#This Row],[Customer_ID]],Table1[#All],4,FALSE)</f>
        <v>Male</v>
      </c>
      <c r="J552" t="str">
        <f>VLOOKUP(Table7[[#This Row],[Customer_ID]],Table1[#All],5,FALSE)</f>
        <v>New Angiefurt</v>
      </c>
      <c r="K552" t="str">
        <f>VLOOKUP(Table7[[#This Row],[Customer_ID]],Table1[#All],6,FALSE)</f>
        <v>Alaska</v>
      </c>
      <c r="L552" t="str">
        <f>VLOOKUP(Table7[[#This Row],[Customer_ID]],Table1[#All],7,FALSE)</f>
        <v>USA</v>
      </c>
      <c r="M552" t="str">
        <f>VLOOKUP(Table7[[#This Row],[Customer_ID]],Table1[#All],8,FALSE)</f>
        <v>Bronze</v>
      </c>
      <c r="N552" t="s">
        <v>1590</v>
      </c>
      <c r="O552" t="str">
        <f>VLOOKUP(Table7[[#This Row],[Product_ID]],Table4_2[#All],3,FALSE)</f>
        <v>Home</v>
      </c>
      <c r="P552" t="str">
        <f>VLOOKUP(Table7[[#This Row],[Product_ID]],Table4_2[#All],4,FALSE)</f>
        <v>Storage</v>
      </c>
      <c r="Q552">
        <f>VLOOKUP(Table7[[#This Row],[Product_ID]],Table4_2[#All],5,FALSE)</f>
        <v>123.46</v>
      </c>
      <c r="R552">
        <f>VLOOKUP(Table7[[#This Row],[Product_ID]],Table4_2[#All],6,FALSE)</f>
        <v>76</v>
      </c>
      <c r="S552" t="s">
        <v>1804</v>
      </c>
      <c r="T552" t="str">
        <f>VLOOKUP(Table7[[#This Row],[Store_ID]],Table5[#All],2,FALSE)</f>
        <v>Frederick-Wright</v>
      </c>
      <c r="U552" t="str">
        <f>VLOOKUP(Table7[[#This Row],[Store_ID]],Table5[#All],3,FALSE)</f>
        <v>West</v>
      </c>
      <c r="V552" t="str">
        <f>VLOOKUP(Table7[[#This Row],[Store_ID]],Table5[#All],4,FALSE)</f>
        <v>New Jimmymouth</v>
      </c>
      <c r="W552" t="str">
        <f>VLOOKUP(Table7[[#This Row],[Store_ID]],Table5[#All],5,FALSE)</f>
        <v>Flagship</v>
      </c>
      <c r="X552">
        <v>4</v>
      </c>
      <c r="Y552">
        <v>714.89</v>
      </c>
      <c r="Z552">
        <v>0.15</v>
      </c>
      <c r="AA552" t="s">
        <v>1824</v>
      </c>
      <c r="AB552">
        <v>2430.6260000000002</v>
      </c>
    </row>
    <row r="553" spans="1:28" x14ac:dyDescent="0.25">
      <c r="A553" t="s">
        <v>2377</v>
      </c>
      <c r="B553" s="2">
        <v>45222</v>
      </c>
      <c r="C553" t="s">
        <v>616</v>
      </c>
      <c r="D553" t="str">
        <f>VLOOKUP(Table7[[#This Row],[Customer_ID]],Table1[#All],2,FALSE)</f>
        <v>Dr. Suzanne Bullock</v>
      </c>
      <c r="E553">
        <f t="shared" si="25"/>
        <v>23</v>
      </c>
      <c r="F553">
        <f t="shared" si="26"/>
        <v>10</v>
      </c>
      <c r="G553">
        <f t="shared" si="27"/>
        <v>2023</v>
      </c>
      <c r="H553">
        <f>VLOOKUP(Table7[[#This Row],[Customer_ID]],Table1[#All],3,FALSE)</f>
        <v>60</v>
      </c>
      <c r="I553" t="str">
        <f>VLOOKUP(Table7[[#This Row],[Customer_ID]],Table1[#All],4,FALSE)</f>
        <v>Female</v>
      </c>
      <c r="J553" t="str">
        <f>VLOOKUP(Table7[[#This Row],[Customer_ID]],Table1[#All],5,FALSE)</f>
        <v>Lake Blaketon</v>
      </c>
      <c r="K553" t="str">
        <f>VLOOKUP(Table7[[#This Row],[Customer_ID]],Table1[#All],6,FALSE)</f>
        <v>Alabama</v>
      </c>
      <c r="L553" t="str">
        <f>VLOOKUP(Table7[[#This Row],[Customer_ID]],Table1[#All],7,FALSE)</f>
        <v>USA</v>
      </c>
      <c r="M553" t="str">
        <f>VLOOKUP(Table7[[#This Row],[Customer_ID]],Table1[#All],8,FALSE)</f>
        <v>Platinum</v>
      </c>
      <c r="N553" t="s">
        <v>1634</v>
      </c>
      <c r="O553" t="str">
        <f>VLOOKUP(Table7[[#This Row],[Product_ID]],Table4_2[#All],3,FALSE)</f>
        <v>Electronics</v>
      </c>
      <c r="P553" t="str">
        <f>VLOOKUP(Table7[[#This Row],[Product_ID]],Table4_2[#All],4,FALSE)</f>
        <v>Computer</v>
      </c>
      <c r="Q553">
        <f>VLOOKUP(Table7[[#This Row],[Product_ID]],Table4_2[#All],5,FALSE)</f>
        <v>253.33</v>
      </c>
      <c r="R553">
        <f>VLOOKUP(Table7[[#This Row],[Product_ID]],Table4_2[#All],6,FALSE)</f>
        <v>266</v>
      </c>
      <c r="S553" t="s">
        <v>1761</v>
      </c>
      <c r="T553" t="str">
        <f>VLOOKUP(Table7[[#This Row],[Store_ID]],Table5[#All],2,FALSE)</f>
        <v>Black-Horn</v>
      </c>
      <c r="U553" t="str">
        <f>VLOOKUP(Table7[[#This Row],[Store_ID]],Table5[#All],3,FALSE)</f>
        <v>South</v>
      </c>
      <c r="V553" t="str">
        <f>VLOOKUP(Table7[[#This Row],[Store_ID]],Table5[#All],4,FALSE)</f>
        <v>North Nancyview</v>
      </c>
      <c r="W553" t="str">
        <f>VLOOKUP(Table7[[#This Row],[Store_ID]],Table5[#All],5,FALSE)</f>
        <v>Outlet</v>
      </c>
      <c r="X553">
        <v>3</v>
      </c>
      <c r="Y553">
        <v>137.77000000000001</v>
      </c>
      <c r="Z553">
        <v>0.26</v>
      </c>
      <c r="AA553" t="s">
        <v>1826</v>
      </c>
      <c r="AB553">
        <v>305.84940000000012</v>
      </c>
    </row>
    <row r="554" spans="1:28" x14ac:dyDescent="0.25">
      <c r="A554" t="s">
        <v>2378</v>
      </c>
      <c r="B554" s="2">
        <v>45940</v>
      </c>
      <c r="C554" t="s">
        <v>114</v>
      </c>
      <c r="D554" t="str">
        <f>VLOOKUP(Table7[[#This Row],[Customer_ID]],Table1[#All],2,FALSE)</f>
        <v>Leslie Johnson</v>
      </c>
      <c r="E554">
        <f t="shared" si="25"/>
        <v>10</v>
      </c>
      <c r="F554">
        <f t="shared" si="26"/>
        <v>10</v>
      </c>
      <c r="G554">
        <f t="shared" si="27"/>
        <v>2025</v>
      </c>
      <c r="H554">
        <f>VLOOKUP(Table7[[#This Row],[Customer_ID]],Table1[#All],3,FALSE)</f>
        <v>31</v>
      </c>
      <c r="I554" t="str">
        <f>VLOOKUP(Table7[[#This Row],[Customer_ID]],Table1[#All],4,FALSE)</f>
        <v>Male</v>
      </c>
      <c r="J554" t="str">
        <f>VLOOKUP(Table7[[#This Row],[Customer_ID]],Table1[#All],5,FALSE)</f>
        <v>Mollyshire</v>
      </c>
      <c r="K554" t="str">
        <f>VLOOKUP(Table7[[#This Row],[Customer_ID]],Table1[#All],6,FALSE)</f>
        <v>Utah</v>
      </c>
      <c r="L554" t="str">
        <f>VLOOKUP(Table7[[#This Row],[Customer_ID]],Table1[#All],7,FALSE)</f>
        <v>USA</v>
      </c>
      <c r="M554" t="str">
        <f>VLOOKUP(Table7[[#This Row],[Customer_ID]],Table1[#All],8,FALSE)</f>
        <v>Unknown</v>
      </c>
      <c r="N554" t="s">
        <v>1732</v>
      </c>
      <c r="O554" t="str">
        <f>VLOOKUP(Table7[[#This Row],[Product_ID]],Table4_2[#All],3,FALSE)</f>
        <v>Home</v>
      </c>
      <c r="P554" t="str">
        <f>VLOOKUP(Table7[[#This Row],[Product_ID]],Table4_2[#All],4,FALSE)</f>
        <v>Appliances</v>
      </c>
      <c r="Q554">
        <f>VLOOKUP(Table7[[#This Row],[Product_ID]],Table4_2[#All],5,FALSE)</f>
        <v>447.43</v>
      </c>
      <c r="R554">
        <f>VLOOKUP(Table7[[#This Row],[Product_ID]],Table4_2[#All],6,FALSE)</f>
        <v>191</v>
      </c>
      <c r="S554" t="s">
        <v>1792</v>
      </c>
      <c r="T554" t="str">
        <f>VLOOKUP(Table7[[#This Row],[Store_ID]],Table5[#All],2,FALSE)</f>
        <v>Aguirre-Keller</v>
      </c>
      <c r="U554" t="str">
        <f>VLOOKUP(Table7[[#This Row],[Store_ID]],Table5[#All],3,FALSE)</f>
        <v>South</v>
      </c>
      <c r="V554" t="str">
        <f>VLOOKUP(Table7[[#This Row],[Store_ID]],Table5[#All],4,FALSE)</f>
        <v>Lake Michael</v>
      </c>
      <c r="W554" t="str">
        <f>VLOOKUP(Table7[[#This Row],[Store_ID]],Table5[#All],5,FALSE)</f>
        <v>Online</v>
      </c>
      <c r="X554">
        <v>3</v>
      </c>
      <c r="Y554">
        <v>862.18</v>
      </c>
      <c r="Z554">
        <v>0.22</v>
      </c>
      <c r="AA554" t="s">
        <v>1826</v>
      </c>
      <c r="AB554">
        <v>2017.5011999999999</v>
      </c>
    </row>
    <row r="555" spans="1:28" x14ac:dyDescent="0.25">
      <c r="A555" t="s">
        <v>2379</v>
      </c>
      <c r="B555" s="2">
        <v>45822</v>
      </c>
      <c r="C555" t="s">
        <v>214</v>
      </c>
      <c r="D555" t="str">
        <f>VLOOKUP(Table7[[#This Row],[Customer_ID]],Table1[#All],2,FALSE)</f>
        <v>Jay Patel</v>
      </c>
      <c r="E555">
        <f t="shared" si="25"/>
        <v>14</v>
      </c>
      <c r="F555">
        <f t="shared" si="26"/>
        <v>6</v>
      </c>
      <c r="G555">
        <f t="shared" si="27"/>
        <v>2025</v>
      </c>
      <c r="H555">
        <f>VLOOKUP(Table7[[#This Row],[Customer_ID]],Table1[#All],3,FALSE)</f>
        <v>43</v>
      </c>
      <c r="I555" t="str">
        <f>VLOOKUP(Table7[[#This Row],[Customer_ID]],Table1[#All],4,FALSE)</f>
        <v>Female</v>
      </c>
      <c r="J555" t="str">
        <f>VLOOKUP(Table7[[#This Row],[Customer_ID]],Table1[#All],5,FALSE)</f>
        <v>Morrisbury</v>
      </c>
      <c r="K555" t="str">
        <f>VLOOKUP(Table7[[#This Row],[Customer_ID]],Table1[#All],6,FALSE)</f>
        <v>Rhode Island</v>
      </c>
      <c r="L555" t="str">
        <f>VLOOKUP(Table7[[#This Row],[Customer_ID]],Table1[#All],7,FALSE)</f>
        <v>USA</v>
      </c>
      <c r="M555" t="str">
        <f>VLOOKUP(Table7[[#This Row],[Customer_ID]],Table1[#All],8,FALSE)</f>
        <v>Platinum</v>
      </c>
      <c r="N555" t="s">
        <v>1624</v>
      </c>
      <c r="O555" t="str">
        <f>VLOOKUP(Table7[[#This Row],[Product_ID]],Table4_2[#All],3,FALSE)</f>
        <v>Sports</v>
      </c>
      <c r="P555" t="str">
        <f>VLOOKUP(Table7[[#This Row],[Product_ID]],Table4_2[#All],4,FALSE)</f>
        <v>Outdoor</v>
      </c>
      <c r="Q555">
        <f>VLOOKUP(Table7[[#This Row],[Product_ID]],Table4_2[#All],5,FALSE)</f>
        <v>135.61000000000001</v>
      </c>
      <c r="R555">
        <f>VLOOKUP(Table7[[#This Row],[Product_ID]],Table4_2[#All],6,FALSE)</f>
        <v>394</v>
      </c>
      <c r="S555" t="s">
        <v>1799</v>
      </c>
      <c r="T555" t="str">
        <f>VLOOKUP(Table7[[#This Row],[Store_ID]],Table5[#All],2,FALSE)</f>
        <v>Mcdonald Inc</v>
      </c>
      <c r="U555" t="str">
        <f>VLOOKUP(Table7[[#This Row],[Store_ID]],Table5[#All],3,FALSE)</f>
        <v>South</v>
      </c>
      <c r="V555" t="str">
        <f>VLOOKUP(Table7[[#This Row],[Store_ID]],Table5[#All],4,FALSE)</f>
        <v>Christopherland</v>
      </c>
      <c r="W555" t="str">
        <f>VLOOKUP(Table7[[#This Row],[Store_ID]],Table5[#All],5,FALSE)</f>
        <v>Outlet</v>
      </c>
      <c r="X555">
        <v>2</v>
      </c>
      <c r="Y555">
        <v>833.64</v>
      </c>
      <c r="Z555">
        <v>0.24</v>
      </c>
      <c r="AA555" t="s">
        <v>1826</v>
      </c>
      <c r="AB555">
        <v>1267.1328000000001</v>
      </c>
    </row>
    <row r="556" spans="1:28" x14ac:dyDescent="0.25">
      <c r="A556" t="s">
        <v>2380</v>
      </c>
      <c r="B556" s="2">
        <v>45752</v>
      </c>
      <c r="C556" t="s">
        <v>860</v>
      </c>
      <c r="D556" t="str">
        <f>VLOOKUP(Table7[[#This Row],[Customer_ID]],Table1[#All],2,FALSE)</f>
        <v>Brian Garcia</v>
      </c>
      <c r="E556">
        <f t="shared" si="25"/>
        <v>5</v>
      </c>
      <c r="F556">
        <f t="shared" si="26"/>
        <v>4</v>
      </c>
      <c r="G556">
        <f t="shared" si="27"/>
        <v>2025</v>
      </c>
      <c r="H556">
        <f>VLOOKUP(Table7[[#This Row],[Customer_ID]],Table1[#All],3,FALSE)</f>
        <v>31</v>
      </c>
      <c r="I556" t="str">
        <f>VLOOKUP(Table7[[#This Row],[Customer_ID]],Table1[#All],4,FALSE)</f>
        <v>Female</v>
      </c>
      <c r="J556" t="str">
        <f>VLOOKUP(Table7[[#This Row],[Customer_ID]],Table1[#All],5,FALSE)</f>
        <v>Ramosmouth</v>
      </c>
      <c r="K556" t="str">
        <f>VLOOKUP(Table7[[#This Row],[Customer_ID]],Table1[#All],6,FALSE)</f>
        <v>Louisiana</v>
      </c>
      <c r="L556" t="str">
        <f>VLOOKUP(Table7[[#This Row],[Customer_ID]],Table1[#All],7,FALSE)</f>
        <v>USA</v>
      </c>
      <c r="M556" t="str">
        <f>VLOOKUP(Table7[[#This Row],[Customer_ID]],Table1[#All],8,FALSE)</f>
        <v>Gold</v>
      </c>
      <c r="N556" t="s">
        <v>1586</v>
      </c>
      <c r="O556" t="str">
        <f>VLOOKUP(Table7[[#This Row],[Product_ID]],Table4_2[#All],3,FALSE)</f>
        <v>Sports</v>
      </c>
      <c r="P556" t="str">
        <f>VLOOKUP(Table7[[#This Row],[Product_ID]],Table4_2[#All],4,FALSE)</f>
        <v>Equipment</v>
      </c>
      <c r="Q556">
        <f>VLOOKUP(Table7[[#This Row],[Product_ID]],Table4_2[#All],5,FALSE)</f>
        <v>21.34</v>
      </c>
      <c r="R556">
        <f>VLOOKUP(Table7[[#This Row],[Product_ID]],Table4_2[#All],6,FALSE)</f>
        <v>65</v>
      </c>
      <c r="S556" t="s">
        <v>1801</v>
      </c>
      <c r="T556" t="str">
        <f>VLOOKUP(Table7[[#This Row],[Store_ID]],Table5[#All],2,FALSE)</f>
        <v>Shelton PLC</v>
      </c>
      <c r="U556" t="str">
        <f>VLOOKUP(Table7[[#This Row],[Store_ID]],Table5[#All],3,FALSE)</f>
        <v>North</v>
      </c>
      <c r="V556" t="str">
        <f>VLOOKUP(Table7[[#This Row],[Store_ID]],Table5[#All],4,FALSE)</f>
        <v>East Jenniferstad</v>
      </c>
      <c r="W556" t="str">
        <f>VLOOKUP(Table7[[#This Row],[Store_ID]],Table5[#All],5,FALSE)</f>
        <v>Flagship</v>
      </c>
      <c r="X556">
        <v>3</v>
      </c>
      <c r="Y556">
        <v>543.22</v>
      </c>
      <c r="Z556">
        <v>0.05</v>
      </c>
      <c r="AA556" t="s">
        <v>1829</v>
      </c>
      <c r="AB556">
        <v>1548.1769999999999</v>
      </c>
    </row>
    <row r="557" spans="1:28" x14ac:dyDescent="0.25">
      <c r="A557" t="s">
        <v>2381</v>
      </c>
      <c r="B557" s="2">
        <v>45677</v>
      </c>
      <c r="C557" t="s">
        <v>884</v>
      </c>
      <c r="D557" t="str">
        <f>VLOOKUP(Table7[[#This Row],[Customer_ID]],Table1[#All],2,FALSE)</f>
        <v>Stephen Fowler</v>
      </c>
      <c r="E557">
        <f t="shared" si="25"/>
        <v>20</v>
      </c>
      <c r="F557">
        <f t="shared" si="26"/>
        <v>1</v>
      </c>
      <c r="G557">
        <f t="shared" si="27"/>
        <v>2025</v>
      </c>
      <c r="H557">
        <f>VLOOKUP(Table7[[#This Row],[Customer_ID]],Table1[#All],3,FALSE)</f>
        <v>42</v>
      </c>
      <c r="I557" t="str">
        <f>VLOOKUP(Table7[[#This Row],[Customer_ID]],Table1[#All],4,FALSE)</f>
        <v>Female</v>
      </c>
      <c r="J557" t="str">
        <f>VLOOKUP(Table7[[#This Row],[Customer_ID]],Table1[#All],5,FALSE)</f>
        <v>Port Mariastad</v>
      </c>
      <c r="K557" t="str">
        <f>VLOOKUP(Table7[[#This Row],[Customer_ID]],Table1[#All],6,FALSE)</f>
        <v>Rhode Island</v>
      </c>
      <c r="L557" t="str">
        <f>VLOOKUP(Table7[[#This Row],[Customer_ID]],Table1[#All],7,FALSE)</f>
        <v>USA</v>
      </c>
      <c r="M557" t="str">
        <f>VLOOKUP(Table7[[#This Row],[Customer_ID]],Table1[#All],8,FALSE)</f>
        <v>Platinum</v>
      </c>
      <c r="N557" t="s">
        <v>1724</v>
      </c>
      <c r="O557" t="str">
        <f>VLOOKUP(Table7[[#This Row],[Product_ID]],Table4_2[#All],3,FALSE)</f>
        <v>Sports</v>
      </c>
      <c r="P557" t="str">
        <f>VLOOKUP(Table7[[#This Row],[Product_ID]],Table4_2[#All],4,FALSE)</f>
        <v>Accessories</v>
      </c>
      <c r="Q557">
        <f>VLOOKUP(Table7[[#This Row],[Product_ID]],Table4_2[#All],5,FALSE)</f>
        <v>131.24</v>
      </c>
      <c r="R557">
        <f>VLOOKUP(Table7[[#This Row],[Product_ID]],Table4_2[#All],6,FALSE)</f>
        <v>232</v>
      </c>
      <c r="S557" t="s">
        <v>1761</v>
      </c>
      <c r="T557" t="str">
        <f>VLOOKUP(Table7[[#This Row],[Store_ID]],Table5[#All],2,FALSE)</f>
        <v>Black-Horn</v>
      </c>
      <c r="U557" t="str">
        <f>VLOOKUP(Table7[[#This Row],[Store_ID]],Table5[#All],3,FALSE)</f>
        <v>South</v>
      </c>
      <c r="V557" t="str">
        <f>VLOOKUP(Table7[[#This Row],[Store_ID]],Table5[#All],4,FALSE)</f>
        <v>North Nancyview</v>
      </c>
      <c r="W557" t="str">
        <f>VLOOKUP(Table7[[#This Row],[Store_ID]],Table5[#All],5,FALSE)</f>
        <v>Outlet</v>
      </c>
      <c r="X557">
        <v>3</v>
      </c>
      <c r="Y557">
        <v>691.02</v>
      </c>
      <c r="Z557">
        <v>0.12</v>
      </c>
      <c r="AA557" t="s">
        <v>1829</v>
      </c>
      <c r="AB557">
        <v>1824.2927999999999</v>
      </c>
    </row>
    <row r="558" spans="1:28" x14ac:dyDescent="0.25">
      <c r="A558" t="s">
        <v>2382</v>
      </c>
      <c r="B558" s="2">
        <v>45253</v>
      </c>
      <c r="C558" t="s">
        <v>314</v>
      </c>
      <c r="D558" t="str">
        <f>VLOOKUP(Table7[[#This Row],[Customer_ID]],Table1[#All],2,FALSE)</f>
        <v>Melissa Duffy MD</v>
      </c>
      <c r="E558">
        <f t="shared" si="25"/>
        <v>23</v>
      </c>
      <c r="F558">
        <f t="shared" si="26"/>
        <v>11</v>
      </c>
      <c r="G558">
        <f t="shared" si="27"/>
        <v>2023</v>
      </c>
      <c r="H558">
        <f>VLOOKUP(Table7[[#This Row],[Customer_ID]],Table1[#All],3,FALSE)</f>
        <v>58</v>
      </c>
      <c r="I558" t="str">
        <f>VLOOKUP(Table7[[#This Row],[Customer_ID]],Table1[#All],4,FALSE)</f>
        <v>Female</v>
      </c>
      <c r="J558" t="str">
        <f>VLOOKUP(Table7[[#This Row],[Customer_ID]],Table1[#All],5,FALSE)</f>
        <v>East Jenna</v>
      </c>
      <c r="K558" t="str">
        <f>VLOOKUP(Table7[[#This Row],[Customer_ID]],Table1[#All],6,FALSE)</f>
        <v>South Carolina</v>
      </c>
      <c r="L558" t="str">
        <f>VLOOKUP(Table7[[#This Row],[Customer_ID]],Table1[#All],7,FALSE)</f>
        <v>USA</v>
      </c>
      <c r="M558" t="str">
        <f>VLOOKUP(Table7[[#This Row],[Customer_ID]],Table1[#All],8,FALSE)</f>
        <v>Bronze</v>
      </c>
      <c r="N558" t="s">
        <v>1720</v>
      </c>
      <c r="O558" t="str">
        <f>VLOOKUP(Table7[[#This Row],[Product_ID]],Table4_2[#All],3,FALSE)</f>
        <v>Home</v>
      </c>
      <c r="P558" t="str">
        <f>VLOOKUP(Table7[[#This Row],[Product_ID]],Table4_2[#All],4,FALSE)</f>
        <v>Kitchen</v>
      </c>
      <c r="Q558">
        <f>VLOOKUP(Table7[[#This Row],[Product_ID]],Table4_2[#All],5,FALSE)</f>
        <v>176.07</v>
      </c>
      <c r="R558">
        <f>VLOOKUP(Table7[[#This Row],[Product_ID]],Table4_2[#All],6,FALSE)</f>
        <v>82</v>
      </c>
      <c r="S558" t="s">
        <v>1807</v>
      </c>
      <c r="T558" t="str">
        <f>VLOOKUP(Table7[[#This Row],[Store_ID]],Table5[#All],2,FALSE)</f>
        <v>Holloway Ltd</v>
      </c>
      <c r="U558" t="str">
        <f>VLOOKUP(Table7[[#This Row],[Store_ID]],Table5[#All],3,FALSE)</f>
        <v>North</v>
      </c>
      <c r="V558" t="str">
        <f>VLOOKUP(Table7[[#This Row],[Store_ID]],Table5[#All],4,FALSE)</f>
        <v>Bensonhaven</v>
      </c>
      <c r="W558" t="str">
        <f>VLOOKUP(Table7[[#This Row],[Store_ID]],Table5[#All],5,FALSE)</f>
        <v>Flagship</v>
      </c>
      <c r="X558">
        <v>4</v>
      </c>
      <c r="Y558">
        <v>338.73</v>
      </c>
      <c r="Z558">
        <v>0.18</v>
      </c>
      <c r="AA558" t="s">
        <v>1824</v>
      </c>
      <c r="AB558">
        <v>1111.0344</v>
      </c>
    </row>
    <row r="559" spans="1:28" x14ac:dyDescent="0.25">
      <c r="A559" t="s">
        <v>2383</v>
      </c>
      <c r="B559" s="2">
        <v>45389</v>
      </c>
      <c r="C559" t="s">
        <v>230</v>
      </c>
      <c r="D559" t="str">
        <f>VLOOKUP(Table7[[#This Row],[Customer_ID]],Table1[#All],2,FALSE)</f>
        <v>James Bean</v>
      </c>
      <c r="E559">
        <f t="shared" si="25"/>
        <v>7</v>
      </c>
      <c r="F559">
        <f t="shared" si="26"/>
        <v>4</v>
      </c>
      <c r="G559">
        <f t="shared" si="27"/>
        <v>2024</v>
      </c>
      <c r="H559">
        <f>VLOOKUP(Table7[[#This Row],[Customer_ID]],Table1[#All],3,FALSE)</f>
        <v>50</v>
      </c>
      <c r="I559" t="str">
        <f>VLOOKUP(Table7[[#This Row],[Customer_ID]],Table1[#All],4,FALSE)</f>
        <v>Male</v>
      </c>
      <c r="J559" t="str">
        <f>VLOOKUP(Table7[[#This Row],[Customer_ID]],Table1[#All],5,FALSE)</f>
        <v>Stevensonton</v>
      </c>
      <c r="K559" t="str">
        <f>VLOOKUP(Table7[[#This Row],[Customer_ID]],Table1[#All],6,FALSE)</f>
        <v>New Mexico</v>
      </c>
      <c r="L559" t="str">
        <f>VLOOKUP(Table7[[#This Row],[Customer_ID]],Table1[#All],7,FALSE)</f>
        <v>USA</v>
      </c>
      <c r="M559" t="str">
        <f>VLOOKUP(Table7[[#This Row],[Customer_ID]],Table1[#All],8,FALSE)</f>
        <v>Bronze</v>
      </c>
      <c r="N559" t="s">
        <v>1716</v>
      </c>
      <c r="O559" t="str">
        <f>VLOOKUP(Table7[[#This Row],[Product_ID]],Table4_2[#All],3,FALSE)</f>
        <v>Home</v>
      </c>
      <c r="P559" t="str">
        <f>VLOOKUP(Table7[[#This Row],[Product_ID]],Table4_2[#All],4,FALSE)</f>
        <v>Furniture</v>
      </c>
      <c r="Q559">
        <f>VLOOKUP(Table7[[#This Row],[Product_ID]],Table4_2[#All],5,FALSE)</f>
        <v>388.46</v>
      </c>
      <c r="R559">
        <f>VLOOKUP(Table7[[#This Row],[Product_ID]],Table4_2[#All],6,FALSE)</f>
        <v>208</v>
      </c>
      <c r="S559" t="s">
        <v>1804</v>
      </c>
      <c r="T559" t="str">
        <f>VLOOKUP(Table7[[#This Row],[Store_ID]],Table5[#All],2,FALSE)</f>
        <v>Frederick-Wright</v>
      </c>
      <c r="U559" t="str">
        <f>VLOOKUP(Table7[[#This Row],[Store_ID]],Table5[#All],3,FALSE)</f>
        <v>West</v>
      </c>
      <c r="V559" t="str">
        <f>VLOOKUP(Table7[[#This Row],[Store_ID]],Table5[#All],4,FALSE)</f>
        <v>New Jimmymouth</v>
      </c>
      <c r="W559" t="str">
        <f>VLOOKUP(Table7[[#This Row],[Store_ID]],Table5[#All],5,FALSE)</f>
        <v>Flagship</v>
      </c>
      <c r="X559">
        <v>3</v>
      </c>
      <c r="Y559">
        <v>366.08</v>
      </c>
      <c r="Z559">
        <v>0.05</v>
      </c>
      <c r="AA559" t="s">
        <v>1824</v>
      </c>
      <c r="AB559">
        <v>1043.328</v>
      </c>
    </row>
    <row r="560" spans="1:28" x14ac:dyDescent="0.25">
      <c r="A560" t="s">
        <v>2384</v>
      </c>
      <c r="B560" s="2">
        <v>45840</v>
      </c>
      <c r="C560" t="s">
        <v>372</v>
      </c>
      <c r="D560" t="str">
        <f>VLOOKUP(Table7[[#This Row],[Customer_ID]],Table1[#All],2,FALSE)</f>
        <v>Lance Baker</v>
      </c>
      <c r="E560">
        <f t="shared" si="25"/>
        <v>2</v>
      </c>
      <c r="F560">
        <f t="shared" si="26"/>
        <v>7</v>
      </c>
      <c r="G560">
        <f t="shared" si="27"/>
        <v>2025</v>
      </c>
      <c r="H560">
        <f>VLOOKUP(Table7[[#This Row],[Customer_ID]],Table1[#All],3,FALSE)</f>
        <v>50</v>
      </c>
      <c r="I560" t="str">
        <f>VLOOKUP(Table7[[#This Row],[Customer_ID]],Table1[#All],4,FALSE)</f>
        <v>Female</v>
      </c>
      <c r="J560" t="str">
        <f>VLOOKUP(Table7[[#This Row],[Customer_ID]],Table1[#All],5,FALSE)</f>
        <v>Port Victoria</v>
      </c>
      <c r="K560" t="str">
        <f>VLOOKUP(Table7[[#This Row],[Customer_ID]],Table1[#All],6,FALSE)</f>
        <v>Florida</v>
      </c>
      <c r="L560" t="str">
        <f>VLOOKUP(Table7[[#This Row],[Customer_ID]],Table1[#All],7,FALSE)</f>
        <v>USA</v>
      </c>
      <c r="M560" t="str">
        <f>VLOOKUP(Table7[[#This Row],[Customer_ID]],Table1[#All],8,FALSE)</f>
        <v>Gold</v>
      </c>
      <c r="N560" t="s">
        <v>1574</v>
      </c>
      <c r="O560" t="str">
        <f>VLOOKUP(Table7[[#This Row],[Product_ID]],Table4_2[#All],3,FALSE)</f>
        <v>Electronics</v>
      </c>
      <c r="P560" t="str">
        <f>VLOOKUP(Table7[[#This Row],[Product_ID]],Table4_2[#All],4,FALSE)</f>
        <v>Accessories</v>
      </c>
      <c r="Q560">
        <f>VLOOKUP(Table7[[#This Row],[Product_ID]],Table4_2[#All],5,FALSE)</f>
        <v>242.23</v>
      </c>
      <c r="R560">
        <f>VLOOKUP(Table7[[#This Row],[Product_ID]],Table4_2[#All],6,FALSE)</f>
        <v>453</v>
      </c>
      <c r="S560" t="s">
        <v>1797</v>
      </c>
      <c r="T560" t="str">
        <f>VLOOKUP(Table7[[#This Row],[Store_ID]],Table5[#All],2,FALSE)</f>
        <v>Gardner, Humphrey and Contreras</v>
      </c>
      <c r="U560" t="str">
        <f>VLOOKUP(Table7[[#This Row],[Store_ID]],Table5[#All],3,FALSE)</f>
        <v>East</v>
      </c>
      <c r="V560" t="str">
        <f>VLOOKUP(Table7[[#This Row],[Store_ID]],Table5[#All],4,FALSE)</f>
        <v>Johnsonville</v>
      </c>
      <c r="W560" t="str">
        <f>VLOOKUP(Table7[[#This Row],[Store_ID]],Table5[#All],5,FALSE)</f>
        <v>Flagship</v>
      </c>
      <c r="X560">
        <v>4</v>
      </c>
      <c r="Y560">
        <v>539.48</v>
      </c>
      <c r="Z560">
        <v>0.28000000000000003</v>
      </c>
      <c r="AA560" t="s">
        <v>1829</v>
      </c>
      <c r="AB560">
        <v>1553.7023999999999</v>
      </c>
    </row>
    <row r="561" spans="1:28" x14ac:dyDescent="0.25">
      <c r="A561" t="s">
        <v>2385</v>
      </c>
      <c r="B561" s="2">
        <v>45256</v>
      </c>
      <c r="C561" t="s">
        <v>1214</v>
      </c>
      <c r="D561" t="str">
        <f>VLOOKUP(Table7[[#This Row],[Customer_ID]],Table1[#All],2,FALSE)</f>
        <v>Cynthia Lopez</v>
      </c>
      <c r="E561">
        <f t="shared" si="25"/>
        <v>26</v>
      </c>
      <c r="F561">
        <f t="shared" si="26"/>
        <v>11</v>
      </c>
      <c r="G561">
        <f t="shared" si="27"/>
        <v>2023</v>
      </c>
      <c r="H561">
        <f>VLOOKUP(Table7[[#This Row],[Customer_ID]],Table1[#All],3,FALSE)</f>
        <v>50</v>
      </c>
      <c r="I561" t="str">
        <f>VLOOKUP(Table7[[#This Row],[Customer_ID]],Table1[#All],4,FALSE)</f>
        <v>Male</v>
      </c>
      <c r="J561" t="str">
        <f>VLOOKUP(Table7[[#This Row],[Customer_ID]],Table1[#All],5,FALSE)</f>
        <v>Joseland</v>
      </c>
      <c r="K561" t="str">
        <f>VLOOKUP(Table7[[#This Row],[Customer_ID]],Table1[#All],6,FALSE)</f>
        <v>Nebraska</v>
      </c>
      <c r="L561" t="str">
        <f>VLOOKUP(Table7[[#This Row],[Customer_ID]],Table1[#All],7,FALSE)</f>
        <v>USA</v>
      </c>
      <c r="M561" t="str">
        <f>VLOOKUP(Table7[[#This Row],[Customer_ID]],Table1[#All],8,FALSE)</f>
        <v>Platinum</v>
      </c>
      <c r="N561" t="s">
        <v>1730</v>
      </c>
      <c r="O561" t="str">
        <f>VLOOKUP(Table7[[#This Row],[Product_ID]],Table4_2[#All],3,FALSE)</f>
        <v>Clothing</v>
      </c>
      <c r="P561" t="str">
        <f>VLOOKUP(Table7[[#This Row],[Product_ID]],Table4_2[#All],4,FALSE)</f>
        <v>Footwear</v>
      </c>
      <c r="Q561">
        <f>VLOOKUP(Table7[[#This Row],[Product_ID]],Table4_2[#All],5,FALSE)</f>
        <v>438.25</v>
      </c>
      <c r="R561">
        <f>VLOOKUP(Table7[[#This Row],[Product_ID]],Table4_2[#All],6,FALSE)</f>
        <v>496</v>
      </c>
      <c r="S561" t="s">
        <v>1804</v>
      </c>
      <c r="T561" t="str">
        <f>VLOOKUP(Table7[[#This Row],[Store_ID]],Table5[#All],2,FALSE)</f>
        <v>Frederick-Wright</v>
      </c>
      <c r="U561" t="str">
        <f>VLOOKUP(Table7[[#This Row],[Store_ID]],Table5[#All],3,FALSE)</f>
        <v>West</v>
      </c>
      <c r="V561" t="str">
        <f>VLOOKUP(Table7[[#This Row],[Store_ID]],Table5[#All],4,FALSE)</f>
        <v>New Jimmymouth</v>
      </c>
      <c r="W561" t="str">
        <f>VLOOKUP(Table7[[#This Row],[Store_ID]],Table5[#All],5,FALSE)</f>
        <v>Flagship</v>
      </c>
      <c r="X561">
        <v>1</v>
      </c>
      <c r="Y561">
        <v>499.59</v>
      </c>
      <c r="Z561">
        <v>0.03</v>
      </c>
      <c r="AA561" t="s">
        <v>1829</v>
      </c>
      <c r="AB561">
        <v>484.60230000000001</v>
      </c>
    </row>
    <row r="562" spans="1:28" x14ac:dyDescent="0.25">
      <c r="A562" t="s">
        <v>2386</v>
      </c>
      <c r="B562" s="2">
        <v>45326</v>
      </c>
      <c r="C562" t="s">
        <v>619</v>
      </c>
      <c r="D562" t="str">
        <f>VLOOKUP(Table7[[#This Row],[Customer_ID]],Table1[#All],2,FALSE)</f>
        <v>Kimberly Brooks</v>
      </c>
      <c r="E562">
        <f t="shared" si="25"/>
        <v>4</v>
      </c>
      <c r="F562">
        <f t="shared" si="26"/>
        <v>2</v>
      </c>
      <c r="G562">
        <f t="shared" si="27"/>
        <v>2024</v>
      </c>
      <c r="H562">
        <f>VLOOKUP(Table7[[#This Row],[Customer_ID]],Table1[#All],3,FALSE)</f>
        <v>42</v>
      </c>
      <c r="I562" t="str">
        <f>VLOOKUP(Table7[[#This Row],[Customer_ID]],Table1[#All],4,FALSE)</f>
        <v>Male</v>
      </c>
      <c r="J562" t="str">
        <f>VLOOKUP(Table7[[#This Row],[Customer_ID]],Table1[#All],5,FALSE)</f>
        <v>Kingfort</v>
      </c>
      <c r="K562" t="str">
        <f>VLOOKUP(Table7[[#This Row],[Customer_ID]],Table1[#All],6,FALSE)</f>
        <v>New Mexico</v>
      </c>
      <c r="L562" t="str">
        <f>VLOOKUP(Table7[[#This Row],[Customer_ID]],Table1[#All],7,FALSE)</f>
        <v>USA</v>
      </c>
      <c r="M562" t="str">
        <f>VLOOKUP(Table7[[#This Row],[Customer_ID]],Table1[#All],8,FALSE)</f>
        <v>Silver</v>
      </c>
      <c r="N562" t="s">
        <v>1608</v>
      </c>
      <c r="O562" t="str">
        <f>VLOOKUP(Table7[[#This Row],[Product_ID]],Table4_2[#All],3,FALSE)</f>
        <v>Home</v>
      </c>
      <c r="P562" t="str">
        <f>VLOOKUP(Table7[[#This Row],[Product_ID]],Table4_2[#All],4,FALSE)</f>
        <v>Kitchen</v>
      </c>
      <c r="Q562">
        <f>VLOOKUP(Table7[[#This Row],[Product_ID]],Table4_2[#All],5,FALSE)</f>
        <v>19.52</v>
      </c>
      <c r="R562">
        <f>VLOOKUP(Table7[[#This Row],[Product_ID]],Table4_2[#All],6,FALSE)</f>
        <v>57</v>
      </c>
      <c r="S562" t="s">
        <v>1782</v>
      </c>
      <c r="T562" t="str">
        <f>VLOOKUP(Table7[[#This Row],[Store_ID]],Table5[#All],2,FALSE)</f>
        <v>Bean, Jones and Park</v>
      </c>
      <c r="U562" t="str">
        <f>VLOOKUP(Table7[[#This Row],[Store_ID]],Table5[#All],3,FALSE)</f>
        <v>West</v>
      </c>
      <c r="V562" t="str">
        <f>VLOOKUP(Table7[[#This Row],[Store_ID]],Table5[#All],4,FALSE)</f>
        <v>Thompsonborough</v>
      </c>
      <c r="W562" t="str">
        <f>VLOOKUP(Table7[[#This Row],[Store_ID]],Table5[#All],5,FALSE)</f>
        <v>Online</v>
      </c>
      <c r="X562">
        <v>3</v>
      </c>
      <c r="Y562">
        <v>330.04</v>
      </c>
      <c r="Z562">
        <v>0.2</v>
      </c>
      <c r="AA562" t="s">
        <v>1824</v>
      </c>
      <c r="AB562">
        <v>792.09600000000012</v>
      </c>
    </row>
    <row r="563" spans="1:28" x14ac:dyDescent="0.25">
      <c r="A563" t="s">
        <v>2387</v>
      </c>
      <c r="B563" s="2">
        <v>45459</v>
      </c>
      <c r="C563" t="s">
        <v>601</v>
      </c>
      <c r="D563" t="str">
        <f>VLOOKUP(Table7[[#This Row],[Customer_ID]],Table1[#All],2,FALSE)</f>
        <v>Melissa Hamilton</v>
      </c>
      <c r="E563">
        <f t="shared" si="25"/>
        <v>16</v>
      </c>
      <c r="F563">
        <f t="shared" si="26"/>
        <v>6</v>
      </c>
      <c r="G563">
        <f t="shared" si="27"/>
        <v>2024</v>
      </c>
      <c r="H563">
        <f>VLOOKUP(Table7[[#This Row],[Customer_ID]],Table1[#All],3,FALSE)</f>
        <v>23</v>
      </c>
      <c r="I563" t="str">
        <f>VLOOKUP(Table7[[#This Row],[Customer_ID]],Table1[#All],4,FALSE)</f>
        <v>Female</v>
      </c>
      <c r="J563" t="str">
        <f>VLOOKUP(Table7[[#This Row],[Customer_ID]],Table1[#All],5,FALSE)</f>
        <v>Hutchinsonville</v>
      </c>
      <c r="K563" t="str">
        <f>VLOOKUP(Table7[[#This Row],[Customer_ID]],Table1[#All],6,FALSE)</f>
        <v>Oklahoma</v>
      </c>
      <c r="L563" t="str">
        <f>VLOOKUP(Table7[[#This Row],[Customer_ID]],Table1[#All],7,FALSE)</f>
        <v>USA</v>
      </c>
      <c r="M563" t="str">
        <f>VLOOKUP(Table7[[#This Row],[Customer_ID]],Table1[#All],8,FALSE)</f>
        <v>Silver</v>
      </c>
      <c r="N563" t="s">
        <v>1570</v>
      </c>
      <c r="O563" t="str">
        <f>VLOOKUP(Table7[[#This Row],[Product_ID]],Table4_2[#All],3,FALSE)</f>
        <v>Electronics</v>
      </c>
      <c r="P563" t="str">
        <f>VLOOKUP(Table7[[#This Row],[Product_ID]],Table4_2[#All],4,FALSE)</f>
        <v>Accessories</v>
      </c>
      <c r="Q563">
        <f>VLOOKUP(Table7[[#This Row],[Product_ID]],Table4_2[#All],5,FALSE)</f>
        <v>449.4</v>
      </c>
      <c r="R563">
        <f>VLOOKUP(Table7[[#This Row],[Product_ID]],Table4_2[#All],6,FALSE)</f>
        <v>274.7</v>
      </c>
      <c r="S563" t="s">
        <v>1807</v>
      </c>
      <c r="T563" t="str">
        <f>VLOOKUP(Table7[[#This Row],[Store_ID]],Table5[#All],2,FALSE)</f>
        <v>Holloway Ltd</v>
      </c>
      <c r="U563" t="str">
        <f>VLOOKUP(Table7[[#This Row],[Store_ID]],Table5[#All],3,FALSE)</f>
        <v>North</v>
      </c>
      <c r="V563" t="str">
        <f>VLOOKUP(Table7[[#This Row],[Store_ID]],Table5[#All],4,FALSE)</f>
        <v>Bensonhaven</v>
      </c>
      <c r="W563" t="str">
        <f>VLOOKUP(Table7[[#This Row],[Store_ID]],Table5[#All],5,FALSE)</f>
        <v>Flagship</v>
      </c>
      <c r="X563">
        <v>2</v>
      </c>
      <c r="Y563">
        <v>813.01</v>
      </c>
      <c r="Z563">
        <v>0.06</v>
      </c>
      <c r="AA563" t="s">
        <v>1826</v>
      </c>
      <c r="AB563">
        <v>1528.4588000000001</v>
      </c>
    </row>
    <row r="564" spans="1:28" x14ac:dyDescent="0.25">
      <c r="A564" t="s">
        <v>2388</v>
      </c>
      <c r="B564" s="2">
        <v>45715</v>
      </c>
      <c r="C564" t="s">
        <v>110</v>
      </c>
      <c r="D564" t="str">
        <f>VLOOKUP(Table7[[#This Row],[Customer_ID]],Table1[#All],2,FALSE)</f>
        <v>Amber Carlson</v>
      </c>
      <c r="E564">
        <f t="shared" si="25"/>
        <v>27</v>
      </c>
      <c r="F564">
        <f t="shared" si="26"/>
        <v>2</v>
      </c>
      <c r="G564">
        <f t="shared" si="27"/>
        <v>2025</v>
      </c>
      <c r="H564">
        <f>VLOOKUP(Table7[[#This Row],[Customer_ID]],Table1[#All],3,FALSE)</f>
        <v>18</v>
      </c>
      <c r="I564" t="str">
        <f>VLOOKUP(Table7[[#This Row],[Customer_ID]],Table1[#All],4,FALSE)</f>
        <v>Female</v>
      </c>
      <c r="J564" t="str">
        <f>VLOOKUP(Table7[[#This Row],[Customer_ID]],Table1[#All],5,FALSE)</f>
        <v>East Michellemouth</v>
      </c>
      <c r="K564" t="str">
        <f>VLOOKUP(Table7[[#This Row],[Customer_ID]],Table1[#All],6,FALSE)</f>
        <v>Missouri</v>
      </c>
      <c r="L564" t="str">
        <f>VLOOKUP(Table7[[#This Row],[Customer_ID]],Table1[#All],7,FALSE)</f>
        <v>USA</v>
      </c>
      <c r="M564" t="str">
        <f>VLOOKUP(Table7[[#This Row],[Customer_ID]],Table1[#All],8,FALSE)</f>
        <v>Gold</v>
      </c>
      <c r="N564" t="s">
        <v>1546</v>
      </c>
      <c r="O564" t="str">
        <f>VLOOKUP(Table7[[#This Row],[Product_ID]],Table4_2[#All],3,FALSE)</f>
        <v>Clothing</v>
      </c>
      <c r="P564" t="str">
        <f>VLOOKUP(Table7[[#This Row],[Product_ID]],Table4_2[#All],4,FALSE)</f>
        <v>Tops</v>
      </c>
      <c r="Q564">
        <f>VLOOKUP(Table7[[#This Row],[Product_ID]],Table4_2[#All],5,FALSE)</f>
        <v>342.56</v>
      </c>
      <c r="R564">
        <f>VLOOKUP(Table7[[#This Row],[Product_ID]],Table4_2[#All],6,FALSE)</f>
        <v>181</v>
      </c>
      <c r="S564" t="s">
        <v>1761</v>
      </c>
      <c r="T564" t="str">
        <f>VLOOKUP(Table7[[#This Row],[Store_ID]],Table5[#All],2,FALSE)</f>
        <v>Black-Horn</v>
      </c>
      <c r="U564" t="str">
        <f>VLOOKUP(Table7[[#This Row],[Store_ID]],Table5[#All],3,FALSE)</f>
        <v>South</v>
      </c>
      <c r="V564" t="str">
        <f>VLOOKUP(Table7[[#This Row],[Store_ID]],Table5[#All],4,FALSE)</f>
        <v>North Nancyview</v>
      </c>
      <c r="W564" t="str">
        <f>VLOOKUP(Table7[[#This Row],[Store_ID]],Table5[#All],5,FALSE)</f>
        <v>Outlet</v>
      </c>
      <c r="X564">
        <v>4</v>
      </c>
      <c r="Y564">
        <v>204.8</v>
      </c>
      <c r="Z564">
        <v>0.03</v>
      </c>
      <c r="AA564" t="s">
        <v>1826</v>
      </c>
      <c r="AB564">
        <v>794.62400000000002</v>
      </c>
    </row>
    <row r="565" spans="1:28" x14ac:dyDescent="0.25">
      <c r="A565" t="s">
        <v>2389</v>
      </c>
      <c r="B565" s="2">
        <v>45223</v>
      </c>
      <c r="C565" t="s">
        <v>55</v>
      </c>
      <c r="D565" t="str">
        <f>VLOOKUP(Table7[[#This Row],[Customer_ID]],Table1[#All],2,FALSE)</f>
        <v>Brian Lopez</v>
      </c>
      <c r="E565">
        <f t="shared" si="25"/>
        <v>24</v>
      </c>
      <c r="F565">
        <f t="shared" si="26"/>
        <v>10</v>
      </c>
      <c r="G565">
        <f t="shared" si="27"/>
        <v>2023</v>
      </c>
      <c r="H565">
        <f>VLOOKUP(Table7[[#This Row],[Customer_ID]],Table1[#All],3,FALSE)</f>
        <v>28</v>
      </c>
      <c r="I565" t="str">
        <f>VLOOKUP(Table7[[#This Row],[Customer_ID]],Table1[#All],4,FALSE)</f>
        <v>Female</v>
      </c>
      <c r="J565" t="str">
        <f>VLOOKUP(Table7[[#This Row],[Customer_ID]],Table1[#All],5,FALSE)</f>
        <v>East Krista</v>
      </c>
      <c r="K565" t="str">
        <f>VLOOKUP(Table7[[#This Row],[Customer_ID]],Table1[#All],6,FALSE)</f>
        <v>New York</v>
      </c>
      <c r="L565" t="str">
        <f>VLOOKUP(Table7[[#This Row],[Customer_ID]],Table1[#All],7,FALSE)</f>
        <v>USA</v>
      </c>
      <c r="M565" t="str">
        <f>VLOOKUP(Table7[[#This Row],[Customer_ID]],Table1[#All],8,FALSE)</f>
        <v>Gold</v>
      </c>
      <c r="N565" t="s">
        <v>1551</v>
      </c>
      <c r="O565" t="str">
        <f>VLOOKUP(Table7[[#This Row],[Product_ID]],Table4_2[#All],3,FALSE)</f>
        <v>Clothing</v>
      </c>
      <c r="P565" t="str">
        <f>VLOOKUP(Table7[[#This Row],[Product_ID]],Table4_2[#All],4,FALSE)</f>
        <v>Outerwear</v>
      </c>
      <c r="Q565">
        <f>VLOOKUP(Table7[[#This Row],[Product_ID]],Table4_2[#All],5,FALSE)</f>
        <v>364.67</v>
      </c>
      <c r="R565">
        <f>VLOOKUP(Table7[[#This Row],[Product_ID]],Table4_2[#All],6,FALSE)</f>
        <v>452</v>
      </c>
      <c r="S565" t="s">
        <v>1766</v>
      </c>
      <c r="T565" t="str">
        <f>VLOOKUP(Table7[[#This Row],[Store_ID]],Table5[#All],2,FALSE)</f>
        <v>Johnson-Wright</v>
      </c>
      <c r="U565" t="str">
        <f>VLOOKUP(Table7[[#This Row],[Store_ID]],Table5[#All],3,FALSE)</f>
        <v>North</v>
      </c>
      <c r="V565" t="str">
        <f>VLOOKUP(Table7[[#This Row],[Store_ID]],Table5[#All],4,FALSE)</f>
        <v>Hoodberg</v>
      </c>
      <c r="W565" t="str">
        <f>VLOOKUP(Table7[[#This Row],[Store_ID]],Table5[#All],5,FALSE)</f>
        <v>Outlet</v>
      </c>
      <c r="X565">
        <v>3</v>
      </c>
      <c r="Y565">
        <v>728.32</v>
      </c>
      <c r="Z565">
        <v>0.01</v>
      </c>
      <c r="AA565" t="s">
        <v>1824</v>
      </c>
      <c r="AB565">
        <v>2163.1104</v>
      </c>
    </row>
    <row r="566" spans="1:28" x14ac:dyDescent="0.25">
      <c r="A566" t="s">
        <v>2390</v>
      </c>
      <c r="B566" s="2">
        <v>45507</v>
      </c>
      <c r="C566" t="s">
        <v>1397</v>
      </c>
      <c r="D566" t="str">
        <f>VLOOKUP(Table7[[#This Row],[Customer_ID]],Table1[#All],2,FALSE)</f>
        <v>Jeffery Wolf</v>
      </c>
      <c r="E566">
        <f t="shared" si="25"/>
        <v>3</v>
      </c>
      <c r="F566">
        <f t="shared" si="26"/>
        <v>8</v>
      </c>
      <c r="G566">
        <f t="shared" si="27"/>
        <v>2024</v>
      </c>
      <c r="H566">
        <f>VLOOKUP(Table7[[#This Row],[Customer_ID]],Table1[#All],3,FALSE)</f>
        <v>60</v>
      </c>
      <c r="I566" t="str">
        <f>VLOOKUP(Table7[[#This Row],[Customer_ID]],Table1[#All],4,FALSE)</f>
        <v>Female</v>
      </c>
      <c r="J566" t="str">
        <f>VLOOKUP(Table7[[#This Row],[Customer_ID]],Table1[#All],5,FALSE)</f>
        <v>New Laura</v>
      </c>
      <c r="K566" t="str">
        <f>VLOOKUP(Table7[[#This Row],[Customer_ID]],Table1[#All],6,FALSE)</f>
        <v>Mississippi</v>
      </c>
      <c r="L566" t="str">
        <f>VLOOKUP(Table7[[#This Row],[Customer_ID]],Table1[#All],7,FALSE)</f>
        <v>USA</v>
      </c>
      <c r="M566" t="str">
        <f>VLOOKUP(Table7[[#This Row],[Customer_ID]],Table1[#All],8,FALSE)</f>
        <v>Bronze</v>
      </c>
      <c r="N566" t="s">
        <v>1666</v>
      </c>
      <c r="O566" t="str">
        <f>VLOOKUP(Table7[[#This Row],[Product_ID]],Table4_2[#All],3,FALSE)</f>
        <v>Beauty</v>
      </c>
      <c r="P566" t="str">
        <f>VLOOKUP(Table7[[#This Row],[Product_ID]],Table4_2[#All],4,FALSE)</f>
        <v>Haircare</v>
      </c>
      <c r="Q566">
        <f>VLOOKUP(Table7[[#This Row],[Product_ID]],Table4_2[#All],5,FALSE)</f>
        <v>17.309999999999999</v>
      </c>
      <c r="R566">
        <f>VLOOKUP(Table7[[#This Row],[Product_ID]],Table4_2[#All],6,FALSE)</f>
        <v>399</v>
      </c>
      <c r="S566" t="s">
        <v>1779</v>
      </c>
      <c r="T566" t="str">
        <f>VLOOKUP(Table7[[#This Row],[Store_ID]],Table5[#All],2,FALSE)</f>
        <v>Martinez-Mullins</v>
      </c>
      <c r="U566" t="str">
        <f>VLOOKUP(Table7[[#This Row],[Store_ID]],Table5[#All],3,FALSE)</f>
        <v>South</v>
      </c>
      <c r="V566" t="str">
        <f>VLOOKUP(Table7[[#This Row],[Store_ID]],Table5[#All],4,FALSE)</f>
        <v>Williamsfurt</v>
      </c>
      <c r="W566" t="str">
        <f>VLOOKUP(Table7[[#This Row],[Store_ID]],Table5[#All],5,FALSE)</f>
        <v>Online</v>
      </c>
      <c r="X566">
        <v>3</v>
      </c>
      <c r="Y566">
        <v>836.4</v>
      </c>
      <c r="Z566">
        <v>0</v>
      </c>
      <c r="AA566" t="s">
        <v>1824</v>
      </c>
      <c r="AB566">
        <v>2509.1999999999998</v>
      </c>
    </row>
    <row r="567" spans="1:28" x14ac:dyDescent="0.25">
      <c r="A567" t="s">
        <v>2391</v>
      </c>
      <c r="B567" s="2">
        <v>45843</v>
      </c>
      <c r="C567" t="s">
        <v>502</v>
      </c>
      <c r="D567" t="str">
        <f>VLOOKUP(Table7[[#This Row],[Customer_ID]],Table1[#All],2,FALSE)</f>
        <v>Denise Griffin</v>
      </c>
      <c r="E567">
        <f t="shared" si="25"/>
        <v>5</v>
      </c>
      <c r="F567">
        <f t="shared" si="26"/>
        <v>7</v>
      </c>
      <c r="G567">
        <f t="shared" si="27"/>
        <v>2025</v>
      </c>
      <c r="H567">
        <f>VLOOKUP(Table7[[#This Row],[Customer_ID]],Table1[#All],3,FALSE)</f>
        <v>33</v>
      </c>
      <c r="I567" t="str">
        <f>VLOOKUP(Table7[[#This Row],[Customer_ID]],Table1[#All],4,FALSE)</f>
        <v>Male</v>
      </c>
      <c r="J567" t="str">
        <f>VLOOKUP(Table7[[#This Row],[Customer_ID]],Table1[#All],5,FALSE)</f>
        <v>West Markhaven</v>
      </c>
      <c r="K567" t="str">
        <f>VLOOKUP(Table7[[#This Row],[Customer_ID]],Table1[#All],6,FALSE)</f>
        <v>Florida</v>
      </c>
      <c r="L567" t="str">
        <f>VLOOKUP(Table7[[#This Row],[Customer_ID]],Table1[#All],7,FALSE)</f>
        <v>USA</v>
      </c>
      <c r="M567" t="str">
        <f>VLOOKUP(Table7[[#This Row],[Customer_ID]],Table1[#All],8,FALSE)</f>
        <v>Platinum</v>
      </c>
      <c r="N567" t="s">
        <v>1728</v>
      </c>
      <c r="O567" t="str">
        <f>VLOOKUP(Table7[[#This Row],[Product_ID]],Table4_2[#All],3,FALSE)</f>
        <v>Electronics</v>
      </c>
      <c r="P567" t="str">
        <f>VLOOKUP(Table7[[#This Row],[Product_ID]],Table4_2[#All],4,FALSE)</f>
        <v>Accessories</v>
      </c>
      <c r="Q567">
        <f>VLOOKUP(Table7[[#This Row],[Product_ID]],Table4_2[#All],5,FALSE)</f>
        <v>340.14</v>
      </c>
      <c r="R567">
        <f>VLOOKUP(Table7[[#This Row],[Product_ID]],Table4_2[#All],6,FALSE)</f>
        <v>361</v>
      </c>
      <c r="S567" t="s">
        <v>1794</v>
      </c>
      <c r="T567" t="str">
        <f>VLOOKUP(Table7[[#This Row],[Store_ID]],Table5[#All],2,FALSE)</f>
        <v>Thomas, Bridges and Harris</v>
      </c>
      <c r="U567" t="str">
        <f>VLOOKUP(Table7[[#This Row],[Store_ID]],Table5[#All],3,FALSE)</f>
        <v>North</v>
      </c>
      <c r="V567" t="str">
        <f>VLOOKUP(Table7[[#This Row],[Store_ID]],Table5[#All],4,FALSE)</f>
        <v>Sabrinatown</v>
      </c>
      <c r="W567" t="str">
        <f>VLOOKUP(Table7[[#This Row],[Store_ID]],Table5[#All],5,FALSE)</f>
        <v>Online</v>
      </c>
      <c r="X567">
        <v>1</v>
      </c>
      <c r="Y567">
        <v>780.16</v>
      </c>
      <c r="Z567">
        <v>0.02</v>
      </c>
      <c r="AA567" t="s">
        <v>1829</v>
      </c>
      <c r="AB567">
        <v>764.55679999999995</v>
      </c>
    </row>
    <row r="568" spans="1:28" x14ac:dyDescent="0.25">
      <c r="A568" t="s">
        <v>2392</v>
      </c>
      <c r="B568" s="2">
        <v>45804</v>
      </c>
      <c r="C568" t="s">
        <v>1449</v>
      </c>
      <c r="D568" t="str">
        <f>VLOOKUP(Table7[[#This Row],[Customer_ID]],Table1[#All],2,FALSE)</f>
        <v>Manuel Fisher</v>
      </c>
      <c r="E568">
        <f t="shared" si="25"/>
        <v>27</v>
      </c>
      <c r="F568">
        <f t="shared" si="26"/>
        <v>5</v>
      </c>
      <c r="G568">
        <f t="shared" si="27"/>
        <v>2025</v>
      </c>
      <c r="H568">
        <f>VLOOKUP(Table7[[#This Row],[Customer_ID]],Table1[#All],3,FALSE)</f>
        <v>21</v>
      </c>
      <c r="I568" t="str">
        <f>VLOOKUP(Table7[[#This Row],[Customer_ID]],Table1[#All],4,FALSE)</f>
        <v>Female</v>
      </c>
      <c r="J568" t="str">
        <f>VLOOKUP(Table7[[#This Row],[Customer_ID]],Table1[#All],5,FALSE)</f>
        <v>Kanebury</v>
      </c>
      <c r="K568" t="str">
        <f>VLOOKUP(Table7[[#This Row],[Customer_ID]],Table1[#All],6,FALSE)</f>
        <v>New Hampshire</v>
      </c>
      <c r="L568" t="str">
        <f>VLOOKUP(Table7[[#This Row],[Customer_ID]],Table1[#All],7,FALSE)</f>
        <v>USA</v>
      </c>
      <c r="M568" t="str">
        <f>VLOOKUP(Table7[[#This Row],[Customer_ID]],Table1[#All],8,FALSE)</f>
        <v>Gold</v>
      </c>
      <c r="N568" t="s">
        <v>1640</v>
      </c>
      <c r="O568" t="str">
        <f>VLOOKUP(Table7[[#This Row],[Product_ID]],Table4_2[#All],3,FALSE)</f>
        <v>Clothing</v>
      </c>
      <c r="P568" t="str">
        <f>VLOOKUP(Table7[[#This Row],[Product_ID]],Table4_2[#All],4,FALSE)</f>
        <v>Outerwear</v>
      </c>
      <c r="Q568">
        <f>VLOOKUP(Table7[[#This Row],[Product_ID]],Table4_2[#All],5,FALSE)</f>
        <v>167.34</v>
      </c>
      <c r="R568">
        <f>VLOOKUP(Table7[[#This Row],[Product_ID]],Table4_2[#All],6,FALSE)</f>
        <v>296</v>
      </c>
      <c r="S568" t="s">
        <v>1797</v>
      </c>
      <c r="T568" t="str">
        <f>VLOOKUP(Table7[[#This Row],[Store_ID]],Table5[#All],2,FALSE)</f>
        <v>Gardner, Humphrey and Contreras</v>
      </c>
      <c r="U568" t="str">
        <f>VLOOKUP(Table7[[#This Row],[Store_ID]],Table5[#All],3,FALSE)</f>
        <v>East</v>
      </c>
      <c r="V568" t="str">
        <f>VLOOKUP(Table7[[#This Row],[Store_ID]],Table5[#All],4,FALSE)</f>
        <v>Johnsonville</v>
      </c>
      <c r="W568" t="str">
        <f>VLOOKUP(Table7[[#This Row],[Store_ID]],Table5[#All],5,FALSE)</f>
        <v>Flagship</v>
      </c>
      <c r="X568">
        <v>4</v>
      </c>
      <c r="Y568">
        <v>354.12</v>
      </c>
      <c r="Z568">
        <v>0.06</v>
      </c>
      <c r="AA568" t="s">
        <v>1826</v>
      </c>
      <c r="AB568">
        <v>1331.4911999999999</v>
      </c>
    </row>
    <row r="569" spans="1:28" x14ac:dyDescent="0.25">
      <c r="A569" t="s">
        <v>2393</v>
      </c>
      <c r="B569" s="2">
        <v>45602</v>
      </c>
      <c r="C569" t="s">
        <v>1397</v>
      </c>
      <c r="D569" t="str">
        <f>VLOOKUP(Table7[[#This Row],[Customer_ID]],Table1[#All],2,FALSE)</f>
        <v>Jeffery Wolf</v>
      </c>
      <c r="E569">
        <f t="shared" si="25"/>
        <v>6</v>
      </c>
      <c r="F569">
        <f t="shared" si="26"/>
        <v>11</v>
      </c>
      <c r="G569">
        <f t="shared" si="27"/>
        <v>2024</v>
      </c>
      <c r="H569">
        <f>VLOOKUP(Table7[[#This Row],[Customer_ID]],Table1[#All],3,FALSE)</f>
        <v>60</v>
      </c>
      <c r="I569" t="str">
        <f>VLOOKUP(Table7[[#This Row],[Customer_ID]],Table1[#All],4,FALSE)</f>
        <v>Female</v>
      </c>
      <c r="J569" t="str">
        <f>VLOOKUP(Table7[[#This Row],[Customer_ID]],Table1[#All],5,FALSE)</f>
        <v>New Laura</v>
      </c>
      <c r="K569" t="str">
        <f>VLOOKUP(Table7[[#This Row],[Customer_ID]],Table1[#All],6,FALSE)</f>
        <v>Mississippi</v>
      </c>
      <c r="L569" t="str">
        <f>VLOOKUP(Table7[[#This Row],[Customer_ID]],Table1[#All],7,FALSE)</f>
        <v>USA</v>
      </c>
      <c r="M569" t="str">
        <f>VLOOKUP(Table7[[#This Row],[Customer_ID]],Table1[#All],8,FALSE)</f>
        <v>Bronze</v>
      </c>
      <c r="N569" t="s">
        <v>1674</v>
      </c>
      <c r="O569" t="str">
        <f>VLOOKUP(Table7[[#This Row],[Product_ID]],Table4_2[#All],3,FALSE)</f>
        <v>Beauty</v>
      </c>
      <c r="P569" t="str">
        <f>VLOOKUP(Table7[[#This Row],[Product_ID]],Table4_2[#All],4,FALSE)</f>
        <v>Skincare</v>
      </c>
      <c r="Q569">
        <f>VLOOKUP(Table7[[#This Row],[Product_ID]],Table4_2[#All],5,FALSE)</f>
        <v>266.86</v>
      </c>
      <c r="R569">
        <f>VLOOKUP(Table7[[#This Row],[Product_ID]],Table4_2[#All],6,FALSE)</f>
        <v>458</v>
      </c>
      <c r="S569" t="s">
        <v>1761</v>
      </c>
      <c r="T569" t="str">
        <f>VLOOKUP(Table7[[#This Row],[Store_ID]],Table5[#All],2,FALSE)</f>
        <v>Black-Horn</v>
      </c>
      <c r="U569" t="str">
        <f>VLOOKUP(Table7[[#This Row],[Store_ID]],Table5[#All],3,FALSE)</f>
        <v>South</v>
      </c>
      <c r="V569" t="str">
        <f>VLOOKUP(Table7[[#This Row],[Store_ID]],Table5[#All],4,FALSE)</f>
        <v>North Nancyview</v>
      </c>
      <c r="W569" t="str">
        <f>VLOOKUP(Table7[[#This Row],[Store_ID]],Table5[#All],5,FALSE)</f>
        <v>Outlet</v>
      </c>
      <c r="X569">
        <v>4</v>
      </c>
      <c r="Y569">
        <v>282.48</v>
      </c>
      <c r="Z569">
        <v>0.11</v>
      </c>
      <c r="AA569" t="s">
        <v>1826</v>
      </c>
      <c r="AB569">
        <v>1005.6288</v>
      </c>
    </row>
    <row r="570" spans="1:28" x14ac:dyDescent="0.25">
      <c r="A570" t="s">
        <v>2394</v>
      </c>
      <c r="B570" s="2">
        <v>45446</v>
      </c>
      <c r="C570" t="s">
        <v>1032</v>
      </c>
      <c r="D570" t="str">
        <f>VLOOKUP(Table7[[#This Row],[Customer_ID]],Table1[#All],2,FALSE)</f>
        <v>Mario Harvey Jr.</v>
      </c>
      <c r="E570">
        <f t="shared" si="25"/>
        <v>3</v>
      </c>
      <c r="F570">
        <f t="shared" si="26"/>
        <v>6</v>
      </c>
      <c r="G570">
        <f t="shared" si="27"/>
        <v>2024</v>
      </c>
      <c r="H570">
        <f>VLOOKUP(Table7[[#This Row],[Customer_ID]],Table1[#All],3,FALSE)</f>
        <v>46</v>
      </c>
      <c r="I570" t="str">
        <f>VLOOKUP(Table7[[#This Row],[Customer_ID]],Table1[#All],4,FALSE)</f>
        <v>Male</v>
      </c>
      <c r="J570" t="str">
        <f>VLOOKUP(Table7[[#This Row],[Customer_ID]],Table1[#All],5,FALSE)</f>
        <v>Jessicaport</v>
      </c>
      <c r="K570" t="str">
        <f>VLOOKUP(Table7[[#This Row],[Customer_ID]],Table1[#All],6,FALSE)</f>
        <v>Minnesota</v>
      </c>
      <c r="L570" t="str">
        <f>VLOOKUP(Table7[[#This Row],[Customer_ID]],Table1[#All],7,FALSE)</f>
        <v>USA</v>
      </c>
      <c r="M570" t="str">
        <f>VLOOKUP(Table7[[#This Row],[Customer_ID]],Table1[#All],8,FALSE)</f>
        <v>Platinum</v>
      </c>
      <c r="N570" t="s">
        <v>1588</v>
      </c>
      <c r="O570" t="str">
        <f>VLOOKUP(Table7[[#This Row],[Product_ID]],Table4_2[#All],3,FALSE)</f>
        <v>Sports</v>
      </c>
      <c r="P570" t="str">
        <f>VLOOKUP(Table7[[#This Row],[Product_ID]],Table4_2[#All],4,FALSE)</f>
        <v>Accessories</v>
      </c>
      <c r="Q570">
        <f>VLOOKUP(Table7[[#This Row],[Product_ID]],Table4_2[#All],5,FALSE)</f>
        <v>131.51</v>
      </c>
      <c r="R570">
        <f>VLOOKUP(Table7[[#This Row],[Product_ID]],Table4_2[#All],6,FALSE)</f>
        <v>281.95833333333331</v>
      </c>
      <c r="S570" t="s">
        <v>1776</v>
      </c>
      <c r="T570" t="str">
        <f>VLOOKUP(Table7[[#This Row],[Store_ID]],Table5[#All],2,FALSE)</f>
        <v>Benson-Elliott</v>
      </c>
      <c r="U570" t="str">
        <f>VLOOKUP(Table7[[#This Row],[Store_ID]],Table5[#All],3,FALSE)</f>
        <v>East</v>
      </c>
      <c r="V570" t="str">
        <f>VLOOKUP(Table7[[#This Row],[Store_ID]],Table5[#All],4,FALSE)</f>
        <v>Port Josephberg</v>
      </c>
      <c r="W570" t="str">
        <f>VLOOKUP(Table7[[#This Row],[Store_ID]],Table5[#All],5,FALSE)</f>
        <v>Online</v>
      </c>
      <c r="X570">
        <v>2</v>
      </c>
      <c r="Y570">
        <v>740.68</v>
      </c>
      <c r="Z570">
        <v>0.02</v>
      </c>
      <c r="AA570" t="s">
        <v>1826</v>
      </c>
      <c r="AB570">
        <v>1451.7328</v>
      </c>
    </row>
    <row r="571" spans="1:28" x14ac:dyDescent="0.25">
      <c r="A571" t="s">
        <v>2395</v>
      </c>
      <c r="B571" s="2">
        <v>45384</v>
      </c>
      <c r="C571" t="s">
        <v>372</v>
      </c>
      <c r="D571" t="str">
        <f>VLOOKUP(Table7[[#This Row],[Customer_ID]],Table1[#All],2,FALSE)</f>
        <v>Lance Baker</v>
      </c>
      <c r="E571">
        <f t="shared" si="25"/>
        <v>2</v>
      </c>
      <c r="F571">
        <f t="shared" si="26"/>
        <v>4</v>
      </c>
      <c r="G571">
        <f t="shared" si="27"/>
        <v>2024</v>
      </c>
      <c r="H571">
        <f>VLOOKUP(Table7[[#This Row],[Customer_ID]],Table1[#All],3,FALSE)</f>
        <v>50</v>
      </c>
      <c r="I571" t="str">
        <f>VLOOKUP(Table7[[#This Row],[Customer_ID]],Table1[#All],4,FALSE)</f>
        <v>Female</v>
      </c>
      <c r="J571" t="str">
        <f>VLOOKUP(Table7[[#This Row],[Customer_ID]],Table1[#All],5,FALSE)</f>
        <v>Port Victoria</v>
      </c>
      <c r="K571" t="str">
        <f>VLOOKUP(Table7[[#This Row],[Customer_ID]],Table1[#All],6,FALSE)</f>
        <v>Florida</v>
      </c>
      <c r="L571" t="str">
        <f>VLOOKUP(Table7[[#This Row],[Customer_ID]],Table1[#All],7,FALSE)</f>
        <v>USA</v>
      </c>
      <c r="M571" t="str">
        <f>VLOOKUP(Table7[[#This Row],[Customer_ID]],Table1[#All],8,FALSE)</f>
        <v>Gold</v>
      </c>
      <c r="N571" t="s">
        <v>1660</v>
      </c>
      <c r="O571" t="str">
        <f>VLOOKUP(Table7[[#This Row],[Product_ID]],Table4_2[#All],3,FALSE)</f>
        <v>Home</v>
      </c>
      <c r="P571" t="str">
        <f>VLOOKUP(Table7[[#This Row],[Product_ID]],Table4_2[#All],4,FALSE)</f>
        <v>Decor</v>
      </c>
      <c r="Q571">
        <f>VLOOKUP(Table7[[#This Row],[Product_ID]],Table4_2[#All],5,FALSE)</f>
        <v>461.47</v>
      </c>
      <c r="R571">
        <f>VLOOKUP(Table7[[#This Row],[Product_ID]],Table4_2[#All],6,FALSE)</f>
        <v>190</v>
      </c>
      <c r="S571" t="s">
        <v>1786</v>
      </c>
      <c r="T571" t="str">
        <f>VLOOKUP(Table7[[#This Row],[Store_ID]],Table5[#All],2,FALSE)</f>
        <v>Moore, Padilla and Butler</v>
      </c>
      <c r="U571" t="str">
        <f>VLOOKUP(Table7[[#This Row],[Store_ID]],Table5[#All],3,FALSE)</f>
        <v>South</v>
      </c>
      <c r="V571" t="str">
        <f>VLOOKUP(Table7[[#This Row],[Store_ID]],Table5[#All],4,FALSE)</f>
        <v>East Johnstad</v>
      </c>
      <c r="W571" t="str">
        <f>VLOOKUP(Table7[[#This Row],[Store_ID]],Table5[#All],5,FALSE)</f>
        <v>Flagship</v>
      </c>
      <c r="X571">
        <v>3</v>
      </c>
      <c r="Y571">
        <v>600.58000000000004</v>
      </c>
      <c r="Z571">
        <v>0.28999999999999998</v>
      </c>
      <c r="AA571" t="s">
        <v>1829</v>
      </c>
      <c r="AB571">
        <v>1279.2354</v>
      </c>
    </row>
    <row r="572" spans="1:28" x14ac:dyDescent="0.25">
      <c r="A572" t="s">
        <v>2396</v>
      </c>
      <c r="B572" s="2">
        <v>45348</v>
      </c>
      <c r="C572" t="s">
        <v>1422</v>
      </c>
      <c r="D572" t="str">
        <f>VLOOKUP(Table7[[#This Row],[Customer_ID]],Table1[#All],2,FALSE)</f>
        <v>Paul Cox</v>
      </c>
      <c r="E572">
        <f t="shared" si="25"/>
        <v>26</v>
      </c>
      <c r="F572">
        <f t="shared" si="26"/>
        <v>2</v>
      </c>
      <c r="G572">
        <f t="shared" si="27"/>
        <v>2024</v>
      </c>
      <c r="H572">
        <f>VLOOKUP(Table7[[#This Row],[Customer_ID]],Table1[#All],3,FALSE)</f>
        <v>60</v>
      </c>
      <c r="I572" t="str">
        <f>VLOOKUP(Table7[[#This Row],[Customer_ID]],Table1[#All],4,FALSE)</f>
        <v>Female</v>
      </c>
      <c r="J572" t="str">
        <f>VLOOKUP(Table7[[#This Row],[Customer_ID]],Table1[#All],5,FALSE)</f>
        <v>East Julie</v>
      </c>
      <c r="K572" t="str">
        <f>VLOOKUP(Table7[[#This Row],[Customer_ID]],Table1[#All],6,FALSE)</f>
        <v>Kansas</v>
      </c>
      <c r="L572" t="str">
        <f>VLOOKUP(Table7[[#This Row],[Customer_ID]],Table1[#All],7,FALSE)</f>
        <v>USA</v>
      </c>
      <c r="M572" t="str">
        <f>VLOOKUP(Table7[[#This Row],[Customer_ID]],Table1[#All],8,FALSE)</f>
        <v>Silver</v>
      </c>
      <c r="N572" t="s">
        <v>1678</v>
      </c>
      <c r="O572" t="str">
        <f>VLOOKUP(Table7[[#This Row],[Product_ID]],Table4_2[#All],3,FALSE)</f>
        <v>Sports</v>
      </c>
      <c r="P572" t="str">
        <f>VLOOKUP(Table7[[#This Row],[Product_ID]],Table4_2[#All],4,FALSE)</f>
        <v>Fitness</v>
      </c>
      <c r="Q572">
        <f>VLOOKUP(Table7[[#This Row],[Product_ID]],Table4_2[#All],5,FALSE)</f>
        <v>240.63</v>
      </c>
      <c r="R572">
        <f>VLOOKUP(Table7[[#This Row],[Product_ID]],Table4_2[#All],6,FALSE)</f>
        <v>423</v>
      </c>
      <c r="S572" t="s">
        <v>1766</v>
      </c>
      <c r="T572" t="str">
        <f>VLOOKUP(Table7[[#This Row],[Store_ID]],Table5[#All],2,FALSE)</f>
        <v>Johnson-Wright</v>
      </c>
      <c r="U572" t="str">
        <f>VLOOKUP(Table7[[#This Row],[Store_ID]],Table5[#All],3,FALSE)</f>
        <v>North</v>
      </c>
      <c r="V572" t="str">
        <f>VLOOKUP(Table7[[#This Row],[Store_ID]],Table5[#All],4,FALSE)</f>
        <v>Hoodberg</v>
      </c>
      <c r="W572" t="str">
        <f>VLOOKUP(Table7[[#This Row],[Store_ID]],Table5[#All],5,FALSE)</f>
        <v>Outlet</v>
      </c>
      <c r="X572">
        <v>3</v>
      </c>
      <c r="Y572">
        <v>345.58</v>
      </c>
      <c r="Z572">
        <v>0.22</v>
      </c>
      <c r="AA572" t="s">
        <v>1824</v>
      </c>
      <c r="AB572">
        <v>808.65719999999999</v>
      </c>
    </row>
    <row r="573" spans="1:28" x14ac:dyDescent="0.25">
      <c r="A573" t="s">
        <v>2397</v>
      </c>
      <c r="B573" s="2">
        <v>45688</v>
      </c>
      <c r="C573" t="s">
        <v>902</v>
      </c>
      <c r="D573" t="str">
        <f>VLOOKUP(Table7[[#This Row],[Customer_ID]],Table1[#All],2,FALSE)</f>
        <v>Hunter Sutton</v>
      </c>
      <c r="E573">
        <f t="shared" si="25"/>
        <v>31</v>
      </c>
      <c r="F573">
        <f t="shared" si="26"/>
        <v>1</v>
      </c>
      <c r="G573">
        <f t="shared" si="27"/>
        <v>2025</v>
      </c>
      <c r="H573">
        <f>VLOOKUP(Table7[[#This Row],[Customer_ID]],Table1[#All],3,FALSE)</f>
        <v>54</v>
      </c>
      <c r="I573" t="str">
        <f>VLOOKUP(Table7[[#This Row],[Customer_ID]],Table1[#All],4,FALSE)</f>
        <v>Male</v>
      </c>
      <c r="J573" t="str">
        <f>VLOOKUP(Table7[[#This Row],[Customer_ID]],Table1[#All],5,FALSE)</f>
        <v>Patrickshire</v>
      </c>
      <c r="K573" t="str">
        <f>VLOOKUP(Table7[[#This Row],[Customer_ID]],Table1[#All],6,FALSE)</f>
        <v>Connecticut</v>
      </c>
      <c r="L573" t="str">
        <f>VLOOKUP(Table7[[#This Row],[Customer_ID]],Table1[#All],7,FALSE)</f>
        <v>USA</v>
      </c>
      <c r="M573" t="str">
        <f>VLOOKUP(Table7[[#This Row],[Customer_ID]],Table1[#All],8,FALSE)</f>
        <v>Gold</v>
      </c>
      <c r="N573" t="s">
        <v>1584</v>
      </c>
      <c r="O573" t="str">
        <f>VLOOKUP(Table7[[#This Row],[Product_ID]],Table4_2[#All],3,FALSE)</f>
        <v>Clothing</v>
      </c>
      <c r="P573" t="str">
        <f>VLOOKUP(Table7[[#This Row],[Product_ID]],Table4_2[#All],4,FALSE)</f>
        <v>Bottoms</v>
      </c>
      <c r="Q573">
        <f>VLOOKUP(Table7[[#This Row],[Product_ID]],Table4_2[#All],5,FALSE)</f>
        <v>265.73266666666666</v>
      </c>
      <c r="R573">
        <f>VLOOKUP(Table7[[#This Row],[Product_ID]],Table4_2[#All],6,FALSE)</f>
        <v>343</v>
      </c>
      <c r="S573" t="s">
        <v>1792</v>
      </c>
      <c r="T573" t="str">
        <f>VLOOKUP(Table7[[#This Row],[Store_ID]],Table5[#All],2,FALSE)</f>
        <v>Aguirre-Keller</v>
      </c>
      <c r="U573" t="str">
        <f>VLOOKUP(Table7[[#This Row],[Store_ID]],Table5[#All],3,FALSE)</f>
        <v>South</v>
      </c>
      <c r="V573" t="str">
        <f>VLOOKUP(Table7[[#This Row],[Store_ID]],Table5[#All],4,FALSE)</f>
        <v>Lake Michael</v>
      </c>
      <c r="W573" t="str">
        <f>VLOOKUP(Table7[[#This Row],[Store_ID]],Table5[#All],5,FALSE)</f>
        <v>Online</v>
      </c>
      <c r="X573">
        <v>1</v>
      </c>
      <c r="Y573">
        <v>974.52</v>
      </c>
      <c r="Z573">
        <v>0.01</v>
      </c>
      <c r="AA573" t="s">
        <v>1826</v>
      </c>
      <c r="AB573">
        <v>964.77480000000003</v>
      </c>
    </row>
    <row r="574" spans="1:28" x14ac:dyDescent="0.25">
      <c r="A574" t="s">
        <v>2398</v>
      </c>
      <c r="B574" s="2">
        <v>45249</v>
      </c>
      <c r="C574" t="s">
        <v>157</v>
      </c>
      <c r="D574" t="str">
        <f>VLOOKUP(Table7[[#This Row],[Customer_ID]],Table1[#All],2,FALSE)</f>
        <v>Eric Vega</v>
      </c>
      <c r="E574">
        <f t="shared" si="25"/>
        <v>19</v>
      </c>
      <c r="F574">
        <f t="shared" si="26"/>
        <v>11</v>
      </c>
      <c r="G574">
        <f t="shared" si="27"/>
        <v>2023</v>
      </c>
      <c r="H574">
        <f>VLOOKUP(Table7[[#This Row],[Customer_ID]],Table1[#All],3,FALSE)</f>
        <v>50</v>
      </c>
      <c r="I574" t="str">
        <f>VLOOKUP(Table7[[#This Row],[Customer_ID]],Table1[#All],4,FALSE)</f>
        <v>Male</v>
      </c>
      <c r="J574" t="str">
        <f>VLOOKUP(Table7[[#This Row],[Customer_ID]],Table1[#All],5,FALSE)</f>
        <v>Williamsonland</v>
      </c>
      <c r="K574" t="str">
        <f>VLOOKUP(Table7[[#This Row],[Customer_ID]],Table1[#All],6,FALSE)</f>
        <v>Kansas</v>
      </c>
      <c r="L574" t="str">
        <f>VLOOKUP(Table7[[#This Row],[Customer_ID]],Table1[#All],7,FALSE)</f>
        <v>USA</v>
      </c>
      <c r="M574" t="str">
        <f>VLOOKUP(Table7[[#This Row],[Customer_ID]],Table1[#All],8,FALSE)</f>
        <v>Gold</v>
      </c>
      <c r="N574" t="s">
        <v>1582</v>
      </c>
      <c r="O574" t="str">
        <f>VLOOKUP(Table7[[#This Row],[Product_ID]],Table4_2[#All],3,FALSE)</f>
        <v>Sports</v>
      </c>
      <c r="P574" t="str">
        <f>VLOOKUP(Table7[[#This Row],[Product_ID]],Table4_2[#All],4,FALSE)</f>
        <v>Accessories</v>
      </c>
      <c r="Q574">
        <f>VLOOKUP(Table7[[#This Row],[Product_ID]],Table4_2[#All],5,FALSE)</f>
        <v>144.53</v>
      </c>
      <c r="R574">
        <f>VLOOKUP(Table7[[#This Row],[Product_ID]],Table4_2[#All],6,FALSE)</f>
        <v>367</v>
      </c>
      <c r="S574" t="s">
        <v>1757</v>
      </c>
      <c r="T574" t="str">
        <f>VLOOKUP(Table7[[#This Row],[Store_ID]],Table5[#All],2,FALSE)</f>
        <v>Martinez, Adkins and Johnson</v>
      </c>
      <c r="U574" t="str">
        <f>VLOOKUP(Table7[[#This Row],[Store_ID]],Table5[#All],3,FALSE)</f>
        <v>North</v>
      </c>
      <c r="V574" t="str">
        <f>VLOOKUP(Table7[[#This Row],[Store_ID]],Table5[#All],4,FALSE)</f>
        <v>Danielmouth</v>
      </c>
      <c r="W574" t="str">
        <f>VLOOKUP(Table7[[#This Row],[Store_ID]],Table5[#All],5,FALSE)</f>
        <v>Flagship</v>
      </c>
      <c r="X574">
        <v>3</v>
      </c>
      <c r="Y574">
        <v>282.33</v>
      </c>
      <c r="Z574">
        <v>7.0000000000000007E-2</v>
      </c>
      <c r="AA574" t="s">
        <v>1824</v>
      </c>
      <c r="AB574">
        <v>787.70069999999998</v>
      </c>
    </row>
    <row r="575" spans="1:28" x14ac:dyDescent="0.25">
      <c r="A575" t="s">
        <v>2399</v>
      </c>
      <c r="B575" s="2">
        <v>45726</v>
      </c>
      <c r="C575" t="s">
        <v>1193</v>
      </c>
      <c r="D575" t="str">
        <f>VLOOKUP(Table7[[#This Row],[Customer_ID]],Table1[#All],2,FALSE)</f>
        <v>Martha Brown</v>
      </c>
      <c r="E575">
        <f t="shared" si="25"/>
        <v>10</v>
      </c>
      <c r="F575">
        <f t="shared" si="26"/>
        <v>3</v>
      </c>
      <c r="G575">
        <f t="shared" si="27"/>
        <v>2025</v>
      </c>
      <c r="H575">
        <f>VLOOKUP(Table7[[#This Row],[Customer_ID]],Table1[#All],3,FALSE)</f>
        <v>20</v>
      </c>
      <c r="I575" t="str">
        <f>VLOOKUP(Table7[[#This Row],[Customer_ID]],Table1[#All],4,FALSE)</f>
        <v>Female</v>
      </c>
      <c r="J575" t="str">
        <f>VLOOKUP(Table7[[#This Row],[Customer_ID]],Table1[#All],5,FALSE)</f>
        <v>Novakstad</v>
      </c>
      <c r="K575" t="str">
        <f>VLOOKUP(Table7[[#This Row],[Customer_ID]],Table1[#All],6,FALSE)</f>
        <v>California</v>
      </c>
      <c r="L575" t="str">
        <f>VLOOKUP(Table7[[#This Row],[Customer_ID]],Table1[#All],7,FALSE)</f>
        <v>USA</v>
      </c>
      <c r="M575" t="str">
        <f>VLOOKUP(Table7[[#This Row],[Customer_ID]],Table1[#All],8,FALSE)</f>
        <v>Gold</v>
      </c>
      <c r="N575" t="s">
        <v>1700</v>
      </c>
      <c r="O575" t="str">
        <f>VLOOKUP(Table7[[#This Row],[Product_ID]],Table4_2[#All],3,FALSE)</f>
        <v>Electronics</v>
      </c>
      <c r="P575" t="str">
        <f>VLOOKUP(Table7[[#This Row],[Product_ID]],Table4_2[#All],4,FALSE)</f>
        <v>Computer</v>
      </c>
      <c r="Q575">
        <f>VLOOKUP(Table7[[#This Row],[Product_ID]],Table4_2[#All],5,FALSE)</f>
        <v>392.89</v>
      </c>
      <c r="R575">
        <f>VLOOKUP(Table7[[#This Row],[Product_ID]],Table4_2[#All],6,FALSE)</f>
        <v>320</v>
      </c>
      <c r="S575" t="s">
        <v>1813</v>
      </c>
      <c r="T575" t="str">
        <f>VLOOKUP(Table7[[#This Row],[Store_ID]],Table5[#All],2,FALSE)</f>
        <v>Mann-Austin</v>
      </c>
      <c r="U575" t="str">
        <f>VLOOKUP(Table7[[#This Row],[Store_ID]],Table5[#All],3,FALSE)</f>
        <v>East</v>
      </c>
      <c r="V575" t="str">
        <f>VLOOKUP(Table7[[#This Row],[Store_ID]],Table5[#All],4,FALSE)</f>
        <v>Vasquezborough</v>
      </c>
      <c r="W575" t="str">
        <f>VLOOKUP(Table7[[#This Row],[Store_ID]],Table5[#All],5,FALSE)</f>
        <v>Online</v>
      </c>
      <c r="X575">
        <v>4</v>
      </c>
      <c r="Y575">
        <v>158.46</v>
      </c>
      <c r="Z575">
        <v>0.09</v>
      </c>
      <c r="AA575" t="s">
        <v>1826</v>
      </c>
      <c r="AB575">
        <v>576.7944</v>
      </c>
    </row>
    <row r="576" spans="1:28" x14ac:dyDescent="0.25">
      <c r="A576" t="s">
        <v>2400</v>
      </c>
      <c r="B576" s="2">
        <v>45283</v>
      </c>
      <c r="C576" t="s">
        <v>1077</v>
      </c>
      <c r="D576" t="str">
        <f>VLOOKUP(Table7[[#This Row],[Customer_ID]],Table1[#All],2,FALSE)</f>
        <v>Ryan Moore</v>
      </c>
      <c r="E576">
        <f t="shared" si="25"/>
        <v>23</v>
      </c>
      <c r="F576">
        <f t="shared" si="26"/>
        <v>12</v>
      </c>
      <c r="G576">
        <f t="shared" si="27"/>
        <v>2023</v>
      </c>
      <c r="H576">
        <f>VLOOKUP(Table7[[#This Row],[Customer_ID]],Table1[#All],3,FALSE)</f>
        <v>38</v>
      </c>
      <c r="I576" t="str">
        <f>VLOOKUP(Table7[[#This Row],[Customer_ID]],Table1[#All],4,FALSE)</f>
        <v>Male</v>
      </c>
      <c r="J576" t="str">
        <f>VLOOKUP(Table7[[#This Row],[Customer_ID]],Table1[#All],5,FALSE)</f>
        <v>Cartershire</v>
      </c>
      <c r="K576" t="str">
        <f>VLOOKUP(Table7[[#This Row],[Customer_ID]],Table1[#All],6,FALSE)</f>
        <v>Virginia</v>
      </c>
      <c r="L576" t="str">
        <f>VLOOKUP(Table7[[#This Row],[Customer_ID]],Table1[#All],7,FALSE)</f>
        <v>USA</v>
      </c>
      <c r="M576" t="str">
        <f>VLOOKUP(Table7[[#This Row],[Customer_ID]],Table1[#All],8,FALSE)</f>
        <v>Bronze</v>
      </c>
      <c r="N576" t="s">
        <v>1658</v>
      </c>
      <c r="O576" t="str">
        <f>VLOOKUP(Table7[[#This Row],[Product_ID]],Table4_2[#All],3,FALSE)</f>
        <v>Home</v>
      </c>
      <c r="P576" t="str">
        <f>VLOOKUP(Table7[[#This Row],[Product_ID]],Table4_2[#All],4,FALSE)</f>
        <v>Decor</v>
      </c>
      <c r="Q576">
        <f>VLOOKUP(Table7[[#This Row],[Product_ID]],Table4_2[#All],5,FALSE)</f>
        <v>81.75</v>
      </c>
      <c r="R576">
        <f>VLOOKUP(Table7[[#This Row],[Product_ID]],Table4_2[#All],6,FALSE)</f>
        <v>226.05</v>
      </c>
      <c r="S576" t="s">
        <v>1779</v>
      </c>
      <c r="T576" t="str">
        <f>VLOOKUP(Table7[[#This Row],[Store_ID]],Table5[#All],2,FALSE)</f>
        <v>Martinez-Mullins</v>
      </c>
      <c r="U576" t="str">
        <f>VLOOKUP(Table7[[#This Row],[Store_ID]],Table5[#All],3,FALSE)</f>
        <v>South</v>
      </c>
      <c r="V576" t="str">
        <f>VLOOKUP(Table7[[#This Row],[Store_ID]],Table5[#All],4,FALSE)</f>
        <v>Williamsfurt</v>
      </c>
      <c r="W576" t="str">
        <f>VLOOKUP(Table7[[#This Row],[Store_ID]],Table5[#All],5,FALSE)</f>
        <v>Online</v>
      </c>
      <c r="X576">
        <v>2</v>
      </c>
      <c r="Y576">
        <v>778.56</v>
      </c>
      <c r="Z576">
        <v>0.11</v>
      </c>
      <c r="AA576" t="s">
        <v>1829</v>
      </c>
      <c r="AB576">
        <v>1385.8368</v>
      </c>
    </row>
    <row r="577" spans="1:28" x14ac:dyDescent="0.25">
      <c r="A577" t="s">
        <v>2401</v>
      </c>
      <c r="B577" s="2">
        <v>45353</v>
      </c>
      <c r="C577" t="s">
        <v>761</v>
      </c>
      <c r="D577" t="str">
        <f>VLOOKUP(Table7[[#This Row],[Customer_ID]],Table1[#All],2,FALSE)</f>
        <v>Wesley Short</v>
      </c>
      <c r="E577">
        <f t="shared" si="25"/>
        <v>2</v>
      </c>
      <c r="F577">
        <f t="shared" si="26"/>
        <v>3</v>
      </c>
      <c r="G577">
        <f t="shared" si="27"/>
        <v>2024</v>
      </c>
      <c r="H577">
        <f>VLOOKUP(Table7[[#This Row],[Customer_ID]],Table1[#All],3,FALSE)</f>
        <v>41</v>
      </c>
      <c r="I577" t="str">
        <f>VLOOKUP(Table7[[#This Row],[Customer_ID]],Table1[#All],4,FALSE)</f>
        <v>Female</v>
      </c>
      <c r="J577" t="str">
        <f>VLOOKUP(Table7[[#This Row],[Customer_ID]],Table1[#All],5,FALSE)</f>
        <v>Susanstad</v>
      </c>
      <c r="K577" t="str">
        <f>VLOOKUP(Table7[[#This Row],[Customer_ID]],Table1[#All],6,FALSE)</f>
        <v>Montana</v>
      </c>
      <c r="L577" t="str">
        <f>VLOOKUP(Table7[[#This Row],[Customer_ID]],Table1[#All],7,FALSE)</f>
        <v>USA</v>
      </c>
      <c r="M577" t="str">
        <f>VLOOKUP(Table7[[#This Row],[Customer_ID]],Table1[#All],8,FALSE)</f>
        <v>Gold</v>
      </c>
      <c r="N577" t="s">
        <v>1648</v>
      </c>
      <c r="O577" t="str">
        <f>VLOOKUP(Table7[[#This Row],[Product_ID]],Table4_2[#All],3,FALSE)</f>
        <v>Sports</v>
      </c>
      <c r="P577" t="str">
        <f>VLOOKUP(Table7[[#This Row],[Product_ID]],Table4_2[#All],4,FALSE)</f>
        <v>Fitness</v>
      </c>
      <c r="Q577">
        <f>VLOOKUP(Table7[[#This Row],[Product_ID]],Table4_2[#All],5,FALSE)</f>
        <v>190.29</v>
      </c>
      <c r="R577">
        <f>VLOOKUP(Table7[[#This Row],[Product_ID]],Table4_2[#All],6,FALSE)</f>
        <v>260</v>
      </c>
      <c r="S577" t="s">
        <v>1813</v>
      </c>
      <c r="T577" t="str">
        <f>VLOOKUP(Table7[[#This Row],[Store_ID]],Table5[#All],2,FALSE)</f>
        <v>Mann-Austin</v>
      </c>
      <c r="U577" t="str">
        <f>VLOOKUP(Table7[[#This Row],[Store_ID]],Table5[#All],3,FALSE)</f>
        <v>East</v>
      </c>
      <c r="V577" t="str">
        <f>VLOOKUP(Table7[[#This Row],[Store_ID]],Table5[#All],4,FALSE)</f>
        <v>Vasquezborough</v>
      </c>
      <c r="W577" t="str">
        <f>VLOOKUP(Table7[[#This Row],[Store_ID]],Table5[#All],5,FALSE)</f>
        <v>Online</v>
      </c>
      <c r="X577">
        <v>4</v>
      </c>
      <c r="Y577">
        <v>280.16000000000003</v>
      </c>
      <c r="Z577">
        <v>0.18</v>
      </c>
      <c r="AA577" t="s">
        <v>1829</v>
      </c>
      <c r="AB577">
        <v>918.92480000000012</v>
      </c>
    </row>
    <row r="578" spans="1:28" x14ac:dyDescent="0.25">
      <c r="A578" t="s">
        <v>2402</v>
      </c>
      <c r="B578" s="2">
        <v>45592</v>
      </c>
      <c r="C578" t="s">
        <v>911</v>
      </c>
      <c r="D578" t="str">
        <f>VLOOKUP(Table7[[#This Row],[Customer_ID]],Table1[#All],2,FALSE)</f>
        <v>Cynthia Roberts</v>
      </c>
      <c r="E578">
        <f t="shared" ref="E578:E641" si="28">DAY(B578)</f>
        <v>27</v>
      </c>
      <c r="F578">
        <f t="shared" ref="F578:F641" si="29">MONTH(B578)</f>
        <v>10</v>
      </c>
      <c r="G578">
        <f t="shared" ref="G578:G641" si="30">YEAR(B578)</f>
        <v>2024</v>
      </c>
      <c r="H578">
        <f>VLOOKUP(Table7[[#This Row],[Customer_ID]],Table1[#All],3,FALSE)</f>
        <v>22</v>
      </c>
      <c r="I578" t="str">
        <f>VLOOKUP(Table7[[#This Row],[Customer_ID]],Table1[#All],4,FALSE)</f>
        <v>Female</v>
      </c>
      <c r="J578" t="str">
        <f>VLOOKUP(Table7[[#This Row],[Customer_ID]],Table1[#All],5,FALSE)</f>
        <v>Millerfort</v>
      </c>
      <c r="K578" t="str">
        <f>VLOOKUP(Table7[[#This Row],[Customer_ID]],Table1[#All],6,FALSE)</f>
        <v>Vermont</v>
      </c>
      <c r="L578" t="str">
        <f>VLOOKUP(Table7[[#This Row],[Customer_ID]],Table1[#All],7,FALSE)</f>
        <v>USA</v>
      </c>
      <c r="M578" t="str">
        <f>VLOOKUP(Table7[[#This Row],[Customer_ID]],Table1[#All],8,FALSE)</f>
        <v>Gold</v>
      </c>
      <c r="N578" t="s">
        <v>1690</v>
      </c>
      <c r="O578" t="str">
        <f>VLOOKUP(Table7[[#This Row],[Product_ID]],Table4_2[#All],3,FALSE)</f>
        <v>Beauty</v>
      </c>
      <c r="P578" t="str">
        <f>VLOOKUP(Table7[[#This Row],[Product_ID]],Table4_2[#All],4,FALSE)</f>
        <v>Haircare</v>
      </c>
      <c r="Q578">
        <f>VLOOKUP(Table7[[#This Row],[Product_ID]],Table4_2[#All],5,FALSE)</f>
        <v>214.32</v>
      </c>
      <c r="R578">
        <f>VLOOKUP(Table7[[#This Row],[Product_ID]],Table4_2[#All],6,FALSE)</f>
        <v>383</v>
      </c>
      <c r="S578" t="s">
        <v>1797</v>
      </c>
      <c r="T578" t="str">
        <f>VLOOKUP(Table7[[#This Row],[Store_ID]],Table5[#All],2,FALSE)</f>
        <v>Gardner, Humphrey and Contreras</v>
      </c>
      <c r="U578" t="str">
        <f>VLOOKUP(Table7[[#This Row],[Store_ID]],Table5[#All],3,FALSE)</f>
        <v>East</v>
      </c>
      <c r="V578" t="str">
        <f>VLOOKUP(Table7[[#This Row],[Store_ID]],Table5[#All],4,FALSE)</f>
        <v>Johnsonville</v>
      </c>
      <c r="W578" t="str">
        <f>VLOOKUP(Table7[[#This Row],[Store_ID]],Table5[#All],5,FALSE)</f>
        <v>Flagship</v>
      </c>
      <c r="X578">
        <v>2</v>
      </c>
      <c r="Y578">
        <v>649.54999999999995</v>
      </c>
      <c r="Z578">
        <v>0.28999999999999998</v>
      </c>
      <c r="AA578" t="s">
        <v>1826</v>
      </c>
      <c r="AB578">
        <v>922.36099999999988</v>
      </c>
    </row>
    <row r="579" spans="1:28" x14ac:dyDescent="0.25">
      <c r="A579" t="s">
        <v>2403</v>
      </c>
      <c r="B579" s="2">
        <v>45360</v>
      </c>
      <c r="C579" t="s">
        <v>40</v>
      </c>
      <c r="D579" t="str">
        <f>VLOOKUP(Table7[[#This Row],[Customer_ID]],Table1[#All],2,FALSE)</f>
        <v>Daniel Boyd</v>
      </c>
      <c r="E579">
        <f t="shared" si="28"/>
        <v>9</v>
      </c>
      <c r="F579">
        <f t="shared" si="29"/>
        <v>3</v>
      </c>
      <c r="G579">
        <f t="shared" si="30"/>
        <v>2024</v>
      </c>
      <c r="H579">
        <f>VLOOKUP(Table7[[#This Row],[Customer_ID]],Table1[#All],3,FALSE)</f>
        <v>29</v>
      </c>
      <c r="I579" t="str">
        <f>VLOOKUP(Table7[[#This Row],[Customer_ID]],Table1[#All],4,FALSE)</f>
        <v>Female</v>
      </c>
      <c r="J579" t="str">
        <f>VLOOKUP(Table7[[#This Row],[Customer_ID]],Table1[#All],5,FALSE)</f>
        <v>West Pamelafurt</v>
      </c>
      <c r="K579" t="str">
        <f>VLOOKUP(Table7[[#This Row],[Customer_ID]],Table1[#All],6,FALSE)</f>
        <v>West Virginia</v>
      </c>
      <c r="L579" t="str">
        <f>VLOOKUP(Table7[[#This Row],[Customer_ID]],Table1[#All],7,FALSE)</f>
        <v>USA</v>
      </c>
      <c r="M579" t="str">
        <f>VLOOKUP(Table7[[#This Row],[Customer_ID]],Table1[#All],8,FALSE)</f>
        <v>Bronze</v>
      </c>
      <c r="N579" t="s">
        <v>1724</v>
      </c>
      <c r="O579" t="str">
        <f>VLOOKUP(Table7[[#This Row],[Product_ID]],Table4_2[#All],3,FALSE)</f>
        <v>Sports</v>
      </c>
      <c r="P579" t="str">
        <f>VLOOKUP(Table7[[#This Row],[Product_ID]],Table4_2[#All],4,FALSE)</f>
        <v>Accessories</v>
      </c>
      <c r="Q579">
        <f>VLOOKUP(Table7[[#This Row],[Product_ID]],Table4_2[#All],5,FALSE)</f>
        <v>131.24</v>
      </c>
      <c r="R579">
        <f>VLOOKUP(Table7[[#This Row],[Product_ID]],Table4_2[#All],6,FALSE)</f>
        <v>232</v>
      </c>
      <c r="S579" t="s">
        <v>1761</v>
      </c>
      <c r="T579" t="str">
        <f>VLOOKUP(Table7[[#This Row],[Store_ID]],Table5[#All],2,FALSE)</f>
        <v>Black-Horn</v>
      </c>
      <c r="U579" t="str">
        <f>VLOOKUP(Table7[[#This Row],[Store_ID]],Table5[#All],3,FALSE)</f>
        <v>South</v>
      </c>
      <c r="V579" t="str">
        <f>VLOOKUP(Table7[[#This Row],[Store_ID]],Table5[#All],4,FALSE)</f>
        <v>North Nancyview</v>
      </c>
      <c r="W579" t="str">
        <f>VLOOKUP(Table7[[#This Row],[Store_ID]],Table5[#All],5,FALSE)</f>
        <v>Outlet</v>
      </c>
      <c r="X579">
        <v>2</v>
      </c>
      <c r="Y579">
        <v>994.32</v>
      </c>
      <c r="Z579">
        <v>0.27</v>
      </c>
      <c r="AA579" t="s">
        <v>1826</v>
      </c>
      <c r="AB579">
        <v>1451.7072000000001</v>
      </c>
    </row>
    <row r="580" spans="1:28" x14ac:dyDescent="0.25">
      <c r="A580" t="s">
        <v>2404</v>
      </c>
      <c r="B580" s="2">
        <v>45649</v>
      </c>
      <c r="C580" t="s">
        <v>722</v>
      </c>
      <c r="D580" t="str">
        <f>VLOOKUP(Table7[[#This Row],[Customer_ID]],Table1[#All],2,FALSE)</f>
        <v>Robert Harris</v>
      </c>
      <c r="E580">
        <f t="shared" si="28"/>
        <v>23</v>
      </c>
      <c r="F580">
        <f t="shared" si="29"/>
        <v>12</v>
      </c>
      <c r="G580">
        <f t="shared" si="30"/>
        <v>2024</v>
      </c>
      <c r="H580">
        <f>VLOOKUP(Table7[[#This Row],[Customer_ID]],Table1[#All],3,FALSE)</f>
        <v>50</v>
      </c>
      <c r="I580" t="str">
        <f>VLOOKUP(Table7[[#This Row],[Customer_ID]],Table1[#All],4,FALSE)</f>
        <v>Male</v>
      </c>
      <c r="J580" t="str">
        <f>VLOOKUP(Table7[[#This Row],[Customer_ID]],Table1[#All],5,FALSE)</f>
        <v>East jeremy</v>
      </c>
      <c r="K580" t="str">
        <f>VLOOKUP(Table7[[#This Row],[Customer_ID]],Table1[#All],6,FALSE)</f>
        <v>Iowa</v>
      </c>
      <c r="L580" t="str">
        <f>VLOOKUP(Table7[[#This Row],[Customer_ID]],Table1[#All],7,FALSE)</f>
        <v>USA</v>
      </c>
      <c r="M580" t="str">
        <f>VLOOKUP(Table7[[#This Row],[Customer_ID]],Table1[#All],8,FALSE)</f>
        <v>Platinum</v>
      </c>
      <c r="N580" t="s">
        <v>1710</v>
      </c>
      <c r="O580" t="str">
        <f>VLOOKUP(Table7[[#This Row],[Product_ID]],Table4_2[#All],3,FALSE)</f>
        <v>Sports</v>
      </c>
      <c r="P580" t="str">
        <f>VLOOKUP(Table7[[#This Row],[Product_ID]],Table4_2[#All],4,FALSE)</f>
        <v>Equipment</v>
      </c>
      <c r="Q580">
        <f>VLOOKUP(Table7[[#This Row],[Product_ID]],Table4_2[#All],5,FALSE)</f>
        <v>285.54000000000002</v>
      </c>
      <c r="R580">
        <f>VLOOKUP(Table7[[#This Row],[Product_ID]],Table4_2[#All],6,FALSE)</f>
        <v>358</v>
      </c>
      <c r="S580" t="s">
        <v>1794</v>
      </c>
      <c r="T580" t="str">
        <f>VLOOKUP(Table7[[#This Row],[Store_ID]],Table5[#All],2,FALSE)</f>
        <v>Thomas, Bridges and Harris</v>
      </c>
      <c r="U580" t="str">
        <f>VLOOKUP(Table7[[#This Row],[Store_ID]],Table5[#All],3,FALSE)</f>
        <v>North</v>
      </c>
      <c r="V580" t="str">
        <f>VLOOKUP(Table7[[#This Row],[Store_ID]],Table5[#All],4,FALSE)</f>
        <v>Sabrinatown</v>
      </c>
      <c r="W580" t="str">
        <f>VLOOKUP(Table7[[#This Row],[Store_ID]],Table5[#All],5,FALSE)</f>
        <v>Online</v>
      </c>
      <c r="X580">
        <v>1</v>
      </c>
      <c r="Y580">
        <v>64.94</v>
      </c>
      <c r="Z580">
        <v>0.21</v>
      </c>
      <c r="AA580" t="s">
        <v>1826</v>
      </c>
      <c r="AB580">
        <v>51.302599999999998</v>
      </c>
    </row>
    <row r="581" spans="1:28" x14ac:dyDescent="0.25">
      <c r="A581" t="s">
        <v>2405</v>
      </c>
      <c r="B581" s="2">
        <v>45709</v>
      </c>
      <c r="C581" t="s">
        <v>464</v>
      </c>
      <c r="D581" t="str">
        <f>VLOOKUP(Table7[[#This Row],[Customer_ID]],Table1[#All],2,FALSE)</f>
        <v>Patrick Coleman</v>
      </c>
      <c r="E581">
        <f t="shared" si="28"/>
        <v>21</v>
      </c>
      <c r="F581">
        <f t="shared" si="29"/>
        <v>2</v>
      </c>
      <c r="G581">
        <f t="shared" si="30"/>
        <v>2025</v>
      </c>
      <c r="H581">
        <f>VLOOKUP(Table7[[#This Row],[Customer_ID]],Table1[#All],3,FALSE)</f>
        <v>29</v>
      </c>
      <c r="I581" t="str">
        <f>VLOOKUP(Table7[[#This Row],[Customer_ID]],Table1[#All],4,FALSE)</f>
        <v>Male</v>
      </c>
      <c r="J581" t="str">
        <f>VLOOKUP(Table7[[#This Row],[Customer_ID]],Table1[#All],5,FALSE)</f>
        <v>New Jeffrey</v>
      </c>
      <c r="K581" t="str">
        <f>VLOOKUP(Table7[[#This Row],[Customer_ID]],Table1[#All],6,FALSE)</f>
        <v>Nebraska</v>
      </c>
      <c r="L581" t="str">
        <f>VLOOKUP(Table7[[#This Row],[Customer_ID]],Table1[#All],7,FALSE)</f>
        <v>USA</v>
      </c>
      <c r="M581" t="str">
        <f>VLOOKUP(Table7[[#This Row],[Customer_ID]],Table1[#All],8,FALSE)</f>
        <v>Silver</v>
      </c>
      <c r="N581" t="s">
        <v>1626</v>
      </c>
      <c r="O581" t="str">
        <f>VLOOKUP(Table7[[#This Row],[Product_ID]],Table4_2[#All],3,FALSE)</f>
        <v>Electronics</v>
      </c>
      <c r="P581" t="str">
        <f>VLOOKUP(Table7[[#This Row],[Product_ID]],Table4_2[#All],4,FALSE)</f>
        <v>Mobile</v>
      </c>
      <c r="Q581">
        <f>VLOOKUP(Table7[[#This Row],[Product_ID]],Table4_2[#All],5,FALSE)</f>
        <v>326.06</v>
      </c>
      <c r="R581">
        <f>VLOOKUP(Table7[[#This Row],[Product_ID]],Table4_2[#All],6,FALSE)</f>
        <v>301</v>
      </c>
      <c r="S581" t="s">
        <v>1779</v>
      </c>
      <c r="T581" t="str">
        <f>VLOOKUP(Table7[[#This Row],[Store_ID]],Table5[#All],2,FALSE)</f>
        <v>Martinez-Mullins</v>
      </c>
      <c r="U581" t="str">
        <f>VLOOKUP(Table7[[#This Row],[Store_ID]],Table5[#All],3,FALSE)</f>
        <v>South</v>
      </c>
      <c r="V581" t="str">
        <f>VLOOKUP(Table7[[#This Row],[Store_ID]],Table5[#All],4,FALSE)</f>
        <v>Williamsfurt</v>
      </c>
      <c r="W581" t="str">
        <f>VLOOKUP(Table7[[#This Row],[Store_ID]],Table5[#All],5,FALSE)</f>
        <v>Online</v>
      </c>
      <c r="X581">
        <v>2</v>
      </c>
      <c r="Y581">
        <v>507.66</v>
      </c>
      <c r="Z581">
        <v>0</v>
      </c>
      <c r="AA581" t="s">
        <v>1829</v>
      </c>
      <c r="AB581">
        <v>1015.32</v>
      </c>
    </row>
    <row r="582" spans="1:28" x14ac:dyDescent="0.25">
      <c r="A582" t="s">
        <v>2406</v>
      </c>
      <c r="B582" s="2">
        <v>45273</v>
      </c>
      <c r="C582" t="s">
        <v>776</v>
      </c>
      <c r="D582" t="str">
        <f>VLOOKUP(Table7[[#This Row],[Customer_ID]],Table1[#All],2,FALSE)</f>
        <v>William Jackson</v>
      </c>
      <c r="E582">
        <f t="shared" si="28"/>
        <v>13</v>
      </c>
      <c r="F582">
        <f t="shared" si="29"/>
        <v>12</v>
      </c>
      <c r="G582">
        <f t="shared" si="30"/>
        <v>2023</v>
      </c>
      <c r="H582">
        <f>VLOOKUP(Table7[[#This Row],[Customer_ID]],Table1[#All],3,FALSE)</f>
        <v>58</v>
      </c>
      <c r="I582" t="str">
        <f>VLOOKUP(Table7[[#This Row],[Customer_ID]],Table1[#All],4,FALSE)</f>
        <v>Female</v>
      </c>
      <c r="J582" t="str">
        <f>VLOOKUP(Table7[[#This Row],[Customer_ID]],Table1[#All],5,FALSE)</f>
        <v>New Tina</v>
      </c>
      <c r="K582" t="str">
        <f>VLOOKUP(Table7[[#This Row],[Customer_ID]],Table1[#All],6,FALSE)</f>
        <v>Connecticut</v>
      </c>
      <c r="L582" t="str">
        <f>VLOOKUP(Table7[[#This Row],[Customer_ID]],Table1[#All],7,FALSE)</f>
        <v>USA</v>
      </c>
      <c r="M582" t="str">
        <f>VLOOKUP(Table7[[#This Row],[Customer_ID]],Table1[#All],8,FALSE)</f>
        <v>Silver</v>
      </c>
      <c r="N582" t="s">
        <v>1710</v>
      </c>
      <c r="O582" t="str">
        <f>VLOOKUP(Table7[[#This Row],[Product_ID]],Table4_2[#All],3,FALSE)</f>
        <v>Sports</v>
      </c>
      <c r="P582" t="str">
        <f>VLOOKUP(Table7[[#This Row],[Product_ID]],Table4_2[#All],4,FALSE)</f>
        <v>Equipment</v>
      </c>
      <c r="Q582">
        <f>VLOOKUP(Table7[[#This Row],[Product_ID]],Table4_2[#All],5,FALSE)</f>
        <v>285.54000000000002</v>
      </c>
      <c r="R582">
        <f>VLOOKUP(Table7[[#This Row],[Product_ID]],Table4_2[#All],6,FALSE)</f>
        <v>358</v>
      </c>
      <c r="S582" t="s">
        <v>1769</v>
      </c>
      <c r="T582" t="str">
        <f>VLOOKUP(Table7[[#This Row],[Store_ID]],Table5[#All],2,FALSE)</f>
        <v>Alexander Group</v>
      </c>
      <c r="U582" t="str">
        <f>VLOOKUP(Table7[[#This Row],[Store_ID]],Table5[#All],3,FALSE)</f>
        <v>South</v>
      </c>
      <c r="V582" t="str">
        <f>VLOOKUP(Table7[[#This Row],[Store_ID]],Table5[#All],4,FALSE)</f>
        <v>Port Sharon</v>
      </c>
      <c r="W582" t="str">
        <f>VLOOKUP(Table7[[#This Row],[Store_ID]],Table5[#All],5,FALSE)</f>
        <v>Online</v>
      </c>
      <c r="X582">
        <v>4</v>
      </c>
      <c r="Y582">
        <v>968.27</v>
      </c>
      <c r="Z582">
        <v>0.03</v>
      </c>
      <c r="AA582" t="s">
        <v>1826</v>
      </c>
      <c r="AB582">
        <v>3756.8876</v>
      </c>
    </row>
    <row r="583" spans="1:28" x14ac:dyDescent="0.25">
      <c r="A583" t="s">
        <v>2407</v>
      </c>
      <c r="B583" s="2">
        <v>45250</v>
      </c>
      <c r="C583" t="s">
        <v>78</v>
      </c>
      <c r="D583" t="str">
        <f>VLOOKUP(Table7[[#This Row],[Customer_ID]],Table1[#All],2,FALSE)</f>
        <v>Adam Cruz</v>
      </c>
      <c r="E583">
        <f t="shared" si="28"/>
        <v>20</v>
      </c>
      <c r="F583">
        <f t="shared" si="29"/>
        <v>11</v>
      </c>
      <c r="G583">
        <f t="shared" si="30"/>
        <v>2023</v>
      </c>
      <c r="H583">
        <f>VLOOKUP(Table7[[#This Row],[Customer_ID]],Table1[#All],3,FALSE)</f>
        <v>60</v>
      </c>
      <c r="I583" t="str">
        <f>VLOOKUP(Table7[[#This Row],[Customer_ID]],Table1[#All],4,FALSE)</f>
        <v>Female</v>
      </c>
      <c r="J583" t="str">
        <f>VLOOKUP(Table7[[#This Row],[Customer_ID]],Table1[#All],5,FALSE)</f>
        <v>Brandonville</v>
      </c>
      <c r="K583" t="str">
        <f>VLOOKUP(Table7[[#This Row],[Customer_ID]],Table1[#All],6,FALSE)</f>
        <v>Georgia</v>
      </c>
      <c r="L583" t="str">
        <f>VLOOKUP(Table7[[#This Row],[Customer_ID]],Table1[#All],7,FALSE)</f>
        <v>USA</v>
      </c>
      <c r="M583" t="str">
        <f>VLOOKUP(Table7[[#This Row],[Customer_ID]],Table1[#All],8,FALSE)</f>
        <v>Platinum</v>
      </c>
      <c r="N583" t="s">
        <v>1724</v>
      </c>
      <c r="O583" t="str">
        <f>VLOOKUP(Table7[[#This Row],[Product_ID]],Table4_2[#All],3,FALSE)</f>
        <v>Sports</v>
      </c>
      <c r="P583" t="str">
        <f>VLOOKUP(Table7[[#This Row],[Product_ID]],Table4_2[#All],4,FALSE)</f>
        <v>Accessories</v>
      </c>
      <c r="Q583">
        <f>VLOOKUP(Table7[[#This Row],[Product_ID]],Table4_2[#All],5,FALSE)</f>
        <v>131.24</v>
      </c>
      <c r="R583">
        <f>VLOOKUP(Table7[[#This Row],[Product_ID]],Table4_2[#All],6,FALSE)</f>
        <v>232</v>
      </c>
      <c r="S583" t="s">
        <v>1773</v>
      </c>
      <c r="T583" t="str">
        <f>VLOOKUP(Table7[[#This Row],[Store_ID]],Table5[#All],2,FALSE)</f>
        <v>Gray Ltd</v>
      </c>
      <c r="U583" t="str">
        <f>VLOOKUP(Table7[[#This Row],[Store_ID]],Table5[#All],3,FALSE)</f>
        <v>North</v>
      </c>
      <c r="V583" t="str">
        <f>VLOOKUP(Table7[[#This Row],[Store_ID]],Table5[#All],4,FALSE)</f>
        <v>New Michaelchester</v>
      </c>
      <c r="W583" t="str">
        <f>VLOOKUP(Table7[[#This Row],[Store_ID]],Table5[#All],5,FALSE)</f>
        <v>Outlet</v>
      </c>
      <c r="X583">
        <v>4</v>
      </c>
      <c r="Y583">
        <v>510.33</v>
      </c>
      <c r="Z583">
        <v>0.2</v>
      </c>
      <c r="AA583" t="s">
        <v>1826</v>
      </c>
      <c r="AB583">
        <v>1633.056</v>
      </c>
    </row>
    <row r="584" spans="1:28" x14ac:dyDescent="0.25">
      <c r="A584" t="s">
        <v>2408</v>
      </c>
      <c r="B584" s="2">
        <v>45539</v>
      </c>
      <c r="C584" t="s">
        <v>55</v>
      </c>
      <c r="D584" t="str">
        <f>VLOOKUP(Table7[[#This Row],[Customer_ID]],Table1[#All],2,FALSE)</f>
        <v>Brian Lopez</v>
      </c>
      <c r="E584">
        <f t="shared" si="28"/>
        <v>4</v>
      </c>
      <c r="F584">
        <f t="shared" si="29"/>
        <v>9</v>
      </c>
      <c r="G584">
        <f t="shared" si="30"/>
        <v>2024</v>
      </c>
      <c r="H584">
        <f>VLOOKUP(Table7[[#This Row],[Customer_ID]],Table1[#All],3,FALSE)</f>
        <v>28</v>
      </c>
      <c r="I584" t="str">
        <f>VLOOKUP(Table7[[#This Row],[Customer_ID]],Table1[#All],4,FALSE)</f>
        <v>Female</v>
      </c>
      <c r="J584" t="str">
        <f>VLOOKUP(Table7[[#This Row],[Customer_ID]],Table1[#All],5,FALSE)</f>
        <v>East Krista</v>
      </c>
      <c r="K584" t="str">
        <f>VLOOKUP(Table7[[#This Row],[Customer_ID]],Table1[#All],6,FALSE)</f>
        <v>New York</v>
      </c>
      <c r="L584" t="str">
        <f>VLOOKUP(Table7[[#This Row],[Customer_ID]],Table1[#All],7,FALSE)</f>
        <v>USA</v>
      </c>
      <c r="M584" t="str">
        <f>VLOOKUP(Table7[[#This Row],[Customer_ID]],Table1[#All],8,FALSE)</f>
        <v>Gold</v>
      </c>
      <c r="N584" t="s">
        <v>1636</v>
      </c>
      <c r="O584" t="str">
        <f>VLOOKUP(Table7[[#This Row],[Product_ID]],Table4_2[#All],3,FALSE)</f>
        <v>Sports</v>
      </c>
      <c r="P584" t="str">
        <f>VLOOKUP(Table7[[#This Row],[Product_ID]],Table4_2[#All],4,FALSE)</f>
        <v>Fitness</v>
      </c>
      <c r="Q584">
        <f>VLOOKUP(Table7[[#This Row],[Product_ID]],Table4_2[#All],5,FALSE)</f>
        <v>167.12</v>
      </c>
      <c r="R584">
        <f>VLOOKUP(Table7[[#This Row],[Product_ID]],Table4_2[#All],6,FALSE)</f>
        <v>316</v>
      </c>
      <c r="S584" t="s">
        <v>1813</v>
      </c>
      <c r="T584" t="str">
        <f>VLOOKUP(Table7[[#This Row],[Store_ID]],Table5[#All],2,FALSE)</f>
        <v>Mann-Austin</v>
      </c>
      <c r="U584" t="str">
        <f>VLOOKUP(Table7[[#This Row],[Store_ID]],Table5[#All],3,FALSE)</f>
        <v>East</v>
      </c>
      <c r="V584" t="str">
        <f>VLOOKUP(Table7[[#This Row],[Store_ID]],Table5[#All],4,FALSE)</f>
        <v>Vasquezborough</v>
      </c>
      <c r="W584" t="str">
        <f>VLOOKUP(Table7[[#This Row],[Store_ID]],Table5[#All],5,FALSE)</f>
        <v>Online</v>
      </c>
      <c r="X584">
        <v>2</v>
      </c>
      <c r="Y584">
        <v>156.72999999999999</v>
      </c>
      <c r="Z584">
        <v>0.18</v>
      </c>
      <c r="AA584" t="s">
        <v>1829</v>
      </c>
      <c r="AB584">
        <v>257.03719999999998</v>
      </c>
    </row>
    <row r="585" spans="1:28" x14ac:dyDescent="0.25">
      <c r="A585" t="s">
        <v>2409</v>
      </c>
      <c r="B585" s="2">
        <v>45810</v>
      </c>
      <c r="C585" t="s">
        <v>481</v>
      </c>
      <c r="D585" t="str">
        <f>VLOOKUP(Table7[[#This Row],[Customer_ID]],Table1[#All],2,FALSE)</f>
        <v>Maria Ramirez</v>
      </c>
      <c r="E585">
        <f t="shared" si="28"/>
        <v>2</v>
      </c>
      <c r="F585">
        <f t="shared" si="29"/>
        <v>6</v>
      </c>
      <c r="G585">
        <f t="shared" si="30"/>
        <v>2025</v>
      </c>
      <c r="H585">
        <f>VLOOKUP(Table7[[#This Row],[Customer_ID]],Table1[#All],3,FALSE)</f>
        <v>37</v>
      </c>
      <c r="I585" t="str">
        <f>VLOOKUP(Table7[[#This Row],[Customer_ID]],Table1[#All],4,FALSE)</f>
        <v>Male</v>
      </c>
      <c r="J585" t="str">
        <f>VLOOKUP(Table7[[#This Row],[Customer_ID]],Table1[#All],5,FALSE)</f>
        <v>West Brandon</v>
      </c>
      <c r="K585" t="str">
        <f>VLOOKUP(Table7[[#This Row],[Customer_ID]],Table1[#All],6,FALSE)</f>
        <v>Montana</v>
      </c>
      <c r="L585" t="str">
        <f>VLOOKUP(Table7[[#This Row],[Customer_ID]],Table1[#All],7,FALSE)</f>
        <v>USA</v>
      </c>
      <c r="M585" t="str">
        <f>VLOOKUP(Table7[[#This Row],[Customer_ID]],Table1[#All],8,FALSE)</f>
        <v>Bronze</v>
      </c>
      <c r="N585" t="s">
        <v>1746</v>
      </c>
      <c r="O585" t="str">
        <f>VLOOKUP(Table7[[#This Row],[Product_ID]],Table4_2[#All],3,FALSE)</f>
        <v>Home</v>
      </c>
      <c r="P585" t="str">
        <f>VLOOKUP(Table7[[#This Row],[Product_ID]],Table4_2[#All],4,FALSE)</f>
        <v>Kitchen</v>
      </c>
      <c r="Q585">
        <f>VLOOKUP(Table7[[#This Row],[Product_ID]],Table4_2[#All],5,FALSE)</f>
        <v>201.41</v>
      </c>
      <c r="R585">
        <f>VLOOKUP(Table7[[#This Row],[Product_ID]],Table4_2[#All],6,FALSE)</f>
        <v>146</v>
      </c>
      <c r="S585" t="s">
        <v>1789</v>
      </c>
      <c r="T585" t="str">
        <f>VLOOKUP(Table7[[#This Row],[Store_ID]],Table5[#All],2,FALSE)</f>
        <v>Hill, Wagner and Ballard</v>
      </c>
      <c r="U585" t="str">
        <f>VLOOKUP(Table7[[#This Row],[Store_ID]],Table5[#All],3,FALSE)</f>
        <v>East</v>
      </c>
      <c r="V585" t="str">
        <f>VLOOKUP(Table7[[#This Row],[Store_ID]],Table5[#All],4,FALSE)</f>
        <v>East Davidville</v>
      </c>
      <c r="W585" t="str">
        <f>VLOOKUP(Table7[[#This Row],[Store_ID]],Table5[#All],5,FALSE)</f>
        <v>Online</v>
      </c>
      <c r="X585">
        <v>3</v>
      </c>
      <c r="Y585">
        <v>53.83</v>
      </c>
      <c r="Z585">
        <v>0.24</v>
      </c>
      <c r="AA585" t="s">
        <v>1824</v>
      </c>
      <c r="AB585">
        <v>122.7324</v>
      </c>
    </row>
    <row r="586" spans="1:28" x14ac:dyDescent="0.25">
      <c r="A586" t="s">
        <v>2410</v>
      </c>
      <c r="B586" s="2">
        <v>45350</v>
      </c>
      <c r="C586" t="s">
        <v>1178</v>
      </c>
      <c r="D586" t="str">
        <f>VLOOKUP(Table7[[#This Row],[Customer_ID]],Table1[#All],2,FALSE)</f>
        <v>Charles Conley</v>
      </c>
      <c r="E586">
        <f t="shared" si="28"/>
        <v>28</v>
      </c>
      <c r="F586">
        <f t="shared" si="29"/>
        <v>2</v>
      </c>
      <c r="G586">
        <f t="shared" si="30"/>
        <v>2024</v>
      </c>
      <c r="H586">
        <f>VLOOKUP(Table7[[#This Row],[Customer_ID]],Table1[#All],3,FALSE)</f>
        <v>39</v>
      </c>
      <c r="I586" t="str">
        <f>VLOOKUP(Table7[[#This Row],[Customer_ID]],Table1[#All],4,FALSE)</f>
        <v>Female</v>
      </c>
      <c r="J586" t="str">
        <f>VLOOKUP(Table7[[#This Row],[Customer_ID]],Table1[#All],5,FALSE)</f>
        <v>Nathanshire</v>
      </c>
      <c r="K586" t="str">
        <f>VLOOKUP(Table7[[#This Row],[Customer_ID]],Table1[#All],6,FALSE)</f>
        <v>Maine</v>
      </c>
      <c r="L586" t="str">
        <f>VLOOKUP(Table7[[#This Row],[Customer_ID]],Table1[#All],7,FALSE)</f>
        <v>USA</v>
      </c>
      <c r="M586" t="str">
        <f>VLOOKUP(Table7[[#This Row],[Customer_ID]],Table1[#All],8,FALSE)</f>
        <v>Gold</v>
      </c>
      <c r="N586" t="s">
        <v>1704</v>
      </c>
      <c r="O586" t="str">
        <f>VLOOKUP(Table7[[#This Row],[Product_ID]],Table4_2[#All],3,FALSE)</f>
        <v>Home</v>
      </c>
      <c r="P586" t="str">
        <f>VLOOKUP(Table7[[#This Row],[Product_ID]],Table4_2[#All],4,FALSE)</f>
        <v>Decor</v>
      </c>
      <c r="Q586">
        <f>VLOOKUP(Table7[[#This Row],[Product_ID]],Table4_2[#All],5,FALSE)</f>
        <v>325.26</v>
      </c>
      <c r="R586">
        <f>VLOOKUP(Table7[[#This Row],[Product_ID]],Table4_2[#All],6,FALSE)</f>
        <v>400</v>
      </c>
      <c r="S586" t="s">
        <v>1769</v>
      </c>
      <c r="T586" t="str">
        <f>VLOOKUP(Table7[[#This Row],[Store_ID]],Table5[#All],2,FALSE)</f>
        <v>Alexander Group</v>
      </c>
      <c r="U586" t="str">
        <f>VLOOKUP(Table7[[#This Row],[Store_ID]],Table5[#All],3,FALSE)</f>
        <v>South</v>
      </c>
      <c r="V586" t="str">
        <f>VLOOKUP(Table7[[#This Row],[Store_ID]],Table5[#All],4,FALSE)</f>
        <v>Port Sharon</v>
      </c>
      <c r="W586" t="str">
        <f>VLOOKUP(Table7[[#This Row],[Store_ID]],Table5[#All],5,FALSE)</f>
        <v>Online</v>
      </c>
      <c r="X586">
        <v>1</v>
      </c>
      <c r="Y586">
        <v>34.71</v>
      </c>
      <c r="Z586">
        <v>0.1</v>
      </c>
      <c r="AA586" t="s">
        <v>1829</v>
      </c>
      <c r="AB586">
        <v>31.239000000000001</v>
      </c>
    </row>
    <row r="587" spans="1:28" x14ac:dyDescent="0.25">
      <c r="A587" t="s">
        <v>2411</v>
      </c>
      <c r="B587" s="2">
        <v>45633</v>
      </c>
      <c r="C587" t="s">
        <v>737</v>
      </c>
      <c r="D587" t="str">
        <f>VLOOKUP(Table7[[#This Row],[Customer_ID]],Table1[#All],2,FALSE)</f>
        <v>Tanner Thompson</v>
      </c>
      <c r="E587">
        <f t="shared" si="28"/>
        <v>7</v>
      </c>
      <c r="F587">
        <f t="shared" si="29"/>
        <v>12</v>
      </c>
      <c r="G587">
        <f t="shared" si="30"/>
        <v>2024</v>
      </c>
      <c r="H587">
        <f>VLOOKUP(Table7[[#This Row],[Customer_ID]],Table1[#All],3,FALSE)</f>
        <v>32</v>
      </c>
      <c r="I587" t="str">
        <f>VLOOKUP(Table7[[#This Row],[Customer_ID]],Table1[#All],4,FALSE)</f>
        <v>Female</v>
      </c>
      <c r="J587" t="str">
        <f>VLOOKUP(Table7[[#This Row],[Customer_ID]],Table1[#All],5,FALSE)</f>
        <v>Port Lisashire</v>
      </c>
      <c r="K587" t="str">
        <f>VLOOKUP(Table7[[#This Row],[Customer_ID]],Table1[#All],6,FALSE)</f>
        <v>Maryland</v>
      </c>
      <c r="L587" t="str">
        <f>VLOOKUP(Table7[[#This Row],[Customer_ID]],Table1[#All],7,FALSE)</f>
        <v>USA</v>
      </c>
      <c r="M587" t="str">
        <f>VLOOKUP(Table7[[#This Row],[Customer_ID]],Table1[#All],8,FALSE)</f>
        <v>Bronze</v>
      </c>
      <c r="N587" t="s">
        <v>1702</v>
      </c>
      <c r="O587" t="str">
        <f>VLOOKUP(Table7[[#This Row],[Product_ID]],Table4_2[#All],3,FALSE)</f>
        <v>Electronics</v>
      </c>
      <c r="P587" t="str">
        <f>VLOOKUP(Table7[[#This Row],[Product_ID]],Table4_2[#All],4,FALSE)</f>
        <v>Appliances</v>
      </c>
      <c r="Q587">
        <f>VLOOKUP(Table7[[#This Row],[Product_ID]],Table4_2[#All],5,FALSE)</f>
        <v>480.9</v>
      </c>
      <c r="R587">
        <f>VLOOKUP(Table7[[#This Row],[Product_ID]],Table4_2[#All],6,FALSE)</f>
        <v>104</v>
      </c>
      <c r="S587" t="s">
        <v>1757</v>
      </c>
      <c r="T587" t="str">
        <f>VLOOKUP(Table7[[#This Row],[Store_ID]],Table5[#All],2,FALSE)</f>
        <v>Martinez, Adkins and Johnson</v>
      </c>
      <c r="U587" t="str">
        <f>VLOOKUP(Table7[[#This Row],[Store_ID]],Table5[#All],3,FALSE)</f>
        <v>North</v>
      </c>
      <c r="V587" t="str">
        <f>VLOOKUP(Table7[[#This Row],[Store_ID]],Table5[#All],4,FALSE)</f>
        <v>Danielmouth</v>
      </c>
      <c r="W587" t="str">
        <f>VLOOKUP(Table7[[#This Row],[Store_ID]],Table5[#All],5,FALSE)</f>
        <v>Flagship</v>
      </c>
      <c r="X587">
        <v>2</v>
      </c>
      <c r="Y587">
        <v>829.15</v>
      </c>
      <c r="Z587">
        <v>0.11</v>
      </c>
      <c r="AA587" t="s">
        <v>1826</v>
      </c>
      <c r="AB587">
        <v>1475.8869999999999</v>
      </c>
    </row>
    <row r="588" spans="1:28" x14ac:dyDescent="0.25">
      <c r="A588" t="s">
        <v>2412</v>
      </c>
      <c r="B588" s="2">
        <v>45798</v>
      </c>
      <c r="C588" t="s">
        <v>842</v>
      </c>
      <c r="D588" t="str">
        <f>VLOOKUP(Table7[[#This Row],[Customer_ID]],Table1[#All],2,FALSE)</f>
        <v>Matthew Payne</v>
      </c>
      <c r="E588">
        <f t="shared" si="28"/>
        <v>21</v>
      </c>
      <c r="F588">
        <f t="shared" si="29"/>
        <v>5</v>
      </c>
      <c r="G588">
        <f t="shared" si="30"/>
        <v>2025</v>
      </c>
      <c r="H588">
        <f>VLOOKUP(Table7[[#This Row],[Customer_ID]],Table1[#All],3,FALSE)</f>
        <v>25</v>
      </c>
      <c r="I588" t="str">
        <f>VLOOKUP(Table7[[#This Row],[Customer_ID]],Table1[#All],4,FALSE)</f>
        <v>Male</v>
      </c>
      <c r="J588" t="str">
        <f>VLOOKUP(Table7[[#This Row],[Customer_ID]],Table1[#All],5,FALSE)</f>
        <v>Grahamfurt</v>
      </c>
      <c r="K588" t="str">
        <f>VLOOKUP(Table7[[#This Row],[Customer_ID]],Table1[#All],6,FALSE)</f>
        <v>Wyoming</v>
      </c>
      <c r="L588" t="str">
        <f>VLOOKUP(Table7[[#This Row],[Customer_ID]],Table1[#All],7,FALSE)</f>
        <v>USA</v>
      </c>
      <c r="M588" t="str">
        <f>VLOOKUP(Table7[[#This Row],[Customer_ID]],Table1[#All],8,FALSE)</f>
        <v>Gold</v>
      </c>
      <c r="N588" t="s">
        <v>1744</v>
      </c>
      <c r="O588" t="str">
        <f>VLOOKUP(Table7[[#This Row],[Product_ID]],Table4_2[#All],3,FALSE)</f>
        <v>Electronics</v>
      </c>
      <c r="P588" t="str">
        <f>VLOOKUP(Table7[[#This Row],[Product_ID]],Table4_2[#All],4,FALSE)</f>
        <v>Audio</v>
      </c>
      <c r="Q588">
        <f>VLOOKUP(Table7[[#This Row],[Product_ID]],Table4_2[#All],5,FALSE)</f>
        <v>431.67</v>
      </c>
      <c r="R588">
        <f>VLOOKUP(Table7[[#This Row],[Product_ID]],Table4_2[#All],6,FALSE)</f>
        <v>73</v>
      </c>
      <c r="S588" t="s">
        <v>1766</v>
      </c>
      <c r="T588" t="str">
        <f>VLOOKUP(Table7[[#This Row],[Store_ID]],Table5[#All],2,FALSE)</f>
        <v>Johnson-Wright</v>
      </c>
      <c r="U588" t="str">
        <f>VLOOKUP(Table7[[#This Row],[Store_ID]],Table5[#All],3,FALSE)</f>
        <v>North</v>
      </c>
      <c r="V588" t="str">
        <f>VLOOKUP(Table7[[#This Row],[Store_ID]],Table5[#All],4,FALSE)</f>
        <v>Hoodberg</v>
      </c>
      <c r="W588" t="str">
        <f>VLOOKUP(Table7[[#This Row],[Store_ID]],Table5[#All],5,FALSE)</f>
        <v>Outlet</v>
      </c>
      <c r="X588">
        <v>2</v>
      </c>
      <c r="Y588">
        <v>481.86</v>
      </c>
      <c r="Z588">
        <v>0.1</v>
      </c>
      <c r="AA588" t="s">
        <v>1829</v>
      </c>
      <c r="AB588">
        <v>867.34800000000007</v>
      </c>
    </row>
    <row r="589" spans="1:28" x14ac:dyDescent="0.25">
      <c r="A589" t="s">
        <v>2413</v>
      </c>
      <c r="B589" s="2">
        <v>45354</v>
      </c>
      <c r="C589" t="s">
        <v>496</v>
      </c>
      <c r="D589" t="str">
        <f>VLOOKUP(Table7[[#This Row],[Customer_ID]],Table1[#All],2,FALSE)</f>
        <v>Rhonda Young</v>
      </c>
      <c r="E589">
        <f t="shared" si="28"/>
        <v>3</v>
      </c>
      <c r="F589">
        <f t="shared" si="29"/>
        <v>3</v>
      </c>
      <c r="G589">
        <f t="shared" si="30"/>
        <v>2024</v>
      </c>
      <c r="H589">
        <f>VLOOKUP(Table7[[#This Row],[Customer_ID]],Table1[#All],3,FALSE)</f>
        <v>49</v>
      </c>
      <c r="I589" t="str">
        <f>VLOOKUP(Table7[[#This Row],[Customer_ID]],Table1[#All],4,FALSE)</f>
        <v>Female</v>
      </c>
      <c r="J589" t="str">
        <f>VLOOKUP(Table7[[#This Row],[Customer_ID]],Table1[#All],5,FALSE)</f>
        <v>Lake Nathanfort</v>
      </c>
      <c r="K589" t="str">
        <f>VLOOKUP(Table7[[#This Row],[Customer_ID]],Table1[#All],6,FALSE)</f>
        <v>Alaska</v>
      </c>
      <c r="L589" t="str">
        <f>VLOOKUP(Table7[[#This Row],[Customer_ID]],Table1[#All],7,FALSE)</f>
        <v>USA</v>
      </c>
      <c r="M589" t="str">
        <f>VLOOKUP(Table7[[#This Row],[Customer_ID]],Table1[#All],8,FALSE)</f>
        <v>Platinum</v>
      </c>
      <c r="N589" t="s">
        <v>1652</v>
      </c>
      <c r="O589" t="str">
        <f>VLOOKUP(Table7[[#This Row],[Product_ID]],Table4_2[#All],3,FALSE)</f>
        <v>Sports</v>
      </c>
      <c r="P589" t="str">
        <f>VLOOKUP(Table7[[#This Row],[Product_ID]],Table4_2[#All],4,FALSE)</f>
        <v>Team Sports</v>
      </c>
      <c r="Q589">
        <f>VLOOKUP(Table7[[#This Row],[Product_ID]],Table4_2[#All],5,FALSE)</f>
        <v>212.26</v>
      </c>
      <c r="R589">
        <f>VLOOKUP(Table7[[#This Row],[Product_ID]],Table4_2[#All],6,FALSE)</f>
        <v>82</v>
      </c>
      <c r="S589" t="s">
        <v>1779</v>
      </c>
      <c r="T589" t="str">
        <f>VLOOKUP(Table7[[#This Row],[Store_ID]],Table5[#All],2,FALSE)</f>
        <v>Martinez-Mullins</v>
      </c>
      <c r="U589" t="str">
        <f>VLOOKUP(Table7[[#This Row],[Store_ID]],Table5[#All],3,FALSE)</f>
        <v>South</v>
      </c>
      <c r="V589" t="str">
        <f>VLOOKUP(Table7[[#This Row],[Store_ID]],Table5[#All],4,FALSE)</f>
        <v>Williamsfurt</v>
      </c>
      <c r="W589" t="str">
        <f>VLOOKUP(Table7[[#This Row],[Store_ID]],Table5[#All],5,FALSE)</f>
        <v>Online</v>
      </c>
      <c r="X589">
        <v>4</v>
      </c>
      <c r="Y589">
        <v>915.17</v>
      </c>
      <c r="Z589">
        <v>0.19</v>
      </c>
      <c r="AA589" t="s">
        <v>1829</v>
      </c>
      <c r="AB589">
        <v>2965.1507999999999</v>
      </c>
    </row>
    <row r="590" spans="1:28" x14ac:dyDescent="0.25">
      <c r="A590" t="s">
        <v>2414</v>
      </c>
      <c r="B590" s="2">
        <v>45357</v>
      </c>
      <c r="C590" t="s">
        <v>696</v>
      </c>
      <c r="D590" t="str">
        <f>VLOOKUP(Table7[[#This Row],[Customer_ID]],Table1[#All],2,FALSE)</f>
        <v>Eric Todd</v>
      </c>
      <c r="E590">
        <f t="shared" si="28"/>
        <v>6</v>
      </c>
      <c r="F590">
        <f t="shared" si="29"/>
        <v>3</v>
      </c>
      <c r="G590">
        <f t="shared" si="30"/>
        <v>2024</v>
      </c>
      <c r="H590">
        <f>VLOOKUP(Table7[[#This Row],[Customer_ID]],Table1[#All],3,FALSE)</f>
        <v>61</v>
      </c>
      <c r="I590" t="str">
        <f>VLOOKUP(Table7[[#This Row],[Customer_ID]],Table1[#All],4,FALSE)</f>
        <v>Male</v>
      </c>
      <c r="J590" t="str">
        <f>VLOOKUP(Table7[[#This Row],[Customer_ID]],Table1[#All],5,FALSE)</f>
        <v>Danielstad</v>
      </c>
      <c r="K590" t="str">
        <f>VLOOKUP(Table7[[#This Row],[Customer_ID]],Table1[#All],6,FALSE)</f>
        <v>Montana</v>
      </c>
      <c r="L590" t="str">
        <f>VLOOKUP(Table7[[#This Row],[Customer_ID]],Table1[#All],7,FALSE)</f>
        <v>USA</v>
      </c>
      <c r="M590" t="str">
        <f>VLOOKUP(Table7[[#This Row],[Customer_ID]],Table1[#All],8,FALSE)</f>
        <v>Gold</v>
      </c>
      <c r="N590" t="s">
        <v>1690</v>
      </c>
      <c r="O590" t="str">
        <f>VLOOKUP(Table7[[#This Row],[Product_ID]],Table4_2[#All],3,FALSE)</f>
        <v>Beauty</v>
      </c>
      <c r="P590" t="str">
        <f>VLOOKUP(Table7[[#This Row],[Product_ID]],Table4_2[#All],4,FALSE)</f>
        <v>Haircare</v>
      </c>
      <c r="Q590">
        <f>VLOOKUP(Table7[[#This Row],[Product_ID]],Table4_2[#All],5,FALSE)</f>
        <v>214.32</v>
      </c>
      <c r="R590">
        <f>VLOOKUP(Table7[[#This Row],[Product_ID]],Table4_2[#All],6,FALSE)</f>
        <v>383</v>
      </c>
      <c r="S590" t="s">
        <v>1810</v>
      </c>
      <c r="T590" t="str">
        <f>VLOOKUP(Table7[[#This Row],[Store_ID]],Table5[#All],2,FALSE)</f>
        <v>Guerrero-Schmitt</v>
      </c>
      <c r="U590" t="str">
        <f>VLOOKUP(Table7[[#This Row],[Store_ID]],Table5[#All],3,FALSE)</f>
        <v>East</v>
      </c>
      <c r="V590" t="str">
        <f>VLOOKUP(Table7[[#This Row],[Store_ID]],Table5[#All],4,FALSE)</f>
        <v>East Stevechester</v>
      </c>
      <c r="W590" t="str">
        <f>VLOOKUP(Table7[[#This Row],[Store_ID]],Table5[#All],5,FALSE)</f>
        <v>Flagship</v>
      </c>
      <c r="X590">
        <v>1</v>
      </c>
      <c r="Y590">
        <v>250.95</v>
      </c>
      <c r="Z590">
        <v>0.03</v>
      </c>
      <c r="AA590" t="s">
        <v>1826</v>
      </c>
      <c r="AB590">
        <v>243.42150000000001</v>
      </c>
    </row>
    <row r="591" spans="1:28" x14ac:dyDescent="0.25">
      <c r="A591" t="s">
        <v>2415</v>
      </c>
      <c r="B591" s="2">
        <v>45257</v>
      </c>
      <c r="C591" t="s">
        <v>1023</v>
      </c>
      <c r="D591" t="str">
        <f>VLOOKUP(Table7[[#This Row],[Customer_ID]],Table1[#All],2,FALSE)</f>
        <v>Andrew Smith</v>
      </c>
      <c r="E591">
        <f t="shared" si="28"/>
        <v>27</v>
      </c>
      <c r="F591">
        <f t="shared" si="29"/>
        <v>11</v>
      </c>
      <c r="G591">
        <f t="shared" si="30"/>
        <v>2023</v>
      </c>
      <c r="H591">
        <f>VLOOKUP(Table7[[#This Row],[Customer_ID]],Table1[#All],3,FALSE)</f>
        <v>60</v>
      </c>
      <c r="I591" t="str">
        <f>VLOOKUP(Table7[[#This Row],[Customer_ID]],Table1[#All],4,FALSE)</f>
        <v>Male</v>
      </c>
      <c r="J591" t="str">
        <f>VLOOKUP(Table7[[#This Row],[Customer_ID]],Table1[#All],5,FALSE)</f>
        <v>East Matthew</v>
      </c>
      <c r="K591" t="str">
        <f>VLOOKUP(Table7[[#This Row],[Customer_ID]],Table1[#All],6,FALSE)</f>
        <v>Wisconsin</v>
      </c>
      <c r="L591" t="str">
        <f>VLOOKUP(Table7[[#This Row],[Customer_ID]],Table1[#All],7,FALSE)</f>
        <v>USA</v>
      </c>
      <c r="M591" t="str">
        <f>VLOOKUP(Table7[[#This Row],[Customer_ID]],Table1[#All],8,FALSE)</f>
        <v>Bronze</v>
      </c>
      <c r="N591" t="s">
        <v>1740</v>
      </c>
      <c r="O591" t="str">
        <f>VLOOKUP(Table7[[#This Row],[Product_ID]],Table4_2[#All],3,FALSE)</f>
        <v>Clothing</v>
      </c>
      <c r="P591" t="str">
        <f>VLOOKUP(Table7[[#This Row],[Product_ID]],Table4_2[#All],4,FALSE)</f>
        <v>Outerwear</v>
      </c>
      <c r="Q591">
        <f>VLOOKUP(Table7[[#This Row],[Product_ID]],Table4_2[#All],5,FALSE)</f>
        <v>358.47</v>
      </c>
      <c r="R591">
        <f>VLOOKUP(Table7[[#This Row],[Product_ID]],Table4_2[#All],6,FALSE)</f>
        <v>143</v>
      </c>
      <c r="S591" t="s">
        <v>1773</v>
      </c>
      <c r="T591" t="str">
        <f>VLOOKUP(Table7[[#This Row],[Store_ID]],Table5[#All],2,FALSE)</f>
        <v>Gray Ltd</v>
      </c>
      <c r="U591" t="str">
        <f>VLOOKUP(Table7[[#This Row],[Store_ID]],Table5[#All],3,FALSE)</f>
        <v>North</v>
      </c>
      <c r="V591" t="str">
        <f>VLOOKUP(Table7[[#This Row],[Store_ID]],Table5[#All],4,FALSE)</f>
        <v>New Michaelchester</v>
      </c>
      <c r="W591" t="str">
        <f>VLOOKUP(Table7[[#This Row],[Store_ID]],Table5[#All],5,FALSE)</f>
        <v>Outlet</v>
      </c>
      <c r="X591">
        <v>3</v>
      </c>
      <c r="Y591">
        <v>882.84</v>
      </c>
      <c r="Z591">
        <v>0.1</v>
      </c>
      <c r="AA591" t="s">
        <v>1824</v>
      </c>
      <c r="AB591">
        <v>2383.6680000000001</v>
      </c>
    </row>
    <row r="592" spans="1:28" x14ac:dyDescent="0.25">
      <c r="A592" t="s">
        <v>2416</v>
      </c>
      <c r="B592" s="2">
        <v>45702</v>
      </c>
      <c r="C592" t="s">
        <v>470</v>
      </c>
      <c r="D592" t="str">
        <f>VLOOKUP(Table7[[#This Row],[Customer_ID]],Table1[#All],2,FALSE)</f>
        <v>Sean Roth</v>
      </c>
      <c r="E592">
        <f t="shared" si="28"/>
        <v>14</v>
      </c>
      <c r="F592">
        <f t="shared" si="29"/>
        <v>2</v>
      </c>
      <c r="G592">
        <f t="shared" si="30"/>
        <v>2025</v>
      </c>
      <c r="H592">
        <f>VLOOKUP(Table7[[#This Row],[Customer_ID]],Table1[#All],3,FALSE)</f>
        <v>43</v>
      </c>
      <c r="I592" t="str">
        <f>VLOOKUP(Table7[[#This Row],[Customer_ID]],Table1[#All],4,FALSE)</f>
        <v>Male</v>
      </c>
      <c r="J592" t="str">
        <f>VLOOKUP(Table7[[#This Row],[Customer_ID]],Table1[#All],5,FALSE)</f>
        <v>Lake Michael</v>
      </c>
      <c r="K592" t="str">
        <f>VLOOKUP(Table7[[#This Row],[Customer_ID]],Table1[#All],6,FALSE)</f>
        <v>Virginia</v>
      </c>
      <c r="L592" t="str">
        <f>VLOOKUP(Table7[[#This Row],[Customer_ID]],Table1[#All],7,FALSE)</f>
        <v>USA</v>
      </c>
      <c r="M592" t="str">
        <f>VLOOKUP(Table7[[#This Row],[Customer_ID]],Table1[#All],8,FALSE)</f>
        <v>Gold</v>
      </c>
      <c r="N592" t="s">
        <v>1586</v>
      </c>
      <c r="O592" t="str">
        <f>VLOOKUP(Table7[[#This Row],[Product_ID]],Table4_2[#All],3,FALSE)</f>
        <v>Sports</v>
      </c>
      <c r="P592" t="str">
        <f>VLOOKUP(Table7[[#This Row],[Product_ID]],Table4_2[#All],4,FALSE)</f>
        <v>Equipment</v>
      </c>
      <c r="Q592">
        <f>VLOOKUP(Table7[[#This Row],[Product_ID]],Table4_2[#All],5,FALSE)</f>
        <v>21.34</v>
      </c>
      <c r="R592">
        <f>VLOOKUP(Table7[[#This Row],[Product_ID]],Table4_2[#All],6,FALSE)</f>
        <v>65</v>
      </c>
      <c r="S592" t="s">
        <v>1810</v>
      </c>
      <c r="T592" t="str">
        <f>VLOOKUP(Table7[[#This Row],[Store_ID]],Table5[#All],2,FALSE)</f>
        <v>Guerrero-Schmitt</v>
      </c>
      <c r="U592" t="str">
        <f>VLOOKUP(Table7[[#This Row],[Store_ID]],Table5[#All],3,FALSE)</f>
        <v>East</v>
      </c>
      <c r="V592" t="str">
        <f>VLOOKUP(Table7[[#This Row],[Store_ID]],Table5[#All],4,FALSE)</f>
        <v>East Stevechester</v>
      </c>
      <c r="W592" t="str">
        <f>VLOOKUP(Table7[[#This Row],[Store_ID]],Table5[#All],5,FALSE)</f>
        <v>Flagship</v>
      </c>
      <c r="X592">
        <v>4</v>
      </c>
      <c r="Y592">
        <v>573.37</v>
      </c>
      <c r="Z592">
        <v>0.04</v>
      </c>
      <c r="AA592" t="s">
        <v>1829</v>
      </c>
      <c r="AB592">
        <v>2201.7408</v>
      </c>
    </row>
    <row r="593" spans="1:28" x14ac:dyDescent="0.25">
      <c r="A593" t="s">
        <v>2417</v>
      </c>
      <c r="B593" s="2">
        <v>45318</v>
      </c>
      <c r="C593" t="s">
        <v>218</v>
      </c>
      <c r="D593" t="str">
        <f>VLOOKUP(Table7[[#This Row],[Customer_ID]],Table1[#All],2,FALSE)</f>
        <v>Cheryl Copeland</v>
      </c>
      <c r="E593">
        <f t="shared" si="28"/>
        <v>27</v>
      </c>
      <c r="F593">
        <f t="shared" si="29"/>
        <v>1</v>
      </c>
      <c r="G593">
        <f t="shared" si="30"/>
        <v>2024</v>
      </c>
      <c r="H593">
        <f>VLOOKUP(Table7[[#This Row],[Customer_ID]],Table1[#All],3,FALSE)</f>
        <v>51</v>
      </c>
      <c r="I593" t="str">
        <f>VLOOKUP(Table7[[#This Row],[Customer_ID]],Table1[#All],4,FALSE)</f>
        <v>Male</v>
      </c>
      <c r="J593" t="str">
        <f>VLOOKUP(Table7[[#This Row],[Customer_ID]],Table1[#All],5,FALSE)</f>
        <v>Snowmouth</v>
      </c>
      <c r="K593" t="str">
        <f>VLOOKUP(Table7[[#This Row],[Customer_ID]],Table1[#All],6,FALSE)</f>
        <v>Maryland</v>
      </c>
      <c r="L593" t="str">
        <f>VLOOKUP(Table7[[#This Row],[Customer_ID]],Table1[#All],7,FALSE)</f>
        <v>USA</v>
      </c>
      <c r="M593" t="str">
        <f>VLOOKUP(Table7[[#This Row],[Customer_ID]],Table1[#All],8,FALSE)</f>
        <v>Platinum</v>
      </c>
      <c r="N593" t="s">
        <v>1612</v>
      </c>
      <c r="O593" t="str">
        <f>VLOOKUP(Table7[[#This Row],[Product_ID]],Table4_2[#All],3,FALSE)</f>
        <v>Beauty</v>
      </c>
      <c r="P593" t="str">
        <f>VLOOKUP(Table7[[#This Row],[Product_ID]],Table4_2[#All],4,FALSE)</f>
        <v>Skincare</v>
      </c>
      <c r="Q593">
        <f>VLOOKUP(Table7[[#This Row],[Product_ID]],Table4_2[#All],5,FALSE)</f>
        <v>283.83</v>
      </c>
      <c r="R593">
        <f>VLOOKUP(Table7[[#This Row],[Product_ID]],Table4_2[#All],6,FALSE)</f>
        <v>244</v>
      </c>
      <c r="S593" t="s">
        <v>1794</v>
      </c>
      <c r="T593" t="str">
        <f>VLOOKUP(Table7[[#This Row],[Store_ID]],Table5[#All],2,FALSE)</f>
        <v>Thomas, Bridges and Harris</v>
      </c>
      <c r="U593" t="str">
        <f>VLOOKUP(Table7[[#This Row],[Store_ID]],Table5[#All],3,FALSE)</f>
        <v>North</v>
      </c>
      <c r="V593" t="str">
        <f>VLOOKUP(Table7[[#This Row],[Store_ID]],Table5[#All],4,FALSE)</f>
        <v>Sabrinatown</v>
      </c>
      <c r="W593" t="str">
        <f>VLOOKUP(Table7[[#This Row],[Store_ID]],Table5[#All],5,FALSE)</f>
        <v>Online</v>
      </c>
      <c r="X593">
        <v>3</v>
      </c>
      <c r="Y593">
        <v>622.72</v>
      </c>
      <c r="Z593">
        <v>0.04</v>
      </c>
      <c r="AA593" t="s">
        <v>1824</v>
      </c>
      <c r="AB593">
        <v>1793.4336000000001</v>
      </c>
    </row>
    <row r="594" spans="1:28" x14ac:dyDescent="0.25">
      <c r="A594" t="s">
        <v>2418</v>
      </c>
      <c r="B594" s="2">
        <v>45943</v>
      </c>
      <c r="C594" t="s">
        <v>1211</v>
      </c>
      <c r="D594" t="str">
        <f>VLOOKUP(Table7[[#This Row],[Customer_ID]],Table1[#All],2,FALSE)</f>
        <v>Timothy Valenzuela</v>
      </c>
      <c r="E594">
        <f t="shared" si="28"/>
        <v>13</v>
      </c>
      <c r="F594">
        <f t="shared" si="29"/>
        <v>10</v>
      </c>
      <c r="G594">
        <f t="shared" si="30"/>
        <v>2025</v>
      </c>
      <c r="H594">
        <f>VLOOKUP(Table7[[#This Row],[Customer_ID]],Table1[#All],3,FALSE)</f>
        <v>53</v>
      </c>
      <c r="I594" t="str">
        <f>VLOOKUP(Table7[[#This Row],[Customer_ID]],Table1[#All],4,FALSE)</f>
        <v>Male</v>
      </c>
      <c r="J594" t="str">
        <f>VLOOKUP(Table7[[#This Row],[Customer_ID]],Table1[#All],5,FALSE)</f>
        <v>Stevensshire</v>
      </c>
      <c r="K594" t="str">
        <f>VLOOKUP(Table7[[#This Row],[Customer_ID]],Table1[#All],6,FALSE)</f>
        <v>Missouri</v>
      </c>
      <c r="L594" t="str">
        <f>VLOOKUP(Table7[[#This Row],[Customer_ID]],Table1[#All],7,FALSE)</f>
        <v>USA</v>
      </c>
      <c r="M594" t="str">
        <f>VLOOKUP(Table7[[#This Row],[Customer_ID]],Table1[#All],8,FALSE)</f>
        <v>Platinum</v>
      </c>
      <c r="N594" t="s">
        <v>1732</v>
      </c>
      <c r="O594" t="str">
        <f>VLOOKUP(Table7[[#This Row],[Product_ID]],Table4_2[#All],3,FALSE)</f>
        <v>Home</v>
      </c>
      <c r="P594" t="str">
        <f>VLOOKUP(Table7[[#This Row],[Product_ID]],Table4_2[#All],4,FALSE)</f>
        <v>Appliances</v>
      </c>
      <c r="Q594">
        <f>VLOOKUP(Table7[[#This Row],[Product_ID]],Table4_2[#All],5,FALSE)</f>
        <v>447.43</v>
      </c>
      <c r="R594">
        <f>VLOOKUP(Table7[[#This Row],[Product_ID]],Table4_2[#All],6,FALSE)</f>
        <v>191</v>
      </c>
      <c r="S594" t="s">
        <v>1807</v>
      </c>
      <c r="T594" t="str">
        <f>VLOOKUP(Table7[[#This Row],[Store_ID]],Table5[#All],2,FALSE)</f>
        <v>Holloway Ltd</v>
      </c>
      <c r="U594" t="str">
        <f>VLOOKUP(Table7[[#This Row],[Store_ID]],Table5[#All],3,FALSE)</f>
        <v>North</v>
      </c>
      <c r="V594" t="str">
        <f>VLOOKUP(Table7[[#This Row],[Store_ID]],Table5[#All],4,FALSE)</f>
        <v>Bensonhaven</v>
      </c>
      <c r="W594" t="str">
        <f>VLOOKUP(Table7[[#This Row],[Store_ID]],Table5[#All],5,FALSE)</f>
        <v>Flagship</v>
      </c>
      <c r="X594">
        <v>3</v>
      </c>
      <c r="Y594">
        <v>259.74</v>
      </c>
      <c r="Z594">
        <v>0.24</v>
      </c>
      <c r="AA594" t="s">
        <v>1824</v>
      </c>
      <c r="AB594">
        <v>592.20720000000006</v>
      </c>
    </row>
    <row r="595" spans="1:28" x14ac:dyDescent="0.25">
      <c r="A595" t="s">
        <v>2419</v>
      </c>
      <c r="B595" s="2">
        <v>45769</v>
      </c>
      <c r="C595" t="s">
        <v>205</v>
      </c>
      <c r="D595" t="str">
        <f>VLOOKUP(Table7[[#This Row],[Customer_ID]],Table1[#All],2,FALSE)</f>
        <v>Katherine Dorsey</v>
      </c>
      <c r="E595">
        <f t="shared" si="28"/>
        <v>22</v>
      </c>
      <c r="F595">
        <f t="shared" si="29"/>
        <v>4</v>
      </c>
      <c r="G595">
        <f t="shared" si="30"/>
        <v>2025</v>
      </c>
      <c r="H595">
        <f>VLOOKUP(Table7[[#This Row],[Customer_ID]],Table1[#All],3,FALSE)</f>
        <v>24</v>
      </c>
      <c r="I595" t="str">
        <f>VLOOKUP(Table7[[#This Row],[Customer_ID]],Table1[#All],4,FALSE)</f>
        <v>Male</v>
      </c>
      <c r="J595" t="str">
        <f>VLOOKUP(Table7[[#This Row],[Customer_ID]],Table1[#All],5,FALSE)</f>
        <v>Christopherland</v>
      </c>
      <c r="K595" t="str">
        <f>VLOOKUP(Table7[[#This Row],[Customer_ID]],Table1[#All],6,FALSE)</f>
        <v>Oklahoma</v>
      </c>
      <c r="L595" t="str">
        <f>VLOOKUP(Table7[[#This Row],[Customer_ID]],Table1[#All],7,FALSE)</f>
        <v>USA</v>
      </c>
      <c r="M595" t="str">
        <f>VLOOKUP(Table7[[#This Row],[Customer_ID]],Table1[#All],8,FALSE)</f>
        <v>Platinum</v>
      </c>
      <c r="N595" t="s">
        <v>1604</v>
      </c>
      <c r="O595" t="str">
        <f>VLOOKUP(Table7[[#This Row],[Product_ID]],Table4_2[#All],3,FALSE)</f>
        <v>Sports</v>
      </c>
      <c r="P595" t="str">
        <f>VLOOKUP(Table7[[#This Row],[Product_ID]],Table4_2[#All],4,FALSE)</f>
        <v>Accessories</v>
      </c>
      <c r="Q595">
        <f>VLOOKUP(Table7[[#This Row],[Product_ID]],Table4_2[#All],5,FALSE)</f>
        <v>38.76</v>
      </c>
      <c r="R595">
        <f>VLOOKUP(Table7[[#This Row],[Product_ID]],Table4_2[#All],6,FALSE)</f>
        <v>137</v>
      </c>
      <c r="S595" t="s">
        <v>1797</v>
      </c>
      <c r="T595" t="str">
        <f>VLOOKUP(Table7[[#This Row],[Store_ID]],Table5[#All],2,FALSE)</f>
        <v>Gardner, Humphrey and Contreras</v>
      </c>
      <c r="U595" t="str">
        <f>VLOOKUP(Table7[[#This Row],[Store_ID]],Table5[#All],3,FALSE)</f>
        <v>East</v>
      </c>
      <c r="V595" t="str">
        <f>VLOOKUP(Table7[[#This Row],[Store_ID]],Table5[#All],4,FALSE)</f>
        <v>Johnsonville</v>
      </c>
      <c r="W595" t="str">
        <f>VLOOKUP(Table7[[#This Row],[Store_ID]],Table5[#All],5,FALSE)</f>
        <v>Flagship</v>
      </c>
      <c r="X595">
        <v>4</v>
      </c>
      <c r="Y595">
        <v>951.09</v>
      </c>
      <c r="Z595">
        <v>0.14000000000000001</v>
      </c>
      <c r="AA595" t="s">
        <v>1829</v>
      </c>
      <c r="AB595">
        <v>3271.7496000000001</v>
      </c>
    </row>
    <row r="596" spans="1:28" x14ac:dyDescent="0.25">
      <c r="A596" t="s">
        <v>2420</v>
      </c>
      <c r="B596" s="2">
        <v>45765</v>
      </c>
      <c r="C596" t="s">
        <v>651</v>
      </c>
      <c r="D596" t="str">
        <f>VLOOKUP(Table7[[#This Row],[Customer_ID]],Table1[#All],2,FALSE)</f>
        <v>Carmen Price</v>
      </c>
      <c r="E596">
        <f t="shared" si="28"/>
        <v>18</v>
      </c>
      <c r="F596">
        <f t="shared" si="29"/>
        <v>4</v>
      </c>
      <c r="G596">
        <f t="shared" si="30"/>
        <v>2025</v>
      </c>
      <c r="H596">
        <f>VLOOKUP(Table7[[#This Row],[Customer_ID]],Table1[#All],3,FALSE)</f>
        <v>46</v>
      </c>
      <c r="I596" t="str">
        <f>VLOOKUP(Table7[[#This Row],[Customer_ID]],Table1[#All],4,FALSE)</f>
        <v>Male</v>
      </c>
      <c r="J596" t="str">
        <f>VLOOKUP(Table7[[#This Row],[Customer_ID]],Table1[#All],5,FALSE)</f>
        <v>North Briannamouth</v>
      </c>
      <c r="K596" t="str">
        <f>VLOOKUP(Table7[[#This Row],[Customer_ID]],Table1[#All],6,FALSE)</f>
        <v>Tennessee</v>
      </c>
      <c r="L596" t="str">
        <f>VLOOKUP(Table7[[#This Row],[Customer_ID]],Table1[#All],7,FALSE)</f>
        <v>USA</v>
      </c>
      <c r="M596" t="str">
        <f>VLOOKUP(Table7[[#This Row],[Customer_ID]],Table1[#All],8,FALSE)</f>
        <v>Bronze</v>
      </c>
      <c r="N596" t="s">
        <v>1746</v>
      </c>
      <c r="O596" t="str">
        <f>VLOOKUP(Table7[[#This Row],[Product_ID]],Table4_2[#All],3,FALSE)</f>
        <v>Home</v>
      </c>
      <c r="P596" t="str">
        <f>VLOOKUP(Table7[[#This Row],[Product_ID]],Table4_2[#All],4,FALSE)</f>
        <v>Kitchen</v>
      </c>
      <c r="Q596">
        <f>VLOOKUP(Table7[[#This Row],[Product_ID]],Table4_2[#All],5,FALSE)</f>
        <v>201.41</v>
      </c>
      <c r="R596">
        <f>VLOOKUP(Table7[[#This Row],[Product_ID]],Table4_2[#All],6,FALSE)</f>
        <v>146</v>
      </c>
      <c r="S596" t="s">
        <v>1761</v>
      </c>
      <c r="T596" t="str">
        <f>VLOOKUP(Table7[[#This Row],[Store_ID]],Table5[#All],2,FALSE)</f>
        <v>Black-Horn</v>
      </c>
      <c r="U596" t="str">
        <f>VLOOKUP(Table7[[#This Row],[Store_ID]],Table5[#All],3,FALSE)</f>
        <v>South</v>
      </c>
      <c r="V596" t="str">
        <f>VLOOKUP(Table7[[#This Row],[Store_ID]],Table5[#All],4,FALSE)</f>
        <v>North Nancyview</v>
      </c>
      <c r="W596" t="str">
        <f>VLOOKUP(Table7[[#This Row],[Store_ID]],Table5[#All],5,FALSE)</f>
        <v>Outlet</v>
      </c>
      <c r="X596">
        <v>1</v>
      </c>
      <c r="Y596">
        <v>71.709999999999994</v>
      </c>
      <c r="Z596">
        <v>0.23</v>
      </c>
      <c r="AA596" t="s">
        <v>1829</v>
      </c>
      <c r="AB596">
        <v>55.216700000000003</v>
      </c>
    </row>
    <row r="597" spans="1:28" x14ac:dyDescent="0.25">
      <c r="A597" t="s">
        <v>2421</v>
      </c>
      <c r="B597" s="2">
        <v>45891</v>
      </c>
      <c r="C597" t="s">
        <v>574</v>
      </c>
      <c r="D597" t="str">
        <f>VLOOKUP(Table7[[#This Row],[Customer_ID]],Table1[#All],2,FALSE)</f>
        <v>Teresa Stokes</v>
      </c>
      <c r="E597">
        <f t="shared" si="28"/>
        <v>22</v>
      </c>
      <c r="F597">
        <f t="shared" si="29"/>
        <v>8</v>
      </c>
      <c r="G597">
        <f t="shared" si="30"/>
        <v>2025</v>
      </c>
      <c r="H597">
        <f>VLOOKUP(Table7[[#This Row],[Customer_ID]],Table1[#All],3,FALSE)</f>
        <v>41</v>
      </c>
      <c r="I597" t="str">
        <f>VLOOKUP(Table7[[#This Row],[Customer_ID]],Table1[#All],4,FALSE)</f>
        <v>Female</v>
      </c>
      <c r="J597" t="str">
        <f>VLOOKUP(Table7[[#This Row],[Customer_ID]],Table1[#All],5,FALSE)</f>
        <v>New William</v>
      </c>
      <c r="K597" t="str">
        <f>VLOOKUP(Table7[[#This Row],[Customer_ID]],Table1[#All],6,FALSE)</f>
        <v>Iowa</v>
      </c>
      <c r="L597" t="str">
        <f>VLOOKUP(Table7[[#This Row],[Customer_ID]],Table1[#All],7,FALSE)</f>
        <v>usa</v>
      </c>
      <c r="M597" t="str">
        <f>VLOOKUP(Table7[[#This Row],[Customer_ID]],Table1[#All],8,FALSE)</f>
        <v>Platinum</v>
      </c>
      <c r="N597" t="s">
        <v>1588</v>
      </c>
      <c r="O597" t="str">
        <f>VLOOKUP(Table7[[#This Row],[Product_ID]],Table4_2[#All],3,FALSE)</f>
        <v>Sports</v>
      </c>
      <c r="P597" t="str">
        <f>VLOOKUP(Table7[[#This Row],[Product_ID]],Table4_2[#All],4,FALSE)</f>
        <v>Accessories</v>
      </c>
      <c r="Q597">
        <f>VLOOKUP(Table7[[#This Row],[Product_ID]],Table4_2[#All],5,FALSE)</f>
        <v>131.51</v>
      </c>
      <c r="R597">
        <f>VLOOKUP(Table7[[#This Row],[Product_ID]],Table4_2[#All],6,FALSE)</f>
        <v>281.95833333333331</v>
      </c>
      <c r="S597" t="s">
        <v>1779</v>
      </c>
      <c r="T597" t="str">
        <f>VLOOKUP(Table7[[#This Row],[Store_ID]],Table5[#All],2,FALSE)</f>
        <v>Martinez-Mullins</v>
      </c>
      <c r="U597" t="str">
        <f>VLOOKUP(Table7[[#This Row],[Store_ID]],Table5[#All],3,FALSE)</f>
        <v>South</v>
      </c>
      <c r="V597" t="str">
        <f>VLOOKUP(Table7[[#This Row],[Store_ID]],Table5[#All],4,FALSE)</f>
        <v>Williamsfurt</v>
      </c>
      <c r="W597" t="str">
        <f>VLOOKUP(Table7[[#This Row],[Store_ID]],Table5[#All],5,FALSE)</f>
        <v>Online</v>
      </c>
      <c r="X597">
        <v>4</v>
      </c>
      <c r="Y597">
        <v>894.93</v>
      </c>
      <c r="Z597">
        <v>0.05</v>
      </c>
      <c r="AA597" t="s">
        <v>1829</v>
      </c>
      <c r="AB597">
        <v>3400.733999999999</v>
      </c>
    </row>
    <row r="598" spans="1:28" x14ac:dyDescent="0.25">
      <c r="A598" t="s">
        <v>2422</v>
      </c>
      <c r="B598" s="2">
        <v>45842</v>
      </c>
      <c r="C598" t="s">
        <v>660</v>
      </c>
      <c r="D598" t="str">
        <f>VLOOKUP(Table7[[#This Row],[Customer_ID]],Table1[#All],2,FALSE)</f>
        <v>Christina Garcia</v>
      </c>
      <c r="E598">
        <f t="shared" si="28"/>
        <v>4</v>
      </c>
      <c r="F598">
        <f t="shared" si="29"/>
        <v>7</v>
      </c>
      <c r="G598">
        <f t="shared" si="30"/>
        <v>2025</v>
      </c>
      <c r="H598">
        <f>VLOOKUP(Table7[[#This Row],[Customer_ID]],Table1[#All],3,FALSE)</f>
        <v>37</v>
      </c>
      <c r="I598" t="str">
        <f>VLOOKUP(Table7[[#This Row],[Customer_ID]],Table1[#All],4,FALSE)</f>
        <v>Female</v>
      </c>
      <c r="J598" t="str">
        <f>VLOOKUP(Table7[[#This Row],[Customer_ID]],Table1[#All],5,FALSE)</f>
        <v>Clarkeside</v>
      </c>
      <c r="K598" t="str">
        <f>VLOOKUP(Table7[[#This Row],[Customer_ID]],Table1[#All],6,FALSE)</f>
        <v>Kansas</v>
      </c>
      <c r="L598" t="str">
        <f>VLOOKUP(Table7[[#This Row],[Customer_ID]],Table1[#All],7,FALSE)</f>
        <v>USA</v>
      </c>
      <c r="M598" t="str">
        <f>VLOOKUP(Table7[[#This Row],[Customer_ID]],Table1[#All],8,FALSE)</f>
        <v>Platinum</v>
      </c>
      <c r="N598" t="s">
        <v>1704</v>
      </c>
      <c r="O598" t="str">
        <f>VLOOKUP(Table7[[#This Row],[Product_ID]],Table4_2[#All],3,FALSE)</f>
        <v>Home</v>
      </c>
      <c r="P598" t="str">
        <f>VLOOKUP(Table7[[#This Row],[Product_ID]],Table4_2[#All],4,FALSE)</f>
        <v>Decor</v>
      </c>
      <c r="Q598">
        <f>VLOOKUP(Table7[[#This Row],[Product_ID]],Table4_2[#All],5,FALSE)</f>
        <v>325.26</v>
      </c>
      <c r="R598">
        <f>VLOOKUP(Table7[[#This Row],[Product_ID]],Table4_2[#All],6,FALSE)</f>
        <v>400</v>
      </c>
      <c r="S598" t="s">
        <v>1782</v>
      </c>
      <c r="T598" t="str">
        <f>VLOOKUP(Table7[[#This Row],[Store_ID]],Table5[#All],2,FALSE)</f>
        <v>Bean, Jones and Park</v>
      </c>
      <c r="U598" t="str">
        <f>VLOOKUP(Table7[[#This Row],[Store_ID]],Table5[#All],3,FALSE)</f>
        <v>West</v>
      </c>
      <c r="V598" t="str">
        <f>VLOOKUP(Table7[[#This Row],[Store_ID]],Table5[#All],4,FALSE)</f>
        <v>Thompsonborough</v>
      </c>
      <c r="W598" t="str">
        <f>VLOOKUP(Table7[[#This Row],[Store_ID]],Table5[#All],5,FALSE)</f>
        <v>Online</v>
      </c>
      <c r="X598">
        <v>4</v>
      </c>
      <c r="Y598">
        <v>870.18</v>
      </c>
      <c r="Z598">
        <v>0.13</v>
      </c>
      <c r="AA598" t="s">
        <v>1829</v>
      </c>
      <c r="AB598">
        <v>3028.2264</v>
      </c>
    </row>
    <row r="599" spans="1:28" x14ac:dyDescent="0.25">
      <c r="A599" t="s">
        <v>2423</v>
      </c>
      <c r="B599" s="2">
        <v>45382</v>
      </c>
      <c r="C599" t="s">
        <v>884</v>
      </c>
      <c r="D599" t="str">
        <f>VLOOKUP(Table7[[#This Row],[Customer_ID]],Table1[#All],2,FALSE)</f>
        <v>Stephen Fowler</v>
      </c>
      <c r="E599">
        <f t="shared" si="28"/>
        <v>31</v>
      </c>
      <c r="F599">
        <f t="shared" si="29"/>
        <v>3</v>
      </c>
      <c r="G599">
        <f t="shared" si="30"/>
        <v>2024</v>
      </c>
      <c r="H599">
        <f>VLOOKUP(Table7[[#This Row],[Customer_ID]],Table1[#All],3,FALSE)</f>
        <v>42</v>
      </c>
      <c r="I599" t="str">
        <f>VLOOKUP(Table7[[#This Row],[Customer_ID]],Table1[#All],4,FALSE)</f>
        <v>Female</v>
      </c>
      <c r="J599" t="str">
        <f>VLOOKUP(Table7[[#This Row],[Customer_ID]],Table1[#All],5,FALSE)</f>
        <v>Port Mariastad</v>
      </c>
      <c r="K599" t="str">
        <f>VLOOKUP(Table7[[#This Row],[Customer_ID]],Table1[#All],6,FALSE)</f>
        <v>Rhode Island</v>
      </c>
      <c r="L599" t="str">
        <f>VLOOKUP(Table7[[#This Row],[Customer_ID]],Table1[#All],7,FALSE)</f>
        <v>USA</v>
      </c>
      <c r="M599" t="str">
        <f>VLOOKUP(Table7[[#This Row],[Customer_ID]],Table1[#All],8,FALSE)</f>
        <v>Platinum</v>
      </c>
      <c r="N599" t="s">
        <v>1676</v>
      </c>
      <c r="O599" t="str">
        <f>VLOOKUP(Table7[[#This Row],[Product_ID]],Table4_2[#All],3,FALSE)</f>
        <v>Beauty</v>
      </c>
      <c r="P599" t="str">
        <f>VLOOKUP(Table7[[#This Row],[Product_ID]],Table4_2[#All],4,FALSE)</f>
        <v>Makeup</v>
      </c>
      <c r="Q599">
        <f>VLOOKUP(Table7[[#This Row],[Product_ID]],Table4_2[#All],5,FALSE)</f>
        <v>299.11</v>
      </c>
      <c r="R599">
        <f>VLOOKUP(Table7[[#This Row],[Product_ID]],Table4_2[#All],6,FALSE)</f>
        <v>118</v>
      </c>
      <c r="S599" t="s">
        <v>1761</v>
      </c>
      <c r="T599" t="str">
        <f>VLOOKUP(Table7[[#This Row],[Store_ID]],Table5[#All],2,FALSE)</f>
        <v>Black-Horn</v>
      </c>
      <c r="U599" t="str">
        <f>VLOOKUP(Table7[[#This Row],[Store_ID]],Table5[#All],3,FALSE)</f>
        <v>South</v>
      </c>
      <c r="V599" t="str">
        <f>VLOOKUP(Table7[[#This Row],[Store_ID]],Table5[#All],4,FALSE)</f>
        <v>North Nancyview</v>
      </c>
      <c r="W599" t="str">
        <f>VLOOKUP(Table7[[#This Row],[Store_ID]],Table5[#All],5,FALSE)</f>
        <v>Outlet</v>
      </c>
      <c r="X599">
        <v>2</v>
      </c>
      <c r="Y599">
        <v>552.72</v>
      </c>
      <c r="Z599">
        <v>0.06</v>
      </c>
      <c r="AA599" t="s">
        <v>1826</v>
      </c>
      <c r="AB599">
        <v>1039.1135999999999</v>
      </c>
    </row>
    <row r="600" spans="1:28" x14ac:dyDescent="0.25">
      <c r="A600" t="s">
        <v>2424</v>
      </c>
      <c r="B600" s="2">
        <v>45236</v>
      </c>
      <c r="C600" t="s">
        <v>788</v>
      </c>
      <c r="D600" t="str">
        <f>VLOOKUP(Table7[[#This Row],[Customer_ID]],Table1[#All],2,FALSE)</f>
        <v>Mary Russell</v>
      </c>
      <c r="E600">
        <f t="shared" si="28"/>
        <v>6</v>
      </c>
      <c r="F600">
        <f t="shared" si="29"/>
        <v>11</v>
      </c>
      <c r="G600">
        <f t="shared" si="30"/>
        <v>2023</v>
      </c>
      <c r="H600">
        <f>VLOOKUP(Table7[[#This Row],[Customer_ID]],Table1[#All],3,FALSE)</f>
        <v>58</v>
      </c>
      <c r="I600" t="str">
        <f>VLOOKUP(Table7[[#This Row],[Customer_ID]],Table1[#All],4,FALSE)</f>
        <v>Male</v>
      </c>
      <c r="J600" t="str">
        <f>VLOOKUP(Table7[[#This Row],[Customer_ID]],Table1[#All],5,FALSE)</f>
        <v>South Regina</v>
      </c>
      <c r="K600" t="str">
        <f>VLOOKUP(Table7[[#This Row],[Customer_ID]],Table1[#All],6,FALSE)</f>
        <v>Arkansas</v>
      </c>
      <c r="L600" t="str">
        <f>VLOOKUP(Table7[[#This Row],[Customer_ID]],Table1[#All],7,FALSE)</f>
        <v>USA</v>
      </c>
      <c r="M600" t="str">
        <f>VLOOKUP(Table7[[#This Row],[Customer_ID]],Table1[#All],8,FALSE)</f>
        <v>Bronze</v>
      </c>
      <c r="N600" t="s">
        <v>1626</v>
      </c>
      <c r="O600" t="str">
        <f>VLOOKUP(Table7[[#This Row],[Product_ID]],Table4_2[#All],3,FALSE)</f>
        <v>Electronics</v>
      </c>
      <c r="P600" t="str">
        <f>VLOOKUP(Table7[[#This Row],[Product_ID]],Table4_2[#All],4,FALSE)</f>
        <v>Mobile</v>
      </c>
      <c r="Q600">
        <f>VLOOKUP(Table7[[#This Row],[Product_ID]],Table4_2[#All],5,FALSE)</f>
        <v>326.06</v>
      </c>
      <c r="R600">
        <f>VLOOKUP(Table7[[#This Row],[Product_ID]],Table4_2[#All],6,FALSE)</f>
        <v>301</v>
      </c>
      <c r="S600" t="s">
        <v>1782</v>
      </c>
      <c r="T600" t="str">
        <f>VLOOKUP(Table7[[#This Row],[Store_ID]],Table5[#All],2,FALSE)</f>
        <v>Bean, Jones and Park</v>
      </c>
      <c r="U600" t="str">
        <f>VLOOKUP(Table7[[#This Row],[Store_ID]],Table5[#All],3,FALSE)</f>
        <v>West</v>
      </c>
      <c r="V600" t="str">
        <f>VLOOKUP(Table7[[#This Row],[Store_ID]],Table5[#All],4,FALSE)</f>
        <v>Thompsonborough</v>
      </c>
      <c r="W600" t="str">
        <f>VLOOKUP(Table7[[#This Row],[Store_ID]],Table5[#All],5,FALSE)</f>
        <v>Online</v>
      </c>
      <c r="X600">
        <v>3</v>
      </c>
      <c r="Y600">
        <v>700.43</v>
      </c>
      <c r="Z600">
        <v>0.01</v>
      </c>
      <c r="AA600" t="s">
        <v>1829</v>
      </c>
      <c r="AB600">
        <v>2080.2770999999998</v>
      </c>
    </row>
    <row r="601" spans="1:28" x14ac:dyDescent="0.25">
      <c r="A601" t="s">
        <v>2425</v>
      </c>
      <c r="B601" s="2">
        <v>45806</v>
      </c>
      <c r="C601" t="s">
        <v>1065</v>
      </c>
      <c r="D601" t="str">
        <f>VLOOKUP(Table7[[#This Row],[Customer_ID]],Table1[#All],2,FALSE)</f>
        <v>Mrs. Susan Buckley</v>
      </c>
      <c r="E601">
        <f t="shared" si="28"/>
        <v>29</v>
      </c>
      <c r="F601">
        <f t="shared" si="29"/>
        <v>5</v>
      </c>
      <c r="G601">
        <f t="shared" si="30"/>
        <v>2025</v>
      </c>
      <c r="H601">
        <f>VLOOKUP(Table7[[#This Row],[Customer_ID]],Table1[#All],3,FALSE)</f>
        <v>52</v>
      </c>
      <c r="I601" t="str">
        <f>VLOOKUP(Table7[[#This Row],[Customer_ID]],Table1[#All],4,FALSE)</f>
        <v>Female</v>
      </c>
      <c r="J601" t="str">
        <f>VLOOKUP(Table7[[#This Row],[Customer_ID]],Table1[#All],5,FALSE)</f>
        <v>Stevensbury</v>
      </c>
      <c r="K601" t="str">
        <f>VLOOKUP(Table7[[#This Row],[Customer_ID]],Table1[#All],6,FALSE)</f>
        <v>Arizona</v>
      </c>
      <c r="L601" t="str">
        <f>VLOOKUP(Table7[[#This Row],[Customer_ID]],Table1[#All],7,FALSE)</f>
        <v>USA</v>
      </c>
      <c r="M601" t="str">
        <f>VLOOKUP(Table7[[#This Row],[Customer_ID]],Table1[#All],8,FALSE)</f>
        <v>Platinum</v>
      </c>
      <c r="N601" t="s">
        <v>1565</v>
      </c>
      <c r="O601" t="str">
        <f>VLOOKUP(Table7[[#This Row],[Product_ID]],Table4_2[#All],3,FALSE)</f>
        <v>Sports</v>
      </c>
      <c r="P601" t="str">
        <f>VLOOKUP(Table7[[#This Row],[Product_ID]],Table4_2[#All],4,FALSE)</f>
        <v>Fitness</v>
      </c>
      <c r="Q601">
        <f>VLOOKUP(Table7[[#This Row],[Product_ID]],Table4_2[#All],5,FALSE)</f>
        <v>495.72</v>
      </c>
      <c r="R601">
        <f>VLOOKUP(Table7[[#This Row],[Product_ID]],Table4_2[#All],6,FALSE)</f>
        <v>323</v>
      </c>
      <c r="S601" t="s">
        <v>1761</v>
      </c>
      <c r="T601" t="str">
        <f>VLOOKUP(Table7[[#This Row],[Store_ID]],Table5[#All],2,FALSE)</f>
        <v>Black-Horn</v>
      </c>
      <c r="U601" t="str">
        <f>VLOOKUP(Table7[[#This Row],[Store_ID]],Table5[#All],3,FALSE)</f>
        <v>South</v>
      </c>
      <c r="V601" t="str">
        <f>VLOOKUP(Table7[[#This Row],[Store_ID]],Table5[#All],4,FALSE)</f>
        <v>North Nancyview</v>
      </c>
      <c r="W601" t="str">
        <f>VLOOKUP(Table7[[#This Row],[Store_ID]],Table5[#All],5,FALSE)</f>
        <v>Outlet</v>
      </c>
      <c r="X601">
        <v>2</v>
      </c>
      <c r="Y601">
        <v>823.03</v>
      </c>
      <c r="Z601">
        <v>0.18</v>
      </c>
      <c r="AA601" t="s">
        <v>1826</v>
      </c>
      <c r="AB601">
        <v>1349.7692</v>
      </c>
    </row>
    <row r="602" spans="1:28" x14ac:dyDescent="0.25">
      <c r="A602" t="s">
        <v>2426</v>
      </c>
      <c r="B602" s="2">
        <v>45401</v>
      </c>
      <c r="C602" t="s">
        <v>815</v>
      </c>
      <c r="D602" t="str">
        <f>VLOOKUP(Table7[[#This Row],[Customer_ID]],Table1[#All],2,FALSE)</f>
        <v>Damon Perez</v>
      </c>
      <c r="E602">
        <f t="shared" si="28"/>
        <v>19</v>
      </c>
      <c r="F602">
        <f t="shared" si="29"/>
        <v>4</v>
      </c>
      <c r="G602">
        <f t="shared" si="30"/>
        <v>2024</v>
      </c>
      <c r="H602">
        <f>VLOOKUP(Table7[[#This Row],[Customer_ID]],Table1[#All],3,FALSE)</f>
        <v>21</v>
      </c>
      <c r="I602" t="str">
        <f>VLOOKUP(Table7[[#This Row],[Customer_ID]],Table1[#All],4,FALSE)</f>
        <v>Male</v>
      </c>
      <c r="J602" t="str">
        <f>VLOOKUP(Table7[[#This Row],[Customer_ID]],Table1[#All],5,FALSE)</f>
        <v>Jasonton</v>
      </c>
      <c r="K602" t="str">
        <f>VLOOKUP(Table7[[#This Row],[Customer_ID]],Table1[#All],6,FALSE)</f>
        <v>Ohio</v>
      </c>
      <c r="L602" t="str">
        <f>VLOOKUP(Table7[[#This Row],[Customer_ID]],Table1[#All],7,FALSE)</f>
        <v>USA</v>
      </c>
      <c r="M602" t="str">
        <f>VLOOKUP(Table7[[#This Row],[Customer_ID]],Table1[#All],8,FALSE)</f>
        <v>Gold</v>
      </c>
      <c r="N602" t="s">
        <v>1732</v>
      </c>
      <c r="O602" t="str">
        <f>VLOOKUP(Table7[[#This Row],[Product_ID]],Table4_2[#All],3,FALSE)</f>
        <v>Home</v>
      </c>
      <c r="P602" t="str">
        <f>VLOOKUP(Table7[[#This Row],[Product_ID]],Table4_2[#All],4,FALSE)</f>
        <v>Appliances</v>
      </c>
      <c r="Q602">
        <f>VLOOKUP(Table7[[#This Row],[Product_ID]],Table4_2[#All],5,FALSE)</f>
        <v>447.43</v>
      </c>
      <c r="R602">
        <f>VLOOKUP(Table7[[#This Row],[Product_ID]],Table4_2[#All],6,FALSE)</f>
        <v>191</v>
      </c>
      <c r="S602" t="s">
        <v>1776</v>
      </c>
      <c r="T602" t="str">
        <f>VLOOKUP(Table7[[#This Row],[Store_ID]],Table5[#All],2,FALSE)</f>
        <v>Benson-Elliott</v>
      </c>
      <c r="U602" t="str">
        <f>VLOOKUP(Table7[[#This Row],[Store_ID]],Table5[#All],3,FALSE)</f>
        <v>East</v>
      </c>
      <c r="V602" t="str">
        <f>VLOOKUP(Table7[[#This Row],[Store_ID]],Table5[#All],4,FALSE)</f>
        <v>Port Josephberg</v>
      </c>
      <c r="W602" t="str">
        <f>VLOOKUP(Table7[[#This Row],[Store_ID]],Table5[#All],5,FALSE)</f>
        <v>Online</v>
      </c>
      <c r="X602">
        <v>1</v>
      </c>
      <c r="Y602">
        <v>117.37</v>
      </c>
      <c r="Z602">
        <v>0.21</v>
      </c>
      <c r="AA602" t="s">
        <v>1824</v>
      </c>
      <c r="AB602">
        <v>92.722300000000004</v>
      </c>
    </row>
    <row r="603" spans="1:28" x14ac:dyDescent="0.25">
      <c r="A603" t="s">
        <v>2427</v>
      </c>
      <c r="B603" s="2">
        <v>45716</v>
      </c>
      <c r="C603" t="s">
        <v>369</v>
      </c>
      <c r="D603" t="str">
        <f>VLOOKUP(Table7[[#This Row],[Customer_ID]],Table1[#All],2,FALSE)</f>
        <v>Christopher Lester</v>
      </c>
      <c r="E603">
        <f t="shared" si="28"/>
        <v>28</v>
      </c>
      <c r="F603">
        <f t="shared" si="29"/>
        <v>2</v>
      </c>
      <c r="G603">
        <f t="shared" si="30"/>
        <v>2025</v>
      </c>
      <c r="H603">
        <f>VLOOKUP(Table7[[#This Row],[Customer_ID]],Table1[#All],3,FALSE)</f>
        <v>64</v>
      </c>
      <c r="I603" t="str">
        <f>VLOOKUP(Table7[[#This Row],[Customer_ID]],Table1[#All],4,FALSE)</f>
        <v>Male</v>
      </c>
      <c r="J603" t="str">
        <f>VLOOKUP(Table7[[#This Row],[Customer_ID]],Table1[#All],5,FALSE)</f>
        <v>South Jenniferville</v>
      </c>
      <c r="K603" t="str">
        <f>VLOOKUP(Table7[[#This Row],[Customer_ID]],Table1[#All],6,FALSE)</f>
        <v>Georgia</v>
      </c>
      <c r="L603" t="str">
        <f>VLOOKUP(Table7[[#This Row],[Customer_ID]],Table1[#All],7,FALSE)</f>
        <v>USA</v>
      </c>
      <c r="M603" t="str">
        <f>VLOOKUP(Table7[[#This Row],[Customer_ID]],Table1[#All],8,FALSE)</f>
        <v>Silver</v>
      </c>
      <c r="N603" t="s">
        <v>1660</v>
      </c>
      <c r="O603" t="str">
        <f>VLOOKUP(Table7[[#This Row],[Product_ID]],Table4_2[#All],3,FALSE)</f>
        <v>Home</v>
      </c>
      <c r="P603" t="str">
        <f>VLOOKUP(Table7[[#This Row],[Product_ID]],Table4_2[#All],4,FALSE)</f>
        <v>Decor</v>
      </c>
      <c r="Q603">
        <f>VLOOKUP(Table7[[#This Row],[Product_ID]],Table4_2[#All],5,FALSE)</f>
        <v>461.47</v>
      </c>
      <c r="R603">
        <f>VLOOKUP(Table7[[#This Row],[Product_ID]],Table4_2[#All],6,FALSE)</f>
        <v>190</v>
      </c>
      <c r="S603" t="s">
        <v>1757</v>
      </c>
      <c r="T603" t="str">
        <f>VLOOKUP(Table7[[#This Row],[Store_ID]],Table5[#All],2,FALSE)</f>
        <v>Martinez, Adkins and Johnson</v>
      </c>
      <c r="U603" t="str">
        <f>VLOOKUP(Table7[[#This Row],[Store_ID]],Table5[#All],3,FALSE)</f>
        <v>North</v>
      </c>
      <c r="V603" t="str">
        <f>VLOOKUP(Table7[[#This Row],[Store_ID]],Table5[#All],4,FALSE)</f>
        <v>Danielmouth</v>
      </c>
      <c r="W603" t="str">
        <f>VLOOKUP(Table7[[#This Row],[Store_ID]],Table5[#All],5,FALSE)</f>
        <v>Flagship</v>
      </c>
      <c r="X603">
        <v>4</v>
      </c>
      <c r="Y603">
        <v>165.37</v>
      </c>
      <c r="Z603">
        <v>0.28999999999999998</v>
      </c>
      <c r="AA603" t="s">
        <v>1824</v>
      </c>
      <c r="AB603">
        <v>469.6508</v>
      </c>
    </row>
    <row r="604" spans="1:28" x14ac:dyDescent="0.25">
      <c r="A604" t="s">
        <v>2428</v>
      </c>
      <c r="B604" s="2">
        <v>45718</v>
      </c>
      <c r="C604" t="s">
        <v>1181</v>
      </c>
      <c r="D604" t="str">
        <f>VLOOKUP(Table7[[#This Row],[Customer_ID]],Table1[#All],2,FALSE)</f>
        <v>Frank Stewart</v>
      </c>
      <c r="E604">
        <f t="shared" si="28"/>
        <v>2</v>
      </c>
      <c r="F604">
        <f t="shared" si="29"/>
        <v>3</v>
      </c>
      <c r="G604">
        <f t="shared" si="30"/>
        <v>2025</v>
      </c>
      <c r="H604">
        <f>VLOOKUP(Table7[[#This Row],[Customer_ID]],Table1[#All],3,FALSE)</f>
        <v>44</v>
      </c>
      <c r="I604" t="str">
        <f>VLOOKUP(Table7[[#This Row],[Customer_ID]],Table1[#All],4,FALSE)</f>
        <v>Female</v>
      </c>
      <c r="J604" t="str">
        <f>VLOOKUP(Table7[[#This Row],[Customer_ID]],Table1[#All],5,FALSE)</f>
        <v>Fischerborough</v>
      </c>
      <c r="K604" t="str">
        <f>VLOOKUP(Table7[[#This Row],[Customer_ID]],Table1[#All],6,FALSE)</f>
        <v>Delaware</v>
      </c>
      <c r="L604" t="str">
        <f>VLOOKUP(Table7[[#This Row],[Customer_ID]],Table1[#All],7,FALSE)</f>
        <v>USA</v>
      </c>
      <c r="M604" t="str">
        <f>VLOOKUP(Table7[[#This Row],[Customer_ID]],Table1[#All],8,FALSE)</f>
        <v>Bronze</v>
      </c>
      <c r="N604" t="s">
        <v>1557</v>
      </c>
      <c r="O604" t="str">
        <f>VLOOKUP(Table7[[#This Row],[Product_ID]],Table4_2[#All],3,FALSE)</f>
        <v>Beauty</v>
      </c>
      <c r="P604" t="str">
        <f>VLOOKUP(Table7[[#This Row],[Product_ID]],Table4_2[#All],4,FALSE)</f>
        <v>Skincare</v>
      </c>
      <c r="Q604">
        <f>VLOOKUP(Table7[[#This Row],[Product_ID]],Table4_2[#All],5,FALSE)</f>
        <v>312.8</v>
      </c>
      <c r="R604">
        <f>VLOOKUP(Table7[[#This Row],[Product_ID]],Table4_2[#All],6,FALSE)</f>
        <v>350</v>
      </c>
      <c r="S604" t="s">
        <v>1789</v>
      </c>
      <c r="T604" t="str">
        <f>VLOOKUP(Table7[[#This Row],[Store_ID]],Table5[#All],2,FALSE)</f>
        <v>Hill, Wagner and Ballard</v>
      </c>
      <c r="U604" t="str">
        <f>VLOOKUP(Table7[[#This Row],[Store_ID]],Table5[#All],3,FALSE)</f>
        <v>East</v>
      </c>
      <c r="V604" t="str">
        <f>VLOOKUP(Table7[[#This Row],[Store_ID]],Table5[#All],4,FALSE)</f>
        <v>East Davidville</v>
      </c>
      <c r="W604" t="str">
        <f>VLOOKUP(Table7[[#This Row],[Store_ID]],Table5[#All],5,FALSE)</f>
        <v>Online</v>
      </c>
      <c r="X604">
        <v>3</v>
      </c>
      <c r="Y604">
        <v>483.06</v>
      </c>
      <c r="Z604">
        <v>0.05</v>
      </c>
      <c r="AA604" t="s">
        <v>1824</v>
      </c>
      <c r="AB604">
        <v>1376.721</v>
      </c>
    </row>
    <row r="605" spans="1:28" x14ac:dyDescent="0.25">
      <c r="A605" t="s">
        <v>2429</v>
      </c>
      <c r="B605" s="2">
        <v>45379</v>
      </c>
      <c r="C605" t="s">
        <v>929</v>
      </c>
      <c r="D605" t="str">
        <f>VLOOKUP(Table7[[#This Row],[Customer_ID]],Table1[#All],2,FALSE)</f>
        <v>Gloria Taylor</v>
      </c>
      <c r="E605">
        <f t="shared" si="28"/>
        <v>28</v>
      </c>
      <c r="F605">
        <f t="shared" si="29"/>
        <v>3</v>
      </c>
      <c r="G605">
        <f t="shared" si="30"/>
        <v>2024</v>
      </c>
      <c r="H605">
        <f>VLOOKUP(Table7[[#This Row],[Customer_ID]],Table1[#All],3,FALSE)</f>
        <v>56</v>
      </c>
      <c r="I605" t="str">
        <f>VLOOKUP(Table7[[#This Row],[Customer_ID]],Table1[#All],4,FALSE)</f>
        <v>Female</v>
      </c>
      <c r="J605" t="str">
        <f>VLOOKUP(Table7[[#This Row],[Customer_ID]],Table1[#All],5,FALSE)</f>
        <v>North Daniel</v>
      </c>
      <c r="K605" t="str">
        <f>VLOOKUP(Table7[[#This Row],[Customer_ID]],Table1[#All],6,FALSE)</f>
        <v>Louisiana</v>
      </c>
      <c r="L605" t="str">
        <f>VLOOKUP(Table7[[#This Row],[Customer_ID]],Table1[#All],7,FALSE)</f>
        <v>USA</v>
      </c>
      <c r="M605" t="str">
        <f>VLOOKUP(Table7[[#This Row],[Customer_ID]],Table1[#All],8,FALSE)</f>
        <v>Platinum</v>
      </c>
      <c r="N605" t="s">
        <v>1710</v>
      </c>
      <c r="O605" t="str">
        <f>VLOOKUP(Table7[[#This Row],[Product_ID]],Table4_2[#All],3,FALSE)</f>
        <v>Sports</v>
      </c>
      <c r="P605" t="str">
        <f>VLOOKUP(Table7[[#This Row],[Product_ID]],Table4_2[#All],4,FALSE)</f>
        <v>Equipment</v>
      </c>
      <c r="Q605">
        <f>VLOOKUP(Table7[[#This Row],[Product_ID]],Table4_2[#All],5,FALSE)</f>
        <v>285.54000000000002</v>
      </c>
      <c r="R605">
        <f>VLOOKUP(Table7[[#This Row],[Product_ID]],Table4_2[#All],6,FALSE)</f>
        <v>358</v>
      </c>
      <c r="S605" t="s">
        <v>1779</v>
      </c>
      <c r="T605" t="str">
        <f>VLOOKUP(Table7[[#This Row],[Store_ID]],Table5[#All],2,FALSE)</f>
        <v>Martinez-Mullins</v>
      </c>
      <c r="U605" t="str">
        <f>VLOOKUP(Table7[[#This Row],[Store_ID]],Table5[#All],3,FALSE)</f>
        <v>South</v>
      </c>
      <c r="V605" t="str">
        <f>VLOOKUP(Table7[[#This Row],[Store_ID]],Table5[#All],4,FALSE)</f>
        <v>Williamsfurt</v>
      </c>
      <c r="W605" t="str">
        <f>VLOOKUP(Table7[[#This Row],[Store_ID]],Table5[#All],5,FALSE)</f>
        <v>Online</v>
      </c>
      <c r="X605">
        <v>4</v>
      </c>
      <c r="Y605">
        <v>262.05</v>
      </c>
      <c r="Z605">
        <v>0.24</v>
      </c>
      <c r="AA605" t="s">
        <v>1826</v>
      </c>
      <c r="AB605">
        <v>796.63200000000006</v>
      </c>
    </row>
    <row r="606" spans="1:28" x14ac:dyDescent="0.25">
      <c r="A606" t="s">
        <v>2430</v>
      </c>
      <c r="B606" s="2">
        <v>45635</v>
      </c>
      <c r="C606" t="s">
        <v>1428</v>
      </c>
      <c r="D606" t="str">
        <f>VLOOKUP(Table7[[#This Row],[Customer_ID]],Table1[#All],2,FALSE)</f>
        <v>Samantha Lee</v>
      </c>
      <c r="E606">
        <f t="shared" si="28"/>
        <v>9</v>
      </c>
      <c r="F606">
        <f t="shared" si="29"/>
        <v>12</v>
      </c>
      <c r="G606">
        <f t="shared" si="30"/>
        <v>2024</v>
      </c>
      <c r="H606">
        <f>VLOOKUP(Table7[[#This Row],[Customer_ID]],Table1[#All],3,FALSE)</f>
        <v>36</v>
      </c>
      <c r="I606" t="str">
        <f>VLOOKUP(Table7[[#This Row],[Customer_ID]],Table1[#All],4,FALSE)</f>
        <v>Female</v>
      </c>
      <c r="J606" t="str">
        <f>VLOOKUP(Table7[[#This Row],[Customer_ID]],Table1[#All],5,FALSE)</f>
        <v>Port Anthony</v>
      </c>
      <c r="K606" t="str">
        <f>VLOOKUP(Table7[[#This Row],[Customer_ID]],Table1[#All],6,FALSE)</f>
        <v>Connecticut</v>
      </c>
      <c r="L606" t="str">
        <f>VLOOKUP(Table7[[#This Row],[Customer_ID]],Table1[#All],7,FALSE)</f>
        <v>USA</v>
      </c>
      <c r="M606" t="str">
        <f>VLOOKUP(Table7[[#This Row],[Customer_ID]],Table1[#All],8,FALSE)</f>
        <v>Bronze</v>
      </c>
      <c r="N606" t="s">
        <v>1576</v>
      </c>
      <c r="O606" t="str">
        <f>VLOOKUP(Table7[[#This Row],[Product_ID]],Table4_2[#All],3,FALSE)</f>
        <v>Home</v>
      </c>
      <c r="P606" t="str">
        <f>VLOOKUP(Table7[[#This Row],[Product_ID]],Table4_2[#All],4,FALSE)</f>
        <v>Decor</v>
      </c>
      <c r="Q606">
        <f>VLOOKUP(Table7[[#This Row],[Product_ID]],Table4_2[#All],5,FALSE)</f>
        <v>48.01</v>
      </c>
      <c r="R606">
        <f>VLOOKUP(Table7[[#This Row],[Product_ID]],Table4_2[#All],6,FALSE)</f>
        <v>439</v>
      </c>
      <c r="S606" t="s">
        <v>1799</v>
      </c>
      <c r="T606" t="str">
        <f>VLOOKUP(Table7[[#This Row],[Store_ID]],Table5[#All],2,FALSE)</f>
        <v>Mcdonald Inc</v>
      </c>
      <c r="U606" t="str">
        <f>VLOOKUP(Table7[[#This Row],[Store_ID]],Table5[#All],3,FALSE)</f>
        <v>South</v>
      </c>
      <c r="V606" t="str">
        <f>VLOOKUP(Table7[[#This Row],[Store_ID]],Table5[#All],4,FALSE)</f>
        <v>Christopherland</v>
      </c>
      <c r="W606" t="str">
        <f>VLOOKUP(Table7[[#This Row],[Store_ID]],Table5[#All],5,FALSE)</f>
        <v>Outlet</v>
      </c>
      <c r="X606">
        <v>3</v>
      </c>
      <c r="Y606">
        <v>970.89</v>
      </c>
      <c r="Z606">
        <v>0.11</v>
      </c>
      <c r="AA606" t="s">
        <v>1829</v>
      </c>
      <c r="AB606">
        <v>2592.2763</v>
      </c>
    </row>
    <row r="607" spans="1:28" x14ac:dyDescent="0.25">
      <c r="A607" t="s">
        <v>2431</v>
      </c>
      <c r="B607" s="2">
        <v>45222</v>
      </c>
      <c r="C607" t="s">
        <v>702</v>
      </c>
      <c r="D607" t="str">
        <f>VLOOKUP(Table7[[#This Row],[Customer_ID]],Table1[#All],2,FALSE)</f>
        <v>Kathryn Garcia</v>
      </c>
      <c r="E607">
        <f t="shared" si="28"/>
        <v>23</v>
      </c>
      <c r="F607">
        <f t="shared" si="29"/>
        <v>10</v>
      </c>
      <c r="G607">
        <f t="shared" si="30"/>
        <v>2023</v>
      </c>
      <c r="H607">
        <f>VLOOKUP(Table7[[#This Row],[Customer_ID]],Table1[#All],3,FALSE)</f>
        <v>44</v>
      </c>
      <c r="I607" t="str">
        <f>VLOOKUP(Table7[[#This Row],[Customer_ID]],Table1[#All],4,FALSE)</f>
        <v>Male</v>
      </c>
      <c r="J607" t="str">
        <f>VLOOKUP(Table7[[#This Row],[Customer_ID]],Table1[#All],5,FALSE)</f>
        <v>Morrismouth</v>
      </c>
      <c r="K607" t="str">
        <f>VLOOKUP(Table7[[#This Row],[Customer_ID]],Table1[#All],6,FALSE)</f>
        <v>California</v>
      </c>
      <c r="L607" t="str">
        <f>VLOOKUP(Table7[[#This Row],[Customer_ID]],Table1[#All],7,FALSE)</f>
        <v>USA</v>
      </c>
      <c r="M607" t="str">
        <f>VLOOKUP(Table7[[#This Row],[Customer_ID]],Table1[#All],8,FALSE)</f>
        <v>Platinum</v>
      </c>
      <c r="N607" t="s">
        <v>1692</v>
      </c>
      <c r="O607" t="str">
        <f>VLOOKUP(Table7[[#This Row],[Product_ID]],Table4_2[#All],3,FALSE)</f>
        <v>Sports</v>
      </c>
      <c r="P607" t="str">
        <f>VLOOKUP(Table7[[#This Row],[Product_ID]],Table4_2[#All],4,FALSE)</f>
        <v>Fitness</v>
      </c>
      <c r="Q607">
        <f>VLOOKUP(Table7[[#This Row],[Product_ID]],Table4_2[#All],5,FALSE)</f>
        <v>477.61</v>
      </c>
      <c r="R607">
        <f>VLOOKUP(Table7[[#This Row],[Product_ID]],Table4_2[#All],6,FALSE)</f>
        <v>300</v>
      </c>
      <c r="S607" t="s">
        <v>1752</v>
      </c>
      <c r="T607" t="str">
        <f>VLOOKUP(Table7[[#This Row],[Store_ID]],Table5[#All],2,FALSE)</f>
        <v>Rivera-Warner</v>
      </c>
      <c r="U607" t="str">
        <f>VLOOKUP(Table7[[#This Row],[Store_ID]],Table5[#All],3,FALSE)</f>
        <v>East</v>
      </c>
      <c r="V607" t="str">
        <f>VLOOKUP(Table7[[#This Row],[Store_ID]],Table5[#All],4,FALSE)</f>
        <v>Washingtonfurt</v>
      </c>
      <c r="W607" t="str">
        <f>VLOOKUP(Table7[[#This Row],[Store_ID]],Table5[#All],5,FALSE)</f>
        <v>Flagship</v>
      </c>
      <c r="X607">
        <v>1</v>
      </c>
      <c r="Y607">
        <v>61.11</v>
      </c>
      <c r="Z607">
        <v>0.1</v>
      </c>
      <c r="AA607" t="s">
        <v>1826</v>
      </c>
      <c r="AB607">
        <v>54.999000000000002</v>
      </c>
    </row>
    <row r="608" spans="1:28" x14ac:dyDescent="0.25">
      <c r="A608" t="s">
        <v>2432</v>
      </c>
      <c r="B608" s="2">
        <v>45555</v>
      </c>
      <c r="C608" t="s">
        <v>121</v>
      </c>
      <c r="D608" t="str">
        <f>VLOOKUP(Table7[[#This Row],[Customer_ID]],Table1[#All],2,FALSE)</f>
        <v>David Arnold</v>
      </c>
      <c r="E608">
        <f t="shared" si="28"/>
        <v>20</v>
      </c>
      <c r="F608">
        <f t="shared" si="29"/>
        <v>9</v>
      </c>
      <c r="G608">
        <f t="shared" si="30"/>
        <v>2024</v>
      </c>
      <c r="H608">
        <f>VLOOKUP(Table7[[#This Row],[Customer_ID]],Table1[#All],3,FALSE)</f>
        <v>54</v>
      </c>
      <c r="I608" t="str">
        <f>VLOOKUP(Table7[[#This Row],[Customer_ID]],Table1[#All],4,FALSE)</f>
        <v>Female</v>
      </c>
      <c r="J608" t="str">
        <f>VLOOKUP(Table7[[#This Row],[Customer_ID]],Table1[#All],5,FALSE)</f>
        <v>East Jennifer</v>
      </c>
      <c r="K608" t="str">
        <f>VLOOKUP(Table7[[#This Row],[Customer_ID]],Table1[#All],6,FALSE)</f>
        <v>California</v>
      </c>
      <c r="L608" t="str">
        <f>VLOOKUP(Table7[[#This Row],[Customer_ID]],Table1[#All],7,FALSE)</f>
        <v>USA</v>
      </c>
      <c r="M608" t="str">
        <f>VLOOKUP(Table7[[#This Row],[Customer_ID]],Table1[#All],8,FALSE)</f>
        <v>Silver</v>
      </c>
      <c r="N608" t="s">
        <v>1602</v>
      </c>
      <c r="O608" t="str">
        <f>VLOOKUP(Table7[[#This Row],[Product_ID]],Table4_2[#All],3,FALSE)</f>
        <v>Home</v>
      </c>
      <c r="P608" t="str">
        <f>VLOOKUP(Table7[[#This Row],[Product_ID]],Table4_2[#All],4,FALSE)</f>
        <v>Decor</v>
      </c>
      <c r="Q608">
        <f>VLOOKUP(Table7[[#This Row],[Product_ID]],Table4_2[#All],5,FALSE)</f>
        <v>234.80599999999998</v>
      </c>
      <c r="R608">
        <f>VLOOKUP(Table7[[#This Row],[Product_ID]],Table4_2[#All],6,FALSE)</f>
        <v>378</v>
      </c>
      <c r="S608" t="s">
        <v>1782</v>
      </c>
      <c r="T608" t="str">
        <f>VLOOKUP(Table7[[#This Row],[Store_ID]],Table5[#All],2,FALSE)</f>
        <v>Bean, Jones and Park</v>
      </c>
      <c r="U608" t="str">
        <f>VLOOKUP(Table7[[#This Row],[Store_ID]],Table5[#All],3,FALSE)</f>
        <v>West</v>
      </c>
      <c r="V608" t="str">
        <f>VLOOKUP(Table7[[#This Row],[Store_ID]],Table5[#All],4,FALSE)</f>
        <v>Thompsonborough</v>
      </c>
      <c r="W608" t="str">
        <f>VLOOKUP(Table7[[#This Row],[Store_ID]],Table5[#All],5,FALSE)</f>
        <v>Online</v>
      </c>
      <c r="X608">
        <v>3</v>
      </c>
      <c r="Y608">
        <v>827.88</v>
      </c>
      <c r="Z608">
        <v>0.19</v>
      </c>
      <c r="AA608" t="s">
        <v>1826</v>
      </c>
      <c r="AB608">
        <v>2011.7483999999999</v>
      </c>
    </row>
    <row r="609" spans="1:28" x14ac:dyDescent="0.25">
      <c r="A609" t="s">
        <v>2433</v>
      </c>
      <c r="B609" s="2">
        <v>45583</v>
      </c>
      <c r="C609" t="s">
        <v>1334</v>
      </c>
      <c r="D609" t="str">
        <f>VLOOKUP(Table7[[#This Row],[Customer_ID]],Table1[#All],2,FALSE)</f>
        <v>Kimberly Roberts</v>
      </c>
      <c r="E609">
        <f t="shared" si="28"/>
        <v>18</v>
      </c>
      <c r="F609">
        <f t="shared" si="29"/>
        <v>10</v>
      </c>
      <c r="G609">
        <f t="shared" si="30"/>
        <v>2024</v>
      </c>
      <c r="H609">
        <f>VLOOKUP(Table7[[#This Row],[Customer_ID]],Table1[#All],3,FALSE)</f>
        <v>36</v>
      </c>
      <c r="I609" t="str">
        <f>VLOOKUP(Table7[[#This Row],[Customer_ID]],Table1[#All],4,FALSE)</f>
        <v>Female</v>
      </c>
      <c r="J609" t="str">
        <f>VLOOKUP(Table7[[#This Row],[Customer_ID]],Table1[#All],5,FALSE)</f>
        <v>Josephchester</v>
      </c>
      <c r="K609" t="str">
        <f>VLOOKUP(Table7[[#This Row],[Customer_ID]],Table1[#All],6,FALSE)</f>
        <v>New Jersey</v>
      </c>
      <c r="L609" t="str">
        <f>VLOOKUP(Table7[[#This Row],[Customer_ID]],Table1[#All],7,FALSE)</f>
        <v>USA</v>
      </c>
      <c r="M609" t="str">
        <f>VLOOKUP(Table7[[#This Row],[Customer_ID]],Table1[#All],8,FALSE)</f>
        <v>Gold</v>
      </c>
      <c r="N609" t="s">
        <v>1722</v>
      </c>
      <c r="O609" t="str">
        <f>VLOOKUP(Table7[[#This Row],[Product_ID]],Table4_2[#All],3,FALSE)</f>
        <v>Home</v>
      </c>
      <c r="P609" t="str">
        <f>VLOOKUP(Table7[[#This Row],[Product_ID]],Table4_2[#All],4,FALSE)</f>
        <v>Lighting</v>
      </c>
      <c r="Q609">
        <f>VLOOKUP(Table7[[#This Row],[Product_ID]],Table4_2[#All],5,FALSE)</f>
        <v>371.38</v>
      </c>
      <c r="R609">
        <f>VLOOKUP(Table7[[#This Row],[Product_ID]],Table4_2[#All],6,FALSE)</f>
        <v>220</v>
      </c>
      <c r="S609" t="s">
        <v>1797</v>
      </c>
      <c r="T609" t="str">
        <f>VLOOKUP(Table7[[#This Row],[Store_ID]],Table5[#All],2,FALSE)</f>
        <v>Gardner, Humphrey and Contreras</v>
      </c>
      <c r="U609" t="str">
        <f>VLOOKUP(Table7[[#This Row],[Store_ID]],Table5[#All],3,FALSE)</f>
        <v>East</v>
      </c>
      <c r="V609" t="str">
        <f>VLOOKUP(Table7[[#This Row],[Store_ID]],Table5[#All],4,FALSE)</f>
        <v>Johnsonville</v>
      </c>
      <c r="W609" t="str">
        <f>VLOOKUP(Table7[[#This Row],[Store_ID]],Table5[#All],5,FALSE)</f>
        <v>Flagship</v>
      </c>
      <c r="X609">
        <v>3</v>
      </c>
      <c r="Y609">
        <v>926.85</v>
      </c>
      <c r="Z609">
        <v>0.18</v>
      </c>
      <c r="AA609" t="s">
        <v>1829</v>
      </c>
      <c r="AB609">
        <v>2280.0509999999999</v>
      </c>
    </row>
    <row r="610" spans="1:28" x14ac:dyDescent="0.25">
      <c r="A610" t="s">
        <v>2434</v>
      </c>
      <c r="B610" s="2">
        <v>45662</v>
      </c>
      <c r="C610" t="s">
        <v>999</v>
      </c>
      <c r="D610" t="str">
        <f>VLOOKUP(Table7[[#This Row],[Customer_ID]],Table1[#All],2,FALSE)</f>
        <v>Tiffany Williams</v>
      </c>
      <c r="E610">
        <f t="shared" si="28"/>
        <v>5</v>
      </c>
      <c r="F610">
        <f t="shared" si="29"/>
        <v>1</v>
      </c>
      <c r="G610">
        <f t="shared" si="30"/>
        <v>2025</v>
      </c>
      <c r="H610">
        <f>VLOOKUP(Table7[[#This Row],[Customer_ID]],Table1[#All],3,FALSE)</f>
        <v>64</v>
      </c>
      <c r="I610" t="str">
        <f>VLOOKUP(Table7[[#This Row],[Customer_ID]],Table1[#All],4,FALSE)</f>
        <v>Female</v>
      </c>
      <c r="J610" t="str">
        <f>VLOOKUP(Table7[[#This Row],[Customer_ID]],Table1[#All],5,FALSE)</f>
        <v>Richardsport</v>
      </c>
      <c r="K610" t="str">
        <f>VLOOKUP(Table7[[#This Row],[Customer_ID]],Table1[#All],6,FALSE)</f>
        <v>New Hampshire</v>
      </c>
      <c r="L610" t="str">
        <f>VLOOKUP(Table7[[#This Row],[Customer_ID]],Table1[#All],7,FALSE)</f>
        <v>USA</v>
      </c>
      <c r="M610" t="str">
        <f>VLOOKUP(Table7[[#This Row],[Customer_ID]],Table1[#All],8,FALSE)</f>
        <v>Gold</v>
      </c>
      <c r="N610" t="s">
        <v>1568</v>
      </c>
      <c r="O610" t="str">
        <f>VLOOKUP(Table7[[#This Row],[Product_ID]],Table4_2[#All],3,FALSE)</f>
        <v>Home</v>
      </c>
      <c r="P610" t="str">
        <f>VLOOKUP(Table7[[#This Row],[Product_ID]],Table4_2[#All],4,FALSE)</f>
        <v>Kitchen</v>
      </c>
      <c r="Q610">
        <f>VLOOKUP(Table7[[#This Row],[Product_ID]],Table4_2[#All],5,FALSE)</f>
        <v>298.86</v>
      </c>
      <c r="R610">
        <f>VLOOKUP(Table7[[#This Row],[Product_ID]],Table4_2[#All],6,FALSE)</f>
        <v>308</v>
      </c>
      <c r="S610" t="s">
        <v>1799</v>
      </c>
      <c r="T610" t="str">
        <f>VLOOKUP(Table7[[#This Row],[Store_ID]],Table5[#All],2,FALSE)</f>
        <v>Mcdonald Inc</v>
      </c>
      <c r="U610" t="str">
        <f>VLOOKUP(Table7[[#This Row],[Store_ID]],Table5[#All],3,FALSE)</f>
        <v>South</v>
      </c>
      <c r="V610" t="str">
        <f>VLOOKUP(Table7[[#This Row],[Store_ID]],Table5[#All],4,FALSE)</f>
        <v>Christopherland</v>
      </c>
      <c r="W610" t="str">
        <f>VLOOKUP(Table7[[#This Row],[Store_ID]],Table5[#All],5,FALSE)</f>
        <v>Outlet</v>
      </c>
      <c r="X610">
        <v>1</v>
      </c>
      <c r="Y610">
        <v>874.59</v>
      </c>
      <c r="Z610">
        <v>0.28999999999999998</v>
      </c>
      <c r="AA610" t="s">
        <v>1826</v>
      </c>
      <c r="AB610">
        <v>620.95889999999997</v>
      </c>
    </row>
    <row r="611" spans="1:28" x14ac:dyDescent="0.25">
      <c r="A611" t="s">
        <v>2435</v>
      </c>
      <c r="B611" s="2">
        <v>45921</v>
      </c>
      <c r="C611" t="s">
        <v>1449</v>
      </c>
      <c r="D611" t="str">
        <f>VLOOKUP(Table7[[#This Row],[Customer_ID]],Table1[#All],2,FALSE)</f>
        <v>Manuel Fisher</v>
      </c>
      <c r="E611">
        <f t="shared" si="28"/>
        <v>21</v>
      </c>
      <c r="F611">
        <f t="shared" si="29"/>
        <v>9</v>
      </c>
      <c r="G611">
        <f t="shared" si="30"/>
        <v>2025</v>
      </c>
      <c r="H611">
        <f>VLOOKUP(Table7[[#This Row],[Customer_ID]],Table1[#All],3,FALSE)</f>
        <v>21</v>
      </c>
      <c r="I611" t="str">
        <f>VLOOKUP(Table7[[#This Row],[Customer_ID]],Table1[#All],4,FALSE)</f>
        <v>Female</v>
      </c>
      <c r="J611" t="str">
        <f>VLOOKUP(Table7[[#This Row],[Customer_ID]],Table1[#All],5,FALSE)</f>
        <v>Kanebury</v>
      </c>
      <c r="K611" t="str">
        <f>VLOOKUP(Table7[[#This Row],[Customer_ID]],Table1[#All],6,FALSE)</f>
        <v>New Hampshire</v>
      </c>
      <c r="L611" t="str">
        <f>VLOOKUP(Table7[[#This Row],[Customer_ID]],Table1[#All],7,FALSE)</f>
        <v>USA</v>
      </c>
      <c r="M611" t="str">
        <f>VLOOKUP(Table7[[#This Row],[Customer_ID]],Table1[#All],8,FALSE)</f>
        <v>Gold</v>
      </c>
      <c r="N611" t="s">
        <v>1578</v>
      </c>
      <c r="O611" t="str">
        <f>VLOOKUP(Table7[[#This Row],[Product_ID]],Table4_2[#All],3,FALSE)</f>
        <v>Electronics</v>
      </c>
      <c r="P611" t="str">
        <f>VLOOKUP(Table7[[#This Row],[Product_ID]],Table4_2[#All],4,FALSE)</f>
        <v>Appliances</v>
      </c>
      <c r="Q611">
        <f>VLOOKUP(Table7[[#This Row],[Product_ID]],Table4_2[#All],5,FALSE)</f>
        <v>465.34</v>
      </c>
      <c r="R611">
        <f>VLOOKUP(Table7[[#This Row],[Product_ID]],Table4_2[#All],6,FALSE)</f>
        <v>301</v>
      </c>
      <c r="S611" t="s">
        <v>1757</v>
      </c>
      <c r="T611" t="str">
        <f>VLOOKUP(Table7[[#This Row],[Store_ID]],Table5[#All],2,FALSE)</f>
        <v>Martinez, Adkins and Johnson</v>
      </c>
      <c r="U611" t="str">
        <f>VLOOKUP(Table7[[#This Row],[Store_ID]],Table5[#All],3,FALSE)</f>
        <v>North</v>
      </c>
      <c r="V611" t="str">
        <f>VLOOKUP(Table7[[#This Row],[Store_ID]],Table5[#All],4,FALSE)</f>
        <v>Danielmouth</v>
      </c>
      <c r="W611" t="str">
        <f>VLOOKUP(Table7[[#This Row],[Store_ID]],Table5[#All],5,FALSE)</f>
        <v>Flagship</v>
      </c>
      <c r="X611">
        <v>4</v>
      </c>
      <c r="Y611">
        <v>479.11</v>
      </c>
      <c r="Z611">
        <v>0.24</v>
      </c>
      <c r="AA611" t="s">
        <v>1826</v>
      </c>
      <c r="AB611">
        <v>1456.4944</v>
      </c>
    </row>
    <row r="612" spans="1:28" x14ac:dyDescent="0.25">
      <c r="A612" t="s">
        <v>2436</v>
      </c>
      <c r="B612" s="2">
        <v>45490</v>
      </c>
      <c r="C612" t="s">
        <v>693</v>
      </c>
      <c r="D612" t="str">
        <f>VLOOKUP(Table7[[#This Row],[Customer_ID]],Table1[#All],2,FALSE)</f>
        <v>Stuart Johnson</v>
      </c>
      <c r="E612">
        <f t="shared" si="28"/>
        <v>17</v>
      </c>
      <c r="F612">
        <f t="shared" si="29"/>
        <v>7</v>
      </c>
      <c r="G612">
        <f t="shared" si="30"/>
        <v>2024</v>
      </c>
      <c r="H612">
        <f>VLOOKUP(Table7[[#This Row],[Customer_ID]],Table1[#All],3,FALSE)</f>
        <v>42</v>
      </c>
      <c r="I612" t="str">
        <f>VLOOKUP(Table7[[#This Row],[Customer_ID]],Table1[#All],4,FALSE)</f>
        <v>Female</v>
      </c>
      <c r="J612" t="str">
        <f>VLOOKUP(Table7[[#This Row],[Customer_ID]],Table1[#All],5,FALSE)</f>
        <v>West Markport</v>
      </c>
      <c r="K612" t="str">
        <f>VLOOKUP(Table7[[#This Row],[Customer_ID]],Table1[#All],6,FALSE)</f>
        <v>North Dakota</v>
      </c>
      <c r="L612" t="str">
        <f>VLOOKUP(Table7[[#This Row],[Customer_ID]],Table1[#All],7,FALSE)</f>
        <v>USA</v>
      </c>
      <c r="M612" t="str">
        <f>VLOOKUP(Table7[[#This Row],[Customer_ID]],Table1[#All],8,FALSE)</f>
        <v>Platinum</v>
      </c>
      <c r="N612" t="s">
        <v>1612</v>
      </c>
      <c r="O612" t="str">
        <f>VLOOKUP(Table7[[#This Row],[Product_ID]],Table4_2[#All],3,FALSE)</f>
        <v>Beauty</v>
      </c>
      <c r="P612" t="str">
        <f>VLOOKUP(Table7[[#This Row],[Product_ID]],Table4_2[#All],4,FALSE)</f>
        <v>Skincare</v>
      </c>
      <c r="Q612">
        <f>VLOOKUP(Table7[[#This Row],[Product_ID]],Table4_2[#All],5,FALSE)</f>
        <v>283.83</v>
      </c>
      <c r="R612">
        <f>VLOOKUP(Table7[[#This Row],[Product_ID]],Table4_2[#All],6,FALSE)</f>
        <v>244</v>
      </c>
      <c r="S612" t="s">
        <v>1807</v>
      </c>
      <c r="T612" t="str">
        <f>VLOOKUP(Table7[[#This Row],[Store_ID]],Table5[#All],2,FALSE)</f>
        <v>Holloway Ltd</v>
      </c>
      <c r="U612" t="str">
        <f>VLOOKUP(Table7[[#This Row],[Store_ID]],Table5[#All],3,FALSE)</f>
        <v>North</v>
      </c>
      <c r="V612" t="str">
        <f>VLOOKUP(Table7[[#This Row],[Store_ID]],Table5[#All],4,FALSE)</f>
        <v>Bensonhaven</v>
      </c>
      <c r="W612" t="str">
        <f>VLOOKUP(Table7[[#This Row],[Store_ID]],Table5[#All],5,FALSE)</f>
        <v>Flagship</v>
      </c>
      <c r="X612">
        <v>3</v>
      </c>
      <c r="Y612">
        <v>182.91</v>
      </c>
      <c r="Z612">
        <v>0.28999999999999998</v>
      </c>
      <c r="AA612" t="s">
        <v>1824</v>
      </c>
      <c r="AB612">
        <v>389.59829999999999</v>
      </c>
    </row>
    <row r="613" spans="1:28" x14ac:dyDescent="0.25">
      <c r="A613" t="s">
        <v>2437</v>
      </c>
      <c r="B613" s="2">
        <v>45652</v>
      </c>
      <c r="C613" t="s">
        <v>866</v>
      </c>
      <c r="D613" t="str">
        <f>VLOOKUP(Table7[[#This Row],[Customer_ID]],Table1[#All],2,FALSE)</f>
        <v>Adam Rowland</v>
      </c>
      <c r="E613">
        <f t="shared" si="28"/>
        <v>26</v>
      </c>
      <c r="F613">
        <f t="shared" si="29"/>
        <v>12</v>
      </c>
      <c r="G613">
        <f t="shared" si="30"/>
        <v>2024</v>
      </c>
      <c r="H613">
        <f>VLOOKUP(Table7[[#This Row],[Customer_ID]],Table1[#All],3,FALSE)</f>
        <v>48</v>
      </c>
      <c r="I613" t="str">
        <f>VLOOKUP(Table7[[#This Row],[Customer_ID]],Table1[#All],4,FALSE)</f>
        <v>Female</v>
      </c>
      <c r="J613" t="str">
        <f>VLOOKUP(Table7[[#This Row],[Customer_ID]],Table1[#All],5,FALSE)</f>
        <v>Welchview</v>
      </c>
      <c r="K613" t="str">
        <f>VLOOKUP(Table7[[#This Row],[Customer_ID]],Table1[#All],6,FALSE)</f>
        <v>California</v>
      </c>
      <c r="L613" t="str">
        <f>VLOOKUP(Table7[[#This Row],[Customer_ID]],Table1[#All],7,FALSE)</f>
        <v>USA</v>
      </c>
      <c r="M613" t="str">
        <f>VLOOKUP(Table7[[#This Row],[Customer_ID]],Table1[#All],8,FALSE)</f>
        <v>Gold</v>
      </c>
      <c r="N613" t="s">
        <v>1616</v>
      </c>
      <c r="O613" t="str">
        <f>VLOOKUP(Table7[[#This Row],[Product_ID]],Table4_2[#All],3,FALSE)</f>
        <v>Electronics</v>
      </c>
      <c r="P613" t="str">
        <f>VLOOKUP(Table7[[#This Row],[Product_ID]],Table4_2[#All],4,FALSE)</f>
        <v>Computer</v>
      </c>
      <c r="Q613">
        <f>VLOOKUP(Table7[[#This Row],[Product_ID]],Table4_2[#All],5,FALSE)</f>
        <v>419.28</v>
      </c>
      <c r="R613">
        <f>VLOOKUP(Table7[[#This Row],[Product_ID]],Table4_2[#All],6,FALSE)</f>
        <v>86</v>
      </c>
      <c r="S613" t="s">
        <v>1773</v>
      </c>
      <c r="T613" t="str">
        <f>VLOOKUP(Table7[[#This Row],[Store_ID]],Table5[#All],2,FALSE)</f>
        <v>Gray Ltd</v>
      </c>
      <c r="U613" t="str">
        <f>VLOOKUP(Table7[[#This Row],[Store_ID]],Table5[#All],3,FALSE)</f>
        <v>North</v>
      </c>
      <c r="V613" t="str">
        <f>VLOOKUP(Table7[[#This Row],[Store_ID]],Table5[#All],4,FALSE)</f>
        <v>New Michaelchester</v>
      </c>
      <c r="W613" t="str">
        <f>VLOOKUP(Table7[[#This Row],[Store_ID]],Table5[#All],5,FALSE)</f>
        <v>Outlet</v>
      </c>
      <c r="X613">
        <v>4</v>
      </c>
      <c r="Y613">
        <v>745.51</v>
      </c>
      <c r="Z613">
        <v>0.05</v>
      </c>
      <c r="AA613" t="s">
        <v>1824</v>
      </c>
      <c r="AB613">
        <v>2832.9380000000001</v>
      </c>
    </row>
    <row r="614" spans="1:28" x14ac:dyDescent="0.25">
      <c r="A614" t="s">
        <v>2438</v>
      </c>
      <c r="B614" s="2">
        <v>45598</v>
      </c>
      <c r="C614" t="s">
        <v>1481</v>
      </c>
      <c r="D614" t="str">
        <f>VLOOKUP(Table7[[#This Row],[Customer_ID]],Table1[#All],2,FALSE)</f>
        <v>Bryan Tran</v>
      </c>
      <c r="E614">
        <f t="shared" si="28"/>
        <v>2</v>
      </c>
      <c r="F614">
        <f t="shared" si="29"/>
        <v>11</v>
      </c>
      <c r="G614">
        <f t="shared" si="30"/>
        <v>2024</v>
      </c>
      <c r="H614">
        <f>VLOOKUP(Table7[[#This Row],[Customer_ID]],Table1[#All],3,FALSE)</f>
        <v>21</v>
      </c>
      <c r="I614" t="str">
        <f>VLOOKUP(Table7[[#This Row],[Customer_ID]],Table1[#All],4,FALSE)</f>
        <v>Male</v>
      </c>
      <c r="J614" t="str">
        <f>VLOOKUP(Table7[[#This Row],[Customer_ID]],Table1[#All],5,FALSE)</f>
        <v>Kelseybury</v>
      </c>
      <c r="K614" t="str">
        <f>VLOOKUP(Table7[[#This Row],[Customer_ID]],Table1[#All],6,FALSE)</f>
        <v>Georgia</v>
      </c>
      <c r="L614" t="str">
        <f>VLOOKUP(Table7[[#This Row],[Customer_ID]],Table1[#All],7,FALSE)</f>
        <v>USA</v>
      </c>
      <c r="M614" t="str">
        <f>VLOOKUP(Table7[[#This Row],[Customer_ID]],Table1[#All],8,FALSE)</f>
        <v>Gold</v>
      </c>
      <c r="N614" t="s">
        <v>1724</v>
      </c>
      <c r="O614" t="str">
        <f>VLOOKUP(Table7[[#This Row],[Product_ID]],Table4_2[#All],3,FALSE)</f>
        <v>Sports</v>
      </c>
      <c r="P614" t="str">
        <f>VLOOKUP(Table7[[#This Row],[Product_ID]],Table4_2[#All],4,FALSE)</f>
        <v>Accessories</v>
      </c>
      <c r="Q614">
        <f>VLOOKUP(Table7[[#This Row],[Product_ID]],Table4_2[#All],5,FALSE)</f>
        <v>131.24</v>
      </c>
      <c r="R614">
        <f>VLOOKUP(Table7[[#This Row],[Product_ID]],Table4_2[#All],6,FALSE)</f>
        <v>232</v>
      </c>
      <c r="S614" t="s">
        <v>1801</v>
      </c>
      <c r="T614" t="str">
        <f>VLOOKUP(Table7[[#This Row],[Store_ID]],Table5[#All],2,FALSE)</f>
        <v>Shelton PLC</v>
      </c>
      <c r="U614" t="str">
        <f>VLOOKUP(Table7[[#This Row],[Store_ID]],Table5[#All],3,FALSE)</f>
        <v>North</v>
      </c>
      <c r="V614" t="str">
        <f>VLOOKUP(Table7[[#This Row],[Store_ID]],Table5[#All],4,FALSE)</f>
        <v>East Jenniferstad</v>
      </c>
      <c r="W614" t="str">
        <f>VLOOKUP(Table7[[#This Row],[Store_ID]],Table5[#All],5,FALSE)</f>
        <v>Flagship</v>
      </c>
      <c r="X614">
        <v>3</v>
      </c>
      <c r="Y614">
        <v>920.61</v>
      </c>
      <c r="Z614">
        <v>0.04</v>
      </c>
      <c r="AA614" t="s">
        <v>1824</v>
      </c>
      <c r="AB614">
        <v>2651.3568</v>
      </c>
    </row>
    <row r="615" spans="1:28" x14ac:dyDescent="0.25">
      <c r="A615" t="s">
        <v>2439</v>
      </c>
      <c r="B615" s="2">
        <v>45772</v>
      </c>
      <c r="C615" t="s">
        <v>1319</v>
      </c>
      <c r="D615" t="str">
        <f>VLOOKUP(Table7[[#This Row],[Customer_ID]],Table1[#All],2,FALSE)</f>
        <v>Bryce Hawkins</v>
      </c>
      <c r="E615">
        <f t="shared" si="28"/>
        <v>25</v>
      </c>
      <c r="F615">
        <f t="shared" si="29"/>
        <v>4</v>
      </c>
      <c r="G615">
        <f t="shared" si="30"/>
        <v>2025</v>
      </c>
      <c r="H615">
        <f>VLOOKUP(Table7[[#This Row],[Customer_ID]],Table1[#All],3,FALSE)</f>
        <v>40</v>
      </c>
      <c r="I615" t="str">
        <f>VLOOKUP(Table7[[#This Row],[Customer_ID]],Table1[#All],4,FALSE)</f>
        <v>Male</v>
      </c>
      <c r="J615" t="str">
        <f>VLOOKUP(Table7[[#This Row],[Customer_ID]],Table1[#All],5,FALSE)</f>
        <v>Lake Monique</v>
      </c>
      <c r="K615" t="str">
        <f>VLOOKUP(Table7[[#This Row],[Customer_ID]],Table1[#All],6,FALSE)</f>
        <v>Utah</v>
      </c>
      <c r="L615" t="str">
        <f>VLOOKUP(Table7[[#This Row],[Customer_ID]],Table1[#All],7,FALSE)</f>
        <v>USA</v>
      </c>
      <c r="M615" t="str">
        <f>VLOOKUP(Table7[[#This Row],[Customer_ID]],Table1[#All],8,FALSE)</f>
        <v>Bronze</v>
      </c>
      <c r="N615" t="s">
        <v>1698</v>
      </c>
      <c r="O615" t="str">
        <f>VLOOKUP(Table7[[#This Row],[Product_ID]],Table4_2[#All],3,FALSE)</f>
        <v>Clothing</v>
      </c>
      <c r="P615" t="str">
        <f>VLOOKUP(Table7[[#This Row],[Product_ID]],Table4_2[#All],4,FALSE)</f>
        <v>Footwear</v>
      </c>
      <c r="Q615">
        <f>VLOOKUP(Table7[[#This Row],[Product_ID]],Table4_2[#All],5,FALSE)</f>
        <v>158.13999999999999</v>
      </c>
      <c r="R615">
        <f>VLOOKUP(Table7[[#This Row],[Product_ID]],Table4_2[#All],6,FALSE)</f>
        <v>82</v>
      </c>
      <c r="S615" t="s">
        <v>1789</v>
      </c>
      <c r="T615" t="str">
        <f>VLOOKUP(Table7[[#This Row],[Store_ID]],Table5[#All],2,FALSE)</f>
        <v>Hill, Wagner and Ballard</v>
      </c>
      <c r="U615" t="str">
        <f>VLOOKUP(Table7[[#This Row],[Store_ID]],Table5[#All],3,FALSE)</f>
        <v>East</v>
      </c>
      <c r="V615" t="str">
        <f>VLOOKUP(Table7[[#This Row],[Store_ID]],Table5[#All],4,FALSE)</f>
        <v>East Davidville</v>
      </c>
      <c r="W615" t="str">
        <f>VLOOKUP(Table7[[#This Row],[Store_ID]],Table5[#All],5,FALSE)</f>
        <v>Online</v>
      </c>
      <c r="X615">
        <v>4</v>
      </c>
      <c r="Y615">
        <v>659.03</v>
      </c>
      <c r="Z615">
        <v>0.15</v>
      </c>
      <c r="AA615" t="s">
        <v>1824</v>
      </c>
      <c r="AB615">
        <v>2240.7020000000002</v>
      </c>
    </row>
    <row r="616" spans="1:28" x14ac:dyDescent="0.25">
      <c r="A616" t="s">
        <v>2440</v>
      </c>
      <c r="B616" s="2">
        <v>45338</v>
      </c>
      <c r="C616" t="s">
        <v>1510</v>
      </c>
      <c r="D616" t="str">
        <f>VLOOKUP(Table7[[#This Row],[Customer_ID]],Table1[#All],2,FALSE)</f>
        <v>Kaitlin Brown</v>
      </c>
      <c r="E616">
        <f t="shared" si="28"/>
        <v>16</v>
      </c>
      <c r="F616">
        <f t="shared" si="29"/>
        <v>2</v>
      </c>
      <c r="G616">
        <f t="shared" si="30"/>
        <v>2024</v>
      </c>
      <c r="H616">
        <f>VLOOKUP(Table7[[#This Row],[Customer_ID]],Table1[#All],3,FALSE)</f>
        <v>52</v>
      </c>
      <c r="I616" t="str">
        <f>VLOOKUP(Table7[[#This Row],[Customer_ID]],Table1[#All],4,FALSE)</f>
        <v>Female</v>
      </c>
      <c r="J616" t="str">
        <f>VLOOKUP(Table7[[#This Row],[Customer_ID]],Table1[#All],5,FALSE)</f>
        <v>Kellyberg</v>
      </c>
      <c r="K616" t="str">
        <f>VLOOKUP(Table7[[#This Row],[Customer_ID]],Table1[#All],6,FALSE)</f>
        <v>South Dakota</v>
      </c>
      <c r="L616" t="str">
        <f>VLOOKUP(Table7[[#This Row],[Customer_ID]],Table1[#All],7,FALSE)</f>
        <v>USA</v>
      </c>
      <c r="M616" t="str">
        <f>VLOOKUP(Table7[[#This Row],[Customer_ID]],Table1[#All],8,FALSE)</f>
        <v>Gold</v>
      </c>
      <c r="N616" t="s">
        <v>1565</v>
      </c>
      <c r="O616" t="str">
        <f>VLOOKUP(Table7[[#This Row],[Product_ID]],Table4_2[#All],3,FALSE)</f>
        <v>Sports</v>
      </c>
      <c r="P616" t="str">
        <f>VLOOKUP(Table7[[#This Row],[Product_ID]],Table4_2[#All],4,FALSE)</f>
        <v>Fitness</v>
      </c>
      <c r="Q616">
        <f>VLOOKUP(Table7[[#This Row],[Product_ID]],Table4_2[#All],5,FALSE)</f>
        <v>495.72</v>
      </c>
      <c r="R616">
        <f>VLOOKUP(Table7[[#This Row],[Product_ID]],Table4_2[#All],6,FALSE)</f>
        <v>323</v>
      </c>
      <c r="S616" t="s">
        <v>1761</v>
      </c>
      <c r="T616" t="str">
        <f>VLOOKUP(Table7[[#This Row],[Store_ID]],Table5[#All],2,FALSE)</f>
        <v>Black-Horn</v>
      </c>
      <c r="U616" t="str">
        <f>VLOOKUP(Table7[[#This Row],[Store_ID]],Table5[#All],3,FALSE)</f>
        <v>South</v>
      </c>
      <c r="V616" t="str">
        <f>VLOOKUP(Table7[[#This Row],[Store_ID]],Table5[#All],4,FALSE)</f>
        <v>North Nancyview</v>
      </c>
      <c r="W616" t="str">
        <f>VLOOKUP(Table7[[#This Row],[Store_ID]],Table5[#All],5,FALSE)</f>
        <v>Outlet</v>
      </c>
      <c r="X616">
        <v>1</v>
      </c>
      <c r="Y616">
        <v>312.91000000000003</v>
      </c>
      <c r="Z616">
        <v>0.12</v>
      </c>
      <c r="AA616" t="s">
        <v>1826</v>
      </c>
      <c r="AB616">
        <v>275.36079999999998</v>
      </c>
    </row>
    <row r="617" spans="1:28" x14ac:dyDescent="0.25">
      <c r="A617" t="s">
        <v>2441</v>
      </c>
      <c r="B617" s="2">
        <v>45524</v>
      </c>
      <c r="C617" t="s">
        <v>735</v>
      </c>
      <c r="D617" t="str">
        <f>VLOOKUP(Table7[[#This Row],[Customer_ID]],Table1[#All],2,FALSE)</f>
        <v>Casey Flores</v>
      </c>
      <c r="E617">
        <f t="shared" si="28"/>
        <v>20</v>
      </c>
      <c r="F617">
        <f t="shared" si="29"/>
        <v>8</v>
      </c>
      <c r="G617">
        <f t="shared" si="30"/>
        <v>2024</v>
      </c>
      <c r="H617">
        <f>VLOOKUP(Table7[[#This Row],[Customer_ID]],Table1[#All],3,FALSE)</f>
        <v>52</v>
      </c>
      <c r="I617" t="str">
        <f>VLOOKUP(Table7[[#This Row],[Customer_ID]],Table1[#All],4,FALSE)</f>
        <v>Female</v>
      </c>
      <c r="J617" t="str">
        <f>VLOOKUP(Table7[[#This Row],[Customer_ID]],Table1[#All],5,FALSE)</f>
        <v>Lake Michael</v>
      </c>
      <c r="K617" t="str">
        <f>VLOOKUP(Table7[[#This Row],[Customer_ID]],Table1[#All],6,FALSE)</f>
        <v>Utah</v>
      </c>
      <c r="L617" t="str">
        <f>VLOOKUP(Table7[[#This Row],[Customer_ID]],Table1[#All],7,FALSE)</f>
        <v>USA</v>
      </c>
      <c r="M617" t="str">
        <f>VLOOKUP(Table7[[#This Row],[Customer_ID]],Table1[#All],8,FALSE)</f>
        <v>Gold</v>
      </c>
      <c r="N617" t="s">
        <v>1572</v>
      </c>
      <c r="O617" t="str">
        <f>VLOOKUP(Table7[[#This Row],[Product_ID]],Table4_2[#All],3,FALSE)</f>
        <v>Beauty</v>
      </c>
      <c r="P617" t="str">
        <f>VLOOKUP(Table7[[#This Row],[Product_ID]],Table4_2[#All],4,FALSE)</f>
        <v>Haircare</v>
      </c>
      <c r="Q617">
        <f>VLOOKUP(Table7[[#This Row],[Product_ID]],Table4_2[#All],5,FALSE)</f>
        <v>115.82</v>
      </c>
      <c r="R617">
        <f>VLOOKUP(Table7[[#This Row],[Product_ID]],Table4_2[#All],6,FALSE)</f>
        <v>460</v>
      </c>
      <c r="S617" t="s">
        <v>1810</v>
      </c>
      <c r="T617" t="str">
        <f>VLOOKUP(Table7[[#This Row],[Store_ID]],Table5[#All],2,FALSE)</f>
        <v>Guerrero-Schmitt</v>
      </c>
      <c r="U617" t="str">
        <f>VLOOKUP(Table7[[#This Row],[Store_ID]],Table5[#All],3,FALSE)</f>
        <v>East</v>
      </c>
      <c r="V617" t="str">
        <f>VLOOKUP(Table7[[#This Row],[Store_ID]],Table5[#All],4,FALSE)</f>
        <v>East Stevechester</v>
      </c>
      <c r="W617" t="str">
        <f>VLOOKUP(Table7[[#This Row],[Store_ID]],Table5[#All],5,FALSE)</f>
        <v>Flagship</v>
      </c>
      <c r="X617">
        <v>4</v>
      </c>
      <c r="Y617">
        <v>705.64</v>
      </c>
      <c r="Z617">
        <v>0.11</v>
      </c>
      <c r="AA617" t="s">
        <v>1826</v>
      </c>
      <c r="AB617">
        <v>2512.0783999999999</v>
      </c>
    </row>
    <row r="618" spans="1:28" x14ac:dyDescent="0.25">
      <c r="A618" t="s">
        <v>2442</v>
      </c>
      <c r="B618" s="2">
        <v>45497</v>
      </c>
      <c r="C618" t="s">
        <v>487</v>
      </c>
      <c r="D618" t="str">
        <f>VLOOKUP(Table7[[#This Row],[Customer_ID]],Table1[#All],2,FALSE)</f>
        <v>Justin Cross</v>
      </c>
      <c r="E618">
        <f t="shared" si="28"/>
        <v>24</v>
      </c>
      <c r="F618">
        <f t="shared" si="29"/>
        <v>7</v>
      </c>
      <c r="G618">
        <f t="shared" si="30"/>
        <v>2024</v>
      </c>
      <c r="H618">
        <f>VLOOKUP(Table7[[#This Row],[Customer_ID]],Table1[#All],3,FALSE)</f>
        <v>62</v>
      </c>
      <c r="I618" t="str">
        <f>VLOOKUP(Table7[[#This Row],[Customer_ID]],Table1[#All],4,FALSE)</f>
        <v>Female</v>
      </c>
      <c r="J618" t="str">
        <f>VLOOKUP(Table7[[#This Row],[Customer_ID]],Table1[#All],5,FALSE)</f>
        <v>North Anthonychester</v>
      </c>
      <c r="K618" t="str">
        <f>VLOOKUP(Table7[[#This Row],[Customer_ID]],Table1[#All],6,FALSE)</f>
        <v>Nevada</v>
      </c>
      <c r="L618" t="str">
        <f>VLOOKUP(Table7[[#This Row],[Customer_ID]],Table1[#All],7,FALSE)</f>
        <v>USA</v>
      </c>
      <c r="M618" t="str">
        <f>VLOOKUP(Table7[[#This Row],[Customer_ID]],Table1[#All],8,FALSE)</f>
        <v>Bronze</v>
      </c>
      <c r="N618" t="s">
        <v>1565</v>
      </c>
      <c r="O618" t="str">
        <f>VLOOKUP(Table7[[#This Row],[Product_ID]],Table4_2[#All],3,FALSE)</f>
        <v>Sports</v>
      </c>
      <c r="P618" t="str">
        <f>VLOOKUP(Table7[[#This Row],[Product_ID]],Table4_2[#All],4,FALSE)</f>
        <v>Fitness</v>
      </c>
      <c r="Q618">
        <f>VLOOKUP(Table7[[#This Row],[Product_ID]],Table4_2[#All],5,FALSE)</f>
        <v>495.72</v>
      </c>
      <c r="R618">
        <f>VLOOKUP(Table7[[#This Row],[Product_ID]],Table4_2[#All],6,FALSE)</f>
        <v>323</v>
      </c>
      <c r="S618" t="s">
        <v>1789</v>
      </c>
      <c r="T618" t="str">
        <f>VLOOKUP(Table7[[#This Row],[Store_ID]],Table5[#All],2,FALSE)</f>
        <v>Hill, Wagner and Ballard</v>
      </c>
      <c r="U618" t="str">
        <f>VLOOKUP(Table7[[#This Row],[Store_ID]],Table5[#All],3,FALSE)</f>
        <v>East</v>
      </c>
      <c r="V618" t="str">
        <f>VLOOKUP(Table7[[#This Row],[Store_ID]],Table5[#All],4,FALSE)</f>
        <v>East Davidville</v>
      </c>
      <c r="W618" t="str">
        <f>VLOOKUP(Table7[[#This Row],[Store_ID]],Table5[#All],5,FALSE)</f>
        <v>Online</v>
      </c>
      <c r="X618">
        <v>4</v>
      </c>
      <c r="Y618">
        <v>386.41</v>
      </c>
      <c r="Z618">
        <v>0.13</v>
      </c>
      <c r="AA618" t="s">
        <v>1829</v>
      </c>
      <c r="AB618">
        <v>1344.7067999999999</v>
      </c>
    </row>
    <row r="619" spans="1:28" x14ac:dyDescent="0.25">
      <c r="A619" t="s">
        <v>2443</v>
      </c>
      <c r="B619" s="2">
        <v>45534</v>
      </c>
      <c r="C619" t="s">
        <v>121</v>
      </c>
      <c r="D619" t="str">
        <f>VLOOKUP(Table7[[#This Row],[Customer_ID]],Table1[#All],2,FALSE)</f>
        <v>David Arnold</v>
      </c>
      <c r="E619">
        <f t="shared" si="28"/>
        <v>30</v>
      </c>
      <c r="F619">
        <f t="shared" si="29"/>
        <v>8</v>
      </c>
      <c r="G619">
        <f t="shared" si="30"/>
        <v>2024</v>
      </c>
      <c r="H619">
        <f>VLOOKUP(Table7[[#This Row],[Customer_ID]],Table1[#All],3,FALSE)</f>
        <v>54</v>
      </c>
      <c r="I619" t="str">
        <f>VLOOKUP(Table7[[#This Row],[Customer_ID]],Table1[#All],4,FALSE)</f>
        <v>Female</v>
      </c>
      <c r="J619" t="str">
        <f>VLOOKUP(Table7[[#This Row],[Customer_ID]],Table1[#All],5,FALSE)</f>
        <v>East Jennifer</v>
      </c>
      <c r="K619" t="str">
        <f>VLOOKUP(Table7[[#This Row],[Customer_ID]],Table1[#All],6,FALSE)</f>
        <v>California</v>
      </c>
      <c r="L619" t="str">
        <f>VLOOKUP(Table7[[#This Row],[Customer_ID]],Table1[#All],7,FALSE)</f>
        <v>USA</v>
      </c>
      <c r="M619" t="str">
        <f>VLOOKUP(Table7[[#This Row],[Customer_ID]],Table1[#All],8,FALSE)</f>
        <v>Silver</v>
      </c>
      <c r="N619" t="s">
        <v>1736</v>
      </c>
      <c r="O619" t="str">
        <f>VLOOKUP(Table7[[#This Row],[Product_ID]],Table4_2[#All],3,FALSE)</f>
        <v>Beauty</v>
      </c>
      <c r="P619" t="str">
        <f>VLOOKUP(Table7[[#This Row],[Product_ID]],Table4_2[#All],4,FALSE)</f>
        <v>Skincare</v>
      </c>
      <c r="Q619">
        <f>VLOOKUP(Table7[[#This Row],[Product_ID]],Table4_2[#All],5,FALSE)</f>
        <v>358.47</v>
      </c>
      <c r="R619">
        <f>VLOOKUP(Table7[[#This Row],[Product_ID]],Table4_2[#All],6,FALSE)</f>
        <v>213</v>
      </c>
      <c r="S619" t="s">
        <v>1792</v>
      </c>
      <c r="T619" t="str">
        <f>VLOOKUP(Table7[[#This Row],[Store_ID]],Table5[#All],2,FALSE)</f>
        <v>Aguirre-Keller</v>
      </c>
      <c r="U619" t="str">
        <f>VLOOKUP(Table7[[#This Row],[Store_ID]],Table5[#All],3,FALSE)</f>
        <v>South</v>
      </c>
      <c r="V619" t="str">
        <f>VLOOKUP(Table7[[#This Row],[Store_ID]],Table5[#All],4,FALSE)</f>
        <v>Lake Michael</v>
      </c>
      <c r="W619" t="str">
        <f>VLOOKUP(Table7[[#This Row],[Store_ID]],Table5[#All],5,FALSE)</f>
        <v>Online</v>
      </c>
      <c r="X619">
        <v>3</v>
      </c>
      <c r="Y619">
        <v>265.89</v>
      </c>
      <c r="Z619">
        <v>0.08</v>
      </c>
      <c r="AA619" t="s">
        <v>1829</v>
      </c>
      <c r="AB619">
        <v>733.85640000000001</v>
      </c>
    </row>
    <row r="620" spans="1:28" x14ac:dyDescent="0.25">
      <c r="A620" t="s">
        <v>2444</v>
      </c>
      <c r="B620" s="2">
        <v>45925</v>
      </c>
      <c r="C620" t="s">
        <v>275</v>
      </c>
      <c r="D620" t="str">
        <f>VLOOKUP(Table7[[#This Row],[Customer_ID]],Table1[#All],2,FALSE)</f>
        <v>Rhonda Morales</v>
      </c>
      <c r="E620">
        <f t="shared" si="28"/>
        <v>25</v>
      </c>
      <c r="F620">
        <f t="shared" si="29"/>
        <v>9</v>
      </c>
      <c r="G620">
        <f t="shared" si="30"/>
        <v>2025</v>
      </c>
      <c r="H620">
        <f>VLOOKUP(Table7[[#This Row],[Customer_ID]],Table1[#All],3,FALSE)</f>
        <v>61</v>
      </c>
      <c r="I620" t="str">
        <f>VLOOKUP(Table7[[#This Row],[Customer_ID]],Table1[#All],4,FALSE)</f>
        <v>Female</v>
      </c>
      <c r="J620" t="str">
        <f>VLOOKUP(Table7[[#This Row],[Customer_ID]],Table1[#All],5,FALSE)</f>
        <v>Lake Barryfurt</v>
      </c>
      <c r="K620" t="str">
        <f>VLOOKUP(Table7[[#This Row],[Customer_ID]],Table1[#All],6,FALSE)</f>
        <v>California</v>
      </c>
      <c r="L620" t="str">
        <f>VLOOKUP(Table7[[#This Row],[Customer_ID]],Table1[#All],7,FALSE)</f>
        <v>USA</v>
      </c>
      <c r="M620" t="str">
        <f>VLOOKUP(Table7[[#This Row],[Customer_ID]],Table1[#All],8,FALSE)</f>
        <v>Gold</v>
      </c>
      <c r="N620" t="s">
        <v>1608</v>
      </c>
      <c r="O620" t="str">
        <f>VLOOKUP(Table7[[#This Row],[Product_ID]],Table4_2[#All],3,FALSE)</f>
        <v>Home</v>
      </c>
      <c r="P620" t="str">
        <f>VLOOKUP(Table7[[#This Row],[Product_ID]],Table4_2[#All],4,FALSE)</f>
        <v>Kitchen</v>
      </c>
      <c r="Q620">
        <f>VLOOKUP(Table7[[#This Row],[Product_ID]],Table4_2[#All],5,FALSE)</f>
        <v>19.52</v>
      </c>
      <c r="R620">
        <f>VLOOKUP(Table7[[#This Row],[Product_ID]],Table4_2[#All],6,FALSE)</f>
        <v>57</v>
      </c>
      <c r="S620" t="s">
        <v>1804</v>
      </c>
      <c r="T620" t="str">
        <f>VLOOKUP(Table7[[#This Row],[Store_ID]],Table5[#All],2,FALSE)</f>
        <v>Frederick-Wright</v>
      </c>
      <c r="U620" t="str">
        <f>VLOOKUP(Table7[[#This Row],[Store_ID]],Table5[#All],3,FALSE)</f>
        <v>West</v>
      </c>
      <c r="V620" t="str">
        <f>VLOOKUP(Table7[[#This Row],[Store_ID]],Table5[#All],4,FALSE)</f>
        <v>New Jimmymouth</v>
      </c>
      <c r="W620" t="str">
        <f>VLOOKUP(Table7[[#This Row],[Store_ID]],Table5[#All],5,FALSE)</f>
        <v>Flagship</v>
      </c>
      <c r="X620">
        <v>1</v>
      </c>
      <c r="Y620">
        <v>703.16</v>
      </c>
      <c r="Z620">
        <v>0.28999999999999998</v>
      </c>
      <c r="AA620" t="s">
        <v>1824</v>
      </c>
      <c r="AB620">
        <v>499.24360000000001</v>
      </c>
    </row>
    <row r="621" spans="1:28" x14ac:dyDescent="0.25">
      <c r="A621" t="s">
        <v>2445</v>
      </c>
      <c r="B621" s="2">
        <v>45765</v>
      </c>
      <c r="C621" t="s">
        <v>1452</v>
      </c>
      <c r="D621" t="str">
        <f>VLOOKUP(Table7[[#This Row],[Customer_ID]],Table1[#All],2,FALSE)</f>
        <v>Debra Mccullough</v>
      </c>
      <c r="E621">
        <f t="shared" si="28"/>
        <v>18</v>
      </c>
      <c r="F621">
        <f t="shared" si="29"/>
        <v>4</v>
      </c>
      <c r="G621">
        <f t="shared" si="30"/>
        <v>2025</v>
      </c>
      <c r="H621">
        <f>VLOOKUP(Table7[[#This Row],[Customer_ID]],Table1[#All],3,FALSE)</f>
        <v>42</v>
      </c>
      <c r="I621" t="str">
        <f>VLOOKUP(Table7[[#This Row],[Customer_ID]],Table1[#All],4,FALSE)</f>
        <v>Male</v>
      </c>
      <c r="J621" t="str">
        <f>VLOOKUP(Table7[[#This Row],[Customer_ID]],Table1[#All],5,FALSE)</f>
        <v>Mcdanielfurt</v>
      </c>
      <c r="K621" t="str">
        <f>VLOOKUP(Table7[[#This Row],[Customer_ID]],Table1[#All],6,FALSE)</f>
        <v>Montana</v>
      </c>
      <c r="L621" t="str">
        <f>VLOOKUP(Table7[[#This Row],[Customer_ID]],Table1[#All],7,FALSE)</f>
        <v>USA</v>
      </c>
      <c r="M621" t="str">
        <f>VLOOKUP(Table7[[#This Row],[Customer_ID]],Table1[#All],8,FALSE)</f>
        <v>Platinum</v>
      </c>
      <c r="N621" t="s">
        <v>1742</v>
      </c>
      <c r="O621" t="str">
        <f>VLOOKUP(Table7[[#This Row],[Product_ID]],Table4_2[#All],3,FALSE)</f>
        <v>Sports</v>
      </c>
      <c r="P621" t="str">
        <f>VLOOKUP(Table7[[#This Row],[Product_ID]],Table4_2[#All],4,FALSE)</f>
        <v>Team Sports</v>
      </c>
      <c r="Q621">
        <f>VLOOKUP(Table7[[#This Row],[Product_ID]],Table4_2[#All],5,FALSE)</f>
        <v>245.98</v>
      </c>
      <c r="R621">
        <f>VLOOKUP(Table7[[#This Row],[Product_ID]],Table4_2[#All],6,FALSE)</f>
        <v>471</v>
      </c>
      <c r="S621" t="s">
        <v>1797</v>
      </c>
      <c r="T621" t="str">
        <f>VLOOKUP(Table7[[#This Row],[Store_ID]],Table5[#All],2,FALSE)</f>
        <v>Gardner, Humphrey and Contreras</v>
      </c>
      <c r="U621" t="str">
        <f>VLOOKUP(Table7[[#This Row],[Store_ID]],Table5[#All],3,FALSE)</f>
        <v>East</v>
      </c>
      <c r="V621" t="str">
        <f>VLOOKUP(Table7[[#This Row],[Store_ID]],Table5[#All],4,FALSE)</f>
        <v>Johnsonville</v>
      </c>
      <c r="W621" t="str">
        <f>VLOOKUP(Table7[[#This Row],[Store_ID]],Table5[#All],5,FALSE)</f>
        <v>Flagship</v>
      </c>
      <c r="X621">
        <v>2</v>
      </c>
      <c r="Y621">
        <v>394.5</v>
      </c>
      <c r="Z621">
        <v>0.28999999999999998</v>
      </c>
      <c r="AA621" t="s">
        <v>1829</v>
      </c>
      <c r="AB621">
        <v>560.18999999999994</v>
      </c>
    </row>
    <row r="622" spans="1:28" x14ac:dyDescent="0.25">
      <c r="A622" t="s">
        <v>2446</v>
      </c>
      <c r="B622" s="2">
        <v>45882</v>
      </c>
      <c r="C622" t="s">
        <v>408</v>
      </c>
      <c r="D622" t="str">
        <f>VLOOKUP(Table7[[#This Row],[Customer_ID]],Table1[#All],2,FALSE)</f>
        <v>Colleen Mccarthy</v>
      </c>
      <c r="E622">
        <f t="shared" si="28"/>
        <v>13</v>
      </c>
      <c r="F622">
        <f t="shared" si="29"/>
        <v>8</v>
      </c>
      <c r="G622">
        <f t="shared" si="30"/>
        <v>2025</v>
      </c>
      <c r="H622">
        <f>VLOOKUP(Table7[[#This Row],[Customer_ID]],Table1[#All],3,FALSE)</f>
        <v>21</v>
      </c>
      <c r="I622" t="str">
        <f>VLOOKUP(Table7[[#This Row],[Customer_ID]],Table1[#All],4,FALSE)</f>
        <v>Female</v>
      </c>
      <c r="J622" t="str">
        <f>VLOOKUP(Table7[[#This Row],[Customer_ID]],Table1[#All],5,FALSE)</f>
        <v>North Katherine</v>
      </c>
      <c r="K622" t="str">
        <f>VLOOKUP(Table7[[#This Row],[Customer_ID]],Table1[#All],6,FALSE)</f>
        <v>Washington</v>
      </c>
      <c r="L622" t="str">
        <f>VLOOKUP(Table7[[#This Row],[Customer_ID]],Table1[#All],7,FALSE)</f>
        <v>USA</v>
      </c>
      <c r="M622" t="str">
        <f>VLOOKUP(Table7[[#This Row],[Customer_ID]],Table1[#All],8,FALSE)</f>
        <v>Platinum</v>
      </c>
      <c r="N622" t="s">
        <v>1742</v>
      </c>
      <c r="O622" t="str">
        <f>VLOOKUP(Table7[[#This Row],[Product_ID]],Table4_2[#All],3,FALSE)</f>
        <v>Sports</v>
      </c>
      <c r="P622" t="str">
        <f>VLOOKUP(Table7[[#This Row],[Product_ID]],Table4_2[#All],4,FALSE)</f>
        <v>Team Sports</v>
      </c>
      <c r="Q622">
        <f>VLOOKUP(Table7[[#This Row],[Product_ID]],Table4_2[#All],5,FALSE)</f>
        <v>245.98</v>
      </c>
      <c r="R622">
        <f>VLOOKUP(Table7[[#This Row],[Product_ID]],Table4_2[#All],6,FALSE)</f>
        <v>471</v>
      </c>
      <c r="S622" t="s">
        <v>1779</v>
      </c>
      <c r="T622" t="str">
        <f>VLOOKUP(Table7[[#This Row],[Store_ID]],Table5[#All],2,FALSE)</f>
        <v>Martinez-Mullins</v>
      </c>
      <c r="U622" t="str">
        <f>VLOOKUP(Table7[[#This Row],[Store_ID]],Table5[#All],3,FALSE)</f>
        <v>South</v>
      </c>
      <c r="V622" t="str">
        <f>VLOOKUP(Table7[[#This Row],[Store_ID]],Table5[#All],4,FALSE)</f>
        <v>Williamsfurt</v>
      </c>
      <c r="W622" t="str">
        <f>VLOOKUP(Table7[[#This Row],[Store_ID]],Table5[#All],5,FALSE)</f>
        <v>Online</v>
      </c>
      <c r="X622">
        <v>3</v>
      </c>
      <c r="Y622">
        <v>411.25</v>
      </c>
      <c r="Z622">
        <v>0.05</v>
      </c>
      <c r="AA622" t="s">
        <v>1824</v>
      </c>
      <c r="AB622">
        <v>1172.0625</v>
      </c>
    </row>
    <row r="623" spans="1:28" x14ac:dyDescent="0.25">
      <c r="A623" t="s">
        <v>2447</v>
      </c>
      <c r="B623" s="2">
        <v>45923</v>
      </c>
      <c r="C623" t="s">
        <v>1107</v>
      </c>
      <c r="D623" t="str">
        <f>VLOOKUP(Table7[[#This Row],[Customer_ID]],Table1[#All],2,FALSE)</f>
        <v xml:space="preserve">   laura green</v>
      </c>
      <c r="E623">
        <f t="shared" si="28"/>
        <v>23</v>
      </c>
      <c r="F623">
        <f t="shared" si="29"/>
        <v>9</v>
      </c>
      <c r="G623">
        <f t="shared" si="30"/>
        <v>2025</v>
      </c>
      <c r="H623">
        <f>VLOOKUP(Table7[[#This Row],[Customer_ID]],Table1[#All],3,FALSE)</f>
        <v>56</v>
      </c>
      <c r="I623" t="str">
        <f>VLOOKUP(Table7[[#This Row],[Customer_ID]],Table1[#All],4,FALSE)</f>
        <v>Female</v>
      </c>
      <c r="J623" t="str">
        <f>VLOOKUP(Table7[[#This Row],[Customer_ID]],Table1[#All],5,FALSE)</f>
        <v>Westbury</v>
      </c>
      <c r="K623" t="str">
        <f>VLOOKUP(Table7[[#This Row],[Customer_ID]],Table1[#All],6,FALSE)</f>
        <v>Oregon</v>
      </c>
      <c r="L623" t="str">
        <f>VLOOKUP(Table7[[#This Row],[Customer_ID]],Table1[#All],7,FALSE)</f>
        <v>USA</v>
      </c>
      <c r="M623" t="str">
        <f>VLOOKUP(Table7[[#This Row],[Customer_ID]],Table1[#All],8,FALSE)</f>
        <v>Platinum</v>
      </c>
      <c r="N623" t="s">
        <v>1644</v>
      </c>
      <c r="O623" t="str">
        <f>VLOOKUP(Table7[[#This Row],[Product_ID]],Table4_2[#All],3,FALSE)</f>
        <v>Electronics</v>
      </c>
      <c r="P623" t="str">
        <f>VLOOKUP(Table7[[#This Row],[Product_ID]],Table4_2[#All],4,FALSE)</f>
        <v>Accessories</v>
      </c>
      <c r="Q623">
        <f>VLOOKUP(Table7[[#This Row],[Product_ID]],Table4_2[#All],5,FALSE)</f>
        <v>177.98</v>
      </c>
      <c r="R623">
        <f>VLOOKUP(Table7[[#This Row],[Product_ID]],Table4_2[#All],6,FALSE)</f>
        <v>103</v>
      </c>
      <c r="S623" t="s">
        <v>1761</v>
      </c>
      <c r="T623" t="str">
        <f>VLOOKUP(Table7[[#This Row],[Store_ID]],Table5[#All],2,FALSE)</f>
        <v>Black-Horn</v>
      </c>
      <c r="U623" t="str">
        <f>VLOOKUP(Table7[[#This Row],[Store_ID]],Table5[#All],3,FALSE)</f>
        <v>South</v>
      </c>
      <c r="V623" t="str">
        <f>VLOOKUP(Table7[[#This Row],[Store_ID]],Table5[#All],4,FALSE)</f>
        <v>North Nancyview</v>
      </c>
      <c r="W623" t="str">
        <f>VLOOKUP(Table7[[#This Row],[Store_ID]],Table5[#All],5,FALSE)</f>
        <v>Outlet</v>
      </c>
      <c r="X623">
        <v>4</v>
      </c>
      <c r="Y623">
        <v>395.45</v>
      </c>
      <c r="Z623">
        <v>0.01</v>
      </c>
      <c r="AA623" t="s">
        <v>1824</v>
      </c>
      <c r="AB623">
        <v>1565.982</v>
      </c>
    </row>
    <row r="624" spans="1:28" x14ac:dyDescent="0.25">
      <c r="A624" t="s">
        <v>2448</v>
      </c>
      <c r="B624" s="2">
        <v>45421</v>
      </c>
      <c r="C624" t="s">
        <v>144</v>
      </c>
      <c r="D624" t="str">
        <f>VLOOKUP(Table7[[#This Row],[Customer_ID]],Table1[#All],2,FALSE)</f>
        <v>Thomas Phillips</v>
      </c>
      <c r="E624">
        <f t="shared" si="28"/>
        <v>9</v>
      </c>
      <c r="F624">
        <f t="shared" si="29"/>
        <v>5</v>
      </c>
      <c r="G624">
        <f t="shared" si="30"/>
        <v>2024</v>
      </c>
      <c r="H624">
        <f>VLOOKUP(Table7[[#This Row],[Customer_ID]],Table1[#All],3,FALSE)</f>
        <v>20</v>
      </c>
      <c r="I624" t="str">
        <f>VLOOKUP(Table7[[#This Row],[Customer_ID]],Table1[#All],4,FALSE)</f>
        <v>Female</v>
      </c>
      <c r="J624" t="str">
        <f>VLOOKUP(Table7[[#This Row],[Customer_ID]],Table1[#All],5,FALSE)</f>
        <v>Luisfurt</v>
      </c>
      <c r="K624" t="str">
        <f>VLOOKUP(Table7[[#This Row],[Customer_ID]],Table1[#All],6,FALSE)</f>
        <v>Georgia</v>
      </c>
      <c r="L624" t="str">
        <f>VLOOKUP(Table7[[#This Row],[Customer_ID]],Table1[#All],7,FALSE)</f>
        <v>USA</v>
      </c>
      <c r="M624" t="str">
        <f>VLOOKUP(Table7[[#This Row],[Customer_ID]],Table1[#All],8,FALSE)</f>
        <v>Gold</v>
      </c>
      <c r="N624" t="s">
        <v>1728</v>
      </c>
      <c r="O624" t="str">
        <f>VLOOKUP(Table7[[#This Row],[Product_ID]],Table4_2[#All],3,FALSE)</f>
        <v>Electronics</v>
      </c>
      <c r="P624" t="str">
        <f>VLOOKUP(Table7[[#This Row],[Product_ID]],Table4_2[#All],4,FALSE)</f>
        <v>Accessories</v>
      </c>
      <c r="Q624">
        <f>VLOOKUP(Table7[[#This Row],[Product_ID]],Table4_2[#All],5,FALSE)</f>
        <v>340.14</v>
      </c>
      <c r="R624">
        <f>VLOOKUP(Table7[[#This Row],[Product_ID]],Table4_2[#All],6,FALSE)</f>
        <v>361</v>
      </c>
      <c r="S624" t="s">
        <v>1773</v>
      </c>
      <c r="T624" t="str">
        <f>VLOOKUP(Table7[[#This Row],[Store_ID]],Table5[#All],2,FALSE)</f>
        <v>Gray Ltd</v>
      </c>
      <c r="U624" t="str">
        <f>VLOOKUP(Table7[[#This Row],[Store_ID]],Table5[#All],3,FALSE)</f>
        <v>North</v>
      </c>
      <c r="V624" t="str">
        <f>VLOOKUP(Table7[[#This Row],[Store_ID]],Table5[#All],4,FALSE)</f>
        <v>New Michaelchester</v>
      </c>
      <c r="W624" t="str">
        <f>VLOOKUP(Table7[[#This Row],[Store_ID]],Table5[#All],5,FALSE)</f>
        <v>Outlet</v>
      </c>
      <c r="X624">
        <v>2</v>
      </c>
      <c r="Y624">
        <v>678.98</v>
      </c>
      <c r="Z624">
        <v>0.23</v>
      </c>
      <c r="AA624" t="s">
        <v>1824</v>
      </c>
      <c r="AB624">
        <v>1045.6292000000001</v>
      </c>
    </row>
    <row r="625" spans="1:28" x14ac:dyDescent="0.25">
      <c r="A625" t="s">
        <v>2449</v>
      </c>
      <c r="B625" s="2">
        <v>45608</v>
      </c>
      <c r="C625" t="s">
        <v>264</v>
      </c>
      <c r="D625" t="str">
        <f>VLOOKUP(Table7[[#This Row],[Customer_ID]],Table1[#All],2,FALSE)</f>
        <v>Tonya Burch</v>
      </c>
      <c r="E625">
        <f t="shared" si="28"/>
        <v>12</v>
      </c>
      <c r="F625">
        <f t="shared" si="29"/>
        <v>11</v>
      </c>
      <c r="G625">
        <f t="shared" si="30"/>
        <v>2024</v>
      </c>
      <c r="H625">
        <f>VLOOKUP(Table7[[#This Row],[Customer_ID]],Table1[#All],3,FALSE)</f>
        <v>39</v>
      </c>
      <c r="I625" t="str">
        <f>VLOOKUP(Table7[[#This Row],[Customer_ID]],Table1[#All],4,FALSE)</f>
        <v>Female</v>
      </c>
      <c r="J625" t="str">
        <f>VLOOKUP(Table7[[#This Row],[Customer_ID]],Table1[#All],5,FALSE)</f>
        <v>Olsonhaven</v>
      </c>
      <c r="K625" t="str">
        <f>VLOOKUP(Table7[[#This Row],[Customer_ID]],Table1[#All],6,FALSE)</f>
        <v>Iowa</v>
      </c>
      <c r="L625" t="str">
        <f>VLOOKUP(Table7[[#This Row],[Customer_ID]],Table1[#All],7,FALSE)</f>
        <v>USA</v>
      </c>
      <c r="M625" t="str">
        <f>VLOOKUP(Table7[[#This Row],[Customer_ID]],Table1[#All],8,FALSE)</f>
        <v>Gold</v>
      </c>
      <c r="N625" t="s">
        <v>1602</v>
      </c>
      <c r="O625" t="str">
        <f>VLOOKUP(Table7[[#This Row],[Product_ID]],Table4_2[#All],3,FALSE)</f>
        <v>Home</v>
      </c>
      <c r="P625" t="str">
        <f>VLOOKUP(Table7[[#This Row],[Product_ID]],Table4_2[#All],4,FALSE)</f>
        <v>Decor</v>
      </c>
      <c r="Q625">
        <f>VLOOKUP(Table7[[#This Row],[Product_ID]],Table4_2[#All],5,FALSE)</f>
        <v>234.80599999999998</v>
      </c>
      <c r="R625">
        <f>VLOOKUP(Table7[[#This Row],[Product_ID]],Table4_2[#All],6,FALSE)</f>
        <v>378</v>
      </c>
      <c r="S625" t="s">
        <v>1799</v>
      </c>
      <c r="T625" t="str">
        <f>VLOOKUP(Table7[[#This Row],[Store_ID]],Table5[#All],2,FALSE)</f>
        <v>Mcdonald Inc</v>
      </c>
      <c r="U625" t="str">
        <f>VLOOKUP(Table7[[#This Row],[Store_ID]],Table5[#All],3,FALSE)</f>
        <v>South</v>
      </c>
      <c r="V625" t="str">
        <f>VLOOKUP(Table7[[#This Row],[Store_ID]],Table5[#All],4,FALSE)</f>
        <v>Christopherland</v>
      </c>
      <c r="W625" t="str">
        <f>VLOOKUP(Table7[[#This Row],[Store_ID]],Table5[#All],5,FALSE)</f>
        <v>Outlet</v>
      </c>
      <c r="X625">
        <v>4</v>
      </c>
      <c r="Y625">
        <v>757.71</v>
      </c>
      <c r="Z625">
        <v>0.26</v>
      </c>
      <c r="AA625" t="s">
        <v>1829</v>
      </c>
      <c r="AB625">
        <v>2242.8216000000002</v>
      </c>
    </row>
    <row r="626" spans="1:28" x14ac:dyDescent="0.25">
      <c r="A626" t="s">
        <v>2450</v>
      </c>
      <c r="B626" s="2">
        <v>45644</v>
      </c>
      <c r="C626" t="s">
        <v>221</v>
      </c>
      <c r="D626" t="str">
        <f>VLOOKUP(Table7[[#This Row],[Customer_ID]],Table1[#All],2,FALSE)</f>
        <v>Alyssa Vargas</v>
      </c>
      <c r="E626">
        <f t="shared" si="28"/>
        <v>18</v>
      </c>
      <c r="F626">
        <f t="shared" si="29"/>
        <v>12</v>
      </c>
      <c r="G626">
        <f t="shared" si="30"/>
        <v>2024</v>
      </c>
      <c r="H626">
        <f>VLOOKUP(Table7[[#This Row],[Customer_ID]],Table1[#All],3,FALSE)</f>
        <v>53</v>
      </c>
      <c r="I626" t="str">
        <f>VLOOKUP(Table7[[#This Row],[Customer_ID]],Table1[#All],4,FALSE)</f>
        <v>Male</v>
      </c>
      <c r="J626" t="str">
        <f>VLOOKUP(Table7[[#This Row],[Customer_ID]],Table1[#All],5,FALSE)</f>
        <v>New Kathrynland</v>
      </c>
      <c r="K626" t="str">
        <f>VLOOKUP(Table7[[#This Row],[Customer_ID]],Table1[#All],6,FALSE)</f>
        <v>Montana</v>
      </c>
      <c r="L626" t="str">
        <f>VLOOKUP(Table7[[#This Row],[Customer_ID]],Table1[#All],7,FALSE)</f>
        <v>USA</v>
      </c>
      <c r="M626" t="str">
        <f>VLOOKUP(Table7[[#This Row],[Customer_ID]],Table1[#All],8,FALSE)</f>
        <v>Platinum</v>
      </c>
      <c r="N626" t="s">
        <v>1736</v>
      </c>
      <c r="O626" t="str">
        <f>VLOOKUP(Table7[[#This Row],[Product_ID]],Table4_2[#All],3,FALSE)</f>
        <v>Beauty</v>
      </c>
      <c r="P626" t="str">
        <f>VLOOKUP(Table7[[#This Row],[Product_ID]],Table4_2[#All],4,FALSE)</f>
        <v>Skincare</v>
      </c>
      <c r="Q626">
        <f>VLOOKUP(Table7[[#This Row],[Product_ID]],Table4_2[#All],5,FALSE)</f>
        <v>358.47</v>
      </c>
      <c r="R626">
        <f>VLOOKUP(Table7[[#This Row],[Product_ID]],Table4_2[#All],6,FALSE)</f>
        <v>213</v>
      </c>
      <c r="S626" t="s">
        <v>1769</v>
      </c>
      <c r="T626" t="str">
        <f>VLOOKUP(Table7[[#This Row],[Store_ID]],Table5[#All],2,FALSE)</f>
        <v>Alexander Group</v>
      </c>
      <c r="U626" t="str">
        <f>VLOOKUP(Table7[[#This Row],[Store_ID]],Table5[#All],3,FALSE)</f>
        <v>South</v>
      </c>
      <c r="V626" t="str">
        <f>VLOOKUP(Table7[[#This Row],[Store_ID]],Table5[#All],4,FALSE)</f>
        <v>Port Sharon</v>
      </c>
      <c r="W626" t="str">
        <f>VLOOKUP(Table7[[#This Row],[Store_ID]],Table5[#All],5,FALSE)</f>
        <v>Online</v>
      </c>
      <c r="X626">
        <v>1</v>
      </c>
      <c r="Y626">
        <v>647.86</v>
      </c>
      <c r="Z626">
        <v>0.05</v>
      </c>
      <c r="AA626" t="s">
        <v>1829</v>
      </c>
      <c r="AB626">
        <v>615.46699999999998</v>
      </c>
    </row>
    <row r="627" spans="1:28" x14ac:dyDescent="0.25">
      <c r="A627" t="s">
        <v>2451</v>
      </c>
      <c r="B627" s="2">
        <v>45517</v>
      </c>
      <c r="C627" t="s">
        <v>461</v>
      </c>
      <c r="D627" t="str">
        <f>VLOOKUP(Table7[[#This Row],[Customer_ID]],Table1[#All],2,FALSE)</f>
        <v>Matthew Hanna</v>
      </c>
      <c r="E627">
        <f t="shared" si="28"/>
        <v>13</v>
      </c>
      <c r="F627">
        <f t="shared" si="29"/>
        <v>8</v>
      </c>
      <c r="G627">
        <f t="shared" si="30"/>
        <v>2024</v>
      </c>
      <c r="H627">
        <f>VLOOKUP(Table7[[#This Row],[Customer_ID]],Table1[#All],3,FALSE)</f>
        <v>33</v>
      </c>
      <c r="I627" t="str">
        <f>VLOOKUP(Table7[[#This Row],[Customer_ID]],Table1[#All],4,FALSE)</f>
        <v>Female</v>
      </c>
      <c r="J627" t="str">
        <f>VLOOKUP(Table7[[#This Row],[Customer_ID]],Table1[#All],5,FALSE)</f>
        <v>Gonzalezbury</v>
      </c>
      <c r="K627" t="str">
        <f>VLOOKUP(Table7[[#This Row],[Customer_ID]],Table1[#All],6,FALSE)</f>
        <v>Michigan</v>
      </c>
      <c r="L627" t="str">
        <f>VLOOKUP(Table7[[#This Row],[Customer_ID]],Table1[#All],7,FALSE)</f>
        <v>USA</v>
      </c>
      <c r="M627" t="str">
        <f>VLOOKUP(Table7[[#This Row],[Customer_ID]],Table1[#All],8,FALSE)</f>
        <v>Platinum</v>
      </c>
      <c r="N627" t="s">
        <v>1572</v>
      </c>
      <c r="O627" t="str">
        <f>VLOOKUP(Table7[[#This Row],[Product_ID]],Table4_2[#All],3,FALSE)</f>
        <v>Beauty</v>
      </c>
      <c r="P627" t="str">
        <f>VLOOKUP(Table7[[#This Row],[Product_ID]],Table4_2[#All],4,FALSE)</f>
        <v>Haircare</v>
      </c>
      <c r="Q627">
        <f>VLOOKUP(Table7[[#This Row],[Product_ID]],Table4_2[#All],5,FALSE)</f>
        <v>115.82</v>
      </c>
      <c r="R627">
        <f>VLOOKUP(Table7[[#This Row],[Product_ID]],Table4_2[#All],6,FALSE)</f>
        <v>460</v>
      </c>
      <c r="S627" t="s">
        <v>1776</v>
      </c>
      <c r="T627" t="str">
        <f>VLOOKUP(Table7[[#This Row],[Store_ID]],Table5[#All],2,FALSE)</f>
        <v>Benson-Elliott</v>
      </c>
      <c r="U627" t="str">
        <f>VLOOKUP(Table7[[#This Row],[Store_ID]],Table5[#All],3,FALSE)</f>
        <v>East</v>
      </c>
      <c r="V627" t="str">
        <f>VLOOKUP(Table7[[#This Row],[Store_ID]],Table5[#All],4,FALSE)</f>
        <v>Port Josephberg</v>
      </c>
      <c r="W627" t="str">
        <f>VLOOKUP(Table7[[#This Row],[Store_ID]],Table5[#All],5,FALSE)</f>
        <v>Online</v>
      </c>
      <c r="X627">
        <v>2</v>
      </c>
      <c r="Y627">
        <v>179.64</v>
      </c>
      <c r="Z627">
        <v>0.1</v>
      </c>
      <c r="AA627" t="s">
        <v>1826</v>
      </c>
      <c r="AB627">
        <v>323.35199999999998</v>
      </c>
    </row>
    <row r="628" spans="1:28" x14ac:dyDescent="0.25">
      <c r="A628" t="s">
        <v>2452</v>
      </c>
      <c r="B628" s="2">
        <v>45545</v>
      </c>
      <c r="C628" t="s">
        <v>1235</v>
      </c>
      <c r="D628" t="str">
        <f>VLOOKUP(Table7[[#This Row],[Customer_ID]],Table1[#All],2,FALSE)</f>
        <v>Alexander Byrd</v>
      </c>
      <c r="E628">
        <f t="shared" si="28"/>
        <v>10</v>
      </c>
      <c r="F628">
        <f t="shared" si="29"/>
        <v>9</v>
      </c>
      <c r="G628">
        <f t="shared" si="30"/>
        <v>2024</v>
      </c>
      <c r="H628">
        <f>VLOOKUP(Table7[[#This Row],[Customer_ID]],Table1[#All],3,FALSE)</f>
        <v>25</v>
      </c>
      <c r="I628" t="str">
        <f>VLOOKUP(Table7[[#This Row],[Customer_ID]],Table1[#All],4,FALSE)</f>
        <v>Female</v>
      </c>
      <c r="J628" t="str">
        <f>VLOOKUP(Table7[[#This Row],[Customer_ID]],Table1[#All],5,FALSE)</f>
        <v>Parkerview</v>
      </c>
      <c r="K628" t="str">
        <f>VLOOKUP(Table7[[#This Row],[Customer_ID]],Table1[#All],6,FALSE)</f>
        <v>New York</v>
      </c>
      <c r="L628" t="str">
        <f>VLOOKUP(Table7[[#This Row],[Customer_ID]],Table1[#All],7,FALSE)</f>
        <v>USA</v>
      </c>
      <c r="M628" t="str">
        <f>VLOOKUP(Table7[[#This Row],[Customer_ID]],Table1[#All],8,FALSE)</f>
        <v>Silver</v>
      </c>
      <c r="N628" t="s">
        <v>1672</v>
      </c>
      <c r="O628" t="str">
        <f>VLOOKUP(Table7[[#This Row],[Product_ID]],Table4_2[#All],3,FALSE)</f>
        <v>Electronics</v>
      </c>
      <c r="P628" t="str">
        <f>VLOOKUP(Table7[[#This Row],[Product_ID]],Table4_2[#All],4,FALSE)</f>
        <v>Computer</v>
      </c>
      <c r="Q628">
        <f>VLOOKUP(Table7[[#This Row],[Product_ID]],Table4_2[#All],5,FALSE)</f>
        <v>86.42</v>
      </c>
      <c r="R628">
        <f>VLOOKUP(Table7[[#This Row],[Product_ID]],Table4_2[#All],6,FALSE)</f>
        <v>222</v>
      </c>
      <c r="S628" t="s">
        <v>1769</v>
      </c>
      <c r="T628" t="str">
        <f>VLOOKUP(Table7[[#This Row],[Store_ID]],Table5[#All],2,FALSE)</f>
        <v>Alexander Group</v>
      </c>
      <c r="U628" t="str">
        <f>VLOOKUP(Table7[[#This Row],[Store_ID]],Table5[#All],3,FALSE)</f>
        <v>South</v>
      </c>
      <c r="V628" t="str">
        <f>VLOOKUP(Table7[[#This Row],[Store_ID]],Table5[#All],4,FALSE)</f>
        <v>Port Sharon</v>
      </c>
      <c r="W628" t="str">
        <f>VLOOKUP(Table7[[#This Row],[Store_ID]],Table5[#All],5,FALSE)</f>
        <v>Online</v>
      </c>
      <c r="X628">
        <v>3</v>
      </c>
      <c r="Y628">
        <v>392.65</v>
      </c>
      <c r="Z628">
        <v>0.17</v>
      </c>
      <c r="AA628" t="s">
        <v>1826</v>
      </c>
      <c r="AB628">
        <v>977.69849999999985</v>
      </c>
    </row>
    <row r="629" spans="1:28" x14ac:dyDescent="0.25">
      <c r="A629" t="s">
        <v>2453</v>
      </c>
      <c r="B629" s="2">
        <v>45547</v>
      </c>
      <c r="C629" t="s">
        <v>582</v>
      </c>
      <c r="D629" t="str">
        <f>VLOOKUP(Table7[[#This Row],[Customer_ID]],Table1[#All],2,FALSE)</f>
        <v>John Bradford</v>
      </c>
      <c r="E629">
        <f t="shared" si="28"/>
        <v>12</v>
      </c>
      <c r="F629">
        <f t="shared" si="29"/>
        <v>9</v>
      </c>
      <c r="G629">
        <f t="shared" si="30"/>
        <v>2024</v>
      </c>
      <c r="H629">
        <f>VLOOKUP(Table7[[#This Row],[Customer_ID]],Table1[#All],3,FALSE)</f>
        <v>48</v>
      </c>
      <c r="I629" t="str">
        <f>VLOOKUP(Table7[[#This Row],[Customer_ID]],Table1[#All],4,FALSE)</f>
        <v>Male</v>
      </c>
      <c r="J629" t="str">
        <f>VLOOKUP(Table7[[#This Row],[Customer_ID]],Table1[#All],5,FALSE)</f>
        <v>Anabury</v>
      </c>
      <c r="K629" t="str">
        <f>VLOOKUP(Table7[[#This Row],[Customer_ID]],Table1[#All],6,FALSE)</f>
        <v>Vermont</v>
      </c>
      <c r="L629" t="str">
        <f>VLOOKUP(Table7[[#This Row],[Customer_ID]],Table1[#All],7,FALSE)</f>
        <v>USA</v>
      </c>
      <c r="M629" t="str">
        <f>VLOOKUP(Table7[[#This Row],[Customer_ID]],Table1[#All],8,FALSE)</f>
        <v>Silver</v>
      </c>
      <c r="N629" t="s">
        <v>1730</v>
      </c>
      <c r="O629" t="str">
        <f>VLOOKUP(Table7[[#This Row],[Product_ID]],Table4_2[#All],3,FALSE)</f>
        <v>Clothing</v>
      </c>
      <c r="P629" t="str">
        <f>VLOOKUP(Table7[[#This Row],[Product_ID]],Table4_2[#All],4,FALSE)</f>
        <v>Footwear</v>
      </c>
      <c r="Q629">
        <f>VLOOKUP(Table7[[#This Row],[Product_ID]],Table4_2[#All],5,FALSE)</f>
        <v>438.25</v>
      </c>
      <c r="R629">
        <f>VLOOKUP(Table7[[#This Row],[Product_ID]],Table4_2[#All],6,FALSE)</f>
        <v>496</v>
      </c>
      <c r="S629" t="s">
        <v>1804</v>
      </c>
      <c r="T629" t="str">
        <f>VLOOKUP(Table7[[#This Row],[Store_ID]],Table5[#All],2,FALSE)</f>
        <v>Frederick-Wright</v>
      </c>
      <c r="U629" t="str">
        <f>VLOOKUP(Table7[[#This Row],[Store_ID]],Table5[#All],3,FALSE)</f>
        <v>West</v>
      </c>
      <c r="V629" t="str">
        <f>VLOOKUP(Table7[[#This Row],[Store_ID]],Table5[#All],4,FALSE)</f>
        <v>New Jimmymouth</v>
      </c>
      <c r="W629" t="str">
        <f>VLOOKUP(Table7[[#This Row],[Store_ID]],Table5[#All],5,FALSE)</f>
        <v>Flagship</v>
      </c>
      <c r="X629">
        <v>4</v>
      </c>
      <c r="Y629">
        <v>969.55</v>
      </c>
      <c r="Z629">
        <v>0.09</v>
      </c>
      <c r="AA629" t="s">
        <v>1829</v>
      </c>
      <c r="AB629">
        <v>3529.1619999999998</v>
      </c>
    </row>
    <row r="630" spans="1:28" x14ac:dyDescent="0.25">
      <c r="A630" t="s">
        <v>2454</v>
      </c>
      <c r="B630" s="2">
        <v>45433</v>
      </c>
      <c r="C630" t="s">
        <v>1425</v>
      </c>
      <c r="D630" t="str">
        <f>VLOOKUP(Table7[[#This Row],[Customer_ID]],Table1[#All],2,FALSE)</f>
        <v>Beth Martin</v>
      </c>
      <c r="E630">
        <f t="shared" si="28"/>
        <v>21</v>
      </c>
      <c r="F630">
        <f t="shared" si="29"/>
        <v>5</v>
      </c>
      <c r="G630">
        <f t="shared" si="30"/>
        <v>2024</v>
      </c>
      <c r="H630">
        <f>VLOOKUP(Table7[[#This Row],[Customer_ID]],Table1[#All],3,FALSE)</f>
        <v>34</v>
      </c>
      <c r="I630" t="str">
        <f>VLOOKUP(Table7[[#This Row],[Customer_ID]],Table1[#All],4,FALSE)</f>
        <v>Female</v>
      </c>
      <c r="J630" t="str">
        <f>VLOOKUP(Table7[[#This Row],[Customer_ID]],Table1[#All],5,FALSE)</f>
        <v>Burkefurt</v>
      </c>
      <c r="K630" t="str">
        <f>VLOOKUP(Table7[[#This Row],[Customer_ID]],Table1[#All],6,FALSE)</f>
        <v>West Virginia</v>
      </c>
      <c r="L630" t="str">
        <f>VLOOKUP(Table7[[#This Row],[Customer_ID]],Table1[#All],7,FALSE)</f>
        <v>USA</v>
      </c>
      <c r="M630" t="str">
        <f>VLOOKUP(Table7[[#This Row],[Customer_ID]],Table1[#All],8,FALSE)</f>
        <v>Silver</v>
      </c>
      <c r="N630" t="s">
        <v>1696</v>
      </c>
      <c r="O630" t="str">
        <f>VLOOKUP(Table7[[#This Row],[Product_ID]],Table4_2[#All],3,FALSE)</f>
        <v>Electronics</v>
      </c>
      <c r="P630" t="str">
        <f>VLOOKUP(Table7[[#This Row],[Product_ID]],Table4_2[#All],4,FALSE)</f>
        <v>Audio</v>
      </c>
      <c r="Q630">
        <f>VLOOKUP(Table7[[#This Row],[Product_ID]],Table4_2[#All],5,FALSE)</f>
        <v>403.71</v>
      </c>
      <c r="R630">
        <f>VLOOKUP(Table7[[#This Row],[Product_ID]],Table4_2[#All],6,FALSE)</f>
        <v>159</v>
      </c>
      <c r="S630" t="s">
        <v>1794</v>
      </c>
      <c r="T630" t="str">
        <f>VLOOKUP(Table7[[#This Row],[Store_ID]],Table5[#All],2,FALSE)</f>
        <v>Thomas, Bridges and Harris</v>
      </c>
      <c r="U630" t="str">
        <f>VLOOKUP(Table7[[#This Row],[Store_ID]],Table5[#All],3,FALSE)</f>
        <v>North</v>
      </c>
      <c r="V630" t="str">
        <f>VLOOKUP(Table7[[#This Row],[Store_ID]],Table5[#All],4,FALSE)</f>
        <v>Sabrinatown</v>
      </c>
      <c r="W630" t="str">
        <f>VLOOKUP(Table7[[#This Row],[Store_ID]],Table5[#All],5,FALSE)</f>
        <v>Online</v>
      </c>
      <c r="X630">
        <v>3</v>
      </c>
      <c r="Y630">
        <v>322.94</v>
      </c>
      <c r="Z630">
        <v>0.01</v>
      </c>
      <c r="AA630" t="s">
        <v>1824</v>
      </c>
      <c r="AB630">
        <v>959.13179999999988</v>
      </c>
    </row>
    <row r="631" spans="1:28" x14ac:dyDescent="0.25">
      <c r="A631" t="s">
        <v>2455</v>
      </c>
      <c r="B631" s="2">
        <v>45792</v>
      </c>
      <c r="C631" t="s">
        <v>1133</v>
      </c>
      <c r="D631" t="str">
        <f>VLOOKUP(Table7[[#This Row],[Customer_ID]],Table1[#All],2,FALSE)</f>
        <v>Joshua Smith DVM</v>
      </c>
      <c r="E631">
        <f t="shared" si="28"/>
        <v>15</v>
      </c>
      <c r="F631">
        <f t="shared" si="29"/>
        <v>5</v>
      </c>
      <c r="G631">
        <f t="shared" si="30"/>
        <v>2025</v>
      </c>
      <c r="H631">
        <f>VLOOKUP(Table7[[#This Row],[Customer_ID]],Table1[#All],3,FALSE)</f>
        <v>60</v>
      </c>
      <c r="I631" t="str">
        <f>VLOOKUP(Table7[[#This Row],[Customer_ID]],Table1[#All],4,FALSE)</f>
        <v>Male</v>
      </c>
      <c r="J631" t="str">
        <f>VLOOKUP(Table7[[#This Row],[Customer_ID]],Table1[#All],5,FALSE)</f>
        <v>Melvinton</v>
      </c>
      <c r="K631" t="str">
        <f>VLOOKUP(Table7[[#This Row],[Customer_ID]],Table1[#All],6,FALSE)</f>
        <v>Alaska</v>
      </c>
      <c r="L631" t="str">
        <f>VLOOKUP(Table7[[#This Row],[Customer_ID]],Table1[#All],7,FALSE)</f>
        <v>USA</v>
      </c>
      <c r="M631" t="str">
        <f>VLOOKUP(Table7[[#This Row],[Customer_ID]],Table1[#All],8,FALSE)</f>
        <v>Gold</v>
      </c>
      <c r="N631" t="s">
        <v>1714</v>
      </c>
      <c r="O631" t="str">
        <f>VLOOKUP(Table7[[#This Row],[Product_ID]],Table4_2[#All],3,FALSE)</f>
        <v>Beauty</v>
      </c>
      <c r="P631" t="str">
        <f>VLOOKUP(Table7[[#This Row],[Product_ID]],Table4_2[#All],4,FALSE)</f>
        <v>Skincare</v>
      </c>
      <c r="Q631">
        <f>VLOOKUP(Table7[[#This Row],[Product_ID]],Table4_2[#All],5,FALSE)</f>
        <v>250.41615384615383</v>
      </c>
      <c r="R631">
        <f>VLOOKUP(Table7[[#This Row],[Product_ID]],Table4_2[#All],6,FALSE)</f>
        <v>159</v>
      </c>
      <c r="S631" t="s">
        <v>1752</v>
      </c>
      <c r="T631" t="str">
        <f>VLOOKUP(Table7[[#This Row],[Store_ID]],Table5[#All],2,FALSE)</f>
        <v>Rivera-Warner</v>
      </c>
      <c r="U631" t="str">
        <f>VLOOKUP(Table7[[#This Row],[Store_ID]],Table5[#All],3,FALSE)</f>
        <v>East</v>
      </c>
      <c r="V631" t="str">
        <f>VLOOKUP(Table7[[#This Row],[Store_ID]],Table5[#All],4,FALSE)</f>
        <v>Washingtonfurt</v>
      </c>
      <c r="W631" t="str">
        <f>VLOOKUP(Table7[[#This Row],[Store_ID]],Table5[#All],5,FALSE)</f>
        <v>Flagship</v>
      </c>
      <c r="X631">
        <v>1</v>
      </c>
      <c r="Y631">
        <v>92.83</v>
      </c>
      <c r="Z631">
        <v>0.26</v>
      </c>
      <c r="AA631" t="s">
        <v>1826</v>
      </c>
      <c r="AB631">
        <v>68.694199999999995</v>
      </c>
    </row>
    <row r="632" spans="1:28" x14ac:dyDescent="0.25">
      <c r="A632" t="s">
        <v>2456</v>
      </c>
      <c r="B632" s="2">
        <v>45804</v>
      </c>
      <c r="C632" t="s">
        <v>1304</v>
      </c>
      <c r="D632" t="str">
        <f>VLOOKUP(Table7[[#This Row],[Customer_ID]],Table1[#All],2,FALSE)</f>
        <v>Dr. Tamara White MD</v>
      </c>
      <c r="E632">
        <f t="shared" si="28"/>
        <v>27</v>
      </c>
      <c r="F632">
        <f t="shared" si="29"/>
        <v>5</v>
      </c>
      <c r="G632">
        <f t="shared" si="30"/>
        <v>2025</v>
      </c>
      <c r="H632">
        <f>VLOOKUP(Table7[[#This Row],[Customer_ID]],Table1[#All],3,FALSE)</f>
        <v>60</v>
      </c>
      <c r="I632" t="str">
        <f>VLOOKUP(Table7[[#This Row],[Customer_ID]],Table1[#All],4,FALSE)</f>
        <v>Male</v>
      </c>
      <c r="J632" t="str">
        <f>VLOOKUP(Table7[[#This Row],[Customer_ID]],Table1[#All],5,FALSE)</f>
        <v>New Benjamin</v>
      </c>
      <c r="K632" t="str">
        <f>VLOOKUP(Table7[[#This Row],[Customer_ID]],Table1[#All],6,FALSE)</f>
        <v>North Carolina</v>
      </c>
      <c r="L632" t="str">
        <f>VLOOKUP(Table7[[#This Row],[Customer_ID]],Table1[#All],7,FALSE)</f>
        <v>USA</v>
      </c>
      <c r="M632" t="str">
        <f>VLOOKUP(Table7[[#This Row],[Customer_ID]],Table1[#All],8,FALSE)</f>
        <v>Bronze</v>
      </c>
      <c r="N632" t="s">
        <v>1562</v>
      </c>
      <c r="O632" t="str">
        <f>VLOOKUP(Table7[[#This Row],[Product_ID]],Table4_2[#All],3,FALSE)</f>
        <v>Electronics</v>
      </c>
      <c r="P632" t="str">
        <f>VLOOKUP(Table7[[#This Row],[Product_ID]],Table4_2[#All],4,FALSE)</f>
        <v>Audio</v>
      </c>
      <c r="Q632">
        <f>VLOOKUP(Table7[[#This Row],[Product_ID]],Table4_2[#All],5,FALSE)</f>
        <v>439.07</v>
      </c>
      <c r="R632">
        <f>VLOOKUP(Table7[[#This Row],[Product_ID]],Table4_2[#All],6,FALSE)</f>
        <v>142</v>
      </c>
      <c r="S632" t="s">
        <v>1766</v>
      </c>
      <c r="T632" t="str">
        <f>VLOOKUP(Table7[[#This Row],[Store_ID]],Table5[#All],2,FALSE)</f>
        <v>Johnson-Wright</v>
      </c>
      <c r="U632" t="str">
        <f>VLOOKUP(Table7[[#This Row],[Store_ID]],Table5[#All],3,FALSE)</f>
        <v>North</v>
      </c>
      <c r="V632" t="str">
        <f>VLOOKUP(Table7[[#This Row],[Store_ID]],Table5[#All],4,FALSE)</f>
        <v>Hoodberg</v>
      </c>
      <c r="W632" t="str">
        <f>VLOOKUP(Table7[[#This Row],[Store_ID]],Table5[#All],5,FALSE)</f>
        <v>Outlet</v>
      </c>
      <c r="X632">
        <v>4</v>
      </c>
      <c r="Y632">
        <v>432.29</v>
      </c>
      <c r="Z632">
        <v>0.16</v>
      </c>
      <c r="AA632" t="s">
        <v>1829</v>
      </c>
      <c r="AB632">
        <v>1452.4944</v>
      </c>
    </row>
    <row r="633" spans="1:28" x14ac:dyDescent="0.25">
      <c r="A633" t="s">
        <v>2457</v>
      </c>
      <c r="B633" s="2">
        <v>45311</v>
      </c>
      <c r="C633" t="s">
        <v>292</v>
      </c>
      <c r="D633" t="str">
        <f>VLOOKUP(Table7[[#This Row],[Customer_ID]],Table1[#All],2,FALSE)</f>
        <v>Jennifer Garcia</v>
      </c>
      <c r="E633">
        <f t="shared" si="28"/>
        <v>20</v>
      </c>
      <c r="F633">
        <f t="shared" si="29"/>
        <v>1</v>
      </c>
      <c r="G633">
        <f t="shared" si="30"/>
        <v>2024</v>
      </c>
      <c r="H633">
        <f>VLOOKUP(Table7[[#This Row],[Customer_ID]],Table1[#All],3,FALSE)</f>
        <v>61</v>
      </c>
      <c r="I633" t="str">
        <f>VLOOKUP(Table7[[#This Row],[Customer_ID]],Table1[#All],4,FALSE)</f>
        <v>Female</v>
      </c>
      <c r="J633" t="str">
        <f>VLOOKUP(Table7[[#This Row],[Customer_ID]],Table1[#All],5,FALSE)</f>
        <v>New Sean</v>
      </c>
      <c r="K633" t="str">
        <f>VLOOKUP(Table7[[#This Row],[Customer_ID]],Table1[#All],6,FALSE)</f>
        <v>New Mexico</v>
      </c>
      <c r="L633" t="str">
        <f>VLOOKUP(Table7[[#This Row],[Customer_ID]],Table1[#All],7,FALSE)</f>
        <v>USA</v>
      </c>
      <c r="M633" t="str">
        <f>VLOOKUP(Table7[[#This Row],[Customer_ID]],Table1[#All],8,FALSE)</f>
        <v>Bronze</v>
      </c>
      <c r="N633" t="s">
        <v>1626</v>
      </c>
      <c r="O633" t="str">
        <f>VLOOKUP(Table7[[#This Row],[Product_ID]],Table4_2[#All],3,FALSE)</f>
        <v>Electronics</v>
      </c>
      <c r="P633" t="str">
        <f>VLOOKUP(Table7[[#This Row],[Product_ID]],Table4_2[#All],4,FALSE)</f>
        <v>Mobile</v>
      </c>
      <c r="Q633">
        <f>VLOOKUP(Table7[[#This Row],[Product_ID]],Table4_2[#All],5,FALSE)</f>
        <v>326.06</v>
      </c>
      <c r="R633">
        <f>VLOOKUP(Table7[[#This Row],[Product_ID]],Table4_2[#All],6,FALSE)</f>
        <v>301</v>
      </c>
      <c r="S633" t="s">
        <v>1797</v>
      </c>
      <c r="T633" t="str">
        <f>VLOOKUP(Table7[[#This Row],[Store_ID]],Table5[#All],2,FALSE)</f>
        <v>Gardner, Humphrey and Contreras</v>
      </c>
      <c r="U633" t="str">
        <f>VLOOKUP(Table7[[#This Row],[Store_ID]],Table5[#All],3,FALSE)</f>
        <v>East</v>
      </c>
      <c r="V633" t="str">
        <f>VLOOKUP(Table7[[#This Row],[Store_ID]],Table5[#All],4,FALSE)</f>
        <v>Johnsonville</v>
      </c>
      <c r="W633" t="str">
        <f>VLOOKUP(Table7[[#This Row],[Store_ID]],Table5[#All],5,FALSE)</f>
        <v>Flagship</v>
      </c>
      <c r="X633">
        <v>2</v>
      </c>
      <c r="Y633">
        <v>925.78</v>
      </c>
      <c r="Z633">
        <v>0.14000000000000001</v>
      </c>
      <c r="AA633" t="s">
        <v>1829</v>
      </c>
      <c r="AB633">
        <v>1592.3416</v>
      </c>
    </row>
    <row r="634" spans="1:28" x14ac:dyDescent="0.25">
      <c r="A634" t="s">
        <v>2458</v>
      </c>
      <c r="B634" s="2">
        <v>45605</v>
      </c>
      <c r="C634" t="s">
        <v>1469</v>
      </c>
      <c r="D634" t="str">
        <f>VLOOKUP(Table7[[#This Row],[Customer_ID]],Table1[#All],2,FALSE)</f>
        <v>Andrea Harris</v>
      </c>
      <c r="E634">
        <f t="shared" si="28"/>
        <v>9</v>
      </c>
      <c r="F634">
        <f t="shared" si="29"/>
        <v>11</v>
      </c>
      <c r="G634">
        <f t="shared" si="30"/>
        <v>2024</v>
      </c>
      <c r="H634">
        <f>VLOOKUP(Table7[[#This Row],[Customer_ID]],Table1[#All],3,FALSE)</f>
        <v>41</v>
      </c>
      <c r="I634" t="str">
        <f>VLOOKUP(Table7[[#This Row],[Customer_ID]],Table1[#All],4,FALSE)</f>
        <v>Female</v>
      </c>
      <c r="J634" t="str">
        <f>VLOOKUP(Table7[[#This Row],[Customer_ID]],Table1[#All],5,FALSE)</f>
        <v>West Kelseyberg</v>
      </c>
      <c r="K634" t="str">
        <f>VLOOKUP(Table7[[#This Row],[Customer_ID]],Table1[#All],6,FALSE)</f>
        <v>Kansas</v>
      </c>
      <c r="L634" t="str">
        <f>VLOOKUP(Table7[[#This Row],[Customer_ID]],Table1[#All],7,FALSE)</f>
        <v>USA</v>
      </c>
      <c r="M634" t="str">
        <f>VLOOKUP(Table7[[#This Row],[Customer_ID]],Table1[#All],8,FALSE)</f>
        <v>Platinum</v>
      </c>
      <c r="N634" t="s">
        <v>1598</v>
      </c>
      <c r="O634" t="str">
        <f>VLOOKUP(Table7[[#This Row],[Product_ID]],Table4_2[#All],3,FALSE)</f>
        <v>Clothing</v>
      </c>
      <c r="P634" t="str">
        <f>VLOOKUP(Table7[[#This Row],[Product_ID]],Table4_2[#All],4,FALSE)</f>
        <v>Accessories</v>
      </c>
      <c r="Q634">
        <f>VLOOKUP(Table7[[#This Row],[Product_ID]],Table4_2[#All],5,FALSE)</f>
        <v>174.02</v>
      </c>
      <c r="R634">
        <f>VLOOKUP(Table7[[#This Row],[Product_ID]],Table4_2[#All],6,FALSE)</f>
        <v>268</v>
      </c>
      <c r="S634" t="s">
        <v>1792</v>
      </c>
      <c r="T634" t="str">
        <f>VLOOKUP(Table7[[#This Row],[Store_ID]],Table5[#All],2,FALSE)</f>
        <v>Aguirre-Keller</v>
      </c>
      <c r="U634" t="str">
        <f>VLOOKUP(Table7[[#This Row],[Store_ID]],Table5[#All],3,FALSE)</f>
        <v>South</v>
      </c>
      <c r="V634" t="str">
        <f>VLOOKUP(Table7[[#This Row],[Store_ID]],Table5[#All],4,FALSE)</f>
        <v>Lake Michael</v>
      </c>
      <c r="W634" t="str">
        <f>VLOOKUP(Table7[[#This Row],[Store_ID]],Table5[#All],5,FALSE)</f>
        <v>Online</v>
      </c>
      <c r="X634">
        <v>2</v>
      </c>
      <c r="Y634">
        <v>151.47</v>
      </c>
      <c r="Z634">
        <v>0.21</v>
      </c>
      <c r="AA634" t="s">
        <v>1826</v>
      </c>
      <c r="AB634">
        <v>239.32259999999999</v>
      </c>
    </row>
    <row r="635" spans="1:28" x14ac:dyDescent="0.25">
      <c r="A635" t="s">
        <v>2459</v>
      </c>
      <c r="B635" s="2">
        <v>45338</v>
      </c>
      <c r="C635" t="s">
        <v>1389</v>
      </c>
      <c r="D635" t="str">
        <f>VLOOKUP(Table7[[#This Row],[Customer_ID]],Table1[#All],2,FALSE)</f>
        <v>William Cortez</v>
      </c>
      <c r="E635">
        <f t="shared" si="28"/>
        <v>16</v>
      </c>
      <c r="F635">
        <f t="shared" si="29"/>
        <v>2</v>
      </c>
      <c r="G635">
        <f t="shared" si="30"/>
        <v>2024</v>
      </c>
      <c r="H635">
        <f>VLOOKUP(Table7[[#This Row],[Customer_ID]],Table1[#All],3,FALSE)</f>
        <v>29</v>
      </c>
      <c r="I635" t="str">
        <f>VLOOKUP(Table7[[#This Row],[Customer_ID]],Table1[#All],4,FALSE)</f>
        <v>Male</v>
      </c>
      <c r="J635" t="str">
        <f>VLOOKUP(Table7[[#This Row],[Customer_ID]],Table1[#All],5,FALSE)</f>
        <v>Port Hannahport</v>
      </c>
      <c r="K635" t="str">
        <f>VLOOKUP(Table7[[#This Row],[Customer_ID]],Table1[#All],6,FALSE)</f>
        <v>Ohio</v>
      </c>
      <c r="L635" t="str">
        <f>VLOOKUP(Table7[[#This Row],[Customer_ID]],Table1[#All],7,FALSE)</f>
        <v>USA</v>
      </c>
      <c r="M635" t="str">
        <f>VLOOKUP(Table7[[#This Row],[Customer_ID]],Table1[#All],8,FALSE)</f>
        <v>Bronze</v>
      </c>
      <c r="N635" t="s">
        <v>1714</v>
      </c>
      <c r="O635" t="str">
        <f>VLOOKUP(Table7[[#This Row],[Product_ID]],Table4_2[#All],3,FALSE)</f>
        <v>Beauty</v>
      </c>
      <c r="P635" t="str">
        <f>VLOOKUP(Table7[[#This Row],[Product_ID]],Table4_2[#All],4,FALSE)</f>
        <v>Skincare</v>
      </c>
      <c r="Q635">
        <f>VLOOKUP(Table7[[#This Row],[Product_ID]],Table4_2[#All],5,FALSE)</f>
        <v>250.41615384615383</v>
      </c>
      <c r="R635">
        <f>VLOOKUP(Table7[[#This Row],[Product_ID]],Table4_2[#All],6,FALSE)</f>
        <v>159</v>
      </c>
      <c r="S635" t="s">
        <v>1789</v>
      </c>
      <c r="T635" t="str">
        <f>VLOOKUP(Table7[[#This Row],[Store_ID]],Table5[#All],2,FALSE)</f>
        <v>Hill, Wagner and Ballard</v>
      </c>
      <c r="U635" t="str">
        <f>VLOOKUP(Table7[[#This Row],[Store_ID]],Table5[#All],3,FALSE)</f>
        <v>East</v>
      </c>
      <c r="V635" t="str">
        <f>VLOOKUP(Table7[[#This Row],[Store_ID]],Table5[#All],4,FALSE)</f>
        <v>East Davidville</v>
      </c>
      <c r="W635" t="str">
        <f>VLOOKUP(Table7[[#This Row],[Store_ID]],Table5[#All],5,FALSE)</f>
        <v>Online</v>
      </c>
      <c r="X635">
        <v>1</v>
      </c>
      <c r="Y635">
        <v>343.05</v>
      </c>
      <c r="Z635">
        <v>0.28000000000000003</v>
      </c>
      <c r="AA635" t="s">
        <v>1826</v>
      </c>
      <c r="AB635">
        <v>246.99600000000001</v>
      </c>
    </row>
    <row r="636" spans="1:28" x14ac:dyDescent="0.25">
      <c r="A636" t="s">
        <v>2460</v>
      </c>
      <c r="B636" s="2">
        <v>45642</v>
      </c>
      <c r="C636" t="s">
        <v>244</v>
      </c>
      <c r="D636" t="str">
        <f>VLOOKUP(Table7[[#This Row],[Customer_ID]],Table1[#All],2,FALSE)</f>
        <v>Cody Diaz</v>
      </c>
      <c r="E636">
        <f t="shared" si="28"/>
        <v>16</v>
      </c>
      <c r="F636">
        <f t="shared" si="29"/>
        <v>12</v>
      </c>
      <c r="G636">
        <f t="shared" si="30"/>
        <v>2024</v>
      </c>
      <c r="H636">
        <f>VLOOKUP(Table7[[#This Row],[Customer_ID]],Table1[#All],3,FALSE)</f>
        <v>27</v>
      </c>
      <c r="I636" t="str">
        <f>VLOOKUP(Table7[[#This Row],[Customer_ID]],Table1[#All],4,FALSE)</f>
        <v>Female</v>
      </c>
      <c r="J636" t="str">
        <f>VLOOKUP(Table7[[#This Row],[Customer_ID]],Table1[#All],5,FALSE)</f>
        <v>South Aaronside</v>
      </c>
      <c r="K636" t="str">
        <f>VLOOKUP(Table7[[#This Row],[Customer_ID]],Table1[#All],6,FALSE)</f>
        <v>New Hampshire</v>
      </c>
      <c r="L636" t="str">
        <f>VLOOKUP(Table7[[#This Row],[Customer_ID]],Table1[#All],7,FALSE)</f>
        <v>USA</v>
      </c>
      <c r="M636" t="str">
        <f>VLOOKUP(Table7[[#This Row],[Customer_ID]],Table1[#All],8,FALSE)</f>
        <v>Silver</v>
      </c>
      <c r="N636" t="s">
        <v>1582</v>
      </c>
      <c r="O636" t="str">
        <f>VLOOKUP(Table7[[#This Row],[Product_ID]],Table4_2[#All],3,FALSE)</f>
        <v>Sports</v>
      </c>
      <c r="P636" t="str">
        <f>VLOOKUP(Table7[[#This Row],[Product_ID]],Table4_2[#All],4,FALSE)</f>
        <v>Accessories</v>
      </c>
      <c r="Q636">
        <f>VLOOKUP(Table7[[#This Row],[Product_ID]],Table4_2[#All],5,FALSE)</f>
        <v>144.53</v>
      </c>
      <c r="R636">
        <f>VLOOKUP(Table7[[#This Row],[Product_ID]],Table4_2[#All],6,FALSE)</f>
        <v>367</v>
      </c>
      <c r="S636" t="s">
        <v>1769</v>
      </c>
      <c r="T636" t="str">
        <f>VLOOKUP(Table7[[#This Row],[Store_ID]],Table5[#All],2,FALSE)</f>
        <v>Alexander Group</v>
      </c>
      <c r="U636" t="str">
        <f>VLOOKUP(Table7[[#This Row],[Store_ID]],Table5[#All],3,FALSE)</f>
        <v>South</v>
      </c>
      <c r="V636" t="str">
        <f>VLOOKUP(Table7[[#This Row],[Store_ID]],Table5[#All],4,FALSE)</f>
        <v>Port Sharon</v>
      </c>
      <c r="W636" t="str">
        <f>VLOOKUP(Table7[[#This Row],[Store_ID]],Table5[#All],5,FALSE)</f>
        <v>Online</v>
      </c>
      <c r="X636">
        <v>1</v>
      </c>
      <c r="Y636">
        <v>373.06</v>
      </c>
      <c r="Z636">
        <v>0.11</v>
      </c>
      <c r="AA636" t="s">
        <v>1826</v>
      </c>
      <c r="AB636">
        <v>332.02339999999998</v>
      </c>
    </row>
    <row r="637" spans="1:28" x14ac:dyDescent="0.25">
      <c r="A637" t="s">
        <v>2461</v>
      </c>
      <c r="B637" s="2">
        <v>45693</v>
      </c>
      <c r="C637" t="s">
        <v>1278</v>
      </c>
      <c r="D637" t="str">
        <f>VLOOKUP(Table7[[#This Row],[Customer_ID]],Table1[#All],2,FALSE)</f>
        <v>Katrina Perez</v>
      </c>
      <c r="E637">
        <f t="shared" si="28"/>
        <v>5</v>
      </c>
      <c r="F637">
        <f t="shared" si="29"/>
        <v>2</v>
      </c>
      <c r="G637">
        <f t="shared" si="30"/>
        <v>2025</v>
      </c>
      <c r="H637">
        <f>VLOOKUP(Table7[[#This Row],[Customer_ID]],Table1[#All],3,FALSE)</f>
        <v>63</v>
      </c>
      <c r="I637" t="str">
        <f>VLOOKUP(Table7[[#This Row],[Customer_ID]],Table1[#All],4,FALSE)</f>
        <v>Male</v>
      </c>
      <c r="J637" t="str">
        <f>VLOOKUP(Table7[[#This Row],[Customer_ID]],Table1[#All],5,FALSE)</f>
        <v>West Rebecca</v>
      </c>
      <c r="K637" t="str">
        <f>VLOOKUP(Table7[[#This Row],[Customer_ID]],Table1[#All],6,FALSE)</f>
        <v>Ohio</v>
      </c>
      <c r="L637" t="str">
        <f>VLOOKUP(Table7[[#This Row],[Customer_ID]],Table1[#All],7,FALSE)</f>
        <v>USA</v>
      </c>
      <c r="M637" t="str">
        <f>VLOOKUP(Table7[[#This Row],[Customer_ID]],Table1[#All],8,FALSE)</f>
        <v>Silver</v>
      </c>
      <c r="N637" t="s">
        <v>1584</v>
      </c>
      <c r="O637" t="str">
        <f>VLOOKUP(Table7[[#This Row],[Product_ID]],Table4_2[#All],3,FALSE)</f>
        <v>Clothing</v>
      </c>
      <c r="P637" t="str">
        <f>VLOOKUP(Table7[[#This Row],[Product_ID]],Table4_2[#All],4,FALSE)</f>
        <v>Bottoms</v>
      </c>
      <c r="Q637">
        <f>VLOOKUP(Table7[[#This Row],[Product_ID]],Table4_2[#All],5,FALSE)</f>
        <v>265.73266666666666</v>
      </c>
      <c r="R637">
        <f>VLOOKUP(Table7[[#This Row],[Product_ID]],Table4_2[#All],6,FALSE)</f>
        <v>343</v>
      </c>
      <c r="S637" t="s">
        <v>1801</v>
      </c>
      <c r="T637" t="str">
        <f>VLOOKUP(Table7[[#This Row],[Store_ID]],Table5[#All],2,FALSE)</f>
        <v>Shelton PLC</v>
      </c>
      <c r="U637" t="str">
        <f>VLOOKUP(Table7[[#This Row],[Store_ID]],Table5[#All],3,FALSE)</f>
        <v>North</v>
      </c>
      <c r="V637" t="str">
        <f>VLOOKUP(Table7[[#This Row],[Store_ID]],Table5[#All],4,FALSE)</f>
        <v>East Jenniferstad</v>
      </c>
      <c r="W637" t="str">
        <f>VLOOKUP(Table7[[#This Row],[Store_ID]],Table5[#All],5,FALSE)</f>
        <v>Flagship</v>
      </c>
      <c r="X637">
        <v>1</v>
      </c>
      <c r="Y637">
        <v>124.98</v>
      </c>
      <c r="Z637">
        <v>7.0000000000000007E-2</v>
      </c>
      <c r="AA637" t="s">
        <v>1829</v>
      </c>
      <c r="AB637">
        <v>116.23139999999999</v>
      </c>
    </row>
    <row r="638" spans="1:28" x14ac:dyDescent="0.25">
      <c r="A638" t="s">
        <v>2462</v>
      </c>
      <c r="B638" s="2">
        <v>45763</v>
      </c>
      <c r="C638" t="s">
        <v>866</v>
      </c>
      <c r="D638" t="str">
        <f>VLOOKUP(Table7[[#This Row],[Customer_ID]],Table1[#All],2,FALSE)</f>
        <v>Adam Rowland</v>
      </c>
      <c r="E638">
        <f t="shared" si="28"/>
        <v>16</v>
      </c>
      <c r="F638">
        <f t="shared" si="29"/>
        <v>4</v>
      </c>
      <c r="G638">
        <f t="shared" si="30"/>
        <v>2025</v>
      </c>
      <c r="H638">
        <f>VLOOKUP(Table7[[#This Row],[Customer_ID]],Table1[#All],3,FALSE)</f>
        <v>48</v>
      </c>
      <c r="I638" t="str">
        <f>VLOOKUP(Table7[[#This Row],[Customer_ID]],Table1[#All],4,FALSE)</f>
        <v>Female</v>
      </c>
      <c r="J638" t="str">
        <f>VLOOKUP(Table7[[#This Row],[Customer_ID]],Table1[#All],5,FALSE)</f>
        <v>Welchview</v>
      </c>
      <c r="K638" t="str">
        <f>VLOOKUP(Table7[[#This Row],[Customer_ID]],Table1[#All],6,FALSE)</f>
        <v>California</v>
      </c>
      <c r="L638" t="str">
        <f>VLOOKUP(Table7[[#This Row],[Customer_ID]],Table1[#All],7,FALSE)</f>
        <v>USA</v>
      </c>
      <c r="M638" t="str">
        <f>VLOOKUP(Table7[[#This Row],[Customer_ID]],Table1[#All],8,FALSE)</f>
        <v>Gold</v>
      </c>
      <c r="N638" t="s">
        <v>1694</v>
      </c>
      <c r="O638" t="str">
        <f>VLOOKUP(Table7[[#This Row],[Product_ID]],Table4_2[#All],3,FALSE)</f>
        <v>Sports</v>
      </c>
      <c r="P638" t="str">
        <f>VLOOKUP(Table7[[#This Row],[Product_ID]],Table4_2[#All],4,FALSE)</f>
        <v>Team Sports</v>
      </c>
      <c r="Q638">
        <f>VLOOKUP(Table7[[#This Row],[Product_ID]],Table4_2[#All],5,FALSE)</f>
        <v>107.06</v>
      </c>
      <c r="R638">
        <f>VLOOKUP(Table7[[#This Row],[Product_ID]],Table4_2[#All],6,FALSE)</f>
        <v>359</v>
      </c>
      <c r="S638" t="s">
        <v>1813</v>
      </c>
      <c r="T638" t="str">
        <f>VLOOKUP(Table7[[#This Row],[Store_ID]],Table5[#All],2,FALSE)</f>
        <v>Mann-Austin</v>
      </c>
      <c r="U638" t="str">
        <f>VLOOKUP(Table7[[#This Row],[Store_ID]],Table5[#All],3,FALSE)</f>
        <v>East</v>
      </c>
      <c r="V638" t="str">
        <f>VLOOKUP(Table7[[#This Row],[Store_ID]],Table5[#All],4,FALSE)</f>
        <v>Vasquezborough</v>
      </c>
      <c r="W638" t="str">
        <f>VLOOKUP(Table7[[#This Row],[Store_ID]],Table5[#All],5,FALSE)</f>
        <v>Online</v>
      </c>
      <c r="X638">
        <v>4</v>
      </c>
      <c r="Y638">
        <v>221.49</v>
      </c>
      <c r="Z638">
        <v>0.26</v>
      </c>
      <c r="AA638" t="s">
        <v>1826</v>
      </c>
      <c r="AB638">
        <v>655.61040000000003</v>
      </c>
    </row>
    <row r="639" spans="1:28" x14ac:dyDescent="0.25">
      <c r="A639" t="s">
        <v>2463</v>
      </c>
      <c r="B639" s="2">
        <v>45572</v>
      </c>
      <c r="C639" t="s">
        <v>565</v>
      </c>
      <c r="D639" t="str">
        <f>VLOOKUP(Table7[[#This Row],[Customer_ID]],Table1[#All],2,FALSE)</f>
        <v>Christopher Garcia DDS</v>
      </c>
      <c r="E639">
        <f t="shared" si="28"/>
        <v>7</v>
      </c>
      <c r="F639">
        <f t="shared" si="29"/>
        <v>10</v>
      </c>
      <c r="G639">
        <f t="shared" si="30"/>
        <v>2024</v>
      </c>
      <c r="H639">
        <f>VLOOKUP(Table7[[#This Row],[Customer_ID]],Table1[#All],3,FALSE)</f>
        <v>18</v>
      </c>
      <c r="I639" t="str">
        <f>VLOOKUP(Table7[[#This Row],[Customer_ID]],Table1[#All],4,FALSE)</f>
        <v>Male</v>
      </c>
      <c r="J639" t="str">
        <f>VLOOKUP(Table7[[#This Row],[Customer_ID]],Table1[#All],5,FALSE)</f>
        <v>New Joseph</v>
      </c>
      <c r="K639" t="str">
        <f>VLOOKUP(Table7[[#This Row],[Customer_ID]],Table1[#All],6,FALSE)</f>
        <v>Missouri</v>
      </c>
      <c r="L639" t="str">
        <f>VLOOKUP(Table7[[#This Row],[Customer_ID]],Table1[#All],7,FALSE)</f>
        <v>USA</v>
      </c>
      <c r="M639" t="str">
        <f>VLOOKUP(Table7[[#This Row],[Customer_ID]],Table1[#All],8,FALSE)</f>
        <v>Gold</v>
      </c>
      <c r="N639" t="s">
        <v>1594</v>
      </c>
      <c r="O639" t="str">
        <f>VLOOKUP(Table7[[#This Row],[Product_ID]],Table4_2[#All],3,FALSE)</f>
        <v>Clothing</v>
      </c>
      <c r="P639" t="str">
        <f>VLOOKUP(Table7[[#This Row],[Product_ID]],Table4_2[#All],4,FALSE)</f>
        <v>Tops</v>
      </c>
      <c r="Q639">
        <f>VLOOKUP(Table7[[#This Row],[Product_ID]],Table4_2[#All],5,FALSE)</f>
        <v>265.73266666666666</v>
      </c>
      <c r="R639">
        <f>VLOOKUP(Table7[[#This Row],[Product_ID]],Table4_2[#All],6,FALSE)</f>
        <v>360</v>
      </c>
      <c r="S639" t="s">
        <v>1801</v>
      </c>
      <c r="T639" t="str">
        <f>VLOOKUP(Table7[[#This Row],[Store_ID]],Table5[#All],2,FALSE)</f>
        <v>Shelton PLC</v>
      </c>
      <c r="U639" t="str">
        <f>VLOOKUP(Table7[[#This Row],[Store_ID]],Table5[#All],3,FALSE)</f>
        <v>North</v>
      </c>
      <c r="V639" t="str">
        <f>VLOOKUP(Table7[[#This Row],[Store_ID]],Table5[#All],4,FALSE)</f>
        <v>East Jenniferstad</v>
      </c>
      <c r="W639" t="str">
        <f>VLOOKUP(Table7[[#This Row],[Store_ID]],Table5[#All],5,FALSE)</f>
        <v>Flagship</v>
      </c>
      <c r="X639">
        <v>1</v>
      </c>
      <c r="Y639">
        <v>563.32000000000005</v>
      </c>
      <c r="Z639">
        <v>0.01</v>
      </c>
      <c r="AA639" t="s">
        <v>1826</v>
      </c>
      <c r="AB639">
        <v>557.68680000000006</v>
      </c>
    </row>
    <row r="640" spans="1:28" x14ac:dyDescent="0.25">
      <c r="A640" t="s">
        <v>2464</v>
      </c>
      <c r="B640" s="2">
        <v>45338</v>
      </c>
      <c r="C640" t="s">
        <v>1217</v>
      </c>
      <c r="D640" t="str">
        <f>VLOOKUP(Table7[[#This Row],[Customer_ID]],Table1[#All],2,FALSE)</f>
        <v>Daniel Bell</v>
      </c>
      <c r="E640">
        <f t="shared" si="28"/>
        <v>16</v>
      </c>
      <c r="F640">
        <f t="shared" si="29"/>
        <v>2</v>
      </c>
      <c r="G640">
        <f t="shared" si="30"/>
        <v>2024</v>
      </c>
      <c r="H640">
        <f>VLOOKUP(Table7[[#This Row],[Customer_ID]],Table1[#All],3,FALSE)</f>
        <v>56</v>
      </c>
      <c r="I640" t="str">
        <f>VLOOKUP(Table7[[#This Row],[Customer_ID]],Table1[#All],4,FALSE)</f>
        <v>Male</v>
      </c>
      <c r="J640" t="str">
        <f>VLOOKUP(Table7[[#This Row],[Customer_ID]],Table1[#All],5,FALSE)</f>
        <v>Deniseberg</v>
      </c>
      <c r="K640" t="str">
        <f>VLOOKUP(Table7[[#This Row],[Customer_ID]],Table1[#All],6,FALSE)</f>
        <v>Arkansas</v>
      </c>
      <c r="L640" t="str">
        <f>VLOOKUP(Table7[[#This Row],[Customer_ID]],Table1[#All],7,FALSE)</f>
        <v>USA</v>
      </c>
      <c r="M640" t="str">
        <f>VLOOKUP(Table7[[#This Row],[Customer_ID]],Table1[#All],8,FALSE)</f>
        <v>Silver</v>
      </c>
      <c r="N640" t="s">
        <v>1570</v>
      </c>
      <c r="O640" t="str">
        <f>VLOOKUP(Table7[[#This Row],[Product_ID]],Table4_2[#All],3,FALSE)</f>
        <v>Electronics</v>
      </c>
      <c r="P640" t="str">
        <f>VLOOKUP(Table7[[#This Row],[Product_ID]],Table4_2[#All],4,FALSE)</f>
        <v>Accessories</v>
      </c>
      <c r="Q640">
        <f>VLOOKUP(Table7[[#This Row],[Product_ID]],Table4_2[#All],5,FALSE)</f>
        <v>449.4</v>
      </c>
      <c r="R640">
        <f>VLOOKUP(Table7[[#This Row],[Product_ID]],Table4_2[#All],6,FALSE)</f>
        <v>274.7</v>
      </c>
      <c r="S640" t="s">
        <v>1752</v>
      </c>
      <c r="T640" t="str">
        <f>VLOOKUP(Table7[[#This Row],[Store_ID]],Table5[#All],2,FALSE)</f>
        <v>Rivera-Warner</v>
      </c>
      <c r="U640" t="str">
        <f>VLOOKUP(Table7[[#This Row],[Store_ID]],Table5[#All],3,FALSE)</f>
        <v>East</v>
      </c>
      <c r="V640" t="str">
        <f>VLOOKUP(Table7[[#This Row],[Store_ID]],Table5[#All],4,FALSE)</f>
        <v>Washingtonfurt</v>
      </c>
      <c r="W640" t="str">
        <f>VLOOKUP(Table7[[#This Row],[Store_ID]],Table5[#All],5,FALSE)</f>
        <v>Flagship</v>
      </c>
      <c r="X640">
        <v>1</v>
      </c>
      <c r="Y640">
        <v>362.93</v>
      </c>
      <c r="Z640">
        <v>0.27</v>
      </c>
      <c r="AA640" t="s">
        <v>1824</v>
      </c>
      <c r="AB640">
        <v>264.93889999999999</v>
      </c>
    </row>
    <row r="641" spans="1:28" x14ac:dyDescent="0.25">
      <c r="A641" t="s">
        <v>2465</v>
      </c>
      <c r="B641" s="2">
        <v>45373</v>
      </c>
      <c r="C641" t="s">
        <v>1056</v>
      </c>
      <c r="D641" t="str">
        <f>VLOOKUP(Table7[[#This Row],[Customer_ID]],Table1[#All],2,FALSE)</f>
        <v>John Jones</v>
      </c>
      <c r="E641">
        <f t="shared" si="28"/>
        <v>22</v>
      </c>
      <c r="F641">
        <f t="shared" si="29"/>
        <v>3</v>
      </c>
      <c r="G641">
        <f t="shared" si="30"/>
        <v>2024</v>
      </c>
      <c r="H641">
        <f>VLOOKUP(Table7[[#This Row],[Customer_ID]],Table1[#All],3,FALSE)</f>
        <v>58</v>
      </c>
      <c r="I641" t="str">
        <f>VLOOKUP(Table7[[#This Row],[Customer_ID]],Table1[#All],4,FALSE)</f>
        <v>Female</v>
      </c>
      <c r="J641" t="str">
        <f>VLOOKUP(Table7[[#This Row],[Customer_ID]],Table1[#All],5,FALSE)</f>
        <v>North Michaelborough</v>
      </c>
      <c r="K641" t="str">
        <f>VLOOKUP(Table7[[#This Row],[Customer_ID]],Table1[#All],6,FALSE)</f>
        <v>Oregon</v>
      </c>
      <c r="L641" t="str">
        <f>VLOOKUP(Table7[[#This Row],[Customer_ID]],Table1[#All],7,FALSE)</f>
        <v>USA</v>
      </c>
      <c r="M641" t="str">
        <f>VLOOKUP(Table7[[#This Row],[Customer_ID]],Table1[#All],8,FALSE)</f>
        <v>Silver</v>
      </c>
      <c r="N641" t="s">
        <v>1570</v>
      </c>
      <c r="O641" t="str">
        <f>VLOOKUP(Table7[[#This Row],[Product_ID]],Table4_2[#All],3,FALSE)</f>
        <v>Electronics</v>
      </c>
      <c r="P641" t="str">
        <f>VLOOKUP(Table7[[#This Row],[Product_ID]],Table4_2[#All],4,FALSE)</f>
        <v>Accessories</v>
      </c>
      <c r="Q641">
        <f>VLOOKUP(Table7[[#This Row],[Product_ID]],Table4_2[#All],5,FALSE)</f>
        <v>449.4</v>
      </c>
      <c r="R641">
        <f>VLOOKUP(Table7[[#This Row],[Product_ID]],Table4_2[#All],6,FALSE)</f>
        <v>274.7</v>
      </c>
      <c r="S641" t="s">
        <v>1801</v>
      </c>
      <c r="T641" t="str">
        <f>VLOOKUP(Table7[[#This Row],[Store_ID]],Table5[#All],2,FALSE)</f>
        <v>Shelton PLC</v>
      </c>
      <c r="U641" t="str">
        <f>VLOOKUP(Table7[[#This Row],[Store_ID]],Table5[#All],3,FALSE)</f>
        <v>North</v>
      </c>
      <c r="V641" t="str">
        <f>VLOOKUP(Table7[[#This Row],[Store_ID]],Table5[#All],4,FALSE)</f>
        <v>East Jenniferstad</v>
      </c>
      <c r="W641" t="str">
        <f>VLOOKUP(Table7[[#This Row],[Store_ID]],Table5[#All],5,FALSE)</f>
        <v>Flagship</v>
      </c>
      <c r="X641">
        <v>4</v>
      </c>
      <c r="Y641">
        <v>369.22</v>
      </c>
      <c r="Z641">
        <v>0.18</v>
      </c>
      <c r="AA641" t="s">
        <v>1829</v>
      </c>
      <c r="AB641">
        <v>1211.0416</v>
      </c>
    </row>
    <row r="642" spans="1:28" x14ac:dyDescent="0.25">
      <c r="A642" t="s">
        <v>2466</v>
      </c>
      <c r="B642" s="2">
        <v>45590</v>
      </c>
      <c r="C642" t="s">
        <v>1275</v>
      </c>
      <c r="D642" t="str">
        <f>VLOOKUP(Table7[[#This Row],[Customer_ID]],Table1[#All],2,FALSE)</f>
        <v>Jackie Thompson</v>
      </c>
      <c r="E642">
        <f t="shared" ref="E642:E705" si="31">DAY(B642)</f>
        <v>25</v>
      </c>
      <c r="F642">
        <f t="shared" ref="F642:F705" si="32">MONTH(B642)</f>
        <v>10</v>
      </c>
      <c r="G642">
        <f t="shared" ref="G642:G705" si="33">YEAR(B642)</f>
        <v>2024</v>
      </c>
      <c r="H642">
        <f>VLOOKUP(Table7[[#This Row],[Customer_ID]],Table1[#All],3,FALSE)</f>
        <v>48</v>
      </c>
      <c r="I642" t="str">
        <f>VLOOKUP(Table7[[#This Row],[Customer_ID]],Table1[#All],4,FALSE)</f>
        <v>Female</v>
      </c>
      <c r="J642" t="str">
        <f>VLOOKUP(Table7[[#This Row],[Customer_ID]],Table1[#All],5,FALSE)</f>
        <v>South Edwin</v>
      </c>
      <c r="K642" t="str">
        <f>VLOOKUP(Table7[[#This Row],[Customer_ID]],Table1[#All],6,FALSE)</f>
        <v>New Jersey</v>
      </c>
      <c r="L642" t="str">
        <f>VLOOKUP(Table7[[#This Row],[Customer_ID]],Table1[#All],7,FALSE)</f>
        <v>USA</v>
      </c>
      <c r="M642" t="str">
        <f>VLOOKUP(Table7[[#This Row],[Customer_ID]],Table1[#All],8,FALSE)</f>
        <v>Bronze</v>
      </c>
      <c r="N642" t="s">
        <v>1740</v>
      </c>
      <c r="O642" t="str">
        <f>VLOOKUP(Table7[[#This Row],[Product_ID]],Table4_2[#All],3,FALSE)</f>
        <v>Clothing</v>
      </c>
      <c r="P642" t="str">
        <f>VLOOKUP(Table7[[#This Row],[Product_ID]],Table4_2[#All],4,FALSE)</f>
        <v>Outerwear</v>
      </c>
      <c r="Q642">
        <f>VLOOKUP(Table7[[#This Row],[Product_ID]],Table4_2[#All],5,FALSE)</f>
        <v>358.47</v>
      </c>
      <c r="R642">
        <f>VLOOKUP(Table7[[#This Row],[Product_ID]],Table4_2[#All],6,FALSE)</f>
        <v>143</v>
      </c>
      <c r="S642" t="s">
        <v>1799</v>
      </c>
      <c r="T642" t="str">
        <f>VLOOKUP(Table7[[#This Row],[Store_ID]],Table5[#All],2,FALSE)</f>
        <v>Mcdonald Inc</v>
      </c>
      <c r="U642" t="str">
        <f>VLOOKUP(Table7[[#This Row],[Store_ID]],Table5[#All],3,FALSE)</f>
        <v>South</v>
      </c>
      <c r="V642" t="str">
        <f>VLOOKUP(Table7[[#This Row],[Store_ID]],Table5[#All],4,FALSE)</f>
        <v>Christopherland</v>
      </c>
      <c r="W642" t="str">
        <f>VLOOKUP(Table7[[#This Row],[Store_ID]],Table5[#All],5,FALSE)</f>
        <v>Outlet</v>
      </c>
      <c r="X642">
        <v>3</v>
      </c>
      <c r="Y642">
        <v>950.83</v>
      </c>
      <c r="Z642">
        <v>0.06</v>
      </c>
      <c r="AA642" t="s">
        <v>1826</v>
      </c>
      <c r="AB642">
        <v>2681.3406</v>
      </c>
    </row>
    <row r="643" spans="1:28" x14ac:dyDescent="0.25">
      <c r="A643" t="s">
        <v>2467</v>
      </c>
      <c r="B643" s="2">
        <v>45365</v>
      </c>
      <c r="C643" t="s">
        <v>484</v>
      </c>
      <c r="D643" t="str">
        <f>VLOOKUP(Table7[[#This Row],[Customer_ID]],Table1[#All],2,FALSE)</f>
        <v>Carlos Skinner</v>
      </c>
      <c r="E643">
        <f t="shared" si="31"/>
        <v>14</v>
      </c>
      <c r="F643">
        <f t="shared" si="32"/>
        <v>3</v>
      </c>
      <c r="G643">
        <f t="shared" si="33"/>
        <v>2024</v>
      </c>
      <c r="H643">
        <f>VLOOKUP(Table7[[#This Row],[Customer_ID]],Table1[#All],3,FALSE)</f>
        <v>46</v>
      </c>
      <c r="I643" t="str">
        <f>VLOOKUP(Table7[[#This Row],[Customer_ID]],Table1[#All],4,FALSE)</f>
        <v>Male</v>
      </c>
      <c r="J643" t="str">
        <f>VLOOKUP(Table7[[#This Row],[Customer_ID]],Table1[#All],5,FALSE)</f>
        <v>Dwaynemouth</v>
      </c>
      <c r="K643" t="str">
        <f>VLOOKUP(Table7[[#This Row],[Customer_ID]],Table1[#All],6,FALSE)</f>
        <v>Alabama</v>
      </c>
      <c r="L643" t="str">
        <f>VLOOKUP(Table7[[#This Row],[Customer_ID]],Table1[#All],7,FALSE)</f>
        <v>USA</v>
      </c>
      <c r="M643" t="str">
        <f>VLOOKUP(Table7[[#This Row],[Customer_ID]],Table1[#All],8,FALSE)</f>
        <v>Bronze</v>
      </c>
      <c r="N643" t="s">
        <v>1622</v>
      </c>
      <c r="O643" t="str">
        <f>VLOOKUP(Table7[[#This Row],[Product_ID]],Table4_2[#All],3,FALSE)</f>
        <v>Clothing</v>
      </c>
      <c r="P643" t="str">
        <f>VLOOKUP(Table7[[#This Row],[Product_ID]],Table4_2[#All],4,FALSE)</f>
        <v>Footwear</v>
      </c>
      <c r="Q643">
        <f>VLOOKUP(Table7[[#This Row],[Product_ID]],Table4_2[#All],5,FALSE)</f>
        <v>353.47</v>
      </c>
      <c r="R643">
        <f>VLOOKUP(Table7[[#This Row],[Product_ID]],Table4_2[#All],6,FALSE)</f>
        <v>214</v>
      </c>
      <c r="S643" t="s">
        <v>1797</v>
      </c>
      <c r="T643" t="str">
        <f>VLOOKUP(Table7[[#This Row],[Store_ID]],Table5[#All],2,FALSE)</f>
        <v>Gardner, Humphrey and Contreras</v>
      </c>
      <c r="U643" t="str">
        <f>VLOOKUP(Table7[[#This Row],[Store_ID]],Table5[#All],3,FALSE)</f>
        <v>East</v>
      </c>
      <c r="V643" t="str">
        <f>VLOOKUP(Table7[[#This Row],[Store_ID]],Table5[#All],4,FALSE)</f>
        <v>Johnsonville</v>
      </c>
      <c r="W643" t="str">
        <f>VLOOKUP(Table7[[#This Row],[Store_ID]],Table5[#All],5,FALSE)</f>
        <v>Flagship</v>
      </c>
      <c r="X643">
        <v>3</v>
      </c>
      <c r="Y643">
        <v>338.79</v>
      </c>
      <c r="Z643">
        <v>0.01</v>
      </c>
      <c r="AA643" t="s">
        <v>1824</v>
      </c>
      <c r="AB643">
        <v>1006.2063000000001</v>
      </c>
    </row>
    <row r="644" spans="1:28" x14ac:dyDescent="0.25">
      <c r="A644" t="s">
        <v>2468</v>
      </c>
      <c r="B644" s="2">
        <v>45711</v>
      </c>
      <c r="C644" t="s">
        <v>493</v>
      </c>
      <c r="D644" t="str">
        <f>VLOOKUP(Table7[[#This Row],[Customer_ID]],Table1[#All],2,FALSE)</f>
        <v>Edward Rivera</v>
      </c>
      <c r="E644">
        <f t="shared" si="31"/>
        <v>23</v>
      </c>
      <c r="F644">
        <f t="shared" si="32"/>
        <v>2</v>
      </c>
      <c r="G644">
        <f t="shared" si="33"/>
        <v>2025</v>
      </c>
      <c r="H644">
        <f>VLOOKUP(Table7[[#This Row],[Customer_ID]],Table1[#All],3,FALSE)</f>
        <v>32</v>
      </c>
      <c r="I644" t="str">
        <f>VLOOKUP(Table7[[#This Row],[Customer_ID]],Table1[#All],4,FALSE)</f>
        <v>Female</v>
      </c>
      <c r="J644" t="str">
        <f>VLOOKUP(Table7[[#This Row],[Customer_ID]],Table1[#All],5,FALSE)</f>
        <v>Chungmouth</v>
      </c>
      <c r="K644" t="str">
        <f>VLOOKUP(Table7[[#This Row],[Customer_ID]],Table1[#All],6,FALSE)</f>
        <v>South Carolina</v>
      </c>
      <c r="L644" t="str">
        <f>VLOOKUP(Table7[[#This Row],[Customer_ID]],Table1[#All],7,FALSE)</f>
        <v>USA</v>
      </c>
      <c r="M644" t="str">
        <f>VLOOKUP(Table7[[#This Row],[Customer_ID]],Table1[#All],8,FALSE)</f>
        <v>Gold</v>
      </c>
      <c r="N644" t="s">
        <v>1728</v>
      </c>
      <c r="O644" t="str">
        <f>VLOOKUP(Table7[[#This Row],[Product_ID]],Table4_2[#All],3,FALSE)</f>
        <v>Electronics</v>
      </c>
      <c r="P644" t="str">
        <f>VLOOKUP(Table7[[#This Row],[Product_ID]],Table4_2[#All],4,FALSE)</f>
        <v>Accessories</v>
      </c>
      <c r="Q644">
        <f>VLOOKUP(Table7[[#This Row],[Product_ID]],Table4_2[#All],5,FALSE)</f>
        <v>340.14</v>
      </c>
      <c r="R644">
        <f>VLOOKUP(Table7[[#This Row],[Product_ID]],Table4_2[#All],6,FALSE)</f>
        <v>361</v>
      </c>
      <c r="S644" t="s">
        <v>1757</v>
      </c>
      <c r="T644" t="str">
        <f>VLOOKUP(Table7[[#This Row],[Store_ID]],Table5[#All],2,FALSE)</f>
        <v>Martinez, Adkins and Johnson</v>
      </c>
      <c r="U644" t="str">
        <f>VLOOKUP(Table7[[#This Row],[Store_ID]],Table5[#All],3,FALSE)</f>
        <v>North</v>
      </c>
      <c r="V644" t="str">
        <f>VLOOKUP(Table7[[#This Row],[Store_ID]],Table5[#All],4,FALSE)</f>
        <v>Danielmouth</v>
      </c>
      <c r="W644" t="str">
        <f>VLOOKUP(Table7[[#This Row],[Store_ID]],Table5[#All],5,FALSE)</f>
        <v>Flagship</v>
      </c>
      <c r="X644">
        <v>3</v>
      </c>
      <c r="Y644">
        <v>853.32</v>
      </c>
      <c r="Z644">
        <v>7.0000000000000007E-2</v>
      </c>
      <c r="AA644" t="s">
        <v>1829</v>
      </c>
      <c r="AB644">
        <v>2380.7628</v>
      </c>
    </row>
    <row r="645" spans="1:28" x14ac:dyDescent="0.25">
      <c r="A645" t="s">
        <v>2469</v>
      </c>
      <c r="B645" s="2">
        <v>45586</v>
      </c>
      <c r="C645" t="s">
        <v>502</v>
      </c>
      <c r="D645" t="str">
        <f>VLOOKUP(Table7[[#This Row],[Customer_ID]],Table1[#All],2,FALSE)</f>
        <v>Denise Griffin</v>
      </c>
      <c r="E645">
        <f t="shared" si="31"/>
        <v>21</v>
      </c>
      <c r="F645">
        <f t="shared" si="32"/>
        <v>10</v>
      </c>
      <c r="G645">
        <f t="shared" si="33"/>
        <v>2024</v>
      </c>
      <c r="H645">
        <f>VLOOKUP(Table7[[#This Row],[Customer_ID]],Table1[#All],3,FALSE)</f>
        <v>33</v>
      </c>
      <c r="I645" t="str">
        <f>VLOOKUP(Table7[[#This Row],[Customer_ID]],Table1[#All],4,FALSE)</f>
        <v>Male</v>
      </c>
      <c r="J645" t="str">
        <f>VLOOKUP(Table7[[#This Row],[Customer_ID]],Table1[#All],5,FALSE)</f>
        <v>West Markhaven</v>
      </c>
      <c r="K645" t="str">
        <f>VLOOKUP(Table7[[#This Row],[Customer_ID]],Table1[#All],6,FALSE)</f>
        <v>Florida</v>
      </c>
      <c r="L645" t="str">
        <f>VLOOKUP(Table7[[#This Row],[Customer_ID]],Table1[#All],7,FALSE)</f>
        <v>USA</v>
      </c>
      <c r="M645" t="str">
        <f>VLOOKUP(Table7[[#This Row],[Customer_ID]],Table1[#All],8,FALSE)</f>
        <v>Platinum</v>
      </c>
      <c r="N645" t="s">
        <v>1700</v>
      </c>
      <c r="O645" t="str">
        <f>VLOOKUP(Table7[[#This Row],[Product_ID]],Table4_2[#All],3,FALSE)</f>
        <v>Electronics</v>
      </c>
      <c r="P645" t="str">
        <f>VLOOKUP(Table7[[#This Row],[Product_ID]],Table4_2[#All],4,FALSE)</f>
        <v>Computer</v>
      </c>
      <c r="Q645">
        <f>VLOOKUP(Table7[[#This Row],[Product_ID]],Table4_2[#All],5,FALSE)</f>
        <v>392.89</v>
      </c>
      <c r="R645">
        <f>VLOOKUP(Table7[[#This Row],[Product_ID]],Table4_2[#All],6,FALSE)</f>
        <v>320</v>
      </c>
      <c r="S645" t="s">
        <v>1776</v>
      </c>
      <c r="T645" t="str">
        <f>VLOOKUP(Table7[[#This Row],[Store_ID]],Table5[#All],2,FALSE)</f>
        <v>Benson-Elliott</v>
      </c>
      <c r="U645" t="str">
        <f>VLOOKUP(Table7[[#This Row],[Store_ID]],Table5[#All],3,FALSE)</f>
        <v>East</v>
      </c>
      <c r="V645" t="str">
        <f>VLOOKUP(Table7[[#This Row],[Store_ID]],Table5[#All],4,FALSE)</f>
        <v>Port Josephberg</v>
      </c>
      <c r="W645" t="str">
        <f>VLOOKUP(Table7[[#This Row],[Store_ID]],Table5[#All],5,FALSE)</f>
        <v>Online</v>
      </c>
      <c r="X645">
        <v>3</v>
      </c>
      <c r="Y645">
        <v>89.78</v>
      </c>
      <c r="Z645">
        <v>0.2</v>
      </c>
      <c r="AA645" t="s">
        <v>1829</v>
      </c>
      <c r="AB645">
        <v>215.47200000000001</v>
      </c>
    </row>
    <row r="646" spans="1:28" x14ac:dyDescent="0.25">
      <c r="A646" t="s">
        <v>2470</v>
      </c>
      <c r="B646" s="2">
        <v>45334</v>
      </c>
      <c r="C646" t="s">
        <v>628</v>
      </c>
      <c r="D646" t="str">
        <f>VLOOKUP(Table7[[#This Row],[Customer_ID]],Table1[#All],2,FALSE)</f>
        <v>Todd Poole</v>
      </c>
      <c r="E646">
        <f t="shared" si="31"/>
        <v>12</v>
      </c>
      <c r="F646">
        <f t="shared" si="32"/>
        <v>2</v>
      </c>
      <c r="G646">
        <f t="shared" si="33"/>
        <v>2024</v>
      </c>
      <c r="H646">
        <f>VLOOKUP(Table7[[#This Row],[Customer_ID]],Table1[#All],3,FALSE)</f>
        <v>29</v>
      </c>
      <c r="I646" t="str">
        <f>VLOOKUP(Table7[[#This Row],[Customer_ID]],Table1[#All],4,FALSE)</f>
        <v>Female</v>
      </c>
      <c r="J646" t="str">
        <f>VLOOKUP(Table7[[#This Row],[Customer_ID]],Table1[#All],5,FALSE)</f>
        <v>Johnsonshire</v>
      </c>
      <c r="K646" t="str">
        <f>VLOOKUP(Table7[[#This Row],[Customer_ID]],Table1[#All],6,FALSE)</f>
        <v>Ohio</v>
      </c>
      <c r="L646" t="str">
        <f>VLOOKUP(Table7[[#This Row],[Customer_ID]],Table1[#All],7,FALSE)</f>
        <v>USA</v>
      </c>
      <c r="M646" t="str">
        <f>VLOOKUP(Table7[[#This Row],[Customer_ID]],Table1[#All],8,FALSE)</f>
        <v>Bronze</v>
      </c>
      <c r="N646" t="s">
        <v>1658</v>
      </c>
      <c r="O646" t="str">
        <f>VLOOKUP(Table7[[#This Row],[Product_ID]],Table4_2[#All],3,FALSE)</f>
        <v>Home</v>
      </c>
      <c r="P646" t="str">
        <f>VLOOKUP(Table7[[#This Row],[Product_ID]],Table4_2[#All],4,FALSE)</f>
        <v>Decor</v>
      </c>
      <c r="Q646">
        <f>VLOOKUP(Table7[[#This Row],[Product_ID]],Table4_2[#All],5,FALSE)</f>
        <v>81.75</v>
      </c>
      <c r="R646">
        <f>VLOOKUP(Table7[[#This Row],[Product_ID]],Table4_2[#All],6,FALSE)</f>
        <v>226.05</v>
      </c>
      <c r="S646" t="s">
        <v>1757</v>
      </c>
      <c r="T646" t="str">
        <f>VLOOKUP(Table7[[#This Row],[Store_ID]],Table5[#All],2,FALSE)</f>
        <v>Martinez, Adkins and Johnson</v>
      </c>
      <c r="U646" t="str">
        <f>VLOOKUP(Table7[[#This Row],[Store_ID]],Table5[#All],3,FALSE)</f>
        <v>North</v>
      </c>
      <c r="V646" t="str">
        <f>VLOOKUP(Table7[[#This Row],[Store_ID]],Table5[#All],4,FALSE)</f>
        <v>Danielmouth</v>
      </c>
      <c r="W646" t="str">
        <f>VLOOKUP(Table7[[#This Row],[Store_ID]],Table5[#All],5,FALSE)</f>
        <v>Flagship</v>
      </c>
      <c r="X646">
        <v>1</v>
      </c>
      <c r="Y646">
        <v>172.04</v>
      </c>
      <c r="Z646">
        <v>0.04</v>
      </c>
      <c r="AA646" t="s">
        <v>1826</v>
      </c>
      <c r="AB646">
        <v>165.1584</v>
      </c>
    </row>
    <row r="647" spans="1:28" x14ac:dyDescent="0.25">
      <c r="A647" t="s">
        <v>2471</v>
      </c>
      <c r="B647" s="2">
        <v>45333</v>
      </c>
      <c r="C647" t="s">
        <v>1440</v>
      </c>
      <c r="D647" t="str">
        <f>VLOOKUP(Table7[[#This Row],[Customer_ID]],Table1[#All],2,FALSE)</f>
        <v>Michael Foley</v>
      </c>
      <c r="E647">
        <f t="shared" si="31"/>
        <v>11</v>
      </c>
      <c r="F647">
        <f t="shared" si="32"/>
        <v>2</v>
      </c>
      <c r="G647">
        <f t="shared" si="33"/>
        <v>2024</v>
      </c>
      <c r="H647">
        <f>VLOOKUP(Table7[[#This Row],[Customer_ID]],Table1[#All],3,FALSE)</f>
        <v>63</v>
      </c>
      <c r="I647" t="str">
        <f>VLOOKUP(Table7[[#This Row],[Customer_ID]],Table1[#All],4,FALSE)</f>
        <v>Female</v>
      </c>
      <c r="J647" t="str">
        <f>VLOOKUP(Table7[[#This Row],[Customer_ID]],Table1[#All],5,FALSE)</f>
        <v>Oneillfurt</v>
      </c>
      <c r="K647" t="str">
        <f>VLOOKUP(Table7[[#This Row],[Customer_ID]],Table1[#All],6,FALSE)</f>
        <v>Vermont</v>
      </c>
      <c r="L647" t="str">
        <f>VLOOKUP(Table7[[#This Row],[Customer_ID]],Table1[#All],7,FALSE)</f>
        <v>USA</v>
      </c>
      <c r="M647" t="str">
        <f>VLOOKUP(Table7[[#This Row],[Customer_ID]],Table1[#All],8,FALSE)</f>
        <v>Gold</v>
      </c>
      <c r="N647" t="s">
        <v>1656</v>
      </c>
      <c r="O647" t="str">
        <f>VLOOKUP(Table7[[#This Row],[Product_ID]],Table4_2[#All],3,FALSE)</f>
        <v>Sports</v>
      </c>
      <c r="P647" t="str">
        <f>VLOOKUP(Table7[[#This Row],[Product_ID]],Table4_2[#All],4,FALSE)</f>
        <v>Accessories</v>
      </c>
      <c r="Q647">
        <f>VLOOKUP(Table7[[#This Row],[Product_ID]],Table4_2[#All],5,FALSE)</f>
        <v>434.84</v>
      </c>
      <c r="R647">
        <f>VLOOKUP(Table7[[#This Row],[Product_ID]],Table4_2[#All],6,FALSE)</f>
        <v>185</v>
      </c>
      <c r="S647" t="s">
        <v>1757</v>
      </c>
      <c r="T647" t="str">
        <f>VLOOKUP(Table7[[#This Row],[Store_ID]],Table5[#All],2,FALSE)</f>
        <v>Martinez, Adkins and Johnson</v>
      </c>
      <c r="U647" t="str">
        <f>VLOOKUP(Table7[[#This Row],[Store_ID]],Table5[#All],3,FALSE)</f>
        <v>North</v>
      </c>
      <c r="V647" t="str">
        <f>VLOOKUP(Table7[[#This Row],[Store_ID]],Table5[#All],4,FALSE)</f>
        <v>Danielmouth</v>
      </c>
      <c r="W647" t="str">
        <f>VLOOKUP(Table7[[#This Row],[Store_ID]],Table5[#All],5,FALSE)</f>
        <v>Flagship</v>
      </c>
      <c r="X647">
        <v>1</v>
      </c>
      <c r="Y647">
        <v>389.2</v>
      </c>
      <c r="Z647">
        <v>0.05</v>
      </c>
      <c r="AA647" t="s">
        <v>1824</v>
      </c>
      <c r="AB647">
        <v>369.74</v>
      </c>
    </row>
    <row r="648" spans="1:28" x14ac:dyDescent="0.25">
      <c r="A648" t="s">
        <v>2472</v>
      </c>
      <c r="B648" s="2">
        <v>45778</v>
      </c>
      <c r="C648" t="s">
        <v>1422</v>
      </c>
      <c r="D648" t="str">
        <f>VLOOKUP(Table7[[#This Row],[Customer_ID]],Table1[#All],2,FALSE)</f>
        <v>Paul Cox</v>
      </c>
      <c r="E648">
        <f t="shared" si="31"/>
        <v>1</v>
      </c>
      <c r="F648">
        <f t="shared" si="32"/>
        <v>5</v>
      </c>
      <c r="G648">
        <f t="shared" si="33"/>
        <v>2025</v>
      </c>
      <c r="H648">
        <f>VLOOKUP(Table7[[#This Row],[Customer_ID]],Table1[#All],3,FALSE)</f>
        <v>60</v>
      </c>
      <c r="I648" t="str">
        <f>VLOOKUP(Table7[[#This Row],[Customer_ID]],Table1[#All],4,FALSE)</f>
        <v>Female</v>
      </c>
      <c r="J648" t="str">
        <f>VLOOKUP(Table7[[#This Row],[Customer_ID]],Table1[#All],5,FALSE)</f>
        <v>East Julie</v>
      </c>
      <c r="K648" t="str">
        <f>VLOOKUP(Table7[[#This Row],[Customer_ID]],Table1[#All],6,FALSE)</f>
        <v>Kansas</v>
      </c>
      <c r="L648" t="str">
        <f>VLOOKUP(Table7[[#This Row],[Customer_ID]],Table1[#All],7,FALSE)</f>
        <v>USA</v>
      </c>
      <c r="M648" t="str">
        <f>VLOOKUP(Table7[[#This Row],[Customer_ID]],Table1[#All],8,FALSE)</f>
        <v>Silver</v>
      </c>
      <c r="N648" t="s">
        <v>1702</v>
      </c>
      <c r="O648" t="str">
        <f>VLOOKUP(Table7[[#This Row],[Product_ID]],Table4_2[#All],3,FALSE)</f>
        <v>Electronics</v>
      </c>
      <c r="P648" t="str">
        <f>VLOOKUP(Table7[[#This Row],[Product_ID]],Table4_2[#All],4,FALSE)</f>
        <v>Appliances</v>
      </c>
      <c r="Q648">
        <f>VLOOKUP(Table7[[#This Row],[Product_ID]],Table4_2[#All],5,FALSE)</f>
        <v>480.9</v>
      </c>
      <c r="R648">
        <f>VLOOKUP(Table7[[#This Row],[Product_ID]],Table4_2[#All],6,FALSE)</f>
        <v>104</v>
      </c>
      <c r="S648" t="s">
        <v>1797</v>
      </c>
      <c r="T648" t="str">
        <f>VLOOKUP(Table7[[#This Row],[Store_ID]],Table5[#All],2,FALSE)</f>
        <v>Gardner, Humphrey and Contreras</v>
      </c>
      <c r="U648" t="str">
        <f>VLOOKUP(Table7[[#This Row],[Store_ID]],Table5[#All],3,FALSE)</f>
        <v>East</v>
      </c>
      <c r="V648" t="str">
        <f>VLOOKUP(Table7[[#This Row],[Store_ID]],Table5[#All],4,FALSE)</f>
        <v>Johnsonville</v>
      </c>
      <c r="W648" t="str">
        <f>VLOOKUP(Table7[[#This Row],[Store_ID]],Table5[#All],5,FALSE)</f>
        <v>Flagship</v>
      </c>
      <c r="X648">
        <v>3</v>
      </c>
      <c r="Y648">
        <v>865.96</v>
      </c>
      <c r="Z648">
        <v>0.12</v>
      </c>
      <c r="AA648" t="s">
        <v>1826</v>
      </c>
      <c r="AB648">
        <v>2286.1343999999999</v>
      </c>
    </row>
    <row r="649" spans="1:28" x14ac:dyDescent="0.25">
      <c r="A649" t="s">
        <v>2473</v>
      </c>
      <c r="B649" s="2">
        <v>45592</v>
      </c>
      <c r="C649" t="s">
        <v>562</v>
      </c>
      <c r="D649" t="str">
        <f>VLOOKUP(Table7[[#This Row],[Customer_ID]],Table1[#All],2,FALSE)</f>
        <v>Steve Mclaughlin</v>
      </c>
      <c r="E649">
        <f t="shared" si="31"/>
        <v>27</v>
      </c>
      <c r="F649">
        <f t="shared" si="32"/>
        <v>10</v>
      </c>
      <c r="G649">
        <f t="shared" si="33"/>
        <v>2024</v>
      </c>
      <c r="H649">
        <f>VLOOKUP(Table7[[#This Row],[Customer_ID]],Table1[#All],3,FALSE)</f>
        <v>64</v>
      </c>
      <c r="I649" t="str">
        <f>VLOOKUP(Table7[[#This Row],[Customer_ID]],Table1[#All],4,FALSE)</f>
        <v>Male</v>
      </c>
      <c r="J649" t="str">
        <f>VLOOKUP(Table7[[#This Row],[Customer_ID]],Table1[#All],5,FALSE)</f>
        <v>Josephmouth</v>
      </c>
      <c r="K649" t="str">
        <f>VLOOKUP(Table7[[#This Row],[Customer_ID]],Table1[#All],6,FALSE)</f>
        <v>New Hampshire</v>
      </c>
      <c r="L649" t="str">
        <f>VLOOKUP(Table7[[#This Row],[Customer_ID]],Table1[#All],7,FALSE)</f>
        <v>USA</v>
      </c>
      <c r="M649" t="str">
        <f>VLOOKUP(Table7[[#This Row],[Customer_ID]],Table1[#All],8,FALSE)</f>
        <v>Bronze</v>
      </c>
      <c r="N649" t="s">
        <v>1586</v>
      </c>
      <c r="O649" t="str">
        <f>VLOOKUP(Table7[[#This Row],[Product_ID]],Table4_2[#All],3,FALSE)</f>
        <v>Sports</v>
      </c>
      <c r="P649" t="str">
        <f>VLOOKUP(Table7[[#This Row],[Product_ID]],Table4_2[#All],4,FALSE)</f>
        <v>Equipment</v>
      </c>
      <c r="Q649">
        <f>VLOOKUP(Table7[[#This Row],[Product_ID]],Table4_2[#All],5,FALSE)</f>
        <v>21.34</v>
      </c>
      <c r="R649">
        <f>VLOOKUP(Table7[[#This Row],[Product_ID]],Table4_2[#All],6,FALSE)</f>
        <v>65</v>
      </c>
      <c r="S649" t="s">
        <v>1757</v>
      </c>
      <c r="T649" t="str">
        <f>VLOOKUP(Table7[[#This Row],[Store_ID]],Table5[#All],2,FALSE)</f>
        <v>Martinez, Adkins and Johnson</v>
      </c>
      <c r="U649" t="str">
        <f>VLOOKUP(Table7[[#This Row],[Store_ID]],Table5[#All],3,FALSE)</f>
        <v>North</v>
      </c>
      <c r="V649" t="str">
        <f>VLOOKUP(Table7[[#This Row],[Store_ID]],Table5[#All],4,FALSE)</f>
        <v>Danielmouth</v>
      </c>
      <c r="W649" t="str">
        <f>VLOOKUP(Table7[[#This Row],[Store_ID]],Table5[#All],5,FALSE)</f>
        <v>Flagship</v>
      </c>
      <c r="X649">
        <v>3</v>
      </c>
      <c r="Y649">
        <v>79.95</v>
      </c>
      <c r="Z649">
        <v>0.2</v>
      </c>
      <c r="AA649" t="s">
        <v>1829</v>
      </c>
      <c r="AB649">
        <v>191.88</v>
      </c>
    </row>
    <row r="650" spans="1:28" x14ac:dyDescent="0.25">
      <c r="A650" t="s">
        <v>2474</v>
      </c>
      <c r="B650" s="2">
        <v>45259</v>
      </c>
      <c r="C650" t="s">
        <v>1190</v>
      </c>
      <c r="D650" t="str">
        <f>VLOOKUP(Table7[[#This Row],[Customer_ID]],Table1[#All],2,FALSE)</f>
        <v>Erika Padilla</v>
      </c>
      <c r="E650">
        <f t="shared" si="31"/>
        <v>29</v>
      </c>
      <c r="F650">
        <f t="shared" si="32"/>
        <v>11</v>
      </c>
      <c r="G650">
        <f t="shared" si="33"/>
        <v>2023</v>
      </c>
      <c r="H650">
        <f>VLOOKUP(Table7[[#This Row],[Customer_ID]],Table1[#All],3,FALSE)</f>
        <v>50</v>
      </c>
      <c r="I650" t="str">
        <f>VLOOKUP(Table7[[#This Row],[Customer_ID]],Table1[#All],4,FALSE)</f>
        <v>Male</v>
      </c>
      <c r="J650" t="str">
        <f>VLOOKUP(Table7[[#This Row],[Customer_ID]],Table1[#All],5,FALSE)</f>
        <v>Andrewsland</v>
      </c>
      <c r="K650" t="str">
        <f>VLOOKUP(Table7[[#This Row],[Customer_ID]],Table1[#All],6,FALSE)</f>
        <v>Alabama</v>
      </c>
      <c r="L650" t="str">
        <f>VLOOKUP(Table7[[#This Row],[Customer_ID]],Table1[#All],7,FALSE)</f>
        <v>USA</v>
      </c>
      <c r="M650" t="str">
        <f>VLOOKUP(Table7[[#This Row],[Customer_ID]],Table1[#All],8,FALSE)</f>
        <v>Silver</v>
      </c>
      <c r="N650" t="s">
        <v>1600</v>
      </c>
      <c r="O650" t="str">
        <f>VLOOKUP(Table7[[#This Row],[Product_ID]],Table4_2[#All],3,FALSE)</f>
        <v>Electronics</v>
      </c>
      <c r="P650" t="str">
        <f>VLOOKUP(Table7[[#This Row],[Product_ID]],Table4_2[#All],4,FALSE)</f>
        <v>Audio</v>
      </c>
      <c r="Q650">
        <f>VLOOKUP(Table7[[#This Row],[Product_ID]],Table4_2[#All],5,FALSE)</f>
        <v>322.41000000000003</v>
      </c>
      <c r="R650">
        <f>VLOOKUP(Table7[[#This Row],[Product_ID]],Table4_2[#All],6,FALSE)</f>
        <v>213</v>
      </c>
      <c r="S650" t="s">
        <v>1779</v>
      </c>
      <c r="T650" t="str">
        <f>VLOOKUP(Table7[[#This Row],[Store_ID]],Table5[#All],2,FALSE)</f>
        <v>Martinez-Mullins</v>
      </c>
      <c r="U650" t="str">
        <f>VLOOKUP(Table7[[#This Row],[Store_ID]],Table5[#All],3,FALSE)</f>
        <v>South</v>
      </c>
      <c r="V650" t="str">
        <f>VLOOKUP(Table7[[#This Row],[Store_ID]],Table5[#All],4,FALSE)</f>
        <v>Williamsfurt</v>
      </c>
      <c r="W650" t="str">
        <f>VLOOKUP(Table7[[#This Row],[Store_ID]],Table5[#All],5,FALSE)</f>
        <v>Online</v>
      </c>
      <c r="X650">
        <v>1</v>
      </c>
      <c r="Y650">
        <v>566.5</v>
      </c>
      <c r="Z650">
        <v>0.25</v>
      </c>
      <c r="AA650" t="s">
        <v>1829</v>
      </c>
      <c r="AB650">
        <v>424.875</v>
      </c>
    </row>
    <row r="651" spans="1:28" x14ac:dyDescent="0.25">
      <c r="A651" t="s">
        <v>2475</v>
      </c>
      <c r="B651" s="2">
        <v>45801</v>
      </c>
      <c r="C651" t="s">
        <v>1252</v>
      </c>
      <c r="D651" t="str">
        <f>VLOOKUP(Table7[[#This Row],[Customer_ID]],Table1[#All],2,FALSE)</f>
        <v>Cassandra Perez</v>
      </c>
      <c r="E651">
        <f t="shared" si="31"/>
        <v>24</v>
      </c>
      <c r="F651">
        <f t="shared" si="32"/>
        <v>5</v>
      </c>
      <c r="G651">
        <f t="shared" si="33"/>
        <v>2025</v>
      </c>
      <c r="H651">
        <f>VLOOKUP(Table7[[#This Row],[Customer_ID]],Table1[#All],3,FALSE)</f>
        <v>31</v>
      </c>
      <c r="I651" t="str">
        <f>VLOOKUP(Table7[[#This Row],[Customer_ID]],Table1[#All],4,FALSE)</f>
        <v>Male</v>
      </c>
      <c r="J651" t="str">
        <f>VLOOKUP(Table7[[#This Row],[Customer_ID]],Table1[#All],5,FALSE)</f>
        <v>Brandonville</v>
      </c>
      <c r="K651" t="str">
        <f>VLOOKUP(Table7[[#This Row],[Customer_ID]],Table1[#All],6,FALSE)</f>
        <v>Mississippi</v>
      </c>
      <c r="L651" t="str">
        <f>VLOOKUP(Table7[[#This Row],[Customer_ID]],Table1[#All],7,FALSE)</f>
        <v>USA</v>
      </c>
      <c r="M651" t="str">
        <f>VLOOKUP(Table7[[#This Row],[Customer_ID]],Table1[#All],8,FALSE)</f>
        <v>Bronze</v>
      </c>
      <c r="N651" t="s">
        <v>1590</v>
      </c>
      <c r="O651" t="str">
        <f>VLOOKUP(Table7[[#This Row],[Product_ID]],Table4_2[#All],3,FALSE)</f>
        <v>Home</v>
      </c>
      <c r="P651" t="str">
        <f>VLOOKUP(Table7[[#This Row],[Product_ID]],Table4_2[#All],4,FALSE)</f>
        <v>Storage</v>
      </c>
      <c r="Q651">
        <f>VLOOKUP(Table7[[#This Row],[Product_ID]],Table4_2[#All],5,FALSE)</f>
        <v>123.46</v>
      </c>
      <c r="R651">
        <f>VLOOKUP(Table7[[#This Row],[Product_ID]],Table4_2[#All],6,FALSE)</f>
        <v>76</v>
      </c>
      <c r="S651" t="s">
        <v>1752</v>
      </c>
      <c r="T651" t="str">
        <f>VLOOKUP(Table7[[#This Row],[Store_ID]],Table5[#All],2,FALSE)</f>
        <v>Rivera-Warner</v>
      </c>
      <c r="U651" t="str">
        <f>VLOOKUP(Table7[[#This Row],[Store_ID]],Table5[#All],3,FALSE)</f>
        <v>East</v>
      </c>
      <c r="V651" t="str">
        <f>VLOOKUP(Table7[[#This Row],[Store_ID]],Table5[#All],4,FALSE)</f>
        <v>Washingtonfurt</v>
      </c>
      <c r="W651" t="str">
        <f>VLOOKUP(Table7[[#This Row],[Store_ID]],Table5[#All],5,FALSE)</f>
        <v>Flagship</v>
      </c>
      <c r="X651">
        <v>2</v>
      </c>
      <c r="Y651">
        <v>347.95</v>
      </c>
      <c r="Z651">
        <v>0.13</v>
      </c>
      <c r="AA651" t="s">
        <v>1829</v>
      </c>
      <c r="AB651">
        <v>605.43299999999999</v>
      </c>
    </row>
    <row r="652" spans="1:28" x14ac:dyDescent="0.25">
      <c r="A652" t="s">
        <v>2476</v>
      </c>
      <c r="B652" s="2">
        <v>45347</v>
      </c>
      <c r="C652" t="s">
        <v>681</v>
      </c>
      <c r="D652" t="str">
        <f>VLOOKUP(Table7[[#This Row],[Customer_ID]],Table1[#All],2,FALSE)</f>
        <v>Joan Johnson</v>
      </c>
      <c r="E652">
        <f t="shared" si="31"/>
        <v>25</v>
      </c>
      <c r="F652">
        <f t="shared" si="32"/>
        <v>2</v>
      </c>
      <c r="G652">
        <f t="shared" si="33"/>
        <v>2024</v>
      </c>
      <c r="H652">
        <f>VLOOKUP(Table7[[#This Row],[Customer_ID]],Table1[#All],3,FALSE)</f>
        <v>50</v>
      </c>
      <c r="I652" t="str">
        <f>VLOOKUP(Table7[[#This Row],[Customer_ID]],Table1[#All],4,FALSE)</f>
        <v>Female</v>
      </c>
      <c r="J652" t="str">
        <f>VLOOKUP(Table7[[#This Row],[Customer_ID]],Table1[#All],5,FALSE)</f>
        <v>Lake Josephport</v>
      </c>
      <c r="K652" t="str">
        <f>VLOOKUP(Table7[[#This Row],[Customer_ID]],Table1[#All],6,FALSE)</f>
        <v>Maine</v>
      </c>
      <c r="L652" t="str">
        <f>VLOOKUP(Table7[[#This Row],[Customer_ID]],Table1[#All],7,FALSE)</f>
        <v>USA</v>
      </c>
      <c r="M652" t="str">
        <f>VLOOKUP(Table7[[#This Row],[Customer_ID]],Table1[#All],8,FALSE)</f>
        <v>Platinum</v>
      </c>
      <c r="N652" t="s">
        <v>1664</v>
      </c>
      <c r="O652" t="str">
        <f>VLOOKUP(Table7[[#This Row],[Product_ID]],Table4_2[#All],3,FALSE)</f>
        <v>Clothing</v>
      </c>
      <c r="P652" t="str">
        <f>VLOOKUP(Table7[[#This Row],[Product_ID]],Table4_2[#All],4,FALSE)</f>
        <v>Accessories</v>
      </c>
      <c r="Q652">
        <f>VLOOKUP(Table7[[#This Row],[Product_ID]],Table4_2[#All],5,FALSE)</f>
        <v>113.83</v>
      </c>
      <c r="R652">
        <f>VLOOKUP(Table7[[#This Row],[Product_ID]],Table4_2[#All],6,FALSE)</f>
        <v>485</v>
      </c>
      <c r="S652" t="s">
        <v>1766</v>
      </c>
      <c r="T652" t="str">
        <f>VLOOKUP(Table7[[#This Row],[Store_ID]],Table5[#All],2,FALSE)</f>
        <v>Johnson-Wright</v>
      </c>
      <c r="U652" t="str">
        <f>VLOOKUP(Table7[[#This Row],[Store_ID]],Table5[#All],3,FALSE)</f>
        <v>North</v>
      </c>
      <c r="V652" t="str">
        <f>VLOOKUP(Table7[[#This Row],[Store_ID]],Table5[#All],4,FALSE)</f>
        <v>Hoodberg</v>
      </c>
      <c r="W652" t="str">
        <f>VLOOKUP(Table7[[#This Row],[Store_ID]],Table5[#All],5,FALSE)</f>
        <v>Outlet</v>
      </c>
      <c r="X652">
        <v>2</v>
      </c>
      <c r="Y652">
        <v>250.83</v>
      </c>
      <c r="Z652">
        <v>0.15</v>
      </c>
      <c r="AA652" t="s">
        <v>1826</v>
      </c>
      <c r="AB652">
        <v>426.411</v>
      </c>
    </row>
    <row r="653" spans="1:28" x14ac:dyDescent="0.25">
      <c r="A653" t="s">
        <v>2477</v>
      </c>
      <c r="B653" s="2">
        <v>45721</v>
      </c>
      <c r="C653" t="s">
        <v>502</v>
      </c>
      <c r="D653" t="str">
        <f>VLOOKUP(Table7[[#This Row],[Customer_ID]],Table1[#All],2,FALSE)</f>
        <v>Denise Griffin</v>
      </c>
      <c r="E653">
        <f t="shared" si="31"/>
        <v>5</v>
      </c>
      <c r="F653">
        <f t="shared" si="32"/>
        <v>3</v>
      </c>
      <c r="G653">
        <f t="shared" si="33"/>
        <v>2025</v>
      </c>
      <c r="H653">
        <f>VLOOKUP(Table7[[#This Row],[Customer_ID]],Table1[#All],3,FALSE)</f>
        <v>33</v>
      </c>
      <c r="I653" t="str">
        <f>VLOOKUP(Table7[[#This Row],[Customer_ID]],Table1[#All],4,FALSE)</f>
        <v>Male</v>
      </c>
      <c r="J653" t="str">
        <f>VLOOKUP(Table7[[#This Row],[Customer_ID]],Table1[#All],5,FALSE)</f>
        <v>West Markhaven</v>
      </c>
      <c r="K653" t="str">
        <f>VLOOKUP(Table7[[#This Row],[Customer_ID]],Table1[#All],6,FALSE)</f>
        <v>Florida</v>
      </c>
      <c r="L653" t="str">
        <f>VLOOKUP(Table7[[#This Row],[Customer_ID]],Table1[#All],7,FALSE)</f>
        <v>USA</v>
      </c>
      <c r="M653" t="str">
        <f>VLOOKUP(Table7[[#This Row],[Customer_ID]],Table1[#All],8,FALSE)</f>
        <v>Platinum</v>
      </c>
      <c r="N653" t="s">
        <v>1690</v>
      </c>
      <c r="O653" t="str">
        <f>VLOOKUP(Table7[[#This Row],[Product_ID]],Table4_2[#All],3,FALSE)</f>
        <v>Beauty</v>
      </c>
      <c r="P653" t="str">
        <f>VLOOKUP(Table7[[#This Row],[Product_ID]],Table4_2[#All],4,FALSE)</f>
        <v>Haircare</v>
      </c>
      <c r="Q653">
        <f>VLOOKUP(Table7[[#This Row],[Product_ID]],Table4_2[#All],5,FALSE)</f>
        <v>214.32</v>
      </c>
      <c r="R653">
        <f>VLOOKUP(Table7[[#This Row],[Product_ID]],Table4_2[#All],6,FALSE)</f>
        <v>383</v>
      </c>
      <c r="S653" t="s">
        <v>1757</v>
      </c>
      <c r="T653" t="str">
        <f>VLOOKUP(Table7[[#This Row],[Store_ID]],Table5[#All],2,FALSE)</f>
        <v>Martinez, Adkins and Johnson</v>
      </c>
      <c r="U653" t="str">
        <f>VLOOKUP(Table7[[#This Row],[Store_ID]],Table5[#All],3,FALSE)</f>
        <v>North</v>
      </c>
      <c r="V653" t="str">
        <f>VLOOKUP(Table7[[#This Row],[Store_ID]],Table5[#All],4,FALSE)</f>
        <v>Danielmouth</v>
      </c>
      <c r="W653" t="str">
        <f>VLOOKUP(Table7[[#This Row],[Store_ID]],Table5[#All],5,FALSE)</f>
        <v>Flagship</v>
      </c>
      <c r="X653">
        <v>1</v>
      </c>
      <c r="Y653">
        <v>888.05</v>
      </c>
      <c r="Z653">
        <v>0.2</v>
      </c>
      <c r="AA653" t="s">
        <v>1826</v>
      </c>
      <c r="AB653">
        <v>710.44</v>
      </c>
    </row>
    <row r="654" spans="1:28" x14ac:dyDescent="0.25">
      <c r="A654" t="s">
        <v>2478</v>
      </c>
      <c r="B654" s="2">
        <v>45531</v>
      </c>
      <c r="C654" t="s">
        <v>36</v>
      </c>
      <c r="D654" t="str">
        <f>VLOOKUP(Table7[[#This Row],[Customer_ID]],Table1[#All],2,FALSE)</f>
        <v>Amber Jackson</v>
      </c>
      <c r="E654">
        <f t="shared" si="31"/>
        <v>27</v>
      </c>
      <c r="F654">
        <f t="shared" si="32"/>
        <v>8</v>
      </c>
      <c r="G654">
        <f t="shared" si="33"/>
        <v>2024</v>
      </c>
      <c r="H654">
        <f>VLOOKUP(Table7[[#This Row],[Customer_ID]],Table1[#All],3,FALSE)</f>
        <v>29</v>
      </c>
      <c r="I654" t="str">
        <f>VLOOKUP(Table7[[#This Row],[Customer_ID]],Table1[#All],4,FALSE)</f>
        <v>Female</v>
      </c>
      <c r="J654" t="str">
        <f>VLOOKUP(Table7[[#This Row],[Customer_ID]],Table1[#All],5,FALSE)</f>
        <v>Deborahborough</v>
      </c>
      <c r="K654" t="str">
        <f>VLOOKUP(Table7[[#This Row],[Customer_ID]],Table1[#All],6,FALSE)</f>
        <v>South Dakota</v>
      </c>
      <c r="L654" t="str">
        <f>VLOOKUP(Table7[[#This Row],[Customer_ID]],Table1[#All],7,FALSE)</f>
        <v>USA</v>
      </c>
      <c r="M654" t="str">
        <f>VLOOKUP(Table7[[#This Row],[Customer_ID]],Table1[#All],8,FALSE)</f>
        <v>Platinum</v>
      </c>
      <c r="N654" t="s">
        <v>1626</v>
      </c>
      <c r="O654" t="str">
        <f>VLOOKUP(Table7[[#This Row],[Product_ID]],Table4_2[#All],3,FALSE)</f>
        <v>Electronics</v>
      </c>
      <c r="P654" t="str">
        <f>VLOOKUP(Table7[[#This Row],[Product_ID]],Table4_2[#All],4,FALSE)</f>
        <v>Mobile</v>
      </c>
      <c r="Q654">
        <f>VLOOKUP(Table7[[#This Row],[Product_ID]],Table4_2[#All],5,FALSE)</f>
        <v>326.06</v>
      </c>
      <c r="R654">
        <f>VLOOKUP(Table7[[#This Row],[Product_ID]],Table4_2[#All],6,FALSE)</f>
        <v>301</v>
      </c>
      <c r="S654" t="s">
        <v>1810</v>
      </c>
      <c r="T654" t="str">
        <f>VLOOKUP(Table7[[#This Row],[Store_ID]],Table5[#All],2,FALSE)</f>
        <v>Guerrero-Schmitt</v>
      </c>
      <c r="U654" t="str">
        <f>VLOOKUP(Table7[[#This Row],[Store_ID]],Table5[#All],3,FALSE)</f>
        <v>East</v>
      </c>
      <c r="V654" t="str">
        <f>VLOOKUP(Table7[[#This Row],[Store_ID]],Table5[#All],4,FALSE)</f>
        <v>East Stevechester</v>
      </c>
      <c r="W654" t="str">
        <f>VLOOKUP(Table7[[#This Row],[Store_ID]],Table5[#All],5,FALSE)</f>
        <v>Flagship</v>
      </c>
      <c r="X654">
        <v>2</v>
      </c>
      <c r="Y654">
        <v>673.02</v>
      </c>
      <c r="Z654">
        <v>0.11</v>
      </c>
      <c r="AA654" t="s">
        <v>1826</v>
      </c>
      <c r="AB654">
        <v>1197.9756</v>
      </c>
    </row>
    <row r="655" spans="1:28" x14ac:dyDescent="0.25">
      <c r="A655" t="s">
        <v>2479</v>
      </c>
      <c r="B655" s="2">
        <v>45332</v>
      </c>
      <c r="C655" t="s">
        <v>1362</v>
      </c>
      <c r="D655" t="str">
        <f>VLOOKUP(Table7[[#This Row],[Customer_ID]],Table1[#All],2,FALSE)</f>
        <v>Tammy Trevino</v>
      </c>
      <c r="E655">
        <f t="shared" si="31"/>
        <v>10</v>
      </c>
      <c r="F655">
        <f t="shared" si="32"/>
        <v>2</v>
      </c>
      <c r="G655">
        <f t="shared" si="33"/>
        <v>2024</v>
      </c>
      <c r="H655">
        <f>VLOOKUP(Table7[[#This Row],[Customer_ID]],Table1[#All],3,FALSE)</f>
        <v>60</v>
      </c>
      <c r="I655" t="str">
        <f>VLOOKUP(Table7[[#This Row],[Customer_ID]],Table1[#All],4,FALSE)</f>
        <v>Male</v>
      </c>
      <c r="J655" t="str">
        <f>VLOOKUP(Table7[[#This Row],[Customer_ID]],Table1[#All],5,FALSE)</f>
        <v>Justinberg</v>
      </c>
      <c r="K655" t="str">
        <f>VLOOKUP(Table7[[#This Row],[Customer_ID]],Table1[#All],6,FALSE)</f>
        <v>North Dakota</v>
      </c>
      <c r="L655" t="str">
        <f>VLOOKUP(Table7[[#This Row],[Customer_ID]],Table1[#All],7,FALSE)</f>
        <v>USA</v>
      </c>
      <c r="M655" t="str">
        <f>VLOOKUP(Table7[[#This Row],[Customer_ID]],Table1[#All],8,FALSE)</f>
        <v>Silver</v>
      </c>
      <c r="N655" t="s">
        <v>1676</v>
      </c>
      <c r="O655" t="str">
        <f>VLOOKUP(Table7[[#This Row],[Product_ID]],Table4_2[#All],3,FALSE)</f>
        <v>Beauty</v>
      </c>
      <c r="P655" t="str">
        <f>VLOOKUP(Table7[[#This Row],[Product_ID]],Table4_2[#All],4,FALSE)</f>
        <v>Makeup</v>
      </c>
      <c r="Q655">
        <f>VLOOKUP(Table7[[#This Row],[Product_ID]],Table4_2[#All],5,FALSE)</f>
        <v>299.11</v>
      </c>
      <c r="R655">
        <f>VLOOKUP(Table7[[#This Row],[Product_ID]],Table4_2[#All],6,FALSE)</f>
        <v>118</v>
      </c>
      <c r="S655" t="s">
        <v>1766</v>
      </c>
      <c r="T655" t="str">
        <f>VLOOKUP(Table7[[#This Row],[Store_ID]],Table5[#All],2,FALSE)</f>
        <v>Johnson-Wright</v>
      </c>
      <c r="U655" t="str">
        <f>VLOOKUP(Table7[[#This Row],[Store_ID]],Table5[#All],3,FALSE)</f>
        <v>North</v>
      </c>
      <c r="V655" t="str">
        <f>VLOOKUP(Table7[[#This Row],[Store_ID]],Table5[#All],4,FALSE)</f>
        <v>Hoodberg</v>
      </c>
      <c r="W655" t="str">
        <f>VLOOKUP(Table7[[#This Row],[Store_ID]],Table5[#All],5,FALSE)</f>
        <v>Outlet</v>
      </c>
      <c r="X655">
        <v>2</v>
      </c>
      <c r="Y655">
        <v>492.62</v>
      </c>
      <c r="Z655">
        <v>0.26</v>
      </c>
      <c r="AA655" t="s">
        <v>1829</v>
      </c>
      <c r="AB655">
        <v>729.07759999999996</v>
      </c>
    </row>
    <row r="656" spans="1:28" x14ac:dyDescent="0.25">
      <c r="A656" t="s">
        <v>2480</v>
      </c>
      <c r="B656" s="2">
        <v>45344</v>
      </c>
      <c r="C656" t="s">
        <v>1175</v>
      </c>
      <c r="D656" t="str">
        <f>VLOOKUP(Table7[[#This Row],[Customer_ID]],Table1[#All],2,FALSE)</f>
        <v>Michele Burke</v>
      </c>
      <c r="E656">
        <f t="shared" si="31"/>
        <v>22</v>
      </c>
      <c r="F656">
        <f t="shared" si="32"/>
        <v>2</v>
      </c>
      <c r="G656">
        <f t="shared" si="33"/>
        <v>2024</v>
      </c>
      <c r="H656">
        <f>VLOOKUP(Table7[[#This Row],[Customer_ID]],Table1[#All],3,FALSE)</f>
        <v>30</v>
      </c>
      <c r="I656" t="str">
        <f>VLOOKUP(Table7[[#This Row],[Customer_ID]],Table1[#All],4,FALSE)</f>
        <v>Male</v>
      </c>
      <c r="J656" t="str">
        <f>VLOOKUP(Table7[[#This Row],[Customer_ID]],Table1[#All],5,FALSE)</f>
        <v>Chambersberg</v>
      </c>
      <c r="K656" t="str">
        <f>VLOOKUP(Table7[[#This Row],[Customer_ID]],Table1[#All],6,FALSE)</f>
        <v>Connecticut</v>
      </c>
      <c r="L656" t="str">
        <f>VLOOKUP(Table7[[#This Row],[Customer_ID]],Table1[#All],7,FALSE)</f>
        <v>USA</v>
      </c>
      <c r="M656" t="str">
        <f>VLOOKUP(Table7[[#This Row],[Customer_ID]],Table1[#All],8,FALSE)</f>
        <v>Bronze</v>
      </c>
      <c r="N656" t="s">
        <v>1718</v>
      </c>
      <c r="O656" t="str">
        <f>VLOOKUP(Table7[[#This Row],[Product_ID]],Table4_2[#All],3,FALSE)</f>
        <v>Clothing</v>
      </c>
      <c r="P656" t="str">
        <f>VLOOKUP(Table7[[#This Row],[Product_ID]],Table4_2[#All],4,FALSE)</f>
        <v>Accessories</v>
      </c>
      <c r="Q656">
        <f>VLOOKUP(Table7[[#This Row],[Product_ID]],Table4_2[#All],5,FALSE)</f>
        <v>119.57</v>
      </c>
      <c r="R656">
        <f>VLOOKUP(Table7[[#This Row],[Product_ID]],Table4_2[#All],6,FALSE)</f>
        <v>210</v>
      </c>
      <c r="S656" t="s">
        <v>1766</v>
      </c>
      <c r="T656" t="str">
        <f>VLOOKUP(Table7[[#This Row],[Store_ID]],Table5[#All],2,FALSE)</f>
        <v>Johnson-Wright</v>
      </c>
      <c r="U656" t="str">
        <f>VLOOKUP(Table7[[#This Row],[Store_ID]],Table5[#All],3,FALSE)</f>
        <v>North</v>
      </c>
      <c r="V656" t="str">
        <f>VLOOKUP(Table7[[#This Row],[Store_ID]],Table5[#All],4,FALSE)</f>
        <v>Hoodberg</v>
      </c>
      <c r="W656" t="str">
        <f>VLOOKUP(Table7[[#This Row],[Store_ID]],Table5[#All],5,FALSE)</f>
        <v>Outlet</v>
      </c>
      <c r="X656">
        <v>4</v>
      </c>
      <c r="Y656">
        <v>986.93</v>
      </c>
      <c r="Z656">
        <v>0.01</v>
      </c>
      <c r="AA656" t="s">
        <v>1824</v>
      </c>
      <c r="AB656">
        <v>3908.2428</v>
      </c>
    </row>
    <row r="657" spans="1:28" x14ac:dyDescent="0.25">
      <c r="A657" t="s">
        <v>2481</v>
      </c>
      <c r="B657" s="2">
        <v>45388</v>
      </c>
      <c r="C657" t="s">
        <v>1475</v>
      </c>
      <c r="D657" t="str">
        <f>VLOOKUP(Table7[[#This Row],[Customer_ID]],Table1[#All],2,FALSE)</f>
        <v>Dylan Gutierrez</v>
      </c>
      <c r="E657">
        <f t="shared" si="31"/>
        <v>6</v>
      </c>
      <c r="F657">
        <f t="shared" si="32"/>
        <v>4</v>
      </c>
      <c r="G657">
        <f t="shared" si="33"/>
        <v>2024</v>
      </c>
      <c r="H657">
        <f>VLOOKUP(Table7[[#This Row],[Customer_ID]],Table1[#All],3,FALSE)</f>
        <v>40</v>
      </c>
      <c r="I657" t="str">
        <f>VLOOKUP(Table7[[#This Row],[Customer_ID]],Table1[#All],4,FALSE)</f>
        <v>Male</v>
      </c>
      <c r="J657" t="str">
        <f>VLOOKUP(Table7[[#This Row],[Customer_ID]],Table1[#All],5,FALSE)</f>
        <v>New Jamesview</v>
      </c>
      <c r="K657" t="str">
        <f>VLOOKUP(Table7[[#This Row],[Customer_ID]],Table1[#All],6,FALSE)</f>
        <v>West Virginia</v>
      </c>
      <c r="L657" t="str">
        <f>VLOOKUP(Table7[[#This Row],[Customer_ID]],Table1[#All],7,FALSE)</f>
        <v>USA</v>
      </c>
      <c r="M657" t="str">
        <f>VLOOKUP(Table7[[#This Row],[Customer_ID]],Table1[#All],8,FALSE)</f>
        <v>Bronze</v>
      </c>
      <c r="N657" t="s">
        <v>1592</v>
      </c>
      <c r="O657" t="str">
        <f>VLOOKUP(Table7[[#This Row],[Product_ID]],Table4_2[#All],3,FALSE)</f>
        <v>Sports</v>
      </c>
      <c r="P657" t="str">
        <f>VLOOKUP(Table7[[#This Row],[Product_ID]],Table4_2[#All],4,FALSE)</f>
        <v>Equipment</v>
      </c>
      <c r="Q657">
        <f>VLOOKUP(Table7[[#This Row],[Product_ID]],Table4_2[#All],5,FALSE)</f>
        <v>484.62</v>
      </c>
      <c r="R657">
        <f>VLOOKUP(Table7[[#This Row],[Product_ID]],Table4_2[#All],6,FALSE)</f>
        <v>432</v>
      </c>
      <c r="S657" t="s">
        <v>1794</v>
      </c>
      <c r="T657" t="str">
        <f>VLOOKUP(Table7[[#This Row],[Store_ID]],Table5[#All],2,FALSE)</f>
        <v>Thomas, Bridges and Harris</v>
      </c>
      <c r="U657" t="str">
        <f>VLOOKUP(Table7[[#This Row],[Store_ID]],Table5[#All],3,FALSE)</f>
        <v>North</v>
      </c>
      <c r="V657" t="str">
        <f>VLOOKUP(Table7[[#This Row],[Store_ID]],Table5[#All],4,FALSE)</f>
        <v>Sabrinatown</v>
      </c>
      <c r="W657" t="str">
        <f>VLOOKUP(Table7[[#This Row],[Store_ID]],Table5[#All],5,FALSE)</f>
        <v>Online</v>
      </c>
      <c r="X657">
        <v>4</v>
      </c>
      <c r="Y657">
        <v>411.68</v>
      </c>
      <c r="Z657">
        <v>0.06</v>
      </c>
      <c r="AA657" t="s">
        <v>1826</v>
      </c>
      <c r="AB657">
        <v>1547.9168</v>
      </c>
    </row>
    <row r="658" spans="1:28" x14ac:dyDescent="0.25">
      <c r="A658" t="s">
        <v>2482</v>
      </c>
      <c r="B658" s="2">
        <v>45397</v>
      </c>
      <c r="C658" t="s">
        <v>711</v>
      </c>
      <c r="D658" t="str">
        <f>VLOOKUP(Table7[[#This Row],[Customer_ID]],Table1[#All],2,FALSE)</f>
        <v>Jordan Wells</v>
      </c>
      <c r="E658">
        <f t="shared" si="31"/>
        <v>15</v>
      </c>
      <c r="F658">
        <f t="shared" si="32"/>
        <v>4</v>
      </c>
      <c r="G658">
        <f t="shared" si="33"/>
        <v>2024</v>
      </c>
      <c r="H658">
        <f>VLOOKUP(Table7[[#This Row],[Customer_ID]],Table1[#All],3,FALSE)</f>
        <v>47</v>
      </c>
      <c r="I658" t="str">
        <f>VLOOKUP(Table7[[#This Row],[Customer_ID]],Table1[#All],4,FALSE)</f>
        <v>Female</v>
      </c>
      <c r="J658" t="str">
        <f>VLOOKUP(Table7[[#This Row],[Customer_ID]],Table1[#All],5,FALSE)</f>
        <v xml:space="preserve">Phillipschester   </v>
      </c>
      <c r="K658" t="str">
        <f>VLOOKUP(Table7[[#This Row],[Customer_ID]],Table1[#All],6,FALSE)</f>
        <v>New Jersey</v>
      </c>
      <c r="L658" t="str">
        <f>VLOOKUP(Table7[[#This Row],[Customer_ID]],Table1[#All],7,FALSE)</f>
        <v>USA</v>
      </c>
      <c r="M658" t="str">
        <f>VLOOKUP(Table7[[#This Row],[Customer_ID]],Table1[#All],8,FALSE)</f>
        <v>Gold</v>
      </c>
      <c r="N658" t="s">
        <v>1620</v>
      </c>
      <c r="O658" t="str">
        <f>VLOOKUP(Table7[[#This Row],[Product_ID]],Table4_2[#All],3,FALSE)</f>
        <v>Clothing</v>
      </c>
      <c r="P658" t="str">
        <f>VLOOKUP(Table7[[#This Row],[Product_ID]],Table4_2[#All],4,FALSE)</f>
        <v>Tops</v>
      </c>
      <c r="Q658">
        <f>VLOOKUP(Table7[[#This Row],[Product_ID]],Table4_2[#All],5,FALSE)</f>
        <v>223.43</v>
      </c>
      <c r="R658">
        <f>VLOOKUP(Table7[[#This Row],[Product_ID]],Table4_2[#All],6,FALSE)</f>
        <v>154</v>
      </c>
      <c r="S658" t="s">
        <v>1807</v>
      </c>
      <c r="T658" t="str">
        <f>VLOOKUP(Table7[[#This Row],[Store_ID]],Table5[#All],2,FALSE)</f>
        <v>Holloway Ltd</v>
      </c>
      <c r="U658" t="str">
        <f>VLOOKUP(Table7[[#This Row],[Store_ID]],Table5[#All],3,FALSE)</f>
        <v>North</v>
      </c>
      <c r="V658" t="str">
        <f>VLOOKUP(Table7[[#This Row],[Store_ID]],Table5[#All],4,FALSE)</f>
        <v>Bensonhaven</v>
      </c>
      <c r="W658" t="str">
        <f>VLOOKUP(Table7[[#This Row],[Store_ID]],Table5[#All],5,FALSE)</f>
        <v>Flagship</v>
      </c>
      <c r="X658">
        <v>2</v>
      </c>
      <c r="Y658">
        <v>637.55999999999995</v>
      </c>
      <c r="Z658">
        <v>0.05</v>
      </c>
      <c r="AA658" t="s">
        <v>1829</v>
      </c>
      <c r="AB658">
        <v>1211.364</v>
      </c>
    </row>
    <row r="659" spans="1:28" x14ac:dyDescent="0.25">
      <c r="A659" t="s">
        <v>2483</v>
      </c>
      <c r="B659" s="2">
        <v>45633</v>
      </c>
      <c r="C659" t="s">
        <v>67</v>
      </c>
      <c r="D659" t="str">
        <f>VLOOKUP(Table7[[#This Row],[Customer_ID]],Table1[#All],2,FALSE)</f>
        <v>Ashley Cohen</v>
      </c>
      <c r="E659">
        <f t="shared" si="31"/>
        <v>7</v>
      </c>
      <c r="F659">
        <f t="shared" si="32"/>
        <v>12</v>
      </c>
      <c r="G659">
        <f t="shared" si="33"/>
        <v>2024</v>
      </c>
      <c r="H659">
        <f>VLOOKUP(Table7[[#This Row],[Customer_ID]],Table1[#All],3,FALSE)</f>
        <v>53</v>
      </c>
      <c r="I659" t="str">
        <f>VLOOKUP(Table7[[#This Row],[Customer_ID]],Table1[#All],4,FALSE)</f>
        <v>Female</v>
      </c>
      <c r="J659" t="str">
        <f>VLOOKUP(Table7[[#This Row],[Customer_ID]],Table1[#All],5,FALSE)</f>
        <v>Lake Kristamouth</v>
      </c>
      <c r="K659" t="str">
        <f>VLOOKUP(Table7[[#This Row],[Customer_ID]],Table1[#All],6,FALSE)</f>
        <v>Nebraska</v>
      </c>
      <c r="L659" t="str">
        <f>VLOOKUP(Table7[[#This Row],[Customer_ID]],Table1[#All],7,FALSE)</f>
        <v>USA</v>
      </c>
      <c r="M659" t="str">
        <f>VLOOKUP(Table7[[#This Row],[Customer_ID]],Table1[#All],8,FALSE)</f>
        <v>Silver</v>
      </c>
      <c r="N659" t="s">
        <v>1574</v>
      </c>
      <c r="O659" t="str">
        <f>VLOOKUP(Table7[[#This Row],[Product_ID]],Table4_2[#All],3,FALSE)</f>
        <v>Electronics</v>
      </c>
      <c r="P659" t="str">
        <f>VLOOKUP(Table7[[#This Row],[Product_ID]],Table4_2[#All],4,FALSE)</f>
        <v>Accessories</v>
      </c>
      <c r="Q659">
        <f>VLOOKUP(Table7[[#This Row],[Product_ID]],Table4_2[#All],5,FALSE)</f>
        <v>242.23</v>
      </c>
      <c r="R659">
        <f>VLOOKUP(Table7[[#This Row],[Product_ID]],Table4_2[#All],6,FALSE)</f>
        <v>453</v>
      </c>
      <c r="S659" t="s">
        <v>1766</v>
      </c>
      <c r="T659" t="str">
        <f>VLOOKUP(Table7[[#This Row],[Store_ID]],Table5[#All],2,FALSE)</f>
        <v>Johnson-Wright</v>
      </c>
      <c r="U659" t="str">
        <f>VLOOKUP(Table7[[#This Row],[Store_ID]],Table5[#All],3,FALSE)</f>
        <v>North</v>
      </c>
      <c r="V659" t="str">
        <f>VLOOKUP(Table7[[#This Row],[Store_ID]],Table5[#All],4,FALSE)</f>
        <v>Hoodberg</v>
      </c>
      <c r="W659" t="str">
        <f>VLOOKUP(Table7[[#This Row],[Store_ID]],Table5[#All],5,FALSE)</f>
        <v>Outlet</v>
      </c>
      <c r="X659">
        <v>3</v>
      </c>
      <c r="Y659">
        <v>706.87</v>
      </c>
      <c r="Z659">
        <v>0.27</v>
      </c>
      <c r="AA659" t="s">
        <v>1824</v>
      </c>
      <c r="AB659">
        <v>1548.0453</v>
      </c>
    </row>
    <row r="660" spans="1:28" x14ac:dyDescent="0.25">
      <c r="A660" t="s">
        <v>2484</v>
      </c>
      <c r="B660" s="2">
        <v>45629</v>
      </c>
      <c r="C660" t="s">
        <v>208</v>
      </c>
      <c r="D660" t="str">
        <f>VLOOKUP(Table7[[#This Row],[Customer_ID]],Table1[#All],2,FALSE)</f>
        <v>Wayne Mcpherson</v>
      </c>
      <c r="E660">
        <f t="shared" si="31"/>
        <v>3</v>
      </c>
      <c r="F660">
        <f t="shared" si="32"/>
        <v>12</v>
      </c>
      <c r="G660">
        <f t="shared" si="33"/>
        <v>2024</v>
      </c>
      <c r="H660">
        <f>VLOOKUP(Table7[[#This Row],[Customer_ID]],Table1[#All],3,FALSE)</f>
        <v>56</v>
      </c>
      <c r="I660" t="str">
        <f>VLOOKUP(Table7[[#This Row],[Customer_ID]],Table1[#All],4,FALSE)</f>
        <v>Female</v>
      </c>
      <c r="J660" t="str">
        <f>VLOOKUP(Table7[[#This Row],[Customer_ID]],Table1[#All],5,FALSE)</f>
        <v>Edwardsfort</v>
      </c>
      <c r="K660" t="str">
        <f>VLOOKUP(Table7[[#This Row],[Customer_ID]],Table1[#All],6,FALSE)</f>
        <v>Minnesota</v>
      </c>
      <c r="L660" t="str">
        <f>VLOOKUP(Table7[[#This Row],[Customer_ID]],Table1[#All],7,FALSE)</f>
        <v>USA</v>
      </c>
      <c r="M660" t="str">
        <f>VLOOKUP(Table7[[#This Row],[Customer_ID]],Table1[#All],8,FALSE)</f>
        <v>Bronze</v>
      </c>
      <c r="N660" t="s">
        <v>1578</v>
      </c>
      <c r="O660" t="str">
        <f>VLOOKUP(Table7[[#This Row],[Product_ID]],Table4_2[#All],3,FALSE)</f>
        <v>Electronics</v>
      </c>
      <c r="P660" t="str">
        <f>VLOOKUP(Table7[[#This Row],[Product_ID]],Table4_2[#All],4,FALSE)</f>
        <v>Appliances</v>
      </c>
      <c r="Q660">
        <f>VLOOKUP(Table7[[#This Row],[Product_ID]],Table4_2[#All],5,FALSE)</f>
        <v>465.34</v>
      </c>
      <c r="R660">
        <f>VLOOKUP(Table7[[#This Row],[Product_ID]],Table4_2[#All],6,FALSE)</f>
        <v>301</v>
      </c>
      <c r="S660" t="s">
        <v>1776</v>
      </c>
      <c r="T660" t="str">
        <f>VLOOKUP(Table7[[#This Row],[Store_ID]],Table5[#All],2,FALSE)</f>
        <v>Benson-Elliott</v>
      </c>
      <c r="U660" t="str">
        <f>VLOOKUP(Table7[[#This Row],[Store_ID]],Table5[#All],3,FALSE)</f>
        <v>East</v>
      </c>
      <c r="V660" t="str">
        <f>VLOOKUP(Table7[[#This Row],[Store_ID]],Table5[#All],4,FALSE)</f>
        <v>Port Josephberg</v>
      </c>
      <c r="W660" t="str">
        <f>VLOOKUP(Table7[[#This Row],[Store_ID]],Table5[#All],5,FALSE)</f>
        <v>Online</v>
      </c>
      <c r="X660">
        <v>2</v>
      </c>
      <c r="Y660">
        <v>884.48</v>
      </c>
      <c r="Z660">
        <v>0</v>
      </c>
      <c r="AA660" t="s">
        <v>1829</v>
      </c>
      <c r="AB660">
        <v>1768.96</v>
      </c>
    </row>
    <row r="661" spans="1:28" x14ac:dyDescent="0.25">
      <c r="A661" t="s">
        <v>2485</v>
      </c>
      <c r="B661" s="2">
        <v>45291</v>
      </c>
      <c r="C661" t="s">
        <v>181</v>
      </c>
      <c r="D661" t="str">
        <f>VLOOKUP(Table7[[#This Row],[Customer_ID]],Table1[#All],2,FALSE)</f>
        <v>Gina Knight</v>
      </c>
      <c r="E661">
        <f t="shared" si="31"/>
        <v>31</v>
      </c>
      <c r="F661">
        <f t="shared" si="32"/>
        <v>12</v>
      </c>
      <c r="G661">
        <f t="shared" si="33"/>
        <v>2023</v>
      </c>
      <c r="H661">
        <f>VLOOKUP(Table7[[#This Row],[Customer_ID]],Table1[#All],3,FALSE)</f>
        <v>54</v>
      </c>
      <c r="I661" t="str">
        <f>VLOOKUP(Table7[[#This Row],[Customer_ID]],Table1[#All],4,FALSE)</f>
        <v>Female</v>
      </c>
      <c r="J661" t="str">
        <f>VLOOKUP(Table7[[#This Row],[Customer_ID]],Table1[#All],5,FALSE)</f>
        <v>Lake Roberthaven</v>
      </c>
      <c r="K661" t="str">
        <f>VLOOKUP(Table7[[#This Row],[Customer_ID]],Table1[#All],6,FALSE)</f>
        <v>Nevada</v>
      </c>
      <c r="L661" t="str">
        <f>VLOOKUP(Table7[[#This Row],[Customer_ID]],Table1[#All],7,FALSE)</f>
        <v>USA</v>
      </c>
      <c r="M661" t="str">
        <f>VLOOKUP(Table7[[#This Row],[Customer_ID]],Table1[#All],8,FALSE)</f>
        <v>Silver</v>
      </c>
      <c r="N661" t="s">
        <v>1732</v>
      </c>
      <c r="O661" t="str">
        <f>VLOOKUP(Table7[[#This Row],[Product_ID]],Table4_2[#All],3,FALSE)</f>
        <v>Home</v>
      </c>
      <c r="P661" t="str">
        <f>VLOOKUP(Table7[[#This Row],[Product_ID]],Table4_2[#All],4,FALSE)</f>
        <v>Appliances</v>
      </c>
      <c r="Q661">
        <f>VLOOKUP(Table7[[#This Row],[Product_ID]],Table4_2[#All],5,FALSE)</f>
        <v>447.43</v>
      </c>
      <c r="R661">
        <f>VLOOKUP(Table7[[#This Row],[Product_ID]],Table4_2[#All],6,FALSE)</f>
        <v>191</v>
      </c>
      <c r="S661" t="s">
        <v>1769</v>
      </c>
      <c r="T661" t="str">
        <f>VLOOKUP(Table7[[#This Row],[Store_ID]],Table5[#All],2,FALSE)</f>
        <v>Alexander Group</v>
      </c>
      <c r="U661" t="str">
        <f>VLOOKUP(Table7[[#This Row],[Store_ID]],Table5[#All],3,FALSE)</f>
        <v>South</v>
      </c>
      <c r="V661" t="str">
        <f>VLOOKUP(Table7[[#This Row],[Store_ID]],Table5[#All],4,FALSE)</f>
        <v>Port Sharon</v>
      </c>
      <c r="W661" t="str">
        <f>VLOOKUP(Table7[[#This Row],[Store_ID]],Table5[#All],5,FALSE)</f>
        <v>Online</v>
      </c>
      <c r="X661">
        <v>3</v>
      </c>
      <c r="Y661">
        <v>718.23</v>
      </c>
      <c r="Z661">
        <v>0.19</v>
      </c>
      <c r="AA661" t="s">
        <v>1826</v>
      </c>
      <c r="AB661">
        <v>1745.2989</v>
      </c>
    </row>
    <row r="662" spans="1:28" x14ac:dyDescent="0.25">
      <c r="A662" t="s">
        <v>2486</v>
      </c>
      <c r="B662" s="2">
        <v>45914</v>
      </c>
      <c r="C662" t="s">
        <v>595</v>
      </c>
      <c r="D662" t="str">
        <f>VLOOKUP(Table7[[#This Row],[Customer_ID]],Table1[#All],2,FALSE)</f>
        <v>Wesley Thompson</v>
      </c>
      <c r="E662">
        <f t="shared" si="31"/>
        <v>14</v>
      </c>
      <c r="F662">
        <f t="shared" si="32"/>
        <v>9</v>
      </c>
      <c r="G662">
        <f t="shared" si="33"/>
        <v>2025</v>
      </c>
      <c r="H662">
        <f>VLOOKUP(Table7[[#This Row],[Customer_ID]],Table1[#All],3,FALSE)</f>
        <v>38</v>
      </c>
      <c r="I662" t="str">
        <f>VLOOKUP(Table7[[#This Row],[Customer_ID]],Table1[#All],4,FALSE)</f>
        <v>Male</v>
      </c>
      <c r="J662" t="str">
        <f>VLOOKUP(Table7[[#This Row],[Customer_ID]],Table1[#All],5,FALSE)</f>
        <v>East Davidmouth</v>
      </c>
      <c r="K662" t="str">
        <f>VLOOKUP(Table7[[#This Row],[Customer_ID]],Table1[#All],6,FALSE)</f>
        <v>Maine</v>
      </c>
      <c r="L662" t="str">
        <f>VLOOKUP(Table7[[#This Row],[Customer_ID]],Table1[#All],7,FALSE)</f>
        <v>USA</v>
      </c>
      <c r="M662" t="str">
        <f>VLOOKUP(Table7[[#This Row],[Customer_ID]],Table1[#All],8,FALSE)</f>
        <v>Bronze</v>
      </c>
      <c r="N662" t="s">
        <v>1728</v>
      </c>
      <c r="O662" t="str">
        <f>VLOOKUP(Table7[[#This Row],[Product_ID]],Table4_2[#All],3,FALSE)</f>
        <v>Electronics</v>
      </c>
      <c r="P662" t="str">
        <f>VLOOKUP(Table7[[#This Row],[Product_ID]],Table4_2[#All],4,FALSE)</f>
        <v>Accessories</v>
      </c>
      <c r="Q662">
        <f>VLOOKUP(Table7[[#This Row],[Product_ID]],Table4_2[#All],5,FALSE)</f>
        <v>340.14</v>
      </c>
      <c r="R662">
        <f>VLOOKUP(Table7[[#This Row],[Product_ID]],Table4_2[#All],6,FALSE)</f>
        <v>361</v>
      </c>
      <c r="S662" t="s">
        <v>1810</v>
      </c>
      <c r="T662" t="str">
        <f>VLOOKUP(Table7[[#This Row],[Store_ID]],Table5[#All],2,FALSE)</f>
        <v>Guerrero-Schmitt</v>
      </c>
      <c r="U662" t="str">
        <f>VLOOKUP(Table7[[#This Row],[Store_ID]],Table5[#All],3,FALSE)</f>
        <v>East</v>
      </c>
      <c r="V662" t="str">
        <f>VLOOKUP(Table7[[#This Row],[Store_ID]],Table5[#All],4,FALSE)</f>
        <v>East Stevechester</v>
      </c>
      <c r="W662" t="str">
        <f>VLOOKUP(Table7[[#This Row],[Store_ID]],Table5[#All],5,FALSE)</f>
        <v>Flagship</v>
      </c>
      <c r="X662">
        <v>3</v>
      </c>
      <c r="Y662">
        <v>107.44</v>
      </c>
      <c r="Z662">
        <v>0.27</v>
      </c>
      <c r="AA662" t="s">
        <v>1826</v>
      </c>
      <c r="AB662">
        <v>235.2936</v>
      </c>
    </row>
    <row r="663" spans="1:28" x14ac:dyDescent="0.25">
      <c r="A663" t="s">
        <v>2487</v>
      </c>
      <c r="B663" s="2">
        <v>45673</v>
      </c>
      <c r="C663" t="s">
        <v>211</v>
      </c>
      <c r="D663" t="str">
        <f>VLOOKUP(Table7[[#This Row],[Customer_ID]],Table1[#All],2,FALSE)</f>
        <v>Christopher Sutton</v>
      </c>
      <c r="E663">
        <f t="shared" si="31"/>
        <v>16</v>
      </c>
      <c r="F663">
        <f t="shared" si="32"/>
        <v>1</v>
      </c>
      <c r="G663">
        <f t="shared" si="33"/>
        <v>2025</v>
      </c>
      <c r="H663">
        <f>VLOOKUP(Table7[[#This Row],[Customer_ID]],Table1[#All],3,FALSE)</f>
        <v>49</v>
      </c>
      <c r="I663" t="str">
        <f>VLOOKUP(Table7[[#This Row],[Customer_ID]],Table1[#All],4,FALSE)</f>
        <v>Female</v>
      </c>
      <c r="J663" t="str">
        <f>VLOOKUP(Table7[[#This Row],[Customer_ID]],Table1[#All],5,FALSE)</f>
        <v>Deborahberg</v>
      </c>
      <c r="K663" t="str">
        <f>VLOOKUP(Table7[[#This Row],[Customer_ID]],Table1[#All],6,FALSE)</f>
        <v>Pennsylvania</v>
      </c>
      <c r="L663" t="str">
        <f>VLOOKUP(Table7[[#This Row],[Customer_ID]],Table1[#All],7,FALSE)</f>
        <v>USA</v>
      </c>
      <c r="M663" t="str">
        <f>VLOOKUP(Table7[[#This Row],[Customer_ID]],Table1[#All],8,FALSE)</f>
        <v>Gold</v>
      </c>
      <c r="N663" t="s">
        <v>1640</v>
      </c>
      <c r="O663" t="str">
        <f>VLOOKUP(Table7[[#This Row],[Product_ID]],Table4_2[#All],3,FALSE)</f>
        <v>Clothing</v>
      </c>
      <c r="P663" t="str">
        <f>VLOOKUP(Table7[[#This Row],[Product_ID]],Table4_2[#All],4,FALSE)</f>
        <v>Outerwear</v>
      </c>
      <c r="Q663">
        <f>VLOOKUP(Table7[[#This Row],[Product_ID]],Table4_2[#All],5,FALSE)</f>
        <v>167.34</v>
      </c>
      <c r="R663">
        <f>VLOOKUP(Table7[[#This Row],[Product_ID]],Table4_2[#All],6,FALSE)</f>
        <v>296</v>
      </c>
      <c r="S663" t="s">
        <v>1766</v>
      </c>
      <c r="T663" t="str">
        <f>VLOOKUP(Table7[[#This Row],[Store_ID]],Table5[#All],2,FALSE)</f>
        <v>Johnson-Wright</v>
      </c>
      <c r="U663" t="str">
        <f>VLOOKUP(Table7[[#This Row],[Store_ID]],Table5[#All],3,FALSE)</f>
        <v>North</v>
      </c>
      <c r="V663" t="str">
        <f>VLOOKUP(Table7[[#This Row],[Store_ID]],Table5[#All],4,FALSE)</f>
        <v>Hoodberg</v>
      </c>
      <c r="W663" t="str">
        <f>VLOOKUP(Table7[[#This Row],[Store_ID]],Table5[#All],5,FALSE)</f>
        <v>Outlet</v>
      </c>
      <c r="X663">
        <v>4</v>
      </c>
      <c r="Y663">
        <v>608.97</v>
      </c>
      <c r="Z663">
        <v>0.14000000000000001</v>
      </c>
      <c r="AA663" t="s">
        <v>1829</v>
      </c>
      <c r="AB663">
        <v>2094.8568</v>
      </c>
    </row>
    <row r="664" spans="1:28" x14ac:dyDescent="0.25">
      <c r="A664" t="s">
        <v>2488</v>
      </c>
      <c r="B664" s="2">
        <v>45689</v>
      </c>
      <c r="C664" t="s">
        <v>1109</v>
      </c>
      <c r="D664" t="str">
        <f>VLOOKUP(Table7[[#This Row],[Customer_ID]],Table1[#All],2,FALSE)</f>
        <v>Ryan Torres</v>
      </c>
      <c r="E664">
        <f t="shared" si="31"/>
        <v>1</v>
      </c>
      <c r="F664">
        <f t="shared" si="32"/>
        <v>2</v>
      </c>
      <c r="G664">
        <f t="shared" si="33"/>
        <v>2025</v>
      </c>
      <c r="H664">
        <f>VLOOKUP(Table7[[#This Row],[Customer_ID]],Table1[#All],3,FALSE)</f>
        <v>38</v>
      </c>
      <c r="I664" t="str">
        <f>VLOOKUP(Table7[[#This Row],[Customer_ID]],Table1[#All],4,FALSE)</f>
        <v>Male</v>
      </c>
      <c r="J664" t="str">
        <f>VLOOKUP(Table7[[#This Row],[Customer_ID]],Table1[#All],5,FALSE)</f>
        <v>Guerreroport</v>
      </c>
      <c r="K664" t="str">
        <f>VLOOKUP(Table7[[#This Row],[Customer_ID]],Table1[#All],6,FALSE)</f>
        <v>Connecticut</v>
      </c>
      <c r="L664" t="str">
        <f>VLOOKUP(Table7[[#This Row],[Customer_ID]],Table1[#All],7,FALSE)</f>
        <v>USA</v>
      </c>
      <c r="M664" t="str">
        <f>VLOOKUP(Table7[[#This Row],[Customer_ID]],Table1[#All],8,FALSE)</f>
        <v>Silver</v>
      </c>
      <c r="N664" t="s">
        <v>1670</v>
      </c>
      <c r="O664" t="str">
        <f>VLOOKUP(Table7[[#This Row],[Product_ID]],Table4_2[#All],3,FALSE)</f>
        <v>Sports</v>
      </c>
      <c r="P664" t="str">
        <f>VLOOKUP(Table7[[#This Row],[Product_ID]],Table4_2[#All],4,FALSE)</f>
        <v>Equipment</v>
      </c>
      <c r="Q664">
        <f>VLOOKUP(Table7[[#This Row],[Product_ID]],Table4_2[#All],5,FALSE)</f>
        <v>103.45</v>
      </c>
      <c r="R664">
        <f>VLOOKUP(Table7[[#This Row],[Product_ID]],Table4_2[#All],6,FALSE)</f>
        <v>465</v>
      </c>
      <c r="S664" t="s">
        <v>1776</v>
      </c>
      <c r="T664" t="str">
        <f>VLOOKUP(Table7[[#This Row],[Store_ID]],Table5[#All],2,FALSE)</f>
        <v>Benson-Elliott</v>
      </c>
      <c r="U664" t="str">
        <f>VLOOKUP(Table7[[#This Row],[Store_ID]],Table5[#All],3,FALSE)</f>
        <v>East</v>
      </c>
      <c r="V664" t="str">
        <f>VLOOKUP(Table7[[#This Row],[Store_ID]],Table5[#All],4,FALSE)</f>
        <v>Port Josephberg</v>
      </c>
      <c r="W664" t="str">
        <f>VLOOKUP(Table7[[#This Row],[Store_ID]],Table5[#All],5,FALSE)</f>
        <v>Online</v>
      </c>
      <c r="X664">
        <v>3</v>
      </c>
      <c r="Y664">
        <v>260.45999999999998</v>
      </c>
      <c r="Z664">
        <v>0.09</v>
      </c>
      <c r="AA664" t="s">
        <v>1824</v>
      </c>
      <c r="AB664">
        <v>711.05579999999986</v>
      </c>
    </row>
    <row r="665" spans="1:28" x14ac:dyDescent="0.25">
      <c r="A665" t="s">
        <v>2489</v>
      </c>
      <c r="B665" s="2">
        <v>45646</v>
      </c>
      <c r="C665" t="s">
        <v>425</v>
      </c>
      <c r="D665" t="str">
        <f>VLOOKUP(Table7[[#This Row],[Customer_ID]],Table1[#All],2,FALSE)</f>
        <v>Erin Hopkins</v>
      </c>
      <c r="E665">
        <f t="shared" si="31"/>
        <v>20</v>
      </c>
      <c r="F665">
        <f t="shared" si="32"/>
        <v>12</v>
      </c>
      <c r="G665">
        <f t="shared" si="33"/>
        <v>2024</v>
      </c>
      <c r="H665">
        <f>VLOOKUP(Table7[[#This Row],[Customer_ID]],Table1[#All],3,FALSE)</f>
        <v>40</v>
      </c>
      <c r="I665" t="str">
        <f>VLOOKUP(Table7[[#This Row],[Customer_ID]],Table1[#All],4,FALSE)</f>
        <v>Male</v>
      </c>
      <c r="J665" t="str">
        <f>VLOOKUP(Table7[[#This Row],[Customer_ID]],Table1[#All],5,FALSE)</f>
        <v>North Sabrina</v>
      </c>
      <c r="K665" t="str">
        <f>VLOOKUP(Table7[[#This Row],[Customer_ID]],Table1[#All],6,FALSE)</f>
        <v>Iowa</v>
      </c>
      <c r="L665" t="str">
        <f>VLOOKUP(Table7[[#This Row],[Customer_ID]],Table1[#All],7,FALSE)</f>
        <v>USA</v>
      </c>
      <c r="M665" t="str">
        <f>VLOOKUP(Table7[[#This Row],[Customer_ID]],Table1[#All],8,FALSE)</f>
        <v>Silver</v>
      </c>
      <c r="N665" t="s">
        <v>1592</v>
      </c>
      <c r="O665" t="str">
        <f>VLOOKUP(Table7[[#This Row],[Product_ID]],Table4_2[#All],3,FALSE)</f>
        <v>Sports</v>
      </c>
      <c r="P665" t="str">
        <f>VLOOKUP(Table7[[#This Row],[Product_ID]],Table4_2[#All],4,FALSE)</f>
        <v>Equipment</v>
      </c>
      <c r="Q665">
        <f>VLOOKUP(Table7[[#This Row],[Product_ID]],Table4_2[#All],5,FALSE)</f>
        <v>484.62</v>
      </c>
      <c r="R665">
        <f>VLOOKUP(Table7[[#This Row],[Product_ID]],Table4_2[#All],6,FALSE)</f>
        <v>432</v>
      </c>
      <c r="S665" t="s">
        <v>1776</v>
      </c>
      <c r="T665" t="str">
        <f>VLOOKUP(Table7[[#This Row],[Store_ID]],Table5[#All],2,FALSE)</f>
        <v>Benson-Elliott</v>
      </c>
      <c r="U665" t="str">
        <f>VLOOKUP(Table7[[#This Row],[Store_ID]],Table5[#All],3,FALSE)</f>
        <v>East</v>
      </c>
      <c r="V665" t="str">
        <f>VLOOKUP(Table7[[#This Row],[Store_ID]],Table5[#All],4,FALSE)</f>
        <v>Port Josephberg</v>
      </c>
      <c r="W665" t="str">
        <f>VLOOKUP(Table7[[#This Row],[Store_ID]],Table5[#All],5,FALSE)</f>
        <v>Online</v>
      </c>
      <c r="X665">
        <v>1</v>
      </c>
      <c r="Y665">
        <v>747.03</v>
      </c>
      <c r="Z665">
        <v>0.01</v>
      </c>
      <c r="AA665" t="s">
        <v>1824</v>
      </c>
      <c r="AB665">
        <v>739.55970000000002</v>
      </c>
    </row>
    <row r="666" spans="1:28" x14ac:dyDescent="0.25">
      <c r="A666" t="s">
        <v>2490</v>
      </c>
      <c r="B666" s="2">
        <v>45475</v>
      </c>
      <c r="C666" t="s">
        <v>1257</v>
      </c>
      <c r="D666" t="str">
        <f>VLOOKUP(Table7[[#This Row],[Customer_ID]],Table1[#All],2,FALSE)</f>
        <v>David Ross</v>
      </c>
      <c r="E666">
        <f t="shared" si="31"/>
        <v>2</v>
      </c>
      <c r="F666">
        <f t="shared" si="32"/>
        <v>7</v>
      </c>
      <c r="G666">
        <f t="shared" si="33"/>
        <v>2024</v>
      </c>
      <c r="H666">
        <f>VLOOKUP(Table7[[#This Row],[Customer_ID]],Table1[#All],3,FALSE)</f>
        <v>22</v>
      </c>
      <c r="I666" t="str">
        <f>VLOOKUP(Table7[[#This Row],[Customer_ID]],Table1[#All],4,FALSE)</f>
        <v>Female</v>
      </c>
      <c r="J666" t="str">
        <f>VLOOKUP(Table7[[#This Row],[Customer_ID]],Table1[#All],5,FALSE)</f>
        <v>South Angela</v>
      </c>
      <c r="K666" t="str">
        <f>VLOOKUP(Table7[[#This Row],[Customer_ID]],Table1[#All],6,FALSE)</f>
        <v>Arkansas</v>
      </c>
      <c r="L666" t="str">
        <f>VLOOKUP(Table7[[#This Row],[Customer_ID]],Table1[#All],7,FALSE)</f>
        <v>USA</v>
      </c>
      <c r="M666" t="str">
        <f>VLOOKUP(Table7[[#This Row],[Customer_ID]],Table1[#All],8,FALSE)</f>
        <v>Silver</v>
      </c>
      <c r="N666" t="s">
        <v>1580</v>
      </c>
      <c r="O666" t="str">
        <f>VLOOKUP(Table7[[#This Row],[Product_ID]],Table4_2[#All],3,FALSE)</f>
        <v>Beauty</v>
      </c>
      <c r="P666" t="str">
        <f>VLOOKUP(Table7[[#This Row],[Product_ID]],Table4_2[#All],4,FALSE)</f>
        <v>Grooming</v>
      </c>
      <c r="Q666">
        <f>VLOOKUP(Table7[[#This Row],[Product_ID]],Table4_2[#All],5,FALSE)</f>
        <v>337.42</v>
      </c>
      <c r="R666">
        <f>VLOOKUP(Table7[[#This Row],[Product_ID]],Table4_2[#All],6,FALSE)</f>
        <v>256</v>
      </c>
      <c r="S666" t="s">
        <v>1782</v>
      </c>
      <c r="T666" t="str">
        <f>VLOOKUP(Table7[[#This Row],[Store_ID]],Table5[#All],2,FALSE)</f>
        <v>Bean, Jones and Park</v>
      </c>
      <c r="U666" t="str">
        <f>VLOOKUP(Table7[[#This Row],[Store_ID]],Table5[#All],3,FALSE)</f>
        <v>West</v>
      </c>
      <c r="V666" t="str">
        <f>VLOOKUP(Table7[[#This Row],[Store_ID]],Table5[#All],4,FALSE)</f>
        <v>Thompsonborough</v>
      </c>
      <c r="W666" t="str">
        <f>VLOOKUP(Table7[[#This Row],[Store_ID]],Table5[#All],5,FALSE)</f>
        <v>Online</v>
      </c>
      <c r="X666">
        <v>4</v>
      </c>
      <c r="Y666">
        <v>700.88</v>
      </c>
      <c r="Z666">
        <v>0.23</v>
      </c>
      <c r="AA666" t="s">
        <v>1826</v>
      </c>
      <c r="AB666">
        <v>2158.7103999999999</v>
      </c>
    </row>
    <row r="667" spans="1:28" x14ac:dyDescent="0.25">
      <c r="A667" t="s">
        <v>2491</v>
      </c>
      <c r="B667" s="2">
        <v>45781</v>
      </c>
      <c r="C667" t="s">
        <v>185</v>
      </c>
      <c r="D667" t="str">
        <f>VLOOKUP(Table7[[#This Row],[Customer_ID]],Table1[#All],2,FALSE)</f>
        <v>April Mullins</v>
      </c>
      <c r="E667">
        <f t="shared" si="31"/>
        <v>4</v>
      </c>
      <c r="F667">
        <f t="shared" si="32"/>
        <v>5</v>
      </c>
      <c r="G667">
        <f t="shared" si="33"/>
        <v>2025</v>
      </c>
      <c r="H667">
        <f>VLOOKUP(Table7[[#This Row],[Customer_ID]],Table1[#All],3,FALSE)</f>
        <v>54</v>
      </c>
      <c r="I667" t="str">
        <f>VLOOKUP(Table7[[#This Row],[Customer_ID]],Table1[#All],4,FALSE)</f>
        <v>Male</v>
      </c>
      <c r="J667" t="str">
        <f>VLOOKUP(Table7[[#This Row],[Customer_ID]],Table1[#All],5,FALSE)</f>
        <v>Dawsonbury</v>
      </c>
      <c r="K667" t="str">
        <f>VLOOKUP(Table7[[#This Row],[Customer_ID]],Table1[#All],6,FALSE)</f>
        <v>North Carolina</v>
      </c>
      <c r="L667" t="str">
        <f>VLOOKUP(Table7[[#This Row],[Customer_ID]],Table1[#All],7,FALSE)</f>
        <v>USA</v>
      </c>
      <c r="M667" t="str">
        <f>VLOOKUP(Table7[[#This Row],[Customer_ID]],Table1[#All],8,FALSE)</f>
        <v>Platinum</v>
      </c>
      <c r="N667" t="s">
        <v>1738</v>
      </c>
      <c r="O667" t="str">
        <f>VLOOKUP(Table7[[#This Row],[Product_ID]],Table4_2[#All],3,FALSE)</f>
        <v>Sports</v>
      </c>
      <c r="P667" t="str">
        <f>VLOOKUP(Table7[[#This Row],[Product_ID]],Table4_2[#All],4,FALSE)</f>
        <v>Accessories</v>
      </c>
      <c r="Q667">
        <f>VLOOKUP(Table7[[#This Row],[Product_ID]],Table4_2[#All],5,FALSE)</f>
        <v>60.65</v>
      </c>
      <c r="R667">
        <f>VLOOKUP(Table7[[#This Row],[Product_ID]],Table4_2[#All],6,FALSE)</f>
        <v>75</v>
      </c>
      <c r="S667" t="s">
        <v>1799</v>
      </c>
      <c r="T667" t="str">
        <f>VLOOKUP(Table7[[#This Row],[Store_ID]],Table5[#All],2,FALSE)</f>
        <v>Mcdonald Inc</v>
      </c>
      <c r="U667" t="str">
        <f>VLOOKUP(Table7[[#This Row],[Store_ID]],Table5[#All],3,FALSE)</f>
        <v>South</v>
      </c>
      <c r="V667" t="str">
        <f>VLOOKUP(Table7[[#This Row],[Store_ID]],Table5[#All],4,FALSE)</f>
        <v>Christopherland</v>
      </c>
      <c r="W667" t="str">
        <f>VLOOKUP(Table7[[#This Row],[Store_ID]],Table5[#All],5,FALSE)</f>
        <v>Outlet</v>
      </c>
      <c r="X667">
        <v>4</v>
      </c>
      <c r="Y667">
        <v>20.09</v>
      </c>
      <c r="Z667">
        <v>0.16</v>
      </c>
      <c r="AA667" t="s">
        <v>1826</v>
      </c>
      <c r="AB667">
        <v>67.502399999999994</v>
      </c>
    </row>
    <row r="668" spans="1:28" x14ac:dyDescent="0.25">
      <c r="A668" t="s">
        <v>2492</v>
      </c>
      <c r="B668" s="2">
        <v>45654</v>
      </c>
      <c r="C668" t="s">
        <v>230</v>
      </c>
      <c r="D668" t="str">
        <f>VLOOKUP(Table7[[#This Row],[Customer_ID]],Table1[#All],2,FALSE)</f>
        <v>James Bean</v>
      </c>
      <c r="E668">
        <f t="shared" si="31"/>
        <v>28</v>
      </c>
      <c r="F668">
        <f t="shared" si="32"/>
        <v>12</v>
      </c>
      <c r="G668">
        <f t="shared" si="33"/>
        <v>2024</v>
      </c>
      <c r="H668">
        <f>VLOOKUP(Table7[[#This Row],[Customer_ID]],Table1[#All],3,FALSE)</f>
        <v>50</v>
      </c>
      <c r="I668" t="str">
        <f>VLOOKUP(Table7[[#This Row],[Customer_ID]],Table1[#All],4,FALSE)</f>
        <v>Male</v>
      </c>
      <c r="J668" t="str">
        <f>VLOOKUP(Table7[[#This Row],[Customer_ID]],Table1[#All],5,FALSE)</f>
        <v>Stevensonton</v>
      </c>
      <c r="K668" t="str">
        <f>VLOOKUP(Table7[[#This Row],[Customer_ID]],Table1[#All],6,FALSE)</f>
        <v>New Mexico</v>
      </c>
      <c r="L668" t="str">
        <f>VLOOKUP(Table7[[#This Row],[Customer_ID]],Table1[#All],7,FALSE)</f>
        <v>USA</v>
      </c>
      <c r="M668" t="str">
        <f>VLOOKUP(Table7[[#This Row],[Customer_ID]],Table1[#All],8,FALSE)</f>
        <v>Bronze</v>
      </c>
      <c r="N668" t="s">
        <v>1622</v>
      </c>
      <c r="O668" t="str">
        <f>VLOOKUP(Table7[[#This Row],[Product_ID]],Table4_2[#All],3,FALSE)</f>
        <v>Clothing</v>
      </c>
      <c r="P668" t="str">
        <f>VLOOKUP(Table7[[#This Row],[Product_ID]],Table4_2[#All],4,FALSE)</f>
        <v>Footwear</v>
      </c>
      <c r="Q668">
        <f>VLOOKUP(Table7[[#This Row],[Product_ID]],Table4_2[#All],5,FALSE)</f>
        <v>353.47</v>
      </c>
      <c r="R668">
        <f>VLOOKUP(Table7[[#This Row],[Product_ID]],Table4_2[#All],6,FALSE)</f>
        <v>214</v>
      </c>
      <c r="S668" t="s">
        <v>1792</v>
      </c>
      <c r="T668" t="str">
        <f>VLOOKUP(Table7[[#This Row],[Store_ID]],Table5[#All],2,FALSE)</f>
        <v>Aguirre-Keller</v>
      </c>
      <c r="U668" t="str">
        <f>VLOOKUP(Table7[[#This Row],[Store_ID]],Table5[#All],3,FALSE)</f>
        <v>South</v>
      </c>
      <c r="V668" t="str">
        <f>VLOOKUP(Table7[[#This Row],[Store_ID]],Table5[#All],4,FALSE)</f>
        <v>Lake Michael</v>
      </c>
      <c r="W668" t="str">
        <f>VLOOKUP(Table7[[#This Row],[Store_ID]],Table5[#All],5,FALSE)</f>
        <v>Online</v>
      </c>
      <c r="X668">
        <v>3</v>
      </c>
      <c r="Y668">
        <v>917.64</v>
      </c>
      <c r="Z668">
        <v>0.24</v>
      </c>
      <c r="AA668" t="s">
        <v>1826</v>
      </c>
      <c r="AB668">
        <v>2092.2192</v>
      </c>
    </row>
    <row r="669" spans="1:28" x14ac:dyDescent="0.25">
      <c r="A669" t="s">
        <v>2493</v>
      </c>
      <c r="B669" s="2">
        <v>45594</v>
      </c>
      <c r="C669" t="s">
        <v>195</v>
      </c>
      <c r="D669" t="str">
        <f>VLOOKUP(Table7[[#This Row],[Customer_ID]],Table1[#All],2,FALSE)</f>
        <v>Sarah Rodgers</v>
      </c>
      <c r="E669">
        <f t="shared" si="31"/>
        <v>29</v>
      </c>
      <c r="F669">
        <f t="shared" si="32"/>
        <v>10</v>
      </c>
      <c r="G669">
        <f t="shared" si="33"/>
        <v>2024</v>
      </c>
      <c r="H669">
        <f>VLOOKUP(Table7[[#This Row],[Customer_ID]],Table1[#All],3,FALSE)</f>
        <v>23</v>
      </c>
      <c r="I669" t="str">
        <f>VLOOKUP(Table7[[#This Row],[Customer_ID]],Table1[#All],4,FALSE)</f>
        <v>Female</v>
      </c>
      <c r="J669" t="str">
        <f>VLOOKUP(Table7[[#This Row],[Customer_ID]],Table1[#All],5,FALSE)</f>
        <v>New Julia</v>
      </c>
      <c r="K669" t="str">
        <f>VLOOKUP(Table7[[#This Row],[Customer_ID]],Table1[#All],6,FALSE)</f>
        <v>West Virginia</v>
      </c>
      <c r="L669" t="str">
        <f>VLOOKUP(Table7[[#This Row],[Customer_ID]],Table1[#All],7,FALSE)</f>
        <v>USA</v>
      </c>
      <c r="M669" t="str">
        <f>VLOOKUP(Table7[[#This Row],[Customer_ID]],Table1[#All],8,FALSE)</f>
        <v>Gold</v>
      </c>
      <c r="N669" t="s">
        <v>1590</v>
      </c>
      <c r="O669" t="str">
        <f>VLOOKUP(Table7[[#This Row],[Product_ID]],Table4_2[#All],3,FALSE)</f>
        <v>Home</v>
      </c>
      <c r="P669" t="str">
        <f>VLOOKUP(Table7[[#This Row],[Product_ID]],Table4_2[#All],4,FALSE)</f>
        <v>Storage</v>
      </c>
      <c r="Q669">
        <f>VLOOKUP(Table7[[#This Row],[Product_ID]],Table4_2[#All],5,FALSE)</f>
        <v>123.46</v>
      </c>
      <c r="R669">
        <f>VLOOKUP(Table7[[#This Row],[Product_ID]],Table4_2[#All],6,FALSE)</f>
        <v>76</v>
      </c>
      <c r="S669" t="s">
        <v>1752</v>
      </c>
      <c r="T669" t="str">
        <f>VLOOKUP(Table7[[#This Row],[Store_ID]],Table5[#All],2,FALSE)</f>
        <v>Rivera-Warner</v>
      </c>
      <c r="U669" t="str">
        <f>VLOOKUP(Table7[[#This Row],[Store_ID]],Table5[#All],3,FALSE)</f>
        <v>East</v>
      </c>
      <c r="V669" t="str">
        <f>VLOOKUP(Table7[[#This Row],[Store_ID]],Table5[#All],4,FALSE)</f>
        <v>Washingtonfurt</v>
      </c>
      <c r="W669" t="str">
        <f>VLOOKUP(Table7[[#This Row],[Store_ID]],Table5[#All],5,FALSE)</f>
        <v>Flagship</v>
      </c>
      <c r="X669">
        <v>1</v>
      </c>
      <c r="Y669">
        <v>242.08</v>
      </c>
      <c r="Z669">
        <v>0.18</v>
      </c>
      <c r="AA669" t="s">
        <v>1826</v>
      </c>
      <c r="AB669">
        <v>198.50559999999999</v>
      </c>
    </row>
    <row r="670" spans="1:28" x14ac:dyDescent="0.25">
      <c r="A670" t="s">
        <v>2494</v>
      </c>
      <c r="B670" s="2">
        <v>45581</v>
      </c>
      <c r="C670" t="s">
        <v>214</v>
      </c>
      <c r="D670" t="str">
        <f>VLOOKUP(Table7[[#This Row],[Customer_ID]],Table1[#All],2,FALSE)</f>
        <v>Jay Patel</v>
      </c>
      <c r="E670">
        <f t="shared" si="31"/>
        <v>16</v>
      </c>
      <c r="F670">
        <f t="shared" si="32"/>
        <v>10</v>
      </c>
      <c r="G670">
        <f t="shared" si="33"/>
        <v>2024</v>
      </c>
      <c r="H670">
        <f>VLOOKUP(Table7[[#This Row],[Customer_ID]],Table1[#All],3,FALSE)</f>
        <v>43</v>
      </c>
      <c r="I670" t="str">
        <f>VLOOKUP(Table7[[#This Row],[Customer_ID]],Table1[#All],4,FALSE)</f>
        <v>Female</v>
      </c>
      <c r="J670" t="str">
        <f>VLOOKUP(Table7[[#This Row],[Customer_ID]],Table1[#All],5,FALSE)</f>
        <v>Morrisbury</v>
      </c>
      <c r="K670" t="str">
        <f>VLOOKUP(Table7[[#This Row],[Customer_ID]],Table1[#All],6,FALSE)</f>
        <v>Rhode Island</v>
      </c>
      <c r="L670" t="str">
        <f>VLOOKUP(Table7[[#This Row],[Customer_ID]],Table1[#All],7,FALSE)</f>
        <v>USA</v>
      </c>
      <c r="M670" t="str">
        <f>VLOOKUP(Table7[[#This Row],[Customer_ID]],Table1[#All],8,FALSE)</f>
        <v>Platinum</v>
      </c>
      <c r="N670" t="s">
        <v>1674</v>
      </c>
      <c r="O670" t="str">
        <f>VLOOKUP(Table7[[#This Row],[Product_ID]],Table4_2[#All],3,FALSE)</f>
        <v>Beauty</v>
      </c>
      <c r="P670" t="str">
        <f>VLOOKUP(Table7[[#This Row],[Product_ID]],Table4_2[#All],4,FALSE)</f>
        <v>Skincare</v>
      </c>
      <c r="Q670">
        <f>VLOOKUP(Table7[[#This Row],[Product_ID]],Table4_2[#All],5,FALSE)</f>
        <v>266.86</v>
      </c>
      <c r="R670">
        <f>VLOOKUP(Table7[[#This Row],[Product_ID]],Table4_2[#All],6,FALSE)</f>
        <v>458</v>
      </c>
      <c r="S670" t="s">
        <v>1779</v>
      </c>
      <c r="T670" t="str">
        <f>VLOOKUP(Table7[[#This Row],[Store_ID]],Table5[#All],2,FALSE)</f>
        <v>Martinez-Mullins</v>
      </c>
      <c r="U670" t="str">
        <f>VLOOKUP(Table7[[#This Row],[Store_ID]],Table5[#All],3,FALSE)</f>
        <v>South</v>
      </c>
      <c r="V670" t="str">
        <f>VLOOKUP(Table7[[#This Row],[Store_ID]],Table5[#All],4,FALSE)</f>
        <v>Williamsfurt</v>
      </c>
      <c r="W670" t="str">
        <f>VLOOKUP(Table7[[#This Row],[Store_ID]],Table5[#All],5,FALSE)</f>
        <v>Online</v>
      </c>
      <c r="X670">
        <v>1</v>
      </c>
      <c r="Y670">
        <v>536.67999999999995</v>
      </c>
      <c r="Z670">
        <v>0.27</v>
      </c>
      <c r="AA670" t="s">
        <v>1824</v>
      </c>
      <c r="AB670">
        <v>391.77640000000002</v>
      </c>
    </row>
    <row r="671" spans="1:28" x14ac:dyDescent="0.25">
      <c r="A671" t="s">
        <v>2495</v>
      </c>
      <c r="B671" s="2">
        <v>45748</v>
      </c>
      <c r="C671" t="s">
        <v>338</v>
      </c>
      <c r="D671" t="str">
        <f>VLOOKUP(Table7[[#This Row],[Customer_ID]],Table1[#All],2,FALSE)</f>
        <v>David Patterson</v>
      </c>
      <c r="E671">
        <f t="shared" si="31"/>
        <v>1</v>
      </c>
      <c r="F671">
        <f t="shared" si="32"/>
        <v>4</v>
      </c>
      <c r="G671">
        <f t="shared" si="33"/>
        <v>2025</v>
      </c>
      <c r="H671">
        <f>VLOOKUP(Table7[[#This Row],[Customer_ID]],Table1[#All],3,FALSE)</f>
        <v>43</v>
      </c>
      <c r="I671" t="str">
        <f>VLOOKUP(Table7[[#This Row],[Customer_ID]],Table1[#All],4,FALSE)</f>
        <v>Female</v>
      </c>
      <c r="J671" t="str">
        <f>VLOOKUP(Table7[[#This Row],[Customer_ID]],Table1[#All],5,FALSE)</f>
        <v>New Amyport</v>
      </c>
      <c r="K671" t="str">
        <f>VLOOKUP(Table7[[#This Row],[Customer_ID]],Table1[#All],6,FALSE)</f>
        <v>Nevada</v>
      </c>
      <c r="L671" t="str">
        <f>VLOOKUP(Table7[[#This Row],[Customer_ID]],Table1[#All],7,FALSE)</f>
        <v>USA</v>
      </c>
      <c r="M671" t="str">
        <f>VLOOKUP(Table7[[#This Row],[Customer_ID]],Table1[#All],8,FALSE)</f>
        <v>Gold</v>
      </c>
      <c r="N671" t="s">
        <v>1606</v>
      </c>
      <c r="O671" t="str">
        <f>VLOOKUP(Table7[[#This Row],[Product_ID]],Table4_2[#All],3,FALSE)</f>
        <v>Home</v>
      </c>
      <c r="P671" t="str">
        <f>VLOOKUP(Table7[[#This Row],[Product_ID]],Table4_2[#All],4,FALSE)</f>
        <v>Decor</v>
      </c>
      <c r="Q671">
        <f>VLOOKUP(Table7[[#This Row],[Product_ID]],Table4_2[#All],5,FALSE)</f>
        <v>218.48</v>
      </c>
      <c r="R671">
        <f>VLOOKUP(Table7[[#This Row],[Product_ID]],Table4_2[#All],6,FALSE)</f>
        <v>276</v>
      </c>
      <c r="S671" t="s">
        <v>1769</v>
      </c>
      <c r="T671" t="str">
        <f>VLOOKUP(Table7[[#This Row],[Store_ID]],Table5[#All],2,FALSE)</f>
        <v>Alexander Group</v>
      </c>
      <c r="U671" t="str">
        <f>VLOOKUP(Table7[[#This Row],[Store_ID]],Table5[#All],3,FALSE)</f>
        <v>South</v>
      </c>
      <c r="V671" t="str">
        <f>VLOOKUP(Table7[[#This Row],[Store_ID]],Table5[#All],4,FALSE)</f>
        <v>Port Sharon</v>
      </c>
      <c r="W671" t="str">
        <f>VLOOKUP(Table7[[#This Row],[Store_ID]],Table5[#All],5,FALSE)</f>
        <v>Online</v>
      </c>
      <c r="X671">
        <v>2</v>
      </c>
      <c r="Y671">
        <v>145.18</v>
      </c>
      <c r="Z671">
        <v>0.26</v>
      </c>
      <c r="AA671" t="s">
        <v>1826</v>
      </c>
      <c r="AB671">
        <v>214.8664</v>
      </c>
    </row>
    <row r="672" spans="1:28" x14ac:dyDescent="0.25">
      <c r="A672" t="s">
        <v>2496</v>
      </c>
      <c r="B672" s="2">
        <v>45369</v>
      </c>
      <c r="C672" t="s">
        <v>716</v>
      </c>
      <c r="D672" t="str">
        <f>VLOOKUP(Table7[[#This Row],[Customer_ID]],Table1[#All],2,FALSE)</f>
        <v>Lisa Young</v>
      </c>
      <c r="E672">
        <f t="shared" si="31"/>
        <v>18</v>
      </c>
      <c r="F672">
        <f t="shared" si="32"/>
        <v>3</v>
      </c>
      <c r="G672">
        <f t="shared" si="33"/>
        <v>2024</v>
      </c>
      <c r="H672">
        <f>VLOOKUP(Table7[[#This Row],[Customer_ID]],Table1[#All],3,FALSE)</f>
        <v>38</v>
      </c>
      <c r="I672" t="str">
        <f>VLOOKUP(Table7[[#This Row],[Customer_ID]],Table1[#All],4,FALSE)</f>
        <v>Male</v>
      </c>
      <c r="J672" t="str">
        <f>VLOOKUP(Table7[[#This Row],[Customer_ID]],Table1[#All],5,FALSE)</f>
        <v>Maybury</v>
      </c>
      <c r="K672" t="str">
        <f>VLOOKUP(Table7[[#This Row],[Customer_ID]],Table1[#All],6,FALSE)</f>
        <v>Georgia</v>
      </c>
      <c r="L672" t="str">
        <f>VLOOKUP(Table7[[#This Row],[Customer_ID]],Table1[#All],7,FALSE)</f>
        <v>USA</v>
      </c>
      <c r="M672" t="str">
        <f>VLOOKUP(Table7[[#This Row],[Customer_ID]],Table1[#All],8,FALSE)</f>
        <v>Platinum</v>
      </c>
      <c r="N672" t="s">
        <v>1682</v>
      </c>
      <c r="O672" t="str">
        <f>VLOOKUP(Table7[[#This Row],[Product_ID]],Table4_2[#All],3,FALSE)</f>
        <v>Electronics</v>
      </c>
      <c r="P672" t="str">
        <f>VLOOKUP(Table7[[#This Row],[Product_ID]],Table4_2[#All],4,FALSE)</f>
        <v>Accessories</v>
      </c>
      <c r="Q672">
        <f>VLOOKUP(Table7[[#This Row],[Product_ID]],Table4_2[#All],5,FALSE)</f>
        <v>349.17</v>
      </c>
      <c r="R672">
        <f>VLOOKUP(Table7[[#This Row],[Product_ID]],Table4_2[#All],6,FALSE)</f>
        <v>476</v>
      </c>
      <c r="S672" t="s">
        <v>1769</v>
      </c>
      <c r="T672" t="str">
        <f>VLOOKUP(Table7[[#This Row],[Store_ID]],Table5[#All],2,FALSE)</f>
        <v>Alexander Group</v>
      </c>
      <c r="U672" t="str">
        <f>VLOOKUP(Table7[[#This Row],[Store_ID]],Table5[#All],3,FALSE)</f>
        <v>South</v>
      </c>
      <c r="V672" t="str">
        <f>VLOOKUP(Table7[[#This Row],[Store_ID]],Table5[#All],4,FALSE)</f>
        <v>Port Sharon</v>
      </c>
      <c r="W672" t="str">
        <f>VLOOKUP(Table7[[#This Row],[Store_ID]],Table5[#All],5,FALSE)</f>
        <v>Online</v>
      </c>
      <c r="X672">
        <v>2</v>
      </c>
      <c r="Y672">
        <v>132.77000000000001</v>
      </c>
      <c r="Z672">
        <v>0.13</v>
      </c>
      <c r="AA672" t="s">
        <v>1829</v>
      </c>
      <c r="AB672">
        <v>231.0198</v>
      </c>
    </row>
    <row r="673" spans="1:28" x14ac:dyDescent="0.25">
      <c r="A673" t="s">
        <v>2497</v>
      </c>
      <c r="B673" s="2">
        <v>45701</v>
      </c>
      <c r="C673" t="s">
        <v>63</v>
      </c>
      <c r="D673" t="str">
        <f>VLOOKUP(Table7[[#This Row],[Customer_ID]],Table1[#All],2,FALSE)</f>
        <v>Nathan Hernandez</v>
      </c>
      <c r="E673">
        <f t="shared" si="31"/>
        <v>13</v>
      </c>
      <c r="F673">
        <f t="shared" si="32"/>
        <v>2</v>
      </c>
      <c r="G673">
        <f t="shared" si="33"/>
        <v>2025</v>
      </c>
      <c r="H673">
        <f>VLOOKUP(Table7[[#This Row],[Customer_ID]],Table1[#All],3,FALSE)</f>
        <v>32</v>
      </c>
      <c r="I673" t="str">
        <f>VLOOKUP(Table7[[#This Row],[Customer_ID]],Table1[#All],4,FALSE)</f>
        <v>Female</v>
      </c>
      <c r="J673" t="str">
        <f>VLOOKUP(Table7[[#This Row],[Customer_ID]],Table1[#All],5,FALSE)</f>
        <v>New Becky</v>
      </c>
      <c r="K673" t="str">
        <f>VLOOKUP(Table7[[#This Row],[Customer_ID]],Table1[#All],6,FALSE)</f>
        <v>Montana</v>
      </c>
      <c r="L673" t="str">
        <f>VLOOKUP(Table7[[#This Row],[Customer_ID]],Table1[#All],7,FALSE)</f>
        <v>USA</v>
      </c>
      <c r="M673" t="str">
        <f>VLOOKUP(Table7[[#This Row],[Customer_ID]],Table1[#All],8,FALSE)</f>
        <v>Silver</v>
      </c>
      <c r="N673" t="s">
        <v>1630</v>
      </c>
      <c r="O673" t="str">
        <f>VLOOKUP(Table7[[#This Row],[Product_ID]],Table4_2[#All],3,FALSE)</f>
        <v>Sports</v>
      </c>
      <c r="P673" t="str">
        <f>VLOOKUP(Table7[[#This Row],[Product_ID]],Table4_2[#All],4,FALSE)</f>
        <v>Fitness</v>
      </c>
      <c r="Q673">
        <f>VLOOKUP(Table7[[#This Row],[Product_ID]],Table4_2[#All],5,FALSE)</f>
        <v>313.26</v>
      </c>
      <c r="R673">
        <f>VLOOKUP(Table7[[#This Row],[Product_ID]],Table4_2[#All],6,FALSE)</f>
        <v>369</v>
      </c>
      <c r="S673" t="s">
        <v>1786</v>
      </c>
      <c r="T673" t="str">
        <f>VLOOKUP(Table7[[#This Row],[Store_ID]],Table5[#All],2,FALSE)</f>
        <v>Moore, Padilla and Butler</v>
      </c>
      <c r="U673" t="str">
        <f>VLOOKUP(Table7[[#This Row],[Store_ID]],Table5[#All],3,FALSE)</f>
        <v>South</v>
      </c>
      <c r="V673" t="str">
        <f>VLOOKUP(Table7[[#This Row],[Store_ID]],Table5[#All],4,FALSE)</f>
        <v>East Johnstad</v>
      </c>
      <c r="W673" t="str">
        <f>VLOOKUP(Table7[[#This Row],[Store_ID]],Table5[#All],5,FALSE)</f>
        <v>Flagship</v>
      </c>
      <c r="X673">
        <v>4</v>
      </c>
      <c r="Y673">
        <v>682.11</v>
      </c>
      <c r="Z673">
        <v>0.14000000000000001</v>
      </c>
      <c r="AA673" t="s">
        <v>1824</v>
      </c>
      <c r="AB673">
        <v>2346.4584</v>
      </c>
    </row>
    <row r="674" spans="1:28" x14ac:dyDescent="0.25">
      <c r="A674" t="s">
        <v>2498</v>
      </c>
      <c r="B674" s="2">
        <v>45510</v>
      </c>
      <c r="C674" t="s">
        <v>1495</v>
      </c>
      <c r="D674" t="str">
        <f>VLOOKUP(Table7[[#This Row],[Customer_ID]],Table1[#All],2,FALSE)</f>
        <v>Eric Lee</v>
      </c>
      <c r="E674">
        <f t="shared" si="31"/>
        <v>6</v>
      </c>
      <c r="F674">
        <f t="shared" si="32"/>
        <v>8</v>
      </c>
      <c r="G674">
        <f t="shared" si="33"/>
        <v>2024</v>
      </c>
      <c r="H674">
        <f>VLOOKUP(Table7[[#This Row],[Customer_ID]],Table1[#All],3,FALSE)</f>
        <v>22</v>
      </c>
      <c r="I674" t="str">
        <f>VLOOKUP(Table7[[#This Row],[Customer_ID]],Table1[#All],4,FALSE)</f>
        <v>Female</v>
      </c>
      <c r="J674" t="str">
        <f>VLOOKUP(Table7[[#This Row],[Customer_ID]],Table1[#All],5,FALSE)</f>
        <v>Lake April</v>
      </c>
      <c r="K674" t="str">
        <f>VLOOKUP(Table7[[#This Row],[Customer_ID]],Table1[#All],6,FALSE)</f>
        <v>Vermont</v>
      </c>
      <c r="L674" t="str">
        <f>VLOOKUP(Table7[[#This Row],[Customer_ID]],Table1[#All],7,FALSE)</f>
        <v>USA</v>
      </c>
      <c r="M674" t="str">
        <f>VLOOKUP(Table7[[#This Row],[Customer_ID]],Table1[#All],8,FALSE)</f>
        <v>Bronze</v>
      </c>
      <c r="N674" t="s">
        <v>1628</v>
      </c>
      <c r="O674" t="str">
        <f>VLOOKUP(Table7[[#This Row],[Product_ID]],Table4_2[#All],3,FALSE)</f>
        <v>Electronics</v>
      </c>
      <c r="P674" t="str">
        <f>VLOOKUP(Table7[[#This Row],[Product_ID]],Table4_2[#All],4,FALSE)</f>
        <v>Audio</v>
      </c>
      <c r="Q674">
        <f>VLOOKUP(Table7[[#This Row],[Product_ID]],Table4_2[#All],5,FALSE)</f>
        <v>38.520000000000003</v>
      </c>
      <c r="R674">
        <f>VLOOKUP(Table7[[#This Row],[Product_ID]],Table4_2[#All],6,FALSE)</f>
        <v>378</v>
      </c>
      <c r="S674" t="s">
        <v>1807</v>
      </c>
      <c r="T674" t="str">
        <f>VLOOKUP(Table7[[#This Row],[Store_ID]],Table5[#All],2,FALSE)</f>
        <v>Holloway Ltd</v>
      </c>
      <c r="U674" t="str">
        <f>VLOOKUP(Table7[[#This Row],[Store_ID]],Table5[#All],3,FALSE)</f>
        <v>North</v>
      </c>
      <c r="V674" t="str">
        <f>VLOOKUP(Table7[[#This Row],[Store_ID]],Table5[#All],4,FALSE)</f>
        <v>Bensonhaven</v>
      </c>
      <c r="W674" t="str">
        <f>VLOOKUP(Table7[[#This Row],[Store_ID]],Table5[#All],5,FALSE)</f>
        <v>Flagship</v>
      </c>
      <c r="X674">
        <v>4</v>
      </c>
      <c r="Y674">
        <v>502.95</v>
      </c>
      <c r="Z674">
        <v>0.14000000000000001</v>
      </c>
      <c r="AA674" t="s">
        <v>1829</v>
      </c>
      <c r="AB674">
        <v>1730.1479999999999</v>
      </c>
    </row>
    <row r="675" spans="1:28" x14ac:dyDescent="0.25">
      <c r="A675" t="s">
        <v>2499</v>
      </c>
      <c r="B675" s="2">
        <v>45538</v>
      </c>
      <c r="C675" t="s">
        <v>752</v>
      </c>
      <c r="D675" t="str">
        <f>VLOOKUP(Table7[[#This Row],[Customer_ID]],Table1[#All],2,FALSE)</f>
        <v>Nathaniel Hill</v>
      </c>
      <c r="E675">
        <f t="shared" si="31"/>
        <v>3</v>
      </c>
      <c r="F675">
        <f t="shared" si="32"/>
        <v>9</v>
      </c>
      <c r="G675">
        <f t="shared" si="33"/>
        <v>2024</v>
      </c>
      <c r="H675">
        <f>VLOOKUP(Table7[[#This Row],[Customer_ID]],Table1[#All],3,FALSE)</f>
        <v>43</v>
      </c>
      <c r="I675" t="str">
        <f>VLOOKUP(Table7[[#This Row],[Customer_ID]],Table1[#All],4,FALSE)</f>
        <v>Female</v>
      </c>
      <c r="J675" t="str">
        <f>VLOOKUP(Table7[[#This Row],[Customer_ID]],Table1[#All],5,FALSE)</f>
        <v>Lake Mark</v>
      </c>
      <c r="K675" t="str">
        <f>VLOOKUP(Table7[[#This Row],[Customer_ID]],Table1[#All],6,FALSE)</f>
        <v>Kansas</v>
      </c>
      <c r="L675" t="str">
        <f>VLOOKUP(Table7[[#This Row],[Customer_ID]],Table1[#All],7,FALSE)</f>
        <v>USA</v>
      </c>
      <c r="M675" t="str">
        <f>VLOOKUP(Table7[[#This Row],[Customer_ID]],Table1[#All],8,FALSE)</f>
        <v>Gold</v>
      </c>
      <c r="N675" t="s">
        <v>1622</v>
      </c>
      <c r="O675" t="str">
        <f>VLOOKUP(Table7[[#This Row],[Product_ID]],Table4_2[#All],3,FALSE)</f>
        <v>Clothing</v>
      </c>
      <c r="P675" t="str">
        <f>VLOOKUP(Table7[[#This Row],[Product_ID]],Table4_2[#All],4,FALSE)</f>
        <v>Footwear</v>
      </c>
      <c r="Q675">
        <f>VLOOKUP(Table7[[#This Row],[Product_ID]],Table4_2[#All],5,FALSE)</f>
        <v>353.47</v>
      </c>
      <c r="R675">
        <f>VLOOKUP(Table7[[#This Row],[Product_ID]],Table4_2[#All],6,FALSE)</f>
        <v>214</v>
      </c>
      <c r="S675" t="s">
        <v>1804</v>
      </c>
      <c r="T675" t="str">
        <f>VLOOKUP(Table7[[#This Row],[Store_ID]],Table5[#All],2,FALSE)</f>
        <v>Frederick-Wright</v>
      </c>
      <c r="U675" t="str">
        <f>VLOOKUP(Table7[[#This Row],[Store_ID]],Table5[#All],3,FALSE)</f>
        <v>West</v>
      </c>
      <c r="V675" t="str">
        <f>VLOOKUP(Table7[[#This Row],[Store_ID]],Table5[#All],4,FALSE)</f>
        <v>New Jimmymouth</v>
      </c>
      <c r="W675" t="str">
        <f>VLOOKUP(Table7[[#This Row],[Store_ID]],Table5[#All],5,FALSE)</f>
        <v>Flagship</v>
      </c>
      <c r="X675">
        <v>2</v>
      </c>
      <c r="Y675">
        <v>472.08</v>
      </c>
      <c r="Z675">
        <v>7.0000000000000007E-2</v>
      </c>
      <c r="AA675" t="s">
        <v>1824</v>
      </c>
      <c r="AB675">
        <v>878.0687999999999</v>
      </c>
    </row>
    <row r="676" spans="1:28" x14ac:dyDescent="0.25">
      <c r="A676" t="s">
        <v>2500</v>
      </c>
      <c r="B676" s="2">
        <v>45665</v>
      </c>
      <c r="C676" t="s">
        <v>1458</v>
      </c>
      <c r="D676" t="str">
        <f>VLOOKUP(Table7[[#This Row],[Customer_ID]],Table1[#All],2,FALSE)</f>
        <v>Laura Mathews</v>
      </c>
      <c r="E676">
        <f t="shared" si="31"/>
        <v>8</v>
      </c>
      <c r="F676">
        <f t="shared" si="32"/>
        <v>1</v>
      </c>
      <c r="G676">
        <f t="shared" si="33"/>
        <v>2025</v>
      </c>
      <c r="H676">
        <f>VLOOKUP(Table7[[#This Row],[Customer_ID]],Table1[#All],3,FALSE)</f>
        <v>53</v>
      </c>
      <c r="I676" t="str">
        <f>VLOOKUP(Table7[[#This Row],[Customer_ID]],Table1[#All],4,FALSE)</f>
        <v>Male</v>
      </c>
      <c r="J676" t="str">
        <f>VLOOKUP(Table7[[#This Row],[Customer_ID]],Table1[#All],5,FALSE)</f>
        <v>Chambersfurt</v>
      </c>
      <c r="K676" t="str">
        <f>VLOOKUP(Table7[[#This Row],[Customer_ID]],Table1[#All],6,FALSE)</f>
        <v>Wisconsin</v>
      </c>
      <c r="L676" t="str">
        <f>VLOOKUP(Table7[[#This Row],[Customer_ID]],Table1[#All],7,FALSE)</f>
        <v>USA</v>
      </c>
      <c r="M676" t="str">
        <f>VLOOKUP(Table7[[#This Row],[Customer_ID]],Table1[#All],8,FALSE)</f>
        <v>Bronze</v>
      </c>
      <c r="N676" t="s">
        <v>1662</v>
      </c>
      <c r="O676" t="str">
        <f>VLOOKUP(Table7[[#This Row],[Product_ID]],Table4_2[#All],3,FALSE)</f>
        <v>Sports</v>
      </c>
      <c r="P676" t="str">
        <f>VLOOKUP(Table7[[#This Row],[Product_ID]],Table4_2[#All],4,FALSE)</f>
        <v>Fitness</v>
      </c>
      <c r="Q676">
        <f>VLOOKUP(Table7[[#This Row],[Product_ID]],Table4_2[#All],5,FALSE)</f>
        <v>30.62</v>
      </c>
      <c r="R676">
        <f>VLOOKUP(Table7[[#This Row],[Product_ID]],Table4_2[#All],6,FALSE)</f>
        <v>138</v>
      </c>
      <c r="S676" t="s">
        <v>1807</v>
      </c>
      <c r="T676" t="str">
        <f>VLOOKUP(Table7[[#This Row],[Store_ID]],Table5[#All],2,FALSE)</f>
        <v>Holloway Ltd</v>
      </c>
      <c r="U676" t="str">
        <f>VLOOKUP(Table7[[#This Row],[Store_ID]],Table5[#All],3,FALSE)</f>
        <v>North</v>
      </c>
      <c r="V676" t="str">
        <f>VLOOKUP(Table7[[#This Row],[Store_ID]],Table5[#All],4,FALSE)</f>
        <v>Bensonhaven</v>
      </c>
      <c r="W676" t="str">
        <f>VLOOKUP(Table7[[#This Row],[Store_ID]],Table5[#All],5,FALSE)</f>
        <v>Flagship</v>
      </c>
      <c r="X676">
        <v>2</v>
      </c>
      <c r="Y676">
        <v>218.11</v>
      </c>
      <c r="Z676">
        <v>0.02</v>
      </c>
      <c r="AA676" t="s">
        <v>1829</v>
      </c>
      <c r="AB676">
        <v>427.49560000000002</v>
      </c>
    </row>
    <row r="677" spans="1:28" x14ac:dyDescent="0.25">
      <c r="A677" t="s">
        <v>2501</v>
      </c>
      <c r="B677" s="2">
        <v>45859</v>
      </c>
      <c r="C677" t="s">
        <v>214</v>
      </c>
      <c r="D677" t="str">
        <f>VLOOKUP(Table7[[#This Row],[Customer_ID]],Table1[#All],2,FALSE)</f>
        <v>Jay Patel</v>
      </c>
      <c r="E677">
        <f t="shared" si="31"/>
        <v>21</v>
      </c>
      <c r="F677">
        <f t="shared" si="32"/>
        <v>7</v>
      </c>
      <c r="G677">
        <f t="shared" si="33"/>
        <v>2025</v>
      </c>
      <c r="H677">
        <f>VLOOKUP(Table7[[#This Row],[Customer_ID]],Table1[#All],3,FALSE)</f>
        <v>43</v>
      </c>
      <c r="I677" t="str">
        <f>VLOOKUP(Table7[[#This Row],[Customer_ID]],Table1[#All],4,FALSE)</f>
        <v>Female</v>
      </c>
      <c r="J677" t="str">
        <f>VLOOKUP(Table7[[#This Row],[Customer_ID]],Table1[#All],5,FALSE)</f>
        <v>Morrisbury</v>
      </c>
      <c r="K677" t="str">
        <f>VLOOKUP(Table7[[#This Row],[Customer_ID]],Table1[#All],6,FALSE)</f>
        <v>Rhode Island</v>
      </c>
      <c r="L677" t="str">
        <f>VLOOKUP(Table7[[#This Row],[Customer_ID]],Table1[#All],7,FALSE)</f>
        <v>USA</v>
      </c>
      <c r="M677" t="str">
        <f>VLOOKUP(Table7[[#This Row],[Customer_ID]],Table1[#All],8,FALSE)</f>
        <v>Platinum</v>
      </c>
      <c r="N677" t="s">
        <v>1546</v>
      </c>
      <c r="O677" t="str">
        <f>VLOOKUP(Table7[[#This Row],[Product_ID]],Table4_2[#All],3,FALSE)</f>
        <v>Clothing</v>
      </c>
      <c r="P677" t="str">
        <f>VLOOKUP(Table7[[#This Row],[Product_ID]],Table4_2[#All],4,FALSE)</f>
        <v>Tops</v>
      </c>
      <c r="Q677">
        <f>VLOOKUP(Table7[[#This Row],[Product_ID]],Table4_2[#All],5,FALSE)</f>
        <v>342.56</v>
      </c>
      <c r="R677">
        <f>VLOOKUP(Table7[[#This Row],[Product_ID]],Table4_2[#All],6,FALSE)</f>
        <v>181</v>
      </c>
      <c r="S677" t="s">
        <v>1776</v>
      </c>
      <c r="T677" t="str">
        <f>VLOOKUP(Table7[[#This Row],[Store_ID]],Table5[#All],2,FALSE)</f>
        <v>Benson-Elliott</v>
      </c>
      <c r="U677" t="str">
        <f>VLOOKUP(Table7[[#This Row],[Store_ID]],Table5[#All],3,FALSE)</f>
        <v>East</v>
      </c>
      <c r="V677" t="str">
        <f>VLOOKUP(Table7[[#This Row],[Store_ID]],Table5[#All],4,FALSE)</f>
        <v>Port Josephberg</v>
      </c>
      <c r="W677" t="str">
        <f>VLOOKUP(Table7[[#This Row],[Store_ID]],Table5[#All],5,FALSE)</f>
        <v>Online</v>
      </c>
      <c r="X677">
        <v>4</v>
      </c>
      <c r="Y677">
        <v>845.58</v>
      </c>
      <c r="Z677">
        <v>0.06</v>
      </c>
      <c r="AA677" t="s">
        <v>1826</v>
      </c>
      <c r="AB677">
        <v>3179.3807999999999</v>
      </c>
    </row>
    <row r="678" spans="1:28" x14ac:dyDescent="0.25">
      <c r="A678" t="s">
        <v>2502</v>
      </c>
      <c r="B678" s="2">
        <v>45255</v>
      </c>
      <c r="C678" t="s">
        <v>441</v>
      </c>
      <c r="D678" t="str">
        <f>VLOOKUP(Table7[[#This Row],[Customer_ID]],Table1[#All],2,FALSE)</f>
        <v>Susan Mcdonald</v>
      </c>
      <c r="E678">
        <f t="shared" si="31"/>
        <v>25</v>
      </c>
      <c r="F678">
        <f t="shared" si="32"/>
        <v>11</v>
      </c>
      <c r="G678">
        <f t="shared" si="33"/>
        <v>2023</v>
      </c>
      <c r="H678">
        <f>VLOOKUP(Table7[[#This Row],[Customer_ID]],Table1[#All],3,FALSE)</f>
        <v>45</v>
      </c>
      <c r="I678" t="str">
        <f>VLOOKUP(Table7[[#This Row],[Customer_ID]],Table1[#All],4,FALSE)</f>
        <v>Male</v>
      </c>
      <c r="J678" t="str">
        <f>VLOOKUP(Table7[[#This Row],[Customer_ID]],Table1[#All],5,FALSE)</f>
        <v>East Ellen</v>
      </c>
      <c r="K678" t="str">
        <f>VLOOKUP(Table7[[#This Row],[Customer_ID]],Table1[#All],6,FALSE)</f>
        <v>Arkansas</v>
      </c>
      <c r="L678" t="str">
        <f>VLOOKUP(Table7[[#This Row],[Customer_ID]],Table1[#All],7,FALSE)</f>
        <v>USA</v>
      </c>
      <c r="M678" t="str">
        <f>VLOOKUP(Table7[[#This Row],[Customer_ID]],Table1[#All],8,FALSE)</f>
        <v>Silver</v>
      </c>
      <c r="N678" t="s">
        <v>1708</v>
      </c>
      <c r="O678" t="str">
        <f>VLOOKUP(Table7[[#This Row],[Product_ID]],Table4_2[#All],3,FALSE)</f>
        <v>Home</v>
      </c>
      <c r="P678" t="str">
        <f>VLOOKUP(Table7[[#This Row],[Product_ID]],Table4_2[#All],4,FALSE)</f>
        <v>Kitchen</v>
      </c>
      <c r="Q678">
        <f>VLOOKUP(Table7[[#This Row],[Product_ID]],Table4_2[#All],5,FALSE)</f>
        <v>143.43</v>
      </c>
      <c r="R678">
        <f>VLOOKUP(Table7[[#This Row],[Product_ID]],Table4_2[#All],6,FALSE)</f>
        <v>58</v>
      </c>
      <c r="S678" t="s">
        <v>1761</v>
      </c>
      <c r="T678" t="str">
        <f>VLOOKUP(Table7[[#This Row],[Store_ID]],Table5[#All],2,FALSE)</f>
        <v>Black-Horn</v>
      </c>
      <c r="U678" t="str">
        <f>VLOOKUP(Table7[[#This Row],[Store_ID]],Table5[#All],3,FALSE)</f>
        <v>South</v>
      </c>
      <c r="V678" t="str">
        <f>VLOOKUP(Table7[[#This Row],[Store_ID]],Table5[#All],4,FALSE)</f>
        <v>North Nancyview</v>
      </c>
      <c r="W678" t="str">
        <f>VLOOKUP(Table7[[#This Row],[Store_ID]],Table5[#All],5,FALSE)</f>
        <v>Outlet</v>
      </c>
      <c r="X678">
        <v>2</v>
      </c>
      <c r="Y678">
        <v>111.28</v>
      </c>
      <c r="Z678">
        <v>0.14000000000000001</v>
      </c>
      <c r="AA678" t="s">
        <v>1824</v>
      </c>
      <c r="AB678">
        <v>191.4016</v>
      </c>
    </row>
    <row r="679" spans="1:28" x14ac:dyDescent="0.25">
      <c r="A679" t="s">
        <v>2503</v>
      </c>
      <c r="B679" s="2">
        <v>45842</v>
      </c>
      <c r="C679" t="s">
        <v>585</v>
      </c>
      <c r="D679" t="str">
        <f>VLOOKUP(Table7[[#This Row],[Customer_ID]],Table1[#All],2,FALSE)</f>
        <v>Curtis Lam</v>
      </c>
      <c r="E679">
        <f t="shared" si="31"/>
        <v>4</v>
      </c>
      <c r="F679">
        <f t="shared" si="32"/>
        <v>7</v>
      </c>
      <c r="G679">
        <f t="shared" si="33"/>
        <v>2025</v>
      </c>
      <c r="H679">
        <f>VLOOKUP(Table7[[#This Row],[Customer_ID]],Table1[#All],3,FALSE)</f>
        <v>55</v>
      </c>
      <c r="I679" t="str">
        <f>VLOOKUP(Table7[[#This Row],[Customer_ID]],Table1[#All],4,FALSE)</f>
        <v>Male</v>
      </c>
      <c r="J679" t="str">
        <f>VLOOKUP(Table7[[#This Row],[Customer_ID]],Table1[#All],5,FALSE)</f>
        <v>Butlerberg</v>
      </c>
      <c r="K679" t="str">
        <f>VLOOKUP(Table7[[#This Row],[Customer_ID]],Table1[#All],6,FALSE)</f>
        <v>Kentucky</v>
      </c>
      <c r="L679" t="str">
        <f>VLOOKUP(Table7[[#This Row],[Customer_ID]],Table1[#All],7,FALSE)</f>
        <v>USA</v>
      </c>
      <c r="M679" t="str">
        <f>VLOOKUP(Table7[[#This Row],[Customer_ID]],Table1[#All],8,FALSE)</f>
        <v>Platinum</v>
      </c>
      <c r="N679" t="s">
        <v>1666</v>
      </c>
      <c r="O679" t="str">
        <f>VLOOKUP(Table7[[#This Row],[Product_ID]],Table4_2[#All],3,FALSE)</f>
        <v>Beauty</v>
      </c>
      <c r="P679" t="str">
        <f>VLOOKUP(Table7[[#This Row],[Product_ID]],Table4_2[#All],4,FALSE)</f>
        <v>Haircare</v>
      </c>
      <c r="Q679">
        <f>VLOOKUP(Table7[[#This Row],[Product_ID]],Table4_2[#All],5,FALSE)</f>
        <v>17.309999999999999</v>
      </c>
      <c r="R679">
        <f>VLOOKUP(Table7[[#This Row],[Product_ID]],Table4_2[#All],6,FALSE)</f>
        <v>399</v>
      </c>
      <c r="S679" t="s">
        <v>1799</v>
      </c>
      <c r="T679" t="str">
        <f>VLOOKUP(Table7[[#This Row],[Store_ID]],Table5[#All],2,FALSE)</f>
        <v>Mcdonald Inc</v>
      </c>
      <c r="U679" t="str">
        <f>VLOOKUP(Table7[[#This Row],[Store_ID]],Table5[#All],3,FALSE)</f>
        <v>South</v>
      </c>
      <c r="V679" t="str">
        <f>VLOOKUP(Table7[[#This Row],[Store_ID]],Table5[#All],4,FALSE)</f>
        <v>Christopherland</v>
      </c>
      <c r="W679" t="str">
        <f>VLOOKUP(Table7[[#This Row],[Store_ID]],Table5[#All],5,FALSE)</f>
        <v>Outlet</v>
      </c>
      <c r="X679">
        <v>2</v>
      </c>
      <c r="Y679">
        <v>37.21</v>
      </c>
      <c r="Z679">
        <v>0.19</v>
      </c>
      <c r="AA679" t="s">
        <v>1824</v>
      </c>
      <c r="AB679">
        <v>60.280200000000008</v>
      </c>
    </row>
    <row r="680" spans="1:28" x14ac:dyDescent="0.25">
      <c r="A680" t="s">
        <v>2504</v>
      </c>
      <c r="B680" s="2">
        <v>45220</v>
      </c>
      <c r="C680" t="s">
        <v>1295</v>
      </c>
      <c r="D680" t="str">
        <f>VLOOKUP(Table7[[#This Row],[Customer_ID]],Table1[#All],2,FALSE)</f>
        <v>Karen King</v>
      </c>
      <c r="E680">
        <f t="shared" si="31"/>
        <v>21</v>
      </c>
      <c r="F680">
        <f t="shared" si="32"/>
        <v>10</v>
      </c>
      <c r="G680">
        <f t="shared" si="33"/>
        <v>2023</v>
      </c>
      <c r="H680">
        <f>VLOOKUP(Table7[[#This Row],[Customer_ID]],Table1[#All],3,FALSE)</f>
        <v>64</v>
      </c>
      <c r="I680" t="str">
        <f>VLOOKUP(Table7[[#This Row],[Customer_ID]],Table1[#All],4,FALSE)</f>
        <v>Female</v>
      </c>
      <c r="J680" t="str">
        <f>VLOOKUP(Table7[[#This Row],[Customer_ID]],Table1[#All],5,FALSE)</f>
        <v>Kimburgh</v>
      </c>
      <c r="K680" t="str">
        <f>VLOOKUP(Table7[[#This Row],[Customer_ID]],Table1[#All],6,FALSE)</f>
        <v>North Carolina</v>
      </c>
      <c r="L680" t="str">
        <f>VLOOKUP(Table7[[#This Row],[Customer_ID]],Table1[#All],7,FALSE)</f>
        <v>USA</v>
      </c>
      <c r="M680" t="str">
        <f>VLOOKUP(Table7[[#This Row],[Customer_ID]],Table1[#All],8,FALSE)</f>
        <v>Bronze</v>
      </c>
      <c r="N680" t="s">
        <v>1672</v>
      </c>
      <c r="O680" t="str">
        <f>VLOOKUP(Table7[[#This Row],[Product_ID]],Table4_2[#All],3,FALSE)</f>
        <v>Electronics</v>
      </c>
      <c r="P680" t="str">
        <f>VLOOKUP(Table7[[#This Row],[Product_ID]],Table4_2[#All],4,FALSE)</f>
        <v>Computer</v>
      </c>
      <c r="Q680">
        <f>VLOOKUP(Table7[[#This Row],[Product_ID]],Table4_2[#All],5,FALSE)</f>
        <v>86.42</v>
      </c>
      <c r="R680">
        <f>VLOOKUP(Table7[[#This Row],[Product_ID]],Table4_2[#All],6,FALSE)</f>
        <v>222</v>
      </c>
      <c r="S680" t="s">
        <v>1797</v>
      </c>
      <c r="T680" t="str">
        <f>VLOOKUP(Table7[[#This Row],[Store_ID]],Table5[#All],2,FALSE)</f>
        <v>Gardner, Humphrey and Contreras</v>
      </c>
      <c r="U680" t="str">
        <f>VLOOKUP(Table7[[#This Row],[Store_ID]],Table5[#All],3,FALSE)</f>
        <v>East</v>
      </c>
      <c r="V680" t="str">
        <f>VLOOKUP(Table7[[#This Row],[Store_ID]],Table5[#All],4,FALSE)</f>
        <v>Johnsonville</v>
      </c>
      <c r="W680" t="str">
        <f>VLOOKUP(Table7[[#This Row],[Store_ID]],Table5[#All],5,FALSE)</f>
        <v>Flagship</v>
      </c>
      <c r="X680">
        <v>1</v>
      </c>
      <c r="Y680">
        <v>331.73</v>
      </c>
      <c r="Z680">
        <v>0.04</v>
      </c>
      <c r="AA680" t="s">
        <v>1824</v>
      </c>
      <c r="AB680">
        <v>318.46080000000001</v>
      </c>
    </row>
    <row r="681" spans="1:28" x14ac:dyDescent="0.25">
      <c r="A681" t="s">
        <v>2505</v>
      </c>
      <c r="B681" s="2">
        <v>45273</v>
      </c>
      <c r="C681" t="s">
        <v>1139</v>
      </c>
      <c r="D681" t="str">
        <f>VLOOKUP(Table7[[#This Row],[Customer_ID]],Table1[#All],2,FALSE)</f>
        <v>Chloe Aguilar</v>
      </c>
      <c r="E681">
        <f t="shared" si="31"/>
        <v>13</v>
      </c>
      <c r="F681">
        <f t="shared" si="32"/>
        <v>12</v>
      </c>
      <c r="G681">
        <f t="shared" si="33"/>
        <v>2023</v>
      </c>
      <c r="H681">
        <f>VLOOKUP(Table7[[#This Row],[Customer_ID]],Table1[#All],3,FALSE)</f>
        <v>58</v>
      </c>
      <c r="I681" t="str">
        <f>VLOOKUP(Table7[[#This Row],[Customer_ID]],Table1[#All],4,FALSE)</f>
        <v>Male</v>
      </c>
      <c r="J681" t="str">
        <f>VLOOKUP(Table7[[#This Row],[Customer_ID]],Table1[#All],5,FALSE)</f>
        <v>Lake Johnside</v>
      </c>
      <c r="K681" t="str">
        <f>VLOOKUP(Table7[[#This Row],[Customer_ID]],Table1[#All],6,FALSE)</f>
        <v>Arizona</v>
      </c>
      <c r="L681" t="str">
        <f>VLOOKUP(Table7[[#This Row],[Customer_ID]],Table1[#All],7,FALSE)</f>
        <v>USA</v>
      </c>
      <c r="M681" t="str">
        <f>VLOOKUP(Table7[[#This Row],[Customer_ID]],Table1[#All],8,FALSE)</f>
        <v>Bronze</v>
      </c>
      <c r="N681" t="s">
        <v>1688</v>
      </c>
      <c r="O681" t="str">
        <f>VLOOKUP(Table7[[#This Row],[Product_ID]],Table4_2[#All],3,FALSE)</f>
        <v>Home</v>
      </c>
      <c r="P681" t="str">
        <f>VLOOKUP(Table7[[#This Row],[Product_ID]],Table4_2[#All],4,FALSE)</f>
        <v>Storage</v>
      </c>
      <c r="Q681">
        <f>VLOOKUP(Table7[[#This Row],[Product_ID]],Table4_2[#All],5,FALSE)</f>
        <v>138.05000000000001</v>
      </c>
      <c r="R681">
        <f>VLOOKUP(Table7[[#This Row],[Product_ID]],Table4_2[#All],6,FALSE)</f>
        <v>89</v>
      </c>
      <c r="S681" t="s">
        <v>1794</v>
      </c>
      <c r="T681" t="str">
        <f>VLOOKUP(Table7[[#This Row],[Store_ID]],Table5[#All],2,FALSE)</f>
        <v>Thomas, Bridges and Harris</v>
      </c>
      <c r="U681" t="str">
        <f>VLOOKUP(Table7[[#This Row],[Store_ID]],Table5[#All],3,FALSE)</f>
        <v>North</v>
      </c>
      <c r="V681" t="str">
        <f>VLOOKUP(Table7[[#This Row],[Store_ID]],Table5[#All],4,FALSE)</f>
        <v>Sabrinatown</v>
      </c>
      <c r="W681" t="str">
        <f>VLOOKUP(Table7[[#This Row],[Store_ID]],Table5[#All],5,FALSE)</f>
        <v>Online</v>
      </c>
      <c r="X681">
        <v>3</v>
      </c>
      <c r="Y681">
        <v>306.70999999999998</v>
      </c>
      <c r="Z681">
        <v>0.09</v>
      </c>
      <c r="AA681" t="s">
        <v>1826</v>
      </c>
      <c r="AB681">
        <v>837.31829999999991</v>
      </c>
    </row>
    <row r="682" spans="1:28" x14ac:dyDescent="0.25">
      <c r="A682" t="s">
        <v>2506</v>
      </c>
      <c r="B682" s="2">
        <v>45456</v>
      </c>
      <c r="C682" t="s">
        <v>860</v>
      </c>
      <c r="D682" t="str">
        <f>VLOOKUP(Table7[[#This Row],[Customer_ID]],Table1[#All],2,FALSE)</f>
        <v>Brian Garcia</v>
      </c>
      <c r="E682">
        <f t="shared" si="31"/>
        <v>13</v>
      </c>
      <c r="F682">
        <f t="shared" si="32"/>
        <v>6</v>
      </c>
      <c r="G682">
        <f t="shared" si="33"/>
        <v>2024</v>
      </c>
      <c r="H682">
        <f>VLOOKUP(Table7[[#This Row],[Customer_ID]],Table1[#All],3,FALSE)</f>
        <v>31</v>
      </c>
      <c r="I682" t="str">
        <f>VLOOKUP(Table7[[#This Row],[Customer_ID]],Table1[#All],4,FALSE)</f>
        <v>Female</v>
      </c>
      <c r="J682" t="str">
        <f>VLOOKUP(Table7[[#This Row],[Customer_ID]],Table1[#All],5,FALSE)</f>
        <v>Ramosmouth</v>
      </c>
      <c r="K682" t="str">
        <f>VLOOKUP(Table7[[#This Row],[Customer_ID]],Table1[#All],6,FALSE)</f>
        <v>Louisiana</v>
      </c>
      <c r="L682" t="str">
        <f>VLOOKUP(Table7[[#This Row],[Customer_ID]],Table1[#All],7,FALSE)</f>
        <v>USA</v>
      </c>
      <c r="M682" t="str">
        <f>VLOOKUP(Table7[[#This Row],[Customer_ID]],Table1[#All],8,FALSE)</f>
        <v>Gold</v>
      </c>
      <c r="N682" t="s">
        <v>1598</v>
      </c>
      <c r="O682" t="str">
        <f>VLOOKUP(Table7[[#This Row],[Product_ID]],Table4_2[#All],3,FALSE)</f>
        <v>Clothing</v>
      </c>
      <c r="P682" t="str">
        <f>VLOOKUP(Table7[[#This Row],[Product_ID]],Table4_2[#All],4,FALSE)</f>
        <v>Accessories</v>
      </c>
      <c r="Q682">
        <f>VLOOKUP(Table7[[#This Row],[Product_ID]],Table4_2[#All],5,FALSE)</f>
        <v>174.02</v>
      </c>
      <c r="R682">
        <f>VLOOKUP(Table7[[#This Row],[Product_ID]],Table4_2[#All],6,FALSE)</f>
        <v>268</v>
      </c>
      <c r="S682" t="s">
        <v>1776</v>
      </c>
      <c r="T682" t="str">
        <f>VLOOKUP(Table7[[#This Row],[Store_ID]],Table5[#All],2,FALSE)</f>
        <v>Benson-Elliott</v>
      </c>
      <c r="U682" t="str">
        <f>VLOOKUP(Table7[[#This Row],[Store_ID]],Table5[#All],3,FALSE)</f>
        <v>East</v>
      </c>
      <c r="V682" t="str">
        <f>VLOOKUP(Table7[[#This Row],[Store_ID]],Table5[#All],4,FALSE)</f>
        <v>Port Josephberg</v>
      </c>
      <c r="W682" t="str">
        <f>VLOOKUP(Table7[[#This Row],[Store_ID]],Table5[#All],5,FALSE)</f>
        <v>Online</v>
      </c>
      <c r="X682">
        <v>4</v>
      </c>
      <c r="Y682">
        <v>484.92</v>
      </c>
      <c r="Z682">
        <v>0.28000000000000003</v>
      </c>
      <c r="AA682" t="s">
        <v>1826</v>
      </c>
      <c r="AB682">
        <v>1396.5696</v>
      </c>
    </row>
    <row r="683" spans="1:28" x14ac:dyDescent="0.25">
      <c r="A683" t="s">
        <v>2507</v>
      </c>
      <c r="B683" s="2">
        <v>45292</v>
      </c>
      <c r="C683" t="s">
        <v>168</v>
      </c>
      <c r="D683" t="str">
        <f>VLOOKUP(Table7[[#This Row],[Customer_ID]],Table1[#All],2,FALSE)</f>
        <v>Joseph Snow</v>
      </c>
      <c r="E683">
        <f t="shared" si="31"/>
        <v>1</v>
      </c>
      <c r="F683">
        <f t="shared" si="32"/>
        <v>1</v>
      </c>
      <c r="G683">
        <f t="shared" si="33"/>
        <v>2024</v>
      </c>
      <c r="H683">
        <f>VLOOKUP(Table7[[#This Row],[Customer_ID]],Table1[#All],3,FALSE)</f>
        <v>45</v>
      </c>
      <c r="I683" t="str">
        <f>VLOOKUP(Table7[[#This Row],[Customer_ID]],Table1[#All],4,FALSE)</f>
        <v>Male</v>
      </c>
      <c r="J683" t="str">
        <f>VLOOKUP(Table7[[#This Row],[Customer_ID]],Table1[#All],5,FALSE)</f>
        <v>South Michaelfort</v>
      </c>
      <c r="K683" t="str">
        <f>VLOOKUP(Table7[[#This Row],[Customer_ID]],Table1[#All],6,FALSE)</f>
        <v>Vermont</v>
      </c>
      <c r="L683" t="str">
        <f>VLOOKUP(Table7[[#This Row],[Customer_ID]],Table1[#All],7,FALSE)</f>
        <v>USA</v>
      </c>
      <c r="M683" t="str">
        <f>VLOOKUP(Table7[[#This Row],[Customer_ID]],Table1[#All],8,FALSE)</f>
        <v>Gold</v>
      </c>
      <c r="N683" t="s">
        <v>1648</v>
      </c>
      <c r="O683" t="str">
        <f>VLOOKUP(Table7[[#This Row],[Product_ID]],Table4_2[#All],3,FALSE)</f>
        <v>Sports</v>
      </c>
      <c r="P683" t="str">
        <f>VLOOKUP(Table7[[#This Row],[Product_ID]],Table4_2[#All],4,FALSE)</f>
        <v>Fitness</v>
      </c>
      <c r="Q683">
        <f>VLOOKUP(Table7[[#This Row],[Product_ID]],Table4_2[#All],5,FALSE)</f>
        <v>190.29</v>
      </c>
      <c r="R683">
        <f>VLOOKUP(Table7[[#This Row],[Product_ID]],Table4_2[#All],6,FALSE)</f>
        <v>260</v>
      </c>
      <c r="S683" t="s">
        <v>1773</v>
      </c>
      <c r="T683" t="str">
        <f>VLOOKUP(Table7[[#This Row],[Store_ID]],Table5[#All],2,FALSE)</f>
        <v>Gray Ltd</v>
      </c>
      <c r="U683" t="str">
        <f>VLOOKUP(Table7[[#This Row],[Store_ID]],Table5[#All],3,FALSE)</f>
        <v>North</v>
      </c>
      <c r="V683" t="str">
        <f>VLOOKUP(Table7[[#This Row],[Store_ID]],Table5[#All],4,FALSE)</f>
        <v>New Michaelchester</v>
      </c>
      <c r="W683" t="str">
        <f>VLOOKUP(Table7[[#This Row],[Store_ID]],Table5[#All],5,FALSE)</f>
        <v>Outlet</v>
      </c>
      <c r="X683">
        <v>2</v>
      </c>
      <c r="Y683">
        <v>42.04</v>
      </c>
      <c r="Z683">
        <v>7.0000000000000007E-2</v>
      </c>
      <c r="AA683" t="s">
        <v>1824</v>
      </c>
      <c r="AB683">
        <v>78.194399999999987</v>
      </c>
    </row>
    <row r="684" spans="1:28" x14ac:dyDescent="0.25">
      <c r="A684" t="s">
        <v>2508</v>
      </c>
      <c r="B684" s="2">
        <v>45278</v>
      </c>
      <c r="C684" t="s">
        <v>893</v>
      </c>
      <c r="D684" t="str">
        <f>VLOOKUP(Table7[[#This Row],[Customer_ID]],Table1[#All],2,FALSE)</f>
        <v>Brittany Watson</v>
      </c>
      <c r="E684">
        <f t="shared" si="31"/>
        <v>18</v>
      </c>
      <c r="F684">
        <f t="shared" si="32"/>
        <v>12</v>
      </c>
      <c r="G684">
        <f t="shared" si="33"/>
        <v>2023</v>
      </c>
      <c r="H684">
        <f>VLOOKUP(Table7[[#This Row],[Customer_ID]],Table1[#All],3,FALSE)</f>
        <v>59</v>
      </c>
      <c r="I684" t="str">
        <f>VLOOKUP(Table7[[#This Row],[Customer_ID]],Table1[#All],4,FALSE)</f>
        <v>Male</v>
      </c>
      <c r="J684" t="str">
        <f>VLOOKUP(Table7[[#This Row],[Customer_ID]],Table1[#All],5,FALSE)</f>
        <v>North Joshualand</v>
      </c>
      <c r="K684" t="str">
        <f>VLOOKUP(Table7[[#This Row],[Customer_ID]],Table1[#All],6,FALSE)</f>
        <v>Connecticut</v>
      </c>
      <c r="L684" t="str">
        <f>VLOOKUP(Table7[[#This Row],[Customer_ID]],Table1[#All],7,FALSE)</f>
        <v>USA</v>
      </c>
      <c r="M684" t="str">
        <f>VLOOKUP(Table7[[#This Row],[Customer_ID]],Table1[#All],8,FALSE)</f>
        <v>Platinum</v>
      </c>
      <c r="N684" t="s">
        <v>1658</v>
      </c>
      <c r="O684" t="str">
        <f>VLOOKUP(Table7[[#This Row],[Product_ID]],Table4_2[#All],3,FALSE)</f>
        <v>Home</v>
      </c>
      <c r="P684" t="str">
        <f>VLOOKUP(Table7[[#This Row],[Product_ID]],Table4_2[#All],4,FALSE)</f>
        <v>Decor</v>
      </c>
      <c r="Q684">
        <f>VLOOKUP(Table7[[#This Row],[Product_ID]],Table4_2[#All],5,FALSE)</f>
        <v>81.75</v>
      </c>
      <c r="R684">
        <f>VLOOKUP(Table7[[#This Row],[Product_ID]],Table4_2[#All],6,FALSE)</f>
        <v>226.05</v>
      </c>
      <c r="S684" t="s">
        <v>1776</v>
      </c>
      <c r="T684" t="str">
        <f>VLOOKUP(Table7[[#This Row],[Store_ID]],Table5[#All],2,FALSE)</f>
        <v>Benson-Elliott</v>
      </c>
      <c r="U684" t="str">
        <f>VLOOKUP(Table7[[#This Row],[Store_ID]],Table5[#All],3,FALSE)</f>
        <v>East</v>
      </c>
      <c r="V684" t="str">
        <f>VLOOKUP(Table7[[#This Row],[Store_ID]],Table5[#All],4,FALSE)</f>
        <v>Port Josephberg</v>
      </c>
      <c r="W684" t="str">
        <f>VLOOKUP(Table7[[#This Row],[Store_ID]],Table5[#All],5,FALSE)</f>
        <v>Online</v>
      </c>
      <c r="X684">
        <v>3</v>
      </c>
      <c r="Y684">
        <v>599.48</v>
      </c>
      <c r="Z684">
        <v>0.22</v>
      </c>
      <c r="AA684" t="s">
        <v>1826</v>
      </c>
      <c r="AB684">
        <v>1402.7832000000001</v>
      </c>
    </row>
    <row r="685" spans="1:28" x14ac:dyDescent="0.25">
      <c r="A685" t="s">
        <v>2509</v>
      </c>
      <c r="B685" s="2">
        <v>45232</v>
      </c>
      <c r="C685" t="s">
        <v>1118</v>
      </c>
      <c r="D685" t="str">
        <f>VLOOKUP(Table7[[#This Row],[Customer_ID]],Table1[#All],2,FALSE)</f>
        <v>Manuel Castillo</v>
      </c>
      <c r="E685">
        <f t="shared" si="31"/>
        <v>2</v>
      </c>
      <c r="F685">
        <f t="shared" si="32"/>
        <v>11</v>
      </c>
      <c r="G685">
        <f t="shared" si="33"/>
        <v>2023</v>
      </c>
      <c r="H685">
        <f>VLOOKUP(Table7[[#This Row],[Customer_ID]],Table1[#All],3,FALSE)</f>
        <v>41</v>
      </c>
      <c r="I685" t="str">
        <f>VLOOKUP(Table7[[#This Row],[Customer_ID]],Table1[#All],4,FALSE)</f>
        <v>Male</v>
      </c>
      <c r="J685" t="str">
        <f>VLOOKUP(Table7[[#This Row],[Customer_ID]],Table1[#All],5,FALSE)</f>
        <v>Nealview</v>
      </c>
      <c r="K685" t="str">
        <f>VLOOKUP(Table7[[#This Row],[Customer_ID]],Table1[#All],6,FALSE)</f>
        <v>Tennessee</v>
      </c>
      <c r="L685" t="str">
        <f>VLOOKUP(Table7[[#This Row],[Customer_ID]],Table1[#All],7,FALSE)</f>
        <v>USA</v>
      </c>
      <c r="M685" t="str">
        <f>VLOOKUP(Table7[[#This Row],[Customer_ID]],Table1[#All],8,FALSE)</f>
        <v>Gold</v>
      </c>
      <c r="N685" t="s">
        <v>1582</v>
      </c>
      <c r="O685" t="str">
        <f>VLOOKUP(Table7[[#This Row],[Product_ID]],Table4_2[#All],3,FALSE)</f>
        <v>Sports</v>
      </c>
      <c r="P685" t="str">
        <f>VLOOKUP(Table7[[#This Row],[Product_ID]],Table4_2[#All],4,FALSE)</f>
        <v>Accessories</v>
      </c>
      <c r="Q685">
        <f>VLOOKUP(Table7[[#This Row],[Product_ID]],Table4_2[#All],5,FALSE)</f>
        <v>144.53</v>
      </c>
      <c r="R685">
        <f>VLOOKUP(Table7[[#This Row],[Product_ID]],Table4_2[#All],6,FALSE)</f>
        <v>367</v>
      </c>
      <c r="S685" t="s">
        <v>1757</v>
      </c>
      <c r="T685" t="str">
        <f>VLOOKUP(Table7[[#This Row],[Store_ID]],Table5[#All],2,FALSE)</f>
        <v>Martinez, Adkins and Johnson</v>
      </c>
      <c r="U685" t="str">
        <f>VLOOKUP(Table7[[#This Row],[Store_ID]],Table5[#All],3,FALSE)</f>
        <v>North</v>
      </c>
      <c r="V685" t="str">
        <f>VLOOKUP(Table7[[#This Row],[Store_ID]],Table5[#All],4,FALSE)</f>
        <v>Danielmouth</v>
      </c>
      <c r="W685" t="str">
        <f>VLOOKUP(Table7[[#This Row],[Store_ID]],Table5[#All],5,FALSE)</f>
        <v>Flagship</v>
      </c>
      <c r="X685">
        <v>3</v>
      </c>
      <c r="Y685">
        <v>401.42</v>
      </c>
      <c r="Z685">
        <v>0.01</v>
      </c>
      <c r="AA685" t="s">
        <v>1829</v>
      </c>
      <c r="AB685">
        <v>1192.2174</v>
      </c>
    </row>
    <row r="686" spans="1:28" x14ac:dyDescent="0.25">
      <c r="A686" t="s">
        <v>2510</v>
      </c>
      <c r="B686" s="2">
        <v>45907</v>
      </c>
      <c r="C686" t="s">
        <v>631</v>
      </c>
      <c r="D686" t="str">
        <f>VLOOKUP(Table7[[#This Row],[Customer_ID]],Table1[#All],2,FALSE)</f>
        <v>Jacob Wood</v>
      </c>
      <c r="E686">
        <f t="shared" si="31"/>
        <v>7</v>
      </c>
      <c r="F686">
        <f t="shared" si="32"/>
        <v>9</v>
      </c>
      <c r="G686">
        <f t="shared" si="33"/>
        <v>2025</v>
      </c>
      <c r="H686">
        <f>VLOOKUP(Table7[[#This Row],[Customer_ID]],Table1[#All],3,FALSE)</f>
        <v>26</v>
      </c>
      <c r="I686" t="str">
        <f>VLOOKUP(Table7[[#This Row],[Customer_ID]],Table1[#All],4,FALSE)</f>
        <v>Male</v>
      </c>
      <c r="J686" t="str">
        <f>VLOOKUP(Table7[[#This Row],[Customer_ID]],Table1[#All],5,FALSE)</f>
        <v>Lake Samanthafort</v>
      </c>
      <c r="K686" t="str">
        <f>VLOOKUP(Table7[[#This Row],[Customer_ID]],Table1[#All],6,FALSE)</f>
        <v>Idaho</v>
      </c>
      <c r="L686" t="str">
        <f>VLOOKUP(Table7[[#This Row],[Customer_ID]],Table1[#All],7,FALSE)</f>
        <v>USA</v>
      </c>
      <c r="M686" t="str">
        <f>VLOOKUP(Table7[[#This Row],[Customer_ID]],Table1[#All],8,FALSE)</f>
        <v>Gold</v>
      </c>
      <c r="N686" t="s">
        <v>1640</v>
      </c>
      <c r="O686" t="str">
        <f>VLOOKUP(Table7[[#This Row],[Product_ID]],Table4_2[#All],3,FALSE)</f>
        <v>Clothing</v>
      </c>
      <c r="P686" t="str">
        <f>VLOOKUP(Table7[[#This Row],[Product_ID]],Table4_2[#All],4,FALSE)</f>
        <v>Outerwear</v>
      </c>
      <c r="Q686">
        <f>VLOOKUP(Table7[[#This Row],[Product_ID]],Table4_2[#All],5,FALSE)</f>
        <v>167.34</v>
      </c>
      <c r="R686">
        <f>VLOOKUP(Table7[[#This Row],[Product_ID]],Table4_2[#All],6,FALSE)</f>
        <v>296</v>
      </c>
      <c r="S686" t="s">
        <v>1782</v>
      </c>
      <c r="T686" t="str">
        <f>VLOOKUP(Table7[[#This Row],[Store_ID]],Table5[#All],2,FALSE)</f>
        <v>Bean, Jones and Park</v>
      </c>
      <c r="U686" t="str">
        <f>VLOOKUP(Table7[[#This Row],[Store_ID]],Table5[#All],3,FALSE)</f>
        <v>West</v>
      </c>
      <c r="V686" t="str">
        <f>VLOOKUP(Table7[[#This Row],[Store_ID]],Table5[#All],4,FALSE)</f>
        <v>Thompsonborough</v>
      </c>
      <c r="W686" t="str">
        <f>VLOOKUP(Table7[[#This Row],[Store_ID]],Table5[#All],5,FALSE)</f>
        <v>Online</v>
      </c>
      <c r="X686">
        <v>4</v>
      </c>
      <c r="Y686">
        <v>442.54</v>
      </c>
      <c r="Z686">
        <v>0.06</v>
      </c>
      <c r="AA686" t="s">
        <v>1824</v>
      </c>
      <c r="AB686">
        <v>1663.9503999999999</v>
      </c>
    </row>
    <row r="687" spans="1:28" x14ac:dyDescent="0.25">
      <c r="A687" t="s">
        <v>2511</v>
      </c>
      <c r="B687" s="2">
        <v>45270</v>
      </c>
      <c r="C687" t="s">
        <v>1408</v>
      </c>
      <c r="D687" t="str">
        <f>VLOOKUP(Table7[[#This Row],[Customer_ID]],Table1[#All],2,FALSE)</f>
        <v>Julie Powell</v>
      </c>
      <c r="E687">
        <f t="shared" si="31"/>
        <v>10</v>
      </c>
      <c r="F687">
        <f t="shared" si="32"/>
        <v>12</v>
      </c>
      <c r="G687">
        <f t="shared" si="33"/>
        <v>2023</v>
      </c>
      <c r="H687">
        <f>VLOOKUP(Table7[[#This Row],[Customer_ID]],Table1[#All],3,FALSE)</f>
        <v>59</v>
      </c>
      <c r="I687" t="str">
        <f>VLOOKUP(Table7[[#This Row],[Customer_ID]],Table1[#All],4,FALSE)</f>
        <v>Female</v>
      </c>
      <c r="J687" t="str">
        <f>VLOOKUP(Table7[[#This Row],[Customer_ID]],Table1[#All],5,FALSE)</f>
        <v>South Barbara</v>
      </c>
      <c r="K687" t="str">
        <f>VLOOKUP(Table7[[#This Row],[Customer_ID]],Table1[#All],6,FALSE)</f>
        <v>Arkansas</v>
      </c>
      <c r="L687" t="str">
        <f>VLOOKUP(Table7[[#This Row],[Customer_ID]],Table1[#All],7,FALSE)</f>
        <v>USA</v>
      </c>
      <c r="M687" t="str">
        <f>VLOOKUP(Table7[[#This Row],[Customer_ID]],Table1[#All],8,FALSE)</f>
        <v>Gold</v>
      </c>
      <c r="N687" t="s">
        <v>1724</v>
      </c>
      <c r="O687" t="str">
        <f>VLOOKUP(Table7[[#This Row],[Product_ID]],Table4_2[#All],3,FALSE)</f>
        <v>Sports</v>
      </c>
      <c r="P687" t="str">
        <f>VLOOKUP(Table7[[#This Row],[Product_ID]],Table4_2[#All],4,FALSE)</f>
        <v>Accessories</v>
      </c>
      <c r="Q687">
        <f>VLOOKUP(Table7[[#This Row],[Product_ID]],Table4_2[#All],5,FALSE)</f>
        <v>131.24</v>
      </c>
      <c r="R687">
        <f>VLOOKUP(Table7[[#This Row],[Product_ID]],Table4_2[#All],6,FALSE)</f>
        <v>232</v>
      </c>
      <c r="S687" t="s">
        <v>1797</v>
      </c>
      <c r="T687" t="str">
        <f>VLOOKUP(Table7[[#This Row],[Store_ID]],Table5[#All],2,FALSE)</f>
        <v>Gardner, Humphrey and Contreras</v>
      </c>
      <c r="U687" t="str">
        <f>VLOOKUP(Table7[[#This Row],[Store_ID]],Table5[#All],3,FALSE)</f>
        <v>East</v>
      </c>
      <c r="V687" t="str">
        <f>VLOOKUP(Table7[[#This Row],[Store_ID]],Table5[#All],4,FALSE)</f>
        <v>Johnsonville</v>
      </c>
      <c r="W687" t="str">
        <f>VLOOKUP(Table7[[#This Row],[Store_ID]],Table5[#All],5,FALSE)</f>
        <v>Flagship</v>
      </c>
      <c r="X687">
        <v>4</v>
      </c>
      <c r="Y687">
        <v>451.41</v>
      </c>
      <c r="Z687">
        <v>0.06</v>
      </c>
      <c r="AA687" t="s">
        <v>1826</v>
      </c>
      <c r="AB687">
        <v>1697.3016</v>
      </c>
    </row>
    <row r="688" spans="1:28" x14ac:dyDescent="0.25">
      <c r="A688" t="s">
        <v>2512</v>
      </c>
      <c r="B688" s="2">
        <v>45942</v>
      </c>
      <c r="C688" t="s">
        <v>846</v>
      </c>
      <c r="D688" t="str">
        <f>VLOOKUP(Table7[[#This Row],[Customer_ID]],Table1[#All],2,FALSE)</f>
        <v>Tracy Kelly</v>
      </c>
      <c r="E688">
        <f t="shared" si="31"/>
        <v>12</v>
      </c>
      <c r="F688">
        <f t="shared" si="32"/>
        <v>10</v>
      </c>
      <c r="G688">
        <f t="shared" si="33"/>
        <v>2025</v>
      </c>
      <c r="H688">
        <f>VLOOKUP(Table7[[#This Row],[Customer_ID]],Table1[#All],3,FALSE)</f>
        <v>38</v>
      </c>
      <c r="I688" t="str">
        <f>VLOOKUP(Table7[[#This Row],[Customer_ID]],Table1[#All],4,FALSE)</f>
        <v>Male</v>
      </c>
      <c r="J688" t="str">
        <f>VLOOKUP(Table7[[#This Row],[Customer_ID]],Table1[#All],5,FALSE)</f>
        <v>West Jamieport</v>
      </c>
      <c r="K688" t="str">
        <f>VLOOKUP(Table7[[#This Row],[Customer_ID]],Table1[#All],6,FALSE)</f>
        <v>Tennessee</v>
      </c>
      <c r="L688" t="str">
        <f>VLOOKUP(Table7[[#This Row],[Customer_ID]],Table1[#All],7,FALSE)</f>
        <v>USA</v>
      </c>
      <c r="M688" t="str">
        <f>VLOOKUP(Table7[[#This Row],[Customer_ID]],Table1[#All],8,FALSE)</f>
        <v>Silver</v>
      </c>
      <c r="N688" t="s">
        <v>1730</v>
      </c>
      <c r="O688" t="str">
        <f>VLOOKUP(Table7[[#This Row],[Product_ID]],Table4_2[#All],3,FALSE)</f>
        <v>Clothing</v>
      </c>
      <c r="P688" t="str">
        <f>VLOOKUP(Table7[[#This Row],[Product_ID]],Table4_2[#All],4,FALSE)</f>
        <v>Footwear</v>
      </c>
      <c r="Q688">
        <f>VLOOKUP(Table7[[#This Row],[Product_ID]],Table4_2[#All],5,FALSE)</f>
        <v>438.25</v>
      </c>
      <c r="R688">
        <f>VLOOKUP(Table7[[#This Row],[Product_ID]],Table4_2[#All],6,FALSE)</f>
        <v>496</v>
      </c>
      <c r="S688" t="s">
        <v>1786</v>
      </c>
      <c r="T688" t="str">
        <f>VLOOKUP(Table7[[#This Row],[Store_ID]],Table5[#All],2,FALSE)</f>
        <v>Moore, Padilla and Butler</v>
      </c>
      <c r="U688" t="str">
        <f>VLOOKUP(Table7[[#This Row],[Store_ID]],Table5[#All],3,FALSE)</f>
        <v>South</v>
      </c>
      <c r="V688" t="str">
        <f>VLOOKUP(Table7[[#This Row],[Store_ID]],Table5[#All],4,FALSE)</f>
        <v>East Johnstad</v>
      </c>
      <c r="W688" t="str">
        <f>VLOOKUP(Table7[[#This Row],[Store_ID]],Table5[#All],5,FALSE)</f>
        <v>Flagship</v>
      </c>
      <c r="X688">
        <v>4</v>
      </c>
      <c r="Y688">
        <v>547.21</v>
      </c>
      <c r="Z688">
        <v>0.25</v>
      </c>
      <c r="AA688" t="s">
        <v>1824</v>
      </c>
      <c r="AB688">
        <v>1641.63</v>
      </c>
    </row>
    <row r="689" spans="1:28" x14ac:dyDescent="0.25">
      <c r="A689" t="s">
        <v>2513</v>
      </c>
      <c r="B689" s="2">
        <v>45750</v>
      </c>
      <c r="C689" t="s">
        <v>663</v>
      </c>
      <c r="D689" t="str">
        <f>VLOOKUP(Table7[[#This Row],[Customer_ID]],Table1[#All],2,FALSE)</f>
        <v>Sarah Brady</v>
      </c>
      <c r="E689">
        <f t="shared" si="31"/>
        <v>3</v>
      </c>
      <c r="F689">
        <f t="shared" si="32"/>
        <v>4</v>
      </c>
      <c r="G689">
        <f t="shared" si="33"/>
        <v>2025</v>
      </c>
      <c r="H689">
        <f>VLOOKUP(Table7[[#This Row],[Customer_ID]],Table1[#All],3,FALSE)</f>
        <v>47</v>
      </c>
      <c r="I689" t="str">
        <f>VLOOKUP(Table7[[#This Row],[Customer_ID]],Table1[#All],4,FALSE)</f>
        <v>Male</v>
      </c>
      <c r="J689" t="str">
        <f>VLOOKUP(Table7[[#This Row],[Customer_ID]],Table1[#All],5,FALSE)</f>
        <v>Johnsonland</v>
      </c>
      <c r="K689" t="str">
        <f>VLOOKUP(Table7[[#This Row],[Customer_ID]],Table1[#All],6,FALSE)</f>
        <v>Iowa</v>
      </c>
      <c r="L689" t="str">
        <f>VLOOKUP(Table7[[#This Row],[Customer_ID]],Table1[#All],7,FALSE)</f>
        <v>USA</v>
      </c>
      <c r="M689" t="str">
        <f>VLOOKUP(Table7[[#This Row],[Customer_ID]],Table1[#All],8,FALSE)</f>
        <v>Platinum</v>
      </c>
      <c r="N689" t="s">
        <v>1722</v>
      </c>
      <c r="O689" t="str">
        <f>VLOOKUP(Table7[[#This Row],[Product_ID]],Table4_2[#All],3,FALSE)</f>
        <v>Home</v>
      </c>
      <c r="P689" t="str">
        <f>VLOOKUP(Table7[[#This Row],[Product_ID]],Table4_2[#All],4,FALSE)</f>
        <v>Lighting</v>
      </c>
      <c r="Q689">
        <f>VLOOKUP(Table7[[#This Row],[Product_ID]],Table4_2[#All],5,FALSE)</f>
        <v>371.38</v>
      </c>
      <c r="R689">
        <f>VLOOKUP(Table7[[#This Row],[Product_ID]],Table4_2[#All],6,FALSE)</f>
        <v>220</v>
      </c>
      <c r="S689" t="s">
        <v>1769</v>
      </c>
      <c r="T689" t="str">
        <f>VLOOKUP(Table7[[#This Row],[Store_ID]],Table5[#All],2,FALSE)</f>
        <v>Alexander Group</v>
      </c>
      <c r="U689" t="str">
        <f>VLOOKUP(Table7[[#This Row],[Store_ID]],Table5[#All],3,FALSE)</f>
        <v>South</v>
      </c>
      <c r="V689" t="str">
        <f>VLOOKUP(Table7[[#This Row],[Store_ID]],Table5[#All],4,FALSE)</f>
        <v>Port Sharon</v>
      </c>
      <c r="W689" t="str">
        <f>VLOOKUP(Table7[[#This Row],[Store_ID]],Table5[#All],5,FALSE)</f>
        <v>Online</v>
      </c>
      <c r="X689">
        <v>1</v>
      </c>
      <c r="Y689">
        <v>979.28</v>
      </c>
      <c r="Z689">
        <v>0.2</v>
      </c>
      <c r="AA689" t="s">
        <v>1826</v>
      </c>
      <c r="AB689">
        <v>783.42399999999998</v>
      </c>
    </row>
    <row r="690" spans="1:28" x14ac:dyDescent="0.25">
      <c r="A690" t="s">
        <v>2514</v>
      </c>
      <c r="B690" s="2">
        <v>45300</v>
      </c>
      <c r="C690" t="s">
        <v>1431</v>
      </c>
      <c r="D690" t="str">
        <f>VLOOKUP(Table7[[#This Row],[Customer_ID]],Table1[#All],2,FALSE)</f>
        <v>David Pierce</v>
      </c>
      <c r="E690">
        <f t="shared" si="31"/>
        <v>9</v>
      </c>
      <c r="F690">
        <f t="shared" si="32"/>
        <v>1</v>
      </c>
      <c r="G690">
        <f t="shared" si="33"/>
        <v>2024</v>
      </c>
      <c r="H690">
        <f>VLOOKUP(Table7[[#This Row],[Customer_ID]],Table1[#All],3,FALSE)</f>
        <v>45</v>
      </c>
      <c r="I690" t="str">
        <f>VLOOKUP(Table7[[#This Row],[Customer_ID]],Table1[#All],4,FALSE)</f>
        <v>Female</v>
      </c>
      <c r="J690" t="str">
        <f>VLOOKUP(Table7[[#This Row],[Customer_ID]],Table1[#All],5,FALSE)</f>
        <v>Grayland</v>
      </c>
      <c r="K690" t="str">
        <f>VLOOKUP(Table7[[#This Row],[Customer_ID]],Table1[#All],6,FALSE)</f>
        <v>Washington</v>
      </c>
      <c r="L690" t="str">
        <f>VLOOKUP(Table7[[#This Row],[Customer_ID]],Table1[#All],7,FALSE)</f>
        <v>USA</v>
      </c>
      <c r="M690" t="str">
        <f>VLOOKUP(Table7[[#This Row],[Customer_ID]],Table1[#All],8,FALSE)</f>
        <v>Platinum</v>
      </c>
      <c r="N690" t="s">
        <v>1660</v>
      </c>
      <c r="O690" t="str">
        <f>VLOOKUP(Table7[[#This Row],[Product_ID]],Table4_2[#All],3,FALSE)</f>
        <v>Home</v>
      </c>
      <c r="P690" t="str">
        <f>VLOOKUP(Table7[[#This Row],[Product_ID]],Table4_2[#All],4,FALSE)</f>
        <v>Decor</v>
      </c>
      <c r="Q690">
        <f>VLOOKUP(Table7[[#This Row],[Product_ID]],Table4_2[#All],5,FALSE)</f>
        <v>461.47</v>
      </c>
      <c r="R690">
        <f>VLOOKUP(Table7[[#This Row],[Product_ID]],Table4_2[#All],6,FALSE)</f>
        <v>190</v>
      </c>
      <c r="S690" t="s">
        <v>1779</v>
      </c>
      <c r="T690" t="str">
        <f>VLOOKUP(Table7[[#This Row],[Store_ID]],Table5[#All],2,FALSE)</f>
        <v>Martinez-Mullins</v>
      </c>
      <c r="U690" t="str">
        <f>VLOOKUP(Table7[[#This Row],[Store_ID]],Table5[#All],3,FALSE)</f>
        <v>South</v>
      </c>
      <c r="V690" t="str">
        <f>VLOOKUP(Table7[[#This Row],[Store_ID]],Table5[#All],4,FALSE)</f>
        <v>Williamsfurt</v>
      </c>
      <c r="W690" t="str">
        <f>VLOOKUP(Table7[[#This Row],[Store_ID]],Table5[#All],5,FALSE)</f>
        <v>Online</v>
      </c>
      <c r="X690">
        <v>4</v>
      </c>
      <c r="Y690">
        <v>263.58999999999997</v>
      </c>
      <c r="Z690">
        <v>0.04</v>
      </c>
      <c r="AA690" t="s">
        <v>1824</v>
      </c>
      <c r="AB690">
        <v>1012.1856</v>
      </c>
    </row>
    <row r="691" spans="1:28" x14ac:dyDescent="0.25">
      <c r="A691" t="s">
        <v>2515</v>
      </c>
      <c r="B691" s="2">
        <v>45876</v>
      </c>
      <c r="C691" t="s">
        <v>20</v>
      </c>
      <c r="D691" t="str">
        <f>VLOOKUP(Table7[[#This Row],[Customer_ID]],Table1[#All],2,FALSE)</f>
        <v>dr. Benjamin Price</v>
      </c>
      <c r="E691">
        <f t="shared" si="31"/>
        <v>7</v>
      </c>
      <c r="F691">
        <f t="shared" si="32"/>
        <v>8</v>
      </c>
      <c r="G691">
        <f t="shared" si="33"/>
        <v>2025</v>
      </c>
      <c r="H691">
        <f>VLOOKUP(Table7[[#This Row],[Customer_ID]],Table1[#All],3,FALSE)</f>
        <v>29</v>
      </c>
      <c r="I691" t="str">
        <f>VLOOKUP(Table7[[#This Row],[Customer_ID]],Table1[#All],4,FALSE)</f>
        <v>Female</v>
      </c>
      <c r="J691" t="str">
        <f>VLOOKUP(Table7[[#This Row],[Customer_ID]],Table1[#All],5,FALSE)</f>
        <v>Kylebury</v>
      </c>
      <c r="K691" t="str">
        <f>VLOOKUP(Table7[[#This Row],[Customer_ID]],Table1[#All],6,FALSE)</f>
        <v>Alabama</v>
      </c>
      <c r="L691" t="str">
        <f>VLOOKUP(Table7[[#This Row],[Customer_ID]],Table1[#All],7,FALSE)</f>
        <v>USA</v>
      </c>
      <c r="M691" t="str">
        <f>VLOOKUP(Table7[[#This Row],[Customer_ID]],Table1[#All],8,FALSE)</f>
        <v>Platinum</v>
      </c>
      <c r="N691" t="s">
        <v>1656</v>
      </c>
      <c r="O691" t="str">
        <f>VLOOKUP(Table7[[#This Row],[Product_ID]],Table4_2[#All],3,FALSE)</f>
        <v>Sports</v>
      </c>
      <c r="P691" t="str">
        <f>VLOOKUP(Table7[[#This Row],[Product_ID]],Table4_2[#All],4,FALSE)</f>
        <v>Accessories</v>
      </c>
      <c r="Q691">
        <f>VLOOKUP(Table7[[#This Row],[Product_ID]],Table4_2[#All],5,FALSE)</f>
        <v>434.84</v>
      </c>
      <c r="R691">
        <f>VLOOKUP(Table7[[#This Row],[Product_ID]],Table4_2[#All],6,FALSE)</f>
        <v>185</v>
      </c>
      <c r="S691" t="s">
        <v>1773</v>
      </c>
      <c r="T691" t="str">
        <f>VLOOKUP(Table7[[#This Row],[Store_ID]],Table5[#All],2,FALSE)</f>
        <v>Gray Ltd</v>
      </c>
      <c r="U691" t="str">
        <f>VLOOKUP(Table7[[#This Row],[Store_ID]],Table5[#All],3,FALSE)</f>
        <v>North</v>
      </c>
      <c r="V691" t="str">
        <f>VLOOKUP(Table7[[#This Row],[Store_ID]],Table5[#All],4,FALSE)</f>
        <v>New Michaelchester</v>
      </c>
      <c r="W691" t="str">
        <f>VLOOKUP(Table7[[#This Row],[Store_ID]],Table5[#All],5,FALSE)</f>
        <v>Outlet</v>
      </c>
      <c r="X691">
        <v>1</v>
      </c>
      <c r="Y691">
        <v>692.75</v>
      </c>
      <c r="Z691">
        <v>0.11</v>
      </c>
      <c r="AA691" t="s">
        <v>1829</v>
      </c>
      <c r="AB691">
        <v>616.54750000000001</v>
      </c>
    </row>
    <row r="692" spans="1:28" x14ac:dyDescent="0.25">
      <c r="A692" t="s">
        <v>2516</v>
      </c>
      <c r="B692" s="2">
        <v>45301</v>
      </c>
      <c r="C692" t="s">
        <v>544</v>
      </c>
      <c r="D692" t="str">
        <f>VLOOKUP(Table7[[#This Row],[Customer_ID]],Table1[#All],2,FALSE)</f>
        <v>Joseph Jones</v>
      </c>
      <c r="E692">
        <f t="shared" si="31"/>
        <v>10</v>
      </c>
      <c r="F692">
        <f t="shared" si="32"/>
        <v>1</v>
      </c>
      <c r="G692">
        <f t="shared" si="33"/>
        <v>2024</v>
      </c>
      <c r="H692">
        <f>VLOOKUP(Table7[[#This Row],[Customer_ID]],Table1[#All],3,FALSE)</f>
        <v>21</v>
      </c>
      <c r="I692" t="str">
        <f>VLOOKUP(Table7[[#This Row],[Customer_ID]],Table1[#All],4,FALSE)</f>
        <v>Male</v>
      </c>
      <c r="J692" t="str">
        <f>VLOOKUP(Table7[[#This Row],[Customer_ID]],Table1[#All],5,FALSE)</f>
        <v>North Matthew</v>
      </c>
      <c r="K692" t="str">
        <f>VLOOKUP(Table7[[#This Row],[Customer_ID]],Table1[#All],6,FALSE)</f>
        <v>Illinois</v>
      </c>
      <c r="L692" t="str">
        <f>VLOOKUP(Table7[[#This Row],[Customer_ID]],Table1[#All],7,FALSE)</f>
        <v>USA</v>
      </c>
      <c r="M692" t="str">
        <f>VLOOKUP(Table7[[#This Row],[Customer_ID]],Table1[#All],8,FALSE)</f>
        <v>Bronze</v>
      </c>
      <c r="N692" t="s">
        <v>1674</v>
      </c>
      <c r="O692" t="str">
        <f>VLOOKUP(Table7[[#This Row],[Product_ID]],Table4_2[#All],3,FALSE)</f>
        <v>Beauty</v>
      </c>
      <c r="P692" t="str">
        <f>VLOOKUP(Table7[[#This Row],[Product_ID]],Table4_2[#All],4,FALSE)</f>
        <v>Skincare</v>
      </c>
      <c r="Q692">
        <f>VLOOKUP(Table7[[#This Row],[Product_ID]],Table4_2[#All],5,FALSE)</f>
        <v>266.86</v>
      </c>
      <c r="R692">
        <f>VLOOKUP(Table7[[#This Row],[Product_ID]],Table4_2[#All],6,FALSE)</f>
        <v>458</v>
      </c>
      <c r="S692" t="s">
        <v>1766</v>
      </c>
      <c r="T692" t="str">
        <f>VLOOKUP(Table7[[#This Row],[Store_ID]],Table5[#All],2,FALSE)</f>
        <v>Johnson-Wright</v>
      </c>
      <c r="U692" t="str">
        <f>VLOOKUP(Table7[[#This Row],[Store_ID]],Table5[#All],3,FALSE)</f>
        <v>North</v>
      </c>
      <c r="V692" t="str">
        <f>VLOOKUP(Table7[[#This Row],[Store_ID]],Table5[#All],4,FALSE)</f>
        <v>Hoodberg</v>
      </c>
      <c r="W692" t="str">
        <f>VLOOKUP(Table7[[#This Row],[Store_ID]],Table5[#All],5,FALSE)</f>
        <v>Outlet</v>
      </c>
      <c r="X692">
        <v>3</v>
      </c>
      <c r="Y692">
        <v>142.83000000000001</v>
      </c>
      <c r="Z692">
        <v>0.01</v>
      </c>
      <c r="AA692" t="s">
        <v>1824</v>
      </c>
      <c r="AB692">
        <v>424.20510000000002</v>
      </c>
    </row>
    <row r="693" spans="1:28" x14ac:dyDescent="0.25">
      <c r="A693" t="s">
        <v>2517</v>
      </c>
      <c r="B693" s="2">
        <v>45857</v>
      </c>
      <c r="C693" t="s">
        <v>428</v>
      </c>
      <c r="D693" t="str">
        <f>VLOOKUP(Table7[[#This Row],[Customer_ID]],Table1[#All],2,FALSE)</f>
        <v>Donald Lee</v>
      </c>
      <c r="E693">
        <f t="shared" si="31"/>
        <v>19</v>
      </c>
      <c r="F693">
        <f t="shared" si="32"/>
        <v>7</v>
      </c>
      <c r="G693">
        <f t="shared" si="33"/>
        <v>2025</v>
      </c>
      <c r="H693">
        <f>VLOOKUP(Table7[[#This Row],[Customer_ID]],Table1[#All],3,FALSE)</f>
        <v>26</v>
      </c>
      <c r="I693" t="str">
        <f>VLOOKUP(Table7[[#This Row],[Customer_ID]],Table1[#All],4,FALSE)</f>
        <v>Male</v>
      </c>
      <c r="J693" t="str">
        <f>VLOOKUP(Table7[[#This Row],[Customer_ID]],Table1[#All],5,FALSE)</f>
        <v>Wongberg</v>
      </c>
      <c r="K693" t="str">
        <f>VLOOKUP(Table7[[#This Row],[Customer_ID]],Table1[#All],6,FALSE)</f>
        <v>Illinois</v>
      </c>
      <c r="L693" t="str">
        <f>VLOOKUP(Table7[[#This Row],[Customer_ID]],Table1[#All],7,FALSE)</f>
        <v>USA</v>
      </c>
      <c r="M693" t="str">
        <f>VLOOKUP(Table7[[#This Row],[Customer_ID]],Table1[#All],8,FALSE)</f>
        <v>Bronze</v>
      </c>
      <c r="N693" t="s">
        <v>1592</v>
      </c>
      <c r="O693" t="str">
        <f>VLOOKUP(Table7[[#This Row],[Product_ID]],Table4_2[#All],3,FALSE)</f>
        <v>Sports</v>
      </c>
      <c r="P693" t="str">
        <f>VLOOKUP(Table7[[#This Row],[Product_ID]],Table4_2[#All],4,FALSE)</f>
        <v>Equipment</v>
      </c>
      <c r="Q693">
        <f>VLOOKUP(Table7[[#This Row],[Product_ID]],Table4_2[#All],5,FALSE)</f>
        <v>484.62</v>
      </c>
      <c r="R693">
        <f>VLOOKUP(Table7[[#This Row],[Product_ID]],Table4_2[#All],6,FALSE)</f>
        <v>432</v>
      </c>
      <c r="S693" t="s">
        <v>1761</v>
      </c>
      <c r="T693" t="str">
        <f>VLOOKUP(Table7[[#This Row],[Store_ID]],Table5[#All],2,FALSE)</f>
        <v>Black-Horn</v>
      </c>
      <c r="U693" t="str">
        <f>VLOOKUP(Table7[[#This Row],[Store_ID]],Table5[#All],3,FALSE)</f>
        <v>South</v>
      </c>
      <c r="V693" t="str">
        <f>VLOOKUP(Table7[[#This Row],[Store_ID]],Table5[#All],4,FALSE)</f>
        <v>North Nancyview</v>
      </c>
      <c r="W693" t="str">
        <f>VLOOKUP(Table7[[#This Row],[Store_ID]],Table5[#All],5,FALSE)</f>
        <v>Outlet</v>
      </c>
      <c r="X693">
        <v>2</v>
      </c>
      <c r="Y693">
        <v>419.25</v>
      </c>
      <c r="Z693">
        <v>0.17</v>
      </c>
      <c r="AA693" t="s">
        <v>1826</v>
      </c>
      <c r="AB693">
        <v>695.95499999999993</v>
      </c>
    </row>
    <row r="694" spans="1:28" x14ac:dyDescent="0.25">
      <c r="A694" t="s">
        <v>2518</v>
      </c>
      <c r="B694" s="2">
        <v>45650</v>
      </c>
      <c r="C694" t="s">
        <v>770</v>
      </c>
      <c r="D694" t="str">
        <f>VLOOKUP(Table7[[#This Row],[Customer_ID]],Table1[#All],2,FALSE)</f>
        <v>William Hull</v>
      </c>
      <c r="E694">
        <f t="shared" si="31"/>
        <v>24</v>
      </c>
      <c r="F694">
        <f t="shared" si="32"/>
        <v>12</v>
      </c>
      <c r="G694">
        <f t="shared" si="33"/>
        <v>2024</v>
      </c>
      <c r="H694">
        <f>VLOOKUP(Table7[[#This Row],[Customer_ID]],Table1[#All],3,FALSE)</f>
        <v>59</v>
      </c>
      <c r="I694" t="str">
        <f>VLOOKUP(Table7[[#This Row],[Customer_ID]],Table1[#All],4,FALSE)</f>
        <v>Female</v>
      </c>
      <c r="J694" t="str">
        <f>VLOOKUP(Table7[[#This Row],[Customer_ID]],Table1[#All],5,FALSE)</f>
        <v>Heathfort</v>
      </c>
      <c r="K694" t="str">
        <f>VLOOKUP(Table7[[#This Row],[Customer_ID]],Table1[#All],6,FALSE)</f>
        <v>Michigan</v>
      </c>
      <c r="L694" t="str">
        <f>VLOOKUP(Table7[[#This Row],[Customer_ID]],Table1[#All],7,FALSE)</f>
        <v>USA</v>
      </c>
      <c r="M694" t="str">
        <f>VLOOKUP(Table7[[#This Row],[Customer_ID]],Table1[#All],8,FALSE)</f>
        <v>Platinum</v>
      </c>
      <c r="N694" t="s">
        <v>1600</v>
      </c>
      <c r="O694" t="str">
        <f>VLOOKUP(Table7[[#This Row],[Product_ID]],Table4_2[#All],3,FALSE)</f>
        <v>Electronics</v>
      </c>
      <c r="P694" t="str">
        <f>VLOOKUP(Table7[[#This Row],[Product_ID]],Table4_2[#All],4,FALSE)</f>
        <v>Audio</v>
      </c>
      <c r="Q694">
        <f>VLOOKUP(Table7[[#This Row],[Product_ID]],Table4_2[#All],5,FALSE)</f>
        <v>322.41000000000003</v>
      </c>
      <c r="R694">
        <f>VLOOKUP(Table7[[#This Row],[Product_ID]],Table4_2[#All],6,FALSE)</f>
        <v>213</v>
      </c>
      <c r="S694" t="s">
        <v>1813</v>
      </c>
      <c r="T694" t="str">
        <f>VLOOKUP(Table7[[#This Row],[Store_ID]],Table5[#All],2,FALSE)</f>
        <v>Mann-Austin</v>
      </c>
      <c r="U694" t="str">
        <f>VLOOKUP(Table7[[#This Row],[Store_ID]],Table5[#All],3,FALSE)</f>
        <v>East</v>
      </c>
      <c r="V694" t="str">
        <f>VLOOKUP(Table7[[#This Row],[Store_ID]],Table5[#All],4,FALSE)</f>
        <v>Vasquezborough</v>
      </c>
      <c r="W694" t="str">
        <f>VLOOKUP(Table7[[#This Row],[Store_ID]],Table5[#All],5,FALSE)</f>
        <v>Online</v>
      </c>
      <c r="X694">
        <v>2</v>
      </c>
      <c r="Y694">
        <v>800.84</v>
      </c>
      <c r="Z694">
        <v>0.27</v>
      </c>
      <c r="AA694" t="s">
        <v>1829</v>
      </c>
      <c r="AB694">
        <v>1169.2264</v>
      </c>
    </row>
    <row r="695" spans="1:28" x14ac:dyDescent="0.25">
      <c r="A695" t="s">
        <v>2519</v>
      </c>
      <c r="B695" s="2">
        <v>45520</v>
      </c>
      <c r="C695" t="s">
        <v>14</v>
      </c>
      <c r="D695" t="str">
        <f>VLOOKUP(Table7[[#This Row],[Customer_ID]],Table1[#All],2,FALSE)</f>
        <v>Eugene Nelson</v>
      </c>
      <c r="E695">
        <f t="shared" si="31"/>
        <v>16</v>
      </c>
      <c r="F695">
        <f t="shared" si="32"/>
        <v>8</v>
      </c>
      <c r="G695">
        <f t="shared" si="33"/>
        <v>2024</v>
      </c>
      <c r="H695">
        <f>VLOOKUP(Table7[[#This Row],[Customer_ID]],Table1[#All],3,FALSE)</f>
        <v>26</v>
      </c>
      <c r="I695" t="str">
        <f>VLOOKUP(Table7[[#This Row],[Customer_ID]],Table1[#All],4,FALSE)</f>
        <v>Female</v>
      </c>
      <c r="J695" t="str">
        <f>VLOOKUP(Table7[[#This Row],[Customer_ID]],Table1[#All],5,FALSE)</f>
        <v>Phillipsmouth</v>
      </c>
      <c r="K695" t="str">
        <f>VLOOKUP(Table7[[#This Row],[Customer_ID]],Table1[#All],6,FALSE)</f>
        <v>North Dakota</v>
      </c>
      <c r="L695" t="str">
        <f>VLOOKUP(Table7[[#This Row],[Customer_ID]],Table1[#All],7,FALSE)</f>
        <v>USA</v>
      </c>
      <c r="M695" t="str">
        <f>VLOOKUP(Table7[[#This Row],[Customer_ID]],Table1[#All],8,FALSE)</f>
        <v>Platinum</v>
      </c>
      <c r="N695" t="s">
        <v>1644</v>
      </c>
      <c r="O695" t="str">
        <f>VLOOKUP(Table7[[#This Row],[Product_ID]],Table4_2[#All],3,FALSE)</f>
        <v>Electronics</v>
      </c>
      <c r="P695" t="str">
        <f>VLOOKUP(Table7[[#This Row],[Product_ID]],Table4_2[#All],4,FALSE)</f>
        <v>Accessories</v>
      </c>
      <c r="Q695">
        <f>VLOOKUP(Table7[[#This Row],[Product_ID]],Table4_2[#All],5,FALSE)</f>
        <v>177.98</v>
      </c>
      <c r="R695">
        <f>VLOOKUP(Table7[[#This Row],[Product_ID]],Table4_2[#All],6,FALSE)</f>
        <v>103</v>
      </c>
      <c r="S695" t="s">
        <v>1761</v>
      </c>
      <c r="T695" t="str">
        <f>VLOOKUP(Table7[[#This Row],[Store_ID]],Table5[#All],2,FALSE)</f>
        <v>Black-Horn</v>
      </c>
      <c r="U695" t="str">
        <f>VLOOKUP(Table7[[#This Row],[Store_ID]],Table5[#All],3,FALSE)</f>
        <v>South</v>
      </c>
      <c r="V695" t="str">
        <f>VLOOKUP(Table7[[#This Row],[Store_ID]],Table5[#All],4,FALSE)</f>
        <v>North Nancyview</v>
      </c>
      <c r="W695" t="str">
        <f>VLOOKUP(Table7[[#This Row],[Store_ID]],Table5[#All],5,FALSE)</f>
        <v>Outlet</v>
      </c>
      <c r="X695">
        <v>1</v>
      </c>
      <c r="Y695">
        <v>301.24</v>
      </c>
      <c r="Z695">
        <v>0.11</v>
      </c>
      <c r="AA695" t="s">
        <v>1826</v>
      </c>
      <c r="AB695">
        <v>268.10359999999997</v>
      </c>
    </row>
    <row r="696" spans="1:28" x14ac:dyDescent="0.25">
      <c r="A696" t="s">
        <v>2520</v>
      </c>
      <c r="B696" s="2">
        <v>45497</v>
      </c>
      <c r="C696" t="s">
        <v>914</v>
      </c>
      <c r="D696" t="str">
        <f>VLOOKUP(Table7[[#This Row],[Customer_ID]],Table1[#All],2,FALSE)</f>
        <v>Misty Ferguson</v>
      </c>
      <c r="E696">
        <f t="shared" si="31"/>
        <v>24</v>
      </c>
      <c r="F696">
        <f t="shared" si="32"/>
        <v>7</v>
      </c>
      <c r="G696">
        <f t="shared" si="33"/>
        <v>2024</v>
      </c>
      <c r="H696">
        <f>VLOOKUP(Table7[[#This Row],[Customer_ID]],Table1[#All],3,FALSE)</f>
        <v>58</v>
      </c>
      <c r="I696" t="str">
        <f>VLOOKUP(Table7[[#This Row],[Customer_ID]],Table1[#All],4,FALSE)</f>
        <v>Male</v>
      </c>
      <c r="J696" t="str">
        <f>VLOOKUP(Table7[[#This Row],[Customer_ID]],Table1[#All],5,FALSE)</f>
        <v>North Joseside</v>
      </c>
      <c r="K696" t="str">
        <f>VLOOKUP(Table7[[#This Row],[Customer_ID]],Table1[#All],6,FALSE)</f>
        <v>Connecticut</v>
      </c>
      <c r="L696" t="str">
        <f>VLOOKUP(Table7[[#This Row],[Customer_ID]],Table1[#All],7,FALSE)</f>
        <v>USA</v>
      </c>
      <c r="M696" t="str">
        <f>VLOOKUP(Table7[[#This Row],[Customer_ID]],Table1[#All],8,FALSE)</f>
        <v>Gold</v>
      </c>
      <c r="N696" t="s">
        <v>1718</v>
      </c>
      <c r="O696" t="str">
        <f>VLOOKUP(Table7[[#This Row],[Product_ID]],Table4_2[#All],3,FALSE)</f>
        <v>Clothing</v>
      </c>
      <c r="P696" t="str">
        <f>VLOOKUP(Table7[[#This Row],[Product_ID]],Table4_2[#All],4,FALSE)</f>
        <v>Accessories</v>
      </c>
      <c r="Q696">
        <f>VLOOKUP(Table7[[#This Row],[Product_ID]],Table4_2[#All],5,FALSE)</f>
        <v>119.57</v>
      </c>
      <c r="R696">
        <f>VLOOKUP(Table7[[#This Row],[Product_ID]],Table4_2[#All],6,FALSE)</f>
        <v>210</v>
      </c>
      <c r="S696" t="s">
        <v>1773</v>
      </c>
      <c r="T696" t="str">
        <f>VLOOKUP(Table7[[#This Row],[Store_ID]],Table5[#All],2,FALSE)</f>
        <v>Gray Ltd</v>
      </c>
      <c r="U696" t="str">
        <f>VLOOKUP(Table7[[#This Row],[Store_ID]],Table5[#All],3,FALSE)</f>
        <v>North</v>
      </c>
      <c r="V696" t="str">
        <f>VLOOKUP(Table7[[#This Row],[Store_ID]],Table5[#All],4,FALSE)</f>
        <v>New Michaelchester</v>
      </c>
      <c r="W696" t="str">
        <f>VLOOKUP(Table7[[#This Row],[Store_ID]],Table5[#All],5,FALSE)</f>
        <v>Outlet</v>
      </c>
      <c r="X696">
        <v>2</v>
      </c>
      <c r="Y696">
        <v>701.49</v>
      </c>
      <c r="Z696">
        <v>0.09</v>
      </c>
      <c r="AA696" t="s">
        <v>1826</v>
      </c>
      <c r="AB696">
        <v>1276.7118</v>
      </c>
    </row>
    <row r="697" spans="1:28" x14ac:dyDescent="0.25">
      <c r="A697" t="s">
        <v>2521</v>
      </c>
      <c r="B697" s="2">
        <v>45615</v>
      </c>
      <c r="C697" t="s">
        <v>1101</v>
      </c>
      <c r="D697" t="str">
        <f>VLOOKUP(Table7[[#This Row],[Customer_ID]],Table1[#All],2,FALSE)</f>
        <v>Jeffrey Mccarthy</v>
      </c>
      <c r="E697">
        <f t="shared" si="31"/>
        <v>19</v>
      </c>
      <c r="F697">
        <f t="shared" si="32"/>
        <v>11</v>
      </c>
      <c r="G697">
        <f t="shared" si="33"/>
        <v>2024</v>
      </c>
      <c r="H697">
        <f>VLOOKUP(Table7[[#This Row],[Customer_ID]],Table1[#All],3,FALSE)</f>
        <v>25</v>
      </c>
      <c r="I697" t="str">
        <f>VLOOKUP(Table7[[#This Row],[Customer_ID]],Table1[#All],4,FALSE)</f>
        <v>Female</v>
      </c>
      <c r="J697" t="str">
        <f>VLOOKUP(Table7[[#This Row],[Customer_ID]],Table1[#All],5,FALSE)</f>
        <v>North Samuel</v>
      </c>
      <c r="K697" t="str">
        <f>VLOOKUP(Table7[[#This Row],[Customer_ID]],Table1[#All],6,FALSE)</f>
        <v>Nebraska</v>
      </c>
      <c r="L697" t="str">
        <f>VLOOKUP(Table7[[#This Row],[Customer_ID]],Table1[#All],7,FALSE)</f>
        <v>USA</v>
      </c>
      <c r="M697" t="str">
        <f>VLOOKUP(Table7[[#This Row],[Customer_ID]],Table1[#All],8,FALSE)</f>
        <v>Bronze</v>
      </c>
      <c r="N697" t="s">
        <v>1600</v>
      </c>
      <c r="O697" t="str">
        <f>VLOOKUP(Table7[[#This Row],[Product_ID]],Table4_2[#All],3,FALSE)</f>
        <v>Electronics</v>
      </c>
      <c r="P697" t="str">
        <f>VLOOKUP(Table7[[#This Row],[Product_ID]],Table4_2[#All],4,FALSE)</f>
        <v>Audio</v>
      </c>
      <c r="Q697">
        <f>VLOOKUP(Table7[[#This Row],[Product_ID]],Table4_2[#All],5,FALSE)</f>
        <v>322.41000000000003</v>
      </c>
      <c r="R697">
        <f>VLOOKUP(Table7[[#This Row],[Product_ID]],Table4_2[#All],6,FALSE)</f>
        <v>213</v>
      </c>
      <c r="S697" t="s">
        <v>1789</v>
      </c>
      <c r="T697" t="str">
        <f>VLOOKUP(Table7[[#This Row],[Store_ID]],Table5[#All],2,FALSE)</f>
        <v>Hill, Wagner and Ballard</v>
      </c>
      <c r="U697" t="str">
        <f>VLOOKUP(Table7[[#This Row],[Store_ID]],Table5[#All],3,FALSE)</f>
        <v>East</v>
      </c>
      <c r="V697" t="str">
        <f>VLOOKUP(Table7[[#This Row],[Store_ID]],Table5[#All],4,FALSE)</f>
        <v>East Davidville</v>
      </c>
      <c r="W697" t="str">
        <f>VLOOKUP(Table7[[#This Row],[Store_ID]],Table5[#All],5,FALSE)</f>
        <v>Online</v>
      </c>
      <c r="X697">
        <v>4</v>
      </c>
      <c r="Y697">
        <v>413.48</v>
      </c>
      <c r="Z697">
        <v>0.02</v>
      </c>
      <c r="AA697" t="s">
        <v>1826</v>
      </c>
      <c r="AB697">
        <v>1620.8416</v>
      </c>
    </row>
    <row r="698" spans="1:28" x14ac:dyDescent="0.25">
      <c r="A698" t="s">
        <v>2522</v>
      </c>
      <c r="B698" s="2">
        <v>45365</v>
      </c>
      <c r="C698" t="s">
        <v>646</v>
      </c>
      <c r="D698" t="str">
        <f>VLOOKUP(Table7[[#This Row],[Customer_ID]],Table1[#All],2,FALSE)</f>
        <v>Andrea Jacobs</v>
      </c>
      <c r="E698">
        <f t="shared" si="31"/>
        <v>14</v>
      </c>
      <c r="F698">
        <f t="shared" si="32"/>
        <v>3</v>
      </c>
      <c r="G698">
        <f t="shared" si="33"/>
        <v>2024</v>
      </c>
      <c r="H698">
        <f>VLOOKUP(Table7[[#This Row],[Customer_ID]],Table1[#All],3,FALSE)</f>
        <v>45</v>
      </c>
      <c r="I698" t="str">
        <f>VLOOKUP(Table7[[#This Row],[Customer_ID]],Table1[#All],4,FALSE)</f>
        <v>Female</v>
      </c>
      <c r="J698" t="str">
        <f>VLOOKUP(Table7[[#This Row],[Customer_ID]],Table1[#All],5,FALSE)</f>
        <v>Christopherland</v>
      </c>
      <c r="K698" t="str">
        <f>VLOOKUP(Table7[[#This Row],[Customer_ID]],Table1[#All],6,FALSE)</f>
        <v>Minnesota</v>
      </c>
      <c r="L698" t="str">
        <f>VLOOKUP(Table7[[#This Row],[Customer_ID]],Table1[#All],7,FALSE)</f>
        <v>USA</v>
      </c>
      <c r="M698" t="str">
        <f>VLOOKUP(Table7[[#This Row],[Customer_ID]],Table1[#All],8,FALSE)</f>
        <v>Platinum</v>
      </c>
      <c r="N698" t="s">
        <v>1562</v>
      </c>
      <c r="O698" t="str">
        <f>VLOOKUP(Table7[[#This Row],[Product_ID]],Table4_2[#All],3,FALSE)</f>
        <v>Electronics</v>
      </c>
      <c r="P698" t="str">
        <f>VLOOKUP(Table7[[#This Row],[Product_ID]],Table4_2[#All],4,FALSE)</f>
        <v>Audio</v>
      </c>
      <c r="Q698">
        <f>VLOOKUP(Table7[[#This Row],[Product_ID]],Table4_2[#All],5,FALSE)</f>
        <v>439.07</v>
      </c>
      <c r="R698">
        <f>VLOOKUP(Table7[[#This Row],[Product_ID]],Table4_2[#All],6,FALSE)</f>
        <v>142</v>
      </c>
      <c r="S698" t="s">
        <v>1757</v>
      </c>
      <c r="T698" t="str">
        <f>VLOOKUP(Table7[[#This Row],[Store_ID]],Table5[#All],2,FALSE)</f>
        <v>Martinez, Adkins and Johnson</v>
      </c>
      <c r="U698" t="str">
        <f>VLOOKUP(Table7[[#This Row],[Store_ID]],Table5[#All],3,FALSE)</f>
        <v>North</v>
      </c>
      <c r="V698" t="str">
        <f>VLOOKUP(Table7[[#This Row],[Store_ID]],Table5[#All],4,FALSE)</f>
        <v>Danielmouth</v>
      </c>
      <c r="W698" t="str">
        <f>VLOOKUP(Table7[[#This Row],[Store_ID]],Table5[#All],5,FALSE)</f>
        <v>Flagship</v>
      </c>
      <c r="X698">
        <v>4</v>
      </c>
      <c r="Y698">
        <v>167.83</v>
      </c>
      <c r="Z698">
        <v>0.15</v>
      </c>
      <c r="AA698" t="s">
        <v>1824</v>
      </c>
      <c r="AB698">
        <v>570.62200000000007</v>
      </c>
    </row>
    <row r="699" spans="1:28" x14ac:dyDescent="0.25">
      <c r="A699" t="s">
        <v>2523</v>
      </c>
      <c r="B699" s="2">
        <v>45832</v>
      </c>
      <c r="C699" t="s">
        <v>472</v>
      </c>
      <c r="D699" t="str">
        <f>VLOOKUP(Table7[[#This Row],[Customer_ID]],Table1[#All],2,FALSE)</f>
        <v>Brian Holder</v>
      </c>
      <c r="E699">
        <f t="shared" si="31"/>
        <v>24</v>
      </c>
      <c r="F699">
        <f t="shared" si="32"/>
        <v>6</v>
      </c>
      <c r="G699">
        <f t="shared" si="33"/>
        <v>2025</v>
      </c>
      <c r="H699">
        <f>VLOOKUP(Table7[[#This Row],[Customer_ID]],Table1[#All],3,FALSE)</f>
        <v>32</v>
      </c>
      <c r="I699" t="str">
        <f>VLOOKUP(Table7[[#This Row],[Customer_ID]],Table1[#All],4,FALSE)</f>
        <v>Male</v>
      </c>
      <c r="J699" t="str">
        <f>VLOOKUP(Table7[[#This Row],[Customer_ID]],Table1[#All],5,FALSE)</f>
        <v>Port Travis</v>
      </c>
      <c r="K699" t="str">
        <f>VLOOKUP(Table7[[#This Row],[Customer_ID]],Table1[#All],6,FALSE)</f>
        <v>Utah</v>
      </c>
      <c r="L699" t="str">
        <f>VLOOKUP(Table7[[#This Row],[Customer_ID]],Table1[#All],7,FALSE)</f>
        <v>USA</v>
      </c>
      <c r="M699" t="str">
        <f>VLOOKUP(Table7[[#This Row],[Customer_ID]],Table1[#All],8,FALSE)</f>
        <v>Bronze</v>
      </c>
      <c r="N699" t="s">
        <v>1578</v>
      </c>
      <c r="O699" t="str">
        <f>VLOOKUP(Table7[[#This Row],[Product_ID]],Table4_2[#All],3,FALSE)</f>
        <v>Electronics</v>
      </c>
      <c r="P699" t="str">
        <f>VLOOKUP(Table7[[#This Row],[Product_ID]],Table4_2[#All],4,FALSE)</f>
        <v>Appliances</v>
      </c>
      <c r="Q699">
        <f>VLOOKUP(Table7[[#This Row],[Product_ID]],Table4_2[#All],5,FALSE)</f>
        <v>465.34</v>
      </c>
      <c r="R699">
        <f>VLOOKUP(Table7[[#This Row],[Product_ID]],Table4_2[#All],6,FALSE)</f>
        <v>301</v>
      </c>
      <c r="S699" t="s">
        <v>1810</v>
      </c>
      <c r="T699" t="str">
        <f>VLOOKUP(Table7[[#This Row],[Store_ID]],Table5[#All],2,FALSE)</f>
        <v>Guerrero-Schmitt</v>
      </c>
      <c r="U699" t="str">
        <f>VLOOKUP(Table7[[#This Row],[Store_ID]],Table5[#All],3,FALSE)</f>
        <v>East</v>
      </c>
      <c r="V699" t="str">
        <f>VLOOKUP(Table7[[#This Row],[Store_ID]],Table5[#All],4,FALSE)</f>
        <v>East Stevechester</v>
      </c>
      <c r="W699" t="str">
        <f>VLOOKUP(Table7[[#This Row],[Store_ID]],Table5[#All],5,FALSE)</f>
        <v>Flagship</v>
      </c>
      <c r="X699">
        <v>2</v>
      </c>
      <c r="Y699">
        <v>669.12</v>
      </c>
      <c r="Z699">
        <v>0.22</v>
      </c>
      <c r="AA699" t="s">
        <v>1824</v>
      </c>
      <c r="AB699">
        <v>1043.8271999999999</v>
      </c>
    </row>
    <row r="700" spans="1:28" x14ac:dyDescent="0.25">
      <c r="A700" t="s">
        <v>2524</v>
      </c>
      <c r="B700" s="2">
        <v>45530</v>
      </c>
      <c r="C700" t="s">
        <v>153</v>
      </c>
      <c r="D700" t="str">
        <f>VLOOKUP(Table7[[#This Row],[Customer_ID]],Table1[#All],2,FALSE)</f>
        <v>Tonya Reynolds</v>
      </c>
      <c r="E700">
        <f t="shared" si="31"/>
        <v>26</v>
      </c>
      <c r="F700">
        <f t="shared" si="32"/>
        <v>8</v>
      </c>
      <c r="G700">
        <f t="shared" si="33"/>
        <v>2024</v>
      </c>
      <c r="H700">
        <f>VLOOKUP(Table7[[#This Row],[Customer_ID]],Table1[#All],3,FALSE)</f>
        <v>55</v>
      </c>
      <c r="I700" t="str">
        <f>VLOOKUP(Table7[[#This Row],[Customer_ID]],Table1[#All],4,FALSE)</f>
        <v>Female</v>
      </c>
      <c r="J700" t="str">
        <f>VLOOKUP(Table7[[#This Row],[Customer_ID]],Table1[#All],5,FALSE)</f>
        <v>Darleneton</v>
      </c>
      <c r="K700" t="str">
        <f>VLOOKUP(Table7[[#This Row],[Customer_ID]],Table1[#All],6,FALSE)</f>
        <v>Michigan</v>
      </c>
      <c r="L700" t="str">
        <f>VLOOKUP(Table7[[#This Row],[Customer_ID]],Table1[#All],7,FALSE)</f>
        <v>USA</v>
      </c>
      <c r="M700" t="str">
        <f>VLOOKUP(Table7[[#This Row],[Customer_ID]],Table1[#All],8,FALSE)</f>
        <v>Gold</v>
      </c>
      <c r="N700" t="s">
        <v>1622</v>
      </c>
      <c r="O700" t="str">
        <f>VLOOKUP(Table7[[#This Row],[Product_ID]],Table4_2[#All],3,FALSE)</f>
        <v>Clothing</v>
      </c>
      <c r="P700" t="str">
        <f>VLOOKUP(Table7[[#This Row],[Product_ID]],Table4_2[#All],4,FALSE)</f>
        <v>Footwear</v>
      </c>
      <c r="Q700">
        <f>VLOOKUP(Table7[[#This Row],[Product_ID]],Table4_2[#All],5,FALSE)</f>
        <v>353.47</v>
      </c>
      <c r="R700">
        <f>VLOOKUP(Table7[[#This Row],[Product_ID]],Table4_2[#All],6,FALSE)</f>
        <v>214</v>
      </c>
      <c r="S700" t="s">
        <v>1779</v>
      </c>
      <c r="T700" t="str">
        <f>VLOOKUP(Table7[[#This Row],[Store_ID]],Table5[#All],2,FALSE)</f>
        <v>Martinez-Mullins</v>
      </c>
      <c r="U700" t="str">
        <f>VLOOKUP(Table7[[#This Row],[Store_ID]],Table5[#All],3,FALSE)</f>
        <v>South</v>
      </c>
      <c r="V700" t="str">
        <f>VLOOKUP(Table7[[#This Row],[Store_ID]],Table5[#All],4,FALSE)</f>
        <v>Williamsfurt</v>
      </c>
      <c r="W700" t="str">
        <f>VLOOKUP(Table7[[#This Row],[Store_ID]],Table5[#All],5,FALSE)</f>
        <v>Online</v>
      </c>
      <c r="X700">
        <v>3</v>
      </c>
      <c r="Y700">
        <v>346.77</v>
      </c>
      <c r="Z700">
        <v>0.18</v>
      </c>
      <c r="AA700" t="s">
        <v>1826</v>
      </c>
      <c r="AB700">
        <v>853.05420000000004</v>
      </c>
    </row>
    <row r="701" spans="1:28" x14ac:dyDescent="0.25">
      <c r="A701" t="s">
        <v>2525</v>
      </c>
      <c r="B701" s="2">
        <v>45939</v>
      </c>
      <c r="C701" t="s">
        <v>221</v>
      </c>
      <c r="D701" t="str">
        <f>VLOOKUP(Table7[[#This Row],[Customer_ID]],Table1[#All],2,FALSE)</f>
        <v>Alyssa Vargas</v>
      </c>
      <c r="E701">
        <f t="shared" si="31"/>
        <v>9</v>
      </c>
      <c r="F701">
        <f t="shared" si="32"/>
        <v>10</v>
      </c>
      <c r="G701">
        <f t="shared" si="33"/>
        <v>2025</v>
      </c>
      <c r="H701">
        <f>VLOOKUP(Table7[[#This Row],[Customer_ID]],Table1[#All],3,FALSE)</f>
        <v>53</v>
      </c>
      <c r="I701" t="str">
        <f>VLOOKUP(Table7[[#This Row],[Customer_ID]],Table1[#All],4,FALSE)</f>
        <v>Male</v>
      </c>
      <c r="J701" t="str">
        <f>VLOOKUP(Table7[[#This Row],[Customer_ID]],Table1[#All],5,FALSE)</f>
        <v>New Kathrynland</v>
      </c>
      <c r="K701" t="str">
        <f>VLOOKUP(Table7[[#This Row],[Customer_ID]],Table1[#All],6,FALSE)</f>
        <v>Montana</v>
      </c>
      <c r="L701" t="str">
        <f>VLOOKUP(Table7[[#This Row],[Customer_ID]],Table1[#All],7,FALSE)</f>
        <v>USA</v>
      </c>
      <c r="M701" t="str">
        <f>VLOOKUP(Table7[[#This Row],[Customer_ID]],Table1[#All],8,FALSE)</f>
        <v>Platinum</v>
      </c>
      <c r="N701" t="s">
        <v>1594</v>
      </c>
      <c r="O701" t="str">
        <f>VLOOKUP(Table7[[#This Row],[Product_ID]],Table4_2[#All],3,FALSE)</f>
        <v>Clothing</v>
      </c>
      <c r="P701" t="str">
        <f>VLOOKUP(Table7[[#This Row],[Product_ID]],Table4_2[#All],4,FALSE)</f>
        <v>Tops</v>
      </c>
      <c r="Q701">
        <f>VLOOKUP(Table7[[#This Row],[Product_ID]],Table4_2[#All],5,FALSE)</f>
        <v>265.73266666666666</v>
      </c>
      <c r="R701">
        <f>VLOOKUP(Table7[[#This Row],[Product_ID]],Table4_2[#All],6,FALSE)</f>
        <v>360</v>
      </c>
      <c r="S701" t="s">
        <v>1813</v>
      </c>
      <c r="T701" t="str">
        <f>VLOOKUP(Table7[[#This Row],[Store_ID]],Table5[#All],2,FALSE)</f>
        <v>Mann-Austin</v>
      </c>
      <c r="U701" t="str">
        <f>VLOOKUP(Table7[[#This Row],[Store_ID]],Table5[#All],3,FALSE)</f>
        <v>East</v>
      </c>
      <c r="V701" t="str">
        <f>VLOOKUP(Table7[[#This Row],[Store_ID]],Table5[#All],4,FALSE)</f>
        <v>Vasquezborough</v>
      </c>
      <c r="W701" t="str">
        <f>VLOOKUP(Table7[[#This Row],[Store_ID]],Table5[#All],5,FALSE)</f>
        <v>Online</v>
      </c>
      <c r="X701">
        <v>3</v>
      </c>
      <c r="Y701">
        <v>648.33000000000004</v>
      </c>
      <c r="Z701">
        <v>0.2</v>
      </c>
      <c r="AA701" t="s">
        <v>1829</v>
      </c>
      <c r="AB701">
        <v>1555.992</v>
      </c>
    </row>
    <row r="702" spans="1:28" x14ac:dyDescent="0.25">
      <c r="A702" t="s">
        <v>2526</v>
      </c>
      <c r="B702" s="2">
        <v>45401</v>
      </c>
      <c r="C702" t="s">
        <v>905</v>
      </c>
      <c r="D702" t="str">
        <f>VLOOKUP(Table7[[#This Row],[Customer_ID]],Table1[#All],2,FALSE)</f>
        <v>Donna Guerra</v>
      </c>
      <c r="E702">
        <f t="shared" si="31"/>
        <v>19</v>
      </c>
      <c r="F702">
        <f t="shared" si="32"/>
        <v>4</v>
      </c>
      <c r="G702">
        <f t="shared" si="33"/>
        <v>2024</v>
      </c>
      <c r="H702">
        <f>VLOOKUP(Table7[[#This Row],[Customer_ID]],Table1[#All],3,FALSE)</f>
        <v>46</v>
      </c>
      <c r="I702" t="str">
        <f>VLOOKUP(Table7[[#This Row],[Customer_ID]],Table1[#All],4,FALSE)</f>
        <v>Female</v>
      </c>
      <c r="J702" t="str">
        <f>VLOOKUP(Table7[[#This Row],[Customer_ID]],Table1[#All],5,FALSE)</f>
        <v>North Robert</v>
      </c>
      <c r="K702" t="str">
        <f>VLOOKUP(Table7[[#This Row],[Customer_ID]],Table1[#All],6,FALSE)</f>
        <v>Massachusetts</v>
      </c>
      <c r="L702" t="str">
        <f>VLOOKUP(Table7[[#This Row],[Customer_ID]],Table1[#All],7,FALSE)</f>
        <v>USA</v>
      </c>
      <c r="M702" t="str">
        <f>VLOOKUP(Table7[[#This Row],[Customer_ID]],Table1[#All],8,FALSE)</f>
        <v>Silver</v>
      </c>
      <c r="N702" t="s">
        <v>1557</v>
      </c>
      <c r="O702" t="str">
        <f>VLOOKUP(Table7[[#This Row],[Product_ID]],Table4_2[#All],3,FALSE)</f>
        <v>Beauty</v>
      </c>
      <c r="P702" t="str">
        <f>VLOOKUP(Table7[[#This Row],[Product_ID]],Table4_2[#All],4,FALSE)</f>
        <v>Skincare</v>
      </c>
      <c r="Q702">
        <f>VLOOKUP(Table7[[#This Row],[Product_ID]],Table4_2[#All],5,FALSE)</f>
        <v>312.8</v>
      </c>
      <c r="R702">
        <f>VLOOKUP(Table7[[#This Row],[Product_ID]],Table4_2[#All],6,FALSE)</f>
        <v>350</v>
      </c>
      <c r="S702" t="s">
        <v>1761</v>
      </c>
      <c r="T702" t="str">
        <f>VLOOKUP(Table7[[#This Row],[Store_ID]],Table5[#All],2,FALSE)</f>
        <v>Black-Horn</v>
      </c>
      <c r="U702" t="str">
        <f>VLOOKUP(Table7[[#This Row],[Store_ID]],Table5[#All],3,FALSE)</f>
        <v>South</v>
      </c>
      <c r="V702" t="str">
        <f>VLOOKUP(Table7[[#This Row],[Store_ID]],Table5[#All],4,FALSE)</f>
        <v>North Nancyview</v>
      </c>
      <c r="W702" t="str">
        <f>VLOOKUP(Table7[[#This Row],[Store_ID]],Table5[#All],5,FALSE)</f>
        <v>Outlet</v>
      </c>
      <c r="X702">
        <v>4</v>
      </c>
      <c r="Y702">
        <v>254.94</v>
      </c>
      <c r="Z702">
        <v>0.06</v>
      </c>
      <c r="AA702" t="s">
        <v>1826</v>
      </c>
      <c r="AB702">
        <v>958.57439999999997</v>
      </c>
    </row>
    <row r="703" spans="1:28" x14ac:dyDescent="0.25">
      <c r="A703" t="s">
        <v>2527</v>
      </c>
      <c r="B703" s="2">
        <v>45420</v>
      </c>
      <c r="C703" t="s">
        <v>1062</v>
      </c>
      <c r="D703" t="str">
        <f>VLOOKUP(Table7[[#This Row],[Customer_ID]],Table1[#All],2,FALSE)</f>
        <v>Jasmine Snyder</v>
      </c>
      <c r="E703">
        <f t="shared" si="31"/>
        <v>8</v>
      </c>
      <c r="F703">
        <f t="shared" si="32"/>
        <v>5</v>
      </c>
      <c r="G703">
        <f t="shared" si="33"/>
        <v>2024</v>
      </c>
      <c r="H703">
        <f>VLOOKUP(Table7[[#This Row],[Customer_ID]],Table1[#All],3,FALSE)</f>
        <v>46</v>
      </c>
      <c r="I703" t="str">
        <f>VLOOKUP(Table7[[#This Row],[Customer_ID]],Table1[#All],4,FALSE)</f>
        <v>Female</v>
      </c>
      <c r="J703" t="str">
        <f>VLOOKUP(Table7[[#This Row],[Customer_ID]],Table1[#All],5,FALSE)</f>
        <v>Hudsonfort</v>
      </c>
      <c r="K703" t="str">
        <f>VLOOKUP(Table7[[#This Row],[Customer_ID]],Table1[#All],6,FALSE)</f>
        <v>Connecticut</v>
      </c>
      <c r="L703" t="str">
        <f>VLOOKUP(Table7[[#This Row],[Customer_ID]],Table1[#All],7,FALSE)</f>
        <v>USA</v>
      </c>
      <c r="M703" t="str">
        <f>VLOOKUP(Table7[[#This Row],[Customer_ID]],Table1[#All],8,FALSE)</f>
        <v>Silver</v>
      </c>
      <c r="N703" t="s">
        <v>1710</v>
      </c>
      <c r="O703" t="str">
        <f>VLOOKUP(Table7[[#This Row],[Product_ID]],Table4_2[#All],3,FALSE)</f>
        <v>Sports</v>
      </c>
      <c r="P703" t="str">
        <f>VLOOKUP(Table7[[#This Row],[Product_ID]],Table4_2[#All],4,FALSE)</f>
        <v>Equipment</v>
      </c>
      <c r="Q703">
        <f>VLOOKUP(Table7[[#This Row],[Product_ID]],Table4_2[#All],5,FALSE)</f>
        <v>285.54000000000002</v>
      </c>
      <c r="R703">
        <f>VLOOKUP(Table7[[#This Row],[Product_ID]],Table4_2[#All],6,FALSE)</f>
        <v>358</v>
      </c>
      <c r="S703" t="s">
        <v>1769</v>
      </c>
      <c r="T703" t="str">
        <f>VLOOKUP(Table7[[#This Row],[Store_ID]],Table5[#All],2,FALSE)</f>
        <v>Alexander Group</v>
      </c>
      <c r="U703" t="str">
        <f>VLOOKUP(Table7[[#This Row],[Store_ID]],Table5[#All],3,FALSE)</f>
        <v>South</v>
      </c>
      <c r="V703" t="str">
        <f>VLOOKUP(Table7[[#This Row],[Store_ID]],Table5[#All],4,FALSE)</f>
        <v>Port Sharon</v>
      </c>
      <c r="W703" t="str">
        <f>VLOOKUP(Table7[[#This Row],[Store_ID]],Table5[#All],5,FALSE)</f>
        <v>Online</v>
      </c>
      <c r="X703">
        <v>1</v>
      </c>
      <c r="Y703">
        <v>445.5</v>
      </c>
      <c r="Z703">
        <v>0.28000000000000003</v>
      </c>
      <c r="AA703" t="s">
        <v>1824</v>
      </c>
      <c r="AB703">
        <v>320.76</v>
      </c>
    </row>
    <row r="704" spans="1:28" x14ac:dyDescent="0.25">
      <c r="A704" t="s">
        <v>2528</v>
      </c>
      <c r="B704" s="2">
        <v>45459</v>
      </c>
      <c r="C704" t="s">
        <v>716</v>
      </c>
      <c r="D704" t="str">
        <f>VLOOKUP(Table7[[#This Row],[Customer_ID]],Table1[#All],2,FALSE)</f>
        <v>Lisa Young</v>
      </c>
      <c r="E704">
        <f t="shared" si="31"/>
        <v>16</v>
      </c>
      <c r="F704">
        <f t="shared" si="32"/>
        <v>6</v>
      </c>
      <c r="G704">
        <f t="shared" si="33"/>
        <v>2024</v>
      </c>
      <c r="H704">
        <f>VLOOKUP(Table7[[#This Row],[Customer_ID]],Table1[#All],3,FALSE)</f>
        <v>38</v>
      </c>
      <c r="I704" t="str">
        <f>VLOOKUP(Table7[[#This Row],[Customer_ID]],Table1[#All],4,FALSE)</f>
        <v>Male</v>
      </c>
      <c r="J704" t="str">
        <f>VLOOKUP(Table7[[#This Row],[Customer_ID]],Table1[#All],5,FALSE)</f>
        <v>Maybury</v>
      </c>
      <c r="K704" t="str">
        <f>VLOOKUP(Table7[[#This Row],[Customer_ID]],Table1[#All],6,FALSE)</f>
        <v>Georgia</v>
      </c>
      <c r="L704" t="str">
        <f>VLOOKUP(Table7[[#This Row],[Customer_ID]],Table1[#All],7,FALSE)</f>
        <v>USA</v>
      </c>
      <c r="M704" t="str">
        <f>VLOOKUP(Table7[[#This Row],[Customer_ID]],Table1[#All],8,FALSE)</f>
        <v>Platinum</v>
      </c>
      <c r="N704" t="s">
        <v>1728</v>
      </c>
      <c r="O704" t="str">
        <f>VLOOKUP(Table7[[#This Row],[Product_ID]],Table4_2[#All],3,FALSE)</f>
        <v>Electronics</v>
      </c>
      <c r="P704" t="str">
        <f>VLOOKUP(Table7[[#This Row],[Product_ID]],Table4_2[#All],4,FALSE)</f>
        <v>Accessories</v>
      </c>
      <c r="Q704">
        <f>VLOOKUP(Table7[[#This Row],[Product_ID]],Table4_2[#All],5,FALSE)</f>
        <v>340.14</v>
      </c>
      <c r="R704">
        <f>VLOOKUP(Table7[[#This Row],[Product_ID]],Table4_2[#All],6,FALSE)</f>
        <v>361</v>
      </c>
      <c r="S704" t="s">
        <v>1769</v>
      </c>
      <c r="T704" t="str">
        <f>VLOOKUP(Table7[[#This Row],[Store_ID]],Table5[#All],2,FALSE)</f>
        <v>Alexander Group</v>
      </c>
      <c r="U704" t="str">
        <f>VLOOKUP(Table7[[#This Row],[Store_ID]],Table5[#All],3,FALSE)</f>
        <v>South</v>
      </c>
      <c r="V704" t="str">
        <f>VLOOKUP(Table7[[#This Row],[Store_ID]],Table5[#All],4,FALSE)</f>
        <v>Port Sharon</v>
      </c>
      <c r="W704" t="str">
        <f>VLOOKUP(Table7[[#This Row],[Store_ID]],Table5[#All],5,FALSE)</f>
        <v>Online</v>
      </c>
      <c r="X704">
        <v>1</v>
      </c>
      <c r="Y704">
        <v>900.94</v>
      </c>
      <c r="Z704">
        <v>0.1</v>
      </c>
      <c r="AA704" t="s">
        <v>1824</v>
      </c>
      <c r="AB704">
        <v>810.84600000000012</v>
      </c>
    </row>
    <row r="705" spans="1:28" x14ac:dyDescent="0.25">
      <c r="A705" t="s">
        <v>2529</v>
      </c>
      <c r="B705" s="2">
        <v>45429</v>
      </c>
      <c r="C705" t="s">
        <v>643</v>
      </c>
      <c r="D705" t="str">
        <f>VLOOKUP(Table7[[#This Row],[Customer_ID]],Table1[#All],2,FALSE)</f>
        <v>Megan Greer</v>
      </c>
      <c r="E705">
        <f t="shared" si="31"/>
        <v>17</v>
      </c>
      <c r="F705">
        <f t="shared" si="32"/>
        <v>5</v>
      </c>
      <c r="G705">
        <f t="shared" si="33"/>
        <v>2024</v>
      </c>
      <c r="H705">
        <f>VLOOKUP(Table7[[#This Row],[Customer_ID]],Table1[#All],3,FALSE)</f>
        <v>18</v>
      </c>
      <c r="I705" t="str">
        <f>VLOOKUP(Table7[[#This Row],[Customer_ID]],Table1[#All],4,FALSE)</f>
        <v>Female</v>
      </c>
      <c r="J705" t="str">
        <f>VLOOKUP(Table7[[#This Row],[Customer_ID]],Table1[#All],5,FALSE)</f>
        <v>West John</v>
      </c>
      <c r="K705" t="str">
        <f>VLOOKUP(Table7[[#This Row],[Customer_ID]],Table1[#All],6,FALSE)</f>
        <v>Alaska</v>
      </c>
      <c r="L705" t="str">
        <f>VLOOKUP(Table7[[#This Row],[Customer_ID]],Table1[#All],7,FALSE)</f>
        <v>USA</v>
      </c>
      <c r="M705" t="str">
        <f>VLOOKUP(Table7[[#This Row],[Customer_ID]],Table1[#All],8,FALSE)</f>
        <v>Platinum</v>
      </c>
      <c r="N705" t="s">
        <v>1578</v>
      </c>
      <c r="O705" t="str">
        <f>VLOOKUP(Table7[[#This Row],[Product_ID]],Table4_2[#All],3,FALSE)</f>
        <v>Electronics</v>
      </c>
      <c r="P705" t="str">
        <f>VLOOKUP(Table7[[#This Row],[Product_ID]],Table4_2[#All],4,FALSE)</f>
        <v>Appliances</v>
      </c>
      <c r="Q705">
        <f>VLOOKUP(Table7[[#This Row],[Product_ID]],Table4_2[#All],5,FALSE)</f>
        <v>465.34</v>
      </c>
      <c r="R705">
        <f>VLOOKUP(Table7[[#This Row],[Product_ID]],Table4_2[#All],6,FALSE)</f>
        <v>301</v>
      </c>
      <c r="S705" t="s">
        <v>1804</v>
      </c>
      <c r="T705" t="str">
        <f>VLOOKUP(Table7[[#This Row],[Store_ID]],Table5[#All],2,FALSE)</f>
        <v>Frederick-Wright</v>
      </c>
      <c r="U705" t="str">
        <f>VLOOKUP(Table7[[#This Row],[Store_ID]],Table5[#All],3,FALSE)</f>
        <v>West</v>
      </c>
      <c r="V705" t="str">
        <f>VLOOKUP(Table7[[#This Row],[Store_ID]],Table5[#All],4,FALSE)</f>
        <v>New Jimmymouth</v>
      </c>
      <c r="W705" t="str">
        <f>VLOOKUP(Table7[[#This Row],[Store_ID]],Table5[#All],5,FALSE)</f>
        <v>Flagship</v>
      </c>
      <c r="X705">
        <v>3</v>
      </c>
      <c r="Y705">
        <v>262.69</v>
      </c>
      <c r="Z705">
        <v>0.04</v>
      </c>
      <c r="AA705" t="s">
        <v>1826</v>
      </c>
      <c r="AB705">
        <v>756.54719999999986</v>
      </c>
    </row>
    <row r="706" spans="1:28" x14ac:dyDescent="0.25">
      <c r="A706" t="s">
        <v>2530</v>
      </c>
      <c r="B706" s="2">
        <v>45386</v>
      </c>
      <c r="C706" t="s">
        <v>1484</v>
      </c>
      <c r="D706" t="str">
        <f>VLOOKUP(Table7[[#This Row],[Customer_ID]],Table1[#All],2,FALSE)</f>
        <v>Sheri Joyce</v>
      </c>
      <c r="E706">
        <f t="shared" ref="E706:E769" si="34">DAY(B706)</f>
        <v>4</v>
      </c>
      <c r="F706">
        <f t="shared" ref="F706:F769" si="35">MONTH(B706)</f>
        <v>4</v>
      </c>
      <c r="G706">
        <f t="shared" ref="G706:G769" si="36">YEAR(B706)</f>
        <v>2024</v>
      </c>
      <c r="H706">
        <f>VLOOKUP(Table7[[#This Row],[Customer_ID]],Table1[#All],3,FALSE)</f>
        <v>26</v>
      </c>
      <c r="I706" t="str">
        <f>VLOOKUP(Table7[[#This Row],[Customer_ID]],Table1[#All],4,FALSE)</f>
        <v>Male</v>
      </c>
      <c r="J706" t="str">
        <f>VLOOKUP(Table7[[#This Row],[Customer_ID]],Table1[#All],5,FALSE)</f>
        <v>West Tylerfort</v>
      </c>
      <c r="K706" t="str">
        <f>VLOOKUP(Table7[[#This Row],[Customer_ID]],Table1[#All],6,FALSE)</f>
        <v>Kentucky</v>
      </c>
      <c r="L706" t="str">
        <f>VLOOKUP(Table7[[#This Row],[Customer_ID]],Table1[#All],7,FALSE)</f>
        <v>USA</v>
      </c>
      <c r="M706" t="str">
        <f>VLOOKUP(Table7[[#This Row],[Customer_ID]],Table1[#All],8,FALSE)</f>
        <v>Platinum</v>
      </c>
      <c r="N706" t="s">
        <v>1684</v>
      </c>
      <c r="O706" t="str">
        <f>VLOOKUP(Table7[[#This Row],[Product_ID]],Table4_2[#All],3,FALSE)</f>
        <v>Home</v>
      </c>
      <c r="P706" t="str">
        <f>VLOOKUP(Table7[[#This Row],[Product_ID]],Table4_2[#All],4,FALSE)</f>
        <v>Furniture</v>
      </c>
      <c r="Q706">
        <f>VLOOKUP(Table7[[#This Row],[Product_ID]],Table4_2[#All],5,FALSE)</f>
        <v>243.7</v>
      </c>
      <c r="R706">
        <f>VLOOKUP(Table7[[#This Row],[Product_ID]],Table4_2[#All],6,FALSE)</f>
        <v>130</v>
      </c>
      <c r="S706" t="s">
        <v>1761</v>
      </c>
      <c r="T706" t="str">
        <f>VLOOKUP(Table7[[#This Row],[Store_ID]],Table5[#All],2,FALSE)</f>
        <v>Black-Horn</v>
      </c>
      <c r="U706" t="str">
        <f>VLOOKUP(Table7[[#This Row],[Store_ID]],Table5[#All],3,FALSE)</f>
        <v>South</v>
      </c>
      <c r="V706" t="str">
        <f>VLOOKUP(Table7[[#This Row],[Store_ID]],Table5[#All],4,FALSE)</f>
        <v>North Nancyview</v>
      </c>
      <c r="W706" t="str">
        <f>VLOOKUP(Table7[[#This Row],[Store_ID]],Table5[#All],5,FALSE)</f>
        <v>Outlet</v>
      </c>
      <c r="X706">
        <v>3</v>
      </c>
      <c r="Y706">
        <v>212.72</v>
      </c>
      <c r="Z706">
        <v>0.22</v>
      </c>
      <c r="AA706" t="s">
        <v>1826</v>
      </c>
      <c r="AB706">
        <v>497.76479999999998</v>
      </c>
    </row>
    <row r="707" spans="1:28" x14ac:dyDescent="0.25">
      <c r="A707" t="s">
        <v>2531</v>
      </c>
      <c r="B707" s="2">
        <v>45803</v>
      </c>
      <c r="C707" t="s">
        <v>508</v>
      </c>
      <c r="D707" t="str">
        <f>VLOOKUP(Table7[[#This Row],[Customer_ID]],Table1[#All],2,FALSE)</f>
        <v>Michael Davies</v>
      </c>
      <c r="E707">
        <f t="shared" si="34"/>
        <v>26</v>
      </c>
      <c r="F707">
        <f t="shared" si="35"/>
        <v>5</v>
      </c>
      <c r="G707">
        <f t="shared" si="36"/>
        <v>2025</v>
      </c>
      <c r="H707">
        <f>VLOOKUP(Table7[[#This Row],[Customer_ID]],Table1[#All],3,FALSE)</f>
        <v>25</v>
      </c>
      <c r="I707" t="str">
        <f>VLOOKUP(Table7[[#This Row],[Customer_ID]],Table1[#All],4,FALSE)</f>
        <v>Female</v>
      </c>
      <c r="J707" t="str">
        <f>VLOOKUP(Table7[[#This Row],[Customer_ID]],Table1[#All],5,FALSE)</f>
        <v>Lake Stevenfort</v>
      </c>
      <c r="K707" t="str">
        <f>VLOOKUP(Table7[[#This Row],[Customer_ID]],Table1[#All],6,FALSE)</f>
        <v>Oregon</v>
      </c>
      <c r="L707" t="str">
        <f>VLOOKUP(Table7[[#This Row],[Customer_ID]],Table1[#All],7,FALSE)</f>
        <v>USA</v>
      </c>
      <c r="M707" t="str">
        <f>VLOOKUP(Table7[[#This Row],[Customer_ID]],Table1[#All],8,FALSE)</f>
        <v>Gold</v>
      </c>
      <c r="N707" t="s">
        <v>1596</v>
      </c>
      <c r="O707" t="str">
        <f>VLOOKUP(Table7[[#This Row],[Product_ID]],Table4_2[#All],3,FALSE)</f>
        <v>Sports</v>
      </c>
      <c r="P707" t="str">
        <f>VLOOKUP(Table7[[#This Row],[Product_ID]],Table4_2[#All],4,FALSE)</f>
        <v>Outdoor</v>
      </c>
      <c r="Q707">
        <f>VLOOKUP(Table7[[#This Row],[Product_ID]],Table4_2[#All],5,FALSE)</f>
        <v>166.06</v>
      </c>
      <c r="R707">
        <f>VLOOKUP(Table7[[#This Row],[Product_ID]],Table4_2[#All],6,FALSE)</f>
        <v>340</v>
      </c>
      <c r="S707" t="s">
        <v>1810</v>
      </c>
      <c r="T707" t="str">
        <f>VLOOKUP(Table7[[#This Row],[Store_ID]],Table5[#All],2,FALSE)</f>
        <v>Guerrero-Schmitt</v>
      </c>
      <c r="U707" t="str">
        <f>VLOOKUP(Table7[[#This Row],[Store_ID]],Table5[#All],3,FALSE)</f>
        <v>East</v>
      </c>
      <c r="V707" t="str">
        <f>VLOOKUP(Table7[[#This Row],[Store_ID]],Table5[#All],4,FALSE)</f>
        <v>East Stevechester</v>
      </c>
      <c r="W707" t="str">
        <f>VLOOKUP(Table7[[#This Row],[Store_ID]],Table5[#All],5,FALSE)</f>
        <v>Flagship</v>
      </c>
      <c r="X707">
        <v>4</v>
      </c>
      <c r="Y707">
        <v>757.9</v>
      </c>
      <c r="Z707">
        <v>0.22</v>
      </c>
      <c r="AA707" t="s">
        <v>1826</v>
      </c>
      <c r="AB707">
        <v>2364.6480000000001</v>
      </c>
    </row>
    <row r="708" spans="1:28" x14ac:dyDescent="0.25">
      <c r="A708" t="s">
        <v>2532</v>
      </c>
      <c r="B708" s="2">
        <v>45346</v>
      </c>
      <c r="C708" t="s">
        <v>78</v>
      </c>
      <c r="D708" t="str">
        <f>VLOOKUP(Table7[[#This Row],[Customer_ID]],Table1[#All],2,FALSE)</f>
        <v>Adam Cruz</v>
      </c>
      <c r="E708">
        <f t="shared" si="34"/>
        <v>24</v>
      </c>
      <c r="F708">
        <f t="shared" si="35"/>
        <v>2</v>
      </c>
      <c r="G708">
        <f t="shared" si="36"/>
        <v>2024</v>
      </c>
      <c r="H708">
        <f>VLOOKUP(Table7[[#This Row],[Customer_ID]],Table1[#All],3,FALSE)</f>
        <v>60</v>
      </c>
      <c r="I708" t="str">
        <f>VLOOKUP(Table7[[#This Row],[Customer_ID]],Table1[#All],4,FALSE)</f>
        <v>Female</v>
      </c>
      <c r="J708" t="str">
        <f>VLOOKUP(Table7[[#This Row],[Customer_ID]],Table1[#All],5,FALSE)</f>
        <v>Brandonville</v>
      </c>
      <c r="K708" t="str">
        <f>VLOOKUP(Table7[[#This Row],[Customer_ID]],Table1[#All],6,FALSE)</f>
        <v>Georgia</v>
      </c>
      <c r="L708" t="str">
        <f>VLOOKUP(Table7[[#This Row],[Customer_ID]],Table1[#All],7,FALSE)</f>
        <v>USA</v>
      </c>
      <c r="M708" t="str">
        <f>VLOOKUP(Table7[[#This Row],[Customer_ID]],Table1[#All],8,FALSE)</f>
        <v>Platinum</v>
      </c>
      <c r="N708" t="s">
        <v>1708</v>
      </c>
      <c r="O708" t="str">
        <f>VLOOKUP(Table7[[#This Row],[Product_ID]],Table4_2[#All],3,FALSE)</f>
        <v>Home</v>
      </c>
      <c r="P708" t="str">
        <f>VLOOKUP(Table7[[#This Row],[Product_ID]],Table4_2[#All],4,FALSE)</f>
        <v>Kitchen</v>
      </c>
      <c r="Q708">
        <f>VLOOKUP(Table7[[#This Row],[Product_ID]],Table4_2[#All],5,FALSE)</f>
        <v>143.43</v>
      </c>
      <c r="R708">
        <f>VLOOKUP(Table7[[#This Row],[Product_ID]],Table4_2[#All],6,FALSE)</f>
        <v>58</v>
      </c>
      <c r="S708" t="s">
        <v>1807</v>
      </c>
      <c r="T708" t="str">
        <f>VLOOKUP(Table7[[#This Row],[Store_ID]],Table5[#All],2,FALSE)</f>
        <v>Holloway Ltd</v>
      </c>
      <c r="U708" t="str">
        <f>VLOOKUP(Table7[[#This Row],[Store_ID]],Table5[#All],3,FALSE)</f>
        <v>North</v>
      </c>
      <c r="V708" t="str">
        <f>VLOOKUP(Table7[[#This Row],[Store_ID]],Table5[#All],4,FALSE)</f>
        <v>Bensonhaven</v>
      </c>
      <c r="W708" t="str">
        <f>VLOOKUP(Table7[[#This Row],[Store_ID]],Table5[#All],5,FALSE)</f>
        <v>Flagship</v>
      </c>
      <c r="X708">
        <v>1</v>
      </c>
      <c r="Y708">
        <v>846.04</v>
      </c>
      <c r="Z708">
        <v>0.08</v>
      </c>
      <c r="AA708" t="s">
        <v>1826</v>
      </c>
      <c r="AB708">
        <v>778.35680000000002</v>
      </c>
    </row>
    <row r="709" spans="1:28" x14ac:dyDescent="0.25">
      <c r="A709" t="s">
        <v>2533</v>
      </c>
      <c r="B709" s="2">
        <v>45267</v>
      </c>
      <c r="C709" t="s">
        <v>532</v>
      </c>
      <c r="D709" t="str">
        <f>VLOOKUP(Table7[[#This Row],[Customer_ID]],Table1[#All],2,FALSE)</f>
        <v>Brian Choi</v>
      </c>
      <c r="E709">
        <f t="shared" si="34"/>
        <v>7</v>
      </c>
      <c r="F709">
        <f t="shared" si="35"/>
        <v>12</v>
      </c>
      <c r="G709">
        <f t="shared" si="36"/>
        <v>2023</v>
      </c>
      <c r="H709">
        <f>VLOOKUP(Table7[[#This Row],[Customer_ID]],Table1[#All],3,FALSE)</f>
        <v>46</v>
      </c>
      <c r="I709" t="str">
        <f>VLOOKUP(Table7[[#This Row],[Customer_ID]],Table1[#All],4,FALSE)</f>
        <v>Female</v>
      </c>
      <c r="J709" t="str">
        <f>VLOOKUP(Table7[[#This Row],[Customer_ID]],Table1[#All],5,FALSE)</f>
        <v>Floydton</v>
      </c>
      <c r="K709" t="str">
        <f>VLOOKUP(Table7[[#This Row],[Customer_ID]],Table1[#All],6,FALSE)</f>
        <v>New Jersey</v>
      </c>
      <c r="L709" t="str">
        <f>VLOOKUP(Table7[[#This Row],[Customer_ID]],Table1[#All],7,FALSE)</f>
        <v>USA</v>
      </c>
      <c r="M709" t="str">
        <f>VLOOKUP(Table7[[#This Row],[Customer_ID]],Table1[#All],8,FALSE)</f>
        <v>Gold</v>
      </c>
      <c r="N709" t="s">
        <v>1624</v>
      </c>
      <c r="O709" t="str">
        <f>VLOOKUP(Table7[[#This Row],[Product_ID]],Table4_2[#All],3,FALSE)</f>
        <v>Sports</v>
      </c>
      <c r="P709" t="str">
        <f>VLOOKUP(Table7[[#This Row],[Product_ID]],Table4_2[#All],4,FALSE)</f>
        <v>Outdoor</v>
      </c>
      <c r="Q709">
        <f>VLOOKUP(Table7[[#This Row],[Product_ID]],Table4_2[#All],5,FALSE)</f>
        <v>135.61000000000001</v>
      </c>
      <c r="R709">
        <f>VLOOKUP(Table7[[#This Row],[Product_ID]],Table4_2[#All],6,FALSE)</f>
        <v>394</v>
      </c>
      <c r="S709" t="s">
        <v>1779</v>
      </c>
      <c r="T709" t="str">
        <f>VLOOKUP(Table7[[#This Row],[Store_ID]],Table5[#All],2,FALSE)</f>
        <v>Martinez-Mullins</v>
      </c>
      <c r="U709" t="str">
        <f>VLOOKUP(Table7[[#This Row],[Store_ID]],Table5[#All],3,FALSE)</f>
        <v>South</v>
      </c>
      <c r="V709" t="str">
        <f>VLOOKUP(Table7[[#This Row],[Store_ID]],Table5[#All],4,FALSE)</f>
        <v>Williamsfurt</v>
      </c>
      <c r="W709" t="str">
        <f>VLOOKUP(Table7[[#This Row],[Store_ID]],Table5[#All],5,FALSE)</f>
        <v>Online</v>
      </c>
      <c r="X709">
        <v>3</v>
      </c>
      <c r="Y709">
        <v>179.7</v>
      </c>
      <c r="Z709">
        <v>0.17</v>
      </c>
      <c r="AA709" t="s">
        <v>1829</v>
      </c>
      <c r="AB709">
        <v>447.45299999999992</v>
      </c>
    </row>
    <row r="710" spans="1:28" x14ac:dyDescent="0.25">
      <c r="A710" t="s">
        <v>2534</v>
      </c>
      <c r="B710" s="2">
        <v>45572</v>
      </c>
      <c r="C710" t="s">
        <v>1380</v>
      </c>
      <c r="D710" t="str">
        <f>VLOOKUP(Table7[[#This Row],[Customer_ID]],Table1[#All],2,FALSE)</f>
        <v>Shannon Turner</v>
      </c>
      <c r="E710">
        <f t="shared" si="34"/>
        <v>7</v>
      </c>
      <c r="F710">
        <f t="shared" si="35"/>
        <v>10</v>
      </c>
      <c r="G710">
        <f t="shared" si="36"/>
        <v>2024</v>
      </c>
      <c r="H710">
        <f>VLOOKUP(Table7[[#This Row],[Customer_ID]],Table1[#All],3,FALSE)</f>
        <v>35</v>
      </c>
      <c r="I710" t="str">
        <f>VLOOKUP(Table7[[#This Row],[Customer_ID]],Table1[#All],4,FALSE)</f>
        <v>Male</v>
      </c>
      <c r="J710" t="str">
        <f>VLOOKUP(Table7[[#This Row],[Customer_ID]],Table1[#All],5,FALSE)</f>
        <v>West Jorge</v>
      </c>
      <c r="K710" t="str">
        <f>VLOOKUP(Table7[[#This Row],[Customer_ID]],Table1[#All],6,FALSE)</f>
        <v>Oklahoma</v>
      </c>
      <c r="L710" t="str">
        <f>VLOOKUP(Table7[[#This Row],[Customer_ID]],Table1[#All],7,FALSE)</f>
        <v>USA</v>
      </c>
      <c r="M710" t="str">
        <f>VLOOKUP(Table7[[#This Row],[Customer_ID]],Table1[#All],8,FALSE)</f>
        <v>Silver</v>
      </c>
      <c r="N710" t="s">
        <v>1610</v>
      </c>
      <c r="O710" t="str">
        <f>VLOOKUP(Table7[[#This Row],[Product_ID]],Table4_2[#All],3,FALSE)</f>
        <v>Sports</v>
      </c>
      <c r="P710" t="str">
        <f>VLOOKUP(Table7[[#This Row],[Product_ID]],Table4_2[#All],4,FALSE)</f>
        <v>Team Sports</v>
      </c>
      <c r="Q710">
        <f>VLOOKUP(Table7[[#This Row],[Product_ID]],Table4_2[#All],5,FALSE)</f>
        <v>204.39</v>
      </c>
      <c r="R710">
        <f>VLOOKUP(Table7[[#This Row],[Product_ID]],Table4_2[#All],6,FALSE)</f>
        <v>281</v>
      </c>
      <c r="S710" t="s">
        <v>1769</v>
      </c>
      <c r="T710" t="str">
        <f>VLOOKUP(Table7[[#This Row],[Store_ID]],Table5[#All],2,FALSE)</f>
        <v>Alexander Group</v>
      </c>
      <c r="U710" t="str">
        <f>VLOOKUP(Table7[[#This Row],[Store_ID]],Table5[#All],3,FALSE)</f>
        <v>South</v>
      </c>
      <c r="V710" t="str">
        <f>VLOOKUP(Table7[[#This Row],[Store_ID]],Table5[#All],4,FALSE)</f>
        <v>Port Sharon</v>
      </c>
      <c r="W710" t="str">
        <f>VLOOKUP(Table7[[#This Row],[Store_ID]],Table5[#All],5,FALSE)</f>
        <v>Online</v>
      </c>
      <c r="X710">
        <v>4</v>
      </c>
      <c r="Y710">
        <v>681.08</v>
      </c>
      <c r="Z710">
        <v>0</v>
      </c>
      <c r="AA710" t="s">
        <v>1826</v>
      </c>
      <c r="AB710">
        <v>2724.32</v>
      </c>
    </row>
    <row r="711" spans="1:28" x14ac:dyDescent="0.25">
      <c r="A711" t="s">
        <v>2535</v>
      </c>
      <c r="B711" s="2">
        <v>45252</v>
      </c>
      <c r="C711" t="s">
        <v>1254</v>
      </c>
      <c r="D711" t="str">
        <f>VLOOKUP(Table7[[#This Row],[Customer_ID]],Table1[#All],2,FALSE)</f>
        <v>Justin Ingram</v>
      </c>
      <c r="E711">
        <f t="shared" si="34"/>
        <v>22</v>
      </c>
      <c r="F711">
        <f t="shared" si="35"/>
        <v>11</v>
      </c>
      <c r="G711">
        <f t="shared" si="36"/>
        <v>2023</v>
      </c>
      <c r="H711">
        <f>VLOOKUP(Table7[[#This Row],[Customer_ID]],Table1[#All],3,FALSE)</f>
        <v>34</v>
      </c>
      <c r="I711" t="str">
        <f>VLOOKUP(Table7[[#This Row],[Customer_ID]],Table1[#All],4,FALSE)</f>
        <v>Male</v>
      </c>
      <c r="J711" t="str">
        <f>VLOOKUP(Table7[[#This Row],[Customer_ID]],Table1[#All],5,FALSE)</f>
        <v>Lake Lisaland</v>
      </c>
      <c r="K711" t="str">
        <f>VLOOKUP(Table7[[#This Row],[Customer_ID]],Table1[#All],6,FALSE)</f>
        <v>Louisiana</v>
      </c>
      <c r="L711" t="str">
        <f>VLOOKUP(Table7[[#This Row],[Customer_ID]],Table1[#All],7,FALSE)</f>
        <v>USA</v>
      </c>
      <c r="M711" t="str">
        <f>VLOOKUP(Table7[[#This Row],[Customer_ID]],Table1[#All],8,FALSE)</f>
        <v>Bronze</v>
      </c>
      <c r="N711" t="s">
        <v>1553</v>
      </c>
      <c r="O711" t="str">
        <f>VLOOKUP(Table7[[#This Row],[Product_ID]],Table4_2[#All],3,FALSE)</f>
        <v>Clothing</v>
      </c>
      <c r="P711" t="str">
        <f>VLOOKUP(Table7[[#This Row],[Product_ID]],Table4_2[#All],4,FALSE)</f>
        <v>Bottoms</v>
      </c>
      <c r="Q711">
        <f>VLOOKUP(Table7[[#This Row],[Product_ID]],Table4_2[#All],5,FALSE)</f>
        <v>306.45999999999998</v>
      </c>
      <c r="R711">
        <f>VLOOKUP(Table7[[#This Row],[Product_ID]],Table4_2[#All],6,FALSE)</f>
        <v>487</v>
      </c>
      <c r="S711" t="s">
        <v>1779</v>
      </c>
      <c r="T711" t="str">
        <f>VLOOKUP(Table7[[#This Row],[Store_ID]],Table5[#All],2,FALSE)</f>
        <v>Martinez-Mullins</v>
      </c>
      <c r="U711" t="str">
        <f>VLOOKUP(Table7[[#This Row],[Store_ID]],Table5[#All],3,FALSE)</f>
        <v>South</v>
      </c>
      <c r="V711" t="str">
        <f>VLOOKUP(Table7[[#This Row],[Store_ID]],Table5[#All],4,FALSE)</f>
        <v>Williamsfurt</v>
      </c>
      <c r="W711" t="str">
        <f>VLOOKUP(Table7[[#This Row],[Store_ID]],Table5[#All],5,FALSE)</f>
        <v>Online</v>
      </c>
      <c r="X711">
        <v>4</v>
      </c>
      <c r="Y711">
        <v>723.44</v>
      </c>
      <c r="Z711">
        <v>0.14000000000000001</v>
      </c>
      <c r="AA711" t="s">
        <v>1826</v>
      </c>
      <c r="AB711">
        <v>2488.6336000000001</v>
      </c>
    </row>
    <row r="712" spans="1:28" x14ac:dyDescent="0.25">
      <c r="A712" t="s">
        <v>2536</v>
      </c>
      <c r="B712" s="2">
        <v>45939</v>
      </c>
      <c r="C712" t="s">
        <v>435</v>
      </c>
      <c r="D712" t="str">
        <f>VLOOKUP(Table7[[#This Row],[Customer_ID]],Table1[#All],2,FALSE)</f>
        <v>James Wolfe</v>
      </c>
      <c r="E712">
        <f t="shared" si="34"/>
        <v>9</v>
      </c>
      <c r="F712">
        <f t="shared" si="35"/>
        <v>10</v>
      </c>
      <c r="G712">
        <f t="shared" si="36"/>
        <v>2025</v>
      </c>
      <c r="H712">
        <f>VLOOKUP(Table7[[#This Row],[Customer_ID]],Table1[#All],3,FALSE)</f>
        <v>62</v>
      </c>
      <c r="I712" t="str">
        <f>VLOOKUP(Table7[[#This Row],[Customer_ID]],Table1[#All],4,FALSE)</f>
        <v>Female</v>
      </c>
      <c r="J712" t="str">
        <f>VLOOKUP(Table7[[#This Row],[Customer_ID]],Table1[#All],5,FALSE)</f>
        <v>Benjaminton</v>
      </c>
      <c r="K712" t="str">
        <f>VLOOKUP(Table7[[#This Row],[Customer_ID]],Table1[#All],6,FALSE)</f>
        <v>Arizona</v>
      </c>
      <c r="L712" t="str">
        <f>VLOOKUP(Table7[[#This Row],[Customer_ID]],Table1[#All],7,FALSE)</f>
        <v>USA</v>
      </c>
      <c r="M712" t="str">
        <f>VLOOKUP(Table7[[#This Row],[Customer_ID]],Table1[#All],8,FALSE)</f>
        <v>Gold</v>
      </c>
      <c r="N712" t="s">
        <v>1610</v>
      </c>
      <c r="O712" t="str">
        <f>VLOOKUP(Table7[[#This Row],[Product_ID]],Table4_2[#All],3,FALSE)</f>
        <v>Sports</v>
      </c>
      <c r="P712" t="str">
        <f>VLOOKUP(Table7[[#This Row],[Product_ID]],Table4_2[#All],4,FALSE)</f>
        <v>Team Sports</v>
      </c>
      <c r="Q712">
        <f>VLOOKUP(Table7[[#This Row],[Product_ID]],Table4_2[#All],5,FALSE)</f>
        <v>204.39</v>
      </c>
      <c r="R712">
        <f>VLOOKUP(Table7[[#This Row],[Product_ID]],Table4_2[#All],6,FALSE)</f>
        <v>281</v>
      </c>
      <c r="S712" t="s">
        <v>1799</v>
      </c>
      <c r="T712" t="str">
        <f>VLOOKUP(Table7[[#This Row],[Store_ID]],Table5[#All],2,FALSE)</f>
        <v>Mcdonald Inc</v>
      </c>
      <c r="U712" t="str">
        <f>VLOOKUP(Table7[[#This Row],[Store_ID]],Table5[#All],3,FALSE)</f>
        <v>South</v>
      </c>
      <c r="V712" t="str">
        <f>VLOOKUP(Table7[[#This Row],[Store_ID]],Table5[#All],4,FALSE)</f>
        <v>Christopherland</v>
      </c>
      <c r="W712" t="str">
        <f>VLOOKUP(Table7[[#This Row],[Store_ID]],Table5[#All],5,FALSE)</f>
        <v>Outlet</v>
      </c>
      <c r="X712">
        <v>4</v>
      </c>
      <c r="Y712">
        <v>471.89</v>
      </c>
      <c r="Z712">
        <v>0.12</v>
      </c>
      <c r="AA712" t="s">
        <v>1829</v>
      </c>
      <c r="AB712">
        <v>1661.0527999999999</v>
      </c>
    </row>
    <row r="713" spans="1:28" x14ac:dyDescent="0.25">
      <c r="A713" t="s">
        <v>2537</v>
      </c>
      <c r="B713" s="2">
        <v>45559</v>
      </c>
      <c r="C713" t="s">
        <v>1145</v>
      </c>
      <c r="D713" t="str">
        <f>VLOOKUP(Table7[[#This Row],[Customer_ID]],Table1[#All],2,FALSE)</f>
        <v>Mallory Allen</v>
      </c>
      <c r="E713">
        <f t="shared" si="34"/>
        <v>24</v>
      </c>
      <c r="F713">
        <f t="shared" si="35"/>
        <v>9</v>
      </c>
      <c r="G713">
        <f t="shared" si="36"/>
        <v>2024</v>
      </c>
      <c r="H713">
        <f>VLOOKUP(Table7[[#This Row],[Customer_ID]],Table1[#All],3,FALSE)</f>
        <v>40</v>
      </c>
      <c r="I713" t="str">
        <f>VLOOKUP(Table7[[#This Row],[Customer_ID]],Table1[#All],4,FALSE)</f>
        <v>Female</v>
      </c>
      <c r="J713" t="str">
        <f>VLOOKUP(Table7[[#This Row],[Customer_ID]],Table1[#All],5,FALSE)</f>
        <v>North Theresa</v>
      </c>
      <c r="K713" t="str">
        <f>VLOOKUP(Table7[[#This Row],[Customer_ID]],Table1[#All],6,FALSE)</f>
        <v>Alabama</v>
      </c>
      <c r="L713" t="str">
        <f>VLOOKUP(Table7[[#This Row],[Customer_ID]],Table1[#All],7,FALSE)</f>
        <v>USA</v>
      </c>
      <c r="M713" t="str">
        <f>VLOOKUP(Table7[[#This Row],[Customer_ID]],Table1[#All],8,FALSE)</f>
        <v>Platinum</v>
      </c>
      <c r="N713" t="s">
        <v>1690</v>
      </c>
      <c r="O713" t="str">
        <f>VLOOKUP(Table7[[#This Row],[Product_ID]],Table4_2[#All],3,FALSE)</f>
        <v>Beauty</v>
      </c>
      <c r="P713" t="str">
        <f>VLOOKUP(Table7[[#This Row],[Product_ID]],Table4_2[#All],4,FALSE)</f>
        <v>Haircare</v>
      </c>
      <c r="Q713">
        <f>VLOOKUP(Table7[[#This Row],[Product_ID]],Table4_2[#All],5,FALSE)</f>
        <v>214.32</v>
      </c>
      <c r="R713">
        <f>VLOOKUP(Table7[[#This Row],[Product_ID]],Table4_2[#All],6,FALSE)</f>
        <v>383</v>
      </c>
      <c r="S713" t="s">
        <v>1807</v>
      </c>
      <c r="T713" t="str">
        <f>VLOOKUP(Table7[[#This Row],[Store_ID]],Table5[#All],2,FALSE)</f>
        <v>Holloway Ltd</v>
      </c>
      <c r="U713" t="str">
        <f>VLOOKUP(Table7[[#This Row],[Store_ID]],Table5[#All],3,FALSE)</f>
        <v>North</v>
      </c>
      <c r="V713" t="str">
        <f>VLOOKUP(Table7[[#This Row],[Store_ID]],Table5[#All],4,FALSE)</f>
        <v>Bensonhaven</v>
      </c>
      <c r="W713" t="str">
        <f>VLOOKUP(Table7[[#This Row],[Store_ID]],Table5[#All],5,FALSE)</f>
        <v>Flagship</v>
      </c>
      <c r="X713">
        <v>1</v>
      </c>
      <c r="Y713">
        <v>613.17999999999995</v>
      </c>
      <c r="Z713">
        <v>0.14000000000000001</v>
      </c>
      <c r="AA713" t="s">
        <v>1829</v>
      </c>
      <c r="AB713">
        <v>527.33479999999997</v>
      </c>
    </row>
    <row r="714" spans="1:28" x14ac:dyDescent="0.25">
      <c r="A714" t="s">
        <v>2538</v>
      </c>
      <c r="B714" s="2">
        <v>45229</v>
      </c>
      <c r="C714" t="s">
        <v>195</v>
      </c>
      <c r="D714" t="str">
        <f>VLOOKUP(Table7[[#This Row],[Customer_ID]],Table1[#All],2,FALSE)</f>
        <v>Sarah Rodgers</v>
      </c>
      <c r="E714">
        <f t="shared" si="34"/>
        <v>30</v>
      </c>
      <c r="F714">
        <f t="shared" si="35"/>
        <v>10</v>
      </c>
      <c r="G714">
        <f t="shared" si="36"/>
        <v>2023</v>
      </c>
      <c r="H714">
        <f>VLOOKUP(Table7[[#This Row],[Customer_ID]],Table1[#All],3,FALSE)</f>
        <v>23</v>
      </c>
      <c r="I714" t="str">
        <f>VLOOKUP(Table7[[#This Row],[Customer_ID]],Table1[#All],4,FALSE)</f>
        <v>Female</v>
      </c>
      <c r="J714" t="str">
        <f>VLOOKUP(Table7[[#This Row],[Customer_ID]],Table1[#All],5,FALSE)</f>
        <v>New Julia</v>
      </c>
      <c r="K714" t="str">
        <f>VLOOKUP(Table7[[#This Row],[Customer_ID]],Table1[#All],6,FALSE)</f>
        <v>West Virginia</v>
      </c>
      <c r="L714" t="str">
        <f>VLOOKUP(Table7[[#This Row],[Customer_ID]],Table1[#All],7,FALSE)</f>
        <v>USA</v>
      </c>
      <c r="M714" t="str">
        <f>VLOOKUP(Table7[[#This Row],[Customer_ID]],Table1[#All],8,FALSE)</f>
        <v>Gold</v>
      </c>
      <c r="N714" t="s">
        <v>1634</v>
      </c>
      <c r="O714" t="str">
        <f>VLOOKUP(Table7[[#This Row],[Product_ID]],Table4_2[#All],3,FALSE)</f>
        <v>Electronics</v>
      </c>
      <c r="P714" t="str">
        <f>VLOOKUP(Table7[[#This Row],[Product_ID]],Table4_2[#All],4,FALSE)</f>
        <v>Computer</v>
      </c>
      <c r="Q714">
        <f>VLOOKUP(Table7[[#This Row],[Product_ID]],Table4_2[#All],5,FALSE)</f>
        <v>253.33</v>
      </c>
      <c r="R714">
        <f>VLOOKUP(Table7[[#This Row],[Product_ID]],Table4_2[#All],6,FALSE)</f>
        <v>266</v>
      </c>
      <c r="S714" t="s">
        <v>1769</v>
      </c>
      <c r="T714" t="str">
        <f>VLOOKUP(Table7[[#This Row],[Store_ID]],Table5[#All],2,FALSE)</f>
        <v>Alexander Group</v>
      </c>
      <c r="U714" t="str">
        <f>VLOOKUP(Table7[[#This Row],[Store_ID]],Table5[#All],3,FALSE)</f>
        <v>South</v>
      </c>
      <c r="V714" t="str">
        <f>VLOOKUP(Table7[[#This Row],[Store_ID]],Table5[#All],4,FALSE)</f>
        <v>Port Sharon</v>
      </c>
      <c r="W714" t="str">
        <f>VLOOKUP(Table7[[#This Row],[Store_ID]],Table5[#All],5,FALSE)</f>
        <v>Online</v>
      </c>
      <c r="X714">
        <v>1</v>
      </c>
      <c r="Y714">
        <v>651.30999999999995</v>
      </c>
      <c r="Z714">
        <v>0.24</v>
      </c>
      <c r="AA714" t="s">
        <v>1826</v>
      </c>
      <c r="AB714">
        <v>494.99560000000002</v>
      </c>
    </row>
    <row r="715" spans="1:28" x14ac:dyDescent="0.25">
      <c r="A715" t="s">
        <v>2539</v>
      </c>
      <c r="B715" s="2">
        <v>45333</v>
      </c>
      <c r="C715" t="s">
        <v>103</v>
      </c>
      <c r="D715" t="str">
        <f>VLOOKUP(Table7[[#This Row],[Customer_ID]],Table1[#All],2,FALSE)</f>
        <v>Heather Collins</v>
      </c>
      <c r="E715">
        <f t="shared" si="34"/>
        <v>11</v>
      </c>
      <c r="F715">
        <f t="shared" si="35"/>
        <v>2</v>
      </c>
      <c r="G715">
        <f t="shared" si="36"/>
        <v>2024</v>
      </c>
      <c r="H715">
        <f>VLOOKUP(Table7[[#This Row],[Customer_ID]],Table1[#All],3,FALSE)</f>
        <v>40</v>
      </c>
      <c r="I715" t="str">
        <f>VLOOKUP(Table7[[#This Row],[Customer_ID]],Table1[#All],4,FALSE)</f>
        <v>Male</v>
      </c>
      <c r="J715" t="str">
        <f>VLOOKUP(Table7[[#This Row],[Customer_ID]],Table1[#All],5,FALSE)</f>
        <v>Rogerschester</v>
      </c>
      <c r="K715" t="str">
        <f>VLOOKUP(Table7[[#This Row],[Customer_ID]],Table1[#All],6,FALSE)</f>
        <v>Idaho</v>
      </c>
      <c r="L715" t="str">
        <f>VLOOKUP(Table7[[#This Row],[Customer_ID]],Table1[#All],7,FALSE)</f>
        <v>USA</v>
      </c>
      <c r="M715" t="str">
        <f>VLOOKUP(Table7[[#This Row],[Customer_ID]],Table1[#All],8,FALSE)</f>
        <v>Platinum</v>
      </c>
      <c r="N715" t="s">
        <v>1551</v>
      </c>
      <c r="O715" t="str">
        <f>VLOOKUP(Table7[[#This Row],[Product_ID]],Table4_2[#All],3,FALSE)</f>
        <v>Clothing</v>
      </c>
      <c r="P715" t="str">
        <f>VLOOKUP(Table7[[#This Row],[Product_ID]],Table4_2[#All],4,FALSE)</f>
        <v>Outerwear</v>
      </c>
      <c r="Q715">
        <f>VLOOKUP(Table7[[#This Row],[Product_ID]],Table4_2[#All],5,FALSE)</f>
        <v>364.67</v>
      </c>
      <c r="R715">
        <f>VLOOKUP(Table7[[#This Row],[Product_ID]],Table4_2[#All],6,FALSE)</f>
        <v>452</v>
      </c>
      <c r="S715" t="s">
        <v>1776</v>
      </c>
      <c r="T715" t="str">
        <f>VLOOKUP(Table7[[#This Row],[Store_ID]],Table5[#All],2,FALSE)</f>
        <v>Benson-Elliott</v>
      </c>
      <c r="U715" t="str">
        <f>VLOOKUP(Table7[[#This Row],[Store_ID]],Table5[#All],3,FALSE)</f>
        <v>East</v>
      </c>
      <c r="V715" t="str">
        <f>VLOOKUP(Table7[[#This Row],[Store_ID]],Table5[#All],4,FALSE)</f>
        <v>Port Josephberg</v>
      </c>
      <c r="W715" t="str">
        <f>VLOOKUP(Table7[[#This Row],[Store_ID]],Table5[#All],5,FALSE)</f>
        <v>Online</v>
      </c>
      <c r="X715">
        <v>2</v>
      </c>
      <c r="Y715">
        <v>635.14</v>
      </c>
      <c r="Z715">
        <v>0.1</v>
      </c>
      <c r="AA715" t="s">
        <v>1829</v>
      </c>
      <c r="AB715">
        <v>1143.252</v>
      </c>
    </row>
    <row r="716" spans="1:28" x14ac:dyDescent="0.25">
      <c r="A716" t="s">
        <v>2540</v>
      </c>
      <c r="B716" s="2">
        <v>45752</v>
      </c>
      <c r="C716" t="s">
        <v>1187</v>
      </c>
      <c r="D716" t="str">
        <f>VLOOKUP(Table7[[#This Row],[Customer_ID]],Table1[#All],2,FALSE)</f>
        <v>Shelley Ponce</v>
      </c>
      <c r="E716">
        <f t="shared" si="34"/>
        <v>5</v>
      </c>
      <c r="F716">
        <f t="shared" si="35"/>
        <v>4</v>
      </c>
      <c r="G716">
        <f t="shared" si="36"/>
        <v>2025</v>
      </c>
      <c r="H716">
        <f>VLOOKUP(Table7[[#This Row],[Customer_ID]],Table1[#All],3,FALSE)</f>
        <v>23</v>
      </c>
      <c r="I716" t="str">
        <f>VLOOKUP(Table7[[#This Row],[Customer_ID]],Table1[#All],4,FALSE)</f>
        <v>Male</v>
      </c>
      <c r="J716" t="str">
        <f>VLOOKUP(Table7[[#This Row],[Customer_ID]],Table1[#All],5,FALSE)</f>
        <v>South Cassandrachester</v>
      </c>
      <c r="K716" t="str">
        <f>VLOOKUP(Table7[[#This Row],[Customer_ID]],Table1[#All],6,FALSE)</f>
        <v>Rhode Island</v>
      </c>
      <c r="L716" t="str">
        <f>VLOOKUP(Table7[[#This Row],[Customer_ID]],Table1[#All],7,FALSE)</f>
        <v>USA</v>
      </c>
      <c r="M716" t="str">
        <f>VLOOKUP(Table7[[#This Row],[Customer_ID]],Table1[#All],8,FALSE)</f>
        <v>Gold</v>
      </c>
      <c r="N716" t="s">
        <v>1744</v>
      </c>
      <c r="O716" t="str">
        <f>VLOOKUP(Table7[[#This Row],[Product_ID]],Table4_2[#All],3,FALSE)</f>
        <v>Electronics</v>
      </c>
      <c r="P716" t="str">
        <f>VLOOKUP(Table7[[#This Row],[Product_ID]],Table4_2[#All],4,FALSE)</f>
        <v>Audio</v>
      </c>
      <c r="Q716">
        <f>VLOOKUP(Table7[[#This Row],[Product_ID]],Table4_2[#All],5,FALSE)</f>
        <v>431.67</v>
      </c>
      <c r="R716">
        <f>VLOOKUP(Table7[[#This Row],[Product_ID]],Table4_2[#All],6,FALSE)</f>
        <v>73</v>
      </c>
      <c r="S716" t="s">
        <v>1799</v>
      </c>
      <c r="T716" t="str">
        <f>VLOOKUP(Table7[[#This Row],[Store_ID]],Table5[#All],2,FALSE)</f>
        <v>Mcdonald Inc</v>
      </c>
      <c r="U716" t="str">
        <f>VLOOKUP(Table7[[#This Row],[Store_ID]],Table5[#All],3,FALSE)</f>
        <v>South</v>
      </c>
      <c r="V716" t="str">
        <f>VLOOKUP(Table7[[#This Row],[Store_ID]],Table5[#All],4,FALSE)</f>
        <v>Christopherland</v>
      </c>
      <c r="W716" t="str">
        <f>VLOOKUP(Table7[[#This Row],[Store_ID]],Table5[#All],5,FALSE)</f>
        <v>Outlet</v>
      </c>
      <c r="X716">
        <v>4</v>
      </c>
      <c r="Y716">
        <v>912.61</v>
      </c>
      <c r="Z716">
        <v>0.14000000000000001</v>
      </c>
      <c r="AA716" t="s">
        <v>1824</v>
      </c>
      <c r="AB716">
        <v>3139.3784000000001</v>
      </c>
    </row>
    <row r="717" spans="1:28" x14ac:dyDescent="0.25">
      <c r="A717" t="s">
        <v>2541</v>
      </c>
      <c r="B717" s="2">
        <v>45795</v>
      </c>
      <c r="C717" t="s">
        <v>872</v>
      </c>
      <c r="D717" t="str">
        <f>VLOOKUP(Table7[[#This Row],[Customer_ID]],Table1[#All],2,FALSE)</f>
        <v>Sarah Lane</v>
      </c>
      <c r="E717">
        <f t="shared" si="34"/>
        <v>18</v>
      </c>
      <c r="F717">
        <f t="shared" si="35"/>
        <v>5</v>
      </c>
      <c r="G717">
        <f t="shared" si="36"/>
        <v>2025</v>
      </c>
      <c r="H717">
        <f>VLOOKUP(Table7[[#This Row],[Customer_ID]],Table1[#All],3,FALSE)</f>
        <v>38</v>
      </c>
      <c r="I717" t="str">
        <f>VLOOKUP(Table7[[#This Row],[Customer_ID]],Table1[#All],4,FALSE)</f>
        <v>Male</v>
      </c>
      <c r="J717" t="str">
        <f>VLOOKUP(Table7[[#This Row],[Customer_ID]],Table1[#All],5,FALSE)</f>
        <v>Edwardborough</v>
      </c>
      <c r="K717" t="str">
        <f>VLOOKUP(Table7[[#This Row],[Customer_ID]],Table1[#All],6,FALSE)</f>
        <v>Vermont</v>
      </c>
      <c r="L717" t="str">
        <f>VLOOKUP(Table7[[#This Row],[Customer_ID]],Table1[#All],7,FALSE)</f>
        <v>USA</v>
      </c>
      <c r="M717" t="str">
        <f>VLOOKUP(Table7[[#This Row],[Customer_ID]],Table1[#All],8,FALSE)</f>
        <v>Silver</v>
      </c>
      <c r="N717" t="s">
        <v>1642</v>
      </c>
      <c r="O717" t="str">
        <f>VLOOKUP(Table7[[#This Row],[Product_ID]],Table4_2[#All],3,FALSE)</f>
        <v>Beauty</v>
      </c>
      <c r="P717" t="str">
        <f>VLOOKUP(Table7[[#This Row],[Product_ID]],Table4_2[#All],4,FALSE)</f>
        <v>Makeup</v>
      </c>
      <c r="Q717">
        <f>VLOOKUP(Table7[[#This Row],[Product_ID]],Table4_2[#All],5,FALSE)</f>
        <v>250.41615384615383</v>
      </c>
      <c r="R717">
        <f>VLOOKUP(Table7[[#This Row],[Product_ID]],Table4_2[#All],6,FALSE)</f>
        <v>431</v>
      </c>
      <c r="S717" t="s">
        <v>1779</v>
      </c>
      <c r="T717" t="str">
        <f>VLOOKUP(Table7[[#This Row],[Store_ID]],Table5[#All],2,FALSE)</f>
        <v>Martinez-Mullins</v>
      </c>
      <c r="U717" t="str">
        <f>VLOOKUP(Table7[[#This Row],[Store_ID]],Table5[#All],3,FALSE)</f>
        <v>South</v>
      </c>
      <c r="V717" t="str">
        <f>VLOOKUP(Table7[[#This Row],[Store_ID]],Table5[#All],4,FALSE)</f>
        <v>Williamsfurt</v>
      </c>
      <c r="W717" t="str">
        <f>VLOOKUP(Table7[[#This Row],[Store_ID]],Table5[#All],5,FALSE)</f>
        <v>Online</v>
      </c>
      <c r="X717">
        <v>3</v>
      </c>
      <c r="Y717">
        <v>79.77</v>
      </c>
      <c r="Z717">
        <v>0.09</v>
      </c>
      <c r="AA717" t="s">
        <v>1824</v>
      </c>
      <c r="AB717">
        <v>217.77209999999999</v>
      </c>
    </row>
    <row r="718" spans="1:28" x14ac:dyDescent="0.25">
      <c r="A718" t="s">
        <v>2542</v>
      </c>
      <c r="B718" s="2">
        <v>45755</v>
      </c>
      <c r="C718" t="s">
        <v>881</v>
      </c>
      <c r="D718" t="str">
        <f>VLOOKUP(Table7[[#This Row],[Customer_ID]],Table1[#All],2,FALSE)</f>
        <v>Jeffrey Gomez</v>
      </c>
      <c r="E718">
        <f t="shared" si="34"/>
        <v>8</v>
      </c>
      <c r="F718">
        <f t="shared" si="35"/>
        <v>4</v>
      </c>
      <c r="G718">
        <f t="shared" si="36"/>
        <v>2025</v>
      </c>
      <c r="H718">
        <f>VLOOKUP(Table7[[#This Row],[Customer_ID]],Table1[#All],3,FALSE)</f>
        <v>22</v>
      </c>
      <c r="I718" t="str">
        <f>VLOOKUP(Table7[[#This Row],[Customer_ID]],Table1[#All],4,FALSE)</f>
        <v>Female</v>
      </c>
      <c r="J718" t="str">
        <f>VLOOKUP(Table7[[#This Row],[Customer_ID]],Table1[#All],5,FALSE)</f>
        <v>Lake Nicole</v>
      </c>
      <c r="K718" t="str">
        <f>VLOOKUP(Table7[[#This Row],[Customer_ID]],Table1[#All],6,FALSE)</f>
        <v>Colorado</v>
      </c>
      <c r="L718" t="str">
        <f>VLOOKUP(Table7[[#This Row],[Customer_ID]],Table1[#All],7,FALSE)</f>
        <v>USA</v>
      </c>
      <c r="M718" t="str">
        <f>VLOOKUP(Table7[[#This Row],[Customer_ID]],Table1[#All],8,FALSE)</f>
        <v>Platinum</v>
      </c>
      <c r="N718" t="s">
        <v>1736</v>
      </c>
      <c r="O718" t="str">
        <f>VLOOKUP(Table7[[#This Row],[Product_ID]],Table4_2[#All],3,FALSE)</f>
        <v>Beauty</v>
      </c>
      <c r="P718" t="str">
        <f>VLOOKUP(Table7[[#This Row],[Product_ID]],Table4_2[#All],4,FALSE)</f>
        <v>Skincare</v>
      </c>
      <c r="Q718">
        <f>VLOOKUP(Table7[[#This Row],[Product_ID]],Table4_2[#All],5,FALSE)</f>
        <v>358.47</v>
      </c>
      <c r="R718">
        <f>VLOOKUP(Table7[[#This Row],[Product_ID]],Table4_2[#All],6,FALSE)</f>
        <v>213</v>
      </c>
      <c r="S718" t="s">
        <v>1801</v>
      </c>
      <c r="T718" t="str">
        <f>VLOOKUP(Table7[[#This Row],[Store_ID]],Table5[#All],2,FALSE)</f>
        <v>Shelton PLC</v>
      </c>
      <c r="U718" t="str">
        <f>VLOOKUP(Table7[[#This Row],[Store_ID]],Table5[#All],3,FALSE)</f>
        <v>North</v>
      </c>
      <c r="V718" t="str">
        <f>VLOOKUP(Table7[[#This Row],[Store_ID]],Table5[#All],4,FALSE)</f>
        <v>East Jenniferstad</v>
      </c>
      <c r="W718" t="str">
        <f>VLOOKUP(Table7[[#This Row],[Store_ID]],Table5[#All],5,FALSE)</f>
        <v>Flagship</v>
      </c>
      <c r="X718">
        <v>4</v>
      </c>
      <c r="Y718">
        <v>603.52</v>
      </c>
      <c r="Z718">
        <v>0.25</v>
      </c>
      <c r="AA718" t="s">
        <v>1824</v>
      </c>
      <c r="AB718">
        <v>1810.56</v>
      </c>
    </row>
    <row r="719" spans="1:28" x14ac:dyDescent="0.25">
      <c r="A719" t="s">
        <v>2543</v>
      </c>
      <c r="B719" s="2">
        <v>45625</v>
      </c>
      <c r="C719" t="s">
        <v>281</v>
      </c>
      <c r="D719" t="str">
        <f>VLOOKUP(Table7[[#This Row],[Customer_ID]],Table1[#All],2,FALSE)</f>
        <v>Katherine Young</v>
      </c>
      <c r="E719">
        <f t="shared" si="34"/>
        <v>29</v>
      </c>
      <c r="F719">
        <f t="shared" si="35"/>
        <v>11</v>
      </c>
      <c r="G719">
        <f t="shared" si="36"/>
        <v>2024</v>
      </c>
      <c r="H719">
        <f>VLOOKUP(Table7[[#This Row],[Customer_ID]],Table1[#All],3,FALSE)</f>
        <v>29</v>
      </c>
      <c r="I719" t="str">
        <f>VLOOKUP(Table7[[#This Row],[Customer_ID]],Table1[#All],4,FALSE)</f>
        <v>Male</v>
      </c>
      <c r="J719" t="str">
        <f>VLOOKUP(Table7[[#This Row],[Customer_ID]],Table1[#All],5,FALSE)</f>
        <v>North Valeriemouth</v>
      </c>
      <c r="K719" t="str">
        <f>VLOOKUP(Table7[[#This Row],[Customer_ID]],Table1[#All],6,FALSE)</f>
        <v>Vermont</v>
      </c>
      <c r="L719" t="str">
        <f>VLOOKUP(Table7[[#This Row],[Customer_ID]],Table1[#All],7,FALSE)</f>
        <v>USA</v>
      </c>
      <c r="M719" t="str">
        <f>VLOOKUP(Table7[[#This Row],[Customer_ID]],Table1[#All],8,FALSE)</f>
        <v>Gold</v>
      </c>
      <c r="N719" t="s">
        <v>1702</v>
      </c>
      <c r="O719" t="str">
        <f>VLOOKUP(Table7[[#This Row],[Product_ID]],Table4_2[#All],3,FALSE)</f>
        <v>Electronics</v>
      </c>
      <c r="P719" t="str">
        <f>VLOOKUP(Table7[[#This Row],[Product_ID]],Table4_2[#All],4,FALSE)</f>
        <v>Appliances</v>
      </c>
      <c r="Q719">
        <f>VLOOKUP(Table7[[#This Row],[Product_ID]],Table4_2[#All],5,FALSE)</f>
        <v>480.9</v>
      </c>
      <c r="R719">
        <f>VLOOKUP(Table7[[#This Row],[Product_ID]],Table4_2[#All],6,FALSE)</f>
        <v>104</v>
      </c>
      <c r="S719" t="s">
        <v>1794</v>
      </c>
      <c r="T719" t="str">
        <f>VLOOKUP(Table7[[#This Row],[Store_ID]],Table5[#All],2,FALSE)</f>
        <v>Thomas, Bridges and Harris</v>
      </c>
      <c r="U719" t="str">
        <f>VLOOKUP(Table7[[#This Row],[Store_ID]],Table5[#All],3,FALSE)</f>
        <v>North</v>
      </c>
      <c r="V719" t="str">
        <f>VLOOKUP(Table7[[#This Row],[Store_ID]],Table5[#All],4,FALSE)</f>
        <v>Sabrinatown</v>
      </c>
      <c r="W719" t="str">
        <f>VLOOKUP(Table7[[#This Row],[Store_ID]],Table5[#All],5,FALSE)</f>
        <v>Online</v>
      </c>
      <c r="X719">
        <v>4</v>
      </c>
      <c r="Y719">
        <v>453.12</v>
      </c>
      <c r="Z719">
        <v>0.23</v>
      </c>
      <c r="AA719" t="s">
        <v>1829</v>
      </c>
      <c r="AB719">
        <v>1395.6096</v>
      </c>
    </row>
    <row r="720" spans="1:28" x14ac:dyDescent="0.25">
      <c r="A720" t="s">
        <v>2544</v>
      </c>
      <c r="B720" s="2">
        <v>45656</v>
      </c>
      <c r="C720" t="s">
        <v>1527</v>
      </c>
      <c r="D720" t="str">
        <f>VLOOKUP(Table7[[#This Row],[Customer_ID]],Table1[#All],2,FALSE)</f>
        <v>Sarah Marsh</v>
      </c>
      <c r="E720">
        <f t="shared" si="34"/>
        <v>30</v>
      </c>
      <c r="F720">
        <f t="shared" si="35"/>
        <v>12</v>
      </c>
      <c r="G720">
        <f t="shared" si="36"/>
        <v>2024</v>
      </c>
      <c r="H720">
        <f>VLOOKUP(Table7[[#This Row],[Customer_ID]],Table1[#All],3,FALSE)</f>
        <v>47</v>
      </c>
      <c r="I720" t="str">
        <f>VLOOKUP(Table7[[#This Row],[Customer_ID]],Table1[#All],4,FALSE)</f>
        <v>Female</v>
      </c>
      <c r="J720" t="str">
        <f>VLOOKUP(Table7[[#This Row],[Customer_ID]],Table1[#All],5,FALSE)</f>
        <v>Port William</v>
      </c>
      <c r="K720" t="str">
        <f>VLOOKUP(Table7[[#This Row],[Customer_ID]],Table1[#All],6,FALSE)</f>
        <v>New York</v>
      </c>
      <c r="L720" t="str">
        <f>VLOOKUP(Table7[[#This Row],[Customer_ID]],Table1[#All],7,FALSE)</f>
        <v>USA</v>
      </c>
      <c r="M720" t="str">
        <f>VLOOKUP(Table7[[#This Row],[Customer_ID]],Table1[#All],8,FALSE)</f>
        <v>Gold</v>
      </c>
      <c r="N720" t="s">
        <v>1614</v>
      </c>
      <c r="O720" t="str">
        <f>VLOOKUP(Table7[[#This Row],[Product_ID]],Table4_2[#All],3,FALSE)</f>
        <v>Home</v>
      </c>
      <c r="P720" t="str">
        <f>VLOOKUP(Table7[[#This Row],[Product_ID]],Table4_2[#All],4,FALSE)</f>
        <v>Decor</v>
      </c>
      <c r="Q720">
        <f>VLOOKUP(Table7[[#This Row],[Product_ID]],Table4_2[#All],5,FALSE)</f>
        <v>179.77</v>
      </c>
      <c r="R720">
        <f>VLOOKUP(Table7[[#This Row],[Product_ID]],Table4_2[#All],6,FALSE)</f>
        <v>305</v>
      </c>
      <c r="S720" t="s">
        <v>1786</v>
      </c>
      <c r="T720" t="str">
        <f>VLOOKUP(Table7[[#This Row],[Store_ID]],Table5[#All],2,FALSE)</f>
        <v>Moore, Padilla and Butler</v>
      </c>
      <c r="U720" t="str">
        <f>VLOOKUP(Table7[[#This Row],[Store_ID]],Table5[#All],3,FALSE)</f>
        <v>South</v>
      </c>
      <c r="V720" t="str">
        <f>VLOOKUP(Table7[[#This Row],[Store_ID]],Table5[#All],4,FALSE)</f>
        <v>East Johnstad</v>
      </c>
      <c r="W720" t="str">
        <f>VLOOKUP(Table7[[#This Row],[Store_ID]],Table5[#All],5,FALSE)</f>
        <v>Flagship</v>
      </c>
      <c r="X720">
        <v>2</v>
      </c>
      <c r="Y720">
        <v>974.35</v>
      </c>
      <c r="Z720">
        <v>0.15</v>
      </c>
      <c r="AA720" t="s">
        <v>1824</v>
      </c>
      <c r="AB720">
        <v>1656.395</v>
      </c>
    </row>
    <row r="721" spans="1:28" x14ac:dyDescent="0.25">
      <c r="A721" t="s">
        <v>2545</v>
      </c>
      <c r="B721" s="2">
        <v>45824</v>
      </c>
      <c r="C721" t="s">
        <v>1466</v>
      </c>
      <c r="D721" t="str">
        <f>VLOOKUP(Table7[[#This Row],[Customer_ID]],Table1[#All],2,FALSE)</f>
        <v>Elizabeth Foster</v>
      </c>
      <c r="E721">
        <f t="shared" si="34"/>
        <v>16</v>
      </c>
      <c r="F721">
        <f t="shared" si="35"/>
        <v>6</v>
      </c>
      <c r="G721">
        <f t="shared" si="36"/>
        <v>2025</v>
      </c>
      <c r="H721">
        <f>VLOOKUP(Table7[[#This Row],[Customer_ID]],Table1[#All],3,FALSE)</f>
        <v>33</v>
      </c>
      <c r="I721" t="str">
        <f>VLOOKUP(Table7[[#This Row],[Customer_ID]],Table1[#All],4,FALSE)</f>
        <v>Female</v>
      </c>
      <c r="J721" t="str">
        <f>VLOOKUP(Table7[[#This Row],[Customer_ID]],Table1[#All],5,FALSE)</f>
        <v>Anthonymouth</v>
      </c>
      <c r="K721" t="str">
        <f>VLOOKUP(Table7[[#This Row],[Customer_ID]],Table1[#All],6,FALSE)</f>
        <v>Oklahoma</v>
      </c>
      <c r="L721" t="str">
        <f>VLOOKUP(Table7[[#This Row],[Customer_ID]],Table1[#All],7,FALSE)</f>
        <v>USA</v>
      </c>
      <c r="M721" t="str">
        <f>VLOOKUP(Table7[[#This Row],[Customer_ID]],Table1[#All],8,FALSE)</f>
        <v>Gold</v>
      </c>
      <c r="N721" t="s">
        <v>1738</v>
      </c>
      <c r="O721" t="str">
        <f>VLOOKUP(Table7[[#This Row],[Product_ID]],Table4_2[#All],3,FALSE)</f>
        <v>Sports</v>
      </c>
      <c r="P721" t="str">
        <f>VLOOKUP(Table7[[#This Row],[Product_ID]],Table4_2[#All],4,FALSE)</f>
        <v>Accessories</v>
      </c>
      <c r="Q721">
        <f>VLOOKUP(Table7[[#This Row],[Product_ID]],Table4_2[#All],5,FALSE)</f>
        <v>60.65</v>
      </c>
      <c r="R721">
        <f>VLOOKUP(Table7[[#This Row],[Product_ID]],Table4_2[#All],6,FALSE)</f>
        <v>75</v>
      </c>
      <c r="S721" t="s">
        <v>1807</v>
      </c>
      <c r="T721" t="str">
        <f>VLOOKUP(Table7[[#This Row],[Store_ID]],Table5[#All],2,FALSE)</f>
        <v>Holloway Ltd</v>
      </c>
      <c r="U721" t="str">
        <f>VLOOKUP(Table7[[#This Row],[Store_ID]],Table5[#All],3,FALSE)</f>
        <v>North</v>
      </c>
      <c r="V721" t="str">
        <f>VLOOKUP(Table7[[#This Row],[Store_ID]],Table5[#All],4,FALSE)</f>
        <v>Bensonhaven</v>
      </c>
      <c r="W721" t="str">
        <f>VLOOKUP(Table7[[#This Row],[Store_ID]],Table5[#All],5,FALSE)</f>
        <v>Flagship</v>
      </c>
      <c r="X721">
        <v>4</v>
      </c>
      <c r="Y721">
        <v>52.35</v>
      </c>
      <c r="Z721">
        <v>0.23</v>
      </c>
      <c r="AA721" t="s">
        <v>1829</v>
      </c>
      <c r="AB721">
        <v>161.238</v>
      </c>
    </row>
    <row r="722" spans="1:28" x14ac:dyDescent="0.25">
      <c r="A722" t="s">
        <v>2546</v>
      </c>
      <c r="B722" s="2">
        <v>45824</v>
      </c>
      <c r="C722" t="s">
        <v>1157</v>
      </c>
      <c r="D722" t="str">
        <f>VLOOKUP(Table7[[#This Row],[Customer_ID]],Table1[#All],2,FALSE)</f>
        <v>James Holloway Jr.</v>
      </c>
      <c r="E722">
        <f t="shared" si="34"/>
        <v>16</v>
      </c>
      <c r="F722">
        <f t="shared" si="35"/>
        <v>6</v>
      </c>
      <c r="G722">
        <f t="shared" si="36"/>
        <v>2025</v>
      </c>
      <c r="H722">
        <f>VLOOKUP(Table7[[#This Row],[Customer_ID]],Table1[#All],3,FALSE)</f>
        <v>45</v>
      </c>
      <c r="I722" t="str">
        <f>VLOOKUP(Table7[[#This Row],[Customer_ID]],Table1[#All],4,FALSE)</f>
        <v>Male</v>
      </c>
      <c r="J722" t="str">
        <f>VLOOKUP(Table7[[#This Row],[Customer_ID]],Table1[#All],5,FALSE)</f>
        <v>Millston</v>
      </c>
      <c r="K722" t="str">
        <f>VLOOKUP(Table7[[#This Row],[Customer_ID]],Table1[#All],6,FALSE)</f>
        <v>Indiana</v>
      </c>
      <c r="L722" t="str">
        <f>VLOOKUP(Table7[[#This Row],[Customer_ID]],Table1[#All],7,FALSE)</f>
        <v>USA</v>
      </c>
      <c r="M722" t="str">
        <f>VLOOKUP(Table7[[#This Row],[Customer_ID]],Table1[#All],8,FALSE)</f>
        <v>Silver</v>
      </c>
      <c r="N722" t="s">
        <v>1678</v>
      </c>
      <c r="O722" t="str">
        <f>VLOOKUP(Table7[[#This Row],[Product_ID]],Table4_2[#All],3,FALSE)</f>
        <v>Sports</v>
      </c>
      <c r="P722" t="str">
        <f>VLOOKUP(Table7[[#This Row],[Product_ID]],Table4_2[#All],4,FALSE)</f>
        <v>Fitness</v>
      </c>
      <c r="Q722">
        <f>VLOOKUP(Table7[[#This Row],[Product_ID]],Table4_2[#All],5,FALSE)</f>
        <v>240.63</v>
      </c>
      <c r="R722">
        <f>VLOOKUP(Table7[[#This Row],[Product_ID]],Table4_2[#All],6,FALSE)</f>
        <v>423</v>
      </c>
      <c r="S722" t="s">
        <v>1807</v>
      </c>
      <c r="T722" t="str">
        <f>VLOOKUP(Table7[[#This Row],[Store_ID]],Table5[#All],2,FALSE)</f>
        <v>Holloway Ltd</v>
      </c>
      <c r="U722" t="str">
        <f>VLOOKUP(Table7[[#This Row],[Store_ID]],Table5[#All],3,FALSE)</f>
        <v>North</v>
      </c>
      <c r="V722" t="str">
        <f>VLOOKUP(Table7[[#This Row],[Store_ID]],Table5[#All],4,FALSE)</f>
        <v>Bensonhaven</v>
      </c>
      <c r="W722" t="str">
        <f>VLOOKUP(Table7[[#This Row],[Store_ID]],Table5[#All],5,FALSE)</f>
        <v>Flagship</v>
      </c>
      <c r="X722">
        <v>3</v>
      </c>
      <c r="Y722">
        <v>681.58</v>
      </c>
      <c r="Z722">
        <v>0.23</v>
      </c>
      <c r="AA722" t="s">
        <v>1824</v>
      </c>
      <c r="AB722">
        <v>1574.4498000000001</v>
      </c>
    </row>
    <row r="723" spans="1:28" x14ac:dyDescent="0.25">
      <c r="A723" t="s">
        <v>2547</v>
      </c>
      <c r="B723" s="2">
        <v>45384</v>
      </c>
      <c r="C723" t="s">
        <v>585</v>
      </c>
      <c r="D723" t="str">
        <f>VLOOKUP(Table7[[#This Row],[Customer_ID]],Table1[#All],2,FALSE)</f>
        <v>Curtis Lam</v>
      </c>
      <c r="E723">
        <f t="shared" si="34"/>
        <v>2</v>
      </c>
      <c r="F723">
        <f t="shared" si="35"/>
        <v>4</v>
      </c>
      <c r="G723">
        <f t="shared" si="36"/>
        <v>2024</v>
      </c>
      <c r="H723">
        <f>VLOOKUP(Table7[[#This Row],[Customer_ID]],Table1[#All],3,FALSE)</f>
        <v>55</v>
      </c>
      <c r="I723" t="str">
        <f>VLOOKUP(Table7[[#This Row],[Customer_ID]],Table1[#All],4,FALSE)</f>
        <v>Male</v>
      </c>
      <c r="J723" t="str">
        <f>VLOOKUP(Table7[[#This Row],[Customer_ID]],Table1[#All],5,FALSE)</f>
        <v>Butlerberg</v>
      </c>
      <c r="K723" t="str">
        <f>VLOOKUP(Table7[[#This Row],[Customer_ID]],Table1[#All],6,FALSE)</f>
        <v>Kentucky</v>
      </c>
      <c r="L723" t="str">
        <f>VLOOKUP(Table7[[#This Row],[Customer_ID]],Table1[#All],7,FALSE)</f>
        <v>USA</v>
      </c>
      <c r="M723" t="str">
        <f>VLOOKUP(Table7[[#This Row],[Customer_ID]],Table1[#All],8,FALSE)</f>
        <v>Platinum</v>
      </c>
      <c r="N723" t="s">
        <v>1714</v>
      </c>
      <c r="O723" t="str">
        <f>VLOOKUP(Table7[[#This Row],[Product_ID]],Table4_2[#All],3,FALSE)</f>
        <v>Beauty</v>
      </c>
      <c r="P723" t="str">
        <f>VLOOKUP(Table7[[#This Row],[Product_ID]],Table4_2[#All],4,FALSE)</f>
        <v>Skincare</v>
      </c>
      <c r="Q723">
        <f>VLOOKUP(Table7[[#This Row],[Product_ID]],Table4_2[#All],5,FALSE)</f>
        <v>250.41615384615383</v>
      </c>
      <c r="R723">
        <f>VLOOKUP(Table7[[#This Row],[Product_ID]],Table4_2[#All],6,FALSE)</f>
        <v>159</v>
      </c>
      <c r="S723" t="s">
        <v>1801</v>
      </c>
      <c r="T723" t="str">
        <f>VLOOKUP(Table7[[#This Row],[Store_ID]],Table5[#All],2,FALSE)</f>
        <v>Shelton PLC</v>
      </c>
      <c r="U723" t="str">
        <f>VLOOKUP(Table7[[#This Row],[Store_ID]],Table5[#All],3,FALSE)</f>
        <v>North</v>
      </c>
      <c r="V723" t="str">
        <f>VLOOKUP(Table7[[#This Row],[Store_ID]],Table5[#All],4,FALSE)</f>
        <v>East Jenniferstad</v>
      </c>
      <c r="W723" t="str">
        <f>VLOOKUP(Table7[[#This Row],[Store_ID]],Table5[#All],5,FALSE)</f>
        <v>Flagship</v>
      </c>
      <c r="X723">
        <v>3</v>
      </c>
      <c r="Y723">
        <v>71.23</v>
      </c>
      <c r="Z723">
        <v>0.03</v>
      </c>
      <c r="AA723" t="s">
        <v>1824</v>
      </c>
      <c r="AB723">
        <v>207.27930000000001</v>
      </c>
    </row>
    <row r="724" spans="1:28" x14ac:dyDescent="0.25">
      <c r="A724" t="s">
        <v>2548</v>
      </c>
      <c r="B724" s="2">
        <v>45379</v>
      </c>
      <c r="C724" t="s">
        <v>773</v>
      </c>
      <c r="D724" t="str">
        <f>VLOOKUP(Table7[[#This Row],[Customer_ID]],Table1[#All],2,FALSE)</f>
        <v>Mr. William Horton</v>
      </c>
      <c r="E724">
        <f t="shared" si="34"/>
        <v>28</v>
      </c>
      <c r="F724">
        <f t="shared" si="35"/>
        <v>3</v>
      </c>
      <c r="G724">
        <f t="shared" si="36"/>
        <v>2024</v>
      </c>
      <c r="H724">
        <f>VLOOKUP(Table7[[#This Row],[Customer_ID]],Table1[#All],3,FALSE)</f>
        <v>31</v>
      </c>
      <c r="I724" t="str">
        <f>VLOOKUP(Table7[[#This Row],[Customer_ID]],Table1[#All],4,FALSE)</f>
        <v>Male</v>
      </c>
      <c r="J724" t="str">
        <f>VLOOKUP(Table7[[#This Row],[Customer_ID]],Table1[#All],5,FALSE)</f>
        <v>Dawsonchester</v>
      </c>
      <c r="K724" t="str">
        <f>VLOOKUP(Table7[[#This Row],[Customer_ID]],Table1[#All],6,FALSE)</f>
        <v>Virginia</v>
      </c>
      <c r="L724" t="str">
        <f>VLOOKUP(Table7[[#This Row],[Customer_ID]],Table1[#All],7,FALSE)</f>
        <v>USA</v>
      </c>
      <c r="M724" t="str">
        <f>VLOOKUP(Table7[[#This Row],[Customer_ID]],Table1[#All],8,FALSE)</f>
        <v>Platinum</v>
      </c>
      <c r="N724" t="s">
        <v>1578</v>
      </c>
      <c r="O724" t="str">
        <f>VLOOKUP(Table7[[#This Row],[Product_ID]],Table4_2[#All],3,FALSE)</f>
        <v>Electronics</v>
      </c>
      <c r="P724" t="str">
        <f>VLOOKUP(Table7[[#This Row],[Product_ID]],Table4_2[#All],4,FALSE)</f>
        <v>Appliances</v>
      </c>
      <c r="Q724">
        <f>VLOOKUP(Table7[[#This Row],[Product_ID]],Table4_2[#All],5,FALSE)</f>
        <v>465.34</v>
      </c>
      <c r="R724">
        <f>VLOOKUP(Table7[[#This Row],[Product_ID]],Table4_2[#All],6,FALSE)</f>
        <v>301</v>
      </c>
      <c r="S724" t="s">
        <v>1799</v>
      </c>
      <c r="T724" t="str">
        <f>VLOOKUP(Table7[[#This Row],[Store_ID]],Table5[#All],2,FALSE)</f>
        <v>Mcdonald Inc</v>
      </c>
      <c r="U724" t="str">
        <f>VLOOKUP(Table7[[#This Row],[Store_ID]],Table5[#All],3,FALSE)</f>
        <v>South</v>
      </c>
      <c r="V724" t="str">
        <f>VLOOKUP(Table7[[#This Row],[Store_ID]],Table5[#All],4,FALSE)</f>
        <v>Christopherland</v>
      </c>
      <c r="W724" t="str">
        <f>VLOOKUP(Table7[[#This Row],[Store_ID]],Table5[#All],5,FALSE)</f>
        <v>Outlet</v>
      </c>
      <c r="X724">
        <v>1</v>
      </c>
      <c r="Y724">
        <v>31.36</v>
      </c>
      <c r="Z724">
        <v>0.21</v>
      </c>
      <c r="AA724" t="s">
        <v>1829</v>
      </c>
      <c r="AB724">
        <v>24.7744</v>
      </c>
    </row>
    <row r="725" spans="1:28" x14ac:dyDescent="0.25">
      <c r="A725" t="s">
        <v>2549</v>
      </c>
      <c r="B725" s="2">
        <v>45674</v>
      </c>
      <c r="C725" t="s">
        <v>1071</v>
      </c>
      <c r="D725" t="str">
        <f>VLOOKUP(Table7[[#This Row],[Customer_ID]],Table1[#All],2,FALSE)</f>
        <v>Angela Williams</v>
      </c>
      <c r="E725">
        <f t="shared" si="34"/>
        <v>17</v>
      </c>
      <c r="F725">
        <f t="shared" si="35"/>
        <v>1</v>
      </c>
      <c r="G725">
        <f t="shared" si="36"/>
        <v>2025</v>
      </c>
      <c r="H725">
        <f>VLOOKUP(Table7[[#This Row],[Customer_ID]],Table1[#All],3,FALSE)</f>
        <v>56</v>
      </c>
      <c r="I725" t="str">
        <f>VLOOKUP(Table7[[#This Row],[Customer_ID]],Table1[#All],4,FALSE)</f>
        <v>Female</v>
      </c>
      <c r="J725" t="str">
        <f>VLOOKUP(Table7[[#This Row],[Customer_ID]],Table1[#All],5,FALSE)</f>
        <v>Lake Alyssaburgh</v>
      </c>
      <c r="K725" t="str">
        <f>VLOOKUP(Table7[[#This Row],[Customer_ID]],Table1[#All],6,FALSE)</f>
        <v>Illinois</v>
      </c>
      <c r="L725" t="str">
        <f>VLOOKUP(Table7[[#This Row],[Customer_ID]],Table1[#All],7,FALSE)</f>
        <v>USA</v>
      </c>
      <c r="M725" t="str">
        <f>VLOOKUP(Table7[[#This Row],[Customer_ID]],Table1[#All],8,FALSE)</f>
        <v>Bronze</v>
      </c>
      <c r="N725" t="s">
        <v>1630</v>
      </c>
      <c r="O725" t="str">
        <f>VLOOKUP(Table7[[#This Row],[Product_ID]],Table4_2[#All],3,FALSE)</f>
        <v>Sports</v>
      </c>
      <c r="P725" t="str">
        <f>VLOOKUP(Table7[[#This Row],[Product_ID]],Table4_2[#All],4,FALSE)</f>
        <v>Fitness</v>
      </c>
      <c r="Q725">
        <f>VLOOKUP(Table7[[#This Row],[Product_ID]],Table4_2[#All],5,FALSE)</f>
        <v>313.26</v>
      </c>
      <c r="R725">
        <f>VLOOKUP(Table7[[#This Row],[Product_ID]],Table4_2[#All],6,FALSE)</f>
        <v>369</v>
      </c>
      <c r="S725" t="s">
        <v>1797</v>
      </c>
      <c r="T725" t="str">
        <f>VLOOKUP(Table7[[#This Row],[Store_ID]],Table5[#All],2,FALSE)</f>
        <v>Gardner, Humphrey and Contreras</v>
      </c>
      <c r="U725" t="str">
        <f>VLOOKUP(Table7[[#This Row],[Store_ID]],Table5[#All],3,FALSE)</f>
        <v>East</v>
      </c>
      <c r="V725" t="str">
        <f>VLOOKUP(Table7[[#This Row],[Store_ID]],Table5[#All],4,FALSE)</f>
        <v>Johnsonville</v>
      </c>
      <c r="W725" t="str">
        <f>VLOOKUP(Table7[[#This Row],[Store_ID]],Table5[#All],5,FALSE)</f>
        <v>Flagship</v>
      </c>
      <c r="X725">
        <v>2</v>
      </c>
      <c r="Y725">
        <v>555.54999999999995</v>
      </c>
      <c r="Z725">
        <v>0.14000000000000001</v>
      </c>
      <c r="AA725" t="s">
        <v>1824</v>
      </c>
      <c r="AB725">
        <v>955.54599999999994</v>
      </c>
    </row>
    <row r="726" spans="1:28" x14ac:dyDescent="0.25">
      <c r="A726" t="s">
        <v>2550</v>
      </c>
      <c r="B726" s="2">
        <v>45760</v>
      </c>
      <c r="C726" t="s">
        <v>803</v>
      </c>
      <c r="D726" t="str">
        <f>VLOOKUP(Table7[[#This Row],[Customer_ID]],Table1[#All],2,FALSE)</f>
        <v>Tyler Garner</v>
      </c>
      <c r="E726">
        <f t="shared" si="34"/>
        <v>13</v>
      </c>
      <c r="F726">
        <f t="shared" si="35"/>
        <v>4</v>
      </c>
      <c r="G726">
        <f t="shared" si="36"/>
        <v>2025</v>
      </c>
      <c r="H726">
        <f>VLOOKUP(Table7[[#This Row],[Customer_ID]],Table1[#All],3,FALSE)</f>
        <v>64</v>
      </c>
      <c r="I726" t="str">
        <f>VLOOKUP(Table7[[#This Row],[Customer_ID]],Table1[#All],4,FALSE)</f>
        <v>Male</v>
      </c>
      <c r="J726" t="str">
        <f>VLOOKUP(Table7[[#This Row],[Customer_ID]],Table1[#All],5,FALSE)</f>
        <v>Port Coreyfort</v>
      </c>
      <c r="K726" t="str">
        <f>VLOOKUP(Table7[[#This Row],[Customer_ID]],Table1[#All],6,FALSE)</f>
        <v>Alabama</v>
      </c>
      <c r="L726" t="str">
        <f>VLOOKUP(Table7[[#This Row],[Customer_ID]],Table1[#All],7,FALSE)</f>
        <v>USA</v>
      </c>
      <c r="M726" t="str">
        <f>VLOOKUP(Table7[[#This Row],[Customer_ID]],Table1[#All],8,FALSE)</f>
        <v>Silver</v>
      </c>
      <c r="N726" t="s">
        <v>1680</v>
      </c>
      <c r="O726" t="str">
        <f>VLOOKUP(Table7[[#This Row],[Product_ID]],Table4_2[#All],3,FALSE)</f>
        <v>Beauty</v>
      </c>
      <c r="P726" t="str">
        <f>VLOOKUP(Table7[[#This Row],[Product_ID]],Table4_2[#All],4,FALSE)</f>
        <v>Haircare</v>
      </c>
      <c r="Q726">
        <f>VLOOKUP(Table7[[#This Row],[Product_ID]],Table4_2[#All],5,FALSE)</f>
        <v>340.39</v>
      </c>
      <c r="R726">
        <f>VLOOKUP(Table7[[#This Row],[Product_ID]],Table4_2[#All],6,FALSE)</f>
        <v>177</v>
      </c>
      <c r="S726" t="s">
        <v>1804</v>
      </c>
      <c r="T726" t="str">
        <f>VLOOKUP(Table7[[#This Row],[Store_ID]],Table5[#All],2,FALSE)</f>
        <v>Frederick-Wright</v>
      </c>
      <c r="U726" t="str">
        <f>VLOOKUP(Table7[[#This Row],[Store_ID]],Table5[#All],3,FALSE)</f>
        <v>West</v>
      </c>
      <c r="V726" t="str">
        <f>VLOOKUP(Table7[[#This Row],[Store_ID]],Table5[#All],4,FALSE)</f>
        <v>New Jimmymouth</v>
      </c>
      <c r="W726" t="str">
        <f>VLOOKUP(Table7[[#This Row],[Store_ID]],Table5[#All],5,FALSE)</f>
        <v>Flagship</v>
      </c>
      <c r="X726">
        <v>4</v>
      </c>
      <c r="Y726">
        <v>805.99</v>
      </c>
      <c r="Z726">
        <v>0.06</v>
      </c>
      <c r="AA726" t="s">
        <v>1824</v>
      </c>
      <c r="AB726">
        <v>3030.5223999999998</v>
      </c>
    </row>
    <row r="727" spans="1:28" x14ac:dyDescent="0.25">
      <c r="A727" t="s">
        <v>2551</v>
      </c>
      <c r="B727" s="2">
        <v>45474</v>
      </c>
      <c r="C727" t="s">
        <v>1211</v>
      </c>
      <c r="D727" t="str">
        <f>VLOOKUP(Table7[[#This Row],[Customer_ID]],Table1[#All],2,FALSE)</f>
        <v>Timothy Valenzuela</v>
      </c>
      <c r="E727">
        <f t="shared" si="34"/>
        <v>1</v>
      </c>
      <c r="F727">
        <f t="shared" si="35"/>
        <v>7</v>
      </c>
      <c r="G727">
        <f t="shared" si="36"/>
        <v>2024</v>
      </c>
      <c r="H727">
        <f>VLOOKUP(Table7[[#This Row],[Customer_ID]],Table1[#All],3,FALSE)</f>
        <v>53</v>
      </c>
      <c r="I727" t="str">
        <f>VLOOKUP(Table7[[#This Row],[Customer_ID]],Table1[#All],4,FALSE)</f>
        <v>Male</v>
      </c>
      <c r="J727" t="str">
        <f>VLOOKUP(Table7[[#This Row],[Customer_ID]],Table1[#All],5,FALSE)</f>
        <v>Stevensshire</v>
      </c>
      <c r="K727" t="str">
        <f>VLOOKUP(Table7[[#This Row],[Customer_ID]],Table1[#All],6,FALSE)</f>
        <v>Missouri</v>
      </c>
      <c r="L727" t="str">
        <f>VLOOKUP(Table7[[#This Row],[Customer_ID]],Table1[#All],7,FALSE)</f>
        <v>USA</v>
      </c>
      <c r="M727" t="str">
        <f>VLOOKUP(Table7[[#This Row],[Customer_ID]],Table1[#All],8,FALSE)</f>
        <v>Platinum</v>
      </c>
      <c r="N727" t="s">
        <v>1690</v>
      </c>
      <c r="O727" t="str">
        <f>VLOOKUP(Table7[[#This Row],[Product_ID]],Table4_2[#All],3,FALSE)</f>
        <v>Beauty</v>
      </c>
      <c r="P727" t="str">
        <f>VLOOKUP(Table7[[#This Row],[Product_ID]],Table4_2[#All],4,FALSE)</f>
        <v>Haircare</v>
      </c>
      <c r="Q727">
        <f>VLOOKUP(Table7[[#This Row],[Product_ID]],Table4_2[#All],5,FALSE)</f>
        <v>214.32</v>
      </c>
      <c r="R727">
        <f>VLOOKUP(Table7[[#This Row],[Product_ID]],Table4_2[#All],6,FALSE)</f>
        <v>383</v>
      </c>
      <c r="S727" t="s">
        <v>1757</v>
      </c>
      <c r="T727" t="str">
        <f>VLOOKUP(Table7[[#This Row],[Store_ID]],Table5[#All],2,FALSE)</f>
        <v>Martinez, Adkins and Johnson</v>
      </c>
      <c r="U727" t="str">
        <f>VLOOKUP(Table7[[#This Row],[Store_ID]],Table5[#All],3,FALSE)</f>
        <v>North</v>
      </c>
      <c r="V727" t="str">
        <f>VLOOKUP(Table7[[#This Row],[Store_ID]],Table5[#All],4,FALSE)</f>
        <v>Danielmouth</v>
      </c>
      <c r="W727" t="str">
        <f>VLOOKUP(Table7[[#This Row],[Store_ID]],Table5[#All],5,FALSE)</f>
        <v>Flagship</v>
      </c>
      <c r="X727">
        <v>1</v>
      </c>
      <c r="Y727">
        <v>506.55</v>
      </c>
      <c r="Z727">
        <v>0.28000000000000003</v>
      </c>
      <c r="AA727" t="s">
        <v>1824</v>
      </c>
      <c r="AB727">
        <v>364.71600000000001</v>
      </c>
    </row>
    <row r="728" spans="1:28" x14ac:dyDescent="0.25">
      <c r="A728" t="s">
        <v>2552</v>
      </c>
      <c r="B728" s="2">
        <v>45640</v>
      </c>
      <c r="C728" t="s">
        <v>447</v>
      </c>
      <c r="D728" t="str">
        <f>VLOOKUP(Table7[[#This Row],[Customer_ID]],Table1[#All],2,FALSE)</f>
        <v>Jamie Reyes</v>
      </c>
      <c r="E728">
        <f t="shared" si="34"/>
        <v>14</v>
      </c>
      <c r="F728">
        <f t="shared" si="35"/>
        <v>12</v>
      </c>
      <c r="G728">
        <f t="shared" si="36"/>
        <v>2024</v>
      </c>
      <c r="H728">
        <f>VLOOKUP(Table7[[#This Row],[Customer_ID]],Table1[#All],3,FALSE)</f>
        <v>29</v>
      </c>
      <c r="I728" t="str">
        <f>VLOOKUP(Table7[[#This Row],[Customer_ID]],Table1[#All],4,FALSE)</f>
        <v>Male</v>
      </c>
      <c r="J728" t="str">
        <f>VLOOKUP(Table7[[#This Row],[Customer_ID]],Table1[#All],5,FALSE)</f>
        <v xml:space="preserve">   jonesbury </v>
      </c>
      <c r="K728" t="str">
        <f>VLOOKUP(Table7[[#This Row],[Customer_ID]],Table1[#All],6,FALSE)</f>
        <v>Connecticut</v>
      </c>
      <c r="L728" t="str">
        <f>VLOOKUP(Table7[[#This Row],[Customer_ID]],Table1[#All],7,FALSE)</f>
        <v>USA</v>
      </c>
      <c r="M728" t="str">
        <f>VLOOKUP(Table7[[#This Row],[Customer_ID]],Table1[#All],8,FALSE)</f>
        <v>Platinum</v>
      </c>
      <c r="N728" t="s">
        <v>1630</v>
      </c>
      <c r="O728" t="str">
        <f>VLOOKUP(Table7[[#This Row],[Product_ID]],Table4_2[#All],3,FALSE)</f>
        <v>Sports</v>
      </c>
      <c r="P728" t="str">
        <f>VLOOKUP(Table7[[#This Row],[Product_ID]],Table4_2[#All],4,FALSE)</f>
        <v>Fitness</v>
      </c>
      <c r="Q728">
        <f>VLOOKUP(Table7[[#This Row],[Product_ID]],Table4_2[#All],5,FALSE)</f>
        <v>313.26</v>
      </c>
      <c r="R728">
        <f>VLOOKUP(Table7[[#This Row],[Product_ID]],Table4_2[#All],6,FALSE)</f>
        <v>369</v>
      </c>
      <c r="S728" t="s">
        <v>1792</v>
      </c>
      <c r="T728" t="str">
        <f>VLOOKUP(Table7[[#This Row],[Store_ID]],Table5[#All],2,FALSE)</f>
        <v>Aguirre-Keller</v>
      </c>
      <c r="U728" t="str">
        <f>VLOOKUP(Table7[[#This Row],[Store_ID]],Table5[#All],3,FALSE)</f>
        <v>South</v>
      </c>
      <c r="V728" t="str">
        <f>VLOOKUP(Table7[[#This Row],[Store_ID]],Table5[#All],4,FALSE)</f>
        <v>Lake Michael</v>
      </c>
      <c r="W728" t="str">
        <f>VLOOKUP(Table7[[#This Row],[Store_ID]],Table5[#All],5,FALSE)</f>
        <v>Online</v>
      </c>
      <c r="X728">
        <v>3</v>
      </c>
      <c r="Y728">
        <v>28.69</v>
      </c>
      <c r="Z728">
        <v>0.02</v>
      </c>
      <c r="AA728" t="s">
        <v>1824</v>
      </c>
      <c r="AB728">
        <v>84.348600000000005</v>
      </c>
    </row>
    <row r="729" spans="1:28" x14ac:dyDescent="0.25">
      <c r="A729" t="s">
        <v>2553</v>
      </c>
      <c r="B729" s="2">
        <v>45253</v>
      </c>
      <c r="C729" t="s">
        <v>1208</v>
      </c>
      <c r="D729" t="str">
        <f>VLOOKUP(Table7[[#This Row],[Customer_ID]],Table1[#All],2,FALSE)</f>
        <v>Timothy Gardner</v>
      </c>
      <c r="E729">
        <f t="shared" si="34"/>
        <v>23</v>
      </c>
      <c r="F729">
        <f t="shared" si="35"/>
        <v>11</v>
      </c>
      <c r="G729">
        <f t="shared" si="36"/>
        <v>2023</v>
      </c>
      <c r="H729">
        <f>VLOOKUP(Table7[[#This Row],[Customer_ID]],Table1[#All],3,FALSE)</f>
        <v>28</v>
      </c>
      <c r="I729" t="str">
        <f>VLOOKUP(Table7[[#This Row],[Customer_ID]],Table1[#All],4,FALSE)</f>
        <v>Female</v>
      </c>
      <c r="J729" t="str">
        <f>VLOOKUP(Table7[[#This Row],[Customer_ID]],Table1[#All],5,FALSE)</f>
        <v>New Dawn</v>
      </c>
      <c r="K729" t="str">
        <f>VLOOKUP(Table7[[#This Row],[Customer_ID]],Table1[#All],6,FALSE)</f>
        <v>New Jersey</v>
      </c>
      <c r="L729" t="str">
        <f>VLOOKUP(Table7[[#This Row],[Customer_ID]],Table1[#All],7,FALSE)</f>
        <v>USA</v>
      </c>
      <c r="M729" t="str">
        <f>VLOOKUP(Table7[[#This Row],[Customer_ID]],Table1[#All],8,FALSE)</f>
        <v>Silver</v>
      </c>
      <c r="N729" t="s">
        <v>1700</v>
      </c>
      <c r="O729" t="str">
        <f>VLOOKUP(Table7[[#This Row],[Product_ID]],Table4_2[#All],3,FALSE)</f>
        <v>Electronics</v>
      </c>
      <c r="P729" t="str">
        <f>VLOOKUP(Table7[[#This Row],[Product_ID]],Table4_2[#All],4,FALSE)</f>
        <v>Computer</v>
      </c>
      <c r="Q729">
        <f>VLOOKUP(Table7[[#This Row],[Product_ID]],Table4_2[#All],5,FALSE)</f>
        <v>392.89</v>
      </c>
      <c r="R729">
        <f>VLOOKUP(Table7[[#This Row],[Product_ID]],Table4_2[#All],6,FALSE)</f>
        <v>320</v>
      </c>
      <c r="S729" t="s">
        <v>1769</v>
      </c>
      <c r="T729" t="str">
        <f>VLOOKUP(Table7[[#This Row],[Store_ID]],Table5[#All],2,FALSE)</f>
        <v>Alexander Group</v>
      </c>
      <c r="U729" t="str">
        <f>VLOOKUP(Table7[[#This Row],[Store_ID]],Table5[#All],3,FALSE)</f>
        <v>South</v>
      </c>
      <c r="V729" t="str">
        <f>VLOOKUP(Table7[[#This Row],[Store_ID]],Table5[#All],4,FALSE)</f>
        <v>Port Sharon</v>
      </c>
      <c r="W729" t="str">
        <f>VLOOKUP(Table7[[#This Row],[Store_ID]],Table5[#All],5,FALSE)</f>
        <v>Online</v>
      </c>
      <c r="X729">
        <v>1</v>
      </c>
      <c r="Y729">
        <v>106.07</v>
      </c>
      <c r="Z729">
        <v>0.23</v>
      </c>
      <c r="AA729" t="s">
        <v>1829</v>
      </c>
      <c r="AB729">
        <v>81.673900000000003</v>
      </c>
    </row>
    <row r="730" spans="1:28" x14ac:dyDescent="0.25">
      <c r="A730" t="s">
        <v>2554</v>
      </c>
      <c r="B730" s="2">
        <v>45225</v>
      </c>
      <c r="C730" t="s">
        <v>830</v>
      </c>
      <c r="D730" t="str">
        <f>VLOOKUP(Table7[[#This Row],[Customer_ID]],Table1[#All],2,FALSE)</f>
        <v>Russell Lamb</v>
      </c>
      <c r="E730">
        <f t="shared" si="34"/>
        <v>26</v>
      </c>
      <c r="F730">
        <f t="shared" si="35"/>
        <v>10</v>
      </c>
      <c r="G730">
        <f t="shared" si="36"/>
        <v>2023</v>
      </c>
      <c r="H730">
        <f>VLOOKUP(Table7[[#This Row],[Customer_ID]],Table1[#All],3,FALSE)</f>
        <v>63</v>
      </c>
      <c r="I730" t="str">
        <f>VLOOKUP(Table7[[#This Row],[Customer_ID]],Table1[#All],4,FALSE)</f>
        <v>Female</v>
      </c>
      <c r="J730" t="str">
        <f>VLOOKUP(Table7[[#This Row],[Customer_ID]],Table1[#All],5,FALSE)</f>
        <v>North Jonathon</v>
      </c>
      <c r="K730" t="str">
        <f>VLOOKUP(Table7[[#This Row],[Customer_ID]],Table1[#All],6,FALSE)</f>
        <v>Arizona</v>
      </c>
      <c r="L730" t="str">
        <f>VLOOKUP(Table7[[#This Row],[Customer_ID]],Table1[#All],7,FALSE)</f>
        <v>USA</v>
      </c>
      <c r="M730" t="str">
        <f>VLOOKUP(Table7[[#This Row],[Customer_ID]],Table1[#All],8,FALSE)</f>
        <v>Platinum</v>
      </c>
      <c r="N730" t="s">
        <v>1730</v>
      </c>
      <c r="O730" t="str">
        <f>VLOOKUP(Table7[[#This Row],[Product_ID]],Table4_2[#All],3,FALSE)</f>
        <v>Clothing</v>
      </c>
      <c r="P730" t="str">
        <f>VLOOKUP(Table7[[#This Row],[Product_ID]],Table4_2[#All],4,FALSE)</f>
        <v>Footwear</v>
      </c>
      <c r="Q730">
        <f>VLOOKUP(Table7[[#This Row],[Product_ID]],Table4_2[#All],5,FALSE)</f>
        <v>438.25</v>
      </c>
      <c r="R730">
        <f>VLOOKUP(Table7[[#This Row],[Product_ID]],Table4_2[#All],6,FALSE)</f>
        <v>496</v>
      </c>
      <c r="S730" t="s">
        <v>1752</v>
      </c>
      <c r="T730" t="str">
        <f>VLOOKUP(Table7[[#This Row],[Store_ID]],Table5[#All],2,FALSE)</f>
        <v>Rivera-Warner</v>
      </c>
      <c r="U730" t="str">
        <f>VLOOKUP(Table7[[#This Row],[Store_ID]],Table5[#All],3,FALSE)</f>
        <v>East</v>
      </c>
      <c r="V730" t="str">
        <f>VLOOKUP(Table7[[#This Row],[Store_ID]],Table5[#All],4,FALSE)</f>
        <v>Washingtonfurt</v>
      </c>
      <c r="W730" t="str">
        <f>VLOOKUP(Table7[[#This Row],[Store_ID]],Table5[#All],5,FALSE)</f>
        <v>Flagship</v>
      </c>
      <c r="X730">
        <v>4</v>
      </c>
      <c r="Y730">
        <v>289.77</v>
      </c>
      <c r="Z730">
        <v>0.06</v>
      </c>
      <c r="AA730" t="s">
        <v>1826</v>
      </c>
      <c r="AB730">
        <v>1089.5352</v>
      </c>
    </row>
    <row r="731" spans="1:28" x14ac:dyDescent="0.25">
      <c r="A731" t="s">
        <v>2555</v>
      </c>
      <c r="B731" s="2">
        <v>45263</v>
      </c>
      <c r="C731" t="s">
        <v>523</v>
      </c>
      <c r="D731" t="str">
        <f>VLOOKUP(Table7[[#This Row],[Customer_ID]],Table1[#All],2,FALSE)</f>
        <v>Maria Sanchez</v>
      </c>
      <c r="E731">
        <f t="shared" si="34"/>
        <v>3</v>
      </c>
      <c r="F731">
        <f t="shared" si="35"/>
        <v>12</v>
      </c>
      <c r="G731">
        <f t="shared" si="36"/>
        <v>2023</v>
      </c>
      <c r="H731">
        <f>VLOOKUP(Table7[[#This Row],[Customer_ID]],Table1[#All],3,FALSE)</f>
        <v>46</v>
      </c>
      <c r="I731" t="str">
        <f>VLOOKUP(Table7[[#This Row],[Customer_ID]],Table1[#All],4,FALSE)</f>
        <v>Male</v>
      </c>
      <c r="J731" t="str">
        <f>VLOOKUP(Table7[[#This Row],[Customer_ID]],Table1[#All],5,FALSE)</f>
        <v>East Peterbury</v>
      </c>
      <c r="K731" t="str">
        <f>VLOOKUP(Table7[[#This Row],[Customer_ID]],Table1[#All],6,FALSE)</f>
        <v>North Dakota</v>
      </c>
      <c r="L731" t="str">
        <f>VLOOKUP(Table7[[#This Row],[Customer_ID]],Table1[#All],7,FALSE)</f>
        <v>USA</v>
      </c>
      <c r="M731" t="str">
        <f>VLOOKUP(Table7[[#This Row],[Customer_ID]],Table1[#All],8,FALSE)</f>
        <v>Bronze</v>
      </c>
      <c r="N731" t="s">
        <v>1714</v>
      </c>
      <c r="O731" t="str">
        <f>VLOOKUP(Table7[[#This Row],[Product_ID]],Table4_2[#All],3,FALSE)</f>
        <v>Beauty</v>
      </c>
      <c r="P731" t="str">
        <f>VLOOKUP(Table7[[#This Row],[Product_ID]],Table4_2[#All],4,FALSE)</f>
        <v>Skincare</v>
      </c>
      <c r="Q731">
        <f>VLOOKUP(Table7[[#This Row],[Product_ID]],Table4_2[#All],5,FALSE)</f>
        <v>250.41615384615383</v>
      </c>
      <c r="R731">
        <f>VLOOKUP(Table7[[#This Row],[Product_ID]],Table4_2[#All],6,FALSE)</f>
        <v>159</v>
      </c>
      <c r="S731" t="s">
        <v>1810</v>
      </c>
      <c r="T731" t="str">
        <f>VLOOKUP(Table7[[#This Row],[Store_ID]],Table5[#All],2,FALSE)</f>
        <v>Guerrero-Schmitt</v>
      </c>
      <c r="U731" t="str">
        <f>VLOOKUP(Table7[[#This Row],[Store_ID]],Table5[#All],3,FALSE)</f>
        <v>East</v>
      </c>
      <c r="V731" t="str">
        <f>VLOOKUP(Table7[[#This Row],[Store_ID]],Table5[#All],4,FALSE)</f>
        <v>East Stevechester</v>
      </c>
      <c r="W731" t="str">
        <f>VLOOKUP(Table7[[#This Row],[Store_ID]],Table5[#All],5,FALSE)</f>
        <v>Flagship</v>
      </c>
      <c r="X731">
        <v>2</v>
      </c>
      <c r="Y731">
        <v>354.26</v>
      </c>
      <c r="Z731">
        <v>0.01</v>
      </c>
      <c r="AA731" t="s">
        <v>1829</v>
      </c>
      <c r="AB731">
        <v>701.4348</v>
      </c>
    </row>
    <row r="732" spans="1:28" x14ac:dyDescent="0.25">
      <c r="A732" t="s">
        <v>2556</v>
      </c>
      <c r="B732" s="2">
        <v>45554</v>
      </c>
      <c r="C732" t="s">
        <v>1202</v>
      </c>
      <c r="D732" t="str">
        <f>VLOOKUP(Table7[[#This Row],[Customer_ID]],Table1[#All],2,FALSE)</f>
        <v>Tammy Brennan</v>
      </c>
      <c r="E732">
        <f t="shared" si="34"/>
        <v>19</v>
      </c>
      <c r="F732">
        <f t="shared" si="35"/>
        <v>9</v>
      </c>
      <c r="G732">
        <f t="shared" si="36"/>
        <v>2024</v>
      </c>
      <c r="H732">
        <f>VLOOKUP(Table7[[#This Row],[Customer_ID]],Table1[#All],3,FALSE)</f>
        <v>60</v>
      </c>
      <c r="I732" t="str">
        <f>VLOOKUP(Table7[[#This Row],[Customer_ID]],Table1[#All],4,FALSE)</f>
        <v>Male</v>
      </c>
      <c r="J732" t="str">
        <f>VLOOKUP(Table7[[#This Row],[Customer_ID]],Table1[#All],5,FALSE)</f>
        <v>Lake Brandontown</v>
      </c>
      <c r="K732" t="str">
        <f>VLOOKUP(Table7[[#This Row],[Customer_ID]],Table1[#All],6,FALSE)</f>
        <v>South Carolina</v>
      </c>
      <c r="L732" t="str">
        <f>VLOOKUP(Table7[[#This Row],[Customer_ID]],Table1[#All],7,FALSE)</f>
        <v>USA</v>
      </c>
      <c r="M732" t="str">
        <f>VLOOKUP(Table7[[#This Row],[Customer_ID]],Table1[#All],8,FALSE)</f>
        <v>Gold</v>
      </c>
      <c r="N732" t="s">
        <v>1684</v>
      </c>
      <c r="O732" t="str">
        <f>VLOOKUP(Table7[[#This Row],[Product_ID]],Table4_2[#All],3,FALSE)</f>
        <v>Home</v>
      </c>
      <c r="P732" t="str">
        <f>VLOOKUP(Table7[[#This Row],[Product_ID]],Table4_2[#All],4,FALSE)</f>
        <v>Furniture</v>
      </c>
      <c r="Q732">
        <f>VLOOKUP(Table7[[#This Row],[Product_ID]],Table4_2[#All],5,FALSE)</f>
        <v>243.7</v>
      </c>
      <c r="R732">
        <f>VLOOKUP(Table7[[#This Row],[Product_ID]],Table4_2[#All],6,FALSE)</f>
        <v>130</v>
      </c>
      <c r="S732" t="s">
        <v>1799</v>
      </c>
      <c r="T732" t="str">
        <f>VLOOKUP(Table7[[#This Row],[Store_ID]],Table5[#All],2,FALSE)</f>
        <v>Mcdonald Inc</v>
      </c>
      <c r="U732" t="str">
        <f>VLOOKUP(Table7[[#This Row],[Store_ID]],Table5[#All],3,FALSE)</f>
        <v>South</v>
      </c>
      <c r="V732" t="str">
        <f>VLOOKUP(Table7[[#This Row],[Store_ID]],Table5[#All],4,FALSE)</f>
        <v>Christopherland</v>
      </c>
      <c r="W732" t="str">
        <f>VLOOKUP(Table7[[#This Row],[Store_ID]],Table5[#All],5,FALSE)</f>
        <v>Outlet</v>
      </c>
      <c r="X732">
        <v>1</v>
      </c>
      <c r="Y732">
        <v>522.72</v>
      </c>
      <c r="Z732">
        <v>0.25</v>
      </c>
      <c r="AA732" t="s">
        <v>1826</v>
      </c>
      <c r="AB732">
        <v>392.04</v>
      </c>
    </row>
    <row r="733" spans="1:28" x14ac:dyDescent="0.25">
      <c r="A733" t="s">
        <v>2557</v>
      </c>
      <c r="B733" s="2">
        <v>45569</v>
      </c>
      <c r="C733" t="s">
        <v>214</v>
      </c>
      <c r="D733" t="str">
        <f>VLOOKUP(Table7[[#This Row],[Customer_ID]],Table1[#All],2,FALSE)</f>
        <v>Jay Patel</v>
      </c>
      <c r="E733">
        <f t="shared" si="34"/>
        <v>4</v>
      </c>
      <c r="F733">
        <f t="shared" si="35"/>
        <v>10</v>
      </c>
      <c r="G733">
        <f t="shared" si="36"/>
        <v>2024</v>
      </c>
      <c r="H733">
        <f>VLOOKUP(Table7[[#This Row],[Customer_ID]],Table1[#All],3,FALSE)</f>
        <v>43</v>
      </c>
      <c r="I733" t="str">
        <f>VLOOKUP(Table7[[#This Row],[Customer_ID]],Table1[#All],4,FALSE)</f>
        <v>Female</v>
      </c>
      <c r="J733" t="str">
        <f>VLOOKUP(Table7[[#This Row],[Customer_ID]],Table1[#All],5,FALSE)</f>
        <v>Morrisbury</v>
      </c>
      <c r="K733" t="str">
        <f>VLOOKUP(Table7[[#This Row],[Customer_ID]],Table1[#All],6,FALSE)</f>
        <v>Rhode Island</v>
      </c>
      <c r="L733" t="str">
        <f>VLOOKUP(Table7[[#This Row],[Customer_ID]],Table1[#All],7,FALSE)</f>
        <v>USA</v>
      </c>
      <c r="M733" t="str">
        <f>VLOOKUP(Table7[[#This Row],[Customer_ID]],Table1[#All],8,FALSE)</f>
        <v>Platinum</v>
      </c>
      <c r="N733" t="s">
        <v>1555</v>
      </c>
      <c r="O733" t="str">
        <f>VLOOKUP(Table7[[#This Row],[Product_ID]],Table4_2[#All],3,FALSE)</f>
        <v>Clothing</v>
      </c>
      <c r="P733" t="str">
        <f>VLOOKUP(Table7[[#This Row],[Product_ID]],Table4_2[#All],4,FALSE)</f>
        <v>Accessories</v>
      </c>
      <c r="Q733">
        <f>VLOOKUP(Table7[[#This Row],[Product_ID]],Table4_2[#All],5,FALSE)</f>
        <v>261</v>
      </c>
      <c r="R733">
        <f>VLOOKUP(Table7[[#This Row],[Product_ID]],Table4_2[#All],6,FALSE)</f>
        <v>59</v>
      </c>
      <c r="S733" t="s">
        <v>1786</v>
      </c>
      <c r="T733" t="str">
        <f>VLOOKUP(Table7[[#This Row],[Store_ID]],Table5[#All],2,FALSE)</f>
        <v>Moore, Padilla and Butler</v>
      </c>
      <c r="U733" t="str">
        <f>VLOOKUP(Table7[[#This Row],[Store_ID]],Table5[#All],3,FALSE)</f>
        <v>South</v>
      </c>
      <c r="V733" t="str">
        <f>VLOOKUP(Table7[[#This Row],[Store_ID]],Table5[#All],4,FALSE)</f>
        <v>East Johnstad</v>
      </c>
      <c r="W733" t="str">
        <f>VLOOKUP(Table7[[#This Row],[Store_ID]],Table5[#All],5,FALSE)</f>
        <v>Flagship</v>
      </c>
      <c r="X733">
        <v>3</v>
      </c>
      <c r="Y733">
        <v>966.02</v>
      </c>
      <c r="Z733">
        <v>0.03</v>
      </c>
      <c r="AA733" t="s">
        <v>1829</v>
      </c>
      <c r="AB733">
        <v>2811.1181999999999</v>
      </c>
    </row>
    <row r="734" spans="1:28" x14ac:dyDescent="0.25">
      <c r="A734" t="s">
        <v>2558</v>
      </c>
      <c r="B734" s="2">
        <v>45217</v>
      </c>
      <c r="C734" t="s">
        <v>724</v>
      </c>
      <c r="D734" t="str">
        <f>VLOOKUP(Table7[[#This Row],[Customer_ID]],Table1[#All],2,FALSE)</f>
        <v>Anthony Morgan</v>
      </c>
      <c r="E734">
        <f t="shared" si="34"/>
        <v>18</v>
      </c>
      <c r="F734">
        <f t="shared" si="35"/>
        <v>10</v>
      </c>
      <c r="G734">
        <f t="shared" si="36"/>
        <v>2023</v>
      </c>
      <c r="H734">
        <f>VLOOKUP(Table7[[#This Row],[Customer_ID]],Table1[#All],3,FALSE)</f>
        <v>29</v>
      </c>
      <c r="I734" t="str">
        <f>VLOOKUP(Table7[[#This Row],[Customer_ID]],Table1[#All],4,FALSE)</f>
        <v>Male</v>
      </c>
      <c r="J734" t="str">
        <f>VLOOKUP(Table7[[#This Row],[Customer_ID]],Table1[#All],5,FALSE)</f>
        <v>New Anthonyfurt</v>
      </c>
      <c r="K734" t="str">
        <f>VLOOKUP(Table7[[#This Row],[Customer_ID]],Table1[#All],6,FALSE)</f>
        <v>Missouri</v>
      </c>
      <c r="L734" t="str">
        <f>VLOOKUP(Table7[[#This Row],[Customer_ID]],Table1[#All],7,FALSE)</f>
        <v>USA</v>
      </c>
      <c r="M734" t="str">
        <f>VLOOKUP(Table7[[#This Row],[Customer_ID]],Table1[#All],8,FALSE)</f>
        <v>Silver</v>
      </c>
      <c r="N734" t="s">
        <v>1648</v>
      </c>
      <c r="O734" t="str">
        <f>VLOOKUP(Table7[[#This Row],[Product_ID]],Table4_2[#All],3,FALSE)</f>
        <v>Sports</v>
      </c>
      <c r="P734" t="str">
        <f>VLOOKUP(Table7[[#This Row],[Product_ID]],Table4_2[#All],4,FALSE)</f>
        <v>Fitness</v>
      </c>
      <c r="Q734">
        <f>VLOOKUP(Table7[[#This Row],[Product_ID]],Table4_2[#All],5,FALSE)</f>
        <v>190.29</v>
      </c>
      <c r="R734">
        <f>VLOOKUP(Table7[[#This Row],[Product_ID]],Table4_2[#All],6,FALSE)</f>
        <v>260</v>
      </c>
      <c r="S734" t="s">
        <v>1807</v>
      </c>
      <c r="T734" t="str">
        <f>VLOOKUP(Table7[[#This Row],[Store_ID]],Table5[#All],2,FALSE)</f>
        <v>Holloway Ltd</v>
      </c>
      <c r="U734" t="str">
        <f>VLOOKUP(Table7[[#This Row],[Store_ID]],Table5[#All],3,FALSE)</f>
        <v>North</v>
      </c>
      <c r="V734" t="str">
        <f>VLOOKUP(Table7[[#This Row],[Store_ID]],Table5[#All],4,FALSE)</f>
        <v>Bensonhaven</v>
      </c>
      <c r="W734" t="str">
        <f>VLOOKUP(Table7[[#This Row],[Store_ID]],Table5[#All],5,FALSE)</f>
        <v>Flagship</v>
      </c>
      <c r="X734">
        <v>1</v>
      </c>
      <c r="Y734">
        <v>498.61</v>
      </c>
      <c r="Z734">
        <v>0.04</v>
      </c>
      <c r="AA734" t="s">
        <v>1826</v>
      </c>
      <c r="AB734">
        <v>478.66559999999998</v>
      </c>
    </row>
    <row r="735" spans="1:28" x14ac:dyDescent="0.25">
      <c r="A735" t="s">
        <v>2559</v>
      </c>
      <c r="B735" s="2">
        <v>45783</v>
      </c>
      <c r="C735" t="s">
        <v>1038</v>
      </c>
      <c r="D735" t="str">
        <f>VLOOKUP(Table7[[#This Row],[Customer_ID]],Table1[#All],2,FALSE)</f>
        <v>Pamela Mcguire</v>
      </c>
      <c r="E735">
        <f t="shared" si="34"/>
        <v>6</v>
      </c>
      <c r="F735">
        <f t="shared" si="35"/>
        <v>5</v>
      </c>
      <c r="G735">
        <f t="shared" si="36"/>
        <v>2025</v>
      </c>
      <c r="H735">
        <f>VLOOKUP(Table7[[#This Row],[Customer_ID]],Table1[#All],3,FALSE)</f>
        <v>54</v>
      </c>
      <c r="I735" t="str">
        <f>VLOOKUP(Table7[[#This Row],[Customer_ID]],Table1[#All],4,FALSE)</f>
        <v>Male</v>
      </c>
      <c r="J735" t="str">
        <f>VLOOKUP(Table7[[#This Row],[Customer_ID]],Table1[#All],5,FALSE)</f>
        <v>South Jasontown</v>
      </c>
      <c r="K735" t="str">
        <f>VLOOKUP(Table7[[#This Row],[Customer_ID]],Table1[#All],6,FALSE)</f>
        <v>Illinois</v>
      </c>
      <c r="L735" t="str">
        <f>VLOOKUP(Table7[[#This Row],[Customer_ID]],Table1[#All],7,FALSE)</f>
        <v>USA</v>
      </c>
      <c r="M735" t="str">
        <f>VLOOKUP(Table7[[#This Row],[Customer_ID]],Table1[#All],8,FALSE)</f>
        <v>Platinum</v>
      </c>
      <c r="N735" t="s">
        <v>1632</v>
      </c>
      <c r="O735" t="str">
        <f>VLOOKUP(Table7[[#This Row],[Product_ID]],Table4_2[#All],3,FALSE)</f>
        <v>Electronics</v>
      </c>
      <c r="P735" t="str">
        <f>VLOOKUP(Table7[[#This Row],[Product_ID]],Table4_2[#All],4,FALSE)</f>
        <v>Accessories</v>
      </c>
      <c r="Q735">
        <f>VLOOKUP(Table7[[#This Row],[Product_ID]],Table4_2[#All],5,FALSE)</f>
        <v>450.71</v>
      </c>
      <c r="R735">
        <f>VLOOKUP(Table7[[#This Row],[Product_ID]],Table4_2[#All],6,FALSE)</f>
        <v>389</v>
      </c>
      <c r="S735" t="s">
        <v>1776</v>
      </c>
      <c r="T735" t="str">
        <f>VLOOKUP(Table7[[#This Row],[Store_ID]],Table5[#All],2,FALSE)</f>
        <v>Benson-Elliott</v>
      </c>
      <c r="U735" t="str">
        <f>VLOOKUP(Table7[[#This Row],[Store_ID]],Table5[#All],3,FALSE)</f>
        <v>East</v>
      </c>
      <c r="V735" t="str">
        <f>VLOOKUP(Table7[[#This Row],[Store_ID]],Table5[#All],4,FALSE)</f>
        <v>Port Josephberg</v>
      </c>
      <c r="W735" t="str">
        <f>VLOOKUP(Table7[[#This Row],[Store_ID]],Table5[#All],5,FALSE)</f>
        <v>Online</v>
      </c>
      <c r="X735">
        <v>4</v>
      </c>
      <c r="Y735">
        <v>758.27</v>
      </c>
      <c r="Z735">
        <v>0.05</v>
      </c>
      <c r="AA735" t="s">
        <v>1826</v>
      </c>
      <c r="AB735">
        <v>2881.4259999999999</v>
      </c>
    </row>
    <row r="736" spans="1:28" x14ac:dyDescent="0.25">
      <c r="A736" t="s">
        <v>2560</v>
      </c>
      <c r="B736" s="2">
        <v>45371</v>
      </c>
      <c r="C736" t="s">
        <v>648</v>
      </c>
      <c r="D736" t="str">
        <f>VLOOKUP(Table7[[#This Row],[Customer_ID]],Table1[#All],2,FALSE)</f>
        <v>Wanda Snyder</v>
      </c>
      <c r="E736">
        <f t="shared" si="34"/>
        <v>20</v>
      </c>
      <c r="F736">
        <f t="shared" si="35"/>
        <v>3</v>
      </c>
      <c r="G736">
        <f t="shared" si="36"/>
        <v>2024</v>
      </c>
      <c r="H736">
        <f>VLOOKUP(Table7[[#This Row],[Customer_ID]],Table1[#All],3,FALSE)</f>
        <v>54</v>
      </c>
      <c r="I736" t="str">
        <f>VLOOKUP(Table7[[#This Row],[Customer_ID]],Table1[#All],4,FALSE)</f>
        <v>Male</v>
      </c>
      <c r="J736" t="str">
        <f>VLOOKUP(Table7[[#This Row],[Customer_ID]],Table1[#All],5,FALSE)</f>
        <v>Frostmouth</v>
      </c>
      <c r="K736" t="str">
        <f>VLOOKUP(Table7[[#This Row],[Customer_ID]],Table1[#All],6,FALSE)</f>
        <v>Vermont</v>
      </c>
      <c r="L736" t="str">
        <f>VLOOKUP(Table7[[#This Row],[Customer_ID]],Table1[#All],7,FALSE)</f>
        <v>USA</v>
      </c>
      <c r="M736" t="str">
        <f>VLOOKUP(Table7[[#This Row],[Customer_ID]],Table1[#All],8,FALSE)</f>
        <v>Bronze</v>
      </c>
      <c r="N736" t="s">
        <v>1551</v>
      </c>
      <c r="O736" t="str">
        <f>VLOOKUP(Table7[[#This Row],[Product_ID]],Table4_2[#All],3,FALSE)</f>
        <v>Clothing</v>
      </c>
      <c r="P736" t="str">
        <f>VLOOKUP(Table7[[#This Row],[Product_ID]],Table4_2[#All],4,FALSE)</f>
        <v>Outerwear</v>
      </c>
      <c r="Q736">
        <f>VLOOKUP(Table7[[#This Row],[Product_ID]],Table4_2[#All],5,FALSE)</f>
        <v>364.67</v>
      </c>
      <c r="R736">
        <f>VLOOKUP(Table7[[#This Row],[Product_ID]],Table4_2[#All],6,FALSE)</f>
        <v>452</v>
      </c>
      <c r="S736" t="s">
        <v>1761</v>
      </c>
      <c r="T736" t="str">
        <f>VLOOKUP(Table7[[#This Row],[Store_ID]],Table5[#All],2,FALSE)</f>
        <v>Black-Horn</v>
      </c>
      <c r="U736" t="str">
        <f>VLOOKUP(Table7[[#This Row],[Store_ID]],Table5[#All],3,FALSE)</f>
        <v>South</v>
      </c>
      <c r="V736" t="str">
        <f>VLOOKUP(Table7[[#This Row],[Store_ID]],Table5[#All],4,FALSE)</f>
        <v>North Nancyview</v>
      </c>
      <c r="W736" t="str">
        <f>VLOOKUP(Table7[[#This Row],[Store_ID]],Table5[#All],5,FALSE)</f>
        <v>Outlet</v>
      </c>
      <c r="X736">
        <v>2</v>
      </c>
      <c r="Y736">
        <v>371.03</v>
      </c>
      <c r="Z736">
        <v>0.23</v>
      </c>
      <c r="AA736" t="s">
        <v>1826</v>
      </c>
      <c r="AB736">
        <v>571.38619999999992</v>
      </c>
    </row>
    <row r="737" spans="1:28" x14ac:dyDescent="0.25">
      <c r="A737" t="s">
        <v>2561</v>
      </c>
      <c r="B737" s="2">
        <v>45453</v>
      </c>
      <c r="C737" t="s">
        <v>1112</v>
      </c>
      <c r="D737" t="str">
        <f>VLOOKUP(Table7[[#This Row],[Customer_ID]],Table1[#All],2,FALSE)</f>
        <v>Carlos Flores</v>
      </c>
      <c r="E737">
        <f t="shared" si="34"/>
        <v>10</v>
      </c>
      <c r="F737">
        <f t="shared" si="35"/>
        <v>6</v>
      </c>
      <c r="G737">
        <f t="shared" si="36"/>
        <v>2024</v>
      </c>
      <c r="H737">
        <f>VLOOKUP(Table7[[#This Row],[Customer_ID]],Table1[#All],3,FALSE)</f>
        <v>20</v>
      </c>
      <c r="I737" t="str">
        <f>VLOOKUP(Table7[[#This Row],[Customer_ID]],Table1[#All],4,FALSE)</f>
        <v>Male</v>
      </c>
      <c r="J737" t="str">
        <f>VLOOKUP(Table7[[#This Row],[Customer_ID]],Table1[#All],5,FALSE)</f>
        <v>North Johnfurt</v>
      </c>
      <c r="K737" t="str">
        <f>VLOOKUP(Table7[[#This Row],[Customer_ID]],Table1[#All],6,FALSE)</f>
        <v>Washington</v>
      </c>
      <c r="L737" t="str">
        <f>VLOOKUP(Table7[[#This Row],[Customer_ID]],Table1[#All],7,FALSE)</f>
        <v>USA</v>
      </c>
      <c r="M737" t="str">
        <f>VLOOKUP(Table7[[#This Row],[Customer_ID]],Table1[#All],8,FALSE)</f>
        <v>Gold</v>
      </c>
      <c r="N737" t="s">
        <v>1730</v>
      </c>
      <c r="O737" t="str">
        <f>VLOOKUP(Table7[[#This Row],[Product_ID]],Table4_2[#All],3,FALSE)</f>
        <v>Clothing</v>
      </c>
      <c r="P737" t="str">
        <f>VLOOKUP(Table7[[#This Row],[Product_ID]],Table4_2[#All],4,FALSE)</f>
        <v>Footwear</v>
      </c>
      <c r="Q737">
        <f>VLOOKUP(Table7[[#This Row],[Product_ID]],Table4_2[#All],5,FALSE)</f>
        <v>438.25</v>
      </c>
      <c r="R737">
        <f>VLOOKUP(Table7[[#This Row],[Product_ID]],Table4_2[#All],6,FALSE)</f>
        <v>496</v>
      </c>
      <c r="S737" t="s">
        <v>1807</v>
      </c>
      <c r="T737" t="str">
        <f>VLOOKUP(Table7[[#This Row],[Store_ID]],Table5[#All],2,FALSE)</f>
        <v>Holloway Ltd</v>
      </c>
      <c r="U737" t="str">
        <f>VLOOKUP(Table7[[#This Row],[Store_ID]],Table5[#All],3,FALSE)</f>
        <v>North</v>
      </c>
      <c r="V737" t="str">
        <f>VLOOKUP(Table7[[#This Row],[Store_ID]],Table5[#All],4,FALSE)</f>
        <v>Bensonhaven</v>
      </c>
      <c r="W737" t="str">
        <f>VLOOKUP(Table7[[#This Row],[Store_ID]],Table5[#All],5,FALSE)</f>
        <v>Flagship</v>
      </c>
      <c r="X737">
        <v>1</v>
      </c>
      <c r="Y737">
        <v>230.32</v>
      </c>
      <c r="Z737">
        <v>0.05</v>
      </c>
      <c r="AA737" t="s">
        <v>1829</v>
      </c>
      <c r="AB737">
        <v>218.804</v>
      </c>
    </row>
    <row r="738" spans="1:28" x14ac:dyDescent="0.25">
      <c r="A738" t="s">
        <v>2562</v>
      </c>
      <c r="B738" s="2">
        <v>45526</v>
      </c>
      <c r="C738" t="s">
        <v>1074</v>
      </c>
      <c r="D738" t="str">
        <f>VLOOKUP(Table7[[#This Row],[Customer_ID]],Table1[#All],2,FALSE)</f>
        <v>Michelle Cunningham</v>
      </c>
      <c r="E738">
        <f t="shared" si="34"/>
        <v>22</v>
      </c>
      <c r="F738">
        <f t="shared" si="35"/>
        <v>8</v>
      </c>
      <c r="G738">
        <f t="shared" si="36"/>
        <v>2024</v>
      </c>
      <c r="H738">
        <f>VLOOKUP(Table7[[#This Row],[Customer_ID]],Table1[#All],3,FALSE)</f>
        <v>30</v>
      </c>
      <c r="I738" t="str">
        <f>VLOOKUP(Table7[[#This Row],[Customer_ID]],Table1[#All],4,FALSE)</f>
        <v>Female</v>
      </c>
      <c r="J738" t="str">
        <f>VLOOKUP(Table7[[#This Row],[Customer_ID]],Table1[#All],5,FALSE)</f>
        <v>Amandaborough</v>
      </c>
      <c r="K738" t="str">
        <f>VLOOKUP(Table7[[#This Row],[Customer_ID]],Table1[#All],6,FALSE)</f>
        <v>Connecticut</v>
      </c>
      <c r="L738" t="str">
        <f>VLOOKUP(Table7[[#This Row],[Customer_ID]],Table1[#All],7,FALSE)</f>
        <v>USA</v>
      </c>
      <c r="M738" t="str">
        <f>VLOOKUP(Table7[[#This Row],[Customer_ID]],Table1[#All],8,FALSE)</f>
        <v>Bronze</v>
      </c>
      <c r="N738" t="s">
        <v>1670</v>
      </c>
      <c r="O738" t="str">
        <f>VLOOKUP(Table7[[#This Row],[Product_ID]],Table4_2[#All],3,FALSE)</f>
        <v>Sports</v>
      </c>
      <c r="P738" t="str">
        <f>VLOOKUP(Table7[[#This Row],[Product_ID]],Table4_2[#All],4,FALSE)</f>
        <v>Equipment</v>
      </c>
      <c r="Q738">
        <f>VLOOKUP(Table7[[#This Row],[Product_ID]],Table4_2[#All],5,FALSE)</f>
        <v>103.45</v>
      </c>
      <c r="R738">
        <f>VLOOKUP(Table7[[#This Row],[Product_ID]],Table4_2[#All],6,FALSE)</f>
        <v>465</v>
      </c>
      <c r="S738" t="s">
        <v>1776</v>
      </c>
      <c r="T738" t="str">
        <f>VLOOKUP(Table7[[#This Row],[Store_ID]],Table5[#All],2,FALSE)</f>
        <v>Benson-Elliott</v>
      </c>
      <c r="U738" t="str">
        <f>VLOOKUP(Table7[[#This Row],[Store_ID]],Table5[#All],3,FALSE)</f>
        <v>East</v>
      </c>
      <c r="V738" t="str">
        <f>VLOOKUP(Table7[[#This Row],[Store_ID]],Table5[#All],4,FALSE)</f>
        <v>Port Josephberg</v>
      </c>
      <c r="W738" t="str">
        <f>VLOOKUP(Table7[[#This Row],[Store_ID]],Table5[#All],5,FALSE)</f>
        <v>Online</v>
      </c>
      <c r="X738">
        <v>2</v>
      </c>
      <c r="Y738">
        <v>985.43</v>
      </c>
      <c r="Z738">
        <v>0.28000000000000003</v>
      </c>
      <c r="AA738" t="s">
        <v>1829</v>
      </c>
      <c r="AB738">
        <v>1419.0192</v>
      </c>
    </row>
    <row r="739" spans="1:28" x14ac:dyDescent="0.25">
      <c r="A739" t="s">
        <v>2563</v>
      </c>
      <c r="B739" s="2">
        <v>45756</v>
      </c>
      <c r="C739" t="s">
        <v>1310</v>
      </c>
      <c r="D739" t="str">
        <f>VLOOKUP(Table7[[#This Row],[Customer_ID]],Table1[#All],2,FALSE)</f>
        <v>Brittany Edwards DDS</v>
      </c>
      <c r="E739">
        <f t="shared" si="34"/>
        <v>9</v>
      </c>
      <c r="F739">
        <f t="shared" si="35"/>
        <v>4</v>
      </c>
      <c r="G739">
        <f t="shared" si="36"/>
        <v>2025</v>
      </c>
      <c r="H739">
        <f>VLOOKUP(Table7[[#This Row],[Customer_ID]],Table1[#All],3,FALSE)</f>
        <v>42</v>
      </c>
      <c r="I739" t="str">
        <f>VLOOKUP(Table7[[#This Row],[Customer_ID]],Table1[#All],4,FALSE)</f>
        <v>Female</v>
      </c>
      <c r="J739" t="str">
        <f>VLOOKUP(Table7[[#This Row],[Customer_ID]],Table1[#All],5,FALSE)</f>
        <v>Aliciahaven</v>
      </c>
      <c r="K739" t="str">
        <f>VLOOKUP(Table7[[#This Row],[Customer_ID]],Table1[#All],6,FALSE)</f>
        <v>Kansas</v>
      </c>
      <c r="L739" t="str">
        <f>VLOOKUP(Table7[[#This Row],[Customer_ID]],Table1[#All],7,FALSE)</f>
        <v>USA</v>
      </c>
      <c r="M739" t="str">
        <f>VLOOKUP(Table7[[#This Row],[Customer_ID]],Table1[#All],8,FALSE)</f>
        <v>Platinum</v>
      </c>
      <c r="N739" t="s">
        <v>1565</v>
      </c>
      <c r="O739" t="str">
        <f>VLOOKUP(Table7[[#This Row],[Product_ID]],Table4_2[#All],3,FALSE)</f>
        <v>Sports</v>
      </c>
      <c r="P739" t="str">
        <f>VLOOKUP(Table7[[#This Row],[Product_ID]],Table4_2[#All],4,FALSE)</f>
        <v>Fitness</v>
      </c>
      <c r="Q739">
        <f>VLOOKUP(Table7[[#This Row],[Product_ID]],Table4_2[#All],5,FALSE)</f>
        <v>495.72</v>
      </c>
      <c r="R739">
        <f>VLOOKUP(Table7[[#This Row],[Product_ID]],Table4_2[#All],6,FALSE)</f>
        <v>323</v>
      </c>
      <c r="S739" t="s">
        <v>1769</v>
      </c>
      <c r="T739" t="str">
        <f>VLOOKUP(Table7[[#This Row],[Store_ID]],Table5[#All],2,FALSE)</f>
        <v>Alexander Group</v>
      </c>
      <c r="U739" t="str">
        <f>VLOOKUP(Table7[[#This Row],[Store_ID]],Table5[#All],3,FALSE)</f>
        <v>South</v>
      </c>
      <c r="V739" t="str">
        <f>VLOOKUP(Table7[[#This Row],[Store_ID]],Table5[#All],4,FALSE)</f>
        <v>Port Sharon</v>
      </c>
      <c r="W739" t="str">
        <f>VLOOKUP(Table7[[#This Row],[Store_ID]],Table5[#All],5,FALSE)</f>
        <v>Online</v>
      </c>
      <c r="X739">
        <v>2</v>
      </c>
      <c r="Y739">
        <v>492.5</v>
      </c>
      <c r="Z739">
        <v>0.3</v>
      </c>
      <c r="AA739" t="s">
        <v>1826</v>
      </c>
      <c r="AB739">
        <v>689.5</v>
      </c>
    </row>
    <row r="740" spans="1:28" x14ac:dyDescent="0.25">
      <c r="A740" t="s">
        <v>2564</v>
      </c>
      <c r="B740" s="2">
        <v>45657</v>
      </c>
      <c r="C740" t="s">
        <v>1139</v>
      </c>
      <c r="D740" t="str">
        <f>VLOOKUP(Table7[[#This Row],[Customer_ID]],Table1[#All],2,FALSE)</f>
        <v>Chloe Aguilar</v>
      </c>
      <c r="E740">
        <f t="shared" si="34"/>
        <v>31</v>
      </c>
      <c r="F740">
        <f t="shared" si="35"/>
        <v>12</v>
      </c>
      <c r="G740">
        <f t="shared" si="36"/>
        <v>2024</v>
      </c>
      <c r="H740">
        <f>VLOOKUP(Table7[[#This Row],[Customer_ID]],Table1[#All],3,FALSE)</f>
        <v>58</v>
      </c>
      <c r="I740" t="str">
        <f>VLOOKUP(Table7[[#This Row],[Customer_ID]],Table1[#All],4,FALSE)</f>
        <v>Male</v>
      </c>
      <c r="J740" t="str">
        <f>VLOOKUP(Table7[[#This Row],[Customer_ID]],Table1[#All],5,FALSE)</f>
        <v>Lake Johnside</v>
      </c>
      <c r="K740" t="str">
        <f>VLOOKUP(Table7[[#This Row],[Customer_ID]],Table1[#All],6,FALSE)</f>
        <v>Arizona</v>
      </c>
      <c r="L740" t="str">
        <f>VLOOKUP(Table7[[#This Row],[Customer_ID]],Table1[#All],7,FALSE)</f>
        <v>USA</v>
      </c>
      <c r="M740" t="str">
        <f>VLOOKUP(Table7[[#This Row],[Customer_ID]],Table1[#All],8,FALSE)</f>
        <v>Bronze</v>
      </c>
      <c r="N740" t="s">
        <v>1640</v>
      </c>
      <c r="O740" t="str">
        <f>VLOOKUP(Table7[[#This Row],[Product_ID]],Table4_2[#All],3,FALSE)</f>
        <v>Clothing</v>
      </c>
      <c r="P740" t="str">
        <f>VLOOKUP(Table7[[#This Row],[Product_ID]],Table4_2[#All],4,FALSE)</f>
        <v>Outerwear</v>
      </c>
      <c r="Q740">
        <f>VLOOKUP(Table7[[#This Row],[Product_ID]],Table4_2[#All],5,FALSE)</f>
        <v>167.34</v>
      </c>
      <c r="R740">
        <f>VLOOKUP(Table7[[#This Row],[Product_ID]],Table4_2[#All],6,FALSE)</f>
        <v>296</v>
      </c>
      <c r="S740" t="s">
        <v>1792</v>
      </c>
      <c r="T740" t="str">
        <f>VLOOKUP(Table7[[#This Row],[Store_ID]],Table5[#All],2,FALSE)</f>
        <v>Aguirre-Keller</v>
      </c>
      <c r="U740" t="str">
        <f>VLOOKUP(Table7[[#This Row],[Store_ID]],Table5[#All],3,FALSE)</f>
        <v>South</v>
      </c>
      <c r="V740" t="str">
        <f>VLOOKUP(Table7[[#This Row],[Store_ID]],Table5[#All],4,FALSE)</f>
        <v>Lake Michael</v>
      </c>
      <c r="W740" t="str">
        <f>VLOOKUP(Table7[[#This Row],[Store_ID]],Table5[#All],5,FALSE)</f>
        <v>Online</v>
      </c>
      <c r="X740">
        <v>2</v>
      </c>
      <c r="Y740">
        <v>213.69</v>
      </c>
      <c r="Z740">
        <v>0.28000000000000003</v>
      </c>
      <c r="AA740" t="s">
        <v>1826</v>
      </c>
      <c r="AB740">
        <v>307.71359999999999</v>
      </c>
    </row>
    <row r="741" spans="1:28" x14ac:dyDescent="0.25">
      <c r="A741" t="s">
        <v>2565</v>
      </c>
      <c r="B741" s="2">
        <v>45716</v>
      </c>
      <c r="C741" t="s">
        <v>241</v>
      </c>
      <c r="D741" t="str">
        <f>VLOOKUP(Table7[[#This Row],[Customer_ID]],Table1[#All],2,FALSE)</f>
        <v>Michael Thomas</v>
      </c>
      <c r="E741">
        <f t="shared" si="34"/>
        <v>28</v>
      </c>
      <c r="F741">
        <f t="shared" si="35"/>
        <v>2</v>
      </c>
      <c r="G741">
        <f t="shared" si="36"/>
        <v>2025</v>
      </c>
      <c r="H741">
        <f>VLOOKUP(Table7[[#This Row],[Customer_ID]],Table1[#All],3,FALSE)</f>
        <v>21</v>
      </c>
      <c r="I741" t="str">
        <f>VLOOKUP(Table7[[#This Row],[Customer_ID]],Table1[#All],4,FALSE)</f>
        <v>Female</v>
      </c>
      <c r="J741" t="str">
        <f>VLOOKUP(Table7[[#This Row],[Customer_ID]],Table1[#All],5,FALSE)</f>
        <v>Woodmouth</v>
      </c>
      <c r="K741" t="str">
        <f>VLOOKUP(Table7[[#This Row],[Customer_ID]],Table1[#All],6,FALSE)</f>
        <v>Nevada</v>
      </c>
      <c r="L741" t="str">
        <f>VLOOKUP(Table7[[#This Row],[Customer_ID]],Table1[#All],7,FALSE)</f>
        <v>USA</v>
      </c>
      <c r="M741" t="str">
        <f>VLOOKUP(Table7[[#This Row],[Customer_ID]],Table1[#All],8,FALSE)</f>
        <v>Silver</v>
      </c>
      <c r="N741" t="s">
        <v>1588</v>
      </c>
      <c r="O741" t="str">
        <f>VLOOKUP(Table7[[#This Row],[Product_ID]],Table4_2[#All],3,FALSE)</f>
        <v>Sports</v>
      </c>
      <c r="P741" t="str">
        <f>VLOOKUP(Table7[[#This Row],[Product_ID]],Table4_2[#All],4,FALSE)</f>
        <v>Accessories</v>
      </c>
      <c r="Q741">
        <f>VLOOKUP(Table7[[#This Row],[Product_ID]],Table4_2[#All],5,FALSE)</f>
        <v>131.51</v>
      </c>
      <c r="R741">
        <f>VLOOKUP(Table7[[#This Row],[Product_ID]],Table4_2[#All],6,FALSE)</f>
        <v>281.95833333333331</v>
      </c>
      <c r="S741" t="s">
        <v>1782</v>
      </c>
      <c r="T741" t="str">
        <f>VLOOKUP(Table7[[#This Row],[Store_ID]],Table5[#All],2,FALSE)</f>
        <v>Bean, Jones and Park</v>
      </c>
      <c r="U741" t="str">
        <f>VLOOKUP(Table7[[#This Row],[Store_ID]],Table5[#All],3,FALSE)</f>
        <v>West</v>
      </c>
      <c r="V741" t="str">
        <f>VLOOKUP(Table7[[#This Row],[Store_ID]],Table5[#All],4,FALSE)</f>
        <v>Thompsonborough</v>
      </c>
      <c r="W741" t="str">
        <f>VLOOKUP(Table7[[#This Row],[Store_ID]],Table5[#All],5,FALSE)</f>
        <v>Online</v>
      </c>
      <c r="X741">
        <v>4</v>
      </c>
      <c r="Y741">
        <v>618.83000000000004</v>
      </c>
      <c r="Z741">
        <v>0.08</v>
      </c>
      <c r="AA741" t="s">
        <v>1826</v>
      </c>
      <c r="AB741">
        <v>2277.2944000000002</v>
      </c>
    </row>
    <row r="742" spans="1:28" x14ac:dyDescent="0.25">
      <c r="A742" t="s">
        <v>2566</v>
      </c>
      <c r="B742" s="2">
        <v>45313</v>
      </c>
      <c r="C742" t="s">
        <v>335</v>
      </c>
      <c r="D742" t="str">
        <f>VLOOKUP(Table7[[#This Row],[Customer_ID]],Table1[#All],2,FALSE)</f>
        <v>Christy Vasquez</v>
      </c>
      <c r="E742">
        <f t="shared" si="34"/>
        <v>22</v>
      </c>
      <c r="F742">
        <f t="shared" si="35"/>
        <v>1</v>
      </c>
      <c r="G742">
        <f t="shared" si="36"/>
        <v>2024</v>
      </c>
      <c r="H742">
        <f>VLOOKUP(Table7[[#This Row],[Customer_ID]],Table1[#All],3,FALSE)</f>
        <v>28</v>
      </c>
      <c r="I742" t="str">
        <f>VLOOKUP(Table7[[#This Row],[Customer_ID]],Table1[#All],4,FALSE)</f>
        <v>Female</v>
      </c>
      <c r="J742" t="str">
        <f>VLOOKUP(Table7[[#This Row],[Customer_ID]],Table1[#All],5,FALSE)</f>
        <v>Port Travisstad</v>
      </c>
      <c r="K742" t="str">
        <f>VLOOKUP(Table7[[#This Row],[Customer_ID]],Table1[#All],6,FALSE)</f>
        <v>South Carolina</v>
      </c>
      <c r="L742" t="str">
        <f>VLOOKUP(Table7[[#This Row],[Customer_ID]],Table1[#All],7,FALSE)</f>
        <v>USA</v>
      </c>
      <c r="M742" t="str">
        <f>VLOOKUP(Table7[[#This Row],[Customer_ID]],Table1[#All],8,FALSE)</f>
        <v>Gold</v>
      </c>
      <c r="N742" t="s">
        <v>1666</v>
      </c>
      <c r="O742" t="str">
        <f>VLOOKUP(Table7[[#This Row],[Product_ID]],Table4_2[#All],3,FALSE)</f>
        <v>Beauty</v>
      </c>
      <c r="P742" t="str">
        <f>VLOOKUP(Table7[[#This Row],[Product_ID]],Table4_2[#All],4,FALSE)</f>
        <v>Haircare</v>
      </c>
      <c r="Q742">
        <f>VLOOKUP(Table7[[#This Row],[Product_ID]],Table4_2[#All],5,FALSE)</f>
        <v>17.309999999999999</v>
      </c>
      <c r="R742">
        <f>VLOOKUP(Table7[[#This Row],[Product_ID]],Table4_2[#All],6,FALSE)</f>
        <v>399</v>
      </c>
      <c r="S742" t="s">
        <v>1792</v>
      </c>
      <c r="T742" t="str">
        <f>VLOOKUP(Table7[[#This Row],[Store_ID]],Table5[#All],2,FALSE)</f>
        <v>Aguirre-Keller</v>
      </c>
      <c r="U742" t="str">
        <f>VLOOKUP(Table7[[#This Row],[Store_ID]],Table5[#All],3,FALSE)</f>
        <v>South</v>
      </c>
      <c r="V742" t="str">
        <f>VLOOKUP(Table7[[#This Row],[Store_ID]],Table5[#All],4,FALSE)</f>
        <v>Lake Michael</v>
      </c>
      <c r="W742" t="str">
        <f>VLOOKUP(Table7[[#This Row],[Store_ID]],Table5[#All],5,FALSE)</f>
        <v>Online</v>
      </c>
      <c r="X742">
        <v>2</v>
      </c>
      <c r="Y742">
        <v>81.16</v>
      </c>
      <c r="Z742">
        <v>0.16</v>
      </c>
      <c r="AA742" t="s">
        <v>1826</v>
      </c>
      <c r="AB742">
        <v>136.34880000000001</v>
      </c>
    </row>
    <row r="743" spans="1:28" x14ac:dyDescent="0.25">
      <c r="A743" t="s">
        <v>2567</v>
      </c>
      <c r="B743" s="2">
        <v>45372</v>
      </c>
      <c r="C743" t="s">
        <v>20</v>
      </c>
      <c r="D743" t="str">
        <f>VLOOKUP(Table7[[#This Row],[Customer_ID]],Table1[#All],2,FALSE)</f>
        <v>dr. Benjamin Price</v>
      </c>
      <c r="E743">
        <f t="shared" si="34"/>
        <v>21</v>
      </c>
      <c r="F743">
        <f t="shared" si="35"/>
        <v>3</v>
      </c>
      <c r="G743">
        <f t="shared" si="36"/>
        <v>2024</v>
      </c>
      <c r="H743">
        <f>VLOOKUP(Table7[[#This Row],[Customer_ID]],Table1[#All],3,FALSE)</f>
        <v>29</v>
      </c>
      <c r="I743" t="str">
        <f>VLOOKUP(Table7[[#This Row],[Customer_ID]],Table1[#All],4,FALSE)</f>
        <v>Female</v>
      </c>
      <c r="J743" t="str">
        <f>VLOOKUP(Table7[[#This Row],[Customer_ID]],Table1[#All],5,FALSE)</f>
        <v>Kylebury</v>
      </c>
      <c r="K743" t="str">
        <f>VLOOKUP(Table7[[#This Row],[Customer_ID]],Table1[#All],6,FALSE)</f>
        <v>Alabama</v>
      </c>
      <c r="L743" t="str">
        <f>VLOOKUP(Table7[[#This Row],[Customer_ID]],Table1[#All],7,FALSE)</f>
        <v>USA</v>
      </c>
      <c r="M743" t="str">
        <f>VLOOKUP(Table7[[#This Row],[Customer_ID]],Table1[#All],8,FALSE)</f>
        <v>Platinum</v>
      </c>
      <c r="N743" t="s">
        <v>1720</v>
      </c>
      <c r="O743" t="str">
        <f>VLOOKUP(Table7[[#This Row],[Product_ID]],Table4_2[#All],3,FALSE)</f>
        <v>Home</v>
      </c>
      <c r="P743" t="str">
        <f>VLOOKUP(Table7[[#This Row],[Product_ID]],Table4_2[#All],4,FALSE)</f>
        <v>Kitchen</v>
      </c>
      <c r="Q743">
        <f>VLOOKUP(Table7[[#This Row],[Product_ID]],Table4_2[#All],5,FALSE)</f>
        <v>176.07</v>
      </c>
      <c r="R743">
        <f>VLOOKUP(Table7[[#This Row],[Product_ID]],Table4_2[#All],6,FALSE)</f>
        <v>82</v>
      </c>
      <c r="S743" t="s">
        <v>1786</v>
      </c>
      <c r="T743" t="str">
        <f>VLOOKUP(Table7[[#This Row],[Store_ID]],Table5[#All],2,FALSE)</f>
        <v>Moore, Padilla and Butler</v>
      </c>
      <c r="U743" t="str">
        <f>VLOOKUP(Table7[[#This Row],[Store_ID]],Table5[#All],3,FALSE)</f>
        <v>South</v>
      </c>
      <c r="V743" t="str">
        <f>VLOOKUP(Table7[[#This Row],[Store_ID]],Table5[#All],4,FALSE)</f>
        <v>East Johnstad</v>
      </c>
      <c r="W743" t="str">
        <f>VLOOKUP(Table7[[#This Row],[Store_ID]],Table5[#All],5,FALSE)</f>
        <v>Flagship</v>
      </c>
      <c r="X743">
        <v>1</v>
      </c>
      <c r="Y743">
        <v>431.69</v>
      </c>
      <c r="Z743">
        <v>0.09</v>
      </c>
      <c r="AA743" t="s">
        <v>1824</v>
      </c>
      <c r="AB743">
        <v>392.83789999999999</v>
      </c>
    </row>
    <row r="744" spans="1:28" x14ac:dyDescent="0.25">
      <c r="A744" t="s">
        <v>2568</v>
      </c>
      <c r="B744" s="2">
        <v>45648</v>
      </c>
      <c r="C744" t="s">
        <v>1260</v>
      </c>
      <c r="D744" t="str">
        <f>VLOOKUP(Table7[[#This Row],[Customer_ID]],Table1[#All],2,FALSE)</f>
        <v>Eric Wolfe</v>
      </c>
      <c r="E744">
        <f t="shared" si="34"/>
        <v>22</v>
      </c>
      <c r="F744">
        <f t="shared" si="35"/>
        <v>12</v>
      </c>
      <c r="G744">
        <f t="shared" si="36"/>
        <v>2024</v>
      </c>
      <c r="H744">
        <f>VLOOKUP(Table7[[#This Row],[Customer_ID]],Table1[#All],3,FALSE)</f>
        <v>18</v>
      </c>
      <c r="I744" t="str">
        <f>VLOOKUP(Table7[[#This Row],[Customer_ID]],Table1[#All],4,FALSE)</f>
        <v>Female</v>
      </c>
      <c r="J744" t="str">
        <f>VLOOKUP(Table7[[#This Row],[Customer_ID]],Table1[#All],5,FALSE)</f>
        <v>Garciaview</v>
      </c>
      <c r="K744" t="str">
        <f>VLOOKUP(Table7[[#This Row],[Customer_ID]],Table1[#All],6,FALSE)</f>
        <v>Louisiana</v>
      </c>
      <c r="L744" t="str">
        <f>VLOOKUP(Table7[[#This Row],[Customer_ID]],Table1[#All],7,FALSE)</f>
        <v>USA</v>
      </c>
      <c r="M744" t="str">
        <f>VLOOKUP(Table7[[#This Row],[Customer_ID]],Table1[#All],8,FALSE)</f>
        <v>Gold</v>
      </c>
      <c r="N744" t="s">
        <v>1584</v>
      </c>
      <c r="O744" t="str">
        <f>VLOOKUP(Table7[[#This Row],[Product_ID]],Table4_2[#All],3,FALSE)</f>
        <v>Clothing</v>
      </c>
      <c r="P744" t="str">
        <f>VLOOKUP(Table7[[#This Row],[Product_ID]],Table4_2[#All],4,FALSE)</f>
        <v>Bottoms</v>
      </c>
      <c r="Q744">
        <f>VLOOKUP(Table7[[#This Row],[Product_ID]],Table4_2[#All],5,FALSE)</f>
        <v>265.73266666666666</v>
      </c>
      <c r="R744">
        <f>VLOOKUP(Table7[[#This Row],[Product_ID]],Table4_2[#All],6,FALSE)</f>
        <v>343</v>
      </c>
      <c r="S744" t="s">
        <v>1773</v>
      </c>
      <c r="T744" t="str">
        <f>VLOOKUP(Table7[[#This Row],[Store_ID]],Table5[#All],2,FALSE)</f>
        <v>Gray Ltd</v>
      </c>
      <c r="U744" t="str">
        <f>VLOOKUP(Table7[[#This Row],[Store_ID]],Table5[#All],3,FALSE)</f>
        <v>North</v>
      </c>
      <c r="V744" t="str">
        <f>VLOOKUP(Table7[[#This Row],[Store_ID]],Table5[#All],4,FALSE)</f>
        <v>New Michaelchester</v>
      </c>
      <c r="W744" t="str">
        <f>VLOOKUP(Table7[[#This Row],[Store_ID]],Table5[#All],5,FALSE)</f>
        <v>Outlet</v>
      </c>
      <c r="X744">
        <v>3</v>
      </c>
      <c r="Y744">
        <v>438.65</v>
      </c>
      <c r="Z744">
        <v>0.28999999999999998</v>
      </c>
      <c r="AA744" t="s">
        <v>1826</v>
      </c>
      <c r="AB744">
        <v>934.32449999999983</v>
      </c>
    </row>
    <row r="745" spans="1:28" x14ac:dyDescent="0.25">
      <c r="A745" t="s">
        <v>2569</v>
      </c>
      <c r="B745" s="2">
        <v>45384</v>
      </c>
      <c r="C745" t="s">
        <v>571</v>
      </c>
      <c r="D745" t="str">
        <f>VLOOKUP(Table7[[#This Row],[Customer_ID]],Table1[#All],2,FALSE)</f>
        <v>Thomas Rhodes</v>
      </c>
      <c r="E745">
        <f t="shared" si="34"/>
        <v>2</v>
      </c>
      <c r="F745">
        <f t="shared" si="35"/>
        <v>4</v>
      </c>
      <c r="G745">
        <f t="shared" si="36"/>
        <v>2024</v>
      </c>
      <c r="H745">
        <f>VLOOKUP(Table7[[#This Row],[Customer_ID]],Table1[#All],3,FALSE)</f>
        <v>41</v>
      </c>
      <c r="I745" t="str">
        <f>VLOOKUP(Table7[[#This Row],[Customer_ID]],Table1[#All],4,FALSE)</f>
        <v>Female</v>
      </c>
      <c r="J745" t="str">
        <f>VLOOKUP(Table7[[#This Row],[Customer_ID]],Table1[#All],5,FALSE)</f>
        <v>Port Richard</v>
      </c>
      <c r="K745" t="str">
        <f>VLOOKUP(Table7[[#This Row],[Customer_ID]],Table1[#All],6,FALSE)</f>
        <v>West Virginia</v>
      </c>
      <c r="L745" t="str">
        <f>VLOOKUP(Table7[[#This Row],[Customer_ID]],Table1[#All],7,FALSE)</f>
        <v>USA</v>
      </c>
      <c r="M745" t="str">
        <f>VLOOKUP(Table7[[#This Row],[Customer_ID]],Table1[#All],8,FALSE)</f>
        <v>Bronze</v>
      </c>
      <c r="N745" t="s">
        <v>1706</v>
      </c>
      <c r="O745" t="str">
        <f>VLOOKUP(Table7[[#This Row],[Product_ID]],Table4_2[#All],3,FALSE)</f>
        <v>Home</v>
      </c>
      <c r="P745" t="str">
        <f>VLOOKUP(Table7[[#This Row],[Product_ID]],Table4_2[#All],4,FALSE)</f>
        <v>Lighting</v>
      </c>
      <c r="Q745">
        <f>VLOOKUP(Table7[[#This Row],[Product_ID]],Table4_2[#All],5,FALSE)</f>
        <v>228.53</v>
      </c>
      <c r="R745">
        <f>VLOOKUP(Table7[[#This Row],[Product_ID]],Table4_2[#All],6,FALSE)</f>
        <v>469</v>
      </c>
      <c r="S745" t="s">
        <v>1766</v>
      </c>
      <c r="T745" t="str">
        <f>VLOOKUP(Table7[[#This Row],[Store_ID]],Table5[#All],2,FALSE)</f>
        <v>Johnson-Wright</v>
      </c>
      <c r="U745" t="str">
        <f>VLOOKUP(Table7[[#This Row],[Store_ID]],Table5[#All],3,FALSE)</f>
        <v>North</v>
      </c>
      <c r="V745" t="str">
        <f>VLOOKUP(Table7[[#This Row],[Store_ID]],Table5[#All],4,FALSE)</f>
        <v>Hoodberg</v>
      </c>
      <c r="W745" t="str">
        <f>VLOOKUP(Table7[[#This Row],[Store_ID]],Table5[#All],5,FALSE)</f>
        <v>Outlet</v>
      </c>
      <c r="X745">
        <v>3</v>
      </c>
      <c r="Y745">
        <v>339.41</v>
      </c>
      <c r="Z745">
        <v>0.26</v>
      </c>
      <c r="AA745" t="s">
        <v>1824</v>
      </c>
      <c r="AB745">
        <v>753.49019999999996</v>
      </c>
    </row>
    <row r="746" spans="1:28" x14ac:dyDescent="0.25">
      <c r="A746" t="s">
        <v>2570</v>
      </c>
      <c r="B746" s="2">
        <v>45687</v>
      </c>
      <c r="C746" t="s">
        <v>1449</v>
      </c>
      <c r="D746" t="str">
        <f>VLOOKUP(Table7[[#This Row],[Customer_ID]],Table1[#All],2,FALSE)</f>
        <v>Manuel Fisher</v>
      </c>
      <c r="E746">
        <f t="shared" si="34"/>
        <v>30</v>
      </c>
      <c r="F746">
        <f t="shared" si="35"/>
        <v>1</v>
      </c>
      <c r="G746">
        <f t="shared" si="36"/>
        <v>2025</v>
      </c>
      <c r="H746">
        <f>VLOOKUP(Table7[[#This Row],[Customer_ID]],Table1[#All],3,FALSE)</f>
        <v>21</v>
      </c>
      <c r="I746" t="str">
        <f>VLOOKUP(Table7[[#This Row],[Customer_ID]],Table1[#All],4,FALSE)</f>
        <v>Female</v>
      </c>
      <c r="J746" t="str">
        <f>VLOOKUP(Table7[[#This Row],[Customer_ID]],Table1[#All],5,FALSE)</f>
        <v>Kanebury</v>
      </c>
      <c r="K746" t="str">
        <f>VLOOKUP(Table7[[#This Row],[Customer_ID]],Table1[#All],6,FALSE)</f>
        <v>New Hampshire</v>
      </c>
      <c r="L746" t="str">
        <f>VLOOKUP(Table7[[#This Row],[Customer_ID]],Table1[#All],7,FALSE)</f>
        <v>USA</v>
      </c>
      <c r="M746" t="str">
        <f>VLOOKUP(Table7[[#This Row],[Customer_ID]],Table1[#All],8,FALSE)</f>
        <v>Gold</v>
      </c>
      <c r="N746" t="s">
        <v>1706</v>
      </c>
      <c r="O746" t="str">
        <f>VLOOKUP(Table7[[#This Row],[Product_ID]],Table4_2[#All],3,FALSE)</f>
        <v>Home</v>
      </c>
      <c r="P746" t="str">
        <f>VLOOKUP(Table7[[#This Row],[Product_ID]],Table4_2[#All],4,FALSE)</f>
        <v>Lighting</v>
      </c>
      <c r="Q746">
        <f>VLOOKUP(Table7[[#This Row],[Product_ID]],Table4_2[#All],5,FALSE)</f>
        <v>228.53</v>
      </c>
      <c r="R746">
        <f>VLOOKUP(Table7[[#This Row],[Product_ID]],Table4_2[#All],6,FALSE)</f>
        <v>469</v>
      </c>
      <c r="S746" t="s">
        <v>1786</v>
      </c>
      <c r="T746" t="str">
        <f>VLOOKUP(Table7[[#This Row],[Store_ID]],Table5[#All],2,FALSE)</f>
        <v>Moore, Padilla and Butler</v>
      </c>
      <c r="U746" t="str">
        <f>VLOOKUP(Table7[[#This Row],[Store_ID]],Table5[#All],3,FALSE)</f>
        <v>South</v>
      </c>
      <c r="V746" t="str">
        <f>VLOOKUP(Table7[[#This Row],[Store_ID]],Table5[#All],4,FALSE)</f>
        <v>East Johnstad</v>
      </c>
      <c r="W746" t="str">
        <f>VLOOKUP(Table7[[#This Row],[Store_ID]],Table5[#All],5,FALSE)</f>
        <v>Flagship</v>
      </c>
      <c r="X746">
        <v>4</v>
      </c>
      <c r="Y746">
        <v>848.47</v>
      </c>
      <c r="Z746">
        <v>0.21</v>
      </c>
      <c r="AA746" t="s">
        <v>1829</v>
      </c>
      <c r="AB746">
        <v>2681.1651999999999</v>
      </c>
    </row>
    <row r="747" spans="1:28" x14ac:dyDescent="0.25">
      <c r="A747" t="s">
        <v>2571</v>
      </c>
      <c r="B747" s="2">
        <v>45747</v>
      </c>
      <c r="C747" t="s">
        <v>631</v>
      </c>
      <c r="D747" t="str">
        <f>VLOOKUP(Table7[[#This Row],[Customer_ID]],Table1[#All],2,FALSE)</f>
        <v>Jacob Wood</v>
      </c>
      <c r="E747">
        <f t="shared" si="34"/>
        <v>31</v>
      </c>
      <c r="F747">
        <f t="shared" si="35"/>
        <v>3</v>
      </c>
      <c r="G747">
        <f t="shared" si="36"/>
        <v>2025</v>
      </c>
      <c r="H747">
        <f>VLOOKUP(Table7[[#This Row],[Customer_ID]],Table1[#All],3,FALSE)</f>
        <v>26</v>
      </c>
      <c r="I747" t="str">
        <f>VLOOKUP(Table7[[#This Row],[Customer_ID]],Table1[#All],4,FALSE)</f>
        <v>Male</v>
      </c>
      <c r="J747" t="str">
        <f>VLOOKUP(Table7[[#This Row],[Customer_ID]],Table1[#All],5,FALSE)</f>
        <v>Lake Samanthafort</v>
      </c>
      <c r="K747" t="str">
        <f>VLOOKUP(Table7[[#This Row],[Customer_ID]],Table1[#All],6,FALSE)</f>
        <v>Idaho</v>
      </c>
      <c r="L747" t="str">
        <f>VLOOKUP(Table7[[#This Row],[Customer_ID]],Table1[#All],7,FALSE)</f>
        <v>USA</v>
      </c>
      <c r="M747" t="str">
        <f>VLOOKUP(Table7[[#This Row],[Customer_ID]],Table1[#All],8,FALSE)</f>
        <v>Gold</v>
      </c>
      <c r="N747" t="s">
        <v>1682</v>
      </c>
      <c r="O747" t="str">
        <f>VLOOKUP(Table7[[#This Row],[Product_ID]],Table4_2[#All],3,FALSE)</f>
        <v>Electronics</v>
      </c>
      <c r="P747" t="str">
        <f>VLOOKUP(Table7[[#This Row],[Product_ID]],Table4_2[#All],4,FALSE)</f>
        <v>Accessories</v>
      </c>
      <c r="Q747">
        <f>VLOOKUP(Table7[[#This Row],[Product_ID]],Table4_2[#All],5,FALSE)</f>
        <v>349.17</v>
      </c>
      <c r="R747">
        <f>VLOOKUP(Table7[[#This Row],[Product_ID]],Table4_2[#All],6,FALSE)</f>
        <v>476</v>
      </c>
      <c r="S747" t="s">
        <v>1782</v>
      </c>
      <c r="T747" t="str">
        <f>VLOOKUP(Table7[[#This Row],[Store_ID]],Table5[#All],2,FALSE)</f>
        <v>Bean, Jones and Park</v>
      </c>
      <c r="U747" t="str">
        <f>VLOOKUP(Table7[[#This Row],[Store_ID]],Table5[#All],3,FALSE)</f>
        <v>West</v>
      </c>
      <c r="V747" t="str">
        <f>VLOOKUP(Table7[[#This Row],[Store_ID]],Table5[#All],4,FALSE)</f>
        <v>Thompsonborough</v>
      </c>
      <c r="W747" t="str">
        <f>VLOOKUP(Table7[[#This Row],[Store_ID]],Table5[#All],5,FALSE)</f>
        <v>Online</v>
      </c>
      <c r="X747">
        <v>1</v>
      </c>
      <c r="Y747">
        <v>664.87</v>
      </c>
      <c r="Z747">
        <v>0.08</v>
      </c>
      <c r="AA747" t="s">
        <v>1826</v>
      </c>
      <c r="AB747">
        <v>611.68040000000008</v>
      </c>
    </row>
    <row r="748" spans="1:28" x14ac:dyDescent="0.25">
      <c r="A748" t="s">
        <v>2572</v>
      </c>
      <c r="B748" s="2">
        <v>45687</v>
      </c>
      <c r="C748" t="s">
        <v>353</v>
      </c>
      <c r="D748" t="str">
        <f>VLOOKUP(Table7[[#This Row],[Customer_ID]],Table1[#All],2,FALSE)</f>
        <v>Sheila Wilson</v>
      </c>
      <c r="E748">
        <f t="shared" si="34"/>
        <v>30</v>
      </c>
      <c r="F748">
        <f t="shared" si="35"/>
        <v>1</v>
      </c>
      <c r="G748">
        <f t="shared" si="36"/>
        <v>2025</v>
      </c>
      <c r="H748">
        <f>VLOOKUP(Table7[[#This Row],[Customer_ID]],Table1[#All],3,FALSE)</f>
        <v>35</v>
      </c>
      <c r="I748" t="str">
        <f>VLOOKUP(Table7[[#This Row],[Customer_ID]],Table1[#All],4,FALSE)</f>
        <v>Male</v>
      </c>
      <c r="J748" t="str">
        <f>VLOOKUP(Table7[[#This Row],[Customer_ID]],Table1[#All],5,FALSE)</f>
        <v>South Dustin</v>
      </c>
      <c r="K748" t="str">
        <f>VLOOKUP(Table7[[#This Row],[Customer_ID]],Table1[#All],6,FALSE)</f>
        <v>Tennessee</v>
      </c>
      <c r="L748" t="str">
        <f>VLOOKUP(Table7[[#This Row],[Customer_ID]],Table1[#All],7,FALSE)</f>
        <v>USA</v>
      </c>
      <c r="M748" t="str">
        <f>VLOOKUP(Table7[[#This Row],[Customer_ID]],Table1[#All],8,FALSE)</f>
        <v>Silver</v>
      </c>
      <c r="N748" t="s">
        <v>1596</v>
      </c>
      <c r="O748" t="str">
        <f>VLOOKUP(Table7[[#This Row],[Product_ID]],Table4_2[#All],3,FALSE)</f>
        <v>Sports</v>
      </c>
      <c r="P748" t="str">
        <f>VLOOKUP(Table7[[#This Row],[Product_ID]],Table4_2[#All],4,FALSE)</f>
        <v>Outdoor</v>
      </c>
      <c r="Q748">
        <f>VLOOKUP(Table7[[#This Row],[Product_ID]],Table4_2[#All],5,FALSE)</f>
        <v>166.06</v>
      </c>
      <c r="R748">
        <f>VLOOKUP(Table7[[#This Row],[Product_ID]],Table4_2[#All],6,FALSE)</f>
        <v>340</v>
      </c>
      <c r="S748" t="s">
        <v>1779</v>
      </c>
      <c r="T748" t="str">
        <f>VLOOKUP(Table7[[#This Row],[Store_ID]],Table5[#All],2,FALSE)</f>
        <v>Martinez-Mullins</v>
      </c>
      <c r="U748" t="str">
        <f>VLOOKUP(Table7[[#This Row],[Store_ID]],Table5[#All],3,FALSE)</f>
        <v>South</v>
      </c>
      <c r="V748" t="str">
        <f>VLOOKUP(Table7[[#This Row],[Store_ID]],Table5[#All],4,FALSE)</f>
        <v>Williamsfurt</v>
      </c>
      <c r="W748" t="str">
        <f>VLOOKUP(Table7[[#This Row],[Store_ID]],Table5[#All],5,FALSE)</f>
        <v>Online</v>
      </c>
      <c r="X748">
        <v>1</v>
      </c>
      <c r="Y748">
        <v>412.11</v>
      </c>
      <c r="Z748">
        <v>0.23</v>
      </c>
      <c r="AA748" t="s">
        <v>1826</v>
      </c>
      <c r="AB748">
        <v>317.32470000000001</v>
      </c>
    </row>
    <row r="749" spans="1:28" x14ac:dyDescent="0.25">
      <c r="A749" t="s">
        <v>2573</v>
      </c>
      <c r="B749" s="2">
        <v>45916</v>
      </c>
      <c r="C749" t="s">
        <v>422</v>
      </c>
      <c r="D749" t="str">
        <f>VLOOKUP(Table7[[#This Row],[Customer_ID]],Table1[#All],2,FALSE)</f>
        <v>Michael Chang</v>
      </c>
      <c r="E749">
        <f t="shared" si="34"/>
        <v>16</v>
      </c>
      <c r="F749">
        <f t="shared" si="35"/>
        <v>9</v>
      </c>
      <c r="G749">
        <f t="shared" si="36"/>
        <v>2025</v>
      </c>
      <c r="H749">
        <f>VLOOKUP(Table7[[#This Row],[Customer_ID]],Table1[#All],3,FALSE)</f>
        <v>50</v>
      </c>
      <c r="I749" t="str">
        <f>VLOOKUP(Table7[[#This Row],[Customer_ID]],Table1[#All],4,FALSE)</f>
        <v>Male</v>
      </c>
      <c r="J749" t="str">
        <f>VLOOKUP(Table7[[#This Row],[Customer_ID]],Table1[#All],5,FALSE)</f>
        <v>Kathrynport</v>
      </c>
      <c r="K749" t="str">
        <f>VLOOKUP(Table7[[#This Row],[Customer_ID]],Table1[#All],6,FALSE)</f>
        <v>North Carolina</v>
      </c>
      <c r="L749" t="str">
        <f>VLOOKUP(Table7[[#This Row],[Customer_ID]],Table1[#All],7,FALSE)</f>
        <v>USA</v>
      </c>
      <c r="M749" t="str">
        <f>VLOOKUP(Table7[[#This Row],[Customer_ID]],Table1[#All],8,FALSE)</f>
        <v>Platinum</v>
      </c>
      <c r="N749" t="s">
        <v>1736</v>
      </c>
      <c r="O749" t="str">
        <f>VLOOKUP(Table7[[#This Row],[Product_ID]],Table4_2[#All],3,FALSE)</f>
        <v>Beauty</v>
      </c>
      <c r="P749" t="str">
        <f>VLOOKUP(Table7[[#This Row],[Product_ID]],Table4_2[#All],4,FALSE)</f>
        <v>Skincare</v>
      </c>
      <c r="Q749">
        <f>VLOOKUP(Table7[[#This Row],[Product_ID]],Table4_2[#All],5,FALSE)</f>
        <v>358.47</v>
      </c>
      <c r="R749">
        <f>VLOOKUP(Table7[[#This Row],[Product_ID]],Table4_2[#All],6,FALSE)</f>
        <v>213</v>
      </c>
      <c r="S749" t="s">
        <v>1757</v>
      </c>
      <c r="T749" t="str">
        <f>VLOOKUP(Table7[[#This Row],[Store_ID]],Table5[#All],2,FALSE)</f>
        <v>Martinez, Adkins and Johnson</v>
      </c>
      <c r="U749" t="str">
        <f>VLOOKUP(Table7[[#This Row],[Store_ID]],Table5[#All],3,FALSE)</f>
        <v>North</v>
      </c>
      <c r="V749" t="str">
        <f>VLOOKUP(Table7[[#This Row],[Store_ID]],Table5[#All],4,FALSE)</f>
        <v>Danielmouth</v>
      </c>
      <c r="W749" t="str">
        <f>VLOOKUP(Table7[[#This Row],[Store_ID]],Table5[#All],5,FALSE)</f>
        <v>Flagship</v>
      </c>
      <c r="X749">
        <v>1</v>
      </c>
      <c r="Y749">
        <v>126.09</v>
      </c>
      <c r="Z749">
        <v>0.05</v>
      </c>
      <c r="AA749" t="s">
        <v>1829</v>
      </c>
      <c r="AB749">
        <v>119.7855</v>
      </c>
    </row>
    <row r="750" spans="1:28" x14ac:dyDescent="0.25">
      <c r="A750" t="s">
        <v>2574</v>
      </c>
      <c r="B750" s="2">
        <v>45917</v>
      </c>
      <c r="C750" t="s">
        <v>648</v>
      </c>
      <c r="D750" t="str">
        <f>VLOOKUP(Table7[[#This Row],[Customer_ID]],Table1[#All],2,FALSE)</f>
        <v>Wanda Snyder</v>
      </c>
      <c r="E750">
        <f t="shared" si="34"/>
        <v>17</v>
      </c>
      <c r="F750">
        <f t="shared" si="35"/>
        <v>9</v>
      </c>
      <c r="G750">
        <f t="shared" si="36"/>
        <v>2025</v>
      </c>
      <c r="H750">
        <f>VLOOKUP(Table7[[#This Row],[Customer_ID]],Table1[#All],3,FALSE)</f>
        <v>54</v>
      </c>
      <c r="I750" t="str">
        <f>VLOOKUP(Table7[[#This Row],[Customer_ID]],Table1[#All],4,FALSE)</f>
        <v>Male</v>
      </c>
      <c r="J750" t="str">
        <f>VLOOKUP(Table7[[#This Row],[Customer_ID]],Table1[#All],5,FALSE)</f>
        <v>Frostmouth</v>
      </c>
      <c r="K750" t="str">
        <f>VLOOKUP(Table7[[#This Row],[Customer_ID]],Table1[#All],6,FALSE)</f>
        <v>Vermont</v>
      </c>
      <c r="L750" t="str">
        <f>VLOOKUP(Table7[[#This Row],[Customer_ID]],Table1[#All],7,FALSE)</f>
        <v>USA</v>
      </c>
      <c r="M750" t="str">
        <f>VLOOKUP(Table7[[#This Row],[Customer_ID]],Table1[#All],8,FALSE)</f>
        <v>Bronze</v>
      </c>
      <c r="N750" t="s">
        <v>1682</v>
      </c>
      <c r="O750" t="str">
        <f>VLOOKUP(Table7[[#This Row],[Product_ID]],Table4_2[#All],3,FALSE)</f>
        <v>Electronics</v>
      </c>
      <c r="P750" t="str">
        <f>VLOOKUP(Table7[[#This Row],[Product_ID]],Table4_2[#All],4,FALSE)</f>
        <v>Accessories</v>
      </c>
      <c r="Q750">
        <f>VLOOKUP(Table7[[#This Row],[Product_ID]],Table4_2[#All],5,FALSE)</f>
        <v>349.17</v>
      </c>
      <c r="R750">
        <f>VLOOKUP(Table7[[#This Row],[Product_ID]],Table4_2[#All],6,FALSE)</f>
        <v>476</v>
      </c>
      <c r="S750" t="s">
        <v>1789</v>
      </c>
      <c r="T750" t="str">
        <f>VLOOKUP(Table7[[#This Row],[Store_ID]],Table5[#All],2,FALSE)</f>
        <v>Hill, Wagner and Ballard</v>
      </c>
      <c r="U750" t="str">
        <f>VLOOKUP(Table7[[#This Row],[Store_ID]],Table5[#All],3,FALSE)</f>
        <v>East</v>
      </c>
      <c r="V750" t="str">
        <f>VLOOKUP(Table7[[#This Row],[Store_ID]],Table5[#All],4,FALSE)</f>
        <v>East Davidville</v>
      </c>
      <c r="W750" t="str">
        <f>VLOOKUP(Table7[[#This Row],[Store_ID]],Table5[#All],5,FALSE)</f>
        <v>Online</v>
      </c>
      <c r="X750">
        <v>4</v>
      </c>
      <c r="Y750">
        <v>602.39</v>
      </c>
      <c r="Z750">
        <v>0.19</v>
      </c>
      <c r="AA750" t="s">
        <v>1829</v>
      </c>
      <c r="AB750">
        <v>1951.7436</v>
      </c>
    </row>
    <row r="751" spans="1:28" x14ac:dyDescent="0.25">
      <c r="A751" t="s">
        <v>2575</v>
      </c>
      <c r="B751" s="2">
        <v>45941</v>
      </c>
      <c r="C751" t="s">
        <v>1023</v>
      </c>
      <c r="D751" t="str">
        <f>VLOOKUP(Table7[[#This Row],[Customer_ID]],Table1[#All],2,FALSE)</f>
        <v>Andrew Smith</v>
      </c>
      <c r="E751">
        <f t="shared" si="34"/>
        <v>11</v>
      </c>
      <c r="F751">
        <f t="shared" si="35"/>
        <v>10</v>
      </c>
      <c r="G751">
        <f t="shared" si="36"/>
        <v>2025</v>
      </c>
      <c r="H751">
        <f>VLOOKUP(Table7[[#This Row],[Customer_ID]],Table1[#All],3,FALSE)</f>
        <v>60</v>
      </c>
      <c r="I751" t="str">
        <f>VLOOKUP(Table7[[#This Row],[Customer_ID]],Table1[#All],4,FALSE)</f>
        <v>Male</v>
      </c>
      <c r="J751" t="str">
        <f>VLOOKUP(Table7[[#This Row],[Customer_ID]],Table1[#All],5,FALSE)</f>
        <v>East Matthew</v>
      </c>
      <c r="K751" t="str">
        <f>VLOOKUP(Table7[[#This Row],[Customer_ID]],Table1[#All],6,FALSE)</f>
        <v>Wisconsin</v>
      </c>
      <c r="L751" t="str">
        <f>VLOOKUP(Table7[[#This Row],[Customer_ID]],Table1[#All],7,FALSE)</f>
        <v>USA</v>
      </c>
      <c r="M751" t="str">
        <f>VLOOKUP(Table7[[#This Row],[Customer_ID]],Table1[#All],8,FALSE)</f>
        <v>Bronze</v>
      </c>
      <c r="N751" t="s">
        <v>1712</v>
      </c>
      <c r="O751" t="str">
        <f>VLOOKUP(Table7[[#This Row],[Product_ID]],Table4_2[#All],3,FALSE)</f>
        <v>Sports</v>
      </c>
      <c r="P751" t="str">
        <f>VLOOKUP(Table7[[#This Row],[Product_ID]],Table4_2[#All],4,FALSE)</f>
        <v>Fitness</v>
      </c>
      <c r="Q751">
        <f>VLOOKUP(Table7[[#This Row],[Product_ID]],Table4_2[#All],5,FALSE)</f>
        <v>152.91999999999999</v>
      </c>
      <c r="R751">
        <f>VLOOKUP(Table7[[#This Row],[Product_ID]],Table4_2[#All],6,FALSE)</f>
        <v>281</v>
      </c>
      <c r="S751" t="s">
        <v>1766</v>
      </c>
      <c r="T751" t="str">
        <f>VLOOKUP(Table7[[#This Row],[Store_ID]],Table5[#All],2,FALSE)</f>
        <v>Johnson-Wright</v>
      </c>
      <c r="U751" t="str">
        <f>VLOOKUP(Table7[[#This Row],[Store_ID]],Table5[#All],3,FALSE)</f>
        <v>North</v>
      </c>
      <c r="V751" t="str">
        <f>VLOOKUP(Table7[[#This Row],[Store_ID]],Table5[#All],4,FALSE)</f>
        <v>Hoodberg</v>
      </c>
      <c r="W751" t="str">
        <f>VLOOKUP(Table7[[#This Row],[Store_ID]],Table5[#All],5,FALSE)</f>
        <v>Outlet</v>
      </c>
      <c r="X751">
        <v>3</v>
      </c>
      <c r="Y751">
        <v>447.69</v>
      </c>
      <c r="Z751">
        <v>0.02</v>
      </c>
      <c r="AA751" t="s">
        <v>1829</v>
      </c>
      <c r="AB751">
        <v>1316.2085999999999</v>
      </c>
    </row>
    <row r="752" spans="1:28" x14ac:dyDescent="0.25">
      <c r="A752" t="s">
        <v>2576</v>
      </c>
      <c r="B752" s="2">
        <v>45778</v>
      </c>
      <c r="C752" t="s">
        <v>794</v>
      </c>
      <c r="D752" t="str">
        <f>VLOOKUP(Table7[[#This Row],[Customer_ID]],Table1[#All],2,FALSE)</f>
        <v>Nicholas Webb</v>
      </c>
      <c r="E752">
        <f t="shared" si="34"/>
        <v>1</v>
      </c>
      <c r="F752">
        <f t="shared" si="35"/>
        <v>5</v>
      </c>
      <c r="G752">
        <f t="shared" si="36"/>
        <v>2025</v>
      </c>
      <c r="H752">
        <f>VLOOKUP(Table7[[#This Row],[Customer_ID]],Table1[#All],3,FALSE)</f>
        <v>19</v>
      </c>
      <c r="I752" t="str">
        <f>VLOOKUP(Table7[[#This Row],[Customer_ID]],Table1[#All],4,FALSE)</f>
        <v>Male</v>
      </c>
      <c r="J752" t="str">
        <f>VLOOKUP(Table7[[#This Row],[Customer_ID]],Table1[#All],5,FALSE)</f>
        <v>Lake Timothy</v>
      </c>
      <c r="K752" t="str">
        <f>VLOOKUP(Table7[[#This Row],[Customer_ID]],Table1[#All],6,FALSE)</f>
        <v>Nevada</v>
      </c>
      <c r="L752" t="str">
        <f>VLOOKUP(Table7[[#This Row],[Customer_ID]],Table1[#All],7,FALSE)</f>
        <v>USA</v>
      </c>
      <c r="M752" t="str">
        <f>VLOOKUP(Table7[[#This Row],[Customer_ID]],Table1[#All],8,FALSE)</f>
        <v>Gold</v>
      </c>
      <c r="N752" t="s">
        <v>1616</v>
      </c>
      <c r="O752" t="str">
        <f>VLOOKUP(Table7[[#This Row],[Product_ID]],Table4_2[#All],3,FALSE)</f>
        <v>Electronics</v>
      </c>
      <c r="P752" t="str">
        <f>VLOOKUP(Table7[[#This Row],[Product_ID]],Table4_2[#All],4,FALSE)</f>
        <v>Computer</v>
      </c>
      <c r="Q752">
        <f>VLOOKUP(Table7[[#This Row],[Product_ID]],Table4_2[#All],5,FALSE)</f>
        <v>419.28</v>
      </c>
      <c r="R752">
        <f>VLOOKUP(Table7[[#This Row],[Product_ID]],Table4_2[#All],6,FALSE)</f>
        <v>86</v>
      </c>
      <c r="S752" t="s">
        <v>1766</v>
      </c>
      <c r="T752" t="str">
        <f>VLOOKUP(Table7[[#This Row],[Store_ID]],Table5[#All],2,FALSE)</f>
        <v>Johnson-Wright</v>
      </c>
      <c r="U752" t="str">
        <f>VLOOKUP(Table7[[#This Row],[Store_ID]],Table5[#All],3,FALSE)</f>
        <v>North</v>
      </c>
      <c r="V752" t="str">
        <f>VLOOKUP(Table7[[#This Row],[Store_ID]],Table5[#All],4,FALSE)</f>
        <v>Hoodberg</v>
      </c>
      <c r="W752" t="str">
        <f>VLOOKUP(Table7[[#This Row],[Store_ID]],Table5[#All],5,FALSE)</f>
        <v>Outlet</v>
      </c>
      <c r="X752">
        <v>3</v>
      </c>
      <c r="Y752">
        <v>35.159999999999997</v>
      </c>
      <c r="Z752">
        <v>0.04</v>
      </c>
      <c r="AA752" t="s">
        <v>1829</v>
      </c>
      <c r="AB752">
        <v>101.2608</v>
      </c>
    </row>
    <row r="753" spans="1:28" x14ac:dyDescent="0.25">
      <c r="A753" t="s">
        <v>2577</v>
      </c>
      <c r="B753" s="2">
        <v>45740</v>
      </c>
      <c r="C753" t="s">
        <v>1038</v>
      </c>
      <c r="D753" t="str">
        <f>VLOOKUP(Table7[[#This Row],[Customer_ID]],Table1[#All],2,FALSE)</f>
        <v>Pamela Mcguire</v>
      </c>
      <c r="E753">
        <f t="shared" si="34"/>
        <v>24</v>
      </c>
      <c r="F753">
        <f t="shared" si="35"/>
        <v>3</v>
      </c>
      <c r="G753">
        <f t="shared" si="36"/>
        <v>2025</v>
      </c>
      <c r="H753">
        <f>VLOOKUP(Table7[[#This Row],[Customer_ID]],Table1[#All],3,FALSE)</f>
        <v>54</v>
      </c>
      <c r="I753" t="str">
        <f>VLOOKUP(Table7[[#This Row],[Customer_ID]],Table1[#All],4,FALSE)</f>
        <v>Male</v>
      </c>
      <c r="J753" t="str">
        <f>VLOOKUP(Table7[[#This Row],[Customer_ID]],Table1[#All],5,FALSE)</f>
        <v>South Jasontown</v>
      </c>
      <c r="K753" t="str">
        <f>VLOOKUP(Table7[[#This Row],[Customer_ID]],Table1[#All],6,FALSE)</f>
        <v>Illinois</v>
      </c>
      <c r="L753" t="str">
        <f>VLOOKUP(Table7[[#This Row],[Customer_ID]],Table1[#All],7,FALSE)</f>
        <v>USA</v>
      </c>
      <c r="M753" t="str">
        <f>VLOOKUP(Table7[[#This Row],[Customer_ID]],Table1[#All],8,FALSE)</f>
        <v>Platinum</v>
      </c>
      <c r="N753" t="s">
        <v>1692</v>
      </c>
      <c r="O753" t="str">
        <f>VLOOKUP(Table7[[#This Row],[Product_ID]],Table4_2[#All],3,FALSE)</f>
        <v>Sports</v>
      </c>
      <c r="P753" t="str">
        <f>VLOOKUP(Table7[[#This Row],[Product_ID]],Table4_2[#All],4,FALSE)</f>
        <v>Fitness</v>
      </c>
      <c r="Q753">
        <f>VLOOKUP(Table7[[#This Row],[Product_ID]],Table4_2[#All],5,FALSE)</f>
        <v>477.61</v>
      </c>
      <c r="R753">
        <f>VLOOKUP(Table7[[#This Row],[Product_ID]],Table4_2[#All],6,FALSE)</f>
        <v>300</v>
      </c>
      <c r="S753" t="s">
        <v>1792</v>
      </c>
      <c r="T753" t="str">
        <f>VLOOKUP(Table7[[#This Row],[Store_ID]],Table5[#All],2,FALSE)</f>
        <v>Aguirre-Keller</v>
      </c>
      <c r="U753" t="str">
        <f>VLOOKUP(Table7[[#This Row],[Store_ID]],Table5[#All],3,FALSE)</f>
        <v>South</v>
      </c>
      <c r="V753" t="str">
        <f>VLOOKUP(Table7[[#This Row],[Store_ID]],Table5[#All],4,FALSE)</f>
        <v>Lake Michael</v>
      </c>
      <c r="W753" t="str">
        <f>VLOOKUP(Table7[[#This Row],[Store_ID]],Table5[#All],5,FALSE)</f>
        <v>Online</v>
      </c>
      <c r="X753">
        <v>2</v>
      </c>
      <c r="Y753">
        <v>838.59</v>
      </c>
      <c r="Z753">
        <v>0.18</v>
      </c>
      <c r="AA753" t="s">
        <v>1829</v>
      </c>
      <c r="AB753">
        <v>1375.2876000000001</v>
      </c>
    </row>
    <row r="754" spans="1:28" x14ac:dyDescent="0.25">
      <c r="A754" t="s">
        <v>2578</v>
      </c>
      <c r="B754" s="2">
        <v>45598</v>
      </c>
      <c r="C754" t="s">
        <v>321</v>
      </c>
      <c r="D754" t="str">
        <f>VLOOKUP(Table7[[#This Row],[Customer_ID]],Table1[#All],2,FALSE)</f>
        <v>Jamie Yoder</v>
      </c>
      <c r="E754">
        <f t="shared" si="34"/>
        <v>2</v>
      </c>
      <c r="F754">
        <f t="shared" si="35"/>
        <v>11</v>
      </c>
      <c r="G754">
        <f t="shared" si="36"/>
        <v>2024</v>
      </c>
      <c r="H754">
        <f>VLOOKUP(Table7[[#This Row],[Customer_ID]],Table1[#All],3,FALSE)</f>
        <v>43</v>
      </c>
      <c r="I754" t="str">
        <f>VLOOKUP(Table7[[#This Row],[Customer_ID]],Table1[#All],4,FALSE)</f>
        <v>Male</v>
      </c>
      <c r="J754" t="str">
        <f>VLOOKUP(Table7[[#This Row],[Customer_ID]],Table1[#All],5,FALSE)</f>
        <v>New Gabrielleville</v>
      </c>
      <c r="K754" t="str">
        <f>VLOOKUP(Table7[[#This Row],[Customer_ID]],Table1[#All],6,FALSE)</f>
        <v>Wisconsin</v>
      </c>
      <c r="L754" t="str">
        <f>VLOOKUP(Table7[[#This Row],[Customer_ID]],Table1[#All],7,FALSE)</f>
        <v>USA</v>
      </c>
      <c r="M754" t="str">
        <f>VLOOKUP(Table7[[#This Row],[Customer_ID]],Table1[#All],8,FALSE)</f>
        <v>Platinum</v>
      </c>
      <c r="N754" t="s">
        <v>1666</v>
      </c>
      <c r="O754" t="str">
        <f>VLOOKUP(Table7[[#This Row],[Product_ID]],Table4_2[#All],3,FALSE)</f>
        <v>Beauty</v>
      </c>
      <c r="P754" t="str">
        <f>VLOOKUP(Table7[[#This Row],[Product_ID]],Table4_2[#All],4,FALSE)</f>
        <v>Haircare</v>
      </c>
      <c r="Q754">
        <f>VLOOKUP(Table7[[#This Row],[Product_ID]],Table4_2[#All],5,FALSE)</f>
        <v>17.309999999999999</v>
      </c>
      <c r="R754">
        <f>VLOOKUP(Table7[[#This Row],[Product_ID]],Table4_2[#All],6,FALSE)</f>
        <v>399</v>
      </c>
      <c r="S754" t="s">
        <v>1776</v>
      </c>
      <c r="T754" t="str">
        <f>VLOOKUP(Table7[[#This Row],[Store_ID]],Table5[#All],2,FALSE)</f>
        <v>Benson-Elliott</v>
      </c>
      <c r="U754" t="str">
        <f>VLOOKUP(Table7[[#This Row],[Store_ID]],Table5[#All],3,FALSE)</f>
        <v>East</v>
      </c>
      <c r="V754" t="str">
        <f>VLOOKUP(Table7[[#This Row],[Store_ID]],Table5[#All],4,FALSE)</f>
        <v>Port Josephberg</v>
      </c>
      <c r="W754" t="str">
        <f>VLOOKUP(Table7[[#This Row],[Store_ID]],Table5[#All],5,FALSE)</f>
        <v>Online</v>
      </c>
      <c r="X754">
        <v>4</v>
      </c>
      <c r="Y754">
        <v>867.94</v>
      </c>
      <c r="Z754">
        <v>0.26</v>
      </c>
      <c r="AA754" t="s">
        <v>1826</v>
      </c>
      <c r="AB754">
        <v>2569.1024000000002</v>
      </c>
    </row>
    <row r="755" spans="1:28" x14ac:dyDescent="0.25">
      <c r="A755" t="s">
        <v>2579</v>
      </c>
      <c r="B755" s="2">
        <v>45591</v>
      </c>
      <c r="C755" t="s">
        <v>643</v>
      </c>
      <c r="D755" t="str">
        <f>VLOOKUP(Table7[[#This Row],[Customer_ID]],Table1[#All],2,FALSE)</f>
        <v>Megan Greer</v>
      </c>
      <c r="E755">
        <f t="shared" si="34"/>
        <v>26</v>
      </c>
      <c r="F755">
        <f t="shared" si="35"/>
        <v>10</v>
      </c>
      <c r="G755">
        <f t="shared" si="36"/>
        <v>2024</v>
      </c>
      <c r="H755">
        <f>VLOOKUP(Table7[[#This Row],[Customer_ID]],Table1[#All],3,FALSE)</f>
        <v>18</v>
      </c>
      <c r="I755" t="str">
        <f>VLOOKUP(Table7[[#This Row],[Customer_ID]],Table1[#All],4,FALSE)</f>
        <v>Female</v>
      </c>
      <c r="J755" t="str">
        <f>VLOOKUP(Table7[[#This Row],[Customer_ID]],Table1[#All],5,FALSE)</f>
        <v>West John</v>
      </c>
      <c r="K755" t="str">
        <f>VLOOKUP(Table7[[#This Row],[Customer_ID]],Table1[#All],6,FALSE)</f>
        <v>Alaska</v>
      </c>
      <c r="L755" t="str">
        <f>VLOOKUP(Table7[[#This Row],[Customer_ID]],Table1[#All],7,FALSE)</f>
        <v>USA</v>
      </c>
      <c r="M755" t="str">
        <f>VLOOKUP(Table7[[#This Row],[Customer_ID]],Table1[#All],8,FALSE)</f>
        <v>Platinum</v>
      </c>
      <c r="N755" t="s">
        <v>1626</v>
      </c>
      <c r="O755" t="str">
        <f>VLOOKUP(Table7[[#This Row],[Product_ID]],Table4_2[#All],3,FALSE)</f>
        <v>Electronics</v>
      </c>
      <c r="P755" t="str">
        <f>VLOOKUP(Table7[[#This Row],[Product_ID]],Table4_2[#All],4,FALSE)</f>
        <v>Mobile</v>
      </c>
      <c r="Q755">
        <f>VLOOKUP(Table7[[#This Row],[Product_ID]],Table4_2[#All],5,FALSE)</f>
        <v>326.06</v>
      </c>
      <c r="R755">
        <f>VLOOKUP(Table7[[#This Row],[Product_ID]],Table4_2[#All],6,FALSE)</f>
        <v>301</v>
      </c>
      <c r="S755" t="s">
        <v>1807</v>
      </c>
      <c r="T755" t="str">
        <f>VLOOKUP(Table7[[#This Row],[Store_ID]],Table5[#All],2,FALSE)</f>
        <v>Holloway Ltd</v>
      </c>
      <c r="U755" t="str">
        <f>VLOOKUP(Table7[[#This Row],[Store_ID]],Table5[#All],3,FALSE)</f>
        <v>North</v>
      </c>
      <c r="V755" t="str">
        <f>VLOOKUP(Table7[[#This Row],[Store_ID]],Table5[#All],4,FALSE)</f>
        <v>Bensonhaven</v>
      </c>
      <c r="W755" t="str">
        <f>VLOOKUP(Table7[[#This Row],[Store_ID]],Table5[#All],5,FALSE)</f>
        <v>Flagship</v>
      </c>
      <c r="X755">
        <v>1</v>
      </c>
      <c r="Y755">
        <v>623.88</v>
      </c>
      <c r="Z755">
        <v>0.25</v>
      </c>
      <c r="AA755" t="s">
        <v>1824</v>
      </c>
      <c r="AB755">
        <v>467.91</v>
      </c>
    </row>
    <row r="756" spans="1:28" x14ac:dyDescent="0.25">
      <c r="A756" t="s">
        <v>2580</v>
      </c>
      <c r="B756" s="2">
        <v>45546</v>
      </c>
      <c r="C756" t="s">
        <v>585</v>
      </c>
      <c r="D756" t="str">
        <f>VLOOKUP(Table7[[#This Row],[Customer_ID]],Table1[#All],2,FALSE)</f>
        <v>Curtis Lam</v>
      </c>
      <c r="E756">
        <f t="shared" si="34"/>
        <v>11</v>
      </c>
      <c r="F756">
        <f t="shared" si="35"/>
        <v>9</v>
      </c>
      <c r="G756">
        <f t="shared" si="36"/>
        <v>2024</v>
      </c>
      <c r="H756">
        <f>VLOOKUP(Table7[[#This Row],[Customer_ID]],Table1[#All],3,FALSE)</f>
        <v>55</v>
      </c>
      <c r="I756" t="str">
        <f>VLOOKUP(Table7[[#This Row],[Customer_ID]],Table1[#All],4,FALSE)</f>
        <v>Male</v>
      </c>
      <c r="J756" t="str">
        <f>VLOOKUP(Table7[[#This Row],[Customer_ID]],Table1[#All],5,FALSE)</f>
        <v>Butlerberg</v>
      </c>
      <c r="K756" t="str">
        <f>VLOOKUP(Table7[[#This Row],[Customer_ID]],Table1[#All],6,FALSE)</f>
        <v>Kentucky</v>
      </c>
      <c r="L756" t="str">
        <f>VLOOKUP(Table7[[#This Row],[Customer_ID]],Table1[#All],7,FALSE)</f>
        <v>USA</v>
      </c>
      <c r="M756" t="str">
        <f>VLOOKUP(Table7[[#This Row],[Customer_ID]],Table1[#All],8,FALSE)</f>
        <v>Platinum</v>
      </c>
      <c r="N756" t="s">
        <v>1632</v>
      </c>
      <c r="O756" t="str">
        <f>VLOOKUP(Table7[[#This Row],[Product_ID]],Table4_2[#All],3,FALSE)</f>
        <v>Electronics</v>
      </c>
      <c r="P756" t="str">
        <f>VLOOKUP(Table7[[#This Row],[Product_ID]],Table4_2[#All],4,FALSE)</f>
        <v>Accessories</v>
      </c>
      <c r="Q756">
        <f>VLOOKUP(Table7[[#This Row],[Product_ID]],Table4_2[#All],5,FALSE)</f>
        <v>450.71</v>
      </c>
      <c r="R756">
        <f>VLOOKUP(Table7[[#This Row],[Product_ID]],Table4_2[#All],6,FALSE)</f>
        <v>389</v>
      </c>
      <c r="S756" t="s">
        <v>1799</v>
      </c>
      <c r="T756" t="str">
        <f>VLOOKUP(Table7[[#This Row],[Store_ID]],Table5[#All],2,FALSE)</f>
        <v>Mcdonald Inc</v>
      </c>
      <c r="U756" t="str">
        <f>VLOOKUP(Table7[[#This Row],[Store_ID]],Table5[#All],3,FALSE)</f>
        <v>South</v>
      </c>
      <c r="V756" t="str">
        <f>VLOOKUP(Table7[[#This Row],[Store_ID]],Table5[#All],4,FALSE)</f>
        <v>Christopherland</v>
      </c>
      <c r="W756" t="str">
        <f>VLOOKUP(Table7[[#This Row],[Store_ID]],Table5[#All],5,FALSE)</f>
        <v>Outlet</v>
      </c>
      <c r="X756">
        <v>2</v>
      </c>
      <c r="Y756">
        <v>567.95000000000005</v>
      </c>
      <c r="Z756">
        <v>0.12</v>
      </c>
      <c r="AA756" t="s">
        <v>1826</v>
      </c>
      <c r="AB756">
        <v>999.5920000000001</v>
      </c>
    </row>
    <row r="757" spans="1:28" x14ac:dyDescent="0.25">
      <c r="A757" t="s">
        <v>2581</v>
      </c>
      <c r="B757" s="2">
        <v>45483</v>
      </c>
      <c r="C757" t="s">
        <v>1017</v>
      </c>
      <c r="D757" t="str">
        <f>VLOOKUP(Table7[[#This Row],[Customer_ID]],Table1[#All],2,FALSE)</f>
        <v>Kristy Dunlap</v>
      </c>
      <c r="E757">
        <f t="shared" si="34"/>
        <v>10</v>
      </c>
      <c r="F757">
        <f t="shared" si="35"/>
        <v>7</v>
      </c>
      <c r="G757">
        <f t="shared" si="36"/>
        <v>2024</v>
      </c>
      <c r="H757">
        <f>VLOOKUP(Table7[[#This Row],[Customer_ID]],Table1[#All],3,FALSE)</f>
        <v>64</v>
      </c>
      <c r="I757" t="str">
        <f>VLOOKUP(Table7[[#This Row],[Customer_ID]],Table1[#All],4,FALSE)</f>
        <v>Female</v>
      </c>
      <c r="J757" t="str">
        <f>VLOOKUP(Table7[[#This Row],[Customer_ID]],Table1[#All],5,FALSE)</f>
        <v>Whiteport</v>
      </c>
      <c r="K757" t="str">
        <f>VLOOKUP(Table7[[#This Row],[Customer_ID]],Table1[#All],6,FALSE)</f>
        <v>North Carolina</v>
      </c>
      <c r="L757" t="str">
        <f>VLOOKUP(Table7[[#This Row],[Customer_ID]],Table1[#All],7,FALSE)</f>
        <v>USA</v>
      </c>
      <c r="M757" t="str">
        <f>VLOOKUP(Table7[[#This Row],[Customer_ID]],Table1[#All],8,FALSE)</f>
        <v>Platinum</v>
      </c>
      <c r="N757" t="s">
        <v>1610</v>
      </c>
      <c r="O757" t="str">
        <f>VLOOKUP(Table7[[#This Row],[Product_ID]],Table4_2[#All],3,FALSE)</f>
        <v>Sports</v>
      </c>
      <c r="P757" t="str">
        <f>VLOOKUP(Table7[[#This Row],[Product_ID]],Table4_2[#All],4,FALSE)</f>
        <v>Team Sports</v>
      </c>
      <c r="Q757">
        <f>VLOOKUP(Table7[[#This Row],[Product_ID]],Table4_2[#All],5,FALSE)</f>
        <v>204.39</v>
      </c>
      <c r="R757">
        <f>VLOOKUP(Table7[[#This Row],[Product_ID]],Table4_2[#All],6,FALSE)</f>
        <v>281</v>
      </c>
      <c r="S757" t="s">
        <v>1810</v>
      </c>
      <c r="T757" t="str">
        <f>VLOOKUP(Table7[[#This Row],[Store_ID]],Table5[#All],2,FALSE)</f>
        <v>Guerrero-Schmitt</v>
      </c>
      <c r="U757" t="str">
        <f>VLOOKUP(Table7[[#This Row],[Store_ID]],Table5[#All],3,FALSE)</f>
        <v>East</v>
      </c>
      <c r="V757" t="str">
        <f>VLOOKUP(Table7[[#This Row],[Store_ID]],Table5[#All],4,FALSE)</f>
        <v>East Stevechester</v>
      </c>
      <c r="W757" t="str">
        <f>VLOOKUP(Table7[[#This Row],[Store_ID]],Table5[#All],5,FALSE)</f>
        <v>Flagship</v>
      </c>
      <c r="X757">
        <v>2</v>
      </c>
      <c r="Y757">
        <v>671.69</v>
      </c>
      <c r="Z757">
        <v>0.19</v>
      </c>
      <c r="AA757" t="s">
        <v>1824</v>
      </c>
      <c r="AB757">
        <v>1088.1378</v>
      </c>
    </row>
    <row r="758" spans="1:28" x14ac:dyDescent="0.25">
      <c r="A758" t="s">
        <v>2582</v>
      </c>
      <c r="B758" s="2">
        <v>45786</v>
      </c>
      <c r="C758" t="s">
        <v>672</v>
      </c>
      <c r="D758" t="str">
        <f>VLOOKUP(Table7[[#This Row],[Customer_ID]],Table1[#All],2,FALSE)</f>
        <v>Ronald Jones</v>
      </c>
      <c r="E758">
        <f t="shared" si="34"/>
        <v>9</v>
      </c>
      <c r="F758">
        <f t="shared" si="35"/>
        <v>5</v>
      </c>
      <c r="G758">
        <f t="shared" si="36"/>
        <v>2025</v>
      </c>
      <c r="H758">
        <f>VLOOKUP(Table7[[#This Row],[Customer_ID]],Table1[#All],3,FALSE)</f>
        <v>26</v>
      </c>
      <c r="I758" t="str">
        <f>VLOOKUP(Table7[[#This Row],[Customer_ID]],Table1[#All],4,FALSE)</f>
        <v>Female</v>
      </c>
      <c r="J758" t="str">
        <f>VLOOKUP(Table7[[#This Row],[Customer_ID]],Table1[#All],5,FALSE)</f>
        <v>Brownshire</v>
      </c>
      <c r="K758" t="str">
        <f>VLOOKUP(Table7[[#This Row],[Customer_ID]],Table1[#All],6,FALSE)</f>
        <v>Tennessee</v>
      </c>
      <c r="L758" t="str">
        <f>VLOOKUP(Table7[[#This Row],[Customer_ID]],Table1[#All],7,FALSE)</f>
        <v>USA</v>
      </c>
      <c r="M758" t="str">
        <f>VLOOKUP(Table7[[#This Row],[Customer_ID]],Table1[#All],8,FALSE)</f>
        <v>Silver</v>
      </c>
      <c r="N758" t="s">
        <v>1557</v>
      </c>
      <c r="O758" t="str">
        <f>VLOOKUP(Table7[[#This Row],[Product_ID]],Table4_2[#All],3,FALSE)</f>
        <v>Beauty</v>
      </c>
      <c r="P758" t="str">
        <f>VLOOKUP(Table7[[#This Row],[Product_ID]],Table4_2[#All],4,FALSE)</f>
        <v>Skincare</v>
      </c>
      <c r="Q758">
        <f>VLOOKUP(Table7[[#This Row],[Product_ID]],Table4_2[#All],5,FALSE)</f>
        <v>312.8</v>
      </c>
      <c r="R758">
        <f>VLOOKUP(Table7[[#This Row],[Product_ID]],Table4_2[#All],6,FALSE)</f>
        <v>350</v>
      </c>
      <c r="S758" t="s">
        <v>1779</v>
      </c>
      <c r="T758" t="str">
        <f>VLOOKUP(Table7[[#This Row],[Store_ID]],Table5[#All],2,FALSE)</f>
        <v>Martinez-Mullins</v>
      </c>
      <c r="U758" t="str">
        <f>VLOOKUP(Table7[[#This Row],[Store_ID]],Table5[#All],3,FALSE)</f>
        <v>South</v>
      </c>
      <c r="V758" t="str">
        <f>VLOOKUP(Table7[[#This Row],[Store_ID]],Table5[#All],4,FALSE)</f>
        <v>Williamsfurt</v>
      </c>
      <c r="W758" t="str">
        <f>VLOOKUP(Table7[[#This Row],[Store_ID]],Table5[#All],5,FALSE)</f>
        <v>Online</v>
      </c>
      <c r="X758">
        <v>2</v>
      </c>
      <c r="Y758">
        <v>257.95999999999998</v>
      </c>
      <c r="Z758">
        <v>0.21</v>
      </c>
      <c r="AA758" t="s">
        <v>1826</v>
      </c>
      <c r="AB758">
        <v>407.57679999999999</v>
      </c>
    </row>
    <row r="759" spans="1:28" x14ac:dyDescent="0.25">
      <c r="A759" t="s">
        <v>2583</v>
      </c>
      <c r="B759" s="2">
        <v>45475</v>
      </c>
      <c r="C759" t="s">
        <v>666</v>
      </c>
      <c r="D759" t="str">
        <f>VLOOKUP(Table7[[#This Row],[Customer_ID]],Table1[#All],2,FALSE)</f>
        <v>Tiffany Herrera</v>
      </c>
      <c r="E759">
        <f t="shared" si="34"/>
        <v>2</v>
      </c>
      <c r="F759">
        <f t="shared" si="35"/>
        <v>7</v>
      </c>
      <c r="G759">
        <f t="shared" si="36"/>
        <v>2024</v>
      </c>
      <c r="H759">
        <f>VLOOKUP(Table7[[#This Row],[Customer_ID]],Table1[#All],3,FALSE)</f>
        <v>52</v>
      </c>
      <c r="I759" t="str">
        <f>VLOOKUP(Table7[[#This Row],[Customer_ID]],Table1[#All],4,FALSE)</f>
        <v>Male</v>
      </c>
      <c r="J759" t="str">
        <f>VLOOKUP(Table7[[#This Row],[Customer_ID]],Table1[#All],5,FALSE)</f>
        <v>New Dianebury</v>
      </c>
      <c r="K759" t="str">
        <f>VLOOKUP(Table7[[#This Row],[Customer_ID]],Table1[#All],6,FALSE)</f>
        <v>Virginia</v>
      </c>
      <c r="L759" t="str">
        <f>VLOOKUP(Table7[[#This Row],[Customer_ID]],Table1[#All],7,FALSE)</f>
        <v>USA</v>
      </c>
      <c r="M759" t="str">
        <f>VLOOKUP(Table7[[#This Row],[Customer_ID]],Table1[#All],8,FALSE)</f>
        <v>Platinum</v>
      </c>
      <c r="N759" t="s">
        <v>1744</v>
      </c>
      <c r="O759" t="str">
        <f>VLOOKUP(Table7[[#This Row],[Product_ID]],Table4_2[#All],3,FALSE)</f>
        <v>Electronics</v>
      </c>
      <c r="P759" t="str">
        <f>VLOOKUP(Table7[[#This Row],[Product_ID]],Table4_2[#All],4,FALSE)</f>
        <v>Audio</v>
      </c>
      <c r="Q759">
        <f>VLOOKUP(Table7[[#This Row],[Product_ID]],Table4_2[#All],5,FALSE)</f>
        <v>431.67</v>
      </c>
      <c r="R759">
        <f>VLOOKUP(Table7[[#This Row],[Product_ID]],Table4_2[#All],6,FALSE)</f>
        <v>73</v>
      </c>
      <c r="S759" t="s">
        <v>1813</v>
      </c>
      <c r="T759" t="str">
        <f>VLOOKUP(Table7[[#This Row],[Store_ID]],Table5[#All],2,FALSE)</f>
        <v>Mann-Austin</v>
      </c>
      <c r="U759" t="str">
        <f>VLOOKUP(Table7[[#This Row],[Store_ID]],Table5[#All],3,FALSE)</f>
        <v>East</v>
      </c>
      <c r="V759" t="str">
        <f>VLOOKUP(Table7[[#This Row],[Store_ID]],Table5[#All],4,FALSE)</f>
        <v>Vasquezborough</v>
      </c>
      <c r="W759" t="str">
        <f>VLOOKUP(Table7[[#This Row],[Store_ID]],Table5[#All],5,FALSE)</f>
        <v>Online</v>
      </c>
      <c r="X759">
        <v>4</v>
      </c>
      <c r="Y759">
        <v>281.48</v>
      </c>
      <c r="Z759">
        <v>0.27</v>
      </c>
      <c r="AA759" t="s">
        <v>1826</v>
      </c>
      <c r="AB759">
        <v>821.92160000000001</v>
      </c>
    </row>
    <row r="760" spans="1:28" x14ac:dyDescent="0.25">
      <c r="A760" t="s">
        <v>2584</v>
      </c>
      <c r="B760" s="2">
        <v>45470</v>
      </c>
      <c r="C760" t="s">
        <v>996</v>
      </c>
      <c r="D760" t="str">
        <f>VLOOKUP(Table7[[#This Row],[Customer_ID]],Table1[#All],2,FALSE)</f>
        <v>Robert House</v>
      </c>
      <c r="E760">
        <f t="shared" si="34"/>
        <v>27</v>
      </c>
      <c r="F760">
        <f t="shared" si="35"/>
        <v>6</v>
      </c>
      <c r="G760">
        <f t="shared" si="36"/>
        <v>2024</v>
      </c>
      <c r="H760">
        <f>VLOOKUP(Table7[[#This Row],[Customer_ID]],Table1[#All],3,FALSE)</f>
        <v>34</v>
      </c>
      <c r="I760" t="str">
        <f>VLOOKUP(Table7[[#This Row],[Customer_ID]],Table1[#All],4,FALSE)</f>
        <v>Male</v>
      </c>
      <c r="J760" t="str">
        <f>VLOOKUP(Table7[[#This Row],[Customer_ID]],Table1[#All],5,FALSE)</f>
        <v>Lake James</v>
      </c>
      <c r="K760" t="str">
        <f>VLOOKUP(Table7[[#This Row],[Customer_ID]],Table1[#All],6,FALSE)</f>
        <v>Maryland</v>
      </c>
      <c r="L760" t="str">
        <f>VLOOKUP(Table7[[#This Row],[Customer_ID]],Table1[#All],7,FALSE)</f>
        <v>USA</v>
      </c>
      <c r="M760" t="str">
        <f>VLOOKUP(Table7[[#This Row],[Customer_ID]],Table1[#All],8,FALSE)</f>
        <v>Gold</v>
      </c>
      <c r="N760" t="s">
        <v>1588</v>
      </c>
      <c r="O760" t="str">
        <f>VLOOKUP(Table7[[#This Row],[Product_ID]],Table4_2[#All],3,FALSE)</f>
        <v>Sports</v>
      </c>
      <c r="P760" t="str">
        <f>VLOOKUP(Table7[[#This Row],[Product_ID]],Table4_2[#All],4,FALSE)</f>
        <v>Accessories</v>
      </c>
      <c r="Q760">
        <f>VLOOKUP(Table7[[#This Row],[Product_ID]],Table4_2[#All],5,FALSE)</f>
        <v>131.51</v>
      </c>
      <c r="R760">
        <f>VLOOKUP(Table7[[#This Row],[Product_ID]],Table4_2[#All],6,FALSE)</f>
        <v>281.95833333333331</v>
      </c>
      <c r="S760" t="s">
        <v>1792</v>
      </c>
      <c r="T760" t="str">
        <f>VLOOKUP(Table7[[#This Row],[Store_ID]],Table5[#All],2,FALSE)</f>
        <v>Aguirre-Keller</v>
      </c>
      <c r="U760" t="str">
        <f>VLOOKUP(Table7[[#This Row],[Store_ID]],Table5[#All],3,FALSE)</f>
        <v>South</v>
      </c>
      <c r="V760" t="str">
        <f>VLOOKUP(Table7[[#This Row],[Store_ID]],Table5[#All],4,FALSE)</f>
        <v>Lake Michael</v>
      </c>
      <c r="W760" t="str">
        <f>VLOOKUP(Table7[[#This Row],[Store_ID]],Table5[#All],5,FALSE)</f>
        <v>Online</v>
      </c>
      <c r="X760">
        <v>1</v>
      </c>
      <c r="Y760">
        <v>202.13</v>
      </c>
      <c r="Z760">
        <v>0.13</v>
      </c>
      <c r="AA760" t="s">
        <v>1829</v>
      </c>
      <c r="AB760">
        <v>175.85310000000001</v>
      </c>
    </row>
    <row r="761" spans="1:28" x14ac:dyDescent="0.25">
      <c r="A761" t="s">
        <v>2585</v>
      </c>
      <c r="B761" s="2">
        <v>45243</v>
      </c>
      <c r="C761" t="s">
        <v>863</v>
      </c>
      <c r="D761" t="str">
        <f>VLOOKUP(Table7[[#This Row],[Customer_ID]],Table1[#All],2,FALSE)</f>
        <v>Daisy Johnson DDS</v>
      </c>
      <c r="E761">
        <f t="shared" si="34"/>
        <v>13</v>
      </c>
      <c r="F761">
        <f t="shared" si="35"/>
        <v>11</v>
      </c>
      <c r="G761">
        <f t="shared" si="36"/>
        <v>2023</v>
      </c>
      <c r="H761">
        <f>VLOOKUP(Table7[[#This Row],[Customer_ID]],Table1[#All],3,FALSE)</f>
        <v>64</v>
      </c>
      <c r="I761" t="str">
        <f>VLOOKUP(Table7[[#This Row],[Customer_ID]],Table1[#All],4,FALSE)</f>
        <v>Male</v>
      </c>
      <c r="J761" t="str">
        <f>VLOOKUP(Table7[[#This Row],[Customer_ID]],Table1[#All],5,FALSE)</f>
        <v>North Stephanie</v>
      </c>
      <c r="K761" t="str">
        <f>VLOOKUP(Table7[[#This Row],[Customer_ID]],Table1[#All],6,FALSE)</f>
        <v>Nebraska</v>
      </c>
      <c r="L761" t="str">
        <f>VLOOKUP(Table7[[#This Row],[Customer_ID]],Table1[#All],7,FALSE)</f>
        <v>USA</v>
      </c>
      <c r="M761" t="str">
        <f>VLOOKUP(Table7[[#This Row],[Customer_ID]],Table1[#All],8,FALSE)</f>
        <v>Platinum</v>
      </c>
      <c r="N761" t="s">
        <v>1696</v>
      </c>
      <c r="O761" t="str">
        <f>VLOOKUP(Table7[[#This Row],[Product_ID]],Table4_2[#All],3,FALSE)</f>
        <v>Electronics</v>
      </c>
      <c r="P761" t="str">
        <f>VLOOKUP(Table7[[#This Row],[Product_ID]],Table4_2[#All],4,FALSE)</f>
        <v>Audio</v>
      </c>
      <c r="Q761">
        <f>VLOOKUP(Table7[[#This Row],[Product_ID]],Table4_2[#All],5,FALSE)</f>
        <v>403.71</v>
      </c>
      <c r="R761">
        <f>VLOOKUP(Table7[[#This Row],[Product_ID]],Table4_2[#All],6,FALSE)</f>
        <v>159</v>
      </c>
      <c r="S761" t="s">
        <v>1773</v>
      </c>
      <c r="T761" t="str">
        <f>VLOOKUP(Table7[[#This Row],[Store_ID]],Table5[#All],2,FALSE)</f>
        <v>Gray Ltd</v>
      </c>
      <c r="U761" t="str">
        <f>VLOOKUP(Table7[[#This Row],[Store_ID]],Table5[#All],3,FALSE)</f>
        <v>North</v>
      </c>
      <c r="V761" t="str">
        <f>VLOOKUP(Table7[[#This Row],[Store_ID]],Table5[#All],4,FALSE)</f>
        <v>New Michaelchester</v>
      </c>
      <c r="W761" t="str">
        <f>VLOOKUP(Table7[[#This Row],[Store_ID]],Table5[#All],5,FALSE)</f>
        <v>Outlet</v>
      </c>
      <c r="X761">
        <v>1</v>
      </c>
      <c r="Y761">
        <v>370.66</v>
      </c>
      <c r="Z761">
        <v>0.01</v>
      </c>
      <c r="AA761" t="s">
        <v>1826</v>
      </c>
      <c r="AB761">
        <v>366.95339999999999</v>
      </c>
    </row>
    <row r="762" spans="1:28" x14ac:dyDescent="0.25">
      <c r="A762" t="s">
        <v>2586</v>
      </c>
      <c r="B762" s="2">
        <v>45341</v>
      </c>
      <c r="C762" t="s">
        <v>32</v>
      </c>
      <c r="D762" t="str">
        <f>VLOOKUP(Table7[[#This Row],[Customer_ID]],Table1[#All],2,FALSE)</f>
        <v>Christine Vaughn</v>
      </c>
      <c r="E762">
        <f t="shared" si="34"/>
        <v>19</v>
      </c>
      <c r="F762">
        <f t="shared" si="35"/>
        <v>2</v>
      </c>
      <c r="G762">
        <f t="shared" si="36"/>
        <v>2024</v>
      </c>
      <c r="H762">
        <f>VLOOKUP(Table7[[#This Row],[Customer_ID]],Table1[#All],3,FALSE)</f>
        <v>24</v>
      </c>
      <c r="I762" t="str">
        <f>VLOOKUP(Table7[[#This Row],[Customer_ID]],Table1[#All],4,FALSE)</f>
        <v>Male</v>
      </c>
      <c r="J762" t="str">
        <f>VLOOKUP(Table7[[#This Row],[Customer_ID]],Table1[#All],5,FALSE)</f>
        <v>East Amandamouth</v>
      </c>
      <c r="K762" t="str">
        <f>VLOOKUP(Table7[[#This Row],[Customer_ID]],Table1[#All],6,FALSE)</f>
        <v>Oregon</v>
      </c>
      <c r="L762" t="str">
        <f>VLOOKUP(Table7[[#This Row],[Customer_ID]],Table1[#All],7,FALSE)</f>
        <v>USA</v>
      </c>
      <c r="M762" t="str">
        <f>VLOOKUP(Table7[[#This Row],[Customer_ID]],Table1[#All],8,FALSE)</f>
        <v>Bronze</v>
      </c>
      <c r="N762" t="s">
        <v>1670</v>
      </c>
      <c r="O762" t="str">
        <f>VLOOKUP(Table7[[#This Row],[Product_ID]],Table4_2[#All],3,FALSE)</f>
        <v>Sports</v>
      </c>
      <c r="P762" t="str">
        <f>VLOOKUP(Table7[[#This Row],[Product_ID]],Table4_2[#All],4,FALSE)</f>
        <v>Equipment</v>
      </c>
      <c r="Q762">
        <f>VLOOKUP(Table7[[#This Row],[Product_ID]],Table4_2[#All],5,FALSE)</f>
        <v>103.45</v>
      </c>
      <c r="R762">
        <f>VLOOKUP(Table7[[#This Row],[Product_ID]],Table4_2[#All],6,FALSE)</f>
        <v>465</v>
      </c>
      <c r="S762" t="s">
        <v>1794</v>
      </c>
      <c r="T762" t="str">
        <f>VLOOKUP(Table7[[#This Row],[Store_ID]],Table5[#All],2,FALSE)</f>
        <v>Thomas, Bridges and Harris</v>
      </c>
      <c r="U762" t="str">
        <f>VLOOKUP(Table7[[#This Row],[Store_ID]],Table5[#All],3,FALSE)</f>
        <v>North</v>
      </c>
      <c r="V762" t="str">
        <f>VLOOKUP(Table7[[#This Row],[Store_ID]],Table5[#All],4,FALSE)</f>
        <v>Sabrinatown</v>
      </c>
      <c r="W762" t="str">
        <f>VLOOKUP(Table7[[#This Row],[Store_ID]],Table5[#All],5,FALSE)</f>
        <v>Online</v>
      </c>
      <c r="X762">
        <v>4</v>
      </c>
      <c r="Y762">
        <v>731.53</v>
      </c>
      <c r="Z762">
        <v>0.12</v>
      </c>
      <c r="AA762" t="s">
        <v>1824</v>
      </c>
      <c r="AB762">
        <v>2574.9856</v>
      </c>
    </row>
    <row r="763" spans="1:28" x14ac:dyDescent="0.25">
      <c r="A763" t="s">
        <v>2587</v>
      </c>
      <c r="B763" s="2">
        <v>45371</v>
      </c>
      <c r="C763" t="s">
        <v>550</v>
      </c>
      <c r="D763" t="str">
        <f>VLOOKUP(Table7[[#This Row],[Customer_ID]],Table1[#All],2,FALSE)</f>
        <v>Jason Wheeler</v>
      </c>
      <c r="E763">
        <f t="shared" si="34"/>
        <v>20</v>
      </c>
      <c r="F763">
        <f t="shared" si="35"/>
        <v>3</v>
      </c>
      <c r="G763">
        <f t="shared" si="36"/>
        <v>2024</v>
      </c>
      <c r="H763">
        <f>VLOOKUP(Table7[[#This Row],[Customer_ID]],Table1[#All],3,FALSE)</f>
        <v>47</v>
      </c>
      <c r="I763" t="str">
        <f>VLOOKUP(Table7[[#This Row],[Customer_ID]],Table1[#All],4,FALSE)</f>
        <v>Female</v>
      </c>
      <c r="J763" t="str">
        <f>VLOOKUP(Table7[[#This Row],[Customer_ID]],Table1[#All],5,FALSE)</f>
        <v>Carolview</v>
      </c>
      <c r="K763" t="str">
        <f>VLOOKUP(Table7[[#This Row],[Customer_ID]],Table1[#All],6,FALSE)</f>
        <v>Illinois</v>
      </c>
      <c r="L763" t="str">
        <f>VLOOKUP(Table7[[#This Row],[Customer_ID]],Table1[#All],7,FALSE)</f>
        <v>USA</v>
      </c>
      <c r="M763" t="str">
        <f>VLOOKUP(Table7[[#This Row],[Customer_ID]],Table1[#All],8,FALSE)</f>
        <v>Platinum</v>
      </c>
      <c r="N763" t="s">
        <v>1704</v>
      </c>
      <c r="O763" t="str">
        <f>VLOOKUP(Table7[[#This Row],[Product_ID]],Table4_2[#All],3,FALSE)</f>
        <v>Home</v>
      </c>
      <c r="P763" t="str">
        <f>VLOOKUP(Table7[[#This Row],[Product_ID]],Table4_2[#All],4,FALSE)</f>
        <v>Decor</v>
      </c>
      <c r="Q763">
        <f>VLOOKUP(Table7[[#This Row],[Product_ID]],Table4_2[#All],5,FALSE)</f>
        <v>325.26</v>
      </c>
      <c r="R763">
        <f>VLOOKUP(Table7[[#This Row],[Product_ID]],Table4_2[#All],6,FALSE)</f>
        <v>400</v>
      </c>
      <c r="S763" t="s">
        <v>1757</v>
      </c>
      <c r="T763" t="str">
        <f>VLOOKUP(Table7[[#This Row],[Store_ID]],Table5[#All],2,FALSE)</f>
        <v>Martinez, Adkins and Johnson</v>
      </c>
      <c r="U763" t="str">
        <f>VLOOKUP(Table7[[#This Row],[Store_ID]],Table5[#All],3,FALSE)</f>
        <v>North</v>
      </c>
      <c r="V763" t="str">
        <f>VLOOKUP(Table7[[#This Row],[Store_ID]],Table5[#All],4,FALSE)</f>
        <v>Danielmouth</v>
      </c>
      <c r="W763" t="str">
        <f>VLOOKUP(Table7[[#This Row],[Store_ID]],Table5[#All],5,FALSE)</f>
        <v>Flagship</v>
      </c>
      <c r="X763">
        <v>3</v>
      </c>
      <c r="Y763">
        <v>468.25</v>
      </c>
      <c r="Z763">
        <v>7.0000000000000007E-2</v>
      </c>
      <c r="AA763" t="s">
        <v>1826</v>
      </c>
      <c r="AB763">
        <v>1306.4175</v>
      </c>
    </row>
    <row r="764" spans="1:28" x14ac:dyDescent="0.25">
      <c r="A764" t="s">
        <v>2588</v>
      </c>
      <c r="B764" s="2">
        <v>45360</v>
      </c>
      <c r="C764" t="s">
        <v>14</v>
      </c>
      <c r="D764" t="str">
        <f>VLOOKUP(Table7[[#This Row],[Customer_ID]],Table1[#All],2,FALSE)</f>
        <v>Eugene Nelson</v>
      </c>
      <c r="E764">
        <f t="shared" si="34"/>
        <v>9</v>
      </c>
      <c r="F764">
        <f t="shared" si="35"/>
        <v>3</v>
      </c>
      <c r="G764">
        <f t="shared" si="36"/>
        <v>2024</v>
      </c>
      <c r="H764">
        <f>VLOOKUP(Table7[[#This Row],[Customer_ID]],Table1[#All],3,FALSE)</f>
        <v>26</v>
      </c>
      <c r="I764" t="str">
        <f>VLOOKUP(Table7[[#This Row],[Customer_ID]],Table1[#All],4,FALSE)</f>
        <v>Female</v>
      </c>
      <c r="J764" t="str">
        <f>VLOOKUP(Table7[[#This Row],[Customer_ID]],Table1[#All],5,FALSE)</f>
        <v>Phillipsmouth</v>
      </c>
      <c r="K764" t="str">
        <f>VLOOKUP(Table7[[#This Row],[Customer_ID]],Table1[#All],6,FALSE)</f>
        <v>North Dakota</v>
      </c>
      <c r="L764" t="str">
        <f>VLOOKUP(Table7[[#This Row],[Customer_ID]],Table1[#All],7,FALSE)</f>
        <v>USA</v>
      </c>
      <c r="M764" t="str">
        <f>VLOOKUP(Table7[[#This Row],[Customer_ID]],Table1[#All],8,FALSE)</f>
        <v>Platinum</v>
      </c>
      <c r="N764" t="s">
        <v>1682</v>
      </c>
      <c r="O764" t="str">
        <f>VLOOKUP(Table7[[#This Row],[Product_ID]],Table4_2[#All],3,FALSE)</f>
        <v>Electronics</v>
      </c>
      <c r="P764" t="str">
        <f>VLOOKUP(Table7[[#This Row],[Product_ID]],Table4_2[#All],4,FALSE)</f>
        <v>Accessories</v>
      </c>
      <c r="Q764">
        <f>VLOOKUP(Table7[[#This Row],[Product_ID]],Table4_2[#All],5,FALSE)</f>
        <v>349.17</v>
      </c>
      <c r="R764">
        <f>VLOOKUP(Table7[[#This Row],[Product_ID]],Table4_2[#All],6,FALSE)</f>
        <v>476</v>
      </c>
      <c r="S764" t="s">
        <v>1752</v>
      </c>
      <c r="T764" t="str">
        <f>VLOOKUP(Table7[[#This Row],[Store_ID]],Table5[#All],2,FALSE)</f>
        <v>Rivera-Warner</v>
      </c>
      <c r="U764" t="str">
        <f>VLOOKUP(Table7[[#This Row],[Store_ID]],Table5[#All],3,FALSE)</f>
        <v>East</v>
      </c>
      <c r="V764" t="str">
        <f>VLOOKUP(Table7[[#This Row],[Store_ID]],Table5[#All],4,FALSE)</f>
        <v>Washingtonfurt</v>
      </c>
      <c r="W764" t="str">
        <f>VLOOKUP(Table7[[#This Row],[Store_ID]],Table5[#All],5,FALSE)</f>
        <v>Flagship</v>
      </c>
      <c r="X764">
        <v>1</v>
      </c>
      <c r="Y764">
        <v>928.72</v>
      </c>
      <c r="Z764">
        <v>0.1</v>
      </c>
      <c r="AA764" t="s">
        <v>1829</v>
      </c>
      <c r="AB764">
        <v>835.84800000000007</v>
      </c>
    </row>
    <row r="765" spans="1:28" x14ac:dyDescent="0.25">
      <c r="A765" t="s">
        <v>2589</v>
      </c>
      <c r="B765" s="2">
        <v>45499</v>
      </c>
      <c r="C765" t="s">
        <v>360</v>
      </c>
      <c r="D765" t="str">
        <f>VLOOKUP(Table7[[#This Row],[Customer_ID]],Table1[#All],2,FALSE)</f>
        <v>Colleen Maynard</v>
      </c>
      <c r="E765">
        <f t="shared" si="34"/>
        <v>26</v>
      </c>
      <c r="F765">
        <f t="shared" si="35"/>
        <v>7</v>
      </c>
      <c r="G765">
        <f t="shared" si="36"/>
        <v>2024</v>
      </c>
      <c r="H765">
        <f>VLOOKUP(Table7[[#This Row],[Customer_ID]],Table1[#All],3,FALSE)</f>
        <v>29</v>
      </c>
      <c r="I765" t="str">
        <f>VLOOKUP(Table7[[#This Row],[Customer_ID]],Table1[#All],4,FALSE)</f>
        <v>Male</v>
      </c>
      <c r="J765" t="str">
        <f>VLOOKUP(Table7[[#This Row],[Customer_ID]],Table1[#All],5,FALSE)</f>
        <v>Singletonmouth</v>
      </c>
      <c r="K765" t="str">
        <f>VLOOKUP(Table7[[#This Row],[Customer_ID]],Table1[#All],6,FALSE)</f>
        <v>Utah</v>
      </c>
      <c r="L765" t="str">
        <f>VLOOKUP(Table7[[#This Row],[Customer_ID]],Table1[#All],7,FALSE)</f>
        <v>USA</v>
      </c>
      <c r="M765" t="str">
        <f>VLOOKUP(Table7[[#This Row],[Customer_ID]],Table1[#All],8,FALSE)</f>
        <v>Gold</v>
      </c>
      <c r="N765" t="s">
        <v>1553</v>
      </c>
      <c r="O765" t="str">
        <f>VLOOKUP(Table7[[#This Row],[Product_ID]],Table4_2[#All],3,FALSE)</f>
        <v>Clothing</v>
      </c>
      <c r="P765" t="str">
        <f>VLOOKUP(Table7[[#This Row],[Product_ID]],Table4_2[#All],4,FALSE)</f>
        <v>Bottoms</v>
      </c>
      <c r="Q765">
        <f>VLOOKUP(Table7[[#This Row],[Product_ID]],Table4_2[#All],5,FALSE)</f>
        <v>306.45999999999998</v>
      </c>
      <c r="R765">
        <f>VLOOKUP(Table7[[#This Row],[Product_ID]],Table4_2[#All],6,FALSE)</f>
        <v>487</v>
      </c>
      <c r="S765" t="s">
        <v>1810</v>
      </c>
      <c r="T765" t="str">
        <f>VLOOKUP(Table7[[#This Row],[Store_ID]],Table5[#All],2,FALSE)</f>
        <v>Guerrero-Schmitt</v>
      </c>
      <c r="U765" t="str">
        <f>VLOOKUP(Table7[[#This Row],[Store_ID]],Table5[#All],3,FALSE)</f>
        <v>East</v>
      </c>
      <c r="V765" t="str">
        <f>VLOOKUP(Table7[[#This Row],[Store_ID]],Table5[#All],4,FALSE)</f>
        <v>East Stevechester</v>
      </c>
      <c r="W765" t="str">
        <f>VLOOKUP(Table7[[#This Row],[Store_ID]],Table5[#All],5,FALSE)</f>
        <v>Flagship</v>
      </c>
      <c r="X765">
        <v>3</v>
      </c>
      <c r="Y765">
        <v>217.22</v>
      </c>
      <c r="Z765">
        <v>0.06</v>
      </c>
      <c r="AA765" t="s">
        <v>1826</v>
      </c>
      <c r="AB765">
        <v>612.56039999999996</v>
      </c>
    </row>
    <row r="766" spans="1:28" x14ac:dyDescent="0.25">
      <c r="A766" t="s">
        <v>2590</v>
      </c>
      <c r="B766" s="2">
        <v>45745</v>
      </c>
      <c r="C766" t="s">
        <v>1260</v>
      </c>
      <c r="D766" t="str">
        <f>VLOOKUP(Table7[[#This Row],[Customer_ID]],Table1[#All],2,FALSE)</f>
        <v>Eric Wolfe</v>
      </c>
      <c r="E766">
        <f t="shared" si="34"/>
        <v>29</v>
      </c>
      <c r="F766">
        <f t="shared" si="35"/>
        <v>3</v>
      </c>
      <c r="G766">
        <f t="shared" si="36"/>
        <v>2025</v>
      </c>
      <c r="H766">
        <f>VLOOKUP(Table7[[#This Row],[Customer_ID]],Table1[#All],3,FALSE)</f>
        <v>18</v>
      </c>
      <c r="I766" t="str">
        <f>VLOOKUP(Table7[[#This Row],[Customer_ID]],Table1[#All],4,FALSE)</f>
        <v>Female</v>
      </c>
      <c r="J766" t="str">
        <f>VLOOKUP(Table7[[#This Row],[Customer_ID]],Table1[#All],5,FALSE)</f>
        <v>Garciaview</v>
      </c>
      <c r="K766" t="str">
        <f>VLOOKUP(Table7[[#This Row],[Customer_ID]],Table1[#All],6,FALSE)</f>
        <v>Louisiana</v>
      </c>
      <c r="L766" t="str">
        <f>VLOOKUP(Table7[[#This Row],[Customer_ID]],Table1[#All],7,FALSE)</f>
        <v>USA</v>
      </c>
      <c r="M766" t="str">
        <f>VLOOKUP(Table7[[#This Row],[Customer_ID]],Table1[#All],8,FALSE)</f>
        <v>Gold</v>
      </c>
      <c r="N766" t="s">
        <v>1596</v>
      </c>
      <c r="O766" t="str">
        <f>VLOOKUP(Table7[[#This Row],[Product_ID]],Table4_2[#All],3,FALSE)</f>
        <v>Sports</v>
      </c>
      <c r="P766" t="str">
        <f>VLOOKUP(Table7[[#This Row],[Product_ID]],Table4_2[#All],4,FALSE)</f>
        <v>Outdoor</v>
      </c>
      <c r="Q766">
        <f>VLOOKUP(Table7[[#This Row],[Product_ID]],Table4_2[#All],5,FALSE)</f>
        <v>166.06</v>
      </c>
      <c r="R766">
        <f>VLOOKUP(Table7[[#This Row],[Product_ID]],Table4_2[#All],6,FALSE)</f>
        <v>340</v>
      </c>
      <c r="S766" t="s">
        <v>1766</v>
      </c>
      <c r="T766" t="str">
        <f>VLOOKUP(Table7[[#This Row],[Store_ID]],Table5[#All],2,FALSE)</f>
        <v>Johnson-Wright</v>
      </c>
      <c r="U766" t="str">
        <f>VLOOKUP(Table7[[#This Row],[Store_ID]],Table5[#All],3,FALSE)</f>
        <v>North</v>
      </c>
      <c r="V766" t="str">
        <f>VLOOKUP(Table7[[#This Row],[Store_ID]],Table5[#All],4,FALSE)</f>
        <v>Hoodberg</v>
      </c>
      <c r="W766" t="str">
        <f>VLOOKUP(Table7[[#This Row],[Store_ID]],Table5[#All],5,FALSE)</f>
        <v>Outlet</v>
      </c>
      <c r="X766">
        <v>1</v>
      </c>
      <c r="Y766">
        <v>387.99</v>
      </c>
      <c r="Z766">
        <v>0.3</v>
      </c>
      <c r="AA766" t="s">
        <v>1824</v>
      </c>
      <c r="AB766">
        <v>271.59300000000002</v>
      </c>
    </row>
    <row r="767" spans="1:28" x14ac:dyDescent="0.25">
      <c r="A767" t="s">
        <v>2591</v>
      </c>
      <c r="B767" s="2">
        <v>45718</v>
      </c>
      <c r="C767" t="s">
        <v>1466</v>
      </c>
      <c r="D767" t="str">
        <f>VLOOKUP(Table7[[#This Row],[Customer_ID]],Table1[#All],2,FALSE)</f>
        <v>Elizabeth Foster</v>
      </c>
      <c r="E767">
        <f t="shared" si="34"/>
        <v>2</v>
      </c>
      <c r="F767">
        <f t="shared" si="35"/>
        <v>3</v>
      </c>
      <c r="G767">
        <f t="shared" si="36"/>
        <v>2025</v>
      </c>
      <c r="H767">
        <f>VLOOKUP(Table7[[#This Row],[Customer_ID]],Table1[#All],3,FALSE)</f>
        <v>33</v>
      </c>
      <c r="I767" t="str">
        <f>VLOOKUP(Table7[[#This Row],[Customer_ID]],Table1[#All],4,FALSE)</f>
        <v>Female</v>
      </c>
      <c r="J767" t="str">
        <f>VLOOKUP(Table7[[#This Row],[Customer_ID]],Table1[#All],5,FALSE)</f>
        <v>Anthonymouth</v>
      </c>
      <c r="K767" t="str">
        <f>VLOOKUP(Table7[[#This Row],[Customer_ID]],Table1[#All],6,FALSE)</f>
        <v>Oklahoma</v>
      </c>
      <c r="L767" t="str">
        <f>VLOOKUP(Table7[[#This Row],[Customer_ID]],Table1[#All],7,FALSE)</f>
        <v>USA</v>
      </c>
      <c r="M767" t="str">
        <f>VLOOKUP(Table7[[#This Row],[Customer_ID]],Table1[#All],8,FALSE)</f>
        <v>Gold</v>
      </c>
      <c r="N767" t="s">
        <v>1584</v>
      </c>
      <c r="O767" t="str">
        <f>VLOOKUP(Table7[[#This Row],[Product_ID]],Table4_2[#All],3,FALSE)</f>
        <v>Clothing</v>
      </c>
      <c r="P767" t="str">
        <f>VLOOKUP(Table7[[#This Row],[Product_ID]],Table4_2[#All],4,FALSE)</f>
        <v>Bottoms</v>
      </c>
      <c r="Q767">
        <f>VLOOKUP(Table7[[#This Row],[Product_ID]],Table4_2[#All],5,FALSE)</f>
        <v>265.73266666666666</v>
      </c>
      <c r="R767">
        <f>VLOOKUP(Table7[[#This Row],[Product_ID]],Table4_2[#All],6,FALSE)</f>
        <v>343</v>
      </c>
      <c r="S767" t="s">
        <v>1776</v>
      </c>
      <c r="T767" t="str">
        <f>VLOOKUP(Table7[[#This Row],[Store_ID]],Table5[#All],2,FALSE)</f>
        <v>Benson-Elliott</v>
      </c>
      <c r="U767" t="str">
        <f>VLOOKUP(Table7[[#This Row],[Store_ID]],Table5[#All],3,FALSE)</f>
        <v>East</v>
      </c>
      <c r="V767" t="str">
        <f>VLOOKUP(Table7[[#This Row],[Store_ID]],Table5[#All],4,FALSE)</f>
        <v>Port Josephberg</v>
      </c>
      <c r="W767" t="str">
        <f>VLOOKUP(Table7[[#This Row],[Store_ID]],Table5[#All],5,FALSE)</f>
        <v>Online</v>
      </c>
      <c r="X767">
        <v>4</v>
      </c>
      <c r="Y767">
        <v>186.24</v>
      </c>
      <c r="Z767">
        <v>0.23</v>
      </c>
      <c r="AA767" t="s">
        <v>1824</v>
      </c>
      <c r="AB767">
        <v>573.61920000000009</v>
      </c>
    </row>
    <row r="768" spans="1:28" x14ac:dyDescent="0.25">
      <c r="A768" t="s">
        <v>2592</v>
      </c>
      <c r="B768" s="2">
        <v>45454</v>
      </c>
      <c r="C768" t="s">
        <v>937</v>
      </c>
      <c r="D768" t="str">
        <f>VLOOKUP(Table7[[#This Row],[Customer_ID]],Table1[#All],2,FALSE)</f>
        <v>Jared Moran</v>
      </c>
      <c r="E768">
        <f t="shared" si="34"/>
        <v>11</v>
      </c>
      <c r="F768">
        <f t="shared" si="35"/>
        <v>6</v>
      </c>
      <c r="G768">
        <f t="shared" si="36"/>
        <v>2024</v>
      </c>
      <c r="H768">
        <f>VLOOKUP(Table7[[#This Row],[Customer_ID]],Table1[#All],3,FALSE)</f>
        <v>28</v>
      </c>
      <c r="I768" t="str">
        <f>VLOOKUP(Table7[[#This Row],[Customer_ID]],Table1[#All],4,FALSE)</f>
        <v>Female</v>
      </c>
      <c r="J768" t="str">
        <f>VLOOKUP(Table7[[#This Row],[Customer_ID]],Table1[#All],5,FALSE)</f>
        <v>South David</v>
      </c>
      <c r="K768" t="str">
        <f>VLOOKUP(Table7[[#This Row],[Customer_ID]],Table1[#All],6,FALSE)</f>
        <v>West Virginia</v>
      </c>
      <c r="L768" t="str">
        <f>VLOOKUP(Table7[[#This Row],[Customer_ID]],Table1[#All],7,FALSE)</f>
        <v>USA</v>
      </c>
      <c r="M768" t="str">
        <f>VLOOKUP(Table7[[#This Row],[Customer_ID]],Table1[#All],8,FALSE)</f>
        <v>Bronze</v>
      </c>
      <c r="N768" t="s">
        <v>1628</v>
      </c>
      <c r="O768" t="str">
        <f>VLOOKUP(Table7[[#This Row],[Product_ID]],Table4_2[#All],3,FALSE)</f>
        <v>Electronics</v>
      </c>
      <c r="P768" t="str">
        <f>VLOOKUP(Table7[[#This Row],[Product_ID]],Table4_2[#All],4,FALSE)</f>
        <v>Audio</v>
      </c>
      <c r="Q768">
        <f>VLOOKUP(Table7[[#This Row],[Product_ID]],Table4_2[#All],5,FALSE)</f>
        <v>38.520000000000003</v>
      </c>
      <c r="R768">
        <f>VLOOKUP(Table7[[#This Row],[Product_ID]],Table4_2[#All],6,FALSE)</f>
        <v>378</v>
      </c>
      <c r="S768" t="s">
        <v>1782</v>
      </c>
      <c r="T768" t="str">
        <f>VLOOKUP(Table7[[#This Row],[Store_ID]],Table5[#All],2,FALSE)</f>
        <v>Bean, Jones and Park</v>
      </c>
      <c r="U768" t="str">
        <f>VLOOKUP(Table7[[#This Row],[Store_ID]],Table5[#All],3,FALSE)</f>
        <v>West</v>
      </c>
      <c r="V768" t="str">
        <f>VLOOKUP(Table7[[#This Row],[Store_ID]],Table5[#All],4,FALSE)</f>
        <v>Thompsonborough</v>
      </c>
      <c r="W768" t="str">
        <f>VLOOKUP(Table7[[#This Row],[Store_ID]],Table5[#All],5,FALSE)</f>
        <v>Online</v>
      </c>
      <c r="X768">
        <v>4</v>
      </c>
      <c r="Y768">
        <v>609.05999999999995</v>
      </c>
      <c r="Z768">
        <v>0.22</v>
      </c>
      <c r="AA768" t="s">
        <v>1829</v>
      </c>
      <c r="AB768">
        <v>1900.2672</v>
      </c>
    </row>
    <row r="769" spans="1:28" x14ac:dyDescent="0.25">
      <c r="A769" t="s">
        <v>2593</v>
      </c>
      <c r="B769" s="2">
        <v>45434</v>
      </c>
      <c r="C769" t="s">
        <v>1355</v>
      </c>
      <c r="D769" t="str">
        <f>VLOOKUP(Table7[[#This Row],[Customer_ID]],Table1[#All],2,FALSE)</f>
        <v>Melinda Rivera</v>
      </c>
      <c r="E769">
        <f t="shared" si="34"/>
        <v>22</v>
      </c>
      <c r="F769">
        <f t="shared" si="35"/>
        <v>5</v>
      </c>
      <c r="G769">
        <f t="shared" si="36"/>
        <v>2024</v>
      </c>
      <c r="H769">
        <f>VLOOKUP(Table7[[#This Row],[Customer_ID]],Table1[#All],3,FALSE)</f>
        <v>47</v>
      </c>
      <c r="I769" t="str">
        <f>VLOOKUP(Table7[[#This Row],[Customer_ID]],Table1[#All],4,FALSE)</f>
        <v>Female</v>
      </c>
      <c r="J769" t="str">
        <f>VLOOKUP(Table7[[#This Row],[Customer_ID]],Table1[#All],5,FALSE)</f>
        <v>East Davidmouth</v>
      </c>
      <c r="K769" t="str">
        <f>VLOOKUP(Table7[[#This Row],[Customer_ID]],Table1[#All],6,FALSE)</f>
        <v>New Hampshire</v>
      </c>
      <c r="L769" t="str">
        <f>VLOOKUP(Table7[[#This Row],[Customer_ID]],Table1[#All],7,FALSE)</f>
        <v>USA</v>
      </c>
      <c r="M769" t="str">
        <f>VLOOKUP(Table7[[#This Row],[Customer_ID]],Table1[#All],8,FALSE)</f>
        <v>Platinum</v>
      </c>
      <c r="N769" t="s">
        <v>1614</v>
      </c>
      <c r="O769" t="str">
        <f>VLOOKUP(Table7[[#This Row],[Product_ID]],Table4_2[#All],3,FALSE)</f>
        <v>Home</v>
      </c>
      <c r="P769" t="str">
        <f>VLOOKUP(Table7[[#This Row],[Product_ID]],Table4_2[#All],4,FALSE)</f>
        <v>Decor</v>
      </c>
      <c r="Q769">
        <f>VLOOKUP(Table7[[#This Row],[Product_ID]],Table4_2[#All],5,FALSE)</f>
        <v>179.77</v>
      </c>
      <c r="R769">
        <f>VLOOKUP(Table7[[#This Row],[Product_ID]],Table4_2[#All],6,FALSE)</f>
        <v>305</v>
      </c>
      <c r="S769" t="s">
        <v>1792</v>
      </c>
      <c r="T769" t="str">
        <f>VLOOKUP(Table7[[#This Row],[Store_ID]],Table5[#All],2,FALSE)</f>
        <v>Aguirre-Keller</v>
      </c>
      <c r="U769" t="str">
        <f>VLOOKUP(Table7[[#This Row],[Store_ID]],Table5[#All],3,FALSE)</f>
        <v>South</v>
      </c>
      <c r="V769" t="str">
        <f>VLOOKUP(Table7[[#This Row],[Store_ID]],Table5[#All],4,FALSE)</f>
        <v>Lake Michael</v>
      </c>
      <c r="W769" t="str">
        <f>VLOOKUP(Table7[[#This Row],[Store_ID]],Table5[#All],5,FALSE)</f>
        <v>Online</v>
      </c>
      <c r="X769">
        <v>1</v>
      </c>
      <c r="Y769">
        <v>827.91</v>
      </c>
      <c r="Z769">
        <v>0.21</v>
      </c>
      <c r="AA769" t="s">
        <v>1826</v>
      </c>
      <c r="AB769">
        <v>654.0489</v>
      </c>
    </row>
    <row r="770" spans="1:28" x14ac:dyDescent="0.25">
      <c r="A770" t="s">
        <v>2594</v>
      </c>
      <c r="B770" s="2">
        <v>45486</v>
      </c>
      <c r="C770" t="s">
        <v>582</v>
      </c>
      <c r="D770" t="str">
        <f>VLOOKUP(Table7[[#This Row],[Customer_ID]],Table1[#All],2,FALSE)</f>
        <v>John Bradford</v>
      </c>
      <c r="E770">
        <f t="shared" ref="E770:E833" si="37">DAY(B770)</f>
        <v>13</v>
      </c>
      <c r="F770">
        <f t="shared" ref="F770:F833" si="38">MONTH(B770)</f>
        <v>7</v>
      </c>
      <c r="G770">
        <f t="shared" ref="G770:G833" si="39">YEAR(B770)</f>
        <v>2024</v>
      </c>
      <c r="H770">
        <f>VLOOKUP(Table7[[#This Row],[Customer_ID]],Table1[#All],3,FALSE)</f>
        <v>48</v>
      </c>
      <c r="I770" t="str">
        <f>VLOOKUP(Table7[[#This Row],[Customer_ID]],Table1[#All],4,FALSE)</f>
        <v>Male</v>
      </c>
      <c r="J770" t="str">
        <f>VLOOKUP(Table7[[#This Row],[Customer_ID]],Table1[#All],5,FALSE)</f>
        <v>Anabury</v>
      </c>
      <c r="K770" t="str">
        <f>VLOOKUP(Table7[[#This Row],[Customer_ID]],Table1[#All],6,FALSE)</f>
        <v>Vermont</v>
      </c>
      <c r="L770" t="str">
        <f>VLOOKUP(Table7[[#This Row],[Customer_ID]],Table1[#All],7,FALSE)</f>
        <v>USA</v>
      </c>
      <c r="M770" t="str">
        <f>VLOOKUP(Table7[[#This Row],[Customer_ID]],Table1[#All],8,FALSE)</f>
        <v>Silver</v>
      </c>
      <c r="N770" t="s">
        <v>1714</v>
      </c>
      <c r="O770" t="str">
        <f>VLOOKUP(Table7[[#This Row],[Product_ID]],Table4_2[#All],3,FALSE)</f>
        <v>Beauty</v>
      </c>
      <c r="P770" t="str">
        <f>VLOOKUP(Table7[[#This Row],[Product_ID]],Table4_2[#All],4,FALSE)</f>
        <v>Skincare</v>
      </c>
      <c r="Q770">
        <f>VLOOKUP(Table7[[#This Row],[Product_ID]],Table4_2[#All],5,FALSE)</f>
        <v>250.41615384615383</v>
      </c>
      <c r="R770">
        <f>VLOOKUP(Table7[[#This Row],[Product_ID]],Table4_2[#All],6,FALSE)</f>
        <v>159</v>
      </c>
      <c r="S770" t="s">
        <v>1752</v>
      </c>
      <c r="T770" t="str">
        <f>VLOOKUP(Table7[[#This Row],[Store_ID]],Table5[#All],2,FALSE)</f>
        <v>Rivera-Warner</v>
      </c>
      <c r="U770" t="str">
        <f>VLOOKUP(Table7[[#This Row],[Store_ID]],Table5[#All],3,FALSE)</f>
        <v>East</v>
      </c>
      <c r="V770" t="str">
        <f>VLOOKUP(Table7[[#This Row],[Store_ID]],Table5[#All],4,FALSE)</f>
        <v>Washingtonfurt</v>
      </c>
      <c r="W770" t="str">
        <f>VLOOKUP(Table7[[#This Row],[Store_ID]],Table5[#All],5,FALSE)</f>
        <v>Flagship</v>
      </c>
      <c r="X770">
        <v>1</v>
      </c>
      <c r="Y770">
        <v>303.79000000000002</v>
      </c>
      <c r="Z770">
        <v>0.24</v>
      </c>
      <c r="AA770" t="s">
        <v>1826</v>
      </c>
      <c r="AB770">
        <v>230.88040000000001</v>
      </c>
    </row>
    <row r="771" spans="1:28" x14ac:dyDescent="0.25">
      <c r="A771" t="s">
        <v>2595</v>
      </c>
      <c r="B771" s="2">
        <v>45902</v>
      </c>
      <c r="C771" t="s">
        <v>369</v>
      </c>
      <c r="D771" t="str">
        <f>VLOOKUP(Table7[[#This Row],[Customer_ID]],Table1[#All],2,FALSE)</f>
        <v>Christopher Lester</v>
      </c>
      <c r="E771">
        <f t="shared" si="37"/>
        <v>2</v>
      </c>
      <c r="F771">
        <f t="shared" si="38"/>
        <v>9</v>
      </c>
      <c r="G771">
        <f t="shared" si="39"/>
        <v>2025</v>
      </c>
      <c r="H771">
        <f>VLOOKUP(Table7[[#This Row],[Customer_ID]],Table1[#All],3,FALSE)</f>
        <v>64</v>
      </c>
      <c r="I771" t="str">
        <f>VLOOKUP(Table7[[#This Row],[Customer_ID]],Table1[#All],4,FALSE)</f>
        <v>Male</v>
      </c>
      <c r="J771" t="str">
        <f>VLOOKUP(Table7[[#This Row],[Customer_ID]],Table1[#All],5,FALSE)</f>
        <v>South Jenniferville</v>
      </c>
      <c r="K771" t="str">
        <f>VLOOKUP(Table7[[#This Row],[Customer_ID]],Table1[#All],6,FALSE)</f>
        <v>Georgia</v>
      </c>
      <c r="L771" t="str">
        <f>VLOOKUP(Table7[[#This Row],[Customer_ID]],Table1[#All],7,FALSE)</f>
        <v>USA</v>
      </c>
      <c r="M771" t="str">
        <f>VLOOKUP(Table7[[#This Row],[Customer_ID]],Table1[#All],8,FALSE)</f>
        <v>Silver</v>
      </c>
      <c r="N771" t="s">
        <v>1622</v>
      </c>
      <c r="O771" t="str">
        <f>VLOOKUP(Table7[[#This Row],[Product_ID]],Table4_2[#All],3,FALSE)</f>
        <v>Clothing</v>
      </c>
      <c r="P771" t="str">
        <f>VLOOKUP(Table7[[#This Row],[Product_ID]],Table4_2[#All],4,FALSE)</f>
        <v>Footwear</v>
      </c>
      <c r="Q771">
        <f>VLOOKUP(Table7[[#This Row],[Product_ID]],Table4_2[#All],5,FALSE)</f>
        <v>353.47</v>
      </c>
      <c r="R771">
        <f>VLOOKUP(Table7[[#This Row],[Product_ID]],Table4_2[#All],6,FALSE)</f>
        <v>214</v>
      </c>
      <c r="S771" t="s">
        <v>1776</v>
      </c>
      <c r="T771" t="str">
        <f>VLOOKUP(Table7[[#This Row],[Store_ID]],Table5[#All],2,FALSE)</f>
        <v>Benson-Elliott</v>
      </c>
      <c r="U771" t="str">
        <f>VLOOKUP(Table7[[#This Row],[Store_ID]],Table5[#All],3,FALSE)</f>
        <v>East</v>
      </c>
      <c r="V771" t="str">
        <f>VLOOKUP(Table7[[#This Row],[Store_ID]],Table5[#All],4,FALSE)</f>
        <v>Port Josephberg</v>
      </c>
      <c r="W771" t="str">
        <f>VLOOKUP(Table7[[#This Row],[Store_ID]],Table5[#All],5,FALSE)</f>
        <v>Online</v>
      </c>
      <c r="X771">
        <v>2</v>
      </c>
      <c r="Y771">
        <v>365.91</v>
      </c>
      <c r="Z771">
        <v>0.14000000000000001</v>
      </c>
      <c r="AA771" t="s">
        <v>1829</v>
      </c>
      <c r="AB771">
        <v>629.36520000000007</v>
      </c>
    </row>
    <row r="772" spans="1:28" x14ac:dyDescent="0.25">
      <c r="A772" t="s">
        <v>2596</v>
      </c>
      <c r="B772" s="2">
        <v>45762</v>
      </c>
      <c r="C772" t="s">
        <v>255</v>
      </c>
      <c r="D772" t="str">
        <f>VLOOKUP(Table7[[#This Row],[Customer_ID]],Table1[#All],2,FALSE)</f>
        <v>Roy Cole</v>
      </c>
      <c r="E772">
        <f t="shared" si="37"/>
        <v>15</v>
      </c>
      <c r="F772">
        <f t="shared" si="38"/>
        <v>4</v>
      </c>
      <c r="G772">
        <f t="shared" si="39"/>
        <v>2025</v>
      </c>
      <c r="H772">
        <f>VLOOKUP(Table7[[#This Row],[Customer_ID]],Table1[#All],3,FALSE)</f>
        <v>24</v>
      </c>
      <c r="I772" t="str">
        <f>VLOOKUP(Table7[[#This Row],[Customer_ID]],Table1[#All],4,FALSE)</f>
        <v>Female</v>
      </c>
      <c r="J772" t="str">
        <f>VLOOKUP(Table7[[#This Row],[Customer_ID]],Table1[#All],5,FALSE)</f>
        <v>North Cynthiatown</v>
      </c>
      <c r="K772" t="str">
        <f>VLOOKUP(Table7[[#This Row],[Customer_ID]],Table1[#All],6,FALSE)</f>
        <v>New Jersey</v>
      </c>
      <c r="L772" t="str">
        <f>VLOOKUP(Table7[[#This Row],[Customer_ID]],Table1[#All],7,FALSE)</f>
        <v>USA</v>
      </c>
      <c r="M772" t="str">
        <f>VLOOKUP(Table7[[#This Row],[Customer_ID]],Table1[#All],8,FALSE)</f>
        <v>Platinum</v>
      </c>
      <c r="N772" t="s">
        <v>1598</v>
      </c>
      <c r="O772" t="str">
        <f>VLOOKUP(Table7[[#This Row],[Product_ID]],Table4_2[#All],3,FALSE)</f>
        <v>Clothing</v>
      </c>
      <c r="P772" t="str">
        <f>VLOOKUP(Table7[[#This Row],[Product_ID]],Table4_2[#All],4,FALSE)</f>
        <v>Accessories</v>
      </c>
      <c r="Q772">
        <f>VLOOKUP(Table7[[#This Row],[Product_ID]],Table4_2[#All],5,FALSE)</f>
        <v>174.02</v>
      </c>
      <c r="R772">
        <f>VLOOKUP(Table7[[#This Row],[Product_ID]],Table4_2[#All],6,FALSE)</f>
        <v>268</v>
      </c>
      <c r="S772" t="s">
        <v>1807</v>
      </c>
      <c r="T772" t="str">
        <f>VLOOKUP(Table7[[#This Row],[Store_ID]],Table5[#All],2,FALSE)</f>
        <v>Holloway Ltd</v>
      </c>
      <c r="U772" t="str">
        <f>VLOOKUP(Table7[[#This Row],[Store_ID]],Table5[#All],3,FALSE)</f>
        <v>North</v>
      </c>
      <c r="V772" t="str">
        <f>VLOOKUP(Table7[[#This Row],[Store_ID]],Table5[#All],4,FALSE)</f>
        <v>Bensonhaven</v>
      </c>
      <c r="W772" t="str">
        <f>VLOOKUP(Table7[[#This Row],[Store_ID]],Table5[#All],5,FALSE)</f>
        <v>Flagship</v>
      </c>
      <c r="X772">
        <v>3</v>
      </c>
      <c r="Y772">
        <v>852.72</v>
      </c>
      <c r="Z772">
        <v>0.16</v>
      </c>
      <c r="AA772" t="s">
        <v>1824</v>
      </c>
      <c r="AB772">
        <v>2148.8544000000002</v>
      </c>
    </row>
    <row r="773" spans="1:28" x14ac:dyDescent="0.25">
      <c r="A773" t="s">
        <v>2597</v>
      </c>
      <c r="B773" s="2">
        <v>45752</v>
      </c>
      <c r="C773" t="s">
        <v>791</v>
      </c>
      <c r="D773" t="str">
        <f>VLOOKUP(Table7[[#This Row],[Customer_ID]],Table1[#All],2,FALSE)</f>
        <v>Douglas Rhodes</v>
      </c>
      <c r="E773">
        <f t="shared" si="37"/>
        <v>5</v>
      </c>
      <c r="F773">
        <f t="shared" si="38"/>
        <v>4</v>
      </c>
      <c r="G773">
        <f t="shared" si="39"/>
        <v>2025</v>
      </c>
      <c r="H773">
        <f>VLOOKUP(Table7[[#This Row],[Customer_ID]],Table1[#All],3,FALSE)</f>
        <v>32</v>
      </c>
      <c r="I773" t="str">
        <f>VLOOKUP(Table7[[#This Row],[Customer_ID]],Table1[#All],4,FALSE)</f>
        <v>Male</v>
      </c>
      <c r="J773" t="str">
        <f>VLOOKUP(Table7[[#This Row],[Customer_ID]],Table1[#All],5,FALSE)</f>
        <v>Mikehaven</v>
      </c>
      <c r="K773" t="str">
        <f>VLOOKUP(Table7[[#This Row],[Customer_ID]],Table1[#All],6,FALSE)</f>
        <v>New Hampshire</v>
      </c>
      <c r="L773" t="str">
        <f>VLOOKUP(Table7[[#This Row],[Customer_ID]],Table1[#All],7,FALSE)</f>
        <v>USA</v>
      </c>
      <c r="M773" t="str">
        <f>VLOOKUP(Table7[[#This Row],[Customer_ID]],Table1[#All],8,FALSE)</f>
        <v>Platinum</v>
      </c>
      <c r="N773" t="s">
        <v>1568</v>
      </c>
      <c r="O773" t="str">
        <f>VLOOKUP(Table7[[#This Row],[Product_ID]],Table4_2[#All],3,FALSE)</f>
        <v>Home</v>
      </c>
      <c r="P773" t="str">
        <f>VLOOKUP(Table7[[#This Row],[Product_ID]],Table4_2[#All],4,FALSE)</f>
        <v>Kitchen</v>
      </c>
      <c r="Q773">
        <f>VLOOKUP(Table7[[#This Row],[Product_ID]],Table4_2[#All],5,FALSE)</f>
        <v>298.86</v>
      </c>
      <c r="R773">
        <f>VLOOKUP(Table7[[#This Row],[Product_ID]],Table4_2[#All],6,FALSE)</f>
        <v>308</v>
      </c>
      <c r="S773" t="s">
        <v>1769</v>
      </c>
      <c r="T773" t="str">
        <f>VLOOKUP(Table7[[#This Row],[Store_ID]],Table5[#All],2,FALSE)</f>
        <v>Alexander Group</v>
      </c>
      <c r="U773" t="str">
        <f>VLOOKUP(Table7[[#This Row],[Store_ID]],Table5[#All],3,FALSE)</f>
        <v>South</v>
      </c>
      <c r="V773" t="str">
        <f>VLOOKUP(Table7[[#This Row],[Store_ID]],Table5[#All],4,FALSE)</f>
        <v>Port Sharon</v>
      </c>
      <c r="W773" t="str">
        <f>VLOOKUP(Table7[[#This Row],[Store_ID]],Table5[#All],5,FALSE)</f>
        <v>Online</v>
      </c>
      <c r="X773">
        <v>1</v>
      </c>
      <c r="Y773">
        <v>768.25</v>
      </c>
      <c r="Z773">
        <v>0.18</v>
      </c>
      <c r="AA773" t="s">
        <v>1824</v>
      </c>
      <c r="AB773">
        <v>629.96500000000003</v>
      </c>
    </row>
    <row r="774" spans="1:28" x14ac:dyDescent="0.25">
      <c r="A774" t="s">
        <v>2598</v>
      </c>
      <c r="B774" s="2">
        <v>45254</v>
      </c>
      <c r="C774" t="s">
        <v>1098</v>
      </c>
      <c r="D774" t="str">
        <f>VLOOKUP(Table7[[#This Row],[Customer_ID]],Table1[#All],2,FALSE)</f>
        <v>Charles Miller</v>
      </c>
      <c r="E774">
        <f t="shared" si="37"/>
        <v>24</v>
      </c>
      <c r="F774">
        <f t="shared" si="38"/>
        <v>11</v>
      </c>
      <c r="G774">
        <f t="shared" si="39"/>
        <v>2023</v>
      </c>
      <c r="H774">
        <f>VLOOKUP(Table7[[#This Row],[Customer_ID]],Table1[#All],3,FALSE)</f>
        <v>26</v>
      </c>
      <c r="I774" t="str">
        <f>VLOOKUP(Table7[[#This Row],[Customer_ID]],Table1[#All],4,FALSE)</f>
        <v>Male</v>
      </c>
      <c r="J774" t="str">
        <f>VLOOKUP(Table7[[#This Row],[Customer_ID]],Table1[#All],5,FALSE)</f>
        <v>Lake Allisonborough</v>
      </c>
      <c r="K774" t="str">
        <f>VLOOKUP(Table7[[#This Row],[Customer_ID]],Table1[#All],6,FALSE)</f>
        <v>Iowa</v>
      </c>
      <c r="L774" t="str">
        <f>VLOOKUP(Table7[[#This Row],[Customer_ID]],Table1[#All],7,FALSE)</f>
        <v>USA</v>
      </c>
      <c r="M774" t="str">
        <f>VLOOKUP(Table7[[#This Row],[Customer_ID]],Table1[#All],8,FALSE)</f>
        <v>Silver</v>
      </c>
      <c r="N774" t="s">
        <v>1732</v>
      </c>
      <c r="O774" t="str">
        <f>VLOOKUP(Table7[[#This Row],[Product_ID]],Table4_2[#All],3,FALSE)</f>
        <v>Home</v>
      </c>
      <c r="P774" t="str">
        <f>VLOOKUP(Table7[[#This Row],[Product_ID]],Table4_2[#All],4,FALSE)</f>
        <v>Appliances</v>
      </c>
      <c r="Q774">
        <f>VLOOKUP(Table7[[#This Row],[Product_ID]],Table4_2[#All],5,FALSE)</f>
        <v>447.43</v>
      </c>
      <c r="R774">
        <f>VLOOKUP(Table7[[#This Row],[Product_ID]],Table4_2[#All],6,FALSE)</f>
        <v>191</v>
      </c>
      <c r="S774" t="s">
        <v>1813</v>
      </c>
      <c r="T774" t="str">
        <f>VLOOKUP(Table7[[#This Row],[Store_ID]],Table5[#All],2,FALSE)</f>
        <v>Mann-Austin</v>
      </c>
      <c r="U774" t="str">
        <f>VLOOKUP(Table7[[#This Row],[Store_ID]],Table5[#All],3,FALSE)</f>
        <v>East</v>
      </c>
      <c r="V774" t="str">
        <f>VLOOKUP(Table7[[#This Row],[Store_ID]],Table5[#All],4,FALSE)</f>
        <v>Vasquezborough</v>
      </c>
      <c r="W774" t="str">
        <f>VLOOKUP(Table7[[#This Row],[Store_ID]],Table5[#All],5,FALSE)</f>
        <v>Online</v>
      </c>
      <c r="X774">
        <v>2</v>
      </c>
      <c r="Y774">
        <v>318.62</v>
      </c>
      <c r="Z774">
        <v>0.02</v>
      </c>
      <c r="AA774" t="s">
        <v>1829</v>
      </c>
      <c r="AB774">
        <v>624.49519999999995</v>
      </c>
    </row>
    <row r="775" spans="1:28" x14ac:dyDescent="0.25">
      <c r="A775" t="s">
        <v>2599</v>
      </c>
      <c r="B775" s="2">
        <v>45683</v>
      </c>
      <c r="C775" t="s">
        <v>188</v>
      </c>
      <c r="D775" t="str">
        <f>VLOOKUP(Table7[[#This Row],[Customer_ID]],Table1[#All],2,FALSE)</f>
        <v>Timothy Weaver</v>
      </c>
      <c r="E775">
        <f t="shared" si="37"/>
        <v>26</v>
      </c>
      <c r="F775">
        <f t="shared" si="38"/>
        <v>1</v>
      </c>
      <c r="G775">
        <f t="shared" si="39"/>
        <v>2025</v>
      </c>
      <c r="H775">
        <f>VLOOKUP(Table7[[#This Row],[Customer_ID]],Table1[#All],3,FALSE)</f>
        <v>45</v>
      </c>
      <c r="I775" t="str">
        <f>VLOOKUP(Table7[[#This Row],[Customer_ID]],Table1[#All],4,FALSE)</f>
        <v>Female</v>
      </c>
      <c r="J775" t="str">
        <f>VLOOKUP(Table7[[#This Row],[Customer_ID]],Table1[#All],5,FALSE)</f>
        <v>New Amy</v>
      </c>
      <c r="K775" t="str">
        <f>VLOOKUP(Table7[[#This Row],[Customer_ID]],Table1[#All],6,FALSE)</f>
        <v>Ohio</v>
      </c>
      <c r="L775" t="str">
        <f>VLOOKUP(Table7[[#This Row],[Customer_ID]],Table1[#All],7,FALSE)</f>
        <v>USA</v>
      </c>
      <c r="M775" t="str">
        <f>VLOOKUP(Table7[[#This Row],[Customer_ID]],Table1[#All],8,FALSE)</f>
        <v>Gold</v>
      </c>
      <c r="N775" t="s">
        <v>1700</v>
      </c>
      <c r="O775" t="str">
        <f>VLOOKUP(Table7[[#This Row],[Product_ID]],Table4_2[#All],3,FALSE)</f>
        <v>Electronics</v>
      </c>
      <c r="P775" t="str">
        <f>VLOOKUP(Table7[[#This Row],[Product_ID]],Table4_2[#All],4,FALSE)</f>
        <v>Computer</v>
      </c>
      <c r="Q775">
        <f>VLOOKUP(Table7[[#This Row],[Product_ID]],Table4_2[#All],5,FALSE)</f>
        <v>392.89</v>
      </c>
      <c r="R775">
        <f>VLOOKUP(Table7[[#This Row],[Product_ID]],Table4_2[#All],6,FALSE)</f>
        <v>320</v>
      </c>
      <c r="S775" t="s">
        <v>1761</v>
      </c>
      <c r="T775" t="str">
        <f>VLOOKUP(Table7[[#This Row],[Store_ID]],Table5[#All],2,FALSE)</f>
        <v>Black-Horn</v>
      </c>
      <c r="U775" t="str">
        <f>VLOOKUP(Table7[[#This Row],[Store_ID]],Table5[#All],3,FALSE)</f>
        <v>South</v>
      </c>
      <c r="V775" t="str">
        <f>VLOOKUP(Table7[[#This Row],[Store_ID]],Table5[#All],4,FALSE)</f>
        <v>North Nancyview</v>
      </c>
      <c r="W775" t="str">
        <f>VLOOKUP(Table7[[#This Row],[Store_ID]],Table5[#All],5,FALSE)</f>
        <v>Outlet</v>
      </c>
      <c r="X775">
        <v>4</v>
      </c>
      <c r="Y775">
        <v>402.11</v>
      </c>
      <c r="Z775">
        <v>0.14000000000000001</v>
      </c>
      <c r="AA775" t="s">
        <v>1826</v>
      </c>
      <c r="AB775">
        <v>1383.2583999999999</v>
      </c>
    </row>
    <row r="776" spans="1:28" x14ac:dyDescent="0.25">
      <c r="A776" t="s">
        <v>2600</v>
      </c>
      <c r="B776" s="2">
        <v>45804</v>
      </c>
      <c r="C776" t="s">
        <v>1269</v>
      </c>
      <c r="D776" t="str">
        <f>VLOOKUP(Table7[[#This Row],[Customer_ID]],Table1[#All],2,FALSE)</f>
        <v>Isabel Foster</v>
      </c>
      <c r="E776">
        <f t="shared" si="37"/>
        <v>27</v>
      </c>
      <c r="F776">
        <f t="shared" si="38"/>
        <v>5</v>
      </c>
      <c r="G776">
        <f t="shared" si="39"/>
        <v>2025</v>
      </c>
      <c r="H776">
        <f>VLOOKUP(Table7[[#This Row],[Customer_ID]],Table1[#All],3,FALSE)</f>
        <v>36</v>
      </c>
      <c r="I776" t="str">
        <f>VLOOKUP(Table7[[#This Row],[Customer_ID]],Table1[#All],4,FALSE)</f>
        <v>Male</v>
      </c>
      <c r="J776" t="str">
        <f>VLOOKUP(Table7[[#This Row],[Customer_ID]],Table1[#All],5,FALSE)</f>
        <v>Port Joshuaville</v>
      </c>
      <c r="K776" t="str">
        <f>VLOOKUP(Table7[[#This Row],[Customer_ID]],Table1[#All],6,FALSE)</f>
        <v>New Jersey</v>
      </c>
      <c r="L776" t="str">
        <f>VLOOKUP(Table7[[#This Row],[Customer_ID]],Table1[#All],7,FALSE)</f>
        <v>USA</v>
      </c>
      <c r="M776" t="str">
        <f>VLOOKUP(Table7[[#This Row],[Customer_ID]],Table1[#All],8,FALSE)</f>
        <v>Gold</v>
      </c>
      <c r="N776" t="s">
        <v>1716</v>
      </c>
      <c r="O776" t="str">
        <f>VLOOKUP(Table7[[#This Row],[Product_ID]],Table4_2[#All],3,FALSE)</f>
        <v>Home</v>
      </c>
      <c r="P776" t="str">
        <f>VLOOKUP(Table7[[#This Row],[Product_ID]],Table4_2[#All],4,FALSE)</f>
        <v>Furniture</v>
      </c>
      <c r="Q776">
        <f>VLOOKUP(Table7[[#This Row],[Product_ID]],Table4_2[#All],5,FALSE)</f>
        <v>388.46</v>
      </c>
      <c r="R776">
        <f>VLOOKUP(Table7[[#This Row],[Product_ID]],Table4_2[#All],6,FALSE)</f>
        <v>208</v>
      </c>
      <c r="S776" t="s">
        <v>1807</v>
      </c>
      <c r="T776" t="str">
        <f>VLOOKUP(Table7[[#This Row],[Store_ID]],Table5[#All],2,FALSE)</f>
        <v>Holloway Ltd</v>
      </c>
      <c r="U776" t="str">
        <f>VLOOKUP(Table7[[#This Row],[Store_ID]],Table5[#All],3,FALSE)</f>
        <v>North</v>
      </c>
      <c r="V776" t="str">
        <f>VLOOKUP(Table7[[#This Row],[Store_ID]],Table5[#All],4,FALSE)</f>
        <v>Bensonhaven</v>
      </c>
      <c r="W776" t="str">
        <f>VLOOKUP(Table7[[#This Row],[Store_ID]],Table5[#All],5,FALSE)</f>
        <v>Flagship</v>
      </c>
      <c r="X776">
        <v>3</v>
      </c>
      <c r="Y776">
        <v>846.31</v>
      </c>
      <c r="Z776">
        <v>0.18</v>
      </c>
      <c r="AA776" t="s">
        <v>1829</v>
      </c>
      <c r="AB776">
        <v>2081.9225999999999</v>
      </c>
    </row>
    <row r="777" spans="1:28" x14ac:dyDescent="0.25">
      <c r="A777" t="s">
        <v>2601</v>
      </c>
      <c r="B777" s="2">
        <v>45821</v>
      </c>
      <c r="C777" t="s">
        <v>559</v>
      </c>
      <c r="D777" t="str">
        <f>VLOOKUP(Table7[[#This Row],[Customer_ID]],Table1[#All],2,FALSE)</f>
        <v>Daniel Contreras</v>
      </c>
      <c r="E777">
        <f t="shared" si="37"/>
        <v>13</v>
      </c>
      <c r="F777">
        <f t="shared" si="38"/>
        <v>6</v>
      </c>
      <c r="G777">
        <f t="shared" si="39"/>
        <v>2025</v>
      </c>
      <c r="H777">
        <f>VLOOKUP(Table7[[#This Row],[Customer_ID]],Table1[#All],3,FALSE)</f>
        <v>36</v>
      </c>
      <c r="I777" t="str">
        <f>VLOOKUP(Table7[[#This Row],[Customer_ID]],Table1[#All],4,FALSE)</f>
        <v>Female</v>
      </c>
      <c r="J777" t="str">
        <f>VLOOKUP(Table7[[#This Row],[Customer_ID]],Table1[#All],5,FALSE)</f>
        <v>Robertview</v>
      </c>
      <c r="K777" t="str">
        <f>VLOOKUP(Table7[[#This Row],[Customer_ID]],Table1[#All],6,FALSE)</f>
        <v>Florida</v>
      </c>
      <c r="L777" t="str">
        <f>VLOOKUP(Table7[[#This Row],[Customer_ID]],Table1[#All],7,FALSE)</f>
        <v>USA</v>
      </c>
      <c r="M777" t="str">
        <f>VLOOKUP(Table7[[#This Row],[Customer_ID]],Table1[#All],8,FALSE)</f>
        <v>Platinum</v>
      </c>
      <c r="N777" t="s">
        <v>1736</v>
      </c>
      <c r="O777" t="str">
        <f>VLOOKUP(Table7[[#This Row],[Product_ID]],Table4_2[#All],3,FALSE)</f>
        <v>Beauty</v>
      </c>
      <c r="P777" t="str">
        <f>VLOOKUP(Table7[[#This Row],[Product_ID]],Table4_2[#All],4,FALSE)</f>
        <v>Skincare</v>
      </c>
      <c r="Q777">
        <f>VLOOKUP(Table7[[#This Row],[Product_ID]],Table4_2[#All],5,FALSE)</f>
        <v>358.47</v>
      </c>
      <c r="R777">
        <f>VLOOKUP(Table7[[#This Row],[Product_ID]],Table4_2[#All],6,FALSE)</f>
        <v>213</v>
      </c>
      <c r="S777" t="s">
        <v>1799</v>
      </c>
      <c r="T777" t="str">
        <f>VLOOKUP(Table7[[#This Row],[Store_ID]],Table5[#All],2,FALSE)</f>
        <v>Mcdonald Inc</v>
      </c>
      <c r="U777" t="str">
        <f>VLOOKUP(Table7[[#This Row],[Store_ID]],Table5[#All],3,FALSE)</f>
        <v>South</v>
      </c>
      <c r="V777" t="str">
        <f>VLOOKUP(Table7[[#This Row],[Store_ID]],Table5[#All],4,FALSE)</f>
        <v>Christopherland</v>
      </c>
      <c r="W777" t="str">
        <f>VLOOKUP(Table7[[#This Row],[Store_ID]],Table5[#All],5,FALSE)</f>
        <v>Outlet</v>
      </c>
      <c r="X777">
        <v>1</v>
      </c>
      <c r="Y777">
        <v>269.94</v>
      </c>
      <c r="Z777">
        <v>7.0000000000000007E-2</v>
      </c>
      <c r="AA777" t="s">
        <v>1829</v>
      </c>
      <c r="AB777">
        <v>251.04419999999999</v>
      </c>
    </row>
    <row r="778" spans="1:28" x14ac:dyDescent="0.25">
      <c r="A778" t="s">
        <v>2602</v>
      </c>
      <c r="B778" s="2">
        <v>45472</v>
      </c>
      <c r="C778" t="s">
        <v>773</v>
      </c>
      <c r="D778" t="str">
        <f>VLOOKUP(Table7[[#This Row],[Customer_ID]],Table1[#All],2,FALSE)</f>
        <v>Mr. William Horton</v>
      </c>
      <c r="E778">
        <f t="shared" si="37"/>
        <v>29</v>
      </c>
      <c r="F778">
        <f t="shared" si="38"/>
        <v>6</v>
      </c>
      <c r="G778">
        <f t="shared" si="39"/>
        <v>2024</v>
      </c>
      <c r="H778">
        <f>VLOOKUP(Table7[[#This Row],[Customer_ID]],Table1[#All],3,FALSE)</f>
        <v>31</v>
      </c>
      <c r="I778" t="str">
        <f>VLOOKUP(Table7[[#This Row],[Customer_ID]],Table1[#All],4,FALSE)</f>
        <v>Male</v>
      </c>
      <c r="J778" t="str">
        <f>VLOOKUP(Table7[[#This Row],[Customer_ID]],Table1[#All],5,FALSE)</f>
        <v>Dawsonchester</v>
      </c>
      <c r="K778" t="str">
        <f>VLOOKUP(Table7[[#This Row],[Customer_ID]],Table1[#All],6,FALSE)</f>
        <v>Virginia</v>
      </c>
      <c r="L778" t="str">
        <f>VLOOKUP(Table7[[#This Row],[Customer_ID]],Table1[#All],7,FALSE)</f>
        <v>USA</v>
      </c>
      <c r="M778" t="str">
        <f>VLOOKUP(Table7[[#This Row],[Customer_ID]],Table1[#All],8,FALSE)</f>
        <v>Platinum</v>
      </c>
      <c r="N778" t="s">
        <v>1588</v>
      </c>
      <c r="O778" t="str">
        <f>VLOOKUP(Table7[[#This Row],[Product_ID]],Table4_2[#All],3,FALSE)</f>
        <v>Sports</v>
      </c>
      <c r="P778" t="str">
        <f>VLOOKUP(Table7[[#This Row],[Product_ID]],Table4_2[#All],4,FALSE)</f>
        <v>Accessories</v>
      </c>
      <c r="Q778">
        <f>VLOOKUP(Table7[[#This Row],[Product_ID]],Table4_2[#All],5,FALSE)</f>
        <v>131.51</v>
      </c>
      <c r="R778">
        <f>VLOOKUP(Table7[[#This Row],[Product_ID]],Table4_2[#All],6,FALSE)</f>
        <v>281.95833333333331</v>
      </c>
      <c r="S778" t="s">
        <v>1769</v>
      </c>
      <c r="T778" t="str">
        <f>VLOOKUP(Table7[[#This Row],[Store_ID]],Table5[#All],2,FALSE)</f>
        <v>Alexander Group</v>
      </c>
      <c r="U778" t="str">
        <f>VLOOKUP(Table7[[#This Row],[Store_ID]],Table5[#All],3,FALSE)</f>
        <v>South</v>
      </c>
      <c r="V778" t="str">
        <f>VLOOKUP(Table7[[#This Row],[Store_ID]],Table5[#All],4,FALSE)</f>
        <v>Port Sharon</v>
      </c>
      <c r="W778" t="str">
        <f>VLOOKUP(Table7[[#This Row],[Store_ID]],Table5[#All],5,FALSE)</f>
        <v>Online</v>
      </c>
      <c r="X778">
        <v>3</v>
      </c>
      <c r="Y778">
        <v>909.25</v>
      </c>
      <c r="Z778">
        <v>0.28999999999999998</v>
      </c>
      <c r="AA778" t="s">
        <v>1829</v>
      </c>
      <c r="AB778">
        <v>1936.7025000000001</v>
      </c>
    </row>
    <row r="779" spans="1:28" x14ac:dyDescent="0.25">
      <c r="A779" t="s">
        <v>2603</v>
      </c>
      <c r="B779" s="2">
        <v>45331</v>
      </c>
      <c r="C779" t="s">
        <v>1136</v>
      </c>
      <c r="D779" t="str">
        <f>VLOOKUP(Table7[[#This Row],[Customer_ID]],Table1[#All],2,FALSE)</f>
        <v>Elizabeth Smith</v>
      </c>
      <c r="E779">
        <f t="shared" si="37"/>
        <v>9</v>
      </c>
      <c r="F779">
        <f t="shared" si="38"/>
        <v>2</v>
      </c>
      <c r="G779">
        <f t="shared" si="39"/>
        <v>2024</v>
      </c>
      <c r="H779">
        <f>VLOOKUP(Table7[[#This Row],[Customer_ID]],Table1[#All],3,FALSE)</f>
        <v>23</v>
      </c>
      <c r="I779" t="str">
        <f>VLOOKUP(Table7[[#This Row],[Customer_ID]],Table1[#All],4,FALSE)</f>
        <v>Male</v>
      </c>
      <c r="J779" t="str">
        <f>VLOOKUP(Table7[[#This Row],[Customer_ID]],Table1[#All],5,FALSE)</f>
        <v>Murphytown</v>
      </c>
      <c r="K779" t="str">
        <f>VLOOKUP(Table7[[#This Row],[Customer_ID]],Table1[#All],6,FALSE)</f>
        <v>Ohio</v>
      </c>
      <c r="L779" t="str">
        <f>VLOOKUP(Table7[[#This Row],[Customer_ID]],Table1[#All],7,FALSE)</f>
        <v>USA</v>
      </c>
      <c r="M779" t="str">
        <f>VLOOKUP(Table7[[#This Row],[Customer_ID]],Table1[#All],8,FALSE)</f>
        <v>Bronze</v>
      </c>
      <c r="N779" t="s">
        <v>1730</v>
      </c>
      <c r="O779" t="str">
        <f>VLOOKUP(Table7[[#This Row],[Product_ID]],Table4_2[#All],3,FALSE)</f>
        <v>Clothing</v>
      </c>
      <c r="P779" t="str">
        <f>VLOOKUP(Table7[[#This Row],[Product_ID]],Table4_2[#All],4,FALSE)</f>
        <v>Footwear</v>
      </c>
      <c r="Q779">
        <f>VLOOKUP(Table7[[#This Row],[Product_ID]],Table4_2[#All],5,FALSE)</f>
        <v>438.25</v>
      </c>
      <c r="R779">
        <f>VLOOKUP(Table7[[#This Row],[Product_ID]],Table4_2[#All],6,FALSE)</f>
        <v>496</v>
      </c>
      <c r="S779" t="s">
        <v>1794</v>
      </c>
      <c r="T779" t="str">
        <f>VLOOKUP(Table7[[#This Row],[Store_ID]],Table5[#All],2,FALSE)</f>
        <v>Thomas, Bridges and Harris</v>
      </c>
      <c r="U779" t="str">
        <f>VLOOKUP(Table7[[#This Row],[Store_ID]],Table5[#All],3,FALSE)</f>
        <v>North</v>
      </c>
      <c r="V779" t="str">
        <f>VLOOKUP(Table7[[#This Row],[Store_ID]],Table5[#All],4,FALSE)</f>
        <v>Sabrinatown</v>
      </c>
      <c r="W779" t="str">
        <f>VLOOKUP(Table7[[#This Row],[Store_ID]],Table5[#All],5,FALSE)</f>
        <v>Online</v>
      </c>
      <c r="X779">
        <v>2</v>
      </c>
      <c r="Y779">
        <v>229.81</v>
      </c>
      <c r="Z779">
        <v>0.21</v>
      </c>
      <c r="AA779" t="s">
        <v>1829</v>
      </c>
      <c r="AB779">
        <v>363.09980000000002</v>
      </c>
    </row>
    <row r="780" spans="1:28" x14ac:dyDescent="0.25">
      <c r="A780" t="s">
        <v>2604</v>
      </c>
      <c r="B780" s="2">
        <v>45451</v>
      </c>
      <c r="C780" t="s">
        <v>147</v>
      </c>
      <c r="D780" t="str">
        <f>VLOOKUP(Table7[[#This Row],[Customer_ID]],Table1[#All],2,FALSE)</f>
        <v>Christopher Carter</v>
      </c>
      <c r="E780">
        <f t="shared" si="37"/>
        <v>8</v>
      </c>
      <c r="F780">
        <f t="shared" si="38"/>
        <v>6</v>
      </c>
      <c r="G780">
        <f t="shared" si="39"/>
        <v>2024</v>
      </c>
      <c r="H780">
        <f>VLOOKUP(Table7[[#This Row],[Customer_ID]],Table1[#All],3,FALSE)</f>
        <v>27</v>
      </c>
      <c r="I780" t="str">
        <f>VLOOKUP(Table7[[#This Row],[Customer_ID]],Table1[#All],4,FALSE)</f>
        <v>Female</v>
      </c>
      <c r="J780" t="str">
        <f>VLOOKUP(Table7[[#This Row],[Customer_ID]],Table1[#All],5,FALSE)</f>
        <v>Brendastad</v>
      </c>
      <c r="K780" t="str">
        <f>VLOOKUP(Table7[[#This Row],[Customer_ID]],Table1[#All],6,FALSE)</f>
        <v>South Dakota</v>
      </c>
      <c r="L780" t="str">
        <f>VLOOKUP(Table7[[#This Row],[Customer_ID]],Table1[#All],7,FALSE)</f>
        <v>USA</v>
      </c>
      <c r="M780" t="str">
        <f>VLOOKUP(Table7[[#This Row],[Customer_ID]],Table1[#All],8,FALSE)</f>
        <v>Unknown</v>
      </c>
      <c r="N780" t="s">
        <v>1704</v>
      </c>
      <c r="O780" t="str">
        <f>VLOOKUP(Table7[[#This Row],[Product_ID]],Table4_2[#All],3,FALSE)</f>
        <v>Home</v>
      </c>
      <c r="P780" t="str">
        <f>VLOOKUP(Table7[[#This Row],[Product_ID]],Table4_2[#All],4,FALSE)</f>
        <v>Decor</v>
      </c>
      <c r="Q780">
        <f>VLOOKUP(Table7[[#This Row],[Product_ID]],Table4_2[#All],5,FALSE)</f>
        <v>325.26</v>
      </c>
      <c r="R780">
        <f>VLOOKUP(Table7[[#This Row],[Product_ID]],Table4_2[#All],6,FALSE)</f>
        <v>400</v>
      </c>
      <c r="S780" t="s">
        <v>1801</v>
      </c>
      <c r="T780" t="str">
        <f>VLOOKUP(Table7[[#This Row],[Store_ID]],Table5[#All],2,FALSE)</f>
        <v>Shelton PLC</v>
      </c>
      <c r="U780" t="str">
        <f>VLOOKUP(Table7[[#This Row],[Store_ID]],Table5[#All],3,FALSE)</f>
        <v>North</v>
      </c>
      <c r="V780" t="str">
        <f>VLOOKUP(Table7[[#This Row],[Store_ID]],Table5[#All],4,FALSE)</f>
        <v>East Jenniferstad</v>
      </c>
      <c r="W780" t="str">
        <f>VLOOKUP(Table7[[#This Row],[Store_ID]],Table5[#All],5,FALSE)</f>
        <v>Flagship</v>
      </c>
      <c r="X780">
        <v>3</v>
      </c>
      <c r="Y780">
        <v>442.36</v>
      </c>
      <c r="Z780">
        <v>0.06</v>
      </c>
      <c r="AA780" t="s">
        <v>1826</v>
      </c>
      <c r="AB780">
        <v>1247.4552000000001</v>
      </c>
    </row>
    <row r="781" spans="1:28" x14ac:dyDescent="0.25">
      <c r="A781" t="s">
        <v>2605</v>
      </c>
      <c r="B781" s="2">
        <v>45386</v>
      </c>
      <c r="C781" t="s">
        <v>767</v>
      </c>
      <c r="D781" t="str">
        <f>VLOOKUP(Table7[[#This Row],[Customer_ID]],Table1[#All],2,FALSE)</f>
        <v>Maria Hill</v>
      </c>
      <c r="E781">
        <f t="shared" si="37"/>
        <v>4</v>
      </c>
      <c r="F781">
        <f t="shared" si="38"/>
        <v>4</v>
      </c>
      <c r="G781">
        <f t="shared" si="39"/>
        <v>2024</v>
      </c>
      <c r="H781">
        <f>VLOOKUP(Table7[[#This Row],[Customer_ID]],Table1[#All],3,FALSE)</f>
        <v>58</v>
      </c>
      <c r="I781" t="str">
        <f>VLOOKUP(Table7[[#This Row],[Customer_ID]],Table1[#All],4,FALSE)</f>
        <v>Female</v>
      </c>
      <c r="J781" t="str">
        <f>VLOOKUP(Table7[[#This Row],[Customer_ID]],Table1[#All],5,FALSE)</f>
        <v>Zamoraborough</v>
      </c>
      <c r="K781" t="str">
        <f>VLOOKUP(Table7[[#This Row],[Customer_ID]],Table1[#All],6,FALSE)</f>
        <v>Nevada</v>
      </c>
      <c r="L781" t="str">
        <f>VLOOKUP(Table7[[#This Row],[Customer_ID]],Table1[#All],7,FALSE)</f>
        <v>USA</v>
      </c>
      <c r="M781" t="str">
        <f>VLOOKUP(Table7[[#This Row],[Customer_ID]],Table1[#All],8,FALSE)</f>
        <v>Platinum</v>
      </c>
      <c r="N781" t="s">
        <v>1720</v>
      </c>
      <c r="O781" t="str">
        <f>VLOOKUP(Table7[[#This Row],[Product_ID]],Table4_2[#All],3,FALSE)</f>
        <v>Home</v>
      </c>
      <c r="P781" t="str">
        <f>VLOOKUP(Table7[[#This Row],[Product_ID]],Table4_2[#All],4,FALSE)</f>
        <v>Kitchen</v>
      </c>
      <c r="Q781">
        <f>VLOOKUP(Table7[[#This Row],[Product_ID]],Table4_2[#All],5,FALSE)</f>
        <v>176.07</v>
      </c>
      <c r="R781">
        <f>VLOOKUP(Table7[[#This Row],[Product_ID]],Table4_2[#All],6,FALSE)</f>
        <v>82</v>
      </c>
      <c r="S781" t="s">
        <v>1766</v>
      </c>
      <c r="T781" t="str">
        <f>VLOOKUP(Table7[[#This Row],[Store_ID]],Table5[#All],2,FALSE)</f>
        <v>Johnson-Wright</v>
      </c>
      <c r="U781" t="str">
        <f>VLOOKUP(Table7[[#This Row],[Store_ID]],Table5[#All],3,FALSE)</f>
        <v>North</v>
      </c>
      <c r="V781" t="str">
        <f>VLOOKUP(Table7[[#This Row],[Store_ID]],Table5[#All],4,FALSE)</f>
        <v>Hoodberg</v>
      </c>
      <c r="W781" t="str">
        <f>VLOOKUP(Table7[[#This Row],[Store_ID]],Table5[#All],5,FALSE)</f>
        <v>Outlet</v>
      </c>
      <c r="X781">
        <v>3</v>
      </c>
      <c r="Y781">
        <v>413.74</v>
      </c>
      <c r="Z781">
        <v>0.01</v>
      </c>
      <c r="AA781" t="s">
        <v>1824</v>
      </c>
      <c r="AB781">
        <v>1228.8078</v>
      </c>
    </row>
    <row r="782" spans="1:28" x14ac:dyDescent="0.25">
      <c r="A782" t="s">
        <v>2606</v>
      </c>
      <c r="B782" s="2">
        <v>45477</v>
      </c>
      <c r="C782" t="s">
        <v>1524</v>
      </c>
      <c r="D782" t="str">
        <f>VLOOKUP(Table7[[#This Row],[Customer_ID]],Table1[#All],2,FALSE)</f>
        <v>Christopher Ford</v>
      </c>
      <c r="E782">
        <f t="shared" si="37"/>
        <v>4</v>
      </c>
      <c r="F782">
        <f t="shared" si="38"/>
        <v>7</v>
      </c>
      <c r="G782">
        <f t="shared" si="39"/>
        <v>2024</v>
      </c>
      <c r="H782">
        <f>VLOOKUP(Table7[[#This Row],[Customer_ID]],Table1[#All],3,FALSE)</f>
        <v>56</v>
      </c>
      <c r="I782" t="str">
        <f>VLOOKUP(Table7[[#This Row],[Customer_ID]],Table1[#All],4,FALSE)</f>
        <v>Male</v>
      </c>
      <c r="J782" t="str">
        <f>VLOOKUP(Table7[[#This Row],[Customer_ID]],Table1[#All],5,FALSE)</f>
        <v>North Seanfurt</v>
      </c>
      <c r="K782" t="str">
        <f>VLOOKUP(Table7[[#This Row],[Customer_ID]],Table1[#All],6,FALSE)</f>
        <v>Ohio</v>
      </c>
      <c r="L782" t="str">
        <f>VLOOKUP(Table7[[#This Row],[Customer_ID]],Table1[#All],7,FALSE)</f>
        <v>USA</v>
      </c>
      <c r="M782" t="str">
        <f>VLOOKUP(Table7[[#This Row],[Customer_ID]],Table1[#All],8,FALSE)</f>
        <v>Bronze</v>
      </c>
      <c r="N782" t="s">
        <v>1726</v>
      </c>
      <c r="O782" t="str">
        <f>VLOOKUP(Table7[[#This Row],[Product_ID]],Table4_2[#All],3,FALSE)</f>
        <v>Beauty</v>
      </c>
      <c r="P782" t="str">
        <f>VLOOKUP(Table7[[#This Row],[Product_ID]],Table4_2[#All],4,FALSE)</f>
        <v>Makeup</v>
      </c>
      <c r="Q782">
        <f>VLOOKUP(Table7[[#This Row],[Product_ID]],Table4_2[#All],5,FALSE)</f>
        <v>183.04</v>
      </c>
      <c r="R782">
        <f>VLOOKUP(Table7[[#This Row],[Product_ID]],Table4_2[#All],6,FALSE)</f>
        <v>457</v>
      </c>
      <c r="S782" t="s">
        <v>1799</v>
      </c>
      <c r="T782" t="str">
        <f>VLOOKUP(Table7[[#This Row],[Store_ID]],Table5[#All],2,FALSE)</f>
        <v>Mcdonald Inc</v>
      </c>
      <c r="U782" t="str">
        <f>VLOOKUP(Table7[[#This Row],[Store_ID]],Table5[#All],3,FALSE)</f>
        <v>South</v>
      </c>
      <c r="V782" t="str">
        <f>VLOOKUP(Table7[[#This Row],[Store_ID]],Table5[#All],4,FALSE)</f>
        <v>Christopherland</v>
      </c>
      <c r="W782" t="str">
        <f>VLOOKUP(Table7[[#This Row],[Store_ID]],Table5[#All],5,FALSE)</f>
        <v>Outlet</v>
      </c>
      <c r="X782">
        <v>4</v>
      </c>
      <c r="Y782">
        <v>79.75</v>
      </c>
      <c r="Z782">
        <v>0.18</v>
      </c>
      <c r="AA782" t="s">
        <v>1826</v>
      </c>
      <c r="AB782">
        <v>261.58</v>
      </c>
    </row>
    <row r="783" spans="1:28" x14ac:dyDescent="0.25">
      <c r="A783" t="s">
        <v>2607</v>
      </c>
      <c r="B783" s="2">
        <v>45433</v>
      </c>
      <c r="C783" t="s">
        <v>1521</v>
      </c>
      <c r="D783" t="str">
        <f>VLOOKUP(Table7[[#This Row],[Customer_ID]],Table1[#All],2,FALSE)</f>
        <v>James Berger</v>
      </c>
      <c r="E783">
        <f t="shared" si="37"/>
        <v>21</v>
      </c>
      <c r="F783">
        <f t="shared" si="38"/>
        <v>5</v>
      </c>
      <c r="G783">
        <f t="shared" si="39"/>
        <v>2024</v>
      </c>
      <c r="H783">
        <f>VLOOKUP(Table7[[#This Row],[Customer_ID]],Table1[#All],3,FALSE)</f>
        <v>23</v>
      </c>
      <c r="I783" t="str">
        <f>VLOOKUP(Table7[[#This Row],[Customer_ID]],Table1[#All],4,FALSE)</f>
        <v>Female</v>
      </c>
      <c r="J783" t="str">
        <f>VLOOKUP(Table7[[#This Row],[Customer_ID]],Table1[#All],5,FALSE)</f>
        <v>Bryanmouth</v>
      </c>
      <c r="K783" t="str">
        <f>VLOOKUP(Table7[[#This Row],[Customer_ID]],Table1[#All],6,FALSE)</f>
        <v>Delaware</v>
      </c>
      <c r="L783" t="str">
        <f>VLOOKUP(Table7[[#This Row],[Customer_ID]],Table1[#All],7,FALSE)</f>
        <v>USA</v>
      </c>
      <c r="M783" t="str">
        <f>VLOOKUP(Table7[[#This Row],[Customer_ID]],Table1[#All],8,FALSE)</f>
        <v>Bronze</v>
      </c>
      <c r="N783" t="s">
        <v>1628</v>
      </c>
      <c r="O783" t="str">
        <f>VLOOKUP(Table7[[#This Row],[Product_ID]],Table4_2[#All],3,FALSE)</f>
        <v>Electronics</v>
      </c>
      <c r="P783" t="str">
        <f>VLOOKUP(Table7[[#This Row],[Product_ID]],Table4_2[#All],4,FALSE)</f>
        <v>Audio</v>
      </c>
      <c r="Q783">
        <f>VLOOKUP(Table7[[#This Row],[Product_ID]],Table4_2[#All],5,FALSE)</f>
        <v>38.520000000000003</v>
      </c>
      <c r="R783">
        <f>VLOOKUP(Table7[[#This Row],[Product_ID]],Table4_2[#All],6,FALSE)</f>
        <v>378</v>
      </c>
      <c r="S783" t="s">
        <v>1794</v>
      </c>
      <c r="T783" t="str">
        <f>VLOOKUP(Table7[[#This Row],[Store_ID]],Table5[#All],2,FALSE)</f>
        <v>Thomas, Bridges and Harris</v>
      </c>
      <c r="U783" t="str">
        <f>VLOOKUP(Table7[[#This Row],[Store_ID]],Table5[#All],3,FALSE)</f>
        <v>North</v>
      </c>
      <c r="V783" t="str">
        <f>VLOOKUP(Table7[[#This Row],[Store_ID]],Table5[#All],4,FALSE)</f>
        <v>Sabrinatown</v>
      </c>
      <c r="W783" t="str">
        <f>VLOOKUP(Table7[[#This Row],[Store_ID]],Table5[#All],5,FALSE)</f>
        <v>Online</v>
      </c>
      <c r="X783">
        <v>4</v>
      </c>
      <c r="Y783">
        <v>95.06</v>
      </c>
      <c r="Z783">
        <v>0.03</v>
      </c>
      <c r="AA783" t="s">
        <v>1824</v>
      </c>
      <c r="AB783">
        <v>368.83280000000002</v>
      </c>
    </row>
    <row r="784" spans="1:28" x14ac:dyDescent="0.25">
      <c r="A784" t="s">
        <v>2608</v>
      </c>
      <c r="B784" s="2">
        <v>45759</v>
      </c>
      <c r="C784" t="s">
        <v>1292</v>
      </c>
      <c r="D784" t="str">
        <f>VLOOKUP(Table7[[#This Row],[Customer_ID]],Table1[#All],2,FALSE)</f>
        <v>Jennifer Myers</v>
      </c>
      <c r="E784">
        <f t="shared" si="37"/>
        <v>12</v>
      </c>
      <c r="F784">
        <f t="shared" si="38"/>
        <v>4</v>
      </c>
      <c r="G784">
        <f t="shared" si="39"/>
        <v>2025</v>
      </c>
      <c r="H784">
        <f>VLOOKUP(Table7[[#This Row],[Customer_ID]],Table1[#All],3,FALSE)</f>
        <v>46</v>
      </c>
      <c r="I784" t="str">
        <f>VLOOKUP(Table7[[#This Row],[Customer_ID]],Table1[#All],4,FALSE)</f>
        <v>Male</v>
      </c>
      <c r="J784" t="str">
        <f>VLOOKUP(Table7[[#This Row],[Customer_ID]],Table1[#All],5,FALSE)</f>
        <v>Marthaborough</v>
      </c>
      <c r="K784" t="str">
        <f>VLOOKUP(Table7[[#This Row],[Customer_ID]],Table1[#All],6,FALSE)</f>
        <v>Wisconsin</v>
      </c>
      <c r="L784" t="str">
        <f>VLOOKUP(Table7[[#This Row],[Customer_ID]],Table1[#All],7,FALSE)</f>
        <v>USA</v>
      </c>
      <c r="M784" t="str">
        <f>VLOOKUP(Table7[[#This Row],[Customer_ID]],Table1[#All],8,FALSE)</f>
        <v>Platinum</v>
      </c>
      <c r="N784" t="s">
        <v>1744</v>
      </c>
      <c r="O784" t="str">
        <f>VLOOKUP(Table7[[#This Row],[Product_ID]],Table4_2[#All],3,FALSE)</f>
        <v>Electronics</v>
      </c>
      <c r="P784" t="str">
        <f>VLOOKUP(Table7[[#This Row],[Product_ID]],Table4_2[#All],4,FALSE)</f>
        <v>Audio</v>
      </c>
      <c r="Q784">
        <f>VLOOKUP(Table7[[#This Row],[Product_ID]],Table4_2[#All],5,FALSE)</f>
        <v>431.67</v>
      </c>
      <c r="R784">
        <f>VLOOKUP(Table7[[#This Row],[Product_ID]],Table4_2[#All],6,FALSE)</f>
        <v>73</v>
      </c>
      <c r="S784" t="s">
        <v>1779</v>
      </c>
      <c r="T784" t="str">
        <f>VLOOKUP(Table7[[#This Row],[Store_ID]],Table5[#All],2,FALSE)</f>
        <v>Martinez-Mullins</v>
      </c>
      <c r="U784" t="str">
        <f>VLOOKUP(Table7[[#This Row],[Store_ID]],Table5[#All],3,FALSE)</f>
        <v>South</v>
      </c>
      <c r="V784" t="str">
        <f>VLOOKUP(Table7[[#This Row],[Store_ID]],Table5[#All],4,FALSE)</f>
        <v>Williamsfurt</v>
      </c>
      <c r="W784" t="str">
        <f>VLOOKUP(Table7[[#This Row],[Store_ID]],Table5[#All],5,FALSE)</f>
        <v>Online</v>
      </c>
      <c r="X784">
        <v>4</v>
      </c>
      <c r="Y784">
        <v>107.08</v>
      </c>
      <c r="Z784">
        <v>0.27</v>
      </c>
      <c r="AA784" t="s">
        <v>1829</v>
      </c>
      <c r="AB784">
        <v>312.67360000000002</v>
      </c>
    </row>
    <row r="785" spans="1:28" x14ac:dyDescent="0.25">
      <c r="A785" t="s">
        <v>2609</v>
      </c>
      <c r="B785" s="2">
        <v>45794</v>
      </c>
      <c r="C785" t="s">
        <v>1461</v>
      </c>
      <c r="D785" t="str">
        <f>VLOOKUP(Table7[[#This Row],[Customer_ID]],Table1[#All],2,FALSE)</f>
        <v>Joshua Howard</v>
      </c>
      <c r="E785">
        <f t="shared" si="37"/>
        <v>17</v>
      </c>
      <c r="F785">
        <f t="shared" si="38"/>
        <v>5</v>
      </c>
      <c r="G785">
        <f t="shared" si="39"/>
        <v>2025</v>
      </c>
      <c r="H785">
        <f>VLOOKUP(Table7[[#This Row],[Customer_ID]],Table1[#All],3,FALSE)</f>
        <v>32</v>
      </c>
      <c r="I785" t="str">
        <f>VLOOKUP(Table7[[#This Row],[Customer_ID]],Table1[#All],4,FALSE)</f>
        <v>Female</v>
      </c>
      <c r="J785" t="str">
        <f>VLOOKUP(Table7[[#This Row],[Customer_ID]],Table1[#All],5,FALSE)</f>
        <v>East Christopherhaven</v>
      </c>
      <c r="K785" t="str">
        <f>VLOOKUP(Table7[[#This Row],[Customer_ID]],Table1[#All],6,FALSE)</f>
        <v>South Dakota</v>
      </c>
      <c r="L785" t="str">
        <f>VLOOKUP(Table7[[#This Row],[Customer_ID]],Table1[#All],7,FALSE)</f>
        <v>USA</v>
      </c>
      <c r="M785" t="str">
        <f>VLOOKUP(Table7[[#This Row],[Customer_ID]],Table1[#All],8,FALSE)</f>
        <v>Platinum</v>
      </c>
      <c r="N785" t="s">
        <v>1746</v>
      </c>
      <c r="O785" t="str">
        <f>VLOOKUP(Table7[[#This Row],[Product_ID]],Table4_2[#All],3,FALSE)</f>
        <v>Home</v>
      </c>
      <c r="P785" t="str">
        <f>VLOOKUP(Table7[[#This Row],[Product_ID]],Table4_2[#All],4,FALSE)</f>
        <v>Kitchen</v>
      </c>
      <c r="Q785">
        <f>VLOOKUP(Table7[[#This Row],[Product_ID]],Table4_2[#All],5,FALSE)</f>
        <v>201.41</v>
      </c>
      <c r="R785">
        <f>VLOOKUP(Table7[[#This Row],[Product_ID]],Table4_2[#All],6,FALSE)</f>
        <v>146</v>
      </c>
      <c r="S785" t="s">
        <v>1810</v>
      </c>
      <c r="T785" t="str">
        <f>VLOOKUP(Table7[[#This Row],[Store_ID]],Table5[#All],2,FALSE)</f>
        <v>Guerrero-Schmitt</v>
      </c>
      <c r="U785" t="str">
        <f>VLOOKUP(Table7[[#This Row],[Store_ID]],Table5[#All],3,FALSE)</f>
        <v>East</v>
      </c>
      <c r="V785" t="str">
        <f>VLOOKUP(Table7[[#This Row],[Store_ID]],Table5[#All],4,FALSE)</f>
        <v>East Stevechester</v>
      </c>
      <c r="W785" t="str">
        <f>VLOOKUP(Table7[[#This Row],[Store_ID]],Table5[#All],5,FALSE)</f>
        <v>Flagship</v>
      </c>
      <c r="X785">
        <v>1</v>
      </c>
      <c r="Y785">
        <v>873.18</v>
      </c>
      <c r="Z785">
        <v>0.03</v>
      </c>
      <c r="AA785" t="s">
        <v>1829</v>
      </c>
      <c r="AB785">
        <v>846.98459999999989</v>
      </c>
    </row>
    <row r="786" spans="1:28" x14ac:dyDescent="0.25">
      <c r="A786" t="s">
        <v>2610</v>
      </c>
      <c r="B786" s="2">
        <v>45764</v>
      </c>
      <c r="C786" t="s">
        <v>1178</v>
      </c>
      <c r="D786" t="str">
        <f>VLOOKUP(Table7[[#This Row],[Customer_ID]],Table1[#All],2,FALSE)</f>
        <v>Charles Conley</v>
      </c>
      <c r="E786">
        <f t="shared" si="37"/>
        <v>17</v>
      </c>
      <c r="F786">
        <f t="shared" si="38"/>
        <v>4</v>
      </c>
      <c r="G786">
        <f t="shared" si="39"/>
        <v>2025</v>
      </c>
      <c r="H786">
        <f>VLOOKUP(Table7[[#This Row],[Customer_ID]],Table1[#All],3,FALSE)</f>
        <v>39</v>
      </c>
      <c r="I786" t="str">
        <f>VLOOKUP(Table7[[#This Row],[Customer_ID]],Table1[#All],4,FALSE)</f>
        <v>Female</v>
      </c>
      <c r="J786" t="str">
        <f>VLOOKUP(Table7[[#This Row],[Customer_ID]],Table1[#All],5,FALSE)</f>
        <v>Nathanshire</v>
      </c>
      <c r="K786" t="str">
        <f>VLOOKUP(Table7[[#This Row],[Customer_ID]],Table1[#All],6,FALSE)</f>
        <v>Maine</v>
      </c>
      <c r="L786" t="str">
        <f>VLOOKUP(Table7[[#This Row],[Customer_ID]],Table1[#All],7,FALSE)</f>
        <v>USA</v>
      </c>
      <c r="M786" t="str">
        <f>VLOOKUP(Table7[[#This Row],[Customer_ID]],Table1[#All],8,FALSE)</f>
        <v>Gold</v>
      </c>
      <c r="N786" t="s">
        <v>1688</v>
      </c>
      <c r="O786" t="str">
        <f>VLOOKUP(Table7[[#This Row],[Product_ID]],Table4_2[#All],3,FALSE)</f>
        <v>Home</v>
      </c>
      <c r="P786" t="str">
        <f>VLOOKUP(Table7[[#This Row],[Product_ID]],Table4_2[#All],4,FALSE)</f>
        <v>Storage</v>
      </c>
      <c r="Q786">
        <f>VLOOKUP(Table7[[#This Row],[Product_ID]],Table4_2[#All],5,FALSE)</f>
        <v>138.05000000000001</v>
      </c>
      <c r="R786">
        <f>VLOOKUP(Table7[[#This Row],[Product_ID]],Table4_2[#All],6,FALSE)</f>
        <v>89</v>
      </c>
      <c r="S786" t="s">
        <v>1810</v>
      </c>
      <c r="T786" t="str">
        <f>VLOOKUP(Table7[[#This Row],[Store_ID]],Table5[#All],2,FALSE)</f>
        <v>Guerrero-Schmitt</v>
      </c>
      <c r="U786" t="str">
        <f>VLOOKUP(Table7[[#This Row],[Store_ID]],Table5[#All],3,FALSE)</f>
        <v>East</v>
      </c>
      <c r="V786" t="str">
        <f>VLOOKUP(Table7[[#This Row],[Store_ID]],Table5[#All],4,FALSE)</f>
        <v>East Stevechester</v>
      </c>
      <c r="W786" t="str">
        <f>VLOOKUP(Table7[[#This Row],[Store_ID]],Table5[#All],5,FALSE)</f>
        <v>Flagship</v>
      </c>
      <c r="X786">
        <v>1</v>
      </c>
      <c r="Y786">
        <v>914.75</v>
      </c>
      <c r="Z786">
        <v>0.1</v>
      </c>
      <c r="AA786" t="s">
        <v>1829</v>
      </c>
      <c r="AB786">
        <v>823.27499999999998</v>
      </c>
    </row>
    <row r="787" spans="1:28" x14ac:dyDescent="0.25">
      <c r="A787" t="s">
        <v>2611</v>
      </c>
      <c r="B787" s="2">
        <v>45279</v>
      </c>
      <c r="C787" t="s">
        <v>188</v>
      </c>
      <c r="D787" t="str">
        <f>VLOOKUP(Table7[[#This Row],[Customer_ID]],Table1[#All],2,FALSE)</f>
        <v>Timothy Weaver</v>
      </c>
      <c r="E787">
        <f t="shared" si="37"/>
        <v>19</v>
      </c>
      <c r="F787">
        <f t="shared" si="38"/>
        <v>12</v>
      </c>
      <c r="G787">
        <f t="shared" si="39"/>
        <v>2023</v>
      </c>
      <c r="H787">
        <f>VLOOKUP(Table7[[#This Row],[Customer_ID]],Table1[#All],3,FALSE)</f>
        <v>45</v>
      </c>
      <c r="I787" t="str">
        <f>VLOOKUP(Table7[[#This Row],[Customer_ID]],Table1[#All],4,FALSE)</f>
        <v>Female</v>
      </c>
      <c r="J787" t="str">
        <f>VLOOKUP(Table7[[#This Row],[Customer_ID]],Table1[#All],5,FALSE)</f>
        <v>New Amy</v>
      </c>
      <c r="K787" t="str">
        <f>VLOOKUP(Table7[[#This Row],[Customer_ID]],Table1[#All],6,FALSE)</f>
        <v>Ohio</v>
      </c>
      <c r="L787" t="str">
        <f>VLOOKUP(Table7[[#This Row],[Customer_ID]],Table1[#All],7,FALSE)</f>
        <v>USA</v>
      </c>
      <c r="M787" t="str">
        <f>VLOOKUP(Table7[[#This Row],[Customer_ID]],Table1[#All],8,FALSE)</f>
        <v>Gold</v>
      </c>
      <c r="N787" t="s">
        <v>1694</v>
      </c>
      <c r="O787" t="str">
        <f>VLOOKUP(Table7[[#This Row],[Product_ID]],Table4_2[#All],3,FALSE)</f>
        <v>Sports</v>
      </c>
      <c r="P787" t="str">
        <f>VLOOKUP(Table7[[#This Row],[Product_ID]],Table4_2[#All],4,FALSE)</f>
        <v>Team Sports</v>
      </c>
      <c r="Q787">
        <f>VLOOKUP(Table7[[#This Row],[Product_ID]],Table4_2[#All],5,FALSE)</f>
        <v>107.06</v>
      </c>
      <c r="R787">
        <f>VLOOKUP(Table7[[#This Row],[Product_ID]],Table4_2[#All],6,FALSE)</f>
        <v>359</v>
      </c>
      <c r="S787" t="s">
        <v>1797</v>
      </c>
      <c r="T787" t="str">
        <f>VLOOKUP(Table7[[#This Row],[Store_ID]],Table5[#All],2,FALSE)</f>
        <v>Gardner, Humphrey and Contreras</v>
      </c>
      <c r="U787" t="str">
        <f>VLOOKUP(Table7[[#This Row],[Store_ID]],Table5[#All],3,FALSE)</f>
        <v>East</v>
      </c>
      <c r="V787" t="str">
        <f>VLOOKUP(Table7[[#This Row],[Store_ID]],Table5[#All],4,FALSE)</f>
        <v>Johnsonville</v>
      </c>
      <c r="W787" t="str">
        <f>VLOOKUP(Table7[[#This Row],[Store_ID]],Table5[#All],5,FALSE)</f>
        <v>Flagship</v>
      </c>
      <c r="X787">
        <v>4</v>
      </c>
      <c r="Y787">
        <v>457.33</v>
      </c>
      <c r="Z787">
        <v>0.1</v>
      </c>
      <c r="AA787" t="s">
        <v>1824</v>
      </c>
      <c r="AB787">
        <v>1646.3879999999999</v>
      </c>
    </row>
    <row r="788" spans="1:28" x14ac:dyDescent="0.25">
      <c r="A788" t="s">
        <v>2612</v>
      </c>
      <c r="B788" s="2">
        <v>45602</v>
      </c>
      <c r="C788" t="s">
        <v>926</v>
      </c>
      <c r="D788" t="str">
        <f>VLOOKUP(Table7[[#This Row],[Customer_ID]],Table1[#All],2,FALSE)</f>
        <v>Ricardo Jones</v>
      </c>
      <c r="E788">
        <f t="shared" si="37"/>
        <v>6</v>
      </c>
      <c r="F788">
        <f t="shared" si="38"/>
        <v>11</v>
      </c>
      <c r="G788">
        <f t="shared" si="39"/>
        <v>2024</v>
      </c>
      <c r="H788">
        <f>VLOOKUP(Table7[[#This Row],[Customer_ID]],Table1[#All],3,FALSE)</f>
        <v>30</v>
      </c>
      <c r="I788" t="str">
        <f>VLOOKUP(Table7[[#This Row],[Customer_ID]],Table1[#All],4,FALSE)</f>
        <v>Male</v>
      </c>
      <c r="J788" t="str">
        <f>VLOOKUP(Table7[[#This Row],[Customer_ID]],Table1[#All],5,FALSE)</f>
        <v>Danielland</v>
      </c>
      <c r="K788" t="str">
        <f>VLOOKUP(Table7[[#This Row],[Customer_ID]],Table1[#All],6,FALSE)</f>
        <v>Minnesota</v>
      </c>
      <c r="L788" t="str">
        <f>VLOOKUP(Table7[[#This Row],[Customer_ID]],Table1[#All],7,FALSE)</f>
        <v>USA</v>
      </c>
      <c r="M788" t="str">
        <f>VLOOKUP(Table7[[#This Row],[Customer_ID]],Table1[#All],8,FALSE)</f>
        <v>Silver</v>
      </c>
      <c r="N788" t="s">
        <v>1746</v>
      </c>
      <c r="O788" t="str">
        <f>VLOOKUP(Table7[[#This Row],[Product_ID]],Table4_2[#All],3,FALSE)</f>
        <v>Home</v>
      </c>
      <c r="P788" t="str">
        <f>VLOOKUP(Table7[[#This Row],[Product_ID]],Table4_2[#All],4,FALSE)</f>
        <v>Kitchen</v>
      </c>
      <c r="Q788">
        <f>VLOOKUP(Table7[[#This Row],[Product_ID]],Table4_2[#All],5,FALSE)</f>
        <v>201.41</v>
      </c>
      <c r="R788">
        <f>VLOOKUP(Table7[[#This Row],[Product_ID]],Table4_2[#All],6,FALSE)</f>
        <v>146</v>
      </c>
      <c r="S788" t="s">
        <v>1766</v>
      </c>
      <c r="T788" t="str">
        <f>VLOOKUP(Table7[[#This Row],[Store_ID]],Table5[#All],2,FALSE)</f>
        <v>Johnson-Wright</v>
      </c>
      <c r="U788" t="str">
        <f>VLOOKUP(Table7[[#This Row],[Store_ID]],Table5[#All],3,FALSE)</f>
        <v>North</v>
      </c>
      <c r="V788" t="str">
        <f>VLOOKUP(Table7[[#This Row],[Store_ID]],Table5[#All],4,FALSE)</f>
        <v>Hoodberg</v>
      </c>
      <c r="W788" t="str">
        <f>VLOOKUP(Table7[[#This Row],[Store_ID]],Table5[#All],5,FALSE)</f>
        <v>Outlet</v>
      </c>
      <c r="X788">
        <v>3</v>
      </c>
      <c r="Y788">
        <v>761.88</v>
      </c>
      <c r="Z788">
        <v>0.23</v>
      </c>
      <c r="AA788" t="s">
        <v>1826</v>
      </c>
      <c r="AB788">
        <v>1759.9428</v>
      </c>
    </row>
    <row r="789" spans="1:28" x14ac:dyDescent="0.25">
      <c r="A789" t="s">
        <v>2613</v>
      </c>
      <c r="B789" s="2">
        <v>45793</v>
      </c>
      <c r="C789" t="s">
        <v>585</v>
      </c>
      <c r="D789" t="str">
        <f>VLOOKUP(Table7[[#This Row],[Customer_ID]],Table1[#All],2,FALSE)</f>
        <v>Curtis Lam</v>
      </c>
      <c r="E789">
        <f t="shared" si="37"/>
        <v>16</v>
      </c>
      <c r="F789">
        <f t="shared" si="38"/>
        <v>5</v>
      </c>
      <c r="G789">
        <f t="shared" si="39"/>
        <v>2025</v>
      </c>
      <c r="H789">
        <f>VLOOKUP(Table7[[#This Row],[Customer_ID]],Table1[#All],3,FALSE)</f>
        <v>55</v>
      </c>
      <c r="I789" t="str">
        <f>VLOOKUP(Table7[[#This Row],[Customer_ID]],Table1[#All],4,FALSE)</f>
        <v>Male</v>
      </c>
      <c r="J789" t="str">
        <f>VLOOKUP(Table7[[#This Row],[Customer_ID]],Table1[#All],5,FALSE)</f>
        <v>Butlerberg</v>
      </c>
      <c r="K789" t="str">
        <f>VLOOKUP(Table7[[#This Row],[Customer_ID]],Table1[#All],6,FALSE)</f>
        <v>Kentucky</v>
      </c>
      <c r="L789" t="str">
        <f>VLOOKUP(Table7[[#This Row],[Customer_ID]],Table1[#All],7,FALSE)</f>
        <v>USA</v>
      </c>
      <c r="M789" t="str">
        <f>VLOOKUP(Table7[[#This Row],[Customer_ID]],Table1[#All],8,FALSE)</f>
        <v>Platinum</v>
      </c>
      <c r="N789" t="s">
        <v>1622</v>
      </c>
      <c r="O789" t="str">
        <f>VLOOKUP(Table7[[#This Row],[Product_ID]],Table4_2[#All],3,FALSE)</f>
        <v>Clothing</v>
      </c>
      <c r="P789" t="str">
        <f>VLOOKUP(Table7[[#This Row],[Product_ID]],Table4_2[#All],4,FALSE)</f>
        <v>Footwear</v>
      </c>
      <c r="Q789">
        <f>VLOOKUP(Table7[[#This Row],[Product_ID]],Table4_2[#All],5,FALSE)</f>
        <v>353.47</v>
      </c>
      <c r="R789">
        <f>VLOOKUP(Table7[[#This Row],[Product_ID]],Table4_2[#All],6,FALSE)</f>
        <v>214</v>
      </c>
      <c r="S789" t="s">
        <v>1813</v>
      </c>
      <c r="T789" t="str">
        <f>VLOOKUP(Table7[[#This Row],[Store_ID]],Table5[#All],2,FALSE)</f>
        <v>Mann-Austin</v>
      </c>
      <c r="U789" t="str">
        <f>VLOOKUP(Table7[[#This Row],[Store_ID]],Table5[#All],3,FALSE)</f>
        <v>East</v>
      </c>
      <c r="V789" t="str">
        <f>VLOOKUP(Table7[[#This Row],[Store_ID]],Table5[#All],4,FALSE)</f>
        <v>Vasquezborough</v>
      </c>
      <c r="W789" t="str">
        <f>VLOOKUP(Table7[[#This Row],[Store_ID]],Table5[#All],5,FALSE)</f>
        <v>Online</v>
      </c>
      <c r="X789">
        <v>4</v>
      </c>
      <c r="Y789">
        <v>122.87</v>
      </c>
      <c r="Z789">
        <v>0.13</v>
      </c>
      <c r="AA789" t="s">
        <v>1824</v>
      </c>
      <c r="AB789">
        <v>427.58760000000001</v>
      </c>
    </row>
    <row r="790" spans="1:28" x14ac:dyDescent="0.25">
      <c r="A790" t="s">
        <v>2614</v>
      </c>
      <c r="B790" s="2">
        <v>45778</v>
      </c>
      <c r="C790" t="s">
        <v>1464</v>
      </c>
      <c r="D790" t="str">
        <f>VLOOKUP(Table7[[#This Row],[Customer_ID]],Table1[#All],2,FALSE)</f>
        <v>Barbara Berry</v>
      </c>
      <c r="E790">
        <f t="shared" si="37"/>
        <v>1</v>
      </c>
      <c r="F790">
        <f t="shared" si="38"/>
        <v>5</v>
      </c>
      <c r="G790">
        <f t="shared" si="39"/>
        <v>2025</v>
      </c>
      <c r="H790">
        <f>VLOOKUP(Table7[[#This Row],[Customer_ID]],Table1[#All],3,FALSE)</f>
        <v>18</v>
      </c>
      <c r="I790" t="str">
        <f>VLOOKUP(Table7[[#This Row],[Customer_ID]],Table1[#All],4,FALSE)</f>
        <v>Female</v>
      </c>
      <c r="J790" t="str">
        <f>VLOOKUP(Table7[[#This Row],[Customer_ID]],Table1[#All],5,FALSE)</f>
        <v>Lake Michael</v>
      </c>
      <c r="K790" t="str">
        <f>VLOOKUP(Table7[[#This Row],[Customer_ID]],Table1[#All],6,FALSE)</f>
        <v>Vermont</v>
      </c>
      <c r="L790" t="str">
        <f>VLOOKUP(Table7[[#This Row],[Customer_ID]],Table1[#All],7,FALSE)</f>
        <v>USA</v>
      </c>
      <c r="M790" t="str">
        <f>VLOOKUP(Table7[[#This Row],[Customer_ID]],Table1[#All],8,FALSE)</f>
        <v>Platinum</v>
      </c>
      <c r="N790" t="s">
        <v>1694</v>
      </c>
      <c r="O790" t="str">
        <f>VLOOKUP(Table7[[#This Row],[Product_ID]],Table4_2[#All],3,FALSE)</f>
        <v>Sports</v>
      </c>
      <c r="P790" t="str">
        <f>VLOOKUP(Table7[[#This Row],[Product_ID]],Table4_2[#All],4,FALSE)</f>
        <v>Team Sports</v>
      </c>
      <c r="Q790">
        <f>VLOOKUP(Table7[[#This Row],[Product_ID]],Table4_2[#All],5,FALSE)</f>
        <v>107.06</v>
      </c>
      <c r="R790">
        <f>VLOOKUP(Table7[[#This Row],[Product_ID]],Table4_2[#All],6,FALSE)</f>
        <v>359</v>
      </c>
      <c r="S790" t="s">
        <v>1769</v>
      </c>
      <c r="T790" t="str">
        <f>VLOOKUP(Table7[[#This Row],[Store_ID]],Table5[#All],2,FALSE)</f>
        <v>Alexander Group</v>
      </c>
      <c r="U790" t="str">
        <f>VLOOKUP(Table7[[#This Row],[Store_ID]],Table5[#All],3,FALSE)</f>
        <v>South</v>
      </c>
      <c r="V790" t="str">
        <f>VLOOKUP(Table7[[#This Row],[Store_ID]],Table5[#All],4,FALSE)</f>
        <v>Port Sharon</v>
      </c>
      <c r="W790" t="str">
        <f>VLOOKUP(Table7[[#This Row],[Store_ID]],Table5[#All],5,FALSE)</f>
        <v>Online</v>
      </c>
      <c r="X790">
        <v>4</v>
      </c>
      <c r="Y790">
        <v>753</v>
      </c>
      <c r="Z790">
        <v>0.28000000000000003</v>
      </c>
      <c r="AA790" t="s">
        <v>1829</v>
      </c>
      <c r="AB790">
        <v>2168.64</v>
      </c>
    </row>
    <row r="791" spans="1:28" x14ac:dyDescent="0.25">
      <c r="A791" t="s">
        <v>2615</v>
      </c>
      <c r="B791" s="2">
        <v>45325</v>
      </c>
      <c r="C791" t="s">
        <v>1157</v>
      </c>
      <c r="D791" t="str">
        <f>VLOOKUP(Table7[[#This Row],[Customer_ID]],Table1[#All],2,FALSE)</f>
        <v>James Holloway Jr.</v>
      </c>
      <c r="E791">
        <f t="shared" si="37"/>
        <v>3</v>
      </c>
      <c r="F791">
        <f t="shared" si="38"/>
        <v>2</v>
      </c>
      <c r="G791">
        <f t="shared" si="39"/>
        <v>2024</v>
      </c>
      <c r="H791">
        <f>VLOOKUP(Table7[[#This Row],[Customer_ID]],Table1[#All],3,FALSE)</f>
        <v>45</v>
      </c>
      <c r="I791" t="str">
        <f>VLOOKUP(Table7[[#This Row],[Customer_ID]],Table1[#All],4,FALSE)</f>
        <v>Male</v>
      </c>
      <c r="J791" t="str">
        <f>VLOOKUP(Table7[[#This Row],[Customer_ID]],Table1[#All],5,FALSE)</f>
        <v>Millston</v>
      </c>
      <c r="K791" t="str">
        <f>VLOOKUP(Table7[[#This Row],[Customer_ID]],Table1[#All],6,FALSE)</f>
        <v>Indiana</v>
      </c>
      <c r="L791" t="str">
        <f>VLOOKUP(Table7[[#This Row],[Customer_ID]],Table1[#All],7,FALSE)</f>
        <v>USA</v>
      </c>
      <c r="M791" t="str">
        <f>VLOOKUP(Table7[[#This Row],[Customer_ID]],Table1[#All],8,FALSE)</f>
        <v>Silver</v>
      </c>
      <c r="N791" t="s">
        <v>1555</v>
      </c>
      <c r="O791" t="str">
        <f>VLOOKUP(Table7[[#This Row],[Product_ID]],Table4_2[#All],3,FALSE)</f>
        <v>Clothing</v>
      </c>
      <c r="P791" t="str">
        <f>VLOOKUP(Table7[[#This Row],[Product_ID]],Table4_2[#All],4,FALSE)</f>
        <v>Accessories</v>
      </c>
      <c r="Q791">
        <f>VLOOKUP(Table7[[#This Row],[Product_ID]],Table4_2[#All],5,FALSE)</f>
        <v>261</v>
      </c>
      <c r="R791">
        <f>VLOOKUP(Table7[[#This Row],[Product_ID]],Table4_2[#All],6,FALSE)</f>
        <v>59</v>
      </c>
      <c r="S791" t="s">
        <v>1773</v>
      </c>
      <c r="T791" t="str">
        <f>VLOOKUP(Table7[[#This Row],[Store_ID]],Table5[#All],2,FALSE)</f>
        <v>Gray Ltd</v>
      </c>
      <c r="U791" t="str">
        <f>VLOOKUP(Table7[[#This Row],[Store_ID]],Table5[#All],3,FALSE)</f>
        <v>North</v>
      </c>
      <c r="V791" t="str">
        <f>VLOOKUP(Table7[[#This Row],[Store_ID]],Table5[#All],4,FALSE)</f>
        <v>New Michaelchester</v>
      </c>
      <c r="W791" t="str">
        <f>VLOOKUP(Table7[[#This Row],[Store_ID]],Table5[#All],5,FALSE)</f>
        <v>Outlet</v>
      </c>
      <c r="X791">
        <v>2</v>
      </c>
      <c r="Y791">
        <v>788.05</v>
      </c>
      <c r="Z791">
        <v>0.21</v>
      </c>
      <c r="AA791" t="s">
        <v>1824</v>
      </c>
      <c r="AB791">
        <v>1245.1189999999999</v>
      </c>
    </row>
    <row r="792" spans="1:28" x14ac:dyDescent="0.25">
      <c r="A792" t="s">
        <v>2616</v>
      </c>
      <c r="B792" s="2">
        <v>45875</v>
      </c>
      <c r="C792" t="s">
        <v>1425</v>
      </c>
      <c r="D792" t="str">
        <f>VLOOKUP(Table7[[#This Row],[Customer_ID]],Table1[#All],2,FALSE)</f>
        <v>Beth Martin</v>
      </c>
      <c r="E792">
        <f t="shared" si="37"/>
        <v>6</v>
      </c>
      <c r="F792">
        <f t="shared" si="38"/>
        <v>8</v>
      </c>
      <c r="G792">
        <f t="shared" si="39"/>
        <v>2025</v>
      </c>
      <c r="H792">
        <f>VLOOKUP(Table7[[#This Row],[Customer_ID]],Table1[#All],3,FALSE)</f>
        <v>34</v>
      </c>
      <c r="I792" t="str">
        <f>VLOOKUP(Table7[[#This Row],[Customer_ID]],Table1[#All],4,FALSE)</f>
        <v>Female</v>
      </c>
      <c r="J792" t="str">
        <f>VLOOKUP(Table7[[#This Row],[Customer_ID]],Table1[#All],5,FALSE)</f>
        <v>Burkefurt</v>
      </c>
      <c r="K792" t="str">
        <f>VLOOKUP(Table7[[#This Row],[Customer_ID]],Table1[#All],6,FALSE)</f>
        <v>West Virginia</v>
      </c>
      <c r="L792" t="str">
        <f>VLOOKUP(Table7[[#This Row],[Customer_ID]],Table1[#All],7,FALSE)</f>
        <v>USA</v>
      </c>
      <c r="M792" t="str">
        <f>VLOOKUP(Table7[[#This Row],[Customer_ID]],Table1[#All],8,FALSE)</f>
        <v>Silver</v>
      </c>
      <c r="N792" t="s">
        <v>1712</v>
      </c>
      <c r="O792" t="str">
        <f>VLOOKUP(Table7[[#This Row],[Product_ID]],Table4_2[#All],3,FALSE)</f>
        <v>Sports</v>
      </c>
      <c r="P792" t="str">
        <f>VLOOKUP(Table7[[#This Row],[Product_ID]],Table4_2[#All],4,FALSE)</f>
        <v>Fitness</v>
      </c>
      <c r="Q792">
        <f>VLOOKUP(Table7[[#This Row],[Product_ID]],Table4_2[#All],5,FALSE)</f>
        <v>152.91999999999999</v>
      </c>
      <c r="R792">
        <f>VLOOKUP(Table7[[#This Row],[Product_ID]],Table4_2[#All],6,FALSE)</f>
        <v>281</v>
      </c>
      <c r="S792" t="s">
        <v>1789</v>
      </c>
      <c r="T792" t="str">
        <f>VLOOKUP(Table7[[#This Row],[Store_ID]],Table5[#All],2,FALSE)</f>
        <v>Hill, Wagner and Ballard</v>
      </c>
      <c r="U792" t="str">
        <f>VLOOKUP(Table7[[#This Row],[Store_ID]],Table5[#All],3,FALSE)</f>
        <v>East</v>
      </c>
      <c r="V792" t="str">
        <f>VLOOKUP(Table7[[#This Row],[Store_ID]],Table5[#All],4,FALSE)</f>
        <v>East Davidville</v>
      </c>
      <c r="W792" t="str">
        <f>VLOOKUP(Table7[[#This Row],[Store_ID]],Table5[#All],5,FALSE)</f>
        <v>Online</v>
      </c>
      <c r="X792">
        <v>2</v>
      </c>
      <c r="Y792">
        <v>807.1</v>
      </c>
      <c r="Z792">
        <v>0.28999999999999998</v>
      </c>
      <c r="AA792" t="s">
        <v>1824</v>
      </c>
      <c r="AB792">
        <v>1146.0820000000001</v>
      </c>
    </row>
    <row r="793" spans="1:28" x14ac:dyDescent="0.25">
      <c r="A793" t="s">
        <v>2617</v>
      </c>
      <c r="B793" s="2">
        <v>45320</v>
      </c>
      <c r="C793" t="s">
        <v>458</v>
      </c>
      <c r="D793" t="str">
        <f>VLOOKUP(Table7[[#This Row],[Customer_ID]],Table1[#All],2,FALSE)</f>
        <v>Morgan Bowen</v>
      </c>
      <c r="E793">
        <f t="shared" si="37"/>
        <v>29</v>
      </c>
      <c r="F793">
        <f t="shared" si="38"/>
        <v>1</v>
      </c>
      <c r="G793">
        <f t="shared" si="39"/>
        <v>2024</v>
      </c>
      <c r="H793">
        <f>VLOOKUP(Table7[[#This Row],[Customer_ID]],Table1[#All],3,FALSE)</f>
        <v>54</v>
      </c>
      <c r="I793" t="str">
        <f>VLOOKUP(Table7[[#This Row],[Customer_ID]],Table1[#All],4,FALSE)</f>
        <v>Male</v>
      </c>
      <c r="J793" t="str">
        <f>VLOOKUP(Table7[[#This Row],[Customer_ID]],Table1[#All],5,FALSE)</f>
        <v>Parksfort</v>
      </c>
      <c r="K793" t="str">
        <f>VLOOKUP(Table7[[#This Row],[Customer_ID]],Table1[#All],6,FALSE)</f>
        <v>Washington</v>
      </c>
      <c r="L793" t="str">
        <f>VLOOKUP(Table7[[#This Row],[Customer_ID]],Table1[#All],7,FALSE)</f>
        <v>USA</v>
      </c>
      <c r="M793" t="str">
        <f>VLOOKUP(Table7[[#This Row],[Customer_ID]],Table1[#All],8,FALSE)</f>
        <v>Gold</v>
      </c>
      <c r="N793" t="s">
        <v>1562</v>
      </c>
      <c r="O793" t="str">
        <f>VLOOKUP(Table7[[#This Row],[Product_ID]],Table4_2[#All],3,FALSE)</f>
        <v>Electronics</v>
      </c>
      <c r="P793" t="str">
        <f>VLOOKUP(Table7[[#This Row],[Product_ID]],Table4_2[#All],4,FALSE)</f>
        <v>Audio</v>
      </c>
      <c r="Q793">
        <f>VLOOKUP(Table7[[#This Row],[Product_ID]],Table4_2[#All],5,FALSE)</f>
        <v>439.07</v>
      </c>
      <c r="R793">
        <f>VLOOKUP(Table7[[#This Row],[Product_ID]],Table4_2[#All],6,FALSE)</f>
        <v>142</v>
      </c>
      <c r="S793" t="s">
        <v>1757</v>
      </c>
      <c r="T793" t="str">
        <f>VLOOKUP(Table7[[#This Row],[Store_ID]],Table5[#All],2,FALSE)</f>
        <v>Martinez, Adkins and Johnson</v>
      </c>
      <c r="U793" t="str">
        <f>VLOOKUP(Table7[[#This Row],[Store_ID]],Table5[#All],3,FALSE)</f>
        <v>North</v>
      </c>
      <c r="V793" t="str">
        <f>VLOOKUP(Table7[[#This Row],[Store_ID]],Table5[#All],4,FALSE)</f>
        <v>Danielmouth</v>
      </c>
      <c r="W793" t="str">
        <f>VLOOKUP(Table7[[#This Row],[Store_ID]],Table5[#All],5,FALSE)</f>
        <v>Flagship</v>
      </c>
      <c r="X793">
        <v>2</v>
      </c>
      <c r="Y793">
        <v>443.09</v>
      </c>
      <c r="Z793">
        <v>0.02</v>
      </c>
      <c r="AA793" t="s">
        <v>1826</v>
      </c>
      <c r="AB793">
        <v>868.45639999999992</v>
      </c>
    </row>
    <row r="794" spans="1:28" x14ac:dyDescent="0.25">
      <c r="A794" t="s">
        <v>2618</v>
      </c>
      <c r="B794" s="2">
        <v>45870</v>
      </c>
      <c r="C794" t="s">
        <v>1443</v>
      </c>
      <c r="D794" t="str">
        <f>VLOOKUP(Table7[[#This Row],[Customer_ID]],Table1[#All],2,FALSE)</f>
        <v>Gregory Curtis</v>
      </c>
      <c r="E794">
        <f t="shared" si="37"/>
        <v>1</v>
      </c>
      <c r="F794">
        <f t="shared" si="38"/>
        <v>8</v>
      </c>
      <c r="G794">
        <f t="shared" si="39"/>
        <v>2025</v>
      </c>
      <c r="H794">
        <f>VLOOKUP(Table7[[#This Row],[Customer_ID]],Table1[#All],3,FALSE)</f>
        <v>45</v>
      </c>
      <c r="I794" t="str">
        <f>VLOOKUP(Table7[[#This Row],[Customer_ID]],Table1[#All],4,FALSE)</f>
        <v>Male</v>
      </c>
      <c r="J794" t="str">
        <f>VLOOKUP(Table7[[#This Row],[Customer_ID]],Table1[#All],5,FALSE)</f>
        <v>Bergermouth</v>
      </c>
      <c r="K794" t="str">
        <f>VLOOKUP(Table7[[#This Row],[Customer_ID]],Table1[#All],6,FALSE)</f>
        <v>Vermont</v>
      </c>
      <c r="L794" t="str">
        <f>VLOOKUP(Table7[[#This Row],[Customer_ID]],Table1[#All],7,FALSE)</f>
        <v>USA</v>
      </c>
      <c r="M794" t="str">
        <f>VLOOKUP(Table7[[#This Row],[Customer_ID]],Table1[#All],8,FALSE)</f>
        <v>Bronze</v>
      </c>
      <c r="N794" t="s">
        <v>1586</v>
      </c>
      <c r="O794" t="str">
        <f>VLOOKUP(Table7[[#This Row],[Product_ID]],Table4_2[#All],3,FALSE)</f>
        <v>Sports</v>
      </c>
      <c r="P794" t="str">
        <f>VLOOKUP(Table7[[#This Row],[Product_ID]],Table4_2[#All],4,FALSE)</f>
        <v>Equipment</v>
      </c>
      <c r="Q794">
        <f>VLOOKUP(Table7[[#This Row],[Product_ID]],Table4_2[#All],5,FALSE)</f>
        <v>21.34</v>
      </c>
      <c r="R794">
        <f>VLOOKUP(Table7[[#This Row],[Product_ID]],Table4_2[#All],6,FALSE)</f>
        <v>65</v>
      </c>
      <c r="S794" t="s">
        <v>1801</v>
      </c>
      <c r="T794" t="str">
        <f>VLOOKUP(Table7[[#This Row],[Store_ID]],Table5[#All],2,FALSE)</f>
        <v>Shelton PLC</v>
      </c>
      <c r="U794" t="str">
        <f>VLOOKUP(Table7[[#This Row],[Store_ID]],Table5[#All],3,FALSE)</f>
        <v>North</v>
      </c>
      <c r="V794" t="str">
        <f>VLOOKUP(Table7[[#This Row],[Store_ID]],Table5[#All],4,FALSE)</f>
        <v>East Jenniferstad</v>
      </c>
      <c r="W794" t="str">
        <f>VLOOKUP(Table7[[#This Row],[Store_ID]],Table5[#All],5,FALSE)</f>
        <v>Flagship</v>
      </c>
      <c r="X794">
        <v>1</v>
      </c>
      <c r="Y794">
        <v>512.16</v>
      </c>
      <c r="Z794">
        <v>0.02</v>
      </c>
      <c r="AA794" t="s">
        <v>1829</v>
      </c>
      <c r="AB794">
        <v>501.91680000000002</v>
      </c>
    </row>
    <row r="795" spans="1:28" x14ac:dyDescent="0.25">
      <c r="A795" t="s">
        <v>2619</v>
      </c>
      <c r="B795" s="2">
        <v>45577</v>
      </c>
      <c r="C795" t="s">
        <v>678</v>
      </c>
      <c r="D795" t="str">
        <f>VLOOKUP(Table7[[#This Row],[Customer_ID]],Table1[#All],2,FALSE)</f>
        <v>John Perez</v>
      </c>
      <c r="E795">
        <f t="shared" si="37"/>
        <v>12</v>
      </c>
      <c r="F795">
        <f t="shared" si="38"/>
        <v>10</v>
      </c>
      <c r="G795">
        <f t="shared" si="39"/>
        <v>2024</v>
      </c>
      <c r="H795">
        <f>VLOOKUP(Table7[[#This Row],[Customer_ID]],Table1[#All],3,FALSE)</f>
        <v>54</v>
      </c>
      <c r="I795" t="str">
        <f>VLOOKUP(Table7[[#This Row],[Customer_ID]],Table1[#All],4,FALSE)</f>
        <v>Male</v>
      </c>
      <c r="J795" t="str">
        <f>VLOOKUP(Table7[[#This Row],[Customer_ID]],Table1[#All],5,FALSE)</f>
        <v>Kathrynview</v>
      </c>
      <c r="K795" t="str">
        <f>VLOOKUP(Table7[[#This Row],[Customer_ID]],Table1[#All],6,FALSE)</f>
        <v>Louisiana</v>
      </c>
      <c r="L795" t="str">
        <f>VLOOKUP(Table7[[#This Row],[Customer_ID]],Table1[#All],7,FALSE)</f>
        <v>USA</v>
      </c>
      <c r="M795" t="str">
        <f>VLOOKUP(Table7[[#This Row],[Customer_ID]],Table1[#All],8,FALSE)</f>
        <v>Platinum</v>
      </c>
      <c r="N795" t="s">
        <v>1630</v>
      </c>
      <c r="O795" t="str">
        <f>VLOOKUP(Table7[[#This Row],[Product_ID]],Table4_2[#All],3,FALSE)</f>
        <v>Sports</v>
      </c>
      <c r="P795" t="str">
        <f>VLOOKUP(Table7[[#This Row],[Product_ID]],Table4_2[#All],4,FALSE)</f>
        <v>Fitness</v>
      </c>
      <c r="Q795">
        <f>VLOOKUP(Table7[[#This Row],[Product_ID]],Table4_2[#All],5,FALSE)</f>
        <v>313.26</v>
      </c>
      <c r="R795">
        <f>VLOOKUP(Table7[[#This Row],[Product_ID]],Table4_2[#All],6,FALSE)</f>
        <v>369</v>
      </c>
      <c r="S795" t="s">
        <v>1810</v>
      </c>
      <c r="T795" t="str">
        <f>VLOOKUP(Table7[[#This Row],[Store_ID]],Table5[#All],2,FALSE)</f>
        <v>Guerrero-Schmitt</v>
      </c>
      <c r="U795" t="str">
        <f>VLOOKUP(Table7[[#This Row],[Store_ID]],Table5[#All],3,FALSE)</f>
        <v>East</v>
      </c>
      <c r="V795" t="str">
        <f>VLOOKUP(Table7[[#This Row],[Store_ID]],Table5[#All],4,FALSE)</f>
        <v>East Stevechester</v>
      </c>
      <c r="W795" t="str">
        <f>VLOOKUP(Table7[[#This Row],[Store_ID]],Table5[#All],5,FALSE)</f>
        <v>Flagship</v>
      </c>
      <c r="X795">
        <v>2</v>
      </c>
      <c r="Y795">
        <v>602.54999999999995</v>
      </c>
      <c r="Z795">
        <v>0.23</v>
      </c>
      <c r="AA795" t="s">
        <v>1829</v>
      </c>
      <c r="AB795">
        <v>927.92699999999991</v>
      </c>
    </row>
    <row r="796" spans="1:28" x14ac:dyDescent="0.25">
      <c r="A796" t="s">
        <v>2620</v>
      </c>
      <c r="B796" s="2">
        <v>45745</v>
      </c>
      <c r="C796" t="s">
        <v>547</v>
      </c>
      <c r="D796" t="str">
        <f>VLOOKUP(Table7[[#This Row],[Customer_ID]],Table1[#All],2,FALSE)</f>
        <v>Daniel Rivas</v>
      </c>
      <c r="E796">
        <f t="shared" si="37"/>
        <v>29</v>
      </c>
      <c r="F796">
        <f t="shared" si="38"/>
        <v>3</v>
      </c>
      <c r="G796">
        <f t="shared" si="39"/>
        <v>2025</v>
      </c>
      <c r="H796">
        <f>VLOOKUP(Table7[[#This Row],[Customer_ID]],Table1[#All],3,FALSE)</f>
        <v>39</v>
      </c>
      <c r="I796" t="str">
        <f>VLOOKUP(Table7[[#This Row],[Customer_ID]],Table1[#All],4,FALSE)</f>
        <v>Female</v>
      </c>
      <c r="J796" t="str">
        <f>VLOOKUP(Table7[[#This Row],[Customer_ID]],Table1[#All],5,FALSE)</f>
        <v>Dominiquefort</v>
      </c>
      <c r="K796" t="str">
        <f>VLOOKUP(Table7[[#This Row],[Customer_ID]],Table1[#All],6,FALSE)</f>
        <v>Georgia</v>
      </c>
      <c r="L796" t="str">
        <f>VLOOKUP(Table7[[#This Row],[Customer_ID]],Table1[#All],7,FALSE)</f>
        <v>USA</v>
      </c>
      <c r="M796" t="str">
        <f>VLOOKUP(Table7[[#This Row],[Customer_ID]],Table1[#All],8,FALSE)</f>
        <v>Silver</v>
      </c>
      <c r="N796" t="s">
        <v>1632</v>
      </c>
      <c r="O796" t="str">
        <f>VLOOKUP(Table7[[#This Row],[Product_ID]],Table4_2[#All],3,FALSE)</f>
        <v>Electronics</v>
      </c>
      <c r="P796" t="str">
        <f>VLOOKUP(Table7[[#This Row],[Product_ID]],Table4_2[#All],4,FALSE)</f>
        <v>Accessories</v>
      </c>
      <c r="Q796">
        <f>VLOOKUP(Table7[[#This Row],[Product_ID]],Table4_2[#All],5,FALSE)</f>
        <v>450.71</v>
      </c>
      <c r="R796">
        <f>VLOOKUP(Table7[[#This Row],[Product_ID]],Table4_2[#All],6,FALSE)</f>
        <v>389</v>
      </c>
      <c r="S796" t="s">
        <v>1752</v>
      </c>
      <c r="T796" t="str">
        <f>VLOOKUP(Table7[[#This Row],[Store_ID]],Table5[#All],2,FALSE)</f>
        <v>Rivera-Warner</v>
      </c>
      <c r="U796" t="str">
        <f>VLOOKUP(Table7[[#This Row],[Store_ID]],Table5[#All],3,FALSE)</f>
        <v>East</v>
      </c>
      <c r="V796" t="str">
        <f>VLOOKUP(Table7[[#This Row],[Store_ID]],Table5[#All],4,FALSE)</f>
        <v>Washingtonfurt</v>
      </c>
      <c r="W796" t="str">
        <f>VLOOKUP(Table7[[#This Row],[Store_ID]],Table5[#All],5,FALSE)</f>
        <v>Flagship</v>
      </c>
      <c r="X796">
        <v>3</v>
      </c>
      <c r="Y796">
        <v>846.19</v>
      </c>
      <c r="Z796">
        <v>0.09</v>
      </c>
      <c r="AA796" t="s">
        <v>1829</v>
      </c>
      <c r="AB796">
        <v>2310.0987</v>
      </c>
    </row>
    <row r="797" spans="1:28" x14ac:dyDescent="0.25">
      <c r="A797" t="s">
        <v>2621</v>
      </c>
      <c r="B797" s="2">
        <v>45772</v>
      </c>
      <c r="C797" t="s">
        <v>1026</v>
      </c>
      <c r="D797" t="str">
        <f>VLOOKUP(Table7[[#This Row],[Customer_ID]],Table1[#All],2,FALSE)</f>
        <v>Robert King</v>
      </c>
      <c r="E797">
        <f t="shared" si="37"/>
        <v>25</v>
      </c>
      <c r="F797">
        <f t="shared" si="38"/>
        <v>4</v>
      </c>
      <c r="G797">
        <f t="shared" si="39"/>
        <v>2025</v>
      </c>
      <c r="H797">
        <f>VLOOKUP(Table7[[#This Row],[Customer_ID]],Table1[#All],3,FALSE)</f>
        <v>58</v>
      </c>
      <c r="I797" t="str">
        <f>VLOOKUP(Table7[[#This Row],[Customer_ID]],Table1[#All],4,FALSE)</f>
        <v>Female</v>
      </c>
      <c r="J797" t="str">
        <f>VLOOKUP(Table7[[#This Row],[Customer_ID]],Table1[#All],5,FALSE)</f>
        <v>Cindyton</v>
      </c>
      <c r="K797" t="str">
        <f>VLOOKUP(Table7[[#This Row],[Customer_ID]],Table1[#All],6,FALSE)</f>
        <v>Rhode Island</v>
      </c>
      <c r="L797" t="str">
        <f>VLOOKUP(Table7[[#This Row],[Customer_ID]],Table1[#All],7,FALSE)</f>
        <v>USA</v>
      </c>
      <c r="M797" t="str">
        <f>VLOOKUP(Table7[[#This Row],[Customer_ID]],Table1[#All],8,FALSE)</f>
        <v>Gold</v>
      </c>
      <c r="N797" t="s">
        <v>1686</v>
      </c>
      <c r="O797" t="str">
        <f>VLOOKUP(Table7[[#This Row],[Product_ID]],Table4_2[#All],3,FALSE)</f>
        <v>Clothing</v>
      </c>
      <c r="P797" t="str">
        <f>VLOOKUP(Table7[[#This Row],[Product_ID]],Table4_2[#All],4,FALSE)</f>
        <v>Bottoms</v>
      </c>
      <c r="Q797">
        <f>VLOOKUP(Table7[[#This Row],[Product_ID]],Table4_2[#All],5,FALSE)</f>
        <v>218.22</v>
      </c>
      <c r="R797">
        <f>VLOOKUP(Table7[[#This Row],[Product_ID]],Table4_2[#All],6,FALSE)</f>
        <v>224</v>
      </c>
      <c r="S797" t="s">
        <v>1782</v>
      </c>
      <c r="T797" t="str">
        <f>VLOOKUP(Table7[[#This Row],[Store_ID]],Table5[#All],2,FALSE)</f>
        <v>Bean, Jones and Park</v>
      </c>
      <c r="U797" t="str">
        <f>VLOOKUP(Table7[[#This Row],[Store_ID]],Table5[#All],3,FALSE)</f>
        <v>West</v>
      </c>
      <c r="V797" t="str">
        <f>VLOOKUP(Table7[[#This Row],[Store_ID]],Table5[#All],4,FALSE)</f>
        <v>Thompsonborough</v>
      </c>
      <c r="W797" t="str">
        <f>VLOOKUP(Table7[[#This Row],[Store_ID]],Table5[#All],5,FALSE)</f>
        <v>Online</v>
      </c>
      <c r="X797">
        <v>1</v>
      </c>
      <c r="Y797">
        <v>506.73</v>
      </c>
      <c r="Z797">
        <v>0.28999999999999998</v>
      </c>
      <c r="AA797" t="s">
        <v>1824</v>
      </c>
      <c r="AB797">
        <v>359.7783</v>
      </c>
    </row>
    <row r="798" spans="1:28" x14ac:dyDescent="0.25">
      <c r="A798" t="s">
        <v>2622</v>
      </c>
      <c r="B798" s="2">
        <v>45299</v>
      </c>
      <c r="C798" t="s">
        <v>198</v>
      </c>
      <c r="D798" t="str">
        <f>VLOOKUP(Table7[[#This Row],[Customer_ID]],Table1[#All],2,FALSE)</f>
        <v>Debra Liu</v>
      </c>
      <c r="E798">
        <f t="shared" si="37"/>
        <v>8</v>
      </c>
      <c r="F798">
        <f t="shared" si="38"/>
        <v>1</v>
      </c>
      <c r="G798">
        <f t="shared" si="39"/>
        <v>2024</v>
      </c>
      <c r="H798">
        <f>VLOOKUP(Table7[[#This Row],[Customer_ID]],Table1[#All],3,FALSE)</f>
        <v>55</v>
      </c>
      <c r="I798" t="str">
        <f>VLOOKUP(Table7[[#This Row],[Customer_ID]],Table1[#All],4,FALSE)</f>
        <v>Male</v>
      </c>
      <c r="J798" t="str">
        <f>VLOOKUP(Table7[[#This Row],[Customer_ID]],Table1[#All],5,FALSE)</f>
        <v>South Timtown</v>
      </c>
      <c r="K798" t="str">
        <f>VLOOKUP(Table7[[#This Row],[Customer_ID]],Table1[#All],6,FALSE)</f>
        <v>Minnesota</v>
      </c>
      <c r="L798" t="str">
        <f>VLOOKUP(Table7[[#This Row],[Customer_ID]],Table1[#All],7,FALSE)</f>
        <v>USA</v>
      </c>
      <c r="M798" t="str">
        <f>VLOOKUP(Table7[[#This Row],[Customer_ID]],Table1[#All],8,FALSE)</f>
        <v>Bronze</v>
      </c>
      <c r="N798" t="s">
        <v>1650</v>
      </c>
      <c r="O798" t="str">
        <f>VLOOKUP(Table7[[#This Row],[Product_ID]],Table4_2[#All],3,FALSE)</f>
        <v>Electronics</v>
      </c>
      <c r="P798" t="str">
        <f>VLOOKUP(Table7[[#This Row],[Product_ID]],Table4_2[#All],4,FALSE)</f>
        <v>Accessories</v>
      </c>
      <c r="Q798">
        <f>VLOOKUP(Table7[[#This Row],[Product_ID]],Table4_2[#All],5,FALSE)</f>
        <v>88.49</v>
      </c>
      <c r="R798">
        <f>VLOOKUP(Table7[[#This Row],[Product_ID]],Table4_2[#All],6,FALSE)</f>
        <v>246</v>
      </c>
      <c r="S798" t="s">
        <v>1804</v>
      </c>
      <c r="T798" t="str">
        <f>VLOOKUP(Table7[[#This Row],[Store_ID]],Table5[#All],2,FALSE)</f>
        <v>Frederick-Wright</v>
      </c>
      <c r="U798" t="str">
        <f>VLOOKUP(Table7[[#This Row],[Store_ID]],Table5[#All],3,FALSE)</f>
        <v>West</v>
      </c>
      <c r="V798" t="str">
        <f>VLOOKUP(Table7[[#This Row],[Store_ID]],Table5[#All],4,FALSE)</f>
        <v>New Jimmymouth</v>
      </c>
      <c r="W798" t="str">
        <f>VLOOKUP(Table7[[#This Row],[Store_ID]],Table5[#All],5,FALSE)</f>
        <v>Flagship</v>
      </c>
      <c r="X798">
        <v>1</v>
      </c>
      <c r="Y798">
        <v>408.66</v>
      </c>
      <c r="Z798">
        <v>0.13</v>
      </c>
      <c r="AA798" t="s">
        <v>1829</v>
      </c>
      <c r="AB798">
        <v>355.5342</v>
      </c>
    </row>
    <row r="799" spans="1:28" x14ac:dyDescent="0.25">
      <c r="A799" t="s">
        <v>2623</v>
      </c>
      <c r="B799" s="2">
        <v>45447</v>
      </c>
      <c r="C799" t="s">
        <v>387</v>
      </c>
      <c r="D799" t="str">
        <f>VLOOKUP(Table7[[#This Row],[Customer_ID]],Table1[#All],2,FALSE)</f>
        <v>Ashley Griffin</v>
      </c>
      <c r="E799">
        <f t="shared" si="37"/>
        <v>4</v>
      </c>
      <c r="F799">
        <f t="shared" si="38"/>
        <v>6</v>
      </c>
      <c r="G799">
        <f t="shared" si="39"/>
        <v>2024</v>
      </c>
      <c r="H799">
        <f>VLOOKUP(Table7[[#This Row],[Customer_ID]],Table1[#All],3,FALSE)</f>
        <v>40</v>
      </c>
      <c r="I799" t="str">
        <f>VLOOKUP(Table7[[#This Row],[Customer_ID]],Table1[#All],4,FALSE)</f>
        <v>Female</v>
      </c>
      <c r="J799" t="str">
        <f>VLOOKUP(Table7[[#This Row],[Customer_ID]],Table1[#All],5,FALSE)</f>
        <v>New Dawnton</v>
      </c>
      <c r="K799" t="str">
        <f>VLOOKUP(Table7[[#This Row],[Customer_ID]],Table1[#All],6,FALSE)</f>
        <v>Maryland</v>
      </c>
      <c r="L799" t="str">
        <f>VLOOKUP(Table7[[#This Row],[Customer_ID]],Table1[#All],7,FALSE)</f>
        <v>USA</v>
      </c>
      <c r="M799" t="str">
        <f>VLOOKUP(Table7[[#This Row],[Customer_ID]],Table1[#All],8,FALSE)</f>
        <v>Gold</v>
      </c>
      <c r="N799" t="s">
        <v>1562</v>
      </c>
      <c r="O799" t="str">
        <f>VLOOKUP(Table7[[#This Row],[Product_ID]],Table4_2[#All],3,FALSE)</f>
        <v>Electronics</v>
      </c>
      <c r="P799" t="str">
        <f>VLOOKUP(Table7[[#This Row],[Product_ID]],Table4_2[#All],4,FALSE)</f>
        <v>Audio</v>
      </c>
      <c r="Q799">
        <f>VLOOKUP(Table7[[#This Row],[Product_ID]],Table4_2[#All],5,FALSE)</f>
        <v>439.07</v>
      </c>
      <c r="R799">
        <f>VLOOKUP(Table7[[#This Row],[Product_ID]],Table4_2[#All],6,FALSE)</f>
        <v>142</v>
      </c>
      <c r="S799" t="s">
        <v>1807</v>
      </c>
      <c r="T799" t="str">
        <f>VLOOKUP(Table7[[#This Row],[Store_ID]],Table5[#All],2,FALSE)</f>
        <v>Holloway Ltd</v>
      </c>
      <c r="U799" t="str">
        <f>VLOOKUP(Table7[[#This Row],[Store_ID]],Table5[#All],3,FALSE)</f>
        <v>North</v>
      </c>
      <c r="V799" t="str">
        <f>VLOOKUP(Table7[[#This Row],[Store_ID]],Table5[#All],4,FALSE)</f>
        <v>Bensonhaven</v>
      </c>
      <c r="W799" t="str">
        <f>VLOOKUP(Table7[[#This Row],[Store_ID]],Table5[#All],5,FALSE)</f>
        <v>Flagship</v>
      </c>
      <c r="X799">
        <v>3</v>
      </c>
      <c r="Y799">
        <v>170.48</v>
      </c>
      <c r="Z799">
        <v>0.06</v>
      </c>
      <c r="AA799" t="s">
        <v>1829</v>
      </c>
      <c r="AB799">
        <v>480.75359999999989</v>
      </c>
    </row>
    <row r="800" spans="1:28" x14ac:dyDescent="0.25">
      <c r="A800" t="s">
        <v>2624</v>
      </c>
      <c r="B800" s="2">
        <v>45717</v>
      </c>
      <c r="C800" t="s">
        <v>347</v>
      </c>
      <c r="D800" t="str">
        <f>VLOOKUP(Table7[[#This Row],[Customer_ID]],Table1[#All],2,FALSE)</f>
        <v>David Cobb</v>
      </c>
      <c r="E800">
        <f t="shared" si="37"/>
        <v>1</v>
      </c>
      <c r="F800">
        <f t="shared" si="38"/>
        <v>3</v>
      </c>
      <c r="G800">
        <f t="shared" si="39"/>
        <v>2025</v>
      </c>
      <c r="H800">
        <f>VLOOKUP(Table7[[#This Row],[Customer_ID]],Table1[#All],3,FALSE)</f>
        <v>36</v>
      </c>
      <c r="I800" t="str">
        <f>VLOOKUP(Table7[[#This Row],[Customer_ID]],Table1[#All],4,FALSE)</f>
        <v>Male</v>
      </c>
      <c r="J800" t="str">
        <f>VLOOKUP(Table7[[#This Row],[Customer_ID]],Table1[#All],5,FALSE)</f>
        <v>Lake Thomas</v>
      </c>
      <c r="K800" t="str">
        <f>VLOOKUP(Table7[[#This Row],[Customer_ID]],Table1[#All],6,FALSE)</f>
        <v>South Dakota</v>
      </c>
      <c r="L800" t="str">
        <f>VLOOKUP(Table7[[#This Row],[Customer_ID]],Table1[#All],7,FALSE)</f>
        <v>USA</v>
      </c>
      <c r="M800" t="str">
        <f>VLOOKUP(Table7[[#This Row],[Customer_ID]],Table1[#All],8,FALSE)</f>
        <v>Silver</v>
      </c>
      <c r="N800" t="s">
        <v>1584</v>
      </c>
      <c r="O800" t="str">
        <f>VLOOKUP(Table7[[#This Row],[Product_ID]],Table4_2[#All],3,FALSE)</f>
        <v>Clothing</v>
      </c>
      <c r="P800" t="str">
        <f>VLOOKUP(Table7[[#This Row],[Product_ID]],Table4_2[#All],4,FALSE)</f>
        <v>Bottoms</v>
      </c>
      <c r="Q800">
        <f>VLOOKUP(Table7[[#This Row],[Product_ID]],Table4_2[#All],5,FALSE)</f>
        <v>265.73266666666666</v>
      </c>
      <c r="R800">
        <f>VLOOKUP(Table7[[#This Row],[Product_ID]],Table4_2[#All],6,FALSE)</f>
        <v>343</v>
      </c>
      <c r="S800" t="s">
        <v>1786</v>
      </c>
      <c r="T800" t="str">
        <f>VLOOKUP(Table7[[#This Row],[Store_ID]],Table5[#All],2,FALSE)</f>
        <v>Moore, Padilla and Butler</v>
      </c>
      <c r="U800" t="str">
        <f>VLOOKUP(Table7[[#This Row],[Store_ID]],Table5[#All],3,FALSE)</f>
        <v>South</v>
      </c>
      <c r="V800" t="str">
        <f>VLOOKUP(Table7[[#This Row],[Store_ID]],Table5[#All],4,FALSE)</f>
        <v>East Johnstad</v>
      </c>
      <c r="W800" t="str">
        <f>VLOOKUP(Table7[[#This Row],[Store_ID]],Table5[#All],5,FALSE)</f>
        <v>Flagship</v>
      </c>
      <c r="X800">
        <v>1</v>
      </c>
      <c r="Y800">
        <v>423.48</v>
      </c>
      <c r="Z800">
        <v>0.18</v>
      </c>
      <c r="AA800" t="s">
        <v>1826</v>
      </c>
      <c r="AB800">
        <v>347.25360000000012</v>
      </c>
    </row>
    <row r="801" spans="1:28" x14ac:dyDescent="0.25">
      <c r="A801" t="s">
        <v>2625</v>
      </c>
      <c r="B801" s="2">
        <v>45213</v>
      </c>
      <c r="C801" t="s">
        <v>755</v>
      </c>
      <c r="D801" t="str">
        <f>VLOOKUP(Table7[[#This Row],[Customer_ID]],Table1[#All],2,FALSE)</f>
        <v>Jon Ortiz</v>
      </c>
      <c r="E801">
        <f t="shared" si="37"/>
        <v>14</v>
      </c>
      <c r="F801">
        <f t="shared" si="38"/>
        <v>10</v>
      </c>
      <c r="G801">
        <f t="shared" si="39"/>
        <v>2023</v>
      </c>
      <c r="H801">
        <f>VLOOKUP(Table7[[#This Row],[Customer_ID]],Table1[#All],3,FALSE)</f>
        <v>28</v>
      </c>
      <c r="I801" t="str">
        <f>VLOOKUP(Table7[[#This Row],[Customer_ID]],Table1[#All],4,FALSE)</f>
        <v>Female</v>
      </c>
      <c r="J801" t="str">
        <f>VLOOKUP(Table7[[#This Row],[Customer_ID]],Table1[#All],5,FALSE)</f>
        <v>South Angelaport</v>
      </c>
      <c r="K801" t="str">
        <f>VLOOKUP(Table7[[#This Row],[Customer_ID]],Table1[#All],6,FALSE)</f>
        <v>Delaware</v>
      </c>
      <c r="L801" t="str">
        <f>VLOOKUP(Table7[[#This Row],[Customer_ID]],Table1[#All],7,FALSE)</f>
        <v>USA</v>
      </c>
      <c r="M801" t="str">
        <f>VLOOKUP(Table7[[#This Row],[Customer_ID]],Table1[#All],8,FALSE)</f>
        <v>Bronze</v>
      </c>
      <c r="N801" t="s">
        <v>1732</v>
      </c>
      <c r="O801" t="str">
        <f>VLOOKUP(Table7[[#This Row],[Product_ID]],Table4_2[#All],3,FALSE)</f>
        <v>Home</v>
      </c>
      <c r="P801" t="str">
        <f>VLOOKUP(Table7[[#This Row],[Product_ID]],Table4_2[#All],4,FALSE)</f>
        <v>Appliances</v>
      </c>
      <c r="Q801">
        <f>VLOOKUP(Table7[[#This Row],[Product_ID]],Table4_2[#All],5,FALSE)</f>
        <v>447.43</v>
      </c>
      <c r="R801">
        <f>VLOOKUP(Table7[[#This Row],[Product_ID]],Table4_2[#All],6,FALSE)</f>
        <v>191</v>
      </c>
      <c r="S801" t="s">
        <v>1792</v>
      </c>
      <c r="T801" t="str">
        <f>VLOOKUP(Table7[[#This Row],[Store_ID]],Table5[#All],2,FALSE)</f>
        <v>Aguirre-Keller</v>
      </c>
      <c r="U801" t="str">
        <f>VLOOKUP(Table7[[#This Row],[Store_ID]],Table5[#All],3,FALSE)</f>
        <v>South</v>
      </c>
      <c r="V801" t="str">
        <f>VLOOKUP(Table7[[#This Row],[Store_ID]],Table5[#All],4,FALSE)</f>
        <v>Lake Michael</v>
      </c>
      <c r="W801" t="str">
        <f>VLOOKUP(Table7[[#This Row],[Store_ID]],Table5[#All],5,FALSE)</f>
        <v>Online</v>
      </c>
      <c r="X801">
        <v>4</v>
      </c>
      <c r="Y801">
        <v>23.57</v>
      </c>
      <c r="Z801">
        <v>0.1</v>
      </c>
      <c r="AA801" t="s">
        <v>1824</v>
      </c>
      <c r="AB801">
        <v>84.852000000000004</v>
      </c>
    </row>
    <row r="802" spans="1:28" x14ac:dyDescent="0.25">
      <c r="A802" t="s">
        <v>2626</v>
      </c>
      <c r="B802" s="2">
        <v>45837</v>
      </c>
      <c r="C802" t="s">
        <v>1190</v>
      </c>
      <c r="D802" t="str">
        <f>VLOOKUP(Table7[[#This Row],[Customer_ID]],Table1[#All],2,FALSE)</f>
        <v>Erika Padilla</v>
      </c>
      <c r="E802">
        <f t="shared" si="37"/>
        <v>29</v>
      </c>
      <c r="F802">
        <f t="shared" si="38"/>
        <v>6</v>
      </c>
      <c r="G802">
        <f t="shared" si="39"/>
        <v>2025</v>
      </c>
      <c r="H802">
        <f>VLOOKUP(Table7[[#This Row],[Customer_ID]],Table1[#All],3,FALSE)</f>
        <v>50</v>
      </c>
      <c r="I802" t="str">
        <f>VLOOKUP(Table7[[#This Row],[Customer_ID]],Table1[#All],4,FALSE)</f>
        <v>Male</v>
      </c>
      <c r="J802" t="str">
        <f>VLOOKUP(Table7[[#This Row],[Customer_ID]],Table1[#All],5,FALSE)</f>
        <v>Andrewsland</v>
      </c>
      <c r="K802" t="str">
        <f>VLOOKUP(Table7[[#This Row],[Customer_ID]],Table1[#All],6,FALSE)</f>
        <v>Alabama</v>
      </c>
      <c r="L802" t="str">
        <f>VLOOKUP(Table7[[#This Row],[Customer_ID]],Table1[#All],7,FALSE)</f>
        <v>USA</v>
      </c>
      <c r="M802" t="str">
        <f>VLOOKUP(Table7[[#This Row],[Customer_ID]],Table1[#All],8,FALSE)</f>
        <v>Silver</v>
      </c>
      <c r="N802" t="s">
        <v>1632</v>
      </c>
      <c r="O802" t="str">
        <f>VLOOKUP(Table7[[#This Row],[Product_ID]],Table4_2[#All],3,FALSE)</f>
        <v>Electronics</v>
      </c>
      <c r="P802" t="str">
        <f>VLOOKUP(Table7[[#This Row],[Product_ID]],Table4_2[#All],4,FALSE)</f>
        <v>Accessories</v>
      </c>
      <c r="Q802">
        <f>VLOOKUP(Table7[[#This Row],[Product_ID]],Table4_2[#All],5,FALSE)</f>
        <v>450.71</v>
      </c>
      <c r="R802">
        <f>VLOOKUP(Table7[[#This Row],[Product_ID]],Table4_2[#All],6,FALSE)</f>
        <v>389</v>
      </c>
      <c r="S802" t="s">
        <v>1810</v>
      </c>
      <c r="T802" t="str">
        <f>VLOOKUP(Table7[[#This Row],[Store_ID]],Table5[#All],2,FALSE)</f>
        <v>Guerrero-Schmitt</v>
      </c>
      <c r="U802" t="str">
        <f>VLOOKUP(Table7[[#This Row],[Store_ID]],Table5[#All],3,FALSE)</f>
        <v>East</v>
      </c>
      <c r="V802" t="str">
        <f>VLOOKUP(Table7[[#This Row],[Store_ID]],Table5[#All],4,FALSE)</f>
        <v>East Stevechester</v>
      </c>
      <c r="W802" t="str">
        <f>VLOOKUP(Table7[[#This Row],[Store_ID]],Table5[#All],5,FALSE)</f>
        <v>Flagship</v>
      </c>
      <c r="X802">
        <v>2</v>
      </c>
      <c r="Y802">
        <v>953.26</v>
      </c>
      <c r="Z802">
        <v>0.1</v>
      </c>
      <c r="AA802" t="s">
        <v>1829</v>
      </c>
      <c r="AB802">
        <v>1715.8679999999999</v>
      </c>
    </row>
    <row r="803" spans="1:28" x14ac:dyDescent="0.25">
      <c r="A803" t="s">
        <v>2627</v>
      </c>
      <c r="B803" s="2">
        <v>45277</v>
      </c>
      <c r="C803" t="s">
        <v>1089</v>
      </c>
      <c r="D803" t="str">
        <f>VLOOKUP(Table7[[#This Row],[Customer_ID]],Table1[#All],2,FALSE)</f>
        <v>Justin Mason DDS</v>
      </c>
      <c r="E803">
        <f t="shared" si="37"/>
        <v>17</v>
      </c>
      <c r="F803">
        <f t="shared" si="38"/>
        <v>12</v>
      </c>
      <c r="G803">
        <f t="shared" si="39"/>
        <v>2023</v>
      </c>
      <c r="H803">
        <f>VLOOKUP(Table7[[#This Row],[Customer_ID]],Table1[#All],3,FALSE)</f>
        <v>39</v>
      </c>
      <c r="I803" t="str">
        <f>VLOOKUP(Table7[[#This Row],[Customer_ID]],Table1[#All],4,FALSE)</f>
        <v>Female</v>
      </c>
      <c r="J803" t="str">
        <f>VLOOKUP(Table7[[#This Row],[Customer_ID]],Table1[#All],5,FALSE)</f>
        <v>Peggystad</v>
      </c>
      <c r="K803" t="str">
        <f>VLOOKUP(Table7[[#This Row],[Customer_ID]],Table1[#All],6,FALSE)</f>
        <v>Connecticut</v>
      </c>
      <c r="L803" t="str">
        <f>VLOOKUP(Table7[[#This Row],[Customer_ID]],Table1[#All],7,FALSE)</f>
        <v>USA</v>
      </c>
      <c r="M803" t="str">
        <f>VLOOKUP(Table7[[#This Row],[Customer_ID]],Table1[#All],8,FALSE)</f>
        <v>Gold</v>
      </c>
      <c r="N803" t="s">
        <v>1694</v>
      </c>
      <c r="O803" t="str">
        <f>VLOOKUP(Table7[[#This Row],[Product_ID]],Table4_2[#All],3,FALSE)</f>
        <v>Sports</v>
      </c>
      <c r="P803" t="str">
        <f>VLOOKUP(Table7[[#This Row],[Product_ID]],Table4_2[#All],4,FALSE)</f>
        <v>Team Sports</v>
      </c>
      <c r="Q803">
        <f>VLOOKUP(Table7[[#This Row],[Product_ID]],Table4_2[#All],5,FALSE)</f>
        <v>107.06</v>
      </c>
      <c r="R803">
        <f>VLOOKUP(Table7[[#This Row],[Product_ID]],Table4_2[#All],6,FALSE)</f>
        <v>359</v>
      </c>
      <c r="S803" t="s">
        <v>1779</v>
      </c>
      <c r="T803" t="str">
        <f>VLOOKUP(Table7[[#This Row],[Store_ID]],Table5[#All],2,FALSE)</f>
        <v>Martinez-Mullins</v>
      </c>
      <c r="U803" t="str">
        <f>VLOOKUP(Table7[[#This Row],[Store_ID]],Table5[#All],3,FALSE)</f>
        <v>South</v>
      </c>
      <c r="V803" t="str">
        <f>VLOOKUP(Table7[[#This Row],[Store_ID]],Table5[#All],4,FALSE)</f>
        <v>Williamsfurt</v>
      </c>
      <c r="W803" t="str">
        <f>VLOOKUP(Table7[[#This Row],[Store_ID]],Table5[#All],5,FALSE)</f>
        <v>Online</v>
      </c>
      <c r="X803">
        <v>3</v>
      </c>
      <c r="Y803">
        <v>405.13</v>
      </c>
      <c r="Z803">
        <v>0.14000000000000001</v>
      </c>
      <c r="AA803" t="s">
        <v>1829</v>
      </c>
      <c r="AB803">
        <v>1045.2354</v>
      </c>
    </row>
    <row r="804" spans="1:28" x14ac:dyDescent="0.25">
      <c r="A804" t="s">
        <v>2628</v>
      </c>
      <c r="B804" s="2">
        <v>45248</v>
      </c>
      <c r="C804" t="s">
        <v>1065</v>
      </c>
      <c r="D804" t="str">
        <f>VLOOKUP(Table7[[#This Row],[Customer_ID]],Table1[#All],2,FALSE)</f>
        <v>Mrs. Susan Buckley</v>
      </c>
      <c r="E804">
        <f t="shared" si="37"/>
        <v>18</v>
      </c>
      <c r="F804">
        <f t="shared" si="38"/>
        <v>11</v>
      </c>
      <c r="G804">
        <f t="shared" si="39"/>
        <v>2023</v>
      </c>
      <c r="H804">
        <f>VLOOKUP(Table7[[#This Row],[Customer_ID]],Table1[#All],3,FALSE)</f>
        <v>52</v>
      </c>
      <c r="I804" t="str">
        <f>VLOOKUP(Table7[[#This Row],[Customer_ID]],Table1[#All],4,FALSE)</f>
        <v>Female</v>
      </c>
      <c r="J804" t="str">
        <f>VLOOKUP(Table7[[#This Row],[Customer_ID]],Table1[#All],5,FALSE)</f>
        <v>Stevensbury</v>
      </c>
      <c r="K804" t="str">
        <f>VLOOKUP(Table7[[#This Row],[Customer_ID]],Table1[#All],6,FALSE)</f>
        <v>Arizona</v>
      </c>
      <c r="L804" t="str">
        <f>VLOOKUP(Table7[[#This Row],[Customer_ID]],Table1[#All],7,FALSE)</f>
        <v>USA</v>
      </c>
      <c r="M804" t="str">
        <f>VLOOKUP(Table7[[#This Row],[Customer_ID]],Table1[#All],8,FALSE)</f>
        <v>Platinum</v>
      </c>
      <c r="N804" t="s">
        <v>1549</v>
      </c>
      <c r="O804" t="str">
        <f>VLOOKUP(Table7[[#This Row],[Product_ID]],Table4_2[#All],3,FALSE)</f>
        <v>Clothing</v>
      </c>
      <c r="P804" t="str">
        <f>VLOOKUP(Table7[[#This Row],[Product_ID]],Table4_2[#All],4,FALSE)</f>
        <v>Outerwear</v>
      </c>
      <c r="Q804">
        <f>VLOOKUP(Table7[[#This Row],[Product_ID]],Table4_2[#All],5,FALSE)</f>
        <v>265.73266666666666</v>
      </c>
      <c r="R804">
        <f>VLOOKUP(Table7[[#This Row],[Product_ID]],Table4_2[#All],6,FALSE)</f>
        <v>352</v>
      </c>
      <c r="S804" t="s">
        <v>1769</v>
      </c>
      <c r="T804" t="str">
        <f>VLOOKUP(Table7[[#This Row],[Store_ID]],Table5[#All],2,FALSE)</f>
        <v>Alexander Group</v>
      </c>
      <c r="U804" t="str">
        <f>VLOOKUP(Table7[[#This Row],[Store_ID]],Table5[#All],3,FALSE)</f>
        <v>South</v>
      </c>
      <c r="V804" t="str">
        <f>VLOOKUP(Table7[[#This Row],[Store_ID]],Table5[#All],4,FALSE)</f>
        <v>Port Sharon</v>
      </c>
      <c r="W804" t="str">
        <f>VLOOKUP(Table7[[#This Row],[Store_ID]],Table5[#All],5,FALSE)</f>
        <v>Online</v>
      </c>
      <c r="X804">
        <v>2</v>
      </c>
      <c r="Y804">
        <v>333.83</v>
      </c>
      <c r="Z804">
        <v>0.26</v>
      </c>
      <c r="AA804" t="s">
        <v>1826</v>
      </c>
      <c r="AB804">
        <v>494.0684</v>
      </c>
    </row>
    <row r="805" spans="1:28" x14ac:dyDescent="0.25">
      <c r="A805" t="s">
        <v>2629</v>
      </c>
      <c r="B805" s="2">
        <v>45741</v>
      </c>
      <c r="C805" t="s">
        <v>1047</v>
      </c>
      <c r="D805" t="str">
        <f>VLOOKUP(Table7[[#This Row],[Customer_ID]],Table1[#All],2,FALSE)</f>
        <v>Teresa Johnson</v>
      </c>
      <c r="E805">
        <f t="shared" si="37"/>
        <v>25</v>
      </c>
      <c r="F805">
        <f t="shared" si="38"/>
        <v>3</v>
      </c>
      <c r="G805">
        <f t="shared" si="39"/>
        <v>2025</v>
      </c>
      <c r="H805">
        <f>VLOOKUP(Table7[[#This Row],[Customer_ID]],Table1[#All],3,FALSE)</f>
        <v>64</v>
      </c>
      <c r="I805" t="str">
        <f>VLOOKUP(Table7[[#This Row],[Customer_ID]],Table1[#All],4,FALSE)</f>
        <v>Female</v>
      </c>
      <c r="J805" t="str">
        <f>VLOOKUP(Table7[[#This Row],[Customer_ID]],Table1[#All],5,FALSE)</f>
        <v>Johnsonbury</v>
      </c>
      <c r="K805" t="str">
        <f>VLOOKUP(Table7[[#This Row],[Customer_ID]],Table1[#All],6,FALSE)</f>
        <v>Georgia</v>
      </c>
      <c r="L805" t="str">
        <f>VLOOKUP(Table7[[#This Row],[Customer_ID]],Table1[#All],7,FALSE)</f>
        <v>USA</v>
      </c>
      <c r="M805" t="str">
        <f>VLOOKUP(Table7[[#This Row],[Customer_ID]],Table1[#All],8,FALSE)</f>
        <v>Gold</v>
      </c>
      <c r="N805" t="s">
        <v>1730</v>
      </c>
      <c r="O805" t="str">
        <f>VLOOKUP(Table7[[#This Row],[Product_ID]],Table4_2[#All],3,FALSE)</f>
        <v>Clothing</v>
      </c>
      <c r="P805" t="str">
        <f>VLOOKUP(Table7[[#This Row],[Product_ID]],Table4_2[#All],4,FALSE)</f>
        <v>Footwear</v>
      </c>
      <c r="Q805">
        <f>VLOOKUP(Table7[[#This Row],[Product_ID]],Table4_2[#All],5,FALSE)</f>
        <v>438.25</v>
      </c>
      <c r="R805">
        <f>VLOOKUP(Table7[[#This Row],[Product_ID]],Table4_2[#All],6,FALSE)</f>
        <v>496</v>
      </c>
      <c r="S805" t="s">
        <v>1766</v>
      </c>
      <c r="T805" t="str">
        <f>VLOOKUP(Table7[[#This Row],[Store_ID]],Table5[#All],2,FALSE)</f>
        <v>Johnson-Wright</v>
      </c>
      <c r="U805" t="str">
        <f>VLOOKUP(Table7[[#This Row],[Store_ID]],Table5[#All],3,FALSE)</f>
        <v>North</v>
      </c>
      <c r="V805" t="str">
        <f>VLOOKUP(Table7[[#This Row],[Store_ID]],Table5[#All],4,FALSE)</f>
        <v>Hoodberg</v>
      </c>
      <c r="W805" t="str">
        <f>VLOOKUP(Table7[[#This Row],[Store_ID]],Table5[#All],5,FALSE)</f>
        <v>Outlet</v>
      </c>
      <c r="X805">
        <v>2</v>
      </c>
      <c r="Y805">
        <v>727.18</v>
      </c>
      <c r="Z805">
        <v>0.22</v>
      </c>
      <c r="AA805" t="s">
        <v>1826</v>
      </c>
      <c r="AB805">
        <v>1134.4007999999999</v>
      </c>
    </row>
    <row r="806" spans="1:28" x14ac:dyDescent="0.25">
      <c r="A806" t="s">
        <v>2630</v>
      </c>
      <c r="B806" s="2">
        <v>45778</v>
      </c>
      <c r="C806" t="s">
        <v>966</v>
      </c>
      <c r="D806" t="str">
        <f>VLOOKUP(Table7[[#This Row],[Customer_ID]],Table1[#All],2,FALSE)</f>
        <v>Angela Robinson</v>
      </c>
      <c r="E806">
        <f t="shared" si="37"/>
        <v>1</v>
      </c>
      <c r="F806">
        <f t="shared" si="38"/>
        <v>5</v>
      </c>
      <c r="G806">
        <f t="shared" si="39"/>
        <v>2025</v>
      </c>
      <c r="H806">
        <f>VLOOKUP(Table7[[#This Row],[Customer_ID]],Table1[#All],3,FALSE)</f>
        <v>44</v>
      </c>
      <c r="I806" t="str">
        <f>VLOOKUP(Table7[[#This Row],[Customer_ID]],Table1[#All],4,FALSE)</f>
        <v>Male</v>
      </c>
      <c r="J806" t="str">
        <f>VLOOKUP(Table7[[#This Row],[Customer_ID]],Table1[#All],5,FALSE)</f>
        <v>New Nicholasstad</v>
      </c>
      <c r="K806" t="str">
        <f>VLOOKUP(Table7[[#This Row],[Customer_ID]],Table1[#All],6,FALSE)</f>
        <v>Tennessee</v>
      </c>
      <c r="L806" t="str">
        <f>VLOOKUP(Table7[[#This Row],[Customer_ID]],Table1[#All],7,FALSE)</f>
        <v>USA</v>
      </c>
      <c r="M806" t="str">
        <f>VLOOKUP(Table7[[#This Row],[Customer_ID]],Table1[#All],8,FALSE)</f>
        <v>Platinum</v>
      </c>
      <c r="N806" t="s">
        <v>1555</v>
      </c>
      <c r="O806" t="str">
        <f>VLOOKUP(Table7[[#This Row],[Product_ID]],Table4_2[#All],3,FALSE)</f>
        <v>Clothing</v>
      </c>
      <c r="P806" t="str">
        <f>VLOOKUP(Table7[[#This Row],[Product_ID]],Table4_2[#All],4,FALSE)</f>
        <v>Accessories</v>
      </c>
      <c r="Q806">
        <f>VLOOKUP(Table7[[#This Row],[Product_ID]],Table4_2[#All],5,FALSE)</f>
        <v>261</v>
      </c>
      <c r="R806">
        <f>VLOOKUP(Table7[[#This Row],[Product_ID]],Table4_2[#All],6,FALSE)</f>
        <v>59</v>
      </c>
      <c r="S806" t="s">
        <v>1789</v>
      </c>
      <c r="T806" t="str">
        <f>VLOOKUP(Table7[[#This Row],[Store_ID]],Table5[#All],2,FALSE)</f>
        <v>Hill, Wagner and Ballard</v>
      </c>
      <c r="U806" t="str">
        <f>VLOOKUP(Table7[[#This Row],[Store_ID]],Table5[#All],3,FALSE)</f>
        <v>East</v>
      </c>
      <c r="V806" t="str">
        <f>VLOOKUP(Table7[[#This Row],[Store_ID]],Table5[#All],4,FALSE)</f>
        <v>East Davidville</v>
      </c>
      <c r="W806" t="str">
        <f>VLOOKUP(Table7[[#This Row],[Store_ID]],Table5[#All],5,FALSE)</f>
        <v>Online</v>
      </c>
      <c r="X806">
        <v>2</v>
      </c>
      <c r="Y806">
        <v>516.02</v>
      </c>
      <c r="Z806">
        <v>0.19</v>
      </c>
      <c r="AA806" t="s">
        <v>1829</v>
      </c>
      <c r="AB806">
        <v>835.95240000000001</v>
      </c>
    </row>
    <row r="807" spans="1:28" x14ac:dyDescent="0.25">
      <c r="A807" t="s">
        <v>2631</v>
      </c>
      <c r="B807" s="2">
        <v>45361</v>
      </c>
      <c r="C807" t="s">
        <v>932</v>
      </c>
      <c r="D807" t="str">
        <f>VLOOKUP(Table7[[#This Row],[Customer_ID]],Table1[#All],2,FALSE)</f>
        <v>Lisa Chandler</v>
      </c>
      <c r="E807">
        <f t="shared" si="37"/>
        <v>10</v>
      </c>
      <c r="F807">
        <f t="shared" si="38"/>
        <v>3</v>
      </c>
      <c r="G807">
        <f t="shared" si="39"/>
        <v>2024</v>
      </c>
      <c r="H807">
        <f>VLOOKUP(Table7[[#This Row],[Customer_ID]],Table1[#All],3,FALSE)</f>
        <v>29</v>
      </c>
      <c r="I807" t="str">
        <f>VLOOKUP(Table7[[#This Row],[Customer_ID]],Table1[#All],4,FALSE)</f>
        <v>Male</v>
      </c>
      <c r="J807" t="str">
        <f>VLOOKUP(Table7[[#This Row],[Customer_ID]],Table1[#All],5,FALSE)</f>
        <v>Port Richard</v>
      </c>
      <c r="K807" t="str">
        <f>VLOOKUP(Table7[[#This Row],[Customer_ID]],Table1[#All],6,FALSE)</f>
        <v>Montana</v>
      </c>
      <c r="L807" t="str">
        <f>VLOOKUP(Table7[[#This Row],[Customer_ID]],Table1[#All],7,FALSE)</f>
        <v>USA</v>
      </c>
      <c r="M807" t="str">
        <f>VLOOKUP(Table7[[#This Row],[Customer_ID]],Table1[#All],8,FALSE)</f>
        <v>Platinum</v>
      </c>
      <c r="N807" t="s">
        <v>1632</v>
      </c>
      <c r="O807" t="str">
        <f>VLOOKUP(Table7[[#This Row],[Product_ID]],Table4_2[#All],3,FALSE)</f>
        <v>Electronics</v>
      </c>
      <c r="P807" t="str">
        <f>VLOOKUP(Table7[[#This Row],[Product_ID]],Table4_2[#All],4,FALSE)</f>
        <v>Accessories</v>
      </c>
      <c r="Q807">
        <f>VLOOKUP(Table7[[#This Row],[Product_ID]],Table4_2[#All],5,FALSE)</f>
        <v>450.71</v>
      </c>
      <c r="R807">
        <f>VLOOKUP(Table7[[#This Row],[Product_ID]],Table4_2[#All],6,FALSE)</f>
        <v>389</v>
      </c>
      <c r="S807" t="s">
        <v>1792</v>
      </c>
      <c r="T807" t="str">
        <f>VLOOKUP(Table7[[#This Row],[Store_ID]],Table5[#All],2,FALSE)</f>
        <v>Aguirre-Keller</v>
      </c>
      <c r="U807" t="str">
        <f>VLOOKUP(Table7[[#This Row],[Store_ID]],Table5[#All],3,FALSE)</f>
        <v>South</v>
      </c>
      <c r="V807" t="str">
        <f>VLOOKUP(Table7[[#This Row],[Store_ID]],Table5[#All],4,FALSE)</f>
        <v>Lake Michael</v>
      </c>
      <c r="W807" t="str">
        <f>VLOOKUP(Table7[[#This Row],[Store_ID]],Table5[#All],5,FALSE)</f>
        <v>Online</v>
      </c>
      <c r="X807">
        <v>2</v>
      </c>
      <c r="Y807">
        <v>705.61</v>
      </c>
      <c r="Z807">
        <v>0.28000000000000003</v>
      </c>
      <c r="AA807" t="s">
        <v>1824</v>
      </c>
      <c r="AB807">
        <v>1016.0784</v>
      </c>
    </row>
    <row r="808" spans="1:28" x14ac:dyDescent="0.25">
      <c r="A808" t="s">
        <v>2632</v>
      </c>
      <c r="B808" s="2">
        <v>45414</v>
      </c>
      <c r="C808" t="s">
        <v>875</v>
      </c>
      <c r="D808" t="str">
        <f>VLOOKUP(Table7[[#This Row],[Customer_ID]],Table1[#All],2,FALSE)</f>
        <v>Shannon Miller</v>
      </c>
      <c r="E808">
        <f t="shared" si="37"/>
        <v>2</v>
      </c>
      <c r="F808">
        <f t="shared" si="38"/>
        <v>5</v>
      </c>
      <c r="G808">
        <f t="shared" si="39"/>
        <v>2024</v>
      </c>
      <c r="H808">
        <f>VLOOKUP(Table7[[#This Row],[Customer_ID]],Table1[#All],3,FALSE)</f>
        <v>22</v>
      </c>
      <c r="I808" t="str">
        <f>VLOOKUP(Table7[[#This Row],[Customer_ID]],Table1[#All],4,FALSE)</f>
        <v>Male</v>
      </c>
      <c r="J808" t="str">
        <f>VLOOKUP(Table7[[#This Row],[Customer_ID]],Table1[#All],5,FALSE)</f>
        <v>North Austinport</v>
      </c>
      <c r="K808" t="str">
        <f>VLOOKUP(Table7[[#This Row],[Customer_ID]],Table1[#All],6,FALSE)</f>
        <v>Kentucky</v>
      </c>
      <c r="L808" t="str">
        <f>VLOOKUP(Table7[[#This Row],[Customer_ID]],Table1[#All],7,FALSE)</f>
        <v>USA</v>
      </c>
      <c r="M808" t="str">
        <f>VLOOKUP(Table7[[#This Row],[Customer_ID]],Table1[#All],8,FALSE)</f>
        <v>Gold</v>
      </c>
      <c r="N808" t="s">
        <v>1716</v>
      </c>
      <c r="O808" t="str">
        <f>VLOOKUP(Table7[[#This Row],[Product_ID]],Table4_2[#All],3,FALSE)</f>
        <v>Home</v>
      </c>
      <c r="P808" t="str">
        <f>VLOOKUP(Table7[[#This Row],[Product_ID]],Table4_2[#All],4,FALSE)</f>
        <v>Furniture</v>
      </c>
      <c r="Q808">
        <f>VLOOKUP(Table7[[#This Row],[Product_ID]],Table4_2[#All],5,FALSE)</f>
        <v>388.46</v>
      </c>
      <c r="R808">
        <f>VLOOKUP(Table7[[#This Row],[Product_ID]],Table4_2[#All],6,FALSE)</f>
        <v>208</v>
      </c>
      <c r="S808" t="s">
        <v>1782</v>
      </c>
      <c r="T808" t="str">
        <f>VLOOKUP(Table7[[#This Row],[Store_ID]],Table5[#All],2,FALSE)</f>
        <v>Bean, Jones and Park</v>
      </c>
      <c r="U808" t="str">
        <f>VLOOKUP(Table7[[#This Row],[Store_ID]],Table5[#All],3,FALSE)</f>
        <v>West</v>
      </c>
      <c r="V808" t="str">
        <f>VLOOKUP(Table7[[#This Row],[Store_ID]],Table5[#All],4,FALSE)</f>
        <v>Thompsonborough</v>
      </c>
      <c r="W808" t="str">
        <f>VLOOKUP(Table7[[#This Row],[Store_ID]],Table5[#All],5,FALSE)</f>
        <v>Online</v>
      </c>
      <c r="X808">
        <v>3</v>
      </c>
      <c r="Y808">
        <v>654.47</v>
      </c>
      <c r="Z808">
        <v>0.18</v>
      </c>
      <c r="AA808" t="s">
        <v>1829</v>
      </c>
      <c r="AB808">
        <v>1609.9962</v>
      </c>
    </row>
    <row r="809" spans="1:28" x14ac:dyDescent="0.25">
      <c r="A809" t="s">
        <v>2633</v>
      </c>
      <c r="B809" s="2">
        <v>45734</v>
      </c>
      <c r="C809" t="s">
        <v>568</v>
      </c>
      <c r="D809" t="str">
        <f>VLOOKUP(Table7[[#This Row],[Customer_ID]],Table1[#All],2,FALSE)</f>
        <v>Amy Wilson</v>
      </c>
      <c r="E809">
        <f t="shared" si="37"/>
        <v>18</v>
      </c>
      <c r="F809">
        <f t="shared" si="38"/>
        <v>3</v>
      </c>
      <c r="G809">
        <f t="shared" si="39"/>
        <v>2025</v>
      </c>
      <c r="H809">
        <f>VLOOKUP(Table7[[#This Row],[Customer_ID]],Table1[#All],3,FALSE)</f>
        <v>44</v>
      </c>
      <c r="I809" t="str">
        <f>VLOOKUP(Table7[[#This Row],[Customer_ID]],Table1[#All],4,FALSE)</f>
        <v>Female</v>
      </c>
      <c r="J809" t="str">
        <f>VLOOKUP(Table7[[#This Row],[Customer_ID]],Table1[#All],5,FALSE)</f>
        <v>Morrisburgh</v>
      </c>
      <c r="K809" t="str">
        <f>VLOOKUP(Table7[[#This Row],[Customer_ID]],Table1[#All],6,FALSE)</f>
        <v>Indiana</v>
      </c>
      <c r="L809" t="str">
        <f>VLOOKUP(Table7[[#This Row],[Customer_ID]],Table1[#All],7,FALSE)</f>
        <v>USA</v>
      </c>
      <c r="M809" t="str">
        <f>VLOOKUP(Table7[[#This Row],[Customer_ID]],Table1[#All],8,FALSE)</f>
        <v>Platinum</v>
      </c>
      <c r="N809" t="s">
        <v>1724</v>
      </c>
      <c r="O809" t="str">
        <f>VLOOKUP(Table7[[#This Row],[Product_ID]],Table4_2[#All],3,FALSE)</f>
        <v>Sports</v>
      </c>
      <c r="P809" t="str">
        <f>VLOOKUP(Table7[[#This Row],[Product_ID]],Table4_2[#All],4,FALSE)</f>
        <v>Accessories</v>
      </c>
      <c r="Q809">
        <f>VLOOKUP(Table7[[#This Row],[Product_ID]],Table4_2[#All],5,FALSE)</f>
        <v>131.24</v>
      </c>
      <c r="R809">
        <f>VLOOKUP(Table7[[#This Row],[Product_ID]],Table4_2[#All],6,FALSE)</f>
        <v>232</v>
      </c>
      <c r="S809" t="s">
        <v>1801</v>
      </c>
      <c r="T809" t="str">
        <f>VLOOKUP(Table7[[#This Row],[Store_ID]],Table5[#All],2,FALSE)</f>
        <v>Shelton PLC</v>
      </c>
      <c r="U809" t="str">
        <f>VLOOKUP(Table7[[#This Row],[Store_ID]],Table5[#All],3,FALSE)</f>
        <v>North</v>
      </c>
      <c r="V809" t="str">
        <f>VLOOKUP(Table7[[#This Row],[Store_ID]],Table5[#All],4,FALSE)</f>
        <v>East Jenniferstad</v>
      </c>
      <c r="W809" t="str">
        <f>VLOOKUP(Table7[[#This Row],[Store_ID]],Table5[#All],5,FALSE)</f>
        <v>Flagship</v>
      </c>
      <c r="X809">
        <v>2</v>
      </c>
      <c r="Y809">
        <v>315.27</v>
      </c>
      <c r="Z809">
        <v>0.23</v>
      </c>
      <c r="AA809" t="s">
        <v>1824</v>
      </c>
      <c r="AB809">
        <v>485.51580000000001</v>
      </c>
    </row>
    <row r="810" spans="1:28" x14ac:dyDescent="0.25">
      <c r="A810" t="s">
        <v>2634</v>
      </c>
      <c r="B810" s="2">
        <v>45623</v>
      </c>
      <c r="C810" t="s">
        <v>719</v>
      </c>
      <c r="D810" t="str">
        <f>VLOOKUP(Table7[[#This Row],[Customer_ID]],Table1[#All],2,FALSE)</f>
        <v>Alejandro Doyle</v>
      </c>
      <c r="E810">
        <f t="shared" si="37"/>
        <v>27</v>
      </c>
      <c r="F810">
        <f t="shared" si="38"/>
        <v>11</v>
      </c>
      <c r="G810">
        <f t="shared" si="39"/>
        <v>2024</v>
      </c>
      <c r="H810">
        <f>VLOOKUP(Table7[[#This Row],[Customer_ID]],Table1[#All],3,FALSE)</f>
        <v>35</v>
      </c>
      <c r="I810" t="str">
        <f>VLOOKUP(Table7[[#This Row],[Customer_ID]],Table1[#All],4,FALSE)</f>
        <v>Male</v>
      </c>
      <c r="J810" t="str">
        <f>VLOOKUP(Table7[[#This Row],[Customer_ID]],Table1[#All],5,FALSE)</f>
        <v>East Crystalton</v>
      </c>
      <c r="K810" t="str">
        <f>VLOOKUP(Table7[[#This Row],[Customer_ID]],Table1[#All],6,FALSE)</f>
        <v>New Mexico</v>
      </c>
      <c r="L810" t="str">
        <f>VLOOKUP(Table7[[#This Row],[Customer_ID]],Table1[#All],7,FALSE)</f>
        <v>USA</v>
      </c>
      <c r="M810" t="str">
        <f>VLOOKUP(Table7[[#This Row],[Customer_ID]],Table1[#All],8,FALSE)</f>
        <v>Platinum</v>
      </c>
      <c r="N810" t="s">
        <v>1604</v>
      </c>
      <c r="O810" t="str">
        <f>VLOOKUP(Table7[[#This Row],[Product_ID]],Table4_2[#All],3,FALSE)</f>
        <v>Sports</v>
      </c>
      <c r="P810" t="str">
        <f>VLOOKUP(Table7[[#This Row],[Product_ID]],Table4_2[#All],4,FALSE)</f>
        <v>Accessories</v>
      </c>
      <c r="Q810">
        <f>VLOOKUP(Table7[[#This Row],[Product_ID]],Table4_2[#All],5,FALSE)</f>
        <v>38.76</v>
      </c>
      <c r="R810">
        <f>VLOOKUP(Table7[[#This Row],[Product_ID]],Table4_2[#All],6,FALSE)</f>
        <v>137</v>
      </c>
      <c r="S810" t="s">
        <v>1761</v>
      </c>
      <c r="T810" t="str">
        <f>VLOOKUP(Table7[[#This Row],[Store_ID]],Table5[#All],2,FALSE)</f>
        <v>Black-Horn</v>
      </c>
      <c r="U810" t="str">
        <f>VLOOKUP(Table7[[#This Row],[Store_ID]],Table5[#All],3,FALSE)</f>
        <v>South</v>
      </c>
      <c r="V810" t="str">
        <f>VLOOKUP(Table7[[#This Row],[Store_ID]],Table5[#All],4,FALSE)</f>
        <v>North Nancyview</v>
      </c>
      <c r="W810" t="str">
        <f>VLOOKUP(Table7[[#This Row],[Store_ID]],Table5[#All],5,FALSE)</f>
        <v>Outlet</v>
      </c>
      <c r="X810">
        <v>1</v>
      </c>
      <c r="Y810">
        <v>974.47</v>
      </c>
      <c r="Z810">
        <v>0.05</v>
      </c>
      <c r="AA810" t="s">
        <v>1824</v>
      </c>
      <c r="AB810">
        <v>925.74649999999997</v>
      </c>
    </row>
    <row r="811" spans="1:28" x14ac:dyDescent="0.25">
      <c r="A811" t="s">
        <v>2635</v>
      </c>
      <c r="B811" s="2">
        <v>45340</v>
      </c>
      <c r="C811" t="s">
        <v>247</v>
      </c>
      <c r="D811" t="str">
        <f>VLOOKUP(Table7[[#This Row],[Customer_ID]],Table1[#All],2,FALSE)</f>
        <v>Amber Mcclain</v>
      </c>
      <c r="E811">
        <f t="shared" si="37"/>
        <v>18</v>
      </c>
      <c r="F811">
        <f t="shared" si="38"/>
        <v>2</v>
      </c>
      <c r="G811">
        <f t="shared" si="39"/>
        <v>2024</v>
      </c>
      <c r="H811">
        <f>VLOOKUP(Table7[[#This Row],[Customer_ID]],Table1[#All],3,FALSE)</f>
        <v>58</v>
      </c>
      <c r="I811" t="str">
        <f>VLOOKUP(Table7[[#This Row],[Customer_ID]],Table1[#All],4,FALSE)</f>
        <v>Male</v>
      </c>
      <c r="J811" t="str">
        <f>VLOOKUP(Table7[[#This Row],[Customer_ID]],Table1[#All],5,FALSE)</f>
        <v>Brendaburgh</v>
      </c>
      <c r="K811" t="str">
        <f>VLOOKUP(Table7[[#This Row],[Customer_ID]],Table1[#All],6,FALSE)</f>
        <v>Florida</v>
      </c>
      <c r="L811" t="str">
        <f>VLOOKUP(Table7[[#This Row],[Customer_ID]],Table1[#All],7,FALSE)</f>
        <v>USA</v>
      </c>
      <c r="M811" t="str">
        <f>VLOOKUP(Table7[[#This Row],[Customer_ID]],Table1[#All],8,FALSE)</f>
        <v>Silver</v>
      </c>
      <c r="N811" t="s">
        <v>1549</v>
      </c>
      <c r="O811" t="str">
        <f>VLOOKUP(Table7[[#This Row],[Product_ID]],Table4_2[#All],3,FALSE)</f>
        <v>Clothing</v>
      </c>
      <c r="P811" t="str">
        <f>VLOOKUP(Table7[[#This Row],[Product_ID]],Table4_2[#All],4,FALSE)</f>
        <v>Outerwear</v>
      </c>
      <c r="Q811">
        <f>VLOOKUP(Table7[[#This Row],[Product_ID]],Table4_2[#All],5,FALSE)</f>
        <v>265.73266666666666</v>
      </c>
      <c r="R811">
        <f>VLOOKUP(Table7[[#This Row],[Product_ID]],Table4_2[#All],6,FALSE)</f>
        <v>352</v>
      </c>
      <c r="S811" t="s">
        <v>1769</v>
      </c>
      <c r="T811" t="str">
        <f>VLOOKUP(Table7[[#This Row],[Store_ID]],Table5[#All],2,FALSE)</f>
        <v>Alexander Group</v>
      </c>
      <c r="U811" t="str">
        <f>VLOOKUP(Table7[[#This Row],[Store_ID]],Table5[#All],3,FALSE)</f>
        <v>South</v>
      </c>
      <c r="V811" t="str">
        <f>VLOOKUP(Table7[[#This Row],[Store_ID]],Table5[#All],4,FALSE)</f>
        <v>Port Sharon</v>
      </c>
      <c r="W811" t="str">
        <f>VLOOKUP(Table7[[#This Row],[Store_ID]],Table5[#All],5,FALSE)</f>
        <v>Online</v>
      </c>
      <c r="X811">
        <v>2</v>
      </c>
      <c r="Y811">
        <v>803.3</v>
      </c>
      <c r="Z811">
        <v>0.17</v>
      </c>
      <c r="AA811" t="s">
        <v>1824</v>
      </c>
      <c r="AB811">
        <v>1333.4780000000001</v>
      </c>
    </row>
    <row r="812" spans="1:28" x14ac:dyDescent="0.25">
      <c r="A812" t="s">
        <v>2636</v>
      </c>
      <c r="B812" s="2">
        <v>45447</v>
      </c>
      <c r="C812" t="s">
        <v>63</v>
      </c>
      <c r="D812" t="str">
        <f>VLOOKUP(Table7[[#This Row],[Customer_ID]],Table1[#All],2,FALSE)</f>
        <v>Nathan Hernandez</v>
      </c>
      <c r="E812">
        <f t="shared" si="37"/>
        <v>4</v>
      </c>
      <c r="F812">
        <f t="shared" si="38"/>
        <v>6</v>
      </c>
      <c r="G812">
        <f t="shared" si="39"/>
        <v>2024</v>
      </c>
      <c r="H812">
        <f>VLOOKUP(Table7[[#This Row],[Customer_ID]],Table1[#All],3,FALSE)</f>
        <v>32</v>
      </c>
      <c r="I812" t="str">
        <f>VLOOKUP(Table7[[#This Row],[Customer_ID]],Table1[#All],4,FALSE)</f>
        <v>Female</v>
      </c>
      <c r="J812" t="str">
        <f>VLOOKUP(Table7[[#This Row],[Customer_ID]],Table1[#All],5,FALSE)</f>
        <v>New Becky</v>
      </c>
      <c r="K812" t="str">
        <f>VLOOKUP(Table7[[#This Row],[Customer_ID]],Table1[#All],6,FALSE)</f>
        <v>Montana</v>
      </c>
      <c r="L812" t="str">
        <f>VLOOKUP(Table7[[#This Row],[Customer_ID]],Table1[#All],7,FALSE)</f>
        <v>USA</v>
      </c>
      <c r="M812" t="str">
        <f>VLOOKUP(Table7[[#This Row],[Customer_ID]],Table1[#All],8,FALSE)</f>
        <v>Silver</v>
      </c>
      <c r="N812" t="s">
        <v>1549</v>
      </c>
      <c r="O812" t="str">
        <f>VLOOKUP(Table7[[#This Row],[Product_ID]],Table4_2[#All],3,FALSE)</f>
        <v>Clothing</v>
      </c>
      <c r="P812" t="str">
        <f>VLOOKUP(Table7[[#This Row],[Product_ID]],Table4_2[#All],4,FALSE)</f>
        <v>Outerwear</v>
      </c>
      <c r="Q812">
        <f>VLOOKUP(Table7[[#This Row],[Product_ID]],Table4_2[#All],5,FALSE)</f>
        <v>265.73266666666666</v>
      </c>
      <c r="R812">
        <f>VLOOKUP(Table7[[#This Row],[Product_ID]],Table4_2[#All],6,FALSE)</f>
        <v>352</v>
      </c>
      <c r="S812" t="s">
        <v>1789</v>
      </c>
      <c r="T812" t="str">
        <f>VLOOKUP(Table7[[#This Row],[Store_ID]],Table5[#All],2,FALSE)</f>
        <v>Hill, Wagner and Ballard</v>
      </c>
      <c r="U812" t="str">
        <f>VLOOKUP(Table7[[#This Row],[Store_ID]],Table5[#All],3,FALSE)</f>
        <v>East</v>
      </c>
      <c r="V812" t="str">
        <f>VLOOKUP(Table7[[#This Row],[Store_ID]],Table5[#All],4,FALSE)</f>
        <v>East Davidville</v>
      </c>
      <c r="W812" t="str">
        <f>VLOOKUP(Table7[[#This Row],[Store_ID]],Table5[#All],5,FALSE)</f>
        <v>Online</v>
      </c>
      <c r="X812">
        <v>4</v>
      </c>
      <c r="Y812">
        <v>863.87</v>
      </c>
      <c r="Z812">
        <v>0.21</v>
      </c>
      <c r="AA812" t="s">
        <v>1829</v>
      </c>
      <c r="AB812">
        <v>2729.8292000000001</v>
      </c>
    </row>
    <row r="813" spans="1:28" x14ac:dyDescent="0.25">
      <c r="A813" t="s">
        <v>2637</v>
      </c>
      <c r="B813" s="2">
        <v>45513</v>
      </c>
      <c r="C813" t="s">
        <v>1446</v>
      </c>
      <c r="D813" t="str">
        <f>VLOOKUP(Table7[[#This Row],[Customer_ID]],Table1[#All],2,FALSE)</f>
        <v>James Foster</v>
      </c>
      <c r="E813">
        <f t="shared" si="37"/>
        <v>9</v>
      </c>
      <c r="F813">
        <f t="shared" si="38"/>
        <v>8</v>
      </c>
      <c r="G813">
        <f t="shared" si="39"/>
        <v>2024</v>
      </c>
      <c r="H813">
        <f>VLOOKUP(Table7[[#This Row],[Customer_ID]],Table1[#All],3,FALSE)</f>
        <v>19</v>
      </c>
      <c r="I813" t="str">
        <f>VLOOKUP(Table7[[#This Row],[Customer_ID]],Table1[#All],4,FALSE)</f>
        <v>Male</v>
      </c>
      <c r="J813" t="str">
        <f>VLOOKUP(Table7[[#This Row],[Customer_ID]],Table1[#All],5,FALSE)</f>
        <v>East Audrey</v>
      </c>
      <c r="K813" t="str">
        <f>VLOOKUP(Table7[[#This Row],[Customer_ID]],Table1[#All],6,FALSE)</f>
        <v>Utah</v>
      </c>
      <c r="L813" t="str">
        <f>VLOOKUP(Table7[[#This Row],[Customer_ID]],Table1[#All],7,FALSE)</f>
        <v>USA</v>
      </c>
      <c r="M813" t="str">
        <f>VLOOKUP(Table7[[#This Row],[Customer_ID]],Table1[#All],8,FALSE)</f>
        <v>Gold</v>
      </c>
      <c r="N813" t="s">
        <v>1708</v>
      </c>
      <c r="O813" t="str">
        <f>VLOOKUP(Table7[[#This Row],[Product_ID]],Table4_2[#All],3,FALSE)</f>
        <v>Home</v>
      </c>
      <c r="P813" t="str">
        <f>VLOOKUP(Table7[[#This Row],[Product_ID]],Table4_2[#All],4,FALSE)</f>
        <v>Kitchen</v>
      </c>
      <c r="Q813">
        <f>VLOOKUP(Table7[[#This Row],[Product_ID]],Table4_2[#All],5,FALSE)</f>
        <v>143.43</v>
      </c>
      <c r="R813">
        <f>VLOOKUP(Table7[[#This Row],[Product_ID]],Table4_2[#All],6,FALSE)</f>
        <v>58</v>
      </c>
      <c r="S813" t="s">
        <v>1810</v>
      </c>
      <c r="T813" t="str">
        <f>VLOOKUP(Table7[[#This Row],[Store_ID]],Table5[#All],2,FALSE)</f>
        <v>Guerrero-Schmitt</v>
      </c>
      <c r="U813" t="str">
        <f>VLOOKUP(Table7[[#This Row],[Store_ID]],Table5[#All],3,FALSE)</f>
        <v>East</v>
      </c>
      <c r="V813" t="str">
        <f>VLOOKUP(Table7[[#This Row],[Store_ID]],Table5[#All],4,FALSE)</f>
        <v>East Stevechester</v>
      </c>
      <c r="W813" t="str">
        <f>VLOOKUP(Table7[[#This Row],[Store_ID]],Table5[#All],5,FALSE)</f>
        <v>Flagship</v>
      </c>
      <c r="X813">
        <v>1</v>
      </c>
      <c r="Y813">
        <v>450.11</v>
      </c>
      <c r="Z813">
        <v>0.17</v>
      </c>
      <c r="AA813" t="s">
        <v>1824</v>
      </c>
      <c r="AB813">
        <v>373.59129999999999</v>
      </c>
    </row>
    <row r="814" spans="1:28" x14ac:dyDescent="0.25">
      <c r="A814" t="s">
        <v>2638</v>
      </c>
      <c r="B814" s="2">
        <v>45486</v>
      </c>
      <c r="C814" t="s">
        <v>740</v>
      </c>
      <c r="D814" t="str">
        <f>VLOOKUP(Table7[[#This Row],[Customer_ID]],Table1[#All],2,FALSE)</f>
        <v>Timothy Sanders</v>
      </c>
      <c r="E814">
        <f t="shared" si="37"/>
        <v>13</v>
      </c>
      <c r="F814">
        <f t="shared" si="38"/>
        <v>7</v>
      </c>
      <c r="G814">
        <f t="shared" si="39"/>
        <v>2024</v>
      </c>
      <c r="H814">
        <f>VLOOKUP(Table7[[#This Row],[Customer_ID]],Table1[#All],3,FALSE)</f>
        <v>29</v>
      </c>
      <c r="I814" t="str">
        <f>VLOOKUP(Table7[[#This Row],[Customer_ID]],Table1[#All],4,FALSE)</f>
        <v>Male</v>
      </c>
      <c r="J814" t="str">
        <f>VLOOKUP(Table7[[#This Row],[Customer_ID]],Table1[#All],5,FALSE)</f>
        <v>Aaronmouth</v>
      </c>
      <c r="K814" t="str">
        <f>VLOOKUP(Table7[[#This Row],[Customer_ID]],Table1[#All],6,FALSE)</f>
        <v>Florida</v>
      </c>
      <c r="L814" t="str">
        <f>VLOOKUP(Table7[[#This Row],[Customer_ID]],Table1[#All],7,FALSE)</f>
        <v>USA</v>
      </c>
      <c r="M814" t="str">
        <f>VLOOKUP(Table7[[#This Row],[Customer_ID]],Table1[#All],8,FALSE)</f>
        <v>Bronze</v>
      </c>
      <c r="N814" t="s">
        <v>1684</v>
      </c>
      <c r="O814" t="str">
        <f>VLOOKUP(Table7[[#This Row],[Product_ID]],Table4_2[#All],3,FALSE)</f>
        <v>Home</v>
      </c>
      <c r="P814" t="str">
        <f>VLOOKUP(Table7[[#This Row],[Product_ID]],Table4_2[#All],4,FALSE)</f>
        <v>Furniture</v>
      </c>
      <c r="Q814">
        <f>VLOOKUP(Table7[[#This Row],[Product_ID]],Table4_2[#All],5,FALSE)</f>
        <v>243.7</v>
      </c>
      <c r="R814">
        <f>VLOOKUP(Table7[[#This Row],[Product_ID]],Table4_2[#All],6,FALSE)</f>
        <v>130</v>
      </c>
      <c r="S814" t="s">
        <v>1797</v>
      </c>
      <c r="T814" t="str">
        <f>VLOOKUP(Table7[[#This Row],[Store_ID]],Table5[#All],2,FALSE)</f>
        <v>Gardner, Humphrey and Contreras</v>
      </c>
      <c r="U814" t="str">
        <f>VLOOKUP(Table7[[#This Row],[Store_ID]],Table5[#All],3,FALSE)</f>
        <v>East</v>
      </c>
      <c r="V814" t="str">
        <f>VLOOKUP(Table7[[#This Row],[Store_ID]],Table5[#All],4,FALSE)</f>
        <v>Johnsonville</v>
      </c>
      <c r="W814" t="str">
        <f>VLOOKUP(Table7[[#This Row],[Store_ID]],Table5[#All],5,FALSE)</f>
        <v>Flagship</v>
      </c>
      <c r="X814">
        <v>1</v>
      </c>
      <c r="Y814">
        <v>289.82</v>
      </c>
      <c r="Z814">
        <v>0.18</v>
      </c>
      <c r="AA814" t="s">
        <v>1829</v>
      </c>
      <c r="AB814">
        <v>237.6524</v>
      </c>
    </row>
    <row r="815" spans="1:28" x14ac:dyDescent="0.25">
      <c r="A815" t="s">
        <v>2639</v>
      </c>
      <c r="B815" s="2">
        <v>45890</v>
      </c>
      <c r="C815" t="s">
        <v>1050</v>
      </c>
      <c r="D815" t="str">
        <f>VLOOKUP(Table7[[#This Row],[Customer_ID]],Table1[#All],2,FALSE)</f>
        <v>Mr. Christopher Sims</v>
      </c>
      <c r="E815">
        <f t="shared" si="37"/>
        <v>21</v>
      </c>
      <c r="F815">
        <f t="shared" si="38"/>
        <v>8</v>
      </c>
      <c r="G815">
        <f t="shared" si="39"/>
        <v>2025</v>
      </c>
      <c r="H815">
        <f>VLOOKUP(Table7[[#This Row],[Customer_ID]],Table1[#All],3,FALSE)</f>
        <v>50</v>
      </c>
      <c r="I815" t="str">
        <f>VLOOKUP(Table7[[#This Row],[Customer_ID]],Table1[#All],4,FALSE)</f>
        <v>Female</v>
      </c>
      <c r="J815" t="str">
        <f>VLOOKUP(Table7[[#This Row],[Customer_ID]],Table1[#All],5,FALSE)</f>
        <v>Donaldsontown</v>
      </c>
      <c r="K815" t="str">
        <f>VLOOKUP(Table7[[#This Row],[Customer_ID]],Table1[#All],6,FALSE)</f>
        <v>Connecticut</v>
      </c>
      <c r="L815" t="str">
        <f>VLOOKUP(Table7[[#This Row],[Customer_ID]],Table1[#All],7,FALSE)</f>
        <v>USA</v>
      </c>
      <c r="M815" t="str">
        <f>VLOOKUP(Table7[[#This Row],[Customer_ID]],Table1[#All],8,FALSE)</f>
        <v>Silver</v>
      </c>
      <c r="N815" t="s">
        <v>1656</v>
      </c>
      <c r="O815" t="str">
        <f>VLOOKUP(Table7[[#This Row],[Product_ID]],Table4_2[#All],3,FALSE)</f>
        <v>Sports</v>
      </c>
      <c r="P815" t="str">
        <f>VLOOKUP(Table7[[#This Row],[Product_ID]],Table4_2[#All],4,FALSE)</f>
        <v>Accessories</v>
      </c>
      <c r="Q815">
        <f>VLOOKUP(Table7[[#This Row],[Product_ID]],Table4_2[#All],5,FALSE)</f>
        <v>434.84</v>
      </c>
      <c r="R815">
        <f>VLOOKUP(Table7[[#This Row],[Product_ID]],Table4_2[#All],6,FALSE)</f>
        <v>185</v>
      </c>
      <c r="S815" t="s">
        <v>1789</v>
      </c>
      <c r="T815" t="str">
        <f>VLOOKUP(Table7[[#This Row],[Store_ID]],Table5[#All],2,FALSE)</f>
        <v>Hill, Wagner and Ballard</v>
      </c>
      <c r="U815" t="str">
        <f>VLOOKUP(Table7[[#This Row],[Store_ID]],Table5[#All],3,FALSE)</f>
        <v>East</v>
      </c>
      <c r="V815" t="str">
        <f>VLOOKUP(Table7[[#This Row],[Store_ID]],Table5[#All],4,FALSE)</f>
        <v>East Davidville</v>
      </c>
      <c r="W815" t="str">
        <f>VLOOKUP(Table7[[#This Row],[Store_ID]],Table5[#All],5,FALSE)</f>
        <v>Online</v>
      </c>
      <c r="X815">
        <v>4</v>
      </c>
      <c r="Y815">
        <v>250.64</v>
      </c>
      <c r="Z815">
        <v>0.1</v>
      </c>
      <c r="AA815" t="s">
        <v>1826</v>
      </c>
      <c r="AB815">
        <v>902.30399999999997</v>
      </c>
    </row>
    <row r="816" spans="1:28" x14ac:dyDescent="0.25">
      <c r="A816" t="s">
        <v>2640</v>
      </c>
      <c r="B816" s="2">
        <v>45876</v>
      </c>
      <c r="C816" t="s">
        <v>911</v>
      </c>
      <c r="D816" t="str">
        <f>VLOOKUP(Table7[[#This Row],[Customer_ID]],Table1[#All],2,FALSE)</f>
        <v>Cynthia Roberts</v>
      </c>
      <c r="E816">
        <f t="shared" si="37"/>
        <v>7</v>
      </c>
      <c r="F816">
        <f t="shared" si="38"/>
        <v>8</v>
      </c>
      <c r="G816">
        <f t="shared" si="39"/>
        <v>2025</v>
      </c>
      <c r="H816">
        <f>VLOOKUP(Table7[[#This Row],[Customer_ID]],Table1[#All],3,FALSE)</f>
        <v>22</v>
      </c>
      <c r="I816" t="str">
        <f>VLOOKUP(Table7[[#This Row],[Customer_ID]],Table1[#All],4,FALSE)</f>
        <v>Female</v>
      </c>
      <c r="J816" t="str">
        <f>VLOOKUP(Table7[[#This Row],[Customer_ID]],Table1[#All],5,FALSE)</f>
        <v>Millerfort</v>
      </c>
      <c r="K816" t="str">
        <f>VLOOKUP(Table7[[#This Row],[Customer_ID]],Table1[#All],6,FALSE)</f>
        <v>Vermont</v>
      </c>
      <c r="L816" t="str">
        <f>VLOOKUP(Table7[[#This Row],[Customer_ID]],Table1[#All],7,FALSE)</f>
        <v>USA</v>
      </c>
      <c r="M816" t="str">
        <f>VLOOKUP(Table7[[#This Row],[Customer_ID]],Table1[#All],8,FALSE)</f>
        <v>Gold</v>
      </c>
      <c r="N816" t="s">
        <v>1686</v>
      </c>
      <c r="O816" t="str">
        <f>VLOOKUP(Table7[[#This Row],[Product_ID]],Table4_2[#All],3,FALSE)</f>
        <v>Clothing</v>
      </c>
      <c r="P816" t="str">
        <f>VLOOKUP(Table7[[#This Row],[Product_ID]],Table4_2[#All],4,FALSE)</f>
        <v>Bottoms</v>
      </c>
      <c r="Q816">
        <f>VLOOKUP(Table7[[#This Row],[Product_ID]],Table4_2[#All],5,FALSE)</f>
        <v>218.22</v>
      </c>
      <c r="R816">
        <f>VLOOKUP(Table7[[#This Row],[Product_ID]],Table4_2[#All],6,FALSE)</f>
        <v>224</v>
      </c>
      <c r="S816" t="s">
        <v>1813</v>
      </c>
      <c r="T816" t="str">
        <f>VLOOKUP(Table7[[#This Row],[Store_ID]],Table5[#All],2,FALSE)</f>
        <v>Mann-Austin</v>
      </c>
      <c r="U816" t="str">
        <f>VLOOKUP(Table7[[#This Row],[Store_ID]],Table5[#All],3,FALSE)</f>
        <v>East</v>
      </c>
      <c r="V816" t="str">
        <f>VLOOKUP(Table7[[#This Row],[Store_ID]],Table5[#All],4,FALSE)</f>
        <v>Vasquezborough</v>
      </c>
      <c r="W816" t="str">
        <f>VLOOKUP(Table7[[#This Row],[Store_ID]],Table5[#All],5,FALSE)</f>
        <v>Online</v>
      </c>
      <c r="X816">
        <v>4</v>
      </c>
      <c r="Y816">
        <v>373.49</v>
      </c>
      <c r="Z816">
        <v>0.16</v>
      </c>
      <c r="AA816" t="s">
        <v>1829</v>
      </c>
      <c r="AB816">
        <v>1254.9264000000001</v>
      </c>
    </row>
    <row r="817" spans="1:28" x14ac:dyDescent="0.25">
      <c r="A817" t="s">
        <v>2641</v>
      </c>
      <c r="B817" s="2">
        <v>45398</v>
      </c>
      <c r="C817" t="s">
        <v>244</v>
      </c>
      <c r="D817" t="str">
        <f>VLOOKUP(Table7[[#This Row],[Customer_ID]],Table1[#All],2,FALSE)</f>
        <v>Cody Diaz</v>
      </c>
      <c r="E817">
        <f t="shared" si="37"/>
        <v>16</v>
      </c>
      <c r="F817">
        <f t="shared" si="38"/>
        <v>4</v>
      </c>
      <c r="G817">
        <f t="shared" si="39"/>
        <v>2024</v>
      </c>
      <c r="H817">
        <f>VLOOKUP(Table7[[#This Row],[Customer_ID]],Table1[#All],3,FALSE)</f>
        <v>27</v>
      </c>
      <c r="I817" t="str">
        <f>VLOOKUP(Table7[[#This Row],[Customer_ID]],Table1[#All],4,FALSE)</f>
        <v>Female</v>
      </c>
      <c r="J817" t="str">
        <f>VLOOKUP(Table7[[#This Row],[Customer_ID]],Table1[#All],5,FALSE)</f>
        <v>South Aaronside</v>
      </c>
      <c r="K817" t="str">
        <f>VLOOKUP(Table7[[#This Row],[Customer_ID]],Table1[#All],6,FALSE)</f>
        <v>New Hampshire</v>
      </c>
      <c r="L817" t="str">
        <f>VLOOKUP(Table7[[#This Row],[Customer_ID]],Table1[#All],7,FALSE)</f>
        <v>USA</v>
      </c>
      <c r="M817" t="str">
        <f>VLOOKUP(Table7[[#This Row],[Customer_ID]],Table1[#All],8,FALSE)</f>
        <v>Silver</v>
      </c>
      <c r="N817" t="s">
        <v>1551</v>
      </c>
      <c r="O817" t="str">
        <f>VLOOKUP(Table7[[#This Row],[Product_ID]],Table4_2[#All],3,FALSE)</f>
        <v>Clothing</v>
      </c>
      <c r="P817" t="str">
        <f>VLOOKUP(Table7[[#This Row],[Product_ID]],Table4_2[#All],4,FALSE)</f>
        <v>Outerwear</v>
      </c>
      <c r="Q817">
        <f>VLOOKUP(Table7[[#This Row],[Product_ID]],Table4_2[#All],5,FALSE)</f>
        <v>364.67</v>
      </c>
      <c r="R817">
        <f>VLOOKUP(Table7[[#This Row],[Product_ID]],Table4_2[#All],6,FALSE)</f>
        <v>452</v>
      </c>
      <c r="S817" t="s">
        <v>1786</v>
      </c>
      <c r="T817" t="str">
        <f>VLOOKUP(Table7[[#This Row],[Store_ID]],Table5[#All],2,FALSE)</f>
        <v>Moore, Padilla and Butler</v>
      </c>
      <c r="U817" t="str">
        <f>VLOOKUP(Table7[[#This Row],[Store_ID]],Table5[#All],3,FALSE)</f>
        <v>South</v>
      </c>
      <c r="V817" t="str">
        <f>VLOOKUP(Table7[[#This Row],[Store_ID]],Table5[#All],4,FALSE)</f>
        <v>East Johnstad</v>
      </c>
      <c r="W817" t="str">
        <f>VLOOKUP(Table7[[#This Row],[Store_ID]],Table5[#All],5,FALSE)</f>
        <v>Flagship</v>
      </c>
      <c r="X817">
        <v>4</v>
      </c>
      <c r="Y817">
        <v>348.91</v>
      </c>
      <c r="Z817">
        <v>0.18</v>
      </c>
      <c r="AA817" t="s">
        <v>1826</v>
      </c>
      <c r="AB817">
        <v>1144.4248</v>
      </c>
    </row>
    <row r="818" spans="1:28" x14ac:dyDescent="0.25">
      <c r="A818" t="s">
        <v>2642</v>
      </c>
      <c r="B818" s="2">
        <v>45390</v>
      </c>
      <c r="C818" t="s">
        <v>387</v>
      </c>
      <c r="D818" t="str">
        <f>VLOOKUP(Table7[[#This Row],[Customer_ID]],Table1[#All],2,FALSE)</f>
        <v>Ashley Griffin</v>
      </c>
      <c r="E818">
        <f t="shared" si="37"/>
        <v>8</v>
      </c>
      <c r="F818">
        <f t="shared" si="38"/>
        <v>4</v>
      </c>
      <c r="G818">
        <f t="shared" si="39"/>
        <v>2024</v>
      </c>
      <c r="H818">
        <f>VLOOKUP(Table7[[#This Row],[Customer_ID]],Table1[#All],3,FALSE)</f>
        <v>40</v>
      </c>
      <c r="I818" t="str">
        <f>VLOOKUP(Table7[[#This Row],[Customer_ID]],Table1[#All],4,FALSE)</f>
        <v>Female</v>
      </c>
      <c r="J818" t="str">
        <f>VLOOKUP(Table7[[#This Row],[Customer_ID]],Table1[#All],5,FALSE)</f>
        <v>New Dawnton</v>
      </c>
      <c r="K818" t="str">
        <f>VLOOKUP(Table7[[#This Row],[Customer_ID]],Table1[#All],6,FALSE)</f>
        <v>Maryland</v>
      </c>
      <c r="L818" t="str">
        <f>VLOOKUP(Table7[[#This Row],[Customer_ID]],Table1[#All],7,FALSE)</f>
        <v>USA</v>
      </c>
      <c r="M818" t="str">
        <f>VLOOKUP(Table7[[#This Row],[Customer_ID]],Table1[#All],8,FALSE)</f>
        <v>Gold</v>
      </c>
      <c r="N818" t="s">
        <v>1736</v>
      </c>
      <c r="O818" t="str">
        <f>VLOOKUP(Table7[[#This Row],[Product_ID]],Table4_2[#All],3,FALSE)</f>
        <v>Beauty</v>
      </c>
      <c r="P818" t="str">
        <f>VLOOKUP(Table7[[#This Row],[Product_ID]],Table4_2[#All],4,FALSE)</f>
        <v>Skincare</v>
      </c>
      <c r="Q818">
        <f>VLOOKUP(Table7[[#This Row],[Product_ID]],Table4_2[#All],5,FALSE)</f>
        <v>358.47</v>
      </c>
      <c r="R818">
        <f>VLOOKUP(Table7[[#This Row],[Product_ID]],Table4_2[#All],6,FALSE)</f>
        <v>213</v>
      </c>
      <c r="S818" t="s">
        <v>1807</v>
      </c>
      <c r="T818" t="str">
        <f>VLOOKUP(Table7[[#This Row],[Store_ID]],Table5[#All],2,FALSE)</f>
        <v>Holloway Ltd</v>
      </c>
      <c r="U818" t="str">
        <f>VLOOKUP(Table7[[#This Row],[Store_ID]],Table5[#All],3,FALSE)</f>
        <v>North</v>
      </c>
      <c r="V818" t="str">
        <f>VLOOKUP(Table7[[#This Row],[Store_ID]],Table5[#All],4,FALSE)</f>
        <v>Bensonhaven</v>
      </c>
      <c r="W818" t="str">
        <f>VLOOKUP(Table7[[#This Row],[Store_ID]],Table5[#All],5,FALSE)</f>
        <v>Flagship</v>
      </c>
      <c r="X818">
        <v>4</v>
      </c>
      <c r="Y818">
        <v>212.96</v>
      </c>
      <c r="Z818">
        <v>0.17</v>
      </c>
      <c r="AA818" t="s">
        <v>1824</v>
      </c>
      <c r="AB818">
        <v>707.02719999999999</v>
      </c>
    </row>
    <row r="819" spans="1:28" x14ac:dyDescent="0.25">
      <c r="A819" t="s">
        <v>2643</v>
      </c>
      <c r="B819" s="2">
        <v>45406</v>
      </c>
      <c r="C819" t="s">
        <v>625</v>
      </c>
      <c r="D819" t="str">
        <f>VLOOKUP(Table7[[#This Row],[Customer_ID]],Table1[#All],2,FALSE)</f>
        <v>Christopher Stewart</v>
      </c>
      <c r="E819">
        <f t="shared" si="37"/>
        <v>24</v>
      </c>
      <c r="F819">
        <f t="shared" si="38"/>
        <v>4</v>
      </c>
      <c r="G819">
        <f t="shared" si="39"/>
        <v>2024</v>
      </c>
      <c r="H819">
        <f>VLOOKUP(Table7[[#This Row],[Customer_ID]],Table1[#All],3,FALSE)</f>
        <v>21</v>
      </c>
      <c r="I819" t="str">
        <f>VLOOKUP(Table7[[#This Row],[Customer_ID]],Table1[#All],4,FALSE)</f>
        <v>Male</v>
      </c>
      <c r="J819" t="str">
        <f>VLOOKUP(Table7[[#This Row],[Customer_ID]],Table1[#All],5,FALSE)</f>
        <v>Amandaside</v>
      </c>
      <c r="K819" t="str">
        <f>VLOOKUP(Table7[[#This Row],[Customer_ID]],Table1[#All],6,FALSE)</f>
        <v>New York</v>
      </c>
      <c r="L819" t="str">
        <f>VLOOKUP(Table7[[#This Row],[Customer_ID]],Table1[#All],7,FALSE)</f>
        <v>USA</v>
      </c>
      <c r="M819" t="str">
        <f>VLOOKUP(Table7[[#This Row],[Customer_ID]],Table1[#All],8,FALSE)</f>
        <v>Bronze</v>
      </c>
      <c r="N819" t="s">
        <v>1602</v>
      </c>
      <c r="O819" t="str">
        <f>VLOOKUP(Table7[[#This Row],[Product_ID]],Table4_2[#All],3,FALSE)</f>
        <v>Home</v>
      </c>
      <c r="P819" t="str">
        <f>VLOOKUP(Table7[[#This Row],[Product_ID]],Table4_2[#All],4,FALSE)</f>
        <v>Decor</v>
      </c>
      <c r="Q819">
        <f>VLOOKUP(Table7[[#This Row],[Product_ID]],Table4_2[#All],5,FALSE)</f>
        <v>234.80599999999998</v>
      </c>
      <c r="R819">
        <f>VLOOKUP(Table7[[#This Row],[Product_ID]],Table4_2[#All],6,FALSE)</f>
        <v>378</v>
      </c>
      <c r="S819" t="s">
        <v>1813</v>
      </c>
      <c r="T819" t="str">
        <f>VLOOKUP(Table7[[#This Row],[Store_ID]],Table5[#All],2,FALSE)</f>
        <v>Mann-Austin</v>
      </c>
      <c r="U819" t="str">
        <f>VLOOKUP(Table7[[#This Row],[Store_ID]],Table5[#All],3,FALSE)</f>
        <v>East</v>
      </c>
      <c r="V819" t="str">
        <f>VLOOKUP(Table7[[#This Row],[Store_ID]],Table5[#All],4,FALSE)</f>
        <v>Vasquezborough</v>
      </c>
      <c r="W819" t="str">
        <f>VLOOKUP(Table7[[#This Row],[Store_ID]],Table5[#All],5,FALSE)</f>
        <v>Online</v>
      </c>
      <c r="X819">
        <v>3</v>
      </c>
      <c r="Y819">
        <v>871.34</v>
      </c>
      <c r="Z819">
        <v>0.11</v>
      </c>
      <c r="AA819" t="s">
        <v>1829</v>
      </c>
      <c r="AB819">
        <v>2326.4778000000001</v>
      </c>
    </row>
    <row r="820" spans="1:28" x14ac:dyDescent="0.25">
      <c r="A820" t="s">
        <v>2644</v>
      </c>
      <c r="B820" s="2">
        <v>45844</v>
      </c>
      <c r="C820" t="s">
        <v>356</v>
      </c>
      <c r="D820" t="str">
        <f>VLOOKUP(Table7[[#This Row],[Customer_ID]],Table1[#All],2,FALSE)</f>
        <v>Diane Watson</v>
      </c>
      <c r="E820">
        <f t="shared" si="37"/>
        <v>6</v>
      </c>
      <c r="F820">
        <f t="shared" si="38"/>
        <v>7</v>
      </c>
      <c r="G820">
        <f t="shared" si="39"/>
        <v>2025</v>
      </c>
      <c r="H820">
        <f>VLOOKUP(Table7[[#This Row],[Customer_ID]],Table1[#All],3,FALSE)</f>
        <v>53</v>
      </c>
      <c r="I820" t="str">
        <f>VLOOKUP(Table7[[#This Row],[Customer_ID]],Table1[#All],4,FALSE)</f>
        <v>Female</v>
      </c>
      <c r="J820" t="str">
        <f>VLOOKUP(Table7[[#This Row],[Customer_ID]],Table1[#All],5,FALSE)</f>
        <v>North Codyport</v>
      </c>
      <c r="K820" t="str">
        <f>VLOOKUP(Table7[[#This Row],[Customer_ID]],Table1[#All],6,FALSE)</f>
        <v>Texas</v>
      </c>
      <c r="L820" t="str">
        <f>VLOOKUP(Table7[[#This Row],[Customer_ID]],Table1[#All],7,FALSE)</f>
        <v>USA</v>
      </c>
      <c r="M820" t="str">
        <f>VLOOKUP(Table7[[#This Row],[Customer_ID]],Table1[#All],8,FALSE)</f>
        <v>Platinum</v>
      </c>
      <c r="N820" t="s">
        <v>1736</v>
      </c>
      <c r="O820" t="str">
        <f>VLOOKUP(Table7[[#This Row],[Product_ID]],Table4_2[#All],3,FALSE)</f>
        <v>Beauty</v>
      </c>
      <c r="P820" t="str">
        <f>VLOOKUP(Table7[[#This Row],[Product_ID]],Table4_2[#All],4,FALSE)</f>
        <v>Skincare</v>
      </c>
      <c r="Q820">
        <f>VLOOKUP(Table7[[#This Row],[Product_ID]],Table4_2[#All],5,FALSE)</f>
        <v>358.47</v>
      </c>
      <c r="R820">
        <f>VLOOKUP(Table7[[#This Row],[Product_ID]],Table4_2[#All],6,FALSE)</f>
        <v>213</v>
      </c>
      <c r="S820" t="s">
        <v>1752</v>
      </c>
      <c r="T820" t="str">
        <f>VLOOKUP(Table7[[#This Row],[Store_ID]],Table5[#All],2,FALSE)</f>
        <v>Rivera-Warner</v>
      </c>
      <c r="U820" t="str">
        <f>VLOOKUP(Table7[[#This Row],[Store_ID]],Table5[#All],3,FALSE)</f>
        <v>East</v>
      </c>
      <c r="V820" t="str">
        <f>VLOOKUP(Table7[[#This Row],[Store_ID]],Table5[#All],4,FALSE)</f>
        <v>Washingtonfurt</v>
      </c>
      <c r="W820" t="str">
        <f>VLOOKUP(Table7[[#This Row],[Store_ID]],Table5[#All],5,FALSE)</f>
        <v>Flagship</v>
      </c>
      <c r="X820">
        <v>2</v>
      </c>
      <c r="Y820">
        <v>698.94</v>
      </c>
      <c r="Z820">
        <v>0.06</v>
      </c>
      <c r="AA820" t="s">
        <v>1824</v>
      </c>
      <c r="AB820">
        <v>1314.0072</v>
      </c>
    </row>
    <row r="821" spans="1:28" x14ac:dyDescent="0.25">
      <c r="A821" t="s">
        <v>2645</v>
      </c>
      <c r="B821" s="2">
        <v>45697</v>
      </c>
      <c r="C821" t="s">
        <v>996</v>
      </c>
      <c r="D821" t="str">
        <f>VLOOKUP(Table7[[#This Row],[Customer_ID]],Table1[#All],2,FALSE)</f>
        <v>Robert House</v>
      </c>
      <c r="E821">
        <f t="shared" si="37"/>
        <v>9</v>
      </c>
      <c r="F821">
        <f t="shared" si="38"/>
        <v>2</v>
      </c>
      <c r="G821">
        <f t="shared" si="39"/>
        <v>2025</v>
      </c>
      <c r="H821">
        <f>VLOOKUP(Table7[[#This Row],[Customer_ID]],Table1[#All],3,FALSE)</f>
        <v>34</v>
      </c>
      <c r="I821" t="str">
        <f>VLOOKUP(Table7[[#This Row],[Customer_ID]],Table1[#All],4,FALSE)</f>
        <v>Male</v>
      </c>
      <c r="J821" t="str">
        <f>VLOOKUP(Table7[[#This Row],[Customer_ID]],Table1[#All],5,FALSE)</f>
        <v>Lake James</v>
      </c>
      <c r="K821" t="str">
        <f>VLOOKUP(Table7[[#This Row],[Customer_ID]],Table1[#All],6,FALSE)</f>
        <v>Maryland</v>
      </c>
      <c r="L821" t="str">
        <f>VLOOKUP(Table7[[#This Row],[Customer_ID]],Table1[#All],7,FALSE)</f>
        <v>USA</v>
      </c>
      <c r="M821" t="str">
        <f>VLOOKUP(Table7[[#This Row],[Customer_ID]],Table1[#All],8,FALSE)</f>
        <v>Gold</v>
      </c>
      <c r="N821" t="s">
        <v>1696</v>
      </c>
      <c r="O821" t="str">
        <f>VLOOKUP(Table7[[#This Row],[Product_ID]],Table4_2[#All],3,FALSE)</f>
        <v>Electronics</v>
      </c>
      <c r="P821" t="str">
        <f>VLOOKUP(Table7[[#This Row],[Product_ID]],Table4_2[#All],4,FALSE)</f>
        <v>Audio</v>
      </c>
      <c r="Q821">
        <f>VLOOKUP(Table7[[#This Row],[Product_ID]],Table4_2[#All],5,FALSE)</f>
        <v>403.71</v>
      </c>
      <c r="R821">
        <f>VLOOKUP(Table7[[#This Row],[Product_ID]],Table4_2[#All],6,FALSE)</f>
        <v>159</v>
      </c>
      <c r="S821" t="s">
        <v>1752</v>
      </c>
      <c r="T821" t="str">
        <f>VLOOKUP(Table7[[#This Row],[Store_ID]],Table5[#All],2,FALSE)</f>
        <v>Rivera-Warner</v>
      </c>
      <c r="U821" t="str">
        <f>VLOOKUP(Table7[[#This Row],[Store_ID]],Table5[#All],3,FALSE)</f>
        <v>East</v>
      </c>
      <c r="V821" t="str">
        <f>VLOOKUP(Table7[[#This Row],[Store_ID]],Table5[#All],4,FALSE)</f>
        <v>Washingtonfurt</v>
      </c>
      <c r="W821" t="str">
        <f>VLOOKUP(Table7[[#This Row],[Store_ID]],Table5[#All],5,FALSE)</f>
        <v>Flagship</v>
      </c>
      <c r="X821">
        <v>1</v>
      </c>
      <c r="Y821">
        <v>719.94</v>
      </c>
      <c r="Z821">
        <v>0.23</v>
      </c>
      <c r="AA821" t="s">
        <v>1829</v>
      </c>
      <c r="AB821">
        <v>554.35380000000009</v>
      </c>
    </row>
    <row r="822" spans="1:28" x14ac:dyDescent="0.25">
      <c r="A822" t="s">
        <v>2646</v>
      </c>
      <c r="B822" s="2">
        <v>45607</v>
      </c>
      <c r="C822" t="s">
        <v>36</v>
      </c>
      <c r="D822" t="str">
        <f>VLOOKUP(Table7[[#This Row],[Customer_ID]],Table1[#All],2,FALSE)</f>
        <v>Amber Jackson</v>
      </c>
      <c r="E822">
        <f t="shared" si="37"/>
        <v>11</v>
      </c>
      <c r="F822">
        <f t="shared" si="38"/>
        <v>11</v>
      </c>
      <c r="G822">
        <f t="shared" si="39"/>
        <v>2024</v>
      </c>
      <c r="H822">
        <f>VLOOKUP(Table7[[#This Row],[Customer_ID]],Table1[#All],3,FALSE)</f>
        <v>29</v>
      </c>
      <c r="I822" t="str">
        <f>VLOOKUP(Table7[[#This Row],[Customer_ID]],Table1[#All],4,FALSE)</f>
        <v>Female</v>
      </c>
      <c r="J822" t="str">
        <f>VLOOKUP(Table7[[#This Row],[Customer_ID]],Table1[#All],5,FALSE)</f>
        <v>Deborahborough</v>
      </c>
      <c r="K822" t="str">
        <f>VLOOKUP(Table7[[#This Row],[Customer_ID]],Table1[#All],6,FALSE)</f>
        <v>South Dakota</v>
      </c>
      <c r="L822" t="str">
        <f>VLOOKUP(Table7[[#This Row],[Customer_ID]],Table1[#All],7,FALSE)</f>
        <v>USA</v>
      </c>
      <c r="M822" t="str">
        <f>VLOOKUP(Table7[[#This Row],[Customer_ID]],Table1[#All],8,FALSE)</f>
        <v>Platinum</v>
      </c>
      <c r="N822" t="s">
        <v>1604</v>
      </c>
      <c r="O822" t="str">
        <f>VLOOKUP(Table7[[#This Row],[Product_ID]],Table4_2[#All],3,FALSE)</f>
        <v>Sports</v>
      </c>
      <c r="P822" t="str">
        <f>VLOOKUP(Table7[[#This Row],[Product_ID]],Table4_2[#All],4,FALSE)</f>
        <v>Accessories</v>
      </c>
      <c r="Q822">
        <f>VLOOKUP(Table7[[#This Row],[Product_ID]],Table4_2[#All],5,FALSE)</f>
        <v>38.76</v>
      </c>
      <c r="R822">
        <f>VLOOKUP(Table7[[#This Row],[Product_ID]],Table4_2[#All],6,FALSE)</f>
        <v>137</v>
      </c>
      <c r="S822" t="s">
        <v>1769</v>
      </c>
      <c r="T822" t="str">
        <f>VLOOKUP(Table7[[#This Row],[Store_ID]],Table5[#All],2,FALSE)</f>
        <v>Alexander Group</v>
      </c>
      <c r="U822" t="str">
        <f>VLOOKUP(Table7[[#This Row],[Store_ID]],Table5[#All],3,FALSE)</f>
        <v>South</v>
      </c>
      <c r="V822" t="str">
        <f>VLOOKUP(Table7[[#This Row],[Store_ID]],Table5[#All],4,FALSE)</f>
        <v>Port Sharon</v>
      </c>
      <c r="W822" t="str">
        <f>VLOOKUP(Table7[[#This Row],[Store_ID]],Table5[#All],5,FALSE)</f>
        <v>Online</v>
      </c>
      <c r="X822">
        <v>2</v>
      </c>
      <c r="Y822">
        <v>278.16000000000003</v>
      </c>
      <c r="Z822">
        <v>0.22</v>
      </c>
      <c r="AA822" t="s">
        <v>1826</v>
      </c>
      <c r="AB822">
        <v>433.92960000000011</v>
      </c>
    </row>
    <row r="823" spans="1:28" x14ac:dyDescent="0.25">
      <c r="A823" t="s">
        <v>2647</v>
      </c>
      <c r="B823" s="2">
        <v>45307</v>
      </c>
      <c r="C823" t="s">
        <v>202</v>
      </c>
      <c r="D823" t="str">
        <f>VLOOKUP(Table7[[#This Row],[Customer_ID]],Table1[#All],2,FALSE)</f>
        <v>Sharon Brown</v>
      </c>
      <c r="E823">
        <f t="shared" si="37"/>
        <v>16</v>
      </c>
      <c r="F823">
        <f t="shared" si="38"/>
        <v>1</v>
      </c>
      <c r="G823">
        <f t="shared" si="39"/>
        <v>2024</v>
      </c>
      <c r="H823">
        <f>VLOOKUP(Table7[[#This Row],[Customer_ID]],Table1[#All],3,FALSE)</f>
        <v>37</v>
      </c>
      <c r="I823" t="str">
        <f>VLOOKUP(Table7[[#This Row],[Customer_ID]],Table1[#All],4,FALSE)</f>
        <v>Female</v>
      </c>
      <c r="J823" t="str">
        <f>VLOOKUP(Table7[[#This Row],[Customer_ID]],Table1[#All],5,FALSE)</f>
        <v>East Andrea</v>
      </c>
      <c r="K823" t="str">
        <f>VLOOKUP(Table7[[#This Row],[Customer_ID]],Table1[#All],6,FALSE)</f>
        <v>Michigan</v>
      </c>
      <c r="L823" t="str">
        <f>VLOOKUP(Table7[[#This Row],[Customer_ID]],Table1[#All],7,FALSE)</f>
        <v>USA</v>
      </c>
      <c r="M823" t="str">
        <f>VLOOKUP(Table7[[#This Row],[Customer_ID]],Table1[#All],8,FALSE)</f>
        <v>Gold</v>
      </c>
      <c r="N823" t="s">
        <v>1646</v>
      </c>
      <c r="O823" t="str">
        <f>VLOOKUP(Table7[[#This Row],[Product_ID]],Table4_2[#All],3,FALSE)</f>
        <v>Beauty</v>
      </c>
      <c r="P823" t="str">
        <f>VLOOKUP(Table7[[#This Row],[Product_ID]],Table4_2[#All],4,FALSE)</f>
        <v>Fragrance</v>
      </c>
      <c r="Q823">
        <f>VLOOKUP(Table7[[#This Row],[Product_ID]],Table4_2[#All],5,FALSE)</f>
        <v>43.29</v>
      </c>
      <c r="R823">
        <f>VLOOKUP(Table7[[#This Row],[Product_ID]],Table4_2[#All],6,FALSE)</f>
        <v>267</v>
      </c>
      <c r="S823" t="s">
        <v>1773</v>
      </c>
      <c r="T823" t="str">
        <f>VLOOKUP(Table7[[#This Row],[Store_ID]],Table5[#All],2,FALSE)</f>
        <v>Gray Ltd</v>
      </c>
      <c r="U823" t="str">
        <f>VLOOKUP(Table7[[#This Row],[Store_ID]],Table5[#All],3,FALSE)</f>
        <v>North</v>
      </c>
      <c r="V823" t="str">
        <f>VLOOKUP(Table7[[#This Row],[Store_ID]],Table5[#All],4,FALSE)</f>
        <v>New Michaelchester</v>
      </c>
      <c r="W823" t="str">
        <f>VLOOKUP(Table7[[#This Row],[Store_ID]],Table5[#All],5,FALSE)</f>
        <v>Outlet</v>
      </c>
      <c r="X823">
        <v>1</v>
      </c>
      <c r="Y823">
        <v>678.9</v>
      </c>
      <c r="Z823">
        <v>0.17</v>
      </c>
      <c r="AA823" t="s">
        <v>1824</v>
      </c>
      <c r="AB823">
        <v>563.48699999999997</v>
      </c>
    </row>
    <row r="824" spans="1:28" x14ac:dyDescent="0.25">
      <c r="A824" t="s">
        <v>2648</v>
      </c>
      <c r="B824" s="2">
        <v>45520</v>
      </c>
      <c r="C824" t="s">
        <v>71</v>
      </c>
      <c r="D824" t="str">
        <f>VLOOKUP(Table7[[#This Row],[Customer_ID]],Table1[#All],2,FALSE)</f>
        <v>Laura Alvarez</v>
      </c>
      <c r="E824">
        <f t="shared" si="37"/>
        <v>16</v>
      </c>
      <c r="F824">
        <f t="shared" si="38"/>
        <v>8</v>
      </c>
      <c r="G824">
        <f t="shared" si="39"/>
        <v>2024</v>
      </c>
      <c r="H824">
        <f>VLOOKUP(Table7[[#This Row],[Customer_ID]],Table1[#All],3,FALSE)</f>
        <v>49</v>
      </c>
      <c r="I824" t="str">
        <f>VLOOKUP(Table7[[#This Row],[Customer_ID]],Table1[#All],4,FALSE)</f>
        <v>Female</v>
      </c>
      <c r="J824" t="str">
        <f>VLOOKUP(Table7[[#This Row],[Customer_ID]],Table1[#All],5,FALSE)</f>
        <v>Lawsonhaven</v>
      </c>
      <c r="K824" t="str">
        <f>VLOOKUP(Table7[[#This Row],[Customer_ID]],Table1[#All],6,FALSE)</f>
        <v>Washington</v>
      </c>
      <c r="L824" t="str">
        <f>VLOOKUP(Table7[[#This Row],[Customer_ID]],Table1[#All],7,FALSE)</f>
        <v>USA</v>
      </c>
      <c r="M824" t="str">
        <f>VLOOKUP(Table7[[#This Row],[Customer_ID]],Table1[#All],8,FALSE)</f>
        <v>Platinum</v>
      </c>
      <c r="N824" t="s">
        <v>1598</v>
      </c>
      <c r="O824" t="str">
        <f>VLOOKUP(Table7[[#This Row],[Product_ID]],Table4_2[#All],3,FALSE)</f>
        <v>Clothing</v>
      </c>
      <c r="P824" t="str">
        <f>VLOOKUP(Table7[[#This Row],[Product_ID]],Table4_2[#All],4,FALSE)</f>
        <v>Accessories</v>
      </c>
      <c r="Q824">
        <f>VLOOKUP(Table7[[#This Row],[Product_ID]],Table4_2[#All],5,FALSE)</f>
        <v>174.02</v>
      </c>
      <c r="R824">
        <f>VLOOKUP(Table7[[#This Row],[Product_ID]],Table4_2[#All],6,FALSE)</f>
        <v>268</v>
      </c>
      <c r="S824" t="s">
        <v>1801</v>
      </c>
      <c r="T824" t="str">
        <f>VLOOKUP(Table7[[#This Row],[Store_ID]],Table5[#All],2,FALSE)</f>
        <v>Shelton PLC</v>
      </c>
      <c r="U824" t="str">
        <f>VLOOKUP(Table7[[#This Row],[Store_ID]],Table5[#All],3,FALSE)</f>
        <v>North</v>
      </c>
      <c r="V824" t="str">
        <f>VLOOKUP(Table7[[#This Row],[Store_ID]],Table5[#All],4,FALSE)</f>
        <v>East Jenniferstad</v>
      </c>
      <c r="W824" t="str">
        <f>VLOOKUP(Table7[[#This Row],[Store_ID]],Table5[#All],5,FALSE)</f>
        <v>Flagship</v>
      </c>
      <c r="X824">
        <v>4</v>
      </c>
      <c r="Y824">
        <v>94.13</v>
      </c>
      <c r="Z824">
        <v>0.15</v>
      </c>
      <c r="AA824" t="s">
        <v>1824</v>
      </c>
      <c r="AB824">
        <v>320.04199999999997</v>
      </c>
    </row>
    <row r="825" spans="1:28" x14ac:dyDescent="0.25">
      <c r="A825" t="s">
        <v>2649</v>
      </c>
      <c r="B825" s="2">
        <v>45933</v>
      </c>
      <c r="C825" t="s">
        <v>1365</v>
      </c>
      <c r="D825" t="str">
        <f>VLOOKUP(Table7[[#This Row],[Customer_ID]],Table1[#All],2,FALSE)</f>
        <v>Dalton Walters</v>
      </c>
      <c r="E825">
        <f t="shared" si="37"/>
        <v>3</v>
      </c>
      <c r="F825">
        <f t="shared" si="38"/>
        <v>10</v>
      </c>
      <c r="G825">
        <f t="shared" si="39"/>
        <v>2025</v>
      </c>
      <c r="H825">
        <f>VLOOKUP(Table7[[#This Row],[Customer_ID]],Table1[#All],3,FALSE)</f>
        <v>31</v>
      </c>
      <c r="I825" t="str">
        <f>VLOOKUP(Table7[[#This Row],[Customer_ID]],Table1[#All],4,FALSE)</f>
        <v>Male</v>
      </c>
      <c r="J825" t="str">
        <f>VLOOKUP(Table7[[#This Row],[Customer_ID]],Table1[#All],5,FALSE)</f>
        <v>Jonesstad</v>
      </c>
      <c r="K825" t="str">
        <f>VLOOKUP(Table7[[#This Row],[Customer_ID]],Table1[#All],6,FALSE)</f>
        <v>Wisconsin</v>
      </c>
      <c r="L825" t="str">
        <f>VLOOKUP(Table7[[#This Row],[Customer_ID]],Table1[#All],7,FALSE)</f>
        <v>USA</v>
      </c>
      <c r="M825" t="str">
        <f>VLOOKUP(Table7[[#This Row],[Customer_ID]],Table1[#All],8,FALSE)</f>
        <v>Silver</v>
      </c>
      <c r="N825" t="s">
        <v>1636</v>
      </c>
      <c r="O825" t="str">
        <f>VLOOKUP(Table7[[#This Row],[Product_ID]],Table4_2[#All],3,FALSE)</f>
        <v>Sports</v>
      </c>
      <c r="P825" t="str">
        <f>VLOOKUP(Table7[[#This Row],[Product_ID]],Table4_2[#All],4,FALSE)</f>
        <v>Fitness</v>
      </c>
      <c r="Q825">
        <f>VLOOKUP(Table7[[#This Row],[Product_ID]],Table4_2[#All],5,FALSE)</f>
        <v>167.12</v>
      </c>
      <c r="R825">
        <f>VLOOKUP(Table7[[#This Row],[Product_ID]],Table4_2[#All],6,FALSE)</f>
        <v>316</v>
      </c>
      <c r="S825" t="s">
        <v>1757</v>
      </c>
      <c r="T825" t="str">
        <f>VLOOKUP(Table7[[#This Row],[Store_ID]],Table5[#All],2,FALSE)</f>
        <v>Martinez, Adkins and Johnson</v>
      </c>
      <c r="U825" t="str">
        <f>VLOOKUP(Table7[[#This Row],[Store_ID]],Table5[#All],3,FALSE)</f>
        <v>North</v>
      </c>
      <c r="V825" t="str">
        <f>VLOOKUP(Table7[[#This Row],[Store_ID]],Table5[#All],4,FALSE)</f>
        <v>Danielmouth</v>
      </c>
      <c r="W825" t="str">
        <f>VLOOKUP(Table7[[#This Row],[Store_ID]],Table5[#All],5,FALSE)</f>
        <v>Flagship</v>
      </c>
      <c r="X825">
        <v>4</v>
      </c>
      <c r="Y825">
        <v>415.02</v>
      </c>
      <c r="Z825">
        <v>0.01</v>
      </c>
      <c r="AA825" t="s">
        <v>1826</v>
      </c>
      <c r="AB825">
        <v>1643.4792</v>
      </c>
    </row>
    <row r="826" spans="1:28" x14ac:dyDescent="0.25">
      <c r="A826" t="s">
        <v>2650</v>
      </c>
      <c r="B826" s="2">
        <v>45841</v>
      </c>
      <c r="C826" t="s">
        <v>195</v>
      </c>
      <c r="D826" t="str">
        <f>VLOOKUP(Table7[[#This Row],[Customer_ID]],Table1[#All],2,FALSE)</f>
        <v>Sarah Rodgers</v>
      </c>
      <c r="E826">
        <f t="shared" si="37"/>
        <v>3</v>
      </c>
      <c r="F826">
        <f t="shared" si="38"/>
        <v>7</v>
      </c>
      <c r="G826">
        <f t="shared" si="39"/>
        <v>2025</v>
      </c>
      <c r="H826">
        <f>VLOOKUP(Table7[[#This Row],[Customer_ID]],Table1[#All],3,FALSE)</f>
        <v>23</v>
      </c>
      <c r="I826" t="str">
        <f>VLOOKUP(Table7[[#This Row],[Customer_ID]],Table1[#All],4,FALSE)</f>
        <v>Female</v>
      </c>
      <c r="J826" t="str">
        <f>VLOOKUP(Table7[[#This Row],[Customer_ID]],Table1[#All],5,FALSE)</f>
        <v>New Julia</v>
      </c>
      <c r="K826" t="str">
        <f>VLOOKUP(Table7[[#This Row],[Customer_ID]],Table1[#All],6,FALSE)</f>
        <v>West Virginia</v>
      </c>
      <c r="L826" t="str">
        <f>VLOOKUP(Table7[[#This Row],[Customer_ID]],Table1[#All],7,FALSE)</f>
        <v>USA</v>
      </c>
      <c r="M826" t="str">
        <f>VLOOKUP(Table7[[#This Row],[Customer_ID]],Table1[#All],8,FALSE)</f>
        <v>Gold</v>
      </c>
      <c r="N826" t="s">
        <v>1570</v>
      </c>
      <c r="O826" t="str">
        <f>VLOOKUP(Table7[[#This Row],[Product_ID]],Table4_2[#All],3,FALSE)</f>
        <v>Electronics</v>
      </c>
      <c r="P826" t="str">
        <f>VLOOKUP(Table7[[#This Row],[Product_ID]],Table4_2[#All],4,FALSE)</f>
        <v>Accessories</v>
      </c>
      <c r="Q826">
        <f>VLOOKUP(Table7[[#This Row],[Product_ID]],Table4_2[#All],5,FALSE)</f>
        <v>449.4</v>
      </c>
      <c r="R826">
        <f>VLOOKUP(Table7[[#This Row],[Product_ID]],Table4_2[#All],6,FALSE)</f>
        <v>274.7</v>
      </c>
      <c r="S826" t="s">
        <v>1769</v>
      </c>
      <c r="T826" t="str">
        <f>VLOOKUP(Table7[[#This Row],[Store_ID]],Table5[#All],2,FALSE)</f>
        <v>Alexander Group</v>
      </c>
      <c r="U826" t="str">
        <f>VLOOKUP(Table7[[#This Row],[Store_ID]],Table5[#All],3,FALSE)</f>
        <v>South</v>
      </c>
      <c r="V826" t="str">
        <f>VLOOKUP(Table7[[#This Row],[Store_ID]],Table5[#All],4,FALSE)</f>
        <v>Port Sharon</v>
      </c>
      <c r="W826" t="str">
        <f>VLOOKUP(Table7[[#This Row],[Store_ID]],Table5[#All],5,FALSE)</f>
        <v>Online</v>
      </c>
      <c r="X826">
        <v>4</v>
      </c>
      <c r="Y826">
        <v>780.07</v>
      </c>
      <c r="Z826">
        <v>0.03</v>
      </c>
      <c r="AA826" t="s">
        <v>1824</v>
      </c>
      <c r="AB826">
        <v>3026.6716000000001</v>
      </c>
    </row>
    <row r="827" spans="1:28" x14ac:dyDescent="0.25">
      <c r="A827" t="s">
        <v>2651</v>
      </c>
      <c r="B827" s="2">
        <v>45877</v>
      </c>
      <c r="C827" t="s">
        <v>1328</v>
      </c>
      <c r="D827" t="str">
        <f>VLOOKUP(Table7[[#This Row],[Customer_ID]],Table1[#All],2,FALSE)</f>
        <v>Samuel Mullins</v>
      </c>
      <c r="E827">
        <f t="shared" si="37"/>
        <v>8</v>
      </c>
      <c r="F827">
        <f t="shared" si="38"/>
        <v>8</v>
      </c>
      <c r="G827">
        <f t="shared" si="39"/>
        <v>2025</v>
      </c>
      <c r="H827">
        <f>VLOOKUP(Table7[[#This Row],[Customer_ID]],Table1[#All],3,FALSE)</f>
        <v>27</v>
      </c>
      <c r="I827" t="str">
        <f>VLOOKUP(Table7[[#This Row],[Customer_ID]],Table1[#All],4,FALSE)</f>
        <v>Female</v>
      </c>
      <c r="J827" t="str">
        <f>VLOOKUP(Table7[[#This Row],[Customer_ID]],Table1[#All],5,FALSE)</f>
        <v>Hartmouth</v>
      </c>
      <c r="K827" t="str">
        <f>VLOOKUP(Table7[[#This Row],[Customer_ID]],Table1[#All],6,FALSE)</f>
        <v>Louisiana</v>
      </c>
      <c r="L827" t="str">
        <f>VLOOKUP(Table7[[#This Row],[Customer_ID]],Table1[#All],7,FALSE)</f>
        <v>USA</v>
      </c>
      <c r="M827" t="str">
        <f>VLOOKUP(Table7[[#This Row],[Customer_ID]],Table1[#All],8,FALSE)</f>
        <v>Bronze</v>
      </c>
      <c r="N827" t="s">
        <v>1622</v>
      </c>
      <c r="O827" t="str">
        <f>VLOOKUP(Table7[[#This Row],[Product_ID]],Table4_2[#All],3,FALSE)</f>
        <v>Clothing</v>
      </c>
      <c r="P827" t="str">
        <f>VLOOKUP(Table7[[#This Row],[Product_ID]],Table4_2[#All],4,FALSE)</f>
        <v>Footwear</v>
      </c>
      <c r="Q827">
        <f>VLOOKUP(Table7[[#This Row],[Product_ID]],Table4_2[#All],5,FALSE)</f>
        <v>353.47</v>
      </c>
      <c r="R827">
        <f>VLOOKUP(Table7[[#This Row],[Product_ID]],Table4_2[#All],6,FALSE)</f>
        <v>214</v>
      </c>
      <c r="S827" t="s">
        <v>1801</v>
      </c>
      <c r="T827" t="str">
        <f>VLOOKUP(Table7[[#This Row],[Store_ID]],Table5[#All],2,FALSE)</f>
        <v>Shelton PLC</v>
      </c>
      <c r="U827" t="str">
        <f>VLOOKUP(Table7[[#This Row],[Store_ID]],Table5[#All],3,FALSE)</f>
        <v>North</v>
      </c>
      <c r="V827" t="str">
        <f>VLOOKUP(Table7[[#This Row],[Store_ID]],Table5[#All],4,FALSE)</f>
        <v>East Jenniferstad</v>
      </c>
      <c r="W827" t="str">
        <f>VLOOKUP(Table7[[#This Row],[Store_ID]],Table5[#All],5,FALSE)</f>
        <v>Flagship</v>
      </c>
      <c r="X827">
        <v>4</v>
      </c>
      <c r="Y827">
        <v>184.57</v>
      </c>
      <c r="Z827">
        <v>0.28000000000000003</v>
      </c>
      <c r="AA827" t="s">
        <v>1824</v>
      </c>
      <c r="AB827">
        <v>531.5616</v>
      </c>
    </row>
    <row r="828" spans="1:28" x14ac:dyDescent="0.25">
      <c r="A828" t="s">
        <v>2652</v>
      </c>
      <c r="B828" s="2">
        <v>45532</v>
      </c>
      <c r="C828" t="s">
        <v>911</v>
      </c>
      <c r="D828" t="str">
        <f>VLOOKUP(Table7[[#This Row],[Customer_ID]],Table1[#All],2,FALSE)</f>
        <v>Cynthia Roberts</v>
      </c>
      <c r="E828">
        <f t="shared" si="37"/>
        <v>28</v>
      </c>
      <c r="F828">
        <f t="shared" si="38"/>
        <v>8</v>
      </c>
      <c r="G828">
        <f t="shared" si="39"/>
        <v>2024</v>
      </c>
      <c r="H828">
        <f>VLOOKUP(Table7[[#This Row],[Customer_ID]],Table1[#All],3,FALSE)</f>
        <v>22</v>
      </c>
      <c r="I828" t="str">
        <f>VLOOKUP(Table7[[#This Row],[Customer_ID]],Table1[#All],4,FALSE)</f>
        <v>Female</v>
      </c>
      <c r="J828" t="str">
        <f>VLOOKUP(Table7[[#This Row],[Customer_ID]],Table1[#All],5,FALSE)</f>
        <v>Millerfort</v>
      </c>
      <c r="K828" t="str">
        <f>VLOOKUP(Table7[[#This Row],[Customer_ID]],Table1[#All],6,FALSE)</f>
        <v>Vermont</v>
      </c>
      <c r="L828" t="str">
        <f>VLOOKUP(Table7[[#This Row],[Customer_ID]],Table1[#All],7,FALSE)</f>
        <v>USA</v>
      </c>
      <c r="M828" t="str">
        <f>VLOOKUP(Table7[[#This Row],[Customer_ID]],Table1[#All],8,FALSE)</f>
        <v>Gold</v>
      </c>
      <c r="N828" t="s">
        <v>1678</v>
      </c>
      <c r="O828" t="str">
        <f>VLOOKUP(Table7[[#This Row],[Product_ID]],Table4_2[#All],3,FALSE)</f>
        <v>Sports</v>
      </c>
      <c r="P828" t="str">
        <f>VLOOKUP(Table7[[#This Row],[Product_ID]],Table4_2[#All],4,FALSE)</f>
        <v>Fitness</v>
      </c>
      <c r="Q828">
        <f>VLOOKUP(Table7[[#This Row],[Product_ID]],Table4_2[#All],5,FALSE)</f>
        <v>240.63</v>
      </c>
      <c r="R828">
        <f>VLOOKUP(Table7[[#This Row],[Product_ID]],Table4_2[#All],6,FALSE)</f>
        <v>423</v>
      </c>
      <c r="S828" t="s">
        <v>1769</v>
      </c>
      <c r="T828" t="str">
        <f>VLOOKUP(Table7[[#This Row],[Store_ID]],Table5[#All],2,FALSE)</f>
        <v>Alexander Group</v>
      </c>
      <c r="U828" t="str">
        <f>VLOOKUP(Table7[[#This Row],[Store_ID]],Table5[#All],3,FALSE)</f>
        <v>South</v>
      </c>
      <c r="V828" t="str">
        <f>VLOOKUP(Table7[[#This Row],[Store_ID]],Table5[#All],4,FALSE)</f>
        <v>Port Sharon</v>
      </c>
      <c r="W828" t="str">
        <f>VLOOKUP(Table7[[#This Row],[Store_ID]],Table5[#All],5,FALSE)</f>
        <v>Online</v>
      </c>
      <c r="X828">
        <v>4</v>
      </c>
      <c r="Y828">
        <v>277.58</v>
      </c>
      <c r="Z828">
        <v>0.22</v>
      </c>
      <c r="AA828" t="s">
        <v>1826</v>
      </c>
      <c r="AB828">
        <v>866.04959999999994</v>
      </c>
    </row>
    <row r="829" spans="1:28" x14ac:dyDescent="0.25">
      <c r="A829" t="s">
        <v>2653</v>
      </c>
      <c r="B829" s="2">
        <v>45734</v>
      </c>
      <c r="C829" t="s">
        <v>369</v>
      </c>
      <c r="D829" t="str">
        <f>VLOOKUP(Table7[[#This Row],[Customer_ID]],Table1[#All],2,FALSE)</f>
        <v>Christopher Lester</v>
      </c>
      <c r="E829">
        <f t="shared" si="37"/>
        <v>18</v>
      </c>
      <c r="F829">
        <f t="shared" si="38"/>
        <v>3</v>
      </c>
      <c r="G829">
        <f t="shared" si="39"/>
        <v>2025</v>
      </c>
      <c r="H829">
        <f>VLOOKUP(Table7[[#This Row],[Customer_ID]],Table1[#All],3,FALSE)</f>
        <v>64</v>
      </c>
      <c r="I829" t="str">
        <f>VLOOKUP(Table7[[#This Row],[Customer_ID]],Table1[#All],4,FALSE)</f>
        <v>Male</v>
      </c>
      <c r="J829" t="str">
        <f>VLOOKUP(Table7[[#This Row],[Customer_ID]],Table1[#All],5,FALSE)</f>
        <v>South Jenniferville</v>
      </c>
      <c r="K829" t="str">
        <f>VLOOKUP(Table7[[#This Row],[Customer_ID]],Table1[#All],6,FALSE)</f>
        <v>Georgia</v>
      </c>
      <c r="L829" t="str">
        <f>VLOOKUP(Table7[[#This Row],[Customer_ID]],Table1[#All],7,FALSE)</f>
        <v>USA</v>
      </c>
      <c r="M829" t="str">
        <f>VLOOKUP(Table7[[#This Row],[Customer_ID]],Table1[#All],8,FALSE)</f>
        <v>Silver</v>
      </c>
      <c r="N829" t="s">
        <v>1610</v>
      </c>
      <c r="O829" t="str">
        <f>VLOOKUP(Table7[[#This Row],[Product_ID]],Table4_2[#All],3,FALSE)</f>
        <v>Sports</v>
      </c>
      <c r="P829" t="str">
        <f>VLOOKUP(Table7[[#This Row],[Product_ID]],Table4_2[#All],4,FALSE)</f>
        <v>Team Sports</v>
      </c>
      <c r="Q829">
        <f>VLOOKUP(Table7[[#This Row],[Product_ID]],Table4_2[#All],5,FALSE)</f>
        <v>204.39</v>
      </c>
      <c r="R829">
        <f>VLOOKUP(Table7[[#This Row],[Product_ID]],Table4_2[#All],6,FALSE)</f>
        <v>281</v>
      </c>
      <c r="S829" t="s">
        <v>1766</v>
      </c>
      <c r="T829" t="str">
        <f>VLOOKUP(Table7[[#This Row],[Store_ID]],Table5[#All],2,FALSE)</f>
        <v>Johnson-Wright</v>
      </c>
      <c r="U829" t="str">
        <f>VLOOKUP(Table7[[#This Row],[Store_ID]],Table5[#All],3,FALSE)</f>
        <v>North</v>
      </c>
      <c r="V829" t="str">
        <f>VLOOKUP(Table7[[#This Row],[Store_ID]],Table5[#All],4,FALSE)</f>
        <v>Hoodberg</v>
      </c>
      <c r="W829" t="str">
        <f>VLOOKUP(Table7[[#This Row],[Store_ID]],Table5[#All],5,FALSE)</f>
        <v>Outlet</v>
      </c>
      <c r="X829">
        <v>1</v>
      </c>
      <c r="Y829">
        <v>36.799999999999997</v>
      </c>
      <c r="Z829">
        <v>0.18</v>
      </c>
      <c r="AA829" t="s">
        <v>1824</v>
      </c>
      <c r="AB829">
        <v>30.175999999999998</v>
      </c>
    </row>
    <row r="830" spans="1:28" x14ac:dyDescent="0.25">
      <c r="A830" t="s">
        <v>2654</v>
      </c>
      <c r="B830" s="2">
        <v>45809</v>
      </c>
      <c r="C830" t="s">
        <v>1115</v>
      </c>
      <c r="D830" t="str">
        <f>VLOOKUP(Table7[[#This Row],[Customer_ID]],Table1[#All],2,FALSE)</f>
        <v>Steve Hunt</v>
      </c>
      <c r="E830">
        <f t="shared" si="37"/>
        <v>1</v>
      </c>
      <c r="F830">
        <f t="shared" si="38"/>
        <v>6</v>
      </c>
      <c r="G830">
        <f t="shared" si="39"/>
        <v>2025</v>
      </c>
      <c r="H830">
        <f>VLOOKUP(Table7[[#This Row],[Customer_ID]],Table1[#All],3,FALSE)</f>
        <v>54</v>
      </c>
      <c r="I830" t="str">
        <f>VLOOKUP(Table7[[#This Row],[Customer_ID]],Table1[#All],4,FALSE)</f>
        <v>Male</v>
      </c>
      <c r="J830" t="str">
        <f>VLOOKUP(Table7[[#This Row],[Customer_ID]],Table1[#All],5,FALSE)</f>
        <v>North Richard</v>
      </c>
      <c r="K830" t="str">
        <f>VLOOKUP(Table7[[#This Row],[Customer_ID]],Table1[#All],6,FALSE)</f>
        <v>Virginia</v>
      </c>
      <c r="L830" t="str">
        <f>VLOOKUP(Table7[[#This Row],[Customer_ID]],Table1[#All],7,FALSE)</f>
        <v>USA</v>
      </c>
      <c r="M830" t="str">
        <f>VLOOKUP(Table7[[#This Row],[Customer_ID]],Table1[#All],8,FALSE)</f>
        <v>Bronze</v>
      </c>
      <c r="N830" t="s">
        <v>1724</v>
      </c>
      <c r="O830" t="str">
        <f>VLOOKUP(Table7[[#This Row],[Product_ID]],Table4_2[#All],3,FALSE)</f>
        <v>Sports</v>
      </c>
      <c r="P830" t="str">
        <f>VLOOKUP(Table7[[#This Row],[Product_ID]],Table4_2[#All],4,FALSE)</f>
        <v>Accessories</v>
      </c>
      <c r="Q830">
        <f>VLOOKUP(Table7[[#This Row],[Product_ID]],Table4_2[#All],5,FALSE)</f>
        <v>131.24</v>
      </c>
      <c r="R830">
        <f>VLOOKUP(Table7[[#This Row],[Product_ID]],Table4_2[#All],6,FALSE)</f>
        <v>232</v>
      </c>
      <c r="S830" t="s">
        <v>1776</v>
      </c>
      <c r="T830" t="str">
        <f>VLOOKUP(Table7[[#This Row],[Store_ID]],Table5[#All],2,FALSE)</f>
        <v>Benson-Elliott</v>
      </c>
      <c r="U830" t="str">
        <f>VLOOKUP(Table7[[#This Row],[Store_ID]],Table5[#All],3,FALSE)</f>
        <v>East</v>
      </c>
      <c r="V830" t="str">
        <f>VLOOKUP(Table7[[#This Row],[Store_ID]],Table5[#All],4,FALSE)</f>
        <v>Port Josephberg</v>
      </c>
      <c r="W830" t="str">
        <f>VLOOKUP(Table7[[#This Row],[Store_ID]],Table5[#All],5,FALSE)</f>
        <v>Online</v>
      </c>
      <c r="X830">
        <v>1</v>
      </c>
      <c r="Y830">
        <v>539.37</v>
      </c>
      <c r="Z830">
        <v>0.14000000000000001</v>
      </c>
      <c r="AA830" t="s">
        <v>1824</v>
      </c>
      <c r="AB830">
        <v>463.85820000000001</v>
      </c>
    </row>
    <row r="831" spans="1:28" x14ac:dyDescent="0.25">
      <c r="A831" t="s">
        <v>2655</v>
      </c>
      <c r="B831" s="2">
        <v>45760</v>
      </c>
      <c r="C831" t="s">
        <v>321</v>
      </c>
      <c r="D831" t="str">
        <f>VLOOKUP(Table7[[#This Row],[Customer_ID]],Table1[#All],2,FALSE)</f>
        <v>Jamie Yoder</v>
      </c>
      <c r="E831">
        <f t="shared" si="37"/>
        <v>13</v>
      </c>
      <c r="F831">
        <f t="shared" si="38"/>
        <v>4</v>
      </c>
      <c r="G831">
        <f t="shared" si="39"/>
        <v>2025</v>
      </c>
      <c r="H831">
        <f>VLOOKUP(Table7[[#This Row],[Customer_ID]],Table1[#All],3,FALSE)</f>
        <v>43</v>
      </c>
      <c r="I831" t="str">
        <f>VLOOKUP(Table7[[#This Row],[Customer_ID]],Table1[#All],4,FALSE)</f>
        <v>Male</v>
      </c>
      <c r="J831" t="str">
        <f>VLOOKUP(Table7[[#This Row],[Customer_ID]],Table1[#All],5,FALSE)</f>
        <v>New Gabrielleville</v>
      </c>
      <c r="K831" t="str">
        <f>VLOOKUP(Table7[[#This Row],[Customer_ID]],Table1[#All],6,FALSE)</f>
        <v>Wisconsin</v>
      </c>
      <c r="L831" t="str">
        <f>VLOOKUP(Table7[[#This Row],[Customer_ID]],Table1[#All],7,FALSE)</f>
        <v>USA</v>
      </c>
      <c r="M831" t="str">
        <f>VLOOKUP(Table7[[#This Row],[Customer_ID]],Table1[#All],8,FALSE)</f>
        <v>Platinum</v>
      </c>
      <c r="N831" t="s">
        <v>1588</v>
      </c>
      <c r="O831" t="str">
        <f>VLOOKUP(Table7[[#This Row],[Product_ID]],Table4_2[#All],3,FALSE)</f>
        <v>Sports</v>
      </c>
      <c r="P831" t="str">
        <f>VLOOKUP(Table7[[#This Row],[Product_ID]],Table4_2[#All],4,FALSE)</f>
        <v>Accessories</v>
      </c>
      <c r="Q831">
        <f>VLOOKUP(Table7[[#This Row],[Product_ID]],Table4_2[#All],5,FALSE)</f>
        <v>131.51</v>
      </c>
      <c r="R831">
        <f>VLOOKUP(Table7[[#This Row],[Product_ID]],Table4_2[#All],6,FALSE)</f>
        <v>281.95833333333331</v>
      </c>
      <c r="S831" t="s">
        <v>1810</v>
      </c>
      <c r="T831" t="str">
        <f>VLOOKUP(Table7[[#This Row],[Store_ID]],Table5[#All],2,FALSE)</f>
        <v>Guerrero-Schmitt</v>
      </c>
      <c r="U831" t="str">
        <f>VLOOKUP(Table7[[#This Row],[Store_ID]],Table5[#All],3,FALSE)</f>
        <v>East</v>
      </c>
      <c r="V831" t="str">
        <f>VLOOKUP(Table7[[#This Row],[Store_ID]],Table5[#All],4,FALSE)</f>
        <v>East Stevechester</v>
      </c>
      <c r="W831" t="str">
        <f>VLOOKUP(Table7[[#This Row],[Store_ID]],Table5[#All],5,FALSE)</f>
        <v>Flagship</v>
      </c>
      <c r="X831">
        <v>1</v>
      </c>
      <c r="Y831">
        <v>27.83</v>
      </c>
      <c r="Z831">
        <v>0.3</v>
      </c>
      <c r="AA831" t="s">
        <v>1826</v>
      </c>
      <c r="AB831">
        <v>19.481000000000002</v>
      </c>
    </row>
    <row r="832" spans="1:28" x14ac:dyDescent="0.25">
      <c r="A832" t="s">
        <v>2656</v>
      </c>
      <c r="B832" s="2">
        <v>45456</v>
      </c>
      <c r="C832" t="s">
        <v>899</v>
      </c>
      <c r="D832" t="str">
        <f>VLOOKUP(Table7[[#This Row],[Customer_ID]],Table1[#All],2,FALSE)</f>
        <v>Bryan Garcia</v>
      </c>
      <c r="E832">
        <f t="shared" si="37"/>
        <v>13</v>
      </c>
      <c r="F832">
        <f t="shared" si="38"/>
        <v>6</v>
      </c>
      <c r="G832">
        <f t="shared" si="39"/>
        <v>2024</v>
      </c>
      <c r="H832">
        <f>VLOOKUP(Table7[[#This Row],[Customer_ID]],Table1[#All],3,FALSE)</f>
        <v>54</v>
      </c>
      <c r="I832" t="str">
        <f>VLOOKUP(Table7[[#This Row],[Customer_ID]],Table1[#All],4,FALSE)</f>
        <v>Female</v>
      </c>
      <c r="J832" t="str">
        <f>VLOOKUP(Table7[[#This Row],[Customer_ID]],Table1[#All],5,FALSE)</f>
        <v>Garciaborough</v>
      </c>
      <c r="K832" t="str">
        <f>VLOOKUP(Table7[[#This Row],[Customer_ID]],Table1[#All],6,FALSE)</f>
        <v>Wyoming</v>
      </c>
      <c r="L832" t="str">
        <f>VLOOKUP(Table7[[#This Row],[Customer_ID]],Table1[#All],7,FALSE)</f>
        <v>USA</v>
      </c>
      <c r="M832" t="str">
        <f>VLOOKUP(Table7[[#This Row],[Customer_ID]],Table1[#All],8,FALSE)</f>
        <v>Silver</v>
      </c>
      <c r="N832" t="s">
        <v>1688</v>
      </c>
      <c r="O832" t="str">
        <f>VLOOKUP(Table7[[#This Row],[Product_ID]],Table4_2[#All],3,FALSE)</f>
        <v>Home</v>
      </c>
      <c r="P832" t="str">
        <f>VLOOKUP(Table7[[#This Row],[Product_ID]],Table4_2[#All],4,FALSE)</f>
        <v>Storage</v>
      </c>
      <c r="Q832">
        <f>VLOOKUP(Table7[[#This Row],[Product_ID]],Table4_2[#All],5,FALSE)</f>
        <v>138.05000000000001</v>
      </c>
      <c r="R832">
        <f>VLOOKUP(Table7[[#This Row],[Product_ID]],Table4_2[#All],6,FALSE)</f>
        <v>89</v>
      </c>
      <c r="S832" t="s">
        <v>1769</v>
      </c>
      <c r="T832" t="str">
        <f>VLOOKUP(Table7[[#This Row],[Store_ID]],Table5[#All],2,FALSE)</f>
        <v>Alexander Group</v>
      </c>
      <c r="U832" t="str">
        <f>VLOOKUP(Table7[[#This Row],[Store_ID]],Table5[#All],3,FALSE)</f>
        <v>South</v>
      </c>
      <c r="V832" t="str">
        <f>VLOOKUP(Table7[[#This Row],[Store_ID]],Table5[#All],4,FALSE)</f>
        <v>Port Sharon</v>
      </c>
      <c r="W832" t="str">
        <f>VLOOKUP(Table7[[#This Row],[Store_ID]],Table5[#All],5,FALSE)</f>
        <v>Online</v>
      </c>
      <c r="X832">
        <v>3</v>
      </c>
      <c r="Y832">
        <v>698.72</v>
      </c>
      <c r="Z832">
        <v>0.28000000000000003</v>
      </c>
      <c r="AA832" t="s">
        <v>1829</v>
      </c>
      <c r="AB832">
        <v>1509.2352000000001</v>
      </c>
    </row>
    <row r="833" spans="1:28" x14ac:dyDescent="0.25">
      <c r="A833" t="s">
        <v>2657</v>
      </c>
      <c r="B833" s="2">
        <v>45698</v>
      </c>
      <c r="C833" t="s">
        <v>59</v>
      </c>
      <c r="D833" t="str">
        <f>VLOOKUP(Table7[[#This Row],[Customer_ID]],Table1[#All],2,FALSE)</f>
        <v>Kenneth Lambert</v>
      </c>
      <c r="E833">
        <f t="shared" si="37"/>
        <v>10</v>
      </c>
      <c r="F833">
        <f t="shared" si="38"/>
        <v>2</v>
      </c>
      <c r="G833">
        <f t="shared" si="39"/>
        <v>2025</v>
      </c>
      <c r="H833">
        <f>VLOOKUP(Table7[[#This Row],[Customer_ID]],Table1[#All],3,FALSE)</f>
        <v>55</v>
      </c>
      <c r="I833" t="str">
        <f>VLOOKUP(Table7[[#This Row],[Customer_ID]],Table1[#All],4,FALSE)</f>
        <v>Female</v>
      </c>
      <c r="J833" t="str">
        <f>VLOOKUP(Table7[[#This Row],[Customer_ID]],Table1[#All],5,FALSE)</f>
        <v>North Kathryn</v>
      </c>
      <c r="K833" t="str">
        <f>VLOOKUP(Table7[[#This Row],[Customer_ID]],Table1[#All],6,FALSE)</f>
        <v>Kansas</v>
      </c>
      <c r="L833" t="str">
        <f>VLOOKUP(Table7[[#This Row],[Customer_ID]],Table1[#All],7,FALSE)</f>
        <v>USA</v>
      </c>
      <c r="M833" t="str">
        <f>VLOOKUP(Table7[[#This Row],[Customer_ID]],Table1[#All],8,FALSE)</f>
        <v>Platinum</v>
      </c>
      <c r="N833" t="s">
        <v>1700</v>
      </c>
      <c r="O833" t="str">
        <f>VLOOKUP(Table7[[#This Row],[Product_ID]],Table4_2[#All],3,FALSE)</f>
        <v>Electronics</v>
      </c>
      <c r="P833" t="str">
        <f>VLOOKUP(Table7[[#This Row],[Product_ID]],Table4_2[#All],4,FALSE)</f>
        <v>Computer</v>
      </c>
      <c r="Q833">
        <f>VLOOKUP(Table7[[#This Row],[Product_ID]],Table4_2[#All],5,FALSE)</f>
        <v>392.89</v>
      </c>
      <c r="R833">
        <f>VLOOKUP(Table7[[#This Row],[Product_ID]],Table4_2[#All],6,FALSE)</f>
        <v>320</v>
      </c>
      <c r="S833" t="s">
        <v>1797</v>
      </c>
      <c r="T833" t="str">
        <f>VLOOKUP(Table7[[#This Row],[Store_ID]],Table5[#All],2,FALSE)</f>
        <v>Gardner, Humphrey and Contreras</v>
      </c>
      <c r="U833" t="str">
        <f>VLOOKUP(Table7[[#This Row],[Store_ID]],Table5[#All],3,FALSE)</f>
        <v>East</v>
      </c>
      <c r="V833" t="str">
        <f>VLOOKUP(Table7[[#This Row],[Store_ID]],Table5[#All],4,FALSE)</f>
        <v>Johnsonville</v>
      </c>
      <c r="W833" t="str">
        <f>VLOOKUP(Table7[[#This Row],[Store_ID]],Table5[#All],5,FALSE)</f>
        <v>Flagship</v>
      </c>
      <c r="X833">
        <v>4</v>
      </c>
      <c r="Y833">
        <v>528.23</v>
      </c>
      <c r="Z833">
        <v>0.15</v>
      </c>
      <c r="AA833" t="s">
        <v>1829</v>
      </c>
      <c r="AB833">
        <v>1795.982</v>
      </c>
    </row>
    <row r="834" spans="1:28" x14ac:dyDescent="0.25">
      <c r="A834" t="s">
        <v>2658</v>
      </c>
      <c r="B834" s="2">
        <v>45548</v>
      </c>
      <c r="C834" t="s">
        <v>1513</v>
      </c>
      <c r="D834" t="str">
        <f>VLOOKUP(Table7[[#This Row],[Customer_ID]],Table1[#All],2,FALSE)</f>
        <v>Darrell Miller</v>
      </c>
      <c r="E834">
        <f t="shared" ref="E834:E897" si="40">DAY(B834)</f>
        <v>13</v>
      </c>
      <c r="F834">
        <f t="shared" ref="F834:F897" si="41">MONTH(B834)</f>
        <v>9</v>
      </c>
      <c r="G834">
        <f t="shared" ref="G834:G897" si="42">YEAR(B834)</f>
        <v>2024</v>
      </c>
      <c r="H834">
        <f>VLOOKUP(Table7[[#This Row],[Customer_ID]],Table1[#All],3,FALSE)</f>
        <v>59</v>
      </c>
      <c r="I834" t="str">
        <f>VLOOKUP(Table7[[#This Row],[Customer_ID]],Table1[#All],4,FALSE)</f>
        <v>Female</v>
      </c>
      <c r="J834" t="str">
        <f>VLOOKUP(Table7[[#This Row],[Customer_ID]],Table1[#All],5,FALSE)</f>
        <v>Port Carol</v>
      </c>
      <c r="K834" t="str">
        <f>VLOOKUP(Table7[[#This Row],[Customer_ID]],Table1[#All],6,FALSE)</f>
        <v>Florida</v>
      </c>
      <c r="L834" t="str">
        <f>VLOOKUP(Table7[[#This Row],[Customer_ID]],Table1[#All],7,FALSE)</f>
        <v>USA</v>
      </c>
      <c r="M834" t="str">
        <f>VLOOKUP(Table7[[#This Row],[Customer_ID]],Table1[#All],8,FALSE)</f>
        <v>Platinum</v>
      </c>
      <c r="N834" t="s">
        <v>1640</v>
      </c>
      <c r="O834" t="str">
        <f>VLOOKUP(Table7[[#This Row],[Product_ID]],Table4_2[#All],3,FALSE)</f>
        <v>Clothing</v>
      </c>
      <c r="P834" t="str">
        <f>VLOOKUP(Table7[[#This Row],[Product_ID]],Table4_2[#All],4,FALSE)</f>
        <v>Outerwear</v>
      </c>
      <c r="Q834">
        <f>VLOOKUP(Table7[[#This Row],[Product_ID]],Table4_2[#All],5,FALSE)</f>
        <v>167.34</v>
      </c>
      <c r="R834">
        <f>VLOOKUP(Table7[[#This Row],[Product_ID]],Table4_2[#All],6,FALSE)</f>
        <v>296</v>
      </c>
      <c r="S834" t="s">
        <v>1804</v>
      </c>
      <c r="T834" t="str">
        <f>VLOOKUP(Table7[[#This Row],[Store_ID]],Table5[#All],2,FALSE)</f>
        <v>Frederick-Wright</v>
      </c>
      <c r="U834" t="str">
        <f>VLOOKUP(Table7[[#This Row],[Store_ID]],Table5[#All],3,FALSE)</f>
        <v>West</v>
      </c>
      <c r="V834" t="str">
        <f>VLOOKUP(Table7[[#This Row],[Store_ID]],Table5[#All],4,FALSE)</f>
        <v>New Jimmymouth</v>
      </c>
      <c r="W834" t="str">
        <f>VLOOKUP(Table7[[#This Row],[Store_ID]],Table5[#All],5,FALSE)</f>
        <v>Flagship</v>
      </c>
      <c r="X834">
        <v>2</v>
      </c>
      <c r="Y834">
        <v>780.9</v>
      </c>
      <c r="Z834">
        <v>0.24</v>
      </c>
      <c r="AA834" t="s">
        <v>1826</v>
      </c>
      <c r="AB834">
        <v>1186.9680000000001</v>
      </c>
    </row>
    <row r="835" spans="1:28" x14ac:dyDescent="0.25">
      <c r="A835" t="s">
        <v>2659</v>
      </c>
      <c r="B835" s="2">
        <v>45236</v>
      </c>
      <c r="C835" t="s">
        <v>595</v>
      </c>
      <c r="D835" t="str">
        <f>VLOOKUP(Table7[[#This Row],[Customer_ID]],Table1[#All],2,FALSE)</f>
        <v>Wesley Thompson</v>
      </c>
      <c r="E835">
        <f t="shared" si="40"/>
        <v>6</v>
      </c>
      <c r="F835">
        <f t="shared" si="41"/>
        <v>11</v>
      </c>
      <c r="G835">
        <f t="shared" si="42"/>
        <v>2023</v>
      </c>
      <c r="H835">
        <f>VLOOKUP(Table7[[#This Row],[Customer_ID]],Table1[#All],3,FALSE)</f>
        <v>38</v>
      </c>
      <c r="I835" t="str">
        <f>VLOOKUP(Table7[[#This Row],[Customer_ID]],Table1[#All],4,FALSE)</f>
        <v>Male</v>
      </c>
      <c r="J835" t="str">
        <f>VLOOKUP(Table7[[#This Row],[Customer_ID]],Table1[#All],5,FALSE)</f>
        <v>East Davidmouth</v>
      </c>
      <c r="K835" t="str">
        <f>VLOOKUP(Table7[[#This Row],[Customer_ID]],Table1[#All],6,FALSE)</f>
        <v>Maine</v>
      </c>
      <c r="L835" t="str">
        <f>VLOOKUP(Table7[[#This Row],[Customer_ID]],Table1[#All],7,FALSE)</f>
        <v>USA</v>
      </c>
      <c r="M835" t="str">
        <f>VLOOKUP(Table7[[#This Row],[Customer_ID]],Table1[#All],8,FALSE)</f>
        <v>Bronze</v>
      </c>
      <c r="N835" t="s">
        <v>1590</v>
      </c>
      <c r="O835" t="str">
        <f>VLOOKUP(Table7[[#This Row],[Product_ID]],Table4_2[#All],3,FALSE)</f>
        <v>Home</v>
      </c>
      <c r="P835" t="str">
        <f>VLOOKUP(Table7[[#This Row],[Product_ID]],Table4_2[#All],4,FALSE)</f>
        <v>Storage</v>
      </c>
      <c r="Q835">
        <f>VLOOKUP(Table7[[#This Row],[Product_ID]],Table4_2[#All],5,FALSE)</f>
        <v>123.46</v>
      </c>
      <c r="R835">
        <f>VLOOKUP(Table7[[#This Row],[Product_ID]],Table4_2[#All],6,FALSE)</f>
        <v>76</v>
      </c>
      <c r="S835" t="s">
        <v>1799</v>
      </c>
      <c r="T835" t="str">
        <f>VLOOKUP(Table7[[#This Row],[Store_ID]],Table5[#All],2,FALSE)</f>
        <v>Mcdonald Inc</v>
      </c>
      <c r="U835" t="str">
        <f>VLOOKUP(Table7[[#This Row],[Store_ID]],Table5[#All],3,FALSE)</f>
        <v>South</v>
      </c>
      <c r="V835" t="str">
        <f>VLOOKUP(Table7[[#This Row],[Store_ID]],Table5[#All],4,FALSE)</f>
        <v>Christopherland</v>
      </c>
      <c r="W835" t="str">
        <f>VLOOKUP(Table7[[#This Row],[Store_ID]],Table5[#All],5,FALSE)</f>
        <v>Outlet</v>
      </c>
      <c r="X835">
        <v>1</v>
      </c>
      <c r="Y835">
        <v>977.97</v>
      </c>
      <c r="Z835">
        <v>0.06</v>
      </c>
      <c r="AA835" t="s">
        <v>1829</v>
      </c>
      <c r="AB835">
        <v>919.29179999999997</v>
      </c>
    </row>
    <row r="836" spans="1:28" x14ac:dyDescent="0.25">
      <c r="A836" t="s">
        <v>2660</v>
      </c>
      <c r="B836" s="2">
        <v>45310</v>
      </c>
      <c r="C836" t="s">
        <v>1154</v>
      </c>
      <c r="D836" t="str">
        <f>VLOOKUP(Table7[[#This Row],[Customer_ID]],Table1[#All],2,FALSE)</f>
        <v>Gregory Allen</v>
      </c>
      <c r="E836">
        <f t="shared" si="40"/>
        <v>19</v>
      </c>
      <c r="F836">
        <f t="shared" si="41"/>
        <v>1</v>
      </c>
      <c r="G836">
        <f t="shared" si="42"/>
        <v>2024</v>
      </c>
      <c r="H836">
        <f>VLOOKUP(Table7[[#This Row],[Customer_ID]],Table1[#All],3,FALSE)</f>
        <v>20</v>
      </c>
      <c r="I836" t="str">
        <f>VLOOKUP(Table7[[#This Row],[Customer_ID]],Table1[#All],4,FALSE)</f>
        <v>Female</v>
      </c>
      <c r="J836" t="str">
        <f>VLOOKUP(Table7[[#This Row],[Customer_ID]],Table1[#All],5,FALSE)</f>
        <v>West Bruce</v>
      </c>
      <c r="K836" t="str">
        <f>VLOOKUP(Table7[[#This Row],[Customer_ID]],Table1[#All],6,FALSE)</f>
        <v>Vermont</v>
      </c>
      <c r="L836" t="str">
        <f>VLOOKUP(Table7[[#This Row],[Customer_ID]],Table1[#All],7,FALSE)</f>
        <v>USA</v>
      </c>
      <c r="M836" t="str">
        <f>VLOOKUP(Table7[[#This Row],[Customer_ID]],Table1[#All],8,FALSE)</f>
        <v>Platinum</v>
      </c>
      <c r="N836" t="s">
        <v>1714</v>
      </c>
      <c r="O836" t="str">
        <f>VLOOKUP(Table7[[#This Row],[Product_ID]],Table4_2[#All],3,FALSE)</f>
        <v>Beauty</v>
      </c>
      <c r="P836" t="str">
        <f>VLOOKUP(Table7[[#This Row],[Product_ID]],Table4_2[#All],4,FALSE)</f>
        <v>Skincare</v>
      </c>
      <c r="Q836">
        <f>VLOOKUP(Table7[[#This Row],[Product_ID]],Table4_2[#All],5,FALSE)</f>
        <v>250.41615384615383</v>
      </c>
      <c r="R836">
        <f>VLOOKUP(Table7[[#This Row],[Product_ID]],Table4_2[#All],6,FALSE)</f>
        <v>159</v>
      </c>
      <c r="S836" t="s">
        <v>1794</v>
      </c>
      <c r="T836" t="str">
        <f>VLOOKUP(Table7[[#This Row],[Store_ID]],Table5[#All],2,FALSE)</f>
        <v>Thomas, Bridges and Harris</v>
      </c>
      <c r="U836" t="str">
        <f>VLOOKUP(Table7[[#This Row],[Store_ID]],Table5[#All],3,FALSE)</f>
        <v>North</v>
      </c>
      <c r="V836" t="str">
        <f>VLOOKUP(Table7[[#This Row],[Store_ID]],Table5[#All],4,FALSE)</f>
        <v>Sabrinatown</v>
      </c>
      <c r="W836" t="str">
        <f>VLOOKUP(Table7[[#This Row],[Store_ID]],Table5[#All],5,FALSE)</f>
        <v>Online</v>
      </c>
      <c r="X836">
        <v>4</v>
      </c>
      <c r="Y836">
        <v>354.65</v>
      </c>
      <c r="Z836">
        <v>0.19</v>
      </c>
      <c r="AA836" t="s">
        <v>1824</v>
      </c>
      <c r="AB836">
        <v>1149.066</v>
      </c>
    </row>
    <row r="837" spans="1:28" x14ac:dyDescent="0.25">
      <c r="A837" t="s">
        <v>2661</v>
      </c>
      <c r="B837" s="2">
        <v>45376</v>
      </c>
      <c r="C837" t="s">
        <v>899</v>
      </c>
      <c r="D837" t="str">
        <f>VLOOKUP(Table7[[#This Row],[Customer_ID]],Table1[#All],2,FALSE)</f>
        <v>Bryan Garcia</v>
      </c>
      <c r="E837">
        <f t="shared" si="40"/>
        <v>25</v>
      </c>
      <c r="F837">
        <f t="shared" si="41"/>
        <v>3</v>
      </c>
      <c r="G837">
        <f t="shared" si="42"/>
        <v>2024</v>
      </c>
      <c r="H837">
        <f>VLOOKUP(Table7[[#This Row],[Customer_ID]],Table1[#All],3,FALSE)</f>
        <v>54</v>
      </c>
      <c r="I837" t="str">
        <f>VLOOKUP(Table7[[#This Row],[Customer_ID]],Table1[#All],4,FALSE)</f>
        <v>Female</v>
      </c>
      <c r="J837" t="str">
        <f>VLOOKUP(Table7[[#This Row],[Customer_ID]],Table1[#All],5,FALSE)</f>
        <v>Garciaborough</v>
      </c>
      <c r="K837" t="str">
        <f>VLOOKUP(Table7[[#This Row],[Customer_ID]],Table1[#All],6,FALSE)</f>
        <v>Wyoming</v>
      </c>
      <c r="L837" t="str">
        <f>VLOOKUP(Table7[[#This Row],[Customer_ID]],Table1[#All],7,FALSE)</f>
        <v>USA</v>
      </c>
      <c r="M837" t="str">
        <f>VLOOKUP(Table7[[#This Row],[Customer_ID]],Table1[#All],8,FALSE)</f>
        <v>Silver</v>
      </c>
      <c r="N837" t="s">
        <v>1684</v>
      </c>
      <c r="O837" t="str">
        <f>VLOOKUP(Table7[[#This Row],[Product_ID]],Table4_2[#All],3,FALSE)</f>
        <v>Home</v>
      </c>
      <c r="P837" t="str">
        <f>VLOOKUP(Table7[[#This Row],[Product_ID]],Table4_2[#All],4,FALSE)</f>
        <v>Furniture</v>
      </c>
      <c r="Q837">
        <f>VLOOKUP(Table7[[#This Row],[Product_ID]],Table4_2[#All],5,FALSE)</f>
        <v>243.7</v>
      </c>
      <c r="R837">
        <f>VLOOKUP(Table7[[#This Row],[Product_ID]],Table4_2[#All],6,FALSE)</f>
        <v>130</v>
      </c>
      <c r="S837" t="s">
        <v>1813</v>
      </c>
      <c r="T837" t="str">
        <f>VLOOKUP(Table7[[#This Row],[Store_ID]],Table5[#All],2,FALSE)</f>
        <v>Mann-Austin</v>
      </c>
      <c r="U837" t="str">
        <f>VLOOKUP(Table7[[#This Row],[Store_ID]],Table5[#All],3,FALSE)</f>
        <v>East</v>
      </c>
      <c r="V837" t="str">
        <f>VLOOKUP(Table7[[#This Row],[Store_ID]],Table5[#All],4,FALSE)</f>
        <v>Vasquezborough</v>
      </c>
      <c r="W837" t="str">
        <f>VLOOKUP(Table7[[#This Row],[Store_ID]],Table5[#All],5,FALSE)</f>
        <v>Online</v>
      </c>
      <c r="X837">
        <v>1</v>
      </c>
      <c r="Y837">
        <v>671.62</v>
      </c>
      <c r="Z837">
        <v>0.09</v>
      </c>
      <c r="AA837" t="s">
        <v>1829</v>
      </c>
      <c r="AB837">
        <v>611.17420000000004</v>
      </c>
    </row>
    <row r="838" spans="1:28" x14ac:dyDescent="0.25">
      <c r="A838" t="s">
        <v>2662</v>
      </c>
      <c r="B838" s="2">
        <v>45914</v>
      </c>
      <c r="C838" t="s">
        <v>999</v>
      </c>
      <c r="D838" t="str">
        <f>VLOOKUP(Table7[[#This Row],[Customer_ID]],Table1[#All],2,FALSE)</f>
        <v>Tiffany Williams</v>
      </c>
      <c r="E838">
        <f t="shared" si="40"/>
        <v>14</v>
      </c>
      <c r="F838">
        <f t="shared" si="41"/>
        <v>9</v>
      </c>
      <c r="G838">
        <f t="shared" si="42"/>
        <v>2025</v>
      </c>
      <c r="H838">
        <f>VLOOKUP(Table7[[#This Row],[Customer_ID]],Table1[#All],3,FALSE)</f>
        <v>64</v>
      </c>
      <c r="I838" t="str">
        <f>VLOOKUP(Table7[[#This Row],[Customer_ID]],Table1[#All],4,FALSE)</f>
        <v>Female</v>
      </c>
      <c r="J838" t="str">
        <f>VLOOKUP(Table7[[#This Row],[Customer_ID]],Table1[#All],5,FALSE)</f>
        <v>Richardsport</v>
      </c>
      <c r="K838" t="str">
        <f>VLOOKUP(Table7[[#This Row],[Customer_ID]],Table1[#All],6,FALSE)</f>
        <v>New Hampshire</v>
      </c>
      <c r="L838" t="str">
        <f>VLOOKUP(Table7[[#This Row],[Customer_ID]],Table1[#All],7,FALSE)</f>
        <v>USA</v>
      </c>
      <c r="M838" t="str">
        <f>VLOOKUP(Table7[[#This Row],[Customer_ID]],Table1[#All],8,FALSE)</f>
        <v>Gold</v>
      </c>
      <c r="N838" t="s">
        <v>1712</v>
      </c>
      <c r="O838" t="str">
        <f>VLOOKUP(Table7[[#This Row],[Product_ID]],Table4_2[#All],3,FALSE)</f>
        <v>Sports</v>
      </c>
      <c r="P838" t="str">
        <f>VLOOKUP(Table7[[#This Row],[Product_ID]],Table4_2[#All],4,FALSE)</f>
        <v>Fitness</v>
      </c>
      <c r="Q838">
        <f>VLOOKUP(Table7[[#This Row],[Product_ID]],Table4_2[#All],5,FALSE)</f>
        <v>152.91999999999999</v>
      </c>
      <c r="R838">
        <f>VLOOKUP(Table7[[#This Row],[Product_ID]],Table4_2[#All],6,FALSE)</f>
        <v>281</v>
      </c>
      <c r="S838" t="s">
        <v>1766</v>
      </c>
      <c r="T838" t="str">
        <f>VLOOKUP(Table7[[#This Row],[Store_ID]],Table5[#All],2,FALSE)</f>
        <v>Johnson-Wright</v>
      </c>
      <c r="U838" t="str">
        <f>VLOOKUP(Table7[[#This Row],[Store_ID]],Table5[#All],3,FALSE)</f>
        <v>North</v>
      </c>
      <c r="V838" t="str">
        <f>VLOOKUP(Table7[[#This Row],[Store_ID]],Table5[#All],4,FALSE)</f>
        <v>Hoodberg</v>
      </c>
      <c r="W838" t="str">
        <f>VLOOKUP(Table7[[#This Row],[Store_ID]],Table5[#All],5,FALSE)</f>
        <v>Outlet</v>
      </c>
      <c r="X838">
        <v>1</v>
      </c>
      <c r="Y838">
        <v>867.32</v>
      </c>
      <c r="Z838">
        <v>0.28999999999999998</v>
      </c>
      <c r="AA838" t="s">
        <v>1826</v>
      </c>
      <c r="AB838">
        <v>615.79719999999998</v>
      </c>
    </row>
    <row r="839" spans="1:28" x14ac:dyDescent="0.25">
      <c r="A839" t="s">
        <v>2663</v>
      </c>
      <c r="B839" s="2">
        <v>45336</v>
      </c>
      <c r="C839" t="s">
        <v>295</v>
      </c>
      <c r="D839" t="str">
        <f>VLOOKUP(Table7[[#This Row],[Customer_ID]],Table1[#All],2,FALSE)</f>
        <v>Krystal Ford</v>
      </c>
      <c r="E839">
        <f t="shared" si="40"/>
        <v>14</v>
      </c>
      <c r="F839">
        <f t="shared" si="41"/>
        <v>2</v>
      </c>
      <c r="G839">
        <f t="shared" si="42"/>
        <v>2024</v>
      </c>
      <c r="H839">
        <f>VLOOKUP(Table7[[#This Row],[Customer_ID]],Table1[#All],3,FALSE)</f>
        <v>34</v>
      </c>
      <c r="I839" t="str">
        <f>VLOOKUP(Table7[[#This Row],[Customer_ID]],Table1[#All],4,FALSE)</f>
        <v>Female</v>
      </c>
      <c r="J839" t="str">
        <f>VLOOKUP(Table7[[#This Row],[Customer_ID]],Table1[#All],5,FALSE)</f>
        <v>South David</v>
      </c>
      <c r="K839" t="str">
        <f>VLOOKUP(Table7[[#This Row],[Customer_ID]],Table1[#All],6,FALSE)</f>
        <v>Arizona</v>
      </c>
      <c r="L839" t="str">
        <f>VLOOKUP(Table7[[#This Row],[Customer_ID]],Table1[#All],7,FALSE)</f>
        <v>USA</v>
      </c>
      <c r="M839" t="str">
        <f>VLOOKUP(Table7[[#This Row],[Customer_ID]],Table1[#All],8,FALSE)</f>
        <v>Platinum</v>
      </c>
      <c r="N839" t="s">
        <v>1568</v>
      </c>
      <c r="O839" t="str">
        <f>VLOOKUP(Table7[[#This Row],[Product_ID]],Table4_2[#All],3,FALSE)</f>
        <v>Home</v>
      </c>
      <c r="P839" t="str">
        <f>VLOOKUP(Table7[[#This Row],[Product_ID]],Table4_2[#All],4,FALSE)</f>
        <v>Kitchen</v>
      </c>
      <c r="Q839">
        <f>VLOOKUP(Table7[[#This Row],[Product_ID]],Table4_2[#All],5,FALSE)</f>
        <v>298.86</v>
      </c>
      <c r="R839">
        <f>VLOOKUP(Table7[[#This Row],[Product_ID]],Table4_2[#All],6,FALSE)</f>
        <v>308</v>
      </c>
      <c r="S839" t="s">
        <v>1794</v>
      </c>
      <c r="T839" t="str">
        <f>VLOOKUP(Table7[[#This Row],[Store_ID]],Table5[#All],2,FALSE)</f>
        <v>Thomas, Bridges and Harris</v>
      </c>
      <c r="U839" t="str">
        <f>VLOOKUP(Table7[[#This Row],[Store_ID]],Table5[#All],3,FALSE)</f>
        <v>North</v>
      </c>
      <c r="V839" t="str">
        <f>VLOOKUP(Table7[[#This Row],[Store_ID]],Table5[#All],4,FALSE)</f>
        <v>Sabrinatown</v>
      </c>
      <c r="W839" t="str">
        <f>VLOOKUP(Table7[[#This Row],[Store_ID]],Table5[#All],5,FALSE)</f>
        <v>Online</v>
      </c>
      <c r="X839">
        <v>3</v>
      </c>
      <c r="Y839">
        <v>240.27</v>
      </c>
      <c r="Z839">
        <v>0.15</v>
      </c>
      <c r="AA839" t="s">
        <v>1826</v>
      </c>
      <c r="AB839">
        <v>612.68850000000009</v>
      </c>
    </row>
    <row r="840" spans="1:28" x14ac:dyDescent="0.25">
      <c r="A840" t="s">
        <v>2664</v>
      </c>
      <c r="B840" s="2">
        <v>45728</v>
      </c>
      <c r="C840" t="s">
        <v>275</v>
      </c>
      <c r="D840" t="str">
        <f>VLOOKUP(Table7[[#This Row],[Customer_ID]],Table1[#All],2,FALSE)</f>
        <v>Rhonda Morales</v>
      </c>
      <c r="E840">
        <f t="shared" si="40"/>
        <v>12</v>
      </c>
      <c r="F840">
        <f t="shared" si="41"/>
        <v>3</v>
      </c>
      <c r="G840">
        <f t="shared" si="42"/>
        <v>2025</v>
      </c>
      <c r="H840">
        <f>VLOOKUP(Table7[[#This Row],[Customer_ID]],Table1[#All],3,FALSE)</f>
        <v>61</v>
      </c>
      <c r="I840" t="str">
        <f>VLOOKUP(Table7[[#This Row],[Customer_ID]],Table1[#All],4,FALSE)</f>
        <v>Female</v>
      </c>
      <c r="J840" t="str">
        <f>VLOOKUP(Table7[[#This Row],[Customer_ID]],Table1[#All],5,FALSE)</f>
        <v>Lake Barryfurt</v>
      </c>
      <c r="K840" t="str">
        <f>VLOOKUP(Table7[[#This Row],[Customer_ID]],Table1[#All],6,FALSE)</f>
        <v>California</v>
      </c>
      <c r="L840" t="str">
        <f>VLOOKUP(Table7[[#This Row],[Customer_ID]],Table1[#All],7,FALSE)</f>
        <v>USA</v>
      </c>
      <c r="M840" t="str">
        <f>VLOOKUP(Table7[[#This Row],[Customer_ID]],Table1[#All],8,FALSE)</f>
        <v>Gold</v>
      </c>
      <c r="N840" t="s">
        <v>1604</v>
      </c>
      <c r="O840" t="str">
        <f>VLOOKUP(Table7[[#This Row],[Product_ID]],Table4_2[#All],3,FALSE)</f>
        <v>Sports</v>
      </c>
      <c r="P840" t="str">
        <f>VLOOKUP(Table7[[#This Row],[Product_ID]],Table4_2[#All],4,FALSE)</f>
        <v>Accessories</v>
      </c>
      <c r="Q840">
        <f>VLOOKUP(Table7[[#This Row],[Product_ID]],Table4_2[#All],5,FALSE)</f>
        <v>38.76</v>
      </c>
      <c r="R840">
        <f>VLOOKUP(Table7[[#This Row],[Product_ID]],Table4_2[#All],6,FALSE)</f>
        <v>137</v>
      </c>
      <c r="S840" t="s">
        <v>1804</v>
      </c>
      <c r="T840" t="str">
        <f>VLOOKUP(Table7[[#This Row],[Store_ID]],Table5[#All],2,FALSE)</f>
        <v>Frederick-Wright</v>
      </c>
      <c r="U840" t="str">
        <f>VLOOKUP(Table7[[#This Row],[Store_ID]],Table5[#All],3,FALSE)</f>
        <v>West</v>
      </c>
      <c r="V840" t="str">
        <f>VLOOKUP(Table7[[#This Row],[Store_ID]],Table5[#All],4,FALSE)</f>
        <v>New Jimmymouth</v>
      </c>
      <c r="W840" t="str">
        <f>VLOOKUP(Table7[[#This Row],[Store_ID]],Table5[#All],5,FALSE)</f>
        <v>Flagship</v>
      </c>
      <c r="X840">
        <v>2</v>
      </c>
      <c r="Y840">
        <v>619.12</v>
      </c>
      <c r="Z840">
        <v>0.28000000000000003</v>
      </c>
      <c r="AA840" t="s">
        <v>1829</v>
      </c>
      <c r="AB840">
        <v>891.53279999999995</v>
      </c>
    </row>
    <row r="841" spans="1:28" x14ac:dyDescent="0.25">
      <c r="A841" t="s">
        <v>2665</v>
      </c>
      <c r="B841" s="2">
        <v>45755</v>
      </c>
      <c r="C841" t="s">
        <v>693</v>
      </c>
      <c r="D841" t="str">
        <f>VLOOKUP(Table7[[#This Row],[Customer_ID]],Table1[#All],2,FALSE)</f>
        <v>Stuart Johnson</v>
      </c>
      <c r="E841">
        <f t="shared" si="40"/>
        <v>8</v>
      </c>
      <c r="F841">
        <f t="shared" si="41"/>
        <v>4</v>
      </c>
      <c r="G841">
        <f t="shared" si="42"/>
        <v>2025</v>
      </c>
      <c r="H841">
        <f>VLOOKUP(Table7[[#This Row],[Customer_ID]],Table1[#All],3,FALSE)</f>
        <v>42</v>
      </c>
      <c r="I841" t="str">
        <f>VLOOKUP(Table7[[#This Row],[Customer_ID]],Table1[#All],4,FALSE)</f>
        <v>Female</v>
      </c>
      <c r="J841" t="str">
        <f>VLOOKUP(Table7[[#This Row],[Customer_ID]],Table1[#All],5,FALSE)</f>
        <v>West Markport</v>
      </c>
      <c r="K841" t="str">
        <f>VLOOKUP(Table7[[#This Row],[Customer_ID]],Table1[#All],6,FALSE)</f>
        <v>North Dakota</v>
      </c>
      <c r="L841" t="str">
        <f>VLOOKUP(Table7[[#This Row],[Customer_ID]],Table1[#All],7,FALSE)</f>
        <v>USA</v>
      </c>
      <c r="M841" t="str">
        <f>VLOOKUP(Table7[[#This Row],[Customer_ID]],Table1[#All],8,FALSE)</f>
        <v>Platinum</v>
      </c>
      <c r="N841" t="s">
        <v>1722</v>
      </c>
      <c r="O841" t="str">
        <f>VLOOKUP(Table7[[#This Row],[Product_ID]],Table4_2[#All],3,FALSE)</f>
        <v>Home</v>
      </c>
      <c r="P841" t="str">
        <f>VLOOKUP(Table7[[#This Row],[Product_ID]],Table4_2[#All],4,FALSE)</f>
        <v>Lighting</v>
      </c>
      <c r="Q841">
        <f>VLOOKUP(Table7[[#This Row],[Product_ID]],Table4_2[#All],5,FALSE)</f>
        <v>371.38</v>
      </c>
      <c r="R841">
        <f>VLOOKUP(Table7[[#This Row],[Product_ID]],Table4_2[#All],6,FALSE)</f>
        <v>220</v>
      </c>
      <c r="S841" t="s">
        <v>1752</v>
      </c>
      <c r="T841" t="str">
        <f>VLOOKUP(Table7[[#This Row],[Store_ID]],Table5[#All],2,FALSE)</f>
        <v>Rivera-Warner</v>
      </c>
      <c r="U841" t="str">
        <f>VLOOKUP(Table7[[#This Row],[Store_ID]],Table5[#All],3,FALSE)</f>
        <v>East</v>
      </c>
      <c r="V841" t="str">
        <f>VLOOKUP(Table7[[#This Row],[Store_ID]],Table5[#All],4,FALSE)</f>
        <v>Washingtonfurt</v>
      </c>
      <c r="W841" t="str">
        <f>VLOOKUP(Table7[[#This Row],[Store_ID]],Table5[#All],5,FALSE)</f>
        <v>Flagship</v>
      </c>
      <c r="X841">
        <v>3</v>
      </c>
      <c r="Y841">
        <v>693.42</v>
      </c>
      <c r="Z841">
        <v>0.08</v>
      </c>
      <c r="AA841" t="s">
        <v>1826</v>
      </c>
      <c r="AB841">
        <v>1913.8391999999999</v>
      </c>
    </row>
    <row r="842" spans="1:28" x14ac:dyDescent="0.25">
      <c r="A842" t="s">
        <v>2666</v>
      </c>
      <c r="B842" s="2">
        <v>45695</v>
      </c>
      <c r="C842" t="s">
        <v>381</v>
      </c>
      <c r="D842" t="str">
        <f>VLOOKUP(Table7[[#This Row],[Customer_ID]],Table1[#All],2,FALSE)</f>
        <v>Travis Holland</v>
      </c>
      <c r="E842">
        <f t="shared" si="40"/>
        <v>7</v>
      </c>
      <c r="F842">
        <f t="shared" si="41"/>
        <v>2</v>
      </c>
      <c r="G842">
        <f t="shared" si="42"/>
        <v>2025</v>
      </c>
      <c r="H842">
        <f>VLOOKUP(Table7[[#This Row],[Customer_ID]],Table1[#All],3,FALSE)</f>
        <v>38</v>
      </c>
      <c r="I842" t="str">
        <f>VLOOKUP(Table7[[#This Row],[Customer_ID]],Table1[#All],4,FALSE)</f>
        <v>Male</v>
      </c>
      <c r="J842" t="str">
        <f>VLOOKUP(Table7[[#This Row],[Customer_ID]],Table1[#All],5,FALSE)</f>
        <v>Webstermouth</v>
      </c>
      <c r="K842" t="str">
        <f>VLOOKUP(Table7[[#This Row],[Customer_ID]],Table1[#All],6,FALSE)</f>
        <v>New Hampshire</v>
      </c>
      <c r="L842" t="str">
        <f>VLOOKUP(Table7[[#This Row],[Customer_ID]],Table1[#All],7,FALSE)</f>
        <v>USA</v>
      </c>
      <c r="M842" t="str">
        <f>VLOOKUP(Table7[[#This Row],[Customer_ID]],Table1[#All],8,FALSE)</f>
        <v>Bronze</v>
      </c>
      <c r="N842" t="s">
        <v>1644</v>
      </c>
      <c r="O842" t="str">
        <f>VLOOKUP(Table7[[#This Row],[Product_ID]],Table4_2[#All],3,FALSE)</f>
        <v>Electronics</v>
      </c>
      <c r="P842" t="str">
        <f>VLOOKUP(Table7[[#This Row],[Product_ID]],Table4_2[#All],4,FALSE)</f>
        <v>Accessories</v>
      </c>
      <c r="Q842">
        <f>VLOOKUP(Table7[[#This Row],[Product_ID]],Table4_2[#All],5,FALSE)</f>
        <v>177.98</v>
      </c>
      <c r="R842">
        <f>VLOOKUP(Table7[[#This Row],[Product_ID]],Table4_2[#All],6,FALSE)</f>
        <v>103</v>
      </c>
      <c r="S842" t="s">
        <v>1789</v>
      </c>
      <c r="T842" t="str">
        <f>VLOOKUP(Table7[[#This Row],[Store_ID]],Table5[#All],2,FALSE)</f>
        <v>Hill, Wagner and Ballard</v>
      </c>
      <c r="U842" t="str">
        <f>VLOOKUP(Table7[[#This Row],[Store_ID]],Table5[#All],3,FALSE)</f>
        <v>East</v>
      </c>
      <c r="V842" t="str">
        <f>VLOOKUP(Table7[[#This Row],[Store_ID]],Table5[#All],4,FALSE)</f>
        <v>East Davidville</v>
      </c>
      <c r="W842" t="str">
        <f>VLOOKUP(Table7[[#This Row],[Store_ID]],Table5[#All],5,FALSE)</f>
        <v>Online</v>
      </c>
      <c r="X842">
        <v>4</v>
      </c>
      <c r="Y842">
        <v>751.63</v>
      </c>
      <c r="Z842">
        <v>0.28000000000000003</v>
      </c>
      <c r="AA842" t="s">
        <v>1829</v>
      </c>
      <c r="AB842">
        <v>2164.6943999999999</v>
      </c>
    </row>
    <row r="843" spans="1:28" x14ac:dyDescent="0.25">
      <c r="A843" t="s">
        <v>2667</v>
      </c>
      <c r="B843" s="2">
        <v>45380</v>
      </c>
      <c r="C843" t="s">
        <v>387</v>
      </c>
      <c r="D843" t="str">
        <f>VLOOKUP(Table7[[#This Row],[Customer_ID]],Table1[#All],2,FALSE)</f>
        <v>Ashley Griffin</v>
      </c>
      <c r="E843">
        <f t="shared" si="40"/>
        <v>29</v>
      </c>
      <c r="F843">
        <f t="shared" si="41"/>
        <v>3</v>
      </c>
      <c r="G843">
        <f t="shared" si="42"/>
        <v>2024</v>
      </c>
      <c r="H843">
        <f>VLOOKUP(Table7[[#This Row],[Customer_ID]],Table1[#All],3,FALSE)</f>
        <v>40</v>
      </c>
      <c r="I843" t="str">
        <f>VLOOKUP(Table7[[#This Row],[Customer_ID]],Table1[#All],4,FALSE)</f>
        <v>Female</v>
      </c>
      <c r="J843" t="str">
        <f>VLOOKUP(Table7[[#This Row],[Customer_ID]],Table1[#All],5,FALSE)</f>
        <v>New Dawnton</v>
      </c>
      <c r="K843" t="str">
        <f>VLOOKUP(Table7[[#This Row],[Customer_ID]],Table1[#All],6,FALSE)</f>
        <v>Maryland</v>
      </c>
      <c r="L843" t="str">
        <f>VLOOKUP(Table7[[#This Row],[Customer_ID]],Table1[#All],7,FALSE)</f>
        <v>USA</v>
      </c>
      <c r="M843" t="str">
        <f>VLOOKUP(Table7[[#This Row],[Customer_ID]],Table1[#All],8,FALSE)</f>
        <v>Gold</v>
      </c>
      <c r="N843" t="s">
        <v>1610</v>
      </c>
      <c r="O843" t="str">
        <f>VLOOKUP(Table7[[#This Row],[Product_ID]],Table4_2[#All],3,FALSE)</f>
        <v>Sports</v>
      </c>
      <c r="P843" t="str">
        <f>VLOOKUP(Table7[[#This Row],[Product_ID]],Table4_2[#All],4,FALSE)</f>
        <v>Team Sports</v>
      </c>
      <c r="Q843">
        <f>VLOOKUP(Table7[[#This Row],[Product_ID]],Table4_2[#All],5,FALSE)</f>
        <v>204.39</v>
      </c>
      <c r="R843">
        <f>VLOOKUP(Table7[[#This Row],[Product_ID]],Table4_2[#All],6,FALSE)</f>
        <v>281</v>
      </c>
      <c r="S843" t="s">
        <v>1801</v>
      </c>
      <c r="T843" t="str">
        <f>VLOOKUP(Table7[[#This Row],[Store_ID]],Table5[#All],2,FALSE)</f>
        <v>Shelton PLC</v>
      </c>
      <c r="U843" t="str">
        <f>VLOOKUP(Table7[[#This Row],[Store_ID]],Table5[#All],3,FALSE)</f>
        <v>North</v>
      </c>
      <c r="V843" t="str">
        <f>VLOOKUP(Table7[[#This Row],[Store_ID]],Table5[#All],4,FALSE)</f>
        <v>East Jenniferstad</v>
      </c>
      <c r="W843" t="str">
        <f>VLOOKUP(Table7[[#This Row],[Store_ID]],Table5[#All],5,FALSE)</f>
        <v>Flagship</v>
      </c>
      <c r="X843">
        <v>3</v>
      </c>
      <c r="Y843">
        <v>108.14</v>
      </c>
      <c r="Z843">
        <v>0.19</v>
      </c>
      <c r="AA843" t="s">
        <v>1829</v>
      </c>
      <c r="AB843">
        <v>262.78019999999998</v>
      </c>
    </row>
    <row r="844" spans="1:28" x14ac:dyDescent="0.25">
      <c r="A844" t="s">
        <v>2668</v>
      </c>
      <c r="B844" s="2">
        <v>45446</v>
      </c>
      <c r="C844" t="s">
        <v>818</v>
      </c>
      <c r="D844" t="str">
        <f>VLOOKUP(Table7[[#This Row],[Customer_ID]],Table1[#All],2,FALSE)</f>
        <v>Kristen Fischer</v>
      </c>
      <c r="E844">
        <f t="shared" si="40"/>
        <v>3</v>
      </c>
      <c r="F844">
        <f t="shared" si="41"/>
        <v>6</v>
      </c>
      <c r="G844">
        <f t="shared" si="42"/>
        <v>2024</v>
      </c>
      <c r="H844">
        <f>VLOOKUP(Table7[[#This Row],[Customer_ID]],Table1[#All],3,FALSE)</f>
        <v>57</v>
      </c>
      <c r="I844" t="str">
        <f>VLOOKUP(Table7[[#This Row],[Customer_ID]],Table1[#All],4,FALSE)</f>
        <v>Male</v>
      </c>
      <c r="J844" t="str">
        <f>VLOOKUP(Table7[[#This Row],[Customer_ID]],Table1[#All],5,FALSE)</f>
        <v>Lake Christopher</v>
      </c>
      <c r="K844" t="str">
        <f>VLOOKUP(Table7[[#This Row],[Customer_ID]],Table1[#All],6,FALSE)</f>
        <v>Arkansas</v>
      </c>
      <c r="L844" t="str">
        <f>VLOOKUP(Table7[[#This Row],[Customer_ID]],Table1[#All],7,FALSE)</f>
        <v>USA</v>
      </c>
      <c r="M844" t="str">
        <f>VLOOKUP(Table7[[#This Row],[Customer_ID]],Table1[#All],8,FALSE)</f>
        <v>Platinum</v>
      </c>
      <c r="N844" t="s">
        <v>1602</v>
      </c>
      <c r="O844" t="str">
        <f>VLOOKUP(Table7[[#This Row],[Product_ID]],Table4_2[#All],3,FALSE)</f>
        <v>Home</v>
      </c>
      <c r="P844" t="str">
        <f>VLOOKUP(Table7[[#This Row],[Product_ID]],Table4_2[#All],4,FALSE)</f>
        <v>Decor</v>
      </c>
      <c r="Q844">
        <f>VLOOKUP(Table7[[#This Row],[Product_ID]],Table4_2[#All],5,FALSE)</f>
        <v>234.80599999999998</v>
      </c>
      <c r="R844">
        <f>VLOOKUP(Table7[[#This Row],[Product_ID]],Table4_2[#All],6,FALSE)</f>
        <v>378</v>
      </c>
      <c r="S844" t="s">
        <v>1769</v>
      </c>
      <c r="T844" t="str">
        <f>VLOOKUP(Table7[[#This Row],[Store_ID]],Table5[#All],2,FALSE)</f>
        <v>Alexander Group</v>
      </c>
      <c r="U844" t="str">
        <f>VLOOKUP(Table7[[#This Row],[Store_ID]],Table5[#All],3,FALSE)</f>
        <v>South</v>
      </c>
      <c r="V844" t="str">
        <f>VLOOKUP(Table7[[#This Row],[Store_ID]],Table5[#All],4,FALSE)</f>
        <v>Port Sharon</v>
      </c>
      <c r="W844" t="str">
        <f>VLOOKUP(Table7[[#This Row],[Store_ID]],Table5[#All],5,FALSE)</f>
        <v>Online</v>
      </c>
      <c r="X844">
        <v>1</v>
      </c>
      <c r="Y844">
        <v>964.11</v>
      </c>
      <c r="Z844">
        <v>0.17</v>
      </c>
      <c r="AA844" t="s">
        <v>1829</v>
      </c>
      <c r="AB844">
        <v>800.21129999999994</v>
      </c>
    </row>
    <row r="845" spans="1:28" x14ac:dyDescent="0.25">
      <c r="A845" t="s">
        <v>2669</v>
      </c>
      <c r="B845" s="2">
        <v>45525</v>
      </c>
      <c r="C845" t="s">
        <v>449</v>
      </c>
      <c r="D845" t="str">
        <f>VLOOKUP(Table7[[#This Row],[Customer_ID]],Table1[#All],2,FALSE)</f>
        <v>Joseph Richards</v>
      </c>
      <c r="E845">
        <f t="shared" si="40"/>
        <v>21</v>
      </c>
      <c r="F845">
        <f t="shared" si="41"/>
        <v>8</v>
      </c>
      <c r="G845">
        <f t="shared" si="42"/>
        <v>2024</v>
      </c>
      <c r="H845">
        <f>VLOOKUP(Table7[[#This Row],[Customer_ID]],Table1[#All],3,FALSE)</f>
        <v>34</v>
      </c>
      <c r="I845" t="str">
        <f>VLOOKUP(Table7[[#This Row],[Customer_ID]],Table1[#All],4,FALSE)</f>
        <v>Female</v>
      </c>
      <c r="J845" t="str">
        <f>VLOOKUP(Table7[[#This Row],[Customer_ID]],Table1[#All],5,FALSE)</f>
        <v>Wigginsville</v>
      </c>
      <c r="K845" t="str">
        <f>VLOOKUP(Table7[[#This Row],[Customer_ID]],Table1[#All],6,FALSE)</f>
        <v>Alabama</v>
      </c>
      <c r="L845" t="str">
        <f>VLOOKUP(Table7[[#This Row],[Customer_ID]],Table1[#All],7,FALSE)</f>
        <v>USA</v>
      </c>
      <c r="M845" t="str">
        <f>VLOOKUP(Table7[[#This Row],[Customer_ID]],Table1[#All],8,FALSE)</f>
        <v>Bronze</v>
      </c>
      <c r="N845" t="s">
        <v>1586</v>
      </c>
      <c r="O845" t="str">
        <f>VLOOKUP(Table7[[#This Row],[Product_ID]],Table4_2[#All],3,FALSE)</f>
        <v>Sports</v>
      </c>
      <c r="P845" t="str">
        <f>VLOOKUP(Table7[[#This Row],[Product_ID]],Table4_2[#All],4,FALSE)</f>
        <v>Equipment</v>
      </c>
      <c r="Q845">
        <f>VLOOKUP(Table7[[#This Row],[Product_ID]],Table4_2[#All],5,FALSE)</f>
        <v>21.34</v>
      </c>
      <c r="R845">
        <f>VLOOKUP(Table7[[#This Row],[Product_ID]],Table4_2[#All],6,FALSE)</f>
        <v>65</v>
      </c>
      <c r="S845" t="s">
        <v>1752</v>
      </c>
      <c r="T845" t="str">
        <f>VLOOKUP(Table7[[#This Row],[Store_ID]],Table5[#All],2,FALSE)</f>
        <v>Rivera-Warner</v>
      </c>
      <c r="U845" t="str">
        <f>VLOOKUP(Table7[[#This Row],[Store_ID]],Table5[#All],3,FALSE)</f>
        <v>East</v>
      </c>
      <c r="V845" t="str">
        <f>VLOOKUP(Table7[[#This Row],[Store_ID]],Table5[#All],4,FALSE)</f>
        <v>Washingtonfurt</v>
      </c>
      <c r="W845" t="str">
        <f>VLOOKUP(Table7[[#This Row],[Store_ID]],Table5[#All],5,FALSE)</f>
        <v>Flagship</v>
      </c>
      <c r="X845">
        <v>1</v>
      </c>
      <c r="Y845">
        <v>346.2</v>
      </c>
      <c r="Z845">
        <v>0.28999999999999998</v>
      </c>
      <c r="AA845" t="s">
        <v>1824</v>
      </c>
      <c r="AB845">
        <v>245.80199999999999</v>
      </c>
    </row>
    <row r="846" spans="1:28" x14ac:dyDescent="0.25">
      <c r="A846" t="s">
        <v>2670</v>
      </c>
      <c r="B846" s="2">
        <v>45527</v>
      </c>
      <c r="C846" t="s">
        <v>1411</v>
      </c>
      <c r="D846" t="str">
        <f>VLOOKUP(Table7[[#This Row],[Customer_ID]],Table1[#All],2,FALSE)</f>
        <v>Christina Robertson</v>
      </c>
      <c r="E846">
        <f t="shared" si="40"/>
        <v>23</v>
      </c>
      <c r="F846">
        <f t="shared" si="41"/>
        <v>8</v>
      </c>
      <c r="G846">
        <f t="shared" si="42"/>
        <v>2024</v>
      </c>
      <c r="H846">
        <f>VLOOKUP(Table7[[#This Row],[Customer_ID]],Table1[#All],3,FALSE)</f>
        <v>59</v>
      </c>
      <c r="I846" t="str">
        <f>VLOOKUP(Table7[[#This Row],[Customer_ID]],Table1[#All],4,FALSE)</f>
        <v>Male</v>
      </c>
      <c r="J846" t="str">
        <f>VLOOKUP(Table7[[#This Row],[Customer_ID]],Table1[#All],5,FALSE)</f>
        <v>Hubbardborough</v>
      </c>
      <c r="K846" t="str">
        <f>VLOOKUP(Table7[[#This Row],[Customer_ID]],Table1[#All],6,FALSE)</f>
        <v>Kentucky</v>
      </c>
      <c r="L846" t="str">
        <f>VLOOKUP(Table7[[#This Row],[Customer_ID]],Table1[#All],7,FALSE)</f>
        <v>USA</v>
      </c>
      <c r="M846" t="str">
        <f>VLOOKUP(Table7[[#This Row],[Customer_ID]],Table1[#All],8,FALSE)</f>
        <v>Platinum</v>
      </c>
      <c r="N846" t="s">
        <v>1634</v>
      </c>
      <c r="O846" t="str">
        <f>VLOOKUP(Table7[[#This Row],[Product_ID]],Table4_2[#All],3,FALSE)</f>
        <v>Electronics</v>
      </c>
      <c r="P846" t="str">
        <f>VLOOKUP(Table7[[#This Row],[Product_ID]],Table4_2[#All],4,FALSE)</f>
        <v>Computer</v>
      </c>
      <c r="Q846">
        <f>VLOOKUP(Table7[[#This Row],[Product_ID]],Table4_2[#All],5,FALSE)</f>
        <v>253.33</v>
      </c>
      <c r="R846">
        <f>VLOOKUP(Table7[[#This Row],[Product_ID]],Table4_2[#All],6,FALSE)</f>
        <v>266</v>
      </c>
      <c r="S846" t="s">
        <v>1801</v>
      </c>
      <c r="T846" t="str">
        <f>VLOOKUP(Table7[[#This Row],[Store_ID]],Table5[#All],2,FALSE)</f>
        <v>Shelton PLC</v>
      </c>
      <c r="U846" t="str">
        <f>VLOOKUP(Table7[[#This Row],[Store_ID]],Table5[#All],3,FALSE)</f>
        <v>North</v>
      </c>
      <c r="V846" t="str">
        <f>VLOOKUP(Table7[[#This Row],[Store_ID]],Table5[#All],4,FALSE)</f>
        <v>East Jenniferstad</v>
      </c>
      <c r="W846" t="str">
        <f>VLOOKUP(Table7[[#This Row],[Store_ID]],Table5[#All],5,FALSE)</f>
        <v>Flagship</v>
      </c>
      <c r="X846">
        <v>3</v>
      </c>
      <c r="Y846">
        <v>791.75</v>
      </c>
      <c r="Z846">
        <v>0.28999999999999998</v>
      </c>
      <c r="AA846" t="s">
        <v>1824</v>
      </c>
      <c r="AB846">
        <v>1686.4275</v>
      </c>
    </row>
    <row r="847" spans="1:28" x14ac:dyDescent="0.25">
      <c r="A847" t="s">
        <v>2671</v>
      </c>
      <c r="B847" s="2">
        <v>45265</v>
      </c>
      <c r="C847" t="s">
        <v>1005</v>
      </c>
      <c r="D847" t="str">
        <f>VLOOKUP(Table7[[#This Row],[Customer_ID]],Table1[#All],2,FALSE)</f>
        <v>Casey Simpson</v>
      </c>
      <c r="E847">
        <f t="shared" si="40"/>
        <v>5</v>
      </c>
      <c r="F847">
        <f t="shared" si="41"/>
        <v>12</v>
      </c>
      <c r="G847">
        <f t="shared" si="42"/>
        <v>2023</v>
      </c>
      <c r="H847">
        <f>VLOOKUP(Table7[[#This Row],[Customer_ID]],Table1[#All],3,FALSE)</f>
        <v>54</v>
      </c>
      <c r="I847" t="str">
        <f>VLOOKUP(Table7[[#This Row],[Customer_ID]],Table1[#All],4,FALSE)</f>
        <v>Male</v>
      </c>
      <c r="J847" t="str">
        <f>VLOOKUP(Table7[[#This Row],[Customer_ID]],Table1[#All],5,FALSE)</f>
        <v>West Mathewside</v>
      </c>
      <c r="K847" t="str">
        <f>VLOOKUP(Table7[[#This Row],[Customer_ID]],Table1[#All],6,FALSE)</f>
        <v>Mississippi</v>
      </c>
      <c r="L847" t="str">
        <f>VLOOKUP(Table7[[#This Row],[Customer_ID]],Table1[#All],7,FALSE)</f>
        <v>USA</v>
      </c>
      <c r="M847" t="str">
        <f>VLOOKUP(Table7[[#This Row],[Customer_ID]],Table1[#All],8,FALSE)</f>
        <v>Platinum</v>
      </c>
      <c r="N847" t="s">
        <v>1626</v>
      </c>
      <c r="O847" t="str">
        <f>VLOOKUP(Table7[[#This Row],[Product_ID]],Table4_2[#All],3,FALSE)</f>
        <v>Electronics</v>
      </c>
      <c r="P847" t="str">
        <f>VLOOKUP(Table7[[#This Row],[Product_ID]],Table4_2[#All],4,FALSE)</f>
        <v>Mobile</v>
      </c>
      <c r="Q847">
        <f>VLOOKUP(Table7[[#This Row],[Product_ID]],Table4_2[#All],5,FALSE)</f>
        <v>326.06</v>
      </c>
      <c r="R847">
        <f>VLOOKUP(Table7[[#This Row],[Product_ID]],Table4_2[#All],6,FALSE)</f>
        <v>301</v>
      </c>
      <c r="S847" t="s">
        <v>1797</v>
      </c>
      <c r="T847" t="str">
        <f>VLOOKUP(Table7[[#This Row],[Store_ID]],Table5[#All],2,FALSE)</f>
        <v>Gardner, Humphrey and Contreras</v>
      </c>
      <c r="U847" t="str">
        <f>VLOOKUP(Table7[[#This Row],[Store_ID]],Table5[#All],3,FALSE)</f>
        <v>East</v>
      </c>
      <c r="V847" t="str">
        <f>VLOOKUP(Table7[[#This Row],[Store_ID]],Table5[#All],4,FALSE)</f>
        <v>Johnsonville</v>
      </c>
      <c r="W847" t="str">
        <f>VLOOKUP(Table7[[#This Row],[Store_ID]],Table5[#All],5,FALSE)</f>
        <v>Flagship</v>
      </c>
      <c r="X847">
        <v>1</v>
      </c>
      <c r="Y847">
        <v>529.84</v>
      </c>
      <c r="Z847">
        <v>0.13</v>
      </c>
      <c r="AA847" t="s">
        <v>1826</v>
      </c>
      <c r="AB847">
        <v>460.96080000000001</v>
      </c>
    </row>
    <row r="848" spans="1:28" x14ac:dyDescent="0.25">
      <c r="A848" t="s">
        <v>2672</v>
      </c>
      <c r="B848" s="2">
        <v>45936</v>
      </c>
      <c r="C848" t="s">
        <v>1452</v>
      </c>
      <c r="D848" t="str">
        <f>VLOOKUP(Table7[[#This Row],[Customer_ID]],Table1[#All],2,FALSE)</f>
        <v>Debra Mccullough</v>
      </c>
      <c r="E848">
        <f t="shared" si="40"/>
        <v>6</v>
      </c>
      <c r="F848">
        <f t="shared" si="41"/>
        <v>10</v>
      </c>
      <c r="G848">
        <f t="shared" si="42"/>
        <v>2025</v>
      </c>
      <c r="H848">
        <f>VLOOKUP(Table7[[#This Row],[Customer_ID]],Table1[#All],3,FALSE)</f>
        <v>42</v>
      </c>
      <c r="I848" t="str">
        <f>VLOOKUP(Table7[[#This Row],[Customer_ID]],Table1[#All],4,FALSE)</f>
        <v>Male</v>
      </c>
      <c r="J848" t="str">
        <f>VLOOKUP(Table7[[#This Row],[Customer_ID]],Table1[#All],5,FALSE)</f>
        <v>Mcdanielfurt</v>
      </c>
      <c r="K848" t="str">
        <f>VLOOKUP(Table7[[#This Row],[Customer_ID]],Table1[#All],6,FALSE)</f>
        <v>Montana</v>
      </c>
      <c r="L848" t="str">
        <f>VLOOKUP(Table7[[#This Row],[Customer_ID]],Table1[#All],7,FALSE)</f>
        <v>USA</v>
      </c>
      <c r="M848" t="str">
        <f>VLOOKUP(Table7[[#This Row],[Customer_ID]],Table1[#All],8,FALSE)</f>
        <v>Platinum</v>
      </c>
      <c r="N848" t="s">
        <v>1656</v>
      </c>
      <c r="O848" t="str">
        <f>VLOOKUP(Table7[[#This Row],[Product_ID]],Table4_2[#All],3,FALSE)</f>
        <v>Sports</v>
      </c>
      <c r="P848" t="str">
        <f>VLOOKUP(Table7[[#This Row],[Product_ID]],Table4_2[#All],4,FALSE)</f>
        <v>Accessories</v>
      </c>
      <c r="Q848">
        <f>VLOOKUP(Table7[[#This Row],[Product_ID]],Table4_2[#All],5,FALSE)</f>
        <v>434.84</v>
      </c>
      <c r="R848">
        <f>VLOOKUP(Table7[[#This Row],[Product_ID]],Table4_2[#All],6,FALSE)</f>
        <v>185</v>
      </c>
      <c r="S848" t="s">
        <v>1766</v>
      </c>
      <c r="T848" t="str">
        <f>VLOOKUP(Table7[[#This Row],[Store_ID]],Table5[#All],2,FALSE)</f>
        <v>Johnson-Wright</v>
      </c>
      <c r="U848" t="str">
        <f>VLOOKUP(Table7[[#This Row],[Store_ID]],Table5[#All],3,FALSE)</f>
        <v>North</v>
      </c>
      <c r="V848" t="str">
        <f>VLOOKUP(Table7[[#This Row],[Store_ID]],Table5[#All],4,FALSE)</f>
        <v>Hoodberg</v>
      </c>
      <c r="W848" t="str">
        <f>VLOOKUP(Table7[[#This Row],[Store_ID]],Table5[#All],5,FALSE)</f>
        <v>Outlet</v>
      </c>
      <c r="X848">
        <v>3</v>
      </c>
      <c r="Y848">
        <v>582.57000000000005</v>
      </c>
      <c r="Z848">
        <v>0.11</v>
      </c>
      <c r="AA848" t="s">
        <v>1826</v>
      </c>
      <c r="AB848">
        <v>1555.4619</v>
      </c>
    </row>
    <row r="849" spans="1:28" x14ac:dyDescent="0.25">
      <c r="A849" t="s">
        <v>2673</v>
      </c>
      <c r="B849" s="2">
        <v>45242</v>
      </c>
      <c r="C849" t="s">
        <v>687</v>
      </c>
      <c r="D849" t="str">
        <f>VLOOKUP(Table7[[#This Row],[Customer_ID]],Table1[#All],2,FALSE)</f>
        <v>Rodney Huffman</v>
      </c>
      <c r="E849">
        <f t="shared" si="40"/>
        <v>12</v>
      </c>
      <c r="F849">
        <f t="shared" si="41"/>
        <v>11</v>
      </c>
      <c r="G849">
        <f t="shared" si="42"/>
        <v>2023</v>
      </c>
      <c r="H849">
        <f>VLOOKUP(Table7[[#This Row],[Customer_ID]],Table1[#All],3,FALSE)</f>
        <v>20</v>
      </c>
      <c r="I849" t="str">
        <f>VLOOKUP(Table7[[#This Row],[Customer_ID]],Table1[#All],4,FALSE)</f>
        <v>Female</v>
      </c>
      <c r="J849" t="str">
        <f>VLOOKUP(Table7[[#This Row],[Customer_ID]],Table1[#All],5,FALSE)</f>
        <v>Garzafort</v>
      </c>
      <c r="K849" t="str">
        <f>VLOOKUP(Table7[[#This Row],[Customer_ID]],Table1[#All],6,FALSE)</f>
        <v>Delaware</v>
      </c>
      <c r="L849" t="str">
        <f>VLOOKUP(Table7[[#This Row],[Customer_ID]],Table1[#All],7,FALSE)</f>
        <v>USA</v>
      </c>
      <c r="M849" t="str">
        <f>VLOOKUP(Table7[[#This Row],[Customer_ID]],Table1[#All],8,FALSE)</f>
        <v>Silver</v>
      </c>
      <c r="N849" t="s">
        <v>1738</v>
      </c>
      <c r="O849" t="str">
        <f>VLOOKUP(Table7[[#This Row],[Product_ID]],Table4_2[#All],3,FALSE)</f>
        <v>Sports</v>
      </c>
      <c r="P849" t="str">
        <f>VLOOKUP(Table7[[#This Row],[Product_ID]],Table4_2[#All],4,FALSE)</f>
        <v>Accessories</v>
      </c>
      <c r="Q849">
        <f>VLOOKUP(Table7[[#This Row],[Product_ID]],Table4_2[#All],5,FALSE)</f>
        <v>60.65</v>
      </c>
      <c r="R849">
        <f>VLOOKUP(Table7[[#This Row],[Product_ID]],Table4_2[#All],6,FALSE)</f>
        <v>75</v>
      </c>
      <c r="S849" t="s">
        <v>1807</v>
      </c>
      <c r="T849" t="str">
        <f>VLOOKUP(Table7[[#This Row],[Store_ID]],Table5[#All],2,FALSE)</f>
        <v>Holloway Ltd</v>
      </c>
      <c r="U849" t="str">
        <f>VLOOKUP(Table7[[#This Row],[Store_ID]],Table5[#All],3,FALSE)</f>
        <v>North</v>
      </c>
      <c r="V849" t="str">
        <f>VLOOKUP(Table7[[#This Row],[Store_ID]],Table5[#All],4,FALSE)</f>
        <v>Bensonhaven</v>
      </c>
      <c r="W849" t="str">
        <f>VLOOKUP(Table7[[#This Row],[Store_ID]],Table5[#All],5,FALSE)</f>
        <v>Flagship</v>
      </c>
      <c r="X849">
        <v>1</v>
      </c>
      <c r="Y849">
        <v>219.81</v>
      </c>
      <c r="Z849">
        <v>0.22</v>
      </c>
      <c r="AA849" t="s">
        <v>1829</v>
      </c>
      <c r="AB849">
        <v>171.45179999999999</v>
      </c>
    </row>
    <row r="850" spans="1:28" x14ac:dyDescent="0.25">
      <c r="A850" t="s">
        <v>2674</v>
      </c>
      <c r="B850" s="2">
        <v>45437</v>
      </c>
      <c r="C850" t="s">
        <v>1527</v>
      </c>
      <c r="D850" t="str">
        <f>VLOOKUP(Table7[[#This Row],[Customer_ID]],Table1[#All],2,FALSE)</f>
        <v>Sarah Marsh</v>
      </c>
      <c r="E850">
        <f t="shared" si="40"/>
        <v>25</v>
      </c>
      <c r="F850">
        <f t="shared" si="41"/>
        <v>5</v>
      </c>
      <c r="G850">
        <f t="shared" si="42"/>
        <v>2024</v>
      </c>
      <c r="H850">
        <f>VLOOKUP(Table7[[#This Row],[Customer_ID]],Table1[#All],3,FALSE)</f>
        <v>47</v>
      </c>
      <c r="I850" t="str">
        <f>VLOOKUP(Table7[[#This Row],[Customer_ID]],Table1[#All],4,FALSE)</f>
        <v>Female</v>
      </c>
      <c r="J850" t="str">
        <f>VLOOKUP(Table7[[#This Row],[Customer_ID]],Table1[#All],5,FALSE)</f>
        <v>Port William</v>
      </c>
      <c r="K850" t="str">
        <f>VLOOKUP(Table7[[#This Row],[Customer_ID]],Table1[#All],6,FALSE)</f>
        <v>New York</v>
      </c>
      <c r="L850" t="str">
        <f>VLOOKUP(Table7[[#This Row],[Customer_ID]],Table1[#All],7,FALSE)</f>
        <v>USA</v>
      </c>
      <c r="M850" t="str">
        <f>VLOOKUP(Table7[[#This Row],[Customer_ID]],Table1[#All],8,FALSE)</f>
        <v>Gold</v>
      </c>
      <c r="N850" t="s">
        <v>1688</v>
      </c>
      <c r="O850" t="str">
        <f>VLOOKUP(Table7[[#This Row],[Product_ID]],Table4_2[#All],3,FALSE)</f>
        <v>Home</v>
      </c>
      <c r="P850" t="str">
        <f>VLOOKUP(Table7[[#This Row],[Product_ID]],Table4_2[#All],4,FALSE)</f>
        <v>Storage</v>
      </c>
      <c r="Q850">
        <f>VLOOKUP(Table7[[#This Row],[Product_ID]],Table4_2[#All],5,FALSE)</f>
        <v>138.05000000000001</v>
      </c>
      <c r="R850">
        <f>VLOOKUP(Table7[[#This Row],[Product_ID]],Table4_2[#All],6,FALSE)</f>
        <v>89</v>
      </c>
      <c r="S850" t="s">
        <v>1810</v>
      </c>
      <c r="T850" t="str">
        <f>VLOOKUP(Table7[[#This Row],[Store_ID]],Table5[#All],2,FALSE)</f>
        <v>Guerrero-Schmitt</v>
      </c>
      <c r="U850" t="str">
        <f>VLOOKUP(Table7[[#This Row],[Store_ID]],Table5[#All],3,FALSE)</f>
        <v>East</v>
      </c>
      <c r="V850" t="str">
        <f>VLOOKUP(Table7[[#This Row],[Store_ID]],Table5[#All],4,FALSE)</f>
        <v>East Stevechester</v>
      </c>
      <c r="W850" t="str">
        <f>VLOOKUP(Table7[[#This Row],[Store_ID]],Table5[#All],5,FALSE)</f>
        <v>Flagship</v>
      </c>
      <c r="X850">
        <v>4</v>
      </c>
      <c r="Y850">
        <v>883.31</v>
      </c>
      <c r="Z850">
        <v>0.27</v>
      </c>
      <c r="AA850" t="s">
        <v>1824</v>
      </c>
      <c r="AB850">
        <v>2579.2651999999998</v>
      </c>
    </row>
    <row r="851" spans="1:28" x14ac:dyDescent="0.25">
      <c r="A851" t="s">
        <v>2675</v>
      </c>
      <c r="B851" s="2">
        <v>45627</v>
      </c>
      <c r="C851" t="s">
        <v>752</v>
      </c>
      <c r="D851" t="str">
        <f>VLOOKUP(Table7[[#This Row],[Customer_ID]],Table1[#All],2,FALSE)</f>
        <v>Nathaniel Hill</v>
      </c>
      <c r="E851">
        <f t="shared" si="40"/>
        <v>1</v>
      </c>
      <c r="F851">
        <f t="shared" si="41"/>
        <v>12</v>
      </c>
      <c r="G851">
        <f t="shared" si="42"/>
        <v>2024</v>
      </c>
      <c r="H851">
        <f>VLOOKUP(Table7[[#This Row],[Customer_ID]],Table1[#All],3,FALSE)</f>
        <v>43</v>
      </c>
      <c r="I851" t="str">
        <f>VLOOKUP(Table7[[#This Row],[Customer_ID]],Table1[#All],4,FALSE)</f>
        <v>Female</v>
      </c>
      <c r="J851" t="str">
        <f>VLOOKUP(Table7[[#This Row],[Customer_ID]],Table1[#All],5,FALSE)</f>
        <v>Lake Mark</v>
      </c>
      <c r="K851" t="str">
        <f>VLOOKUP(Table7[[#This Row],[Customer_ID]],Table1[#All],6,FALSE)</f>
        <v>Kansas</v>
      </c>
      <c r="L851" t="str">
        <f>VLOOKUP(Table7[[#This Row],[Customer_ID]],Table1[#All],7,FALSE)</f>
        <v>USA</v>
      </c>
      <c r="M851" t="str">
        <f>VLOOKUP(Table7[[#This Row],[Customer_ID]],Table1[#All],8,FALSE)</f>
        <v>Gold</v>
      </c>
      <c r="N851" t="s">
        <v>1582</v>
      </c>
      <c r="O851" t="str">
        <f>VLOOKUP(Table7[[#This Row],[Product_ID]],Table4_2[#All],3,FALSE)</f>
        <v>Sports</v>
      </c>
      <c r="P851" t="str">
        <f>VLOOKUP(Table7[[#This Row],[Product_ID]],Table4_2[#All],4,FALSE)</f>
        <v>Accessories</v>
      </c>
      <c r="Q851">
        <f>VLOOKUP(Table7[[#This Row],[Product_ID]],Table4_2[#All],5,FALSE)</f>
        <v>144.53</v>
      </c>
      <c r="R851">
        <f>VLOOKUP(Table7[[#This Row],[Product_ID]],Table4_2[#All],6,FALSE)</f>
        <v>367</v>
      </c>
      <c r="S851" t="s">
        <v>1799</v>
      </c>
      <c r="T851" t="str">
        <f>VLOOKUP(Table7[[#This Row],[Store_ID]],Table5[#All],2,FALSE)</f>
        <v>Mcdonald Inc</v>
      </c>
      <c r="U851" t="str">
        <f>VLOOKUP(Table7[[#This Row],[Store_ID]],Table5[#All],3,FALSE)</f>
        <v>South</v>
      </c>
      <c r="V851" t="str">
        <f>VLOOKUP(Table7[[#This Row],[Store_ID]],Table5[#All],4,FALSE)</f>
        <v>Christopherland</v>
      </c>
      <c r="W851" t="str">
        <f>VLOOKUP(Table7[[#This Row],[Store_ID]],Table5[#All],5,FALSE)</f>
        <v>Outlet</v>
      </c>
      <c r="X851">
        <v>4</v>
      </c>
      <c r="Y851">
        <v>329.06</v>
      </c>
      <c r="Z851">
        <v>0.04</v>
      </c>
      <c r="AA851" t="s">
        <v>1829</v>
      </c>
      <c r="AB851">
        <v>1263.5904</v>
      </c>
    </row>
    <row r="852" spans="1:28" x14ac:dyDescent="0.25">
      <c r="A852" t="s">
        <v>2676</v>
      </c>
      <c r="B852" s="2">
        <v>45678</v>
      </c>
      <c r="C852" t="s">
        <v>372</v>
      </c>
      <c r="D852" t="str">
        <f>VLOOKUP(Table7[[#This Row],[Customer_ID]],Table1[#All],2,FALSE)</f>
        <v>Lance Baker</v>
      </c>
      <c r="E852">
        <f t="shared" si="40"/>
        <v>21</v>
      </c>
      <c r="F852">
        <f t="shared" si="41"/>
        <v>1</v>
      </c>
      <c r="G852">
        <f t="shared" si="42"/>
        <v>2025</v>
      </c>
      <c r="H852">
        <f>VLOOKUP(Table7[[#This Row],[Customer_ID]],Table1[#All],3,FALSE)</f>
        <v>50</v>
      </c>
      <c r="I852" t="str">
        <f>VLOOKUP(Table7[[#This Row],[Customer_ID]],Table1[#All],4,FALSE)</f>
        <v>Female</v>
      </c>
      <c r="J852" t="str">
        <f>VLOOKUP(Table7[[#This Row],[Customer_ID]],Table1[#All],5,FALSE)</f>
        <v>Port Victoria</v>
      </c>
      <c r="K852" t="str">
        <f>VLOOKUP(Table7[[#This Row],[Customer_ID]],Table1[#All],6,FALSE)</f>
        <v>Florida</v>
      </c>
      <c r="L852" t="str">
        <f>VLOOKUP(Table7[[#This Row],[Customer_ID]],Table1[#All],7,FALSE)</f>
        <v>USA</v>
      </c>
      <c r="M852" t="str">
        <f>VLOOKUP(Table7[[#This Row],[Customer_ID]],Table1[#All],8,FALSE)</f>
        <v>Gold</v>
      </c>
      <c r="N852" t="s">
        <v>1684</v>
      </c>
      <c r="O852" t="str">
        <f>VLOOKUP(Table7[[#This Row],[Product_ID]],Table4_2[#All],3,FALSE)</f>
        <v>Home</v>
      </c>
      <c r="P852" t="str">
        <f>VLOOKUP(Table7[[#This Row],[Product_ID]],Table4_2[#All],4,FALSE)</f>
        <v>Furniture</v>
      </c>
      <c r="Q852">
        <f>VLOOKUP(Table7[[#This Row],[Product_ID]],Table4_2[#All],5,FALSE)</f>
        <v>243.7</v>
      </c>
      <c r="R852">
        <f>VLOOKUP(Table7[[#This Row],[Product_ID]],Table4_2[#All],6,FALSE)</f>
        <v>130</v>
      </c>
      <c r="S852" t="s">
        <v>1792</v>
      </c>
      <c r="T852" t="str">
        <f>VLOOKUP(Table7[[#This Row],[Store_ID]],Table5[#All],2,FALSE)</f>
        <v>Aguirre-Keller</v>
      </c>
      <c r="U852" t="str">
        <f>VLOOKUP(Table7[[#This Row],[Store_ID]],Table5[#All],3,FALSE)</f>
        <v>South</v>
      </c>
      <c r="V852" t="str">
        <f>VLOOKUP(Table7[[#This Row],[Store_ID]],Table5[#All],4,FALSE)</f>
        <v>Lake Michael</v>
      </c>
      <c r="W852" t="str">
        <f>VLOOKUP(Table7[[#This Row],[Store_ID]],Table5[#All],5,FALSE)</f>
        <v>Online</v>
      </c>
      <c r="X852">
        <v>1</v>
      </c>
      <c r="Y852">
        <v>935.78</v>
      </c>
      <c r="Z852">
        <v>0.03</v>
      </c>
      <c r="AA852" t="s">
        <v>1826</v>
      </c>
      <c r="AB852">
        <v>907.70659999999998</v>
      </c>
    </row>
    <row r="853" spans="1:28" x14ac:dyDescent="0.25">
      <c r="A853" t="s">
        <v>2677</v>
      </c>
      <c r="B853" s="2">
        <v>45484</v>
      </c>
      <c r="C853" t="s">
        <v>1008</v>
      </c>
      <c r="D853" t="str">
        <f>VLOOKUP(Table7[[#This Row],[Customer_ID]],Table1[#All],2,FALSE)</f>
        <v>Jessica Gonzalez</v>
      </c>
      <c r="E853">
        <f t="shared" si="40"/>
        <v>11</v>
      </c>
      <c r="F853">
        <f t="shared" si="41"/>
        <v>7</v>
      </c>
      <c r="G853">
        <f t="shared" si="42"/>
        <v>2024</v>
      </c>
      <c r="H853">
        <f>VLOOKUP(Table7[[#This Row],[Customer_ID]],Table1[#All],3,FALSE)</f>
        <v>34</v>
      </c>
      <c r="I853" t="str">
        <f>VLOOKUP(Table7[[#This Row],[Customer_ID]],Table1[#All],4,FALSE)</f>
        <v>Female</v>
      </c>
      <c r="J853" t="str">
        <f>VLOOKUP(Table7[[#This Row],[Customer_ID]],Table1[#All],5,FALSE)</f>
        <v>South Darrenland</v>
      </c>
      <c r="K853" t="str">
        <f>VLOOKUP(Table7[[#This Row],[Customer_ID]],Table1[#All],6,FALSE)</f>
        <v>Iowa</v>
      </c>
      <c r="L853" t="str">
        <f>VLOOKUP(Table7[[#This Row],[Customer_ID]],Table1[#All],7,FALSE)</f>
        <v>USA</v>
      </c>
      <c r="M853" t="str">
        <f>VLOOKUP(Table7[[#This Row],[Customer_ID]],Table1[#All],8,FALSE)</f>
        <v>Bronze</v>
      </c>
      <c r="N853" t="s">
        <v>1668</v>
      </c>
      <c r="O853" t="str">
        <f>VLOOKUP(Table7[[#This Row],[Product_ID]],Table4_2[#All],3,FALSE)</f>
        <v>Beauty</v>
      </c>
      <c r="P853" t="str">
        <f>VLOOKUP(Table7[[#This Row],[Product_ID]],Table4_2[#All],4,FALSE)</f>
        <v>Fragrance</v>
      </c>
      <c r="Q853">
        <f>VLOOKUP(Table7[[#This Row],[Product_ID]],Table4_2[#All],5,FALSE)</f>
        <v>482.75</v>
      </c>
      <c r="R853">
        <f>VLOOKUP(Table7[[#This Row],[Product_ID]],Table4_2[#All],6,FALSE)</f>
        <v>444</v>
      </c>
      <c r="S853" t="s">
        <v>1789</v>
      </c>
      <c r="T853" t="str">
        <f>VLOOKUP(Table7[[#This Row],[Store_ID]],Table5[#All],2,FALSE)</f>
        <v>Hill, Wagner and Ballard</v>
      </c>
      <c r="U853" t="str">
        <f>VLOOKUP(Table7[[#This Row],[Store_ID]],Table5[#All],3,FALSE)</f>
        <v>East</v>
      </c>
      <c r="V853" t="str">
        <f>VLOOKUP(Table7[[#This Row],[Store_ID]],Table5[#All],4,FALSE)</f>
        <v>East Davidville</v>
      </c>
      <c r="W853" t="str">
        <f>VLOOKUP(Table7[[#This Row],[Store_ID]],Table5[#All],5,FALSE)</f>
        <v>Online</v>
      </c>
      <c r="X853">
        <v>4</v>
      </c>
      <c r="Y853">
        <v>597.79999999999995</v>
      </c>
      <c r="Z853">
        <v>0.2</v>
      </c>
      <c r="AA853" t="s">
        <v>1824</v>
      </c>
      <c r="AB853">
        <v>1912.96</v>
      </c>
    </row>
    <row r="854" spans="1:28" x14ac:dyDescent="0.25">
      <c r="A854" t="s">
        <v>2678</v>
      </c>
      <c r="B854" s="2">
        <v>45700</v>
      </c>
      <c r="C854" t="s">
        <v>827</v>
      </c>
      <c r="D854" t="str">
        <f>VLOOKUP(Table7[[#This Row],[Customer_ID]],Table1[#All],2,FALSE)</f>
        <v>Beth Allen</v>
      </c>
      <c r="E854">
        <f t="shared" si="40"/>
        <v>12</v>
      </c>
      <c r="F854">
        <f t="shared" si="41"/>
        <v>2</v>
      </c>
      <c r="G854">
        <f t="shared" si="42"/>
        <v>2025</v>
      </c>
      <c r="H854">
        <f>VLOOKUP(Table7[[#This Row],[Customer_ID]],Table1[#All],3,FALSE)</f>
        <v>32</v>
      </c>
      <c r="I854" t="str">
        <f>VLOOKUP(Table7[[#This Row],[Customer_ID]],Table1[#All],4,FALSE)</f>
        <v>Female</v>
      </c>
      <c r="J854" t="str">
        <f>VLOOKUP(Table7[[#This Row],[Customer_ID]],Table1[#All],5,FALSE)</f>
        <v>South Kathrynmouth</v>
      </c>
      <c r="K854" t="str">
        <f>VLOOKUP(Table7[[#This Row],[Customer_ID]],Table1[#All],6,FALSE)</f>
        <v>Oklahoma</v>
      </c>
      <c r="L854" t="str">
        <f>VLOOKUP(Table7[[#This Row],[Customer_ID]],Table1[#All],7,FALSE)</f>
        <v>USA</v>
      </c>
      <c r="M854" t="str">
        <f>VLOOKUP(Table7[[#This Row],[Customer_ID]],Table1[#All],8,FALSE)</f>
        <v>Silver</v>
      </c>
      <c r="N854" t="s">
        <v>1574</v>
      </c>
      <c r="O854" t="str">
        <f>VLOOKUP(Table7[[#This Row],[Product_ID]],Table4_2[#All],3,FALSE)</f>
        <v>Electronics</v>
      </c>
      <c r="P854" t="str">
        <f>VLOOKUP(Table7[[#This Row],[Product_ID]],Table4_2[#All],4,FALSE)</f>
        <v>Accessories</v>
      </c>
      <c r="Q854">
        <f>VLOOKUP(Table7[[#This Row],[Product_ID]],Table4_2[#All],5,FALSE)</f>
        <v>242.23</v>
      </c>
      <c r="R854">
        <f>VLOOKUP(Table7[[#This Row],[Product_ID]],Table4_2[#All],6,FALSE)</f>
        <v>453</v>
      </c>
      <c r="S854" t="s">
        <v>1810</v>
      </c>
      <c r="T854" t="str">
        <f>VLOOKUP(Table7[[#This Row],[Store_ID]],Table5[#All],2,FALSE)</f>
        <v>Guerrero-Schmitt</v>
      </c>
      <c r="U854" t="str">
        <f>VLOOKUP(Table7[[#This Row],[Store_ID]],Table5[#All],3,FALSE)</f>
        <v>East</v>
      </c>
      <c r="V854" t="str">
        <f>VLOOKUP(Table7[[#This Row],[Store_ID]],Table5[#All],4,FALSE)</f>
        <v>East Stevechester</v>
      </c>
      <c r="W854" t="str">
        <f>VLOOKUP(Table7[[#This Row],[Store_ID]],Table5[#All],5,FALSE)</f>
        <v>Flagship</v>
      </c>
      <c r="X854">
        <v>4</v>
      </c>
      <c r="Y854">
        <v>266.98</v>
      </c>
      <c r="Z854">
        <v>0.16</v>
      </c>
      <c r="AA854" t="s">
        <v>1824</v>
      </c>
      <c r="AB854">
        <v>897.05280000000005</v>
      </c>
    </row>
    <row r="855" spans="1:28" x14ac:dyDescent="0.25">
      <c r="A855" t="s">
        <v>2679</v>
      </c>
      <c r="B855" s="2">
        <v>45873</v>
      </c>
      <c r="C855" t="s">
        <v>1266</v>
      </c>
      <c r="D855" t="str">
        <f>VLOOKUP(Table7[[#This Row],[Customer_ID]],Table1[#All],2,FALSE)</f>
        <v>Joseph Mendoza</v>
      </c>
      <c r="E855">
        <f t="shared" si="40"/>
        <v>4</v>
      </c>
      <c r="F855">
        <f t="shared" si="41"/>
        <v>8</v>
      </c>
      <c r="G855">
        <f t="shared" si="42"/>
        <v>2025</v>
      </c>
      <c r="H855">
        <f>VLOOKUP(Table7[[#This Row],[Customer_ID]],Table1[#All],3,FALSE)</f>
        <v>33</v>
      </c>
      <c r="I855" t="str">
        <f>VLOOKUP(Table7[[#This Row],[Customer_ID]],Table1[#All],4,FALSE)</f>
        <v>Male</v>
      </c>
      <c r="J855" t="str">
        <f>VLOOKUP(Table7[[#This Row],[Customer_ID]],Table1[#All],5,FALSE)</f>
        <v>Ashleymouth</v>
      </c>
      <c r="K855" t="str">
        <f>VLOOKUP(Table7[[#This Row],[Customer_ID]],Table1[#All],6,FALSE)</f>
        <v>Maryland</v>
      </c>
      <c r="L855" t="str">
        <f>VLOOKUP(Table7[[#This Row],[Customer_ID]],Table1[#All],7,FALSE)</f>
        <v>USA</v>
      </c>
      <c r="M855" t="str">
        <f>VLOOKUP(Table7[[#This Row],[Customer_ID]],Table1[#All],8,FALSE)</f>
        <v>Gold</v>
      </c>
      <c r="N855" t="s">
        <v>1688</v>
      </c>
      <c r="O855" t="str">
        <f>VLOOKUP(Table7[[#This Row],[Product_ID]],Table4_2[#All],3,FALSE)</f>
        <v>Home</v>
      </c>
      <c r="P855" t="str">
        <f>VLOOKUP(Table7[[#This Row],[Product_ID]],Table4_2[#All],4,FALSE)</f>
        <v>Storage</v>
      </c>
      <c r="Q855">
        <f>VLOOKUP(Table7[[#This Row],[Product_ID]],Table4_2[#All],5,FALSE)</f>
        <v>138.05000000000001</v>
      </c>
      <c r="R855">
        <f>VLOOKUP(Table7[[#This Row],[Product_ID]],Table4_2[#All],6,FALSE)</f>
        <v>89</v>
      </c>
      <c r="S855" t="s">
        <v>1801</v>
      </c>
      <c r="T855" t="str">
        <f>VLOOKUP(Table7[[#This Row],[Store_ID]],Table5[#All],2,FALSE)</f>
        <v>Shelton PLC</v>
      </c>
      <c r="U855" t="str">
        <f>VLOOKUP(Table7[[#This Row],[Store_ID]],Table5[#All],3,FALSE)</f>
        <v>North</v>
      </c>
      <c r="V855" t="str">
        <f>VLOOKUP(Table7[[#This Row],[Store_ID]],Table5[#All],4,FALSE)</f>
        <v>East Jenniferstad</v>
      </c>
      <c r="W855" t="str">
        <f>VLOOKUP(Table7[[#This Row],[Store_ID]],Table5[#All],5,FALSE)</f>
        <v>Flagship</v>
      </c>
      <c r="X855">
        <v>3</v>
      </c>
      <c r="Y855">
        <v>360.18</v>
      </c>
      <c r="Z855">
        <v>0.03</v>
      </c>
      <c r="AA855" t="s">
        <v>1824</v>
      </c>
      <c r="AB855">
        <v>1048.1238000000001</v>
      </c>
    </row>
    <row r="856" spans="1:28" x14ac:dyDescent="0.25">
      <c r="A856" t="s">
        <v>2680</v>
      </c>
      <c r="B856" s="2">
        <v>45860</v>
      </c>
      <c r="C856" t="s">
        <v>1136</v>
      </c>
      <c r="D856" t="str">
        <f>VLOOKUP(Table7[[#This Row],[Customer_ID]],Table1[#All],2,FALSE)</f>
        <v>Elizabeth Smith</v>
      </c>
      <c r="E856">
        <f t="shared" si="40"/>
        <v>22</v>
      </c>
      <c r="F856">
        <f t="shared" si="41"/>
        <v>7</v>
      </c>
      <c r="G856">
        <f t="shared" si="42"/>
        <v>2025</v>
      </c>
      <c r="H856">
        <f>VLOOKUP(Table7[[#This Row],[Customer_ID]],Table1[#All],3,FALSE)</f>
        <v>23</v>
      </c>
      <c r="I856" t="str">
        <f>VLOOKUP(Table7[[#This Row],[Customer_ID]],Table1[#All],4,FALSE)</f>
        <v>Male</v>
      </c>
      <c r="J856" t="str">
        <f>VLOOKUP(Table7[[#This Row],[Customer_ID]],Table1[#All],5,FALSE)</f>
        <v>Murphytown</v>
      </c>
      <c r="K856" t="str">
        <f>VLOOKUP(Table7[[#This Row],[Customer_ID]],Table1[#All],6,FALSE)</f>
        <v>Ohio</v>
      </c>
      <c r="L856" t="str">
        <f>VLOOKUP(Table7[[#This Row],[Customer_ID]],Table1[#All],7,FALSE)</f>
        <v>USA</v>
      </c>
      <c r="M856" t="str">
        <f>VLOOKUP(Table7[[#This Row],[Customer_ID]],Table1[#All],8,FALSE)</f>
        <v>Bronze</v>
      </c>
      <c r="N856" t="s">
        <v>1660</v>
      </c>
      <c r="O856" t="str">
        <f>VLOOKUP(Table7[[#This Row],[Product_ID]],Table4_2[#All],3,FALSE)</f>
        <v>Home</v>
      </c>
      <c r="P856" t="str">
        <f>VLOOKUP(Table7[[#This Row],[Product_ID]],Table4_2[#All],4,FALSE)</f>
        <v>Decor</v>
      </c>
      <c r="Q856">
        <f>VLOOKUP(Table7[[#This Row],[Product_ID]],Table4_2[#All],5,FALSE)</f>
        <v>461.47</v>
      </c>
      <c r="R856">
        <f>VLOOKUP(Table7[[#This Row],[Product_ID]],Table4_2[#All],6,FALSE)</f>
        <v>190</v>
      </c>
      <c r="S856" t="s">
        <v>1752</v>
      </c>
      <c r="T856" t="str">
        <f>VLOOKUP(Table7[[#This Row],[Store_ID]],Table5[#All],2,FALSE)</f>
        <v>Rivera-Warner</v>
      </c>
      <c r="U856" t="str">
        <f>VLOOKUP(Table7[[#This Row],[Store_ID]],Table5[#All],3,FALSE)</f>
        <v>East</v>
      </c>
      <c r="V856" t="str">
        <f>VLOOKUP(Table7[[#This Row],[Store_ID]],Table5[#All],4,FALSE)</f>
        <v>Washingtonfurt</v>
      </c>
      <c r="W856" t="str">
        <f>VLOOKUP(Table7[[#This Row],[Store_ID]],Table5[#All],5,FALSE)</f>
        <v>Flagship</v>
      </c>
      <c r="X856">
        <v>3</v>
      </c>
      <c r="Y856">
        <v>247.41</v>
      </c>
      <c r="Z856">
        <v>0.05</v>
      </c>
      <c r="AA856" t="s">
        <v>1829</v>
      </c>
      <c r="AB856">
        <v>705.11850000000004</v>
      </c>
    </row>
    <row r="857" spans="1:28" x14ac:dyDescent="0.25">
      <c r="A857" t="s">
        <v>2681</v>
      </c>
      <c r="B857" s="2">
        <v>45235</v>
      </c>
      <c r="C857" t="s">
        <v>284</v>
      </c>
      <c r="D857" t="str">
        <f>VLOOKUP(Table7[[#This Row],[Customer_ID]],Table1[#All],2,FALSE)</f>
        <v>Cody Blake</v>
      </c>
      <c r="E857">
        <f t="shared" si="40"/>
        <v>5</v>
      </c>
      <c r="F857">
        <f t="shared" si="41"/>
        <v>11</v>
      </c>
      <c r="G857">
        <f t="shared" si="42"/>
        <v>2023</v>
      </c>
      <c r="H857">
        <f>VLOOKUP(Table7[[#This Row],[Customer_ID]],Table1[#All],3,FALSE)</f>
        <v>21</v>
      </c>
      <c r="I857" t="str">
        <f>VLOOKUP(Table7[[#This Row],[Customer_ID]],Table1[#All],4,FALSE)</f>
        <v>Male</v>
      </c>
      <c r="J857" t="str">
        <f>VLOOKUP(Table7[[#This Row],[Customer_ID]],Table1[#All],5,FALSE)</f>
        <v>North Scottport</v>
      </c>
      <c r="K857" t="str">
        <f>VLOOKUP(Table7[[#This Row],[Customer_ID]],Table1[#All],6,FALSE)</f>
        <v>Virginia</v>
      </c>
      <c r="L857" t="str">
        <f>VLOOKUP(Table7[[#This Row],[Customer_ID]],Table1[#All],7,FALSE)</f>
        <v>USA</v>
      </c>
      <c r="M857" t="str">
        <f>VLOOKUP(Table7[[#This Row],[Customer_ID]],Table1[#All],8,FALSE)</f>
        <v>Gold</v>
      </c>
      <c r="N857" t="s">
        <v>1638</v>
      </c>
      <c r="O857" t="str">
        <f>VLOOKUP(Table7[[#This Row],[Product_ID]],Table4_2[#All],3,FALSE)</f>
        <v>Sports</v>
      </c>
      <c r="P857" t="str">
        <f>VLOOKUP(Table7[[#This Row],[Product_ID]],Table4_2[#All],4,FALSE)</f>
        <v>Team Sports</v>
      </c>
      <c r="Q857">
        <f>VLOOKUP(Table7[[#This Row],[Product_ID]],Table4_2[#All],5,FALSE)</f>
        <v>318.91000000000003</v>
      </c>
      <c r="R857">
        <f>VLOOKUP(Table7[[#This Row],[Product_ID]],Table4_2[#All],6,FALSE)</f>
        <v>114</v>
      </c>
      <c r="S857" t="s">
        <v>1801</v>
      </c>
      <c r="T857" t="str">
        <f>VLOOKUP(Table7[[#This Row],[Store_ID]],Table5[#All],2,FALSE)</f>
        <v>Shelton PLC</v>
      </c>
      <c r="U857" t="str">
        <f>VLOOKUP(Table7[[#This Row],[Store_ID]],Table5[#All],3,FALSE)</f>
        <v>North</v>
      </c>
      <c r="V857" t="str">
        <f>VLOOKUP(Table7[[#This Row],[Store_ID]],Table5[#All],4,FALSE)</f>
        <v>East Jenniferstad</v>
      </c>
      <c r="W857" t="str">
        <f>VLOOKUP(Table7[[#This Row],[Store_ID]],Table5[#All],5,FALSE)</f>
        <v>Flagship</v>
      </c>
      <c r="X857">
        <v>3</v>
      </c>
      <c r="Y857">
        <v>674.66</v>
      </c>
      <c r="Z857">
        <v>0.23</v>
      </c>
      <c r="AA857" t="s">
        <v>1824</v>
      </c>
      <c r="AB857">
        <v>1558.4646</v>
      </c>
    </row>
    <row r="858" spans="1:28" x14ac:dyDescent="0.25">
      <c r="A858" t="s">
        <v>2682</v>
      </c>
      <c r="B858" s="2">
        <v>45874</v>
      </c>
      <c r="C858" t="s">
        <v>1289</v>
      </c>
      <c r="D858" t="str">
        <f>VLOOKUP(Table7[[#This Row],[Customer_ID]],Table1[#All],2,FALSE)</f>
        <v>Tyler Cook</v>
      </c>
      <c r="E858">
        <f t="shared" si="40"/>
        <v>5</v>
      </c>
      <c r="F858">
        <f t="shared" si="41"/>
        <v>8</v>
      </c>
      <c r="G858">
        <f t="shared" si="42"/>
        <v>2025</v>
      </c>
      <c r="H858">
        <f>VLOOKUP(Table7[[#This Row],[Customer_ID]],Table1[#All],3,FALSE)</f>
        <v>26</v>
      </c>
      <c r="I858" t="str">
        <f>VLOOKUP(Table7[[#This Row],[Customer_ID]],Table1[#All],4,FALSE)</f>
        <v>Female</v>
      </c>
      <c r="J858" t="str">
        <f>VLOOKUP(Table7[[#This Row],[Customer_ID]],Table1[#All],5,FALSE)</f>
        <v>Kramerview</v>
      </c>
      <c r="K858" t="str">
        <f>VLOOKUP(Table7[[#This Row],[Customer_ID]],Table1[#All],6,FALSE)</f>
        <v>Alaska</v>
      </c>
      <c r="L858" t="str">
        <f>VLOOKUP(Table7[[#This Row],[Customer_ID]],Table1[#All],7,FALSE)</f>
        <v>USA</v>
      </c>
      <c r="M858" t="str">
        <f>VLOOKUP(Table7[[#This Row],[Customer_ID]],Table1[#All],8,FALSE)</f>
        <v>Silver</v>
      </c>
      <c r="N858" t="s">
        <v>1632</v>
      </c>
      <c r="O858" t="str">
        <f>VLOOKUP(Table7[[#This Row],[Product_ID]],Table4_2[#All],3,FALSE)</f>
        <v>Electronics</v>
      </c>
      <c r="P858" t="str">
        <f>VLOOKUP(Table7[[#This Row],[Product_ID]],Table4_2[#All],4,FALSE)</f>
        <v>Accessories</v>
      </c>
      <c r="Q858">
        <f>VLOOKUP(Table7[[#This Row],[Product_ID]],Table4_2[#All],5,FALSE)</f>
        <v>450.71</v>
      </c>
      <c r="R858">
        <f>VLOOKUP(Table7[[#This Row],[Product_ID]],Table4_2[#All],6,FALSE)</f>
        <v>389</v>
      </c>
      <c r="S858" t="s">
        <v>1769</v>
      </c>
      <c r="T858" t="str">
        <f>VLOOKUP(Table7[[#This Row],[Store_ID]],Table5[#All],2,FALSE)</f>
        <v>Alexander Group</v>
      </c>
      <c r="U858" t="str">
        <f>VLOOKUP(Table7[[#This Row],[Store_ID]],Table5[#All],3,FALSE)</f>
        <v>South</v>
      </c>
      <c r="V858" t="str">
        <f>VLOOKUP(Table7[[#This Row],[Store_ID]],Table5[#All],4,FALSE)</f>
        <v>Port Sharon</v>
      </c>
      <c r="W858" t="str">
        <f>VLOOKUP(Table7[[#This Row],[Store_ID]],Table5[#All],5,FALSE)</f>
        <v>Online</v>
      </c>
      <c r="X858">
        <v>1</v>
      </c>
      <c r="Y858">
        <v>913.98</v>
      </c>
      <c r="Z858">
        <v>0.27</v>
      </c>
      <c r="AA858" t="s">
        <v>1826</v>
      </c>
      <c r="AB858">
        <v>667.20539999999994</v>
      </c>
    </row>
    <row r="859" spans="1:28" x14ac:dyDescent="0.25">
      <c r="A859" t="s">
        <v>2683</v>
      </c>
      <c r="B859" s="2">
        <v>45769</v>
      </c>
      <c r="C859" t="s">
        <v>990</v>
      </c>
      <c r="D859" t="str">
        <f>VLOOKUP(Table7[[#This Row],[Customer_ID]],Table1[#All],2,FALSE)</f>
        <v>Elizabeth Johnson</v>
      </c>
      <c r="E859">
        <f t="shared" si="40"/>
        <v>22</v>
      </c>
      <c r="F859">
        <f t="shared" si="41"/>
        <v>4</v>
      </c>
      <c r="G859">
        <f t="shared" si="42"/>
        <v>2025</v>
      </c>
      <c r="H859">
        <f>VLOOKUP(Table7[[#This Row],[Customer_ID]],Table1[#All],3,FALSE)</f>
        <v>53</v>
      </c>
      <c r="I859" t="str">
        <f>VLOOKUP(Table7[[#This Row],[Customer_ID]],Table1[#All],4,FALSE)</f>
        <v>Female</v>
      </c>
      <c r="J859" t="str">
        <f>VLOOKUP(Table7[[#This Row],[Customer_ID]],Table1[#All],5,FALSE)</f>
        <v>Anitaland</v>
      </c>
      <c r="K859" t="str">
        <f>VLOOKUP(Table7[[#This Row],[Customer_ID]],Table1[#All],6,FALSE)</f>
        <v>Washington</v>
      </c>
      <c r="L859" t="str">
        <f>VLOOKUP(Table7[[#This Row],[Customer_ID]],Table1[#All],7,FALSE)</f>
        <v>USA</v>
      </c>
      <c r="M859" t="str">
        <f>VLOOKUP(Table7[[#This Row],[Customer_ID]],Table1[#All],8,FALSE)</f>
        <v>Silver</v>
      </c>
      <c r="N859" t="s">
        <v>1734</v>
      </c>
      <c r="O859" t="str">
        <f>VLOOKUP(Table7[[#This Row],[Product_ID]],Table4_2[#All],3,FALSE)</f>
        <v>Electronics</v>
      </c>
      <c r="P859" t="str">
        <f>VLOOKUP(Table7[[#This Row],[Product_ID]],Table4_2[#All],4,FALSE)</f>
        <v>Computer</v>
      </c>
      <c r="Q859">
        <f>VLOOKUP(Table7[[#This Row],[Product_ID]],Table4_2[#All],5,FALSE)</f>
        <v>377.52</v>
      </c>
      <c r="R859">
        <f>VLOOKUP(Table7[[#This Row],[Product_ID]],Table4_2[#All],6,FALSE)</f>
        <v>485</v>
      </c>
      <c r="S859" t="s">
        <v>1789</v>
      </c>
      <c r="T859" t="str">
        <f>VLOOKUP(Table7[[#This Row],[Store_ID]],Table5[#All],2,FALSE)</f>
        <v>Hill, Wagner and Ballard</v>
      </c>
      <c r="U859" t="str">
        <f>VLOOKUP(Table7[[#This Row],[Store_ID]],Table5[#All],3,FALSE)</f>
        <v>East</v>
      </c>
      <c r="V859" t="str">
        <f>VLOOKUP(Table7[[#This Row],[Store_ID]],Table5[#All],4,FALSE)</f>
        <v>East Davidville</v>
      </c>
      <c r="W859" t="str">
        <f>VLOOKUP(Table7[[#This Row],[Store_ID]],Table5[#All],5,FALSE)</f>
        <v>Online</v>
      </c>
      <c r="X859">
        <v>4</v>
      </c>
      <c r="Y859">
        <v>370.5</v>
      </c>
      <c r="Z859">
        <v>0.13</v>
      </c>
      <c r="AA859" t="s">
        <v>1826</v>
      </c>
      <c r="AB859">
        <v>1289.3399999999999</v>
      </c>
    </row>
    <row r="860" spans="1:28" x14ac:dyDescent="0.25">
      <c r="A860" t="s">
        <v>2684</v>
      </c>
      <c r="B860" s="2">
        <v>45619</v>
      </c>
      <c r="C860" t="s">
        <v>1121</v>
      </c>
      <c r="D860" t="str">
        <f>VLOOKUP(Table7[[#This Row],[Customer_ID]],Table1[#All],2,FALSE)</f>
        <v>Ashley Anderson</v>
      </c>
      <c r="E860">
        <f t="shared" si="40"/>
        <v>23</v>
      </c>
      <c r="F860">
        <f t="shared" si="41"/>
        <v>11</v>
      </c>
      <c r="G860">
        <f t="shared" si="42"/>
        <v>2024</v>
      </c>
      <c r="H860">
        <f>VLOOKUP(Table7[[#This Row],[Customer_ID]],Table1[#All],3,FALSE)</f>
        <v>60</v>
      </c>
      <c r="I860" t="str">
        <f>VLOOKUP(Table7[[#This Row],[Customer_ID]],Table1[#All],4,FALSE)</f>
        <v>Female</v>
      </c>
      <c r="J860" t="str">
        <f>VLOOKUP(Table7[[#This Row],[Customer_ID]],Table1[#All],5,FALSE)</f>
        <v>West Johnmouth</v>
      </c>
      <c r="K860" t="str">
        <f>VLOOKUP(Table7[[#This Row],[Customer_ID]],Table1[#All],6,FALSE)</f>
        <v>Mississippi</v>
      </c>
      <c r="L860" t="str">
        <f>VLOOKUP(Table7[[#This Row],[Customer_ID]],Table1[#All],7,FALSE)</f>
        <v>USA</v>
      </c>
      <c r="M860" t="str">
        <f>VLOOKUP(Table7[[#This Row],[Customer_ID]],Table1[#All],8,FALSE)</f>
        <v>Gold</v>
      </c>
      <c r="N860" t="s">
        <v>1692</v>
      </c>
      <c r="O860" t="str">
        <f>VLOOKUP(Table7[[#This Row],[Product_ID]],Table4_2[#All],3,FALSE)</f>
        <v>Sports</v>
      </c>
      <c r="P860" t="str">
        <f>VLOOKUP(Table7[[#This Row],[Product_ID]],Table4_2[#All],4,FALSE)</f>
        <v>Fitness</v>
      </c>
      <c r="Q860">
        <f>VLOOKUP(Table7[[#This Row],[Product_ID]],Table4_2[#All],5,FALSE)</f>
        <v>477.61</v>
      </c>
      <c r="R860">
        <f>VLOOKUP(Table7[[#This Row],[Product_ID]],Table4_2[#All],6,FALSE)</f>
        <v>300</v>
      </c>
      <c r="S860" t="s">
        <v>1797</v>
      </c>
      <c r="T860" t="str">
        <f>VLOOKUP(Table7[[#This Row],[Store_ID]],Table5[#All],2,FALSE)</f>
        <v>Gardner, Humphrey and Contreras</v>
      </c>
      <c r="U860" t="str">
        <f>VLOOKUP(Table7[[#This Row],[Store_ID]],Table5[#All],3,FALSE)</f>
        <v>East</v>
      </c>
      <c r="V860" t="str">
        <f>VLOOKUP(Table7[[#This Row],[Store_ID]],Table5[#All],4,FALSE)</f>
        <v>Johnsonville</v>
      </c>
      <c r="W860" t="str">
        <f>VLOOKUP(Table7[[#This Row],[Store_ID]],Table5[#All],5,FALSE)</f>
        <v>Flagship</v>
      </c>
      <c r="X860">
        <v>1</v>
      </c>
      <c r="Y860">
        <v>735.1</v>
      </c>
      <c r="Z860">
        <v>0.1</v>
      </c>
      <c r="AA860" t="s">
        <v>1826</v>
      </c>
      <c r="AB860">
        <v>661.59</v>
      </c>
    </row>
    <row r="861" spans="1:28" x14ac:dyDescent="0.25">
      <c r="A861" t="s">
        <v>2685</v>
      </c>
      <c r="B861" s="2">
        <v>45614</v>
      </c>
      <c r="C861" t="s">
        <v>461</v>
      </c>
      <c r="D861" t="str">
        <f>VLOOKUP(Table7[[#This Row],[Customer_ID]],Table1[#All],2,FALSE)</f>
        <v>Matthew Hanna</v>
      </c>
      <c r="E861">
        <f t="shared" si="40"/>
        <v>18</v>
      </c>
      <c r="F861">
        <f t="shared" si="41"/>
        <v>11</v>
      </c>
      <c r="G861">
        <f t="shared" si="42"/>
        <v>2024</v>
      </c>
      <c r="H861">
        <f>VLOOKUP(Table7[[#This Row],[Customer_ID]],Table1[#All],3,FALSE)</f>
        <v>33</v>
      </c>
      <c r="I861" t="str">
        <f>VLOOKUP(Table7[[#This Row],[Customer_ID]],Table1[#All],4,FALSE)</f>
        <v>Female</v>
      </c>
      <c r="J861" t="str">
        <f>VLOOKUP(Table7[[#This Row],[Customer_ID]],Table1[#All],5,FALSE)</f>
        <v>Gonzalezbury</v>
      </c>
      <c r="K861" t="str">
        <f>VLOOKUP(Table7[[#This Row],[Customer_ID]],Table1[#All],6,FALSE)</f>
        <v>Michigan</v>
      </c>
      <c r="L861" t="str">
        <f>VLOOKUP(Table7[[#This Row],[Customer_ID]],Table1[#All],7,FALSE)</f>
        <v>USA</v>
      </c>
      <c r="M861" t="str">
        <f>VLOOKUP(Table7[[#This Row],[Customer_ID]],Table1[#All],8,FALSE)</f>
        <v>Platinum</v>
      </c>
      <c r="N861" t="s">
        <v>1706</v>
      </c>
      <c r="O861" t="str">
        <f>VLOOKUP(Table7[[#This Row],[Product_ID]],Table4_2[#All],3,FALSE)</f>
        <v>Home</v>
      </c>
      <c r="P861" t="str">
        <f>VLOOKUP(Table7[[#This Row],[Product_ID]],Table4_2[#All],4,FALSE)</f>
        <v>Lighting</v>
      </c>
      <c r="Q861">
        <f>VLOOKUP(Table7[[#This Row],[Product_ID]],Table4_2[#All],5,FALSE)</f>
        <v>228.53</v>
      </c>
      <c r="R861">
        <f>VLOOKUP(Table7[[#This Row],[Product_ID]],Table4_2[#All],6,FALSE)</f>
        <v>469</v>
      </c>
      <c r="S861" t="s">
        <v>1761</v>
      </c>
      <c r="T861" t="str">
        <f>VLOOKUP(Table7[[#This Row],[Store_ID]],Table5[#All],2,FALSE)</f>
        <v>Black-Horn</v>
      </c>
      <c r="U861" t="str">
        <f>VLOOKUP(Table7[[#This Row],[Store_ID]],Table5[#All],3,FALSE)</f>
        <v>South</v>
      </c>
      <c r="V861" t="str">
        <f>VLOOKUP(Table7[[#This Row],[Store_ID]],Table5[#All],4,FALSE)</f>
        <v>North Nancyview</v>
      </c>
      <c r="W861" t="str">
        <f>VLOOKUP(Table7[[#This Row],[Store_ID]],Table5[#All],5,FALSE)</f>
        <v>Outlet</v>
      </c>
      <c r="X861">
        <v>3</v>
      </c>
      <c r="Y861">
        <v>448.55</v>
      </c>
      <c r="Z861">
        <v>0.05</v>
      </c>
      <c r="AA861" t="s">
        <v>1824</v>
      </c>
      <c r="AB861">
        <v>1278.3675000000001</v>
      </c>
    </row>
    <row r="862" spans="1:28" x14ac:dyDescent="0.25">
      <c r="A862" t="s">
        <v>2686</v>
      </c>
      <c r="B862" s="2">
        <v>45691</v>
      </c>
      <c r="C862" t="s">
        <v>221</v>
      </c>
      <c r="D862" t="str">
        <f>VLOOKUP(Table7[[#This Row],[Customer_ID]],Table1[#All],2,FALSE)</f>
        <v>Alyssa Vargas</v>
      </c>
      <c r="E862">
        <f t="shared" si="40"/>
        <v>3</v>
      </c>
      <c r="F862">
        <f t="shared" si="41"/>
        <v>2</v>
      </c>
      <c r="G862">
        <f t="shared" si="42"/>
        <v>2025</v>
      </c>
      <c r="H862">
        <f>VLOOKUP(Table7[[#This Row],[Customer_ID]],Table1[#All],3,FALSE)</f>
        <v>53</v>
      </c>
      <c r="I862" t="str">
        <f>VLOOKUP(Table7[[#This Row],[Customer_ID]],Table1[#All],4,FALSE)</f>
        <v>Male</v>
      </c>
      <c r="J862" t="str">
        <f>VLOOKUP(Table7[[#This Row],[Customer_ID]],Table1[#All],5,FALSE)</f>
        <v>New Kathrynland</v>
      </c>
      <c r="K862" t="str">
        <f>VLOOKUP(Table7[[#This Row],[Customer_ID]],Table1[#All],6,FALSE)</f>
        <v>Montana</v>
      </c>
      <c r="L862" t="str">
        <f>VLOOKUP(Table7[[#This Row],[Customer_ID]],Table1[#All],7,FALSE)</f>
        <v>USA</v>
      </c>
      <c r="M862" t="str">
        <f>VLOOKUP(Table7[[#This Row],[Customer_ID]],Table1[#All],8,FALSE)</f>
        <v>Platinum</v>
      </c>
      <c r="N862" t="s">
        <v>1716</v>
      </c>
      <c r="O862" t="str">
        <f>VLOOKUP(Table7[[#This Row],[Product_ID]],Table4_2[#All],3,FALSE)</f>
        <v>Home</v>
      </c>
      <c r="P862" t="str">
        <f>VLOOKUP(Table7[[#This Row],[Product_ID]],Table4_2[#All],4,FALSE)</f>
        <v>Furniture</v>
      </c>
      <c r="Q862">
        <f>VLOOKUP(Table7[[#This Row],[Product_ID]],Table4_2[#All],5,FALSE)</f>
        <v>388.46</v>
      </c>
      <c r="R862">
        <f>VLOOKUP(Table7[[#This Row],[Product_ID]],Table4_2[#All],6,FALSE)</f>
        <v>208</v>
      </c>
      <c r="S862" t="s">
        <v>1797</v>
      </c>
      <c r="T862" t="str">
        <f>VLOOKUP(Table7[[#This Row],[Store_ID]],Table5[#All],2,FALSE)</f>
        <v>Gardner, Humphrey and Contreras</v>
      </c>
      <c r="U862" t="str">
        <f>VLOOKUP(Table7[[#This Row],[Store_ID]],Table5[#All],3,FALSE)</f>
        <v>East</v>
      </c>
      <c r="V862" t="str">
        <f>VLOOKUP(Table7[[#This Row],[Store_ID]],Table5[#All],4,FALSE)</f>
        <v>Johnsonville</v>
      </c>
      <c r="W862" t="str">
        <f>VLOOKUP(Table7[[#This Row],[Store_ID]],Table5[#All],5,FALSE)</f>
        <v>Flagship</v>
      </c>
      <c r="X862">
        <v>3</v>
      </c>
      <c r="Y862">
        <v>904.96</v>
      </c>
      <c r="Z862">
        <v>7.0000000000000007E-2</v>
      </c>
      <c r="AA862" t="s">
        <v>1829</v>
      </c>
      <c r="AB862">
        <v>2524.8384000000001</v>
      </c>
    </row>
    <row r="863" spans="1:28" x14ac:dyDescent="0.25">
      <c r="A863" t="s">
        <v>2687</v>
      </c>
      <c r="B863" s="2">
        <v>45608</v>
      </c>
      <c r="C863" t="s">
        <v>1187</v>
      </c>
      <c r="D863" t="str">
        <f>VLOOKUP(Table7[[#This Row],[Customer_ID]],Table1[#All],2,FALSE)</f>
        <v>Shelley Ponce</v>
      </c>
      <c r="E863">
        <f t="shared" si="40"/>
        <v>12</v>
      </c>
      <c r="F863">
        <f t="shared" si="41"/>
        <v>11</v>
      </c>
      <c r="G863">
        <f t="shared" si="42"/>
        <v>2024</v>
      </c>
      <c r="H863">
        <f>VLOOKUP(Table7[[#This Row],[Customer_ID]],Table1[#All],3,FALSE)</f>
        <v>23</v>
      </c>
      <c r="I863" t="str">
        <f>VLOOKUP(Table7[[#This Row],[Customer_ID]],Table1[#All],4,FALSE)</f>
        <v>Male</v>
      </c>
      <c r="J863" t="str">
        <f>VLOOKUP(Table7[[#This Row],[Customer_ID]],Table1[#All],5,FALSE)</f>
        <v>South Cassandrachester</v>
      </c>
      <c r="K863" t="str">
        <f>VLOOKUP(Table7[[#This Row],[Customer_ID]],Table1[#All],6,FALSE)</f>
        <v>Rhode Island</v>
      </c>
      <c r="L863" t="str">
        <f>VLOOKUP(Table7[[#This Row],[Customer_ID]],Table1[#All],7,FALSE)</f>
        <v>USA</v>
      </c>
      <c r="M863" t="str">
        <f>VLOOKUP(Table7[[#This Row],[Customer_ID]],Table1[#All],8,FALSE)</f>
        <v>Gold</v>
      </c>
      <c r="N863" t="s">
        <v>1684</v>
      </c>
      <c r="O863" t="str">
        <f>VLOOKUP(Table7[[#This Row],[Product_ID]],Table4_2[#All],3,FALSE)</f>
        <v>Home</v>
      </c>
      <c r="P863" t="str">
        <f>VLOOKUP(Table7[[#This Row],[Product_ID]],Table4_2[#All],4,FALSE)</f>
        <v>Furniture</v>
      </c>
      <c r="Q863">
        <f>VLOOKUP(Table7[[#This Row],[Product_ID]],Table4_2[#All],5,FALSE)</f>
        <v>243.7</v>
      </c>
      <c r="R863">
        <f>VLOOKUP(Table7[[#This Row],[Product_ID]],Table4_2[#All],6,FALSE)</f>
        <v>130</v>
      </c>
      <c r="S863" t="s">
        <v>1797</v>
      </c>
      <c r="T863" t="str">
        <f>VLOOKUP(Table7[[#This Row],[Store_ID]],Table5[#All],2,FALSE)</f>
        <v>Gardner, Humphrey and Contreras</v>
      </c>
      <c r="U863" t="str">
        <f>VLOOKUP(Table7[[#This Row],[Store_ID]],Table5[#All],3,FALSE)</f>
        <v>East</v>
      </c>
      <c r="V863" t="str">
        <f>VLOOKUP(Table7[[#This Row],[Store_ID]],Table5[#All],4,FALSE)</f>
        <v>Johnsonville</v>
      </c>
      <c r="W863" t="str">
        <f>VLOOKUP(Table7[[#This Row],[Store_ID]],Table5[#All],5,FALSE)</f>
        <v>Flagship</v>
      </c>
      <c r="X863">
        <v>4</v>
      </c>
      <c r="Y863">
        <v>408.72</v>
      </c>
      <c r="Z863">
        <v>0.16</v>
      </c>
      <c r="AA863" t="s">
        <v>1829</v>
      </c>
      <c r="AB863">
        <v>1373.2991999999999</v>
      </c>
    </row>
    <row r="864" spans="1:28" x14ac:dyDescent="0.25">
      <c r="A864" t="s">
        <v>2688</v>
      </c>
      <c r="B864" s="2">
        <v>45412</v>
      </c>
      <c r="C864" t="s">
        <v>896</v>
      </c>
      <c r="D864" t="str">
        <f>VLOOKUP(Table7[[#This Row],[Customer_ID]],Table1[#All],2,FALSE)</f>
        <v>Kristi Lopez</v>
      </c>
      <c r="E864">
        <f t="shared" si="40"/>
        <v>30</v>
      </c>
      <c r="F864">
        <f t="shared" si="41"/>
        <v>4</v>
      </c>
      <c r="G864">
        <f t="shared" si="42"/>
        <v>2024</v>
      </c>
      <c r="H864">
        <f>VLOOKUP(Table7[[#This Row],[Customer_ID]],Table1[#All],3,FALSE)</f>
        <v>46</v>
      </c>
      <c r="I864" t="str">
        <f>VLOOKUP(Table7[[#This Row],[Customer_ID]],Table1[#All],4,FALSE)</f>
        <v>Female</v>
      </c>
      <c r="J864" t="str">
        <f>VLOOKUP(Table7[[#This Row],[Customer_ID]],Table1[#All],5,FALSE)</f>
        <v>Spencermouth</v>
      </c>
      <c r="K864" t="str">
        <f>VLOOKUP(Table7[[#This Row],[Customer_ID]],Table1[#All],6,FALSE)</f>
        <v>New Jersey</v>
      </c>
      <c r="L864" t="str">
        <f>VLOOKUP(Table7[[#This Row],[Customer_ID]],Table1[#All],7,FALSE)</f>
        <v>USA</v>
      </c>
      <c r="M864" t="str">
        <f>VLOOKUP(Table7[[#This Row],[Customer_ID]],Table1[#All],8,FALSE)</f>
        <v>Gold</v>
      </c>
      <c r="N864" t="s">
        <v>1690</v>
      </c>
      <c r="O864" t="str">
        <f>VLOOKUP(Table7[[#This Row],[Product_ID]],Table4_2[#All],3,FALSE)</f>
        <v>Beauty</v>
      </c>
      <c r="P864" t="str">
        <f>VLOOKUP(Table7[[#This Row],[Product_ID]],Table4_2[#All],4,FALSE)</f>
        <v>Haircare</v>
      </c>
      <c r="Q864">
        <f>VLOOKUP(Table7[[#This Row],[Product_ID]],Table4_2[#All],5,FALSE)</f>
        <v>214.32</v>
      </c>
      <c r="R864">
        <f>VLOOKUP(Table7[[#This Row],[Product_ID]],Table4_2[#All],6,FALSE)</f>
        <v>383</v>
      </c>
      <c r="S864" t="s">
        <v>1766</v>
      </c>
      <c r="T864" t="str">
        <f>VLOOKUP(Table7[[#This Row],[Store_ID]],Table5[#All],2,FALSE)</f>
        <v>Johnson-Wright</v>
      </c>
      <c r="U864" t="str">
        <f>VLOOKUP(Table7[[#This Row],[Store_ID]],Table5[#All],3,FALSE)</f>
        <v>North</v>
      </c>
      <c r="V864" t="str">
        <f>VLOOKUP(Table7[[#This Row],[Store_ID]],Table5[#All],4,FALSE)</f>
        <v>Hoodberg</v>
      </c>
      <c r="W864" t="str">
        <f>VLOOKUP(Table7[[#This Row],[Store_ID]],Table5[#All],5,FALSE)</f>
        <v>Outlet</v>
      </c>
      <c r="X864">
        <v>4</v>
      </c>
      <c r="Y864">
        <v>770.65</v>
      </c>
      <c r="Z864">
        <v>0.27</v>
      </c>
      <c r="AA864" t="s">
        <v>1824</v>
      </c>
      <c r="AB864">
        <v>2250.2979999999998</v>
      </c>
    </row>
    <row r="865" spans="1:28" x14ac:dyDescent="0.25">
      <c r="A865" t="s">
        <v>2689</v>
      </c>
      <c r="B865" s="2">
        <v>45767</v>
      </c>
      <c r="C865" t="s">
        <v>663</v>
      </c>
      <c r="D865" t="str">
        <f>VLOOKUP(Table7[[#This Row],[Customer_ID]],Table1[#All],2,FALSE)</f>
        <v>Sarah Brady</v>
      </c>
      <c r="E865">
        <f t="shared" si="40"/>
        <v>20</v>
      </c>
      <c r="F865">
        <f t="shared" si="41"/>
        <v>4</v>
      </c>
      <c r="G865">
        <f t="shared" si="42"/>
        <v>2025</v>
      </c>
      <c r="H865">
        <f>VLOOKUP(Table7[[#This Row],[Customer_ID]],Table1[#All],3,FALSE)</f>
        <v>47</v>
      </c>
      <c r="I865" t="str">
        <f>VLOOKUP(Table7[[#This Row],[Customer_ID]],Table1[#All],4,FALSE)</f>
        <v>Male</v>
      </c>
      <c r="J865" t="str">
        <f>VLOOKUP(Table7[[#This Row],[Customer_ID]],Table1[#All],5,FALSE)</f>
        <v>Johnsonland</v>
      </c>
      <c r="K865" t="str">
        <f>VLOOKUP(Table7[[#This Row],[Customer_ID]],Table1[#All],6,FALSE)</f>
        <v>Iowa</v>
      </c>
      <c r="L865" t="str">
        <f>VLOOKUP(Table7[[#This Row],[Customer_ID]],Table1[#All],7,FALSE)</f>
        <v>USA</v>
      </c>
      <c r="M865" t="str">
        <f>VLOOKUP(Table7[[#This Row],[Customer_ID]],Table1[#All],8,FALSE)</f>
        <v>Platinum</v>
      </c>
      <c r="N865" t="s">
        <v>1608</v>
      </c>
      <c r="O865" t="str">
        <f>VLOOKUP(Table7[[#This Row],[Product_ID]],Table4_2[#All],3,FALSE)</f>
        <v>Home</v>
      </c>
      <c r="P865" t="str">
        <f>VLOOKUP(Table7[[#This Row],[Product_ID]],Table4_2[#All],4,FALSE)</f>
        <v>Kitchen</v>
      </c>
      <c r="Q865">
        <f>VLOOKUP(Table7[[#This Row],[Product_ID]],Table4_2[#All],5,FALSE)</f>
        <v>19.52</v>
      </c>
      <c r="R865">
        <f>VLOOKUP(Table7[[#This Row],[Product_ID]],Table4_2[#All],6,FALSE)</f>
        <v>57</v>
      </c>
      <c r="S865" t="s">
        <v>1776</v>
      </c>
      <c r="T865" t="str">
        <f>VLOOKUP(Table7[[#This Row],[Store_ID]],Table5[#All],2,FALSE)</f>
        <v>Benson-Elliott</v>
      </c>
      <c r="U865" t="str">
        <f>VLOOKUP(Table7[[#This Row],[Store_ID]],Table5[#All],3,FALSE)</f>
        <v>East</v>
      </c>
      <c r="V865" t="str">
        <f>VLOOKUP(Table7[[#This Row],[Store_ID]],Table5[#All],4,FALSE)</f>
        <v>Port Josephberg</v>
      </c>
      <c r="W865" t="str">
        <f>VLOOKUP(Table7[[#This Row],[Store_ID]],Table5[#All],5,FALSE)</f>
        <v>Online</v>
      </c>
      <c r="X865">
        <v>1</v>
      </c>
      <c r="Y865">
        <v>649.22</v>
      </c>
      <c r="Z865">
        <v>0.03</v>
      </c>
      <c r="AA865" t="s">
        <v>1829</v>
      </c>
      <c r="AB865">
        <v>629.74340000000007</v>
      </c>
    </row>
    <row r="866" spans="1:28" x14ac:dyDescent="0.25">
      <c r="A866" t="s">
        <v>2690</v>
      </c>
      <c r="B866" s="2">
        <v>45428</v>
      </c>
      <c r="C866" t="s">
        <v>1092</v>
      </c>
      <c r="D866" t="str">
        <f>VLOOKUP(Table7[[#This Row],[Customer_ID]],Table1[#All],2,FALSE)</f>
        <v>Sherry Cabrera</v>
      </c>
      <c r="E866">
        <f t="shared" si="40"/>
        <v>16</v>
      </c>
      <c r="F866">
        <f t="shared" si="41"/>
        <v>5</v>
      </c>
      <c r="G866">
        <f t="shared" si="42"/>
        <v>2024</v>
      </c>
      <c r="H866">
        <f>VLOOKUP(Table7[[#This Row],[Customer_ID]],Table1[#All],3,FALSE)</f>
        <v>55</v>
      </c>
      <c r="I866" t="str">
        <f>VLOOKUP(Table7[[#This Row],[Customer_ID]],Table1[#All],4,FALSE)</f>
        <v>Male</v>
      </c>
      <c r="J866" t="str">
        <f>VLOOKUP(Table7[[#This Row],[Customer_ID]],Table1[#All],5,FALSE)</f>
        <v>Shannonview</v>
      </c>
      <c r="K866" t="str">
        <f>VLOOKUP(Table7[[#This Row],[Customer_ID]],Table1[#All],6,FALSE)</f>
        <v>Pennsylvania</v>
      </c>
      <c r="L866" t="str">
        <f>VLOOKUP(Table7[[#This Row],[Customer_ID]],Table1[#All],7,FALSE)</f>
        <v>USA</v>
      </c>
      <c r="M866" t="str">
        <f>VLOOKUP(Table7[[#This Row],[Customer_ID]],Table1[#All],8,FALSE)</f>
        <v>Silver</v>
      </c>
      <c r="N866" t="s">
        <v>1614</v>
      </c>
      <c r="O866" t="str">
        <f>VLOOKUP(Table7[[#This Row],[Product_ID]],Table4_2[#All],3,FALSE)</f>
        <v>Home</v>
      </c>
      <c r="P866" t="str">
        <f>VLOOKUP(Table7[[#This Row],[Product_ID]],Table4_2[#All],4,FALSE)</f>
        <v>Decor</v>
      </c>
      <c r="Q866">
        <f>VLOOKUP(Table7[[#This Row],[Product_ID]],Table4_2[#All],5,FALSE)</f>
        <v>179.77</v>
      </c>
      <c r="R866">
        <f>VLOOKUP(Table7[[#This Row],[Product_ID]],Table4_2[#All],6,FALSE)</f>
        <v>305</v>
      </c>
      <c r="S866" t="s">
        <v>1789</v>
      </c>
      <c r="T866" t="str">
        <f>VLOOKUP(Table7[[#This Row],[Store_ID]],Table5[#All],2,FALSE)</f>
        <v>Hill, Wagner and Ballard</v>
      </c>
      <c r="U866" t="str">
        <f>VLOOKUP(Table7[[#This Row],[Store_ID]],Table5[#All],3,FALSE)</f>
        <v>East</v>
      </c>
      <c r="V866" t="str">
        <f>VLOOKUP(Table7[[#This Row],[Store_ID]],Table5[#All],4,FALSE)</f>
        <v>East Davidville</v>
      </c>
      <c r="W866" t="str">
        <f>VLOOKUP(Table7[[#This Row],[Store_ID]],Table5[#All],5,FALSE)</f>
        <v>Online</v>
      </c>
      <c r="X866">
        <v>2</v>
      </c>
      <c r="Y866">
        <v>379.78</v>
      </c>
      <c r="Z866">
        <v>0.2</v>
      </c>
      <c r="AA866" t="s">
        <v>1824</v>
      </c>
      <c r="AB866">
        <v>607.64800000000002</v>
      </c>
    </row>
    <row r="867" spans="1:28" x14ac:dyDescent="0.25">
      <c r="A867" t="s">
        <v>2691</v>
      </c>
      <c r="B867" s="2">
        <v>45770</v>
      </c>
      <c r="C867" t="s">
        <v>794</v>
      </c>
      <c r="D867" t="str">
        <f>VLOOKUP(Table7[[#This Row],[Customer_ID]],Table1[#All],2,FALSE)</f>
        <v>Nicholas Webb</v>
      </c>
      <c r="E867">
        <f t="shared" si="40"/>
        <v>23</v>
      </c>
      <c r="F867">
        <f t="shared" si="41"/>
        <v>4</v>
      </c>
      <c r="G867">
        <f t="shared" si="42"/>
        <v>2025</v>
      </c>
      <c r="H867">
        <f>VLOOKUP(Table7[[#This Row],[Customer_ID]],Table1[#All],3,FALSE)</f>
        <v>19</v>
      </c>
      <c r="I867" t="str">
        <f>VLOOKUP(Table7[[#This Row],[Customer_ID]],Table1[#All],4,FALSE)</f>
        <v>Male</v>
      </c>
      <c r="J867" t="str">
        <f>VLOOKUP(Table7[[#This Row],[Customer_ID]],Table1[#All],5,FALSE)</f>
        <v>Lake Timothy</v>
      </c>
      <c r="K867" t="str">
        <f>VLOOKUP(Table7[[#This Row],[Customer_ID]],Table1[#All],6,FALSE)</f>
        <v>Nevada</v>
      </c>
      <c r="L867" t="str">
        <f>VLOOKUP(Table7[[#This Row],[Customer_ID]],Table1[#All],7,FALSE)</f>
        <v>USA</v>
      </c>
      <c r="M867" t="str">
        <f>VLOOKUP(Table7[[#This Row],[Customer_ID]],Table1[#All],8,FALSE)</f>
        <v>Gold</v>
      </c>
      <c r="N867" t="s">
        <v>1634</v>
      </c>
      <c r="O867" t="str">
        <f>VLOOKUP(Table7[[#This Row],[Product_ID]],Table4_2[#All],3,FALSE)</f>
        <v>Electronics</v>
      </c>
      <c r="P867" t="str">
        <f>VLOOKUP(Table7[[#This Row],[Product_ID]],Table4_2[#All],4,FALSE)</f>
        <v>Computer</v>
      </c>
      <c r="Q867">
        <f>VLOOKUP(Table7[[#This Row],[Product_ID]],Table4_2[#All],5,FALSE)</f>
        <v>253.33</v>
      </c>
      <c r="R867">
        <f>VLOOKUP(Table7[[#This Row],[Product_ID]],Table4_2[#All],6,FALSE)</f>
        <v>266</v>
      </c>
      <c r="S867" t="s">
        <v>1782</v>
      </c>
      <c r="T867" t="str">
        <f>VLOOKUP(Table7[[#This Row],[Store_ID]],Table5[#All],2,FALSE)</f>
        <v>Bean, Jones and Park</v>
      </c>
      <c r="U867" t="str">
        <f>VLOOKUP(Table7[[#This Row],[Store_ID]],Table5[#All],3,FALSE)</f>
        <v>West</v>
      </c>
      <c r="V867" t="str">
        <f>VLOOKUP(Table7[[#This Row],[Store_ID]],Table5[#All],4,FALSE)</f>
        <v>Thompsonborough</v>
      </c>
      <c r="W867" t="str">
        <f>VLOOKUP(Table7[[#This Row],[Store_ID]],Table5[#All],5,FALSE)</f>
        <v>Online</v>
      </c>
      <c r="X867">
        <v>3</v>
      </c>
      <c r="Y867">
        <v>924.15</v>
      </c>
      <c r="Z867">
        <v>0.1</v>
      </c>
      <c r="AA867" t="s">
        <v>1826</v>
      </c>
      <c r="AB867">
        <v>2495.2049999999999</v>
      </c>
    </row>
    <row r="868" spans="1:28" x14ac:dyDescent="0.25">
      <c r="A868" t="s">
        <v>2692</v>
      </c>
      <c r="B868" s="2">
        <v>45571</v>
      </c>
      <c r="C868" t="s">
        <v>1446</v>
      </c>
      <c r="D868" t="str">
        <f>VLOOKUP(Table7[[#This Row],[Customer_ID]],Table1[#All],2,FALSE)</f>
        <v>James Foster</v>
      </c>
      <c r="E868">
        <f t="shared" si="40"/>
        <v>6</v>
      </c>
      <c r="F868">
        <f t="shared" si="41"/>
        <v>10</v>
      </c>
      <c r="G868">
        <f t="shared" si="42"/>
        <v>2024</v>
      </c>
      <c r="H868">
        <f>VLOOKUP(Table7[[#This Row],[Customer_ID]],Table1[#All],3,FALSE)</f>
        <v>19</v>
      </c>
      <c r="I868" t="str">
        <f>VLOOKUP(Table7[[#This Row],[Customer_ID]],Table1[#All],4,FALSE)</f>
        <v>Male</v>
      </c>
      <c r="J868" t="str">
        <f>VLOOKUP(Table7[[#This Row],[Customer_ID]],Table1[#All],5,FALSE)</f>
        <v>East Audrey</v>
      </c>
      <c r="K868" t="str">
        <f>VLOOKUP(Table7[[#This Row],[Customer_ID]],Table1[#All],6,FALSE)</f>
        <v>Utah</v>
      </c>
      <c r="L868" t="str">
        <f>VLOOKUP(Table7[[#This Row],[Customer_ID]],Table1[#All],7,FALSE)</f>
        <v>USA</v>
      </c>
      <c r="M868" t="str">
        <f>VLOOKUP(Table7[[#This Row],[Customer_ID]],Table1[#All],8,FALSE)</f>
        <v>Gold</v>
      </c>
      <c r="N868" t="s">
        <v>1638</v>
      </c>
      <c r="O868" t="str">
        <f>VLOOKUP(Table7[[#This Row],[Product_ID]],Table4_2[#All],3,FALSE)</f>
        <v>Sports</v>
      </c>
      <c r="P868" t="str">
        <f>VLOOKUP(Table7[[#This Row],[Product_ID]],Table4_2[#All],4,FALSE)</f>
        <v>Team Sports</v>
      </c>
      <c r="Q868">
        <f>VLOOKUP(Table7[[#This Row],[Product_ID]],Table4_2[#All],5,FALSE)</f>
        <v>318.91000000000003</v>
      </c>
      <c r="R868">
        <f>VLOOKUP(Table7[[#This Row],[Product_ID]],Table4_2[#All],6,FALSE)</f>
        <v>114</v>
      </c>
      <c r="S868" t="s">
        <v>1807</v>
      </c>
      <c r="T868" t="str">
        <f>VLOOKUP(Table7[[#This Row],[Store_ID]],Table5[#All],2,FALSE)</f>
        <v>Holloway Ltd</v>
      </c>
      <c r="U868" t="str">
        <f>VLOOKUP(Table7[[#This Row],[Store_ID]],Table5[#All],3,FALSE)</f>
        <v>North</v>
      </c>
      <c r="V868" t="str">
        <f>VLOOKUP(Table7[[#This Row],[Store_ID]],Table5[#All],4,FALSE)</f>
        <v>Bensonhaven</v>
      </c>
      <c r="W868" t="str">
        <f>VLOOKUP(Table7[[#This Row],[Store_ID]],Table5[#All],5,FALSE)</f>
        <v>Flagship</v>
      </c>
      <c r="X868">
        <v>3</v>
      </c>
      <c r="Y868">
        <v>144.66999999999999</v>
      </c>
      <c r="Z868">
        <v>0.28999999999999998</v>
      </c>
      <c r="AA868" t="s">
        <v>1829</v>
      </c>
      <c r="AB868">
        <v>308.14710000000002</v>
      </c>
    </row>
    <row r="869" spans="1:28" x14ac:dyDescent="0.25">
      <c r="A869" t="s">
        <v>2693</v>
      </c>
      <c r="B869" s="2">
        <v>45700</v>
      </c>
      <c r="C869" t="s">
        <v>419</v>
      </c>
      <c r="D869" t="str">
        <f>VLOOKUP(Table7[[#This Row],[Customer_ID]],Table1[#All],2,FALSE)</f>
        <v>Joel Robinson</v>
      </c>
      <c r="E869">
        <f t="shared" si="40"/>
        <v>12</v>
      </c>
      <c r="F869">
        <f t="shared" si="41"/>
        <v>2</v>
      </c>
      <c r="G869">
        <f t="shared" si="42"/>
        <v>2025</v>
      </c>
      <c r="H869">
        <f>VLOOKUP(Table7[[#This Row],[Customer_ID]],Table1[#All],3,FALSE)</f>
        <v>62</v>
      </c>
      <c r="I869" t="str">
        <f>VLOOKUP(Table7[[#This Row],[Customer_ID]],Table1[#All],4,FALSE)</f>
        <v>Male</v>
      </c>
      <c r="J869" t="str">
        <f>VLOOKUP(Table7[[#This Row],[Customer_ID]],Table1[#All],5,FALSE)</f>
        <v>Lake Danielport</v>
      </c>
      <c r="K869" t="str">
        <f>VLOOKUP(Table7[[#This Row],[Customer_ID]],Table1[#All],6,FALSE)</f>
        <v>Hawaii</v>
      </c>
      <c r="L869" t="str">
        <f>VLOOKUP(Table7[[#This Row],[Customer_ID]],Table1[#All],7,FALSE)</f>
        <v>USA</v>
      </c>
      <c r="M869" t="str">
        <f>VLOOKUP(Table7[[#This Row],[Customer_ID]],Table1[#All],8,FALSE)</f>
        <v>Platinum</v>
      </c>
      <c r="N869" t="s">
        <v>1614</v>
      </c>
      <c r="O869" t="str">
        <f>VLOOKUP(Table7[[#This Row],[Product_ID]],Table4_2[#All],3,FALSE)</f>
        <v>Home</v>
      </c>
      <c r="P869" t="str">
        <f>VLOOKUP(Table7[[#This Row],[Product_ID]],Table4_2[#All],4,FALSE)</f>
        <v>Decor</v>
      </c>
      <c r="Q869">
        <f>VLOOKUP(Table7[[#This Row],[Product_ID]],Table4_2[#All],5,FALSE)</f>
        <v>179.77</v>
      </c>
      <c r="R869">
        <f>VLOOKUP(Table7[[#This Row],[Product_ID]],Table4_2[#All],6,FALSE)</f>
        <v>305</v>
      </c>
      <c r="S869" t="s">
        <v>1801</v>
      </c>
      <c r="T869" t="str">
        <f>VLOOKUP(Table7[[#This Row],[Store_ID]],Table5[#All],2,FALSE)</f>
        <v>Shelton PLC</v>
      </c>
      <c r="U869" t="str">
        <f>VLOOKUP(Table7[[#This Row],[Store_ID]],Table5[#All],3,FALSE)</f>
        <v>North</v>
      </c>
      <c r="V869" t="str">
        <f>VLOOKUP(Table7[[#This Row],[Store_ID]],Table5[#All],4,FALSE)</f>
        <v>East Jenniferstad</v>
      </c>
      <c r="W869" t="str">
        <f>VLOOKUP(Table7[[#This Row],[Store_ID]],Table5[#All],5,FALSE)</f>
        <v>Flagship</v>
      </c>
      <c r="X869">
        <v>2</v>
      </c>
      <c r="Y869">
        <v>667.17</v>
      </c>
      <c r="Z869">
        <v>0.1</v>
      </c>
      <c r="AA869" t="s">
        <v>1826</v>
      </c>
      <c r="AB869">
        <v>1200.9059999999999</v>
      </c>
    </row>
    <row r="870" spans="1:28" x14ac:dyDescent="0.25">
      <c r="A870" t="s">
        <v>2694</v>
      </c>
      <c r="B870" s="2">
        <v>45382</v>
      </c>
      <c r="C870" t="s">
        <v>1252</v>
      </c>
      <c r="D870" t="str">
        <f>VLOOKUP(Table7[[#This Row],[Customer_ID]],Table1[#All],2,FALSE)</f>
        <v>Cassandra Perez</v>
      </c>
      <c r="E870">
        <f t="shared" si="40"/>
        <v>31</v>
      </c>
      <c r="F870">
        <f t="shared" si="41"/>
        <v>3</v>
      </c>
      <c r="G870">
        <f t="shared" si="42"/>
        <v>2024</v>
      </c>
      <c r="H870">
        <f>VLOOKUP(Table7[[#This Row],[Customer_ID]],Table1[#All],3,FALSE)</f>
        <v>31</v>
      </c>
      <c r="I870" t="str">
        <f>VLOOKUP(Table7[[#This Row],[Customer_ID]],Table1[#All],4,FALSE)</f>
        <v>Male</v>
      </c>
      <c r="J870" t="str">
        <f>VLOOKUP(Table7[[#This Row],[Customer_ID]],Table1[#All],5,FALSE)</f>
        <v>Brandonville</v>
      </c>
      <c r="K870" t="str">
        <f>VLOOKUP(Table7[[#This Row],[Customer_ID]],Table1[#All],6,FALSE)</f>
        <v>Mississippi</v>
      </c>
      <c r="L870" t="str">
        <f>VLOOKUP(Table7[[#This Row],[Customer_ID]],Table1[#All],7,FALSE)</f>
        <v>USA</v>
      </c>
      <c r="M870" t="str">
        <f>VLOOKUP(Table7[[#This Row],[Customer_ID]],Table1[#All],8,FALSE)</f>
        <v>Bronze</v>
      </c>
      <c r="N870" t="s">
        <v>1680</v>
      </c>
      <c r="O870" t="str">
        <f>VLOOKUP(Table7[[#This Row],[Product_ID]],Table4_2[#All],3,FALSE)</f>
        <v>Beauty</v>
      </c>
      <c r="P870" t="str">
        <f>VLOOKUP(Table7[[#This Row],[Product_ID]],Table4_2[#All],4,FALSE)</f>
        <v>Haircare</v>
      </c>
      <c r="Q870">
        <f>VLOOKUP(Table7[[#This Row],[Product_ID]],Table4_2[#All],5,FALSE)</f>
        <v>340.39</v>
      </c>
      <c r="R870">
        <f>VLOOKUP(Table7[[#This Row],[Product_ID]],Table4_2[#All],6,FALSE)</f>
        <v>177</v>
      </c>
      <c r="S870" t="s">
        <v>1766</v>
      </c>
      <c r="T870" t="str">
        <f>VLOOKUP(Table7[[#This Row],[Store_ID]],Table5[#All],2,FALSE)</f>
        <v>Johnson-Wright</v>
      </c>
      <c r="U870" t="str">
        <f>VLOOKUP(Table7[[#This Row],[Store_ID]],Table5[#All],3,FALSE)</f>
        <v>North</v>
      </c>
      <c r="V870" t="str">
        <f>VLOOKUP(Table7[[#This Row],[Store_ID]],Table5[#All],4,FALSE)</f>
        <v>Hoodberg</v>
      </c>
      <c r="W870" t="str">
        <f>VLOOKUP(Table7[[#This Row],[Store_ID]],Table5[#All],5,FALSE)</f>
        <v>Outlet</v>
      </c>
      <c r="X870">
        <v>1</v>
      </c>
      <c r="Y870">
        <v>984.6</v>
      </c>
      <c r="Z870">
        <v>0.22</v>
      </c>
      <c r="AA870" t="s">
        <v>1824</v>
      </c>
      <c r="AB870">
        <v>767.98800000000006</v>
      </c>
    </row>
    <row r="871" spans="1:28" x14ac:dyDescent="0.25">
      <c r="A871" t="s">
        <v>2695</v>
      </c>
      <c r="B871" s="2">
        <v>45260</v>
      </c>
      <c r="C871" t="s">
        <v>887</v>
      </c>
      <c r="D871" t="str">
        <f>VLOOKUP(Table7[[#This Row],[Customer_ID]],Table1[#All],2,FALSE)</f>
        <v>Aaron Luna</v>
      </c>
      <c r="E871">
        <f t="shared" si="40"/>
        <v>30</v>
      </c>
      <c r="F871">
        <f t="shared" si="41"/>
        <v>11</v>
      </c>
      <c r="G871">
        <f t="shared" si="42"/>
        <v>2023</v>
      </c>
      <c r="H871">
        <f>VLOOKUP(Table7[[#This Row],[Customer_ID]],Table1[#All],3,FALSE)</f>
        <v>21</v>
      </c>
      <c r="I871" t="str">
        <f>VLOOKUP(Table7[[#This Row],[Customer_ID]],Table1[#All],4,FALSE)</f>
        <v>Female</v>
      </c>
      <c r="J871" t="str">
        <f>VLOOKUP(Table7[[#This Row],[Customer_ID]],Table1[#All],5,FALSE)</f>
        <v>Gilltown</v>
      </c>
      <c r="K871" t="str">
        <f>VLOOKUP(Table7[[#This Row],[Customer_ID]],Table1[#All],6,FALSE)</f>
        <v>Ohio</v>
      </c>
      <c r="L871" t="str">
        <f>VLOOKUP(Table7[[#This Row],[Customer_ID]],Table1[#All],7,FALSE)</f>
        <v>USA</v>
      </c>
      <c r="M871" t="str">
        <f>VLOOKUP(Table7[[#This Row],[Customer_ID]],Table1[#All],8,FALSE)</f>
        <v>Bronze</v>
      </c>
      <c r="N871" t="s">
        <v>1574</v>
      </c>
      <c r="O871" t="str">
        <f>VLOOKUP(Table7[[#This Row],[Product_ID]],Table4_2[#All],3,FALSE)</f>
        <v>Electronics</v>
      </c>
      <c r="P871" t="str">
        <f>VLOOKUP(Table7[[#This Row],[Product_ID]],Table4_2[#All],4,FALSE)</f>
        <v>Accessories</v>
      </c>
      <c r="Q871">
        <f>VLOOKUP(Table7[[#This Row],[Product_ID]],Table4_2[#All],5,FALSE)</f>
        <v>242.23</v>
      </c>
      <c r="R871">
        <f>VLOOKUP(Table7[[#This Row],[Product_ID]],Table4_2[#All],6,FALSE)</f>
        <v>453</v>
      </c>
      <c r="S871" t="s">
        <v>1782</v>
      </c>
      <c r="T871" t="str">
        <f>VLOOKUP(Table7[[#This Row],[Store_ID]],Table5[#All],2,FALSE)</f>
        <v>Bean, Jones and Park</v>
      </c>
      <c r="U871" t="str">
        <f>VLOOKUP(Table7[[#This Row],[Store_ID]],Table5[#All],3,FALSE)</f>
        <v>West</v>
      </c>
      <c r="V871" t="str">
        <f>VLOOKUP(Table7[[#This Row],[Store_ID]],Table5[#All],4,FALSE)</f>
        <v>Thompsonborough</v>
      </c>
      <c r="W871" t="str">
        <f>VLOOKUP(Table7[[#This Row],[Store_ID]],Table5[#All],5,FALSE)</f>
        <v>Online</v>
      </c>
      <c r="X871">
        <v>1</v>
      </c>
      <c r="Y871">
        <v>139.29</v>
      </c>
      <c r="Z871">
        <v>0</v>
      </c>
      <c r="AA871" t="s">
        <v>1824</v>
      </c>
      <c r="AB871">
        <v>139.29</v>
      </c>
    </row>
    <row r="872" spans="1:28" x14ac:dyDescent="0.25">
      <c r="A872" t="s">
        <v>2696</v>
      </c>
      <c r="B872" s="2">
        <v>45702</v>
      </c>
      <c r="C872" t="s">
        <v>134</v>
      </c>
      <c r="D872" t="str">
        <f>VLOOKUP(Table7[[#This Row],[Customer_ID]],Table1[#All],2,FALSE)</f>
        <v>Robert Jones DDS</v>
      </c>
      <c r="E872">
        <f t="shared" si="40"/>
        <v>14</v>
      </c>
      <c r="F872">
        <f t="shared" si="41"/>
        <v>2</v>
      </c>
      <c r="G872">
        <f t="shared" si="42"/>
        <v>2025</v>
      </c>
      <c r="H872">
        <f>VLOOKUP(Table7[[#This Row],[Customer_ID]],Table1[#All],3,FALSE)</f>
        <v>25</v>
      </c>
      <c r="I872" t="str">
        <f>VLOOKUP(Table7[[#This Row],[Customer_ID]],Table1[#All],4,FALSE)</f>
        <v>Male</v>
      </c>
      <c r="J872" t="str">
        <f>VLOOKUP(Table7[[#This Row],[Customer_ID]],Table1[#All],5,FALSE)</f>
        <v>Tristanton</v>
      </c>
      <c r="K872" t="str">
        <f>VLOOKUP(Table7[[#This Row],[Customer_ID]],Table1[#All],6,FALSE)</f>
        <v>Oklahoma</v>
      </c>
      <c r="L872" t="str">
        <f>VLOOKUP(Table7[[#This Row],[Customer_ID]],Table1[#All],7,FALSE)</f>
        <v>USA</v>
      </c>
      <c r="M872" t="str">
        <f>VLOOKUP(Table7[[#This Row],[Customer_ID]],Table1[#All],8,FALSE)</f>
        <v>Platinum</v>
      </c>
      <c r="N872" t="s">
        <v>1580</v>
      </c>
      <c r="O872" t="str">
        <f>VLOOKUP(Table7[[#This Row],[Product_ID]],Table4_2[#All],3,FALSE)</f>
        <v>Beauty</v>
      </c>
      <c r="P872" t="str">
        <f>VLOOKUP(Table7[[#This Row],[Product_ID]],Table4_2[#All],4,FALSE)</f>
        <v>Grooming</v>
      </c>
      <c r="Q872">
        <f>VLOOKUP(Table7[[#This Row],[Product_ID]],Table4_2[#All],5,FALSE)</f>
        <v>337.42</v>
      </c>
      <c r="R872">
        <f>VLOOKUP(Table7[[#This Row],[Product_ID]],Table4_2[#All],6,FALSE)</f>
        <v>256</v>
      </c>
      <c r="S872" t="s">
        <v>1782</v>
      </c>
      <c r="T872" t="str">
        <f>VLOOKUP(Table7[[#This Row],[Store_ID]],Table5[#All],2,FALSE)</f>
        <v>Bean, Jones and Park</v>
      </c>
      <c r="U872" t="str">
        <f>VLOOKUP(Table7[[#This Row],[Store_ID]],Table5[#All],3,FALSE)</f>
        <v>West</v>
      </c>
      <c r="V872" t="str">
        <f>VLOOKUP(Table7[[#This Row],[Store_ID]],Table5[#All],4,FALSE)</f>
        <v>Thompsonborough</v>
      </c>
      <c r="W872" t="str">
        <f>VLOOKUP(Table7[[#This Row],[Store_ID]],Table5[#All],5,FALSE)</f>
        <v>Online</v>
      </c>
      <c r="X872">
        <v>3</v>
      </c>
      <c r="Y872">
        <v>459.57</v>
      </c>
      <c r="Z872">
        <v>0.1</v>
      </c>
      <c r="AA872" t="s">
        <v>1829</v>
      </c>
      <c r="AB872">
        <v>1240.8389999999999</v>
      </c>
    </row>
    <row r="873" spans="1:28" x14ac:dyDescent="0.25">
      <c r="A873" t="s">
        <v>2697</v>
      </c>
      <c r="B873" s="2">
        <v>45302</v>
      </c>
      <c r="C873" t="s">
        <v>244</v>
      </c>
      <c r="D873" t="str">
        <f>VLOOKUP(Table7[[#This Row],[Customer_ID]],Table1[#All],2,FALSE)</f>
        <v>Cody Diaz</v>
      </c>
      <c r="E873">
        <f t="shared" si="40"/>
        <v>11</v>
      </c>
      <c r="F873">
        <f t="shared" si="41"/>
        <v>1</v>
      </c>
      <c r="G873">
        <f t="shared" si="42"/>
        <v>2024</v>
      </c>
      <c r="H873">
        <f>VLOOKUP(Table7[[#This Row],[Customer_ID]],Table1[#All],3,FALSE)</f>
        <v>27</v>
      </c>
      <c r="I873" t="str">
        <f>VLOOKUP(Table7[[#This Row],[Customer_ID]],Table1[#All],4,FALSE)</f>
        <v>Female</v>
      </c>
      <c r="J873" t="str">
        <f>VLOOKUP(Table7[[#This Row],[Customer_ID]],Table1[#All],5,FALSE)</f>
        <v>South Aaronside</v>
      </c>
      <c r="K873" t="str">
        <f>VLOOKUP(Table7[[#This Row],[Customer_ID]],Table1[#All],6,FALSE)</f>
        <v>New Hampshire</v>
      </c>
      <c r="L873" t="str">
        <f>VLOOKUP(Table7[[#This Row],[Customer_ID]],Table1[#All],7,FALSE)</f>
        <v>USA</v>
      </c>
      <c r="M873" t="str">
        <f>VLOOKUP(Table7[[#This Row],[Customer_ID]],Table1[#All],8,FALSE)</f>
        <v>Silver</v>
      </c>
      <c r="N873" t="s">
        <v>1628</v>
      </c>
      <c r="O873" t="str">
        <f>VLOOKUP(Table7[[#This Row],[Product_ID]],Table4_2[#All],3,FALSE)</f>
        <v>Electronics</v>
      </c>
      <c r="P873" t="str">
        <f>VLOOKUP(Table7[[#This Row],[Product_ID]],Table4_2[#All],4,FALSE)</f>
        <v>Audio</v>
      </c>
      <c r="Q873">
        <f>VLOOKUP(Table7[[#This Row],[Product_ID]],Table4_2[#All],5,FALSE)</f>
        <v>38.520000000000003</v>
      </c>
      <c r="R873">
        <f>VLOOKUP(Table7[[#This Row],[Product_ID]],Table4_2[#All],6,FALSE)</f>
        <v>378</v>
      </c>
      <c r="S873" t="s">
        <v>1801</v>
      </c>
      <c r="T873" t="str">
        <f>VLOOKUP(Table7[[#This Row],[Store_ID]],Table5[#All],2,FALSE)</f>
        <v>Shelton PLC</v>
      </c>
      <c r="U873" t="str">
        <f>VLOOKUP(Table7[[#This Row],[Store_ID]],Table5[#All],3,FALSE)</f>
        <v>North</v>
      </c>
      <c r="V873" t="str">
        <f>VLOOKUP(Table7[[#This Row],[Store_ID]],Table5[#All],4,FALSE)</f>
        <v>East Jenniferstad</v>
      </c>
      <c r="W873" t="str">
        <f>VLOOKUP(Table7[[#This Row],[Store_ID]],Table5[#All],5,FALSE)</f>
        <v>Flagship</v>
      </c>
      <c r="X873">
        <v>1</v>
      </c>
      <c r="Y873">
        <v>517.82000000000005</v>
      </c>
      <c r="Z873">
        <v>0.28999999999999998</v>
      </c>
      <c r="AA873" t="s">
        <v>1824</v>
      </c>
      <c r="AB873">
        <v>367.65219999999999</v>
      </c>
    </row>
    <row r="874" spans="1:28" x14ac:dyDescent="0.25">
      <c r="A874" t="s">
        <v>2698</v>
      </c>
      <c r="B874" s="2">
        <v>45653</v>
      </c>
      <c r="C874" t="s">
        <v>1184</v>
      </c>
      <c r="D874" t="str">
        <f>VLOOKUP(Table7[[#This Row],[Customer_ID]],Table1[#All],2,FALSE)</f>
        <v>Tanya Lopez</v>
      </c>
      <c r="E874">
        <f t="shared" si="40"/>
        <v>27</v>
      </c>
      <c r="F874">
        <f t="shared" si="41"/>
        <v>12</v>
      </c>
      <c r="G874">
        <f t="shared" si="42"/>
        <v>2024</v>
      </c>
      <c r="H874">
        <f>VLOOKUP(Table7[[#This Row],[Customer_ID]],Table1[#All],3,FALSE)</f>
        <v>34</v>
      </c>
      <c r="I874" t="str">
        <f>VLOOKUP(Table7[[#This Row],[Customer_ID]],Table1[#All],4,FALSE)</f>
        <v>Female</v>
      </c>
      <c r="J874" t="str">
        <f>VLOOKUP(Table7[[#This Row],[Customer_ID]],Table1[#All],5,FALSE)</f>
        <v>West Jeffreyburgh</v>
      </c>
      <c r="K874" t="str">
        <f>VLOOKUP(Table7[[#This Row],[Customer_ID]],Table1[#All],6,FALSE)</f>
        <v>Iowa</v>
      </c>
      <c r="L874" t="str">
        <f>VLOOKUP(Table7[[#This Row],[Customer_ID]],Table1[#All],7,FALSE)</f>
        <v>USA</v>
      </c>
      <c r="M874" t="str">
        <f>VLOOKUP(Table7[[#This Row],[Customer_ID]],Table1[#All],8,FALSE)</f>
        <v>Gold</v>
      </c>
      <c r="N874" t="s">
        <v>1700</v>
      </c>
      <c r="O874" t="str">
        <f>VLOOKUP(Table7[[#This Row],[Product_ID]],Table4_2[#All],3,FALSE)</f>
        <v>Electronics</v>
      </c>
      <c r="P874" t="str">
        <f>VLOOKUP(Table7[[#This Row],[Product_ID]],Table4_2[#All],4,FALSE)</f>
        <v>Computer</v>
      </c>
      <c r="Q874">
        <f>VLOOKUP(Table7[[#This Row],[Product_ID]],Table4_2[#All],5,FALSE)</f>
        <v>392.89</v>
      </c>
      <c r="R874">
        <f>VLOOKUP(Table7[[#This Row],[Product_ID]],Table4_2[#All],6,FALSE)</f>
        <v>320</v>
      </c>
      <c r="S874" t="s">
        <v>1776</v>
      </c>
      <c r="T874" t="str">
        <f>VLOOKUP(Table7[[#This Row],[Store_ID]],Table5[#All],2,FALSE)</f>
        <v>Benson-Elliott</v>
      </c>
      <c r="U874" t="str">
        <f>VLOOKUP(Table7[[#This Row],[Store_ID]],Table5[#All],3,FALSE)</f>
        <v>East</v>
      </c>
      <c r="V874" t="str">
        <f>VLOOKUP(Table7[[#This Row],[Store_ID]],Table5[#All],4,FALSE)</f>
        <v>Port Josephberg</v>
      </c>
      <c r="W874" t="str">
        <f>VLOOKUP(Table7[[#This Row],[Store_ID]],Table5[#All],5,FALSE)</f>
        <v>Online</v>
      </c>
      <c r="X874">
        <v>4</v>
      </c>
      <c r="Y874">
        <v>282.45</v>
      </c>
      <c r="Z874">
        <v>0.28999999999999998</v>
      </c>
      <c r="AA874" t="s">
        <v>1829</v>
      </c>
      <c r="AB874">
        <v>802.1579999999999</v>
      </c>
    </row>
    <row r="875" spans="1:28" x14ac:dyDescent="0.25">
      <c r="A875" t="s">
        <v>2699</v>
      </c>
      <c r="B875" s="2">
        <v>45250</v>
      </c>
      <c r="C875" t="s">
        <v>1405</v>
      </c>
      <c r="D875" t="str">
        <f>VLOOKUP(Table7[[#This Row],[Customer_ID]],Table1[#All],2,FALSE)</f>
        <v>Tyler Weber</v>
      </c>
      <c r="E875">
        <f t="shared" si="40"/>
        <v>20</v>
      </c>
      <c r="F875">
        <f t="shared" si="41"/>
        <v>11</v>
      </c>
      <c r="G875">
        <f t="shared" si="42"/>
        <v>2023</v>
      </c>
      <c r="H875">
        <f>VLOOKUP(Table7[[#This Row],[Customer_ID]],Table1[#All],3,FALSE)</f>
        <v>54</v>
      </c>
      <c r="I875" t="str">
        <f>VLOOKUP(Table7[[#This Row],[Customer_ID]],Table1[#All],4,FALSE)</f>
        <v>Male</v>
      </c>
      <c r="J875" t="str">
        <f>VLOOKUP(Table7[[#This Row],[Customer_ID]],Table1[#All],5,FALSE)</f>
        <v>East Yvette</v>
      </c>
      <c r="K875" t="str">
        <f>VLOOKUP(Table7[[#This Row],[Customer_ID]],Table1[#All],6,FALSE)</f>
        <v>Illinois</v>
      </c>
      <c r="L875" t="str">
        <f>VLOOKUP(Table7[[#This Row],[Customer_ID]],Table1[#All],7,FALSE)</f>
        <v>USA</v>
      </c>
      <c r="M875" t="str">
        <f>VLOOKUP(Table7[[#This Row],[Customer_ID]],Table1[#All],8,FALSE)</f>
        <v>Gold</v>
      </c>
      <c r="N875" t="s">
        <v>1722</v>
      </c>
      <c r="O875" t="str">
        <f>VLOOKUP(Table7[[#This Row],[Product_ID]],Table4_2[#All],3,FALSE)</f>
        <v>Home</v>
      </c>
      <c r="P875" t="str">
        <f>VLOOKUP(Table7[[#This Row],[Product_ID]],Table4_2[#All],4,FALSE)</f>
        <v>Lighting</v>
      </c>
      <c r="Q875">
        <f>VLOOKUP(Table7[[#This Row],[Product_ID]],Table4_2[#All],5,FALSE)</f>
        <v>371.38</v>
      </c>
      <c r="R875">
        <f>VLOOKUP(Table7[[#This Row],[Product_ID]],Table4_2[#All],6,FALSE)</f>
        <v>220</v>
      </c>
      <c r="S875" t="s">
        <v>1779</v>
      </c>
      <c r="T875" t="str">
        <f>VLOOKUP(Table7[[#This Row],[Store_ID]],Table5[#All],2,FALSE)</f>
        <v>Martinez-Mullins</v>
      </c>
      <c r="U875" t="str">
        <f>VLOOKUP(Table7[[#This Row],[Store_ID]],Table5[#All],3,FALSE)</f>
        <v>South</v>
      </c>
      <c r="V875" t="str">
        <f>VLOOKUP(Table7[[#This Row],[Store_ID]],Table5[#All],4,FALSE)</f>
        <v>Williamsfurt</v>
      </c>
      <c r="W875" t="str">
        <f>VLOOKUP(Table7[[#This Row],[Store_ID]],Table5[#All],5,FALSE)</f>
        <v>Online</v>
      </c>
      <c r="X875">
        <v>2</v>
      </c>
      <c r="Y875">
        <v>386.46</v>
      </c>
      <c r="Z875">
        <v>0.23</v>
      </c>
      <c r="AA875" t="s">
        <v>1829</v>
      </c>
      <c r="AB875">
        <v>595.14840000000004</v>
      </c>
    </row>
    <row r="876" spans="1:28" x14ac:dyDescent="0.25">
      <c r="A876" t="s">
        <v>2700</v>
      </c>
      <c r="B876" s="2">
        <v>45661</v>
      </c>
      <c r="C876" t="s">
        <v>640</v>
      </c>
      <c r="D876" t="str">
        <f>VLOOKUP(Table7[[#This Row],[Customer_ID]],Table1[#All],2,FALSE)</f>
        <v>Anthony Garcia</v>
      </c>
      <c r="E876">
        <f t="shared" si="40"/>
        <v>4</v>
      </c>
      <c r="F876">
        <f t="shared" si="41"/>
        <v>1</v>
      </c>
      <c r="G876">
        <f t="shared" si="42"/>
        <v>2025</v>
      </c>
      <c r="H876">
        <f>VLOOKUP(Table7[[#This Row],[Customer_ID]],Table1[#All],3,FALSE)</f>
        <v>60</v>
      </c>
      <c r="I876" t="str">
        <f>VLOOKUP(Table7[[#This Row],[Customer_ID]],Table1[#All],4,FALSE)</f>
        <v>Male</v>
      </c>
      <c r="J876" t="str">
        <f>VLOOKUP(Table7[[#This Row],[Customer_ID]],Table1[#All],5,FALSE)</f>
        <v>Taraberg</v>
      </c>
      <c r="K876" t="str">
        <f>VLOOKUP(Table7[[#This Row],[Customer_ID]],Table1[#All],6,FALSE)</f>
        <v>Arizona</v>
      </c>
      <c r="L876" t="str">
        <f>VLOOKUP(Table7[[#This Row],[Customer_ID]],Table1[#All],7,FALSE)</f>
        <v>USA</v>
      </c>
      <c r="M876" t="str">
        <f>VLOOKUP(Table7[[#This Row],[Customer_ID]],Table1[#All],8,FALSE)</f>
        <v>Silver</v>
      </c>
      <c r="N876" t="s">
        <v>1586</v>
      </c>
      <c r="O876" t="str">
        <f>VLOOKUP(Table7[[#This Row],[Product_ID]],Table4_2[#All],3,FALSE)</f>
        <v>Sports</v>
      </c>
      <c r="P876" t="str">
        <f>VLOOKUP(Table7[[#This Row],[Product_ID]],Table4_2[#All],4,FALSE)</f>
        <v>Equipment</v>
      </c>
      <c r="Q876">
        <f>VLOOKUP(Table7[[#This Row],[Product_ID]],Table4_2[#All],5,FALSE)</f>
        <v>21.34</v>
      </c>
      <c r="R876">
        <f>VLOOKUP(Table7[[#This Row],[Product_ID]],Table4_2[#All],6,FALSE)</f>
        <v>65</v>
      </c>
      <c r="S876" t="s">
        <v>1766</v>
      </c>
      <c r="T876" t="str">
        <f>VLOOKUP(Table7[[#This Row],[Store_ID]],Table5[#All],2,FALSE)</f>
        <v>Johnson-Wright</v>
      </c>
      <c r="U876" t="str">
        <f>VLOOKUP(Table7[[#This Row],[Store_ID]],Table5[#All],3,FALSE)</f>
        <v>North</v>
      </c>
      <c r="V876" t="str">
        <f>VLOOKUP(Table7[[#This Row],[Store_ID]],Table5[#All],4,FALSE)</f>
        <v>Hoodberg</v>
      </c>
      <c r="W876" t="str">
        <f>VLOOKUP(Table7[[#This Row],[Store_ID]],Table5[#All],5,FALSE)</f>
        <v>Outlet</v>
      </c>
      <c r="X876">
        <v>1</v>
      </c>
      <c r="Y876">
        <v>270.45</v>
      </c>
      <c r="Z876">
        <v>0.15</v>
      </c>
      <c r="AA876" t="s">
        <v>1829</v>
      </c>
      <c r="AB876">
        <v>229.88249999999999</v>
      </c>
    </row>
    <row r="877" spans="1:28" x14ac:dyDescent="0.25">
      <c r="A877" t="s">
        <v>2701</v>
      </c>
      <c r="B877" s="2">
        <v>45493</v>
      </c>
      <c r="C877" t="s">
        <v>160</v>
      </c>
      <c r="D877" t="str">
        <f>VLOOKUP(Table7[[#This Row],[Customer_ID]],Table1[#All],2,FALSE)</f>
        <v>James Gibbs</v>
      </c>
      <c r="E877">
        <f t="shared" si="40"/>
        <v>20</v>
      </c>
      <c r="F877">
        <f t="shared" si="41"/>
        <v>7</v>
      </c>
      <c r="G877">
        <f t="shared" si="42"/>
        <v>2024</v>
      </c>
      <c r="H877">
        <f>VLOOKUP(Table7[[#This Row],[Customer_ID]],Table1[#All],3,FALSE)</f>
        <v>21</v>
      </c>
      <c r="I877" t="str">
        <f>VLOOKUP(Table7[[#This Row],[Customer_ID]],Table1[#All],4,FALSE)</f>
        <v>Male</v>
      </c>
      <c r="J877" t="str">
        <f>VLOOKUP(Table7[[#This Row],[Customer_ID]],Table1[#All],5,FALSE)</f>
        <v>Mooneyshire</v>
      </c>
      <c r="K877" t="str">
        <f>VLOOKUP(Table7[[#This Row],[Customer_ID]],Table1[#All],6,FALSE)</f>
        <v>Alaska</v>
      </c>
      <c r="L877" t="str">
        <f>VLOOKUP(Table7[[#This Row],[Customer_ID]],Table1[#All],7,FALSE)</f>
        <v>USA</v>
      </c>
      <c r="M877" t="str">
        <f>VLOOKUP(Table7[[#This Row],[Customer_ID]],Table1[#All],8,FALSE)</f>
        <v>Platinum</v>
      </c>
      <c r="N877" t="s">
        <v>1700</v>
      </c>
      <c r="O877" t="str">
        <f>VLOOKUP(Table7[[#This Row],[Product_ID]],Table4_2[#All],3,FALSE)</f>
        <v>Electronics</v>
      </c>
      <c r="P877" t="str">
        <f>VLOOKUP(Table7[[#This Row],[Product_ID]],Table4_2[#All],4,FALSE)</f>
        <v>Computer</v>
      </c>
      <c r="Q877">
        <f>VLOOKUP(Table7[[#This Row],[Product_ID]],Table4_2[#All],5,FALSE)</f>
        <v>392.89</v>
      </c>
      <c r="R877">
        <f>VLOOKUP(Table7[[#This Row],[Product_ID]],Table4_2[#All],6,FALSE)</f>
        <v>320</v>
      </c>
      <c r="S877" t="s">
        <v>1789</v>
      </c>
      <c r="T877" t="str">
        <f>VLOOKUP(Table7[[#This Row],[Store_ID]],Table5[#All],2,FALSE)</f>
        <v>Hill, Wagner and Ballard</v>
      </c>
      <c r="U877" t="str">
        <f>VLOOKUP(Table7[[#This Row],[Store_ID]],Table5[#All],3,FALSE)</f>
        <v>East</v>
      </c>
      <c r="V877" t="str">
        <f>VLOOKUP(Table7[[#This Row],[Store_ID]],Table5[#All],4,FALSE)</f>
        <v>East Davidville</v>
      </c>
      <c r="W877" t="str">
        <f>VLOOKUP(Table7[[#This Row],[Store_ID]],Table5[#All],5,FALSE)</f>
        <v>Online</v>
      </c>
      <c r="X877">
        <v>4</v>
      </c>
      <c r="Y877">
        <v>762.94</v>
      </c>
      <c r="Z877">
        <v>0.09</v>
      </c>
      <c r="AA877" t="s">
        <v>1829</v>
      </c>
      <c r="AB877">
        <v>2777.1016</v>
      </c>
    </row>
    <row r="878" spans="1:28" x14ac:dyDescent="0.25">
      <c r="A878" t="s">
        <v>2702</v>
      </c>
      <c r="B878" s="2">
        <v>45242</v>
      </c>
      <c r="C878" t="s">
        <v>1518</v>
      </c>
      <c r="D878" t="str">
        <f>VLOOKUP(Table7[[#This Row],[Customer_ID]],Table1[#All],2,FALSE)</f>
        <v>Justin Lopez</v>
      </c>
      <c r="E878">
        <f t="shared" si="40"/>
        <v>12</v>
      </c>
      <c r="F878">
        <f t="shared" si="41"/>
        <v>11</v>
      </c>
      <c r="G878">
        <f t="shared" si="42"/>
        <v>2023</v>
      </c>
      <c r="H878">
        <f>VLOOKUP(Table7[[#This Row],[Customer_ID]],Table1[#All],3,FALSE)</f>
        <v>21</v>
      </c>
      <c r="I878" t="str">
        <f>VLOOKUP(Table7[[#This Row],[Customer_ID]],Table1[#All],4,FALSE)</f>
        <v>Male</v>
      </c>
      <c r="J878" t="str">
        <f>VLOOKUP(Table7[[#This Row],[Customer_ID]],Table1[#All],5,FALSE)</f>
        <v>Port Cheryl</v>
      </c>
      <c r="K878" t="str">
        <f>VLOOKUP(Table7[[#This Row],[Customer_ID]],Table1[#All],6,FALSE)</f>
        <v>Texas</v>
      </c>
      <c r="L878" t="str">
        <f>VLOOKUP(Table7[[#This Row],[Customer_ID]],Table1[#All],7,FALSE)</f>
        <v>USA</v>
      </c>
      <c r="M878" t="str">
        <f>VLOOKUP(Table7[[#This Row],[Customer_ID]],Table1[#All],8,FALSE)</f>
        <v>Gold</v>
      </c>
      <c r="N878" t="s">
        <v>1630</v>
      </c>
      <c r="O878" t="str">
        <f>VLOOKUP(Table7[[#This Row],[Product_ID]],Table4_2[#All],3,FALSE)</f>
        <v>Sports</v>
      </c>
      <c r="P878" t="str">
        <f>VLOOKUP(Table7[[#This Row],[Product_ID]],Table4_2[#All],4,FALSE)</f>
        <v>Fitness</v>
      </c>
      <c r="Q878">
        <f>VLOOKUP(Table7[[#This Row],[Product_ID]],Table4_2[#All],5,FALSE)</f>
        <v>313.26</v>
      </c>
      <c r="R878">
        <f>VLOOKUP(Table7[[#This Row],[Product_ID]],Table4_2[#All],6,FALSE)</f>
        <v>369</v>
      </c>
      <c r="S878" t="s">
        <v>1797</v>
      </c>
      <c r="T878" t="str">
        <f>VLOOKUP(Table7[[#This Row],[Store_ID]],Table5[#All],2,FALSE)</f>
        <v>Gardner, Humphrey and Contreras</v>
      </c>
      <c r="U878" t="str">
        <f>VLOOKUP(Table7[[#This Row],[Store_ID]],Table5[#All],3,FALSE)</f>
        <v>East</v>
      </c>
      <c r="V878" t="str">
        <f>VLOOKUP(Table7[[#This Row],[Store_ID]],Table5[#All],4,FALSE)</f>
        <v>Johnsonville</v>
      </c>
      <c r="W878" t="str">
        <f>VLOOKUP(Table7[[#This Row],[Store_ID]],Table5[#All],5,FALSE)</f>
        <v>Flagship</v>
      </c>
      <c r="X878">
        <v>1</v>
      </c>
      <c r="Y878">
        <v>409.03</v>
      </c>
      <c r="Z878">
        <v>0.25</v>
      </c>
      <c r="AA878" t="s">
        <v>1829</v>
      </c>
      <c r="AB878">
        <v>306.77249999999998</v>
      </c>
    </row>
    <row r="879" spans="1:28" x14ac:dyDescent="0.25">
      <c r="A879" t="s">
        <v>2703</v>
      </c>
      <c r="B879" s="2">
        <v>45411</v>
      </c>
      <c r="C879" t="s">
        <v>711</v>
      </c>
      <c r="D879" t="str">
        <f>VLOOKUP(Table7[[#This Row],[Customer_ID]],Table1[#All],2,FALSE)</f>
        <v>Jordan Wells</v>
      </c>
      <c r="E879">
        <f t="shared" si="40"/>
        <v>29</v>
      </c>
      <c r="F879">
        <f t="shared" si="41"/>
        <v>4</v>
      </c>
      <c r="G879">
        <f t="shared" si="42"/>
        <v>2024</v>
      </c>
      <c r="H879">
        <f>VLOOKUP(Table7[[#This Row],[Customer_ID]],Table1[#All],3,FALSE)</f>
        <v>47</v>
      </c>
      <c r="I879" t="str">
        <f>VLOOKUP(Table7[[#This Row],[Customer_ID]],Table1[#All],4,FALSE)</f>
        <v>Female</v>
      </c>
      <c r="J879" t="str">
        <f>VLOOKUP(Table7[[#This Row],[Customer_ID]],Table1[#All],5,FALSE)</f>
        <v xml:space="preserve">Phillipschester   </v>
      </c>
      <c r="K879" t="str">
        <f>VLOOKUP(Table7[[#This Row],[Customer_ID]],Table1[#All],6,FALSE)</f>
        <v>New Jersey</v>
      </c>
      <c r="L879" t="str">
        <f>VLOOKUP(Table7[[#This Row],[Customer_ID]],Table1[#All],7,FALSE)</f>
        <v>USA</v>
      </c>
      <c r="M879" t="str">
        <f>VLOOKUP(Table7[[#This Row],[Customer_ID]],Table1[#All],8,FALSE)</f>
        <v>Gold</v>
      </c>
      <c r="N879" t="s">
        <v>1740</v>
      </c>
      <c r="O879" t="str">
        <f>VLOOKUP(Table7[[#This Row],[Product_ID]],Table4_2[#All],3,FALSE)</f>
        <v>Clothing</v>
      </c>
      <c r="P879" t="str">
        <f>VLOOKUP(Table7[[#This Row],[Product_ID]],Table4_2[#All],4,FALSE)</f>
        <v>Outerwear</v>
      </c>
      <c r="Q879">
        <f>VLOOKUP(Table7[[#This Row],[Product_ID]],Table4_2[#All],5,FALSE)</f>
        <v>358.47</v>
      </c>
      <c r="R879">
        <f>VLOOKUP(Table7[[#This Row],[Product_ID]],Table4_2[#All],6,FALSE)</f>
        <v>143</v>
      </c>
      <c r="S879" t="s">
        <v>1810</v>
      </c>
      <c r="T879" t="str">
        <f>VLOOKUP(Table7[[#This Row],[Store_ID]],Table5[#All],2,FALSE)</f>
        <v>Guerrero-Schmitt</v>
      </c>
      <c r="U879" t="str">
        <f>VLOOKUP(Table7[[#This Row],[Store_ID]],Table5[#All],3,FALSE)</f>
        <v>East</v>
      </c>
      <c r="V879" t="str">
        <f>VLOOKUP(Table7[[#This Row],[Store_ID]],Table5[#All],4,FALSE)</f>
        <v>East Stevechester</v>
      </c>
      <c r="W879" t="str">
        <f>VLOOKUP(Table7[[#This Row],[Store_ID]],Table5[#All],5,FALSE)</f>
        <v>Flagship</v>
      </c>
      <c r="X879">
        <v>2</v>
      </c>
      <c r="Y879">
        <v>891.13</v>
      </c>
      <c r="Z879">
        <v>0.13</v>
      </c>
      <c r="AA879" t="s">
        <v>1824</v>
      </c>
      <c r="AB879">
        <v>1550.5662</v>
      </c>
    </row>
    <row r="880" spans="1:28" x14ac:dyDescent="0.25">
      <c r="A880" t="s">
        <v>2704</v>
      </c>
      <c r="B880" s="2">
        <v>45593</v>
      </c>
      <c r="C880" t="s">
        <v>130</v>
      </c>
      <c r="D880" t="str">
        <f>VLOOKUP(Table7[[#This Row],[Customer_ID]],Table1[#All],2,FALSE)</f>
        <v>Mike Jennings</v>
      </c>
      <c r="E880">
        <f t="shared" si="40"/>
        <v>28</v>
      </c>
      <c r="F880">
        <f t="shared" si="41"/>
        <v>10</v>
      </c>
      <c r="G880">
        <f t="shared" si="42"/>
        <v>2024</v>
      </c>
      <c r="H880">
        <f>VLOOKUP(Table7[[#This Row],[Customer_ID]],Table1[#All],3,FALSE)</f>
        <v>48</v>
      </c>
      <c r="I880" t="str">
        <f>VLOOKUP(Table7[[#This Row],[Customer_ID]],Table1[#All],4,FALSE)</f>
        <v>Female</v>
      </c>
      <c r="J880" t="str">
        <f>VLOOKUP(Table7[[#This Row],[Customer_ID]],Table1[#All],5,FALSE)</f>
        <v>Fostermouth</v>
      </c>
      <c r="K880" t="str">
        <f>VLOOKUP(Table7[[#This Row],[Customer_ID]],Table1[#All],6,FALSE)</f>
        <v>Arizona</v>
      </c>
      <c r="L880" t="str">
        <f>VLOOKUP(Table7[[#This Row],[Customer_ID]],Table1[#All],7,FALSE)</f>
        <v>USA</v>
      </c>
      <c r="M880" t="str">
        <f>VLOOKUP(Table7[[#This Row],[Customer_ID]],Table1[#All],8,FALSE)</f>
        <v>Gold</v>
      </c>
      <c r="N880" t="s">
        <v>1732</v>
      </c>
      <c r="O880" t="str">
        <f>VLOOKUP(Table7[[#This Row],[Product_ID]],Table4_2[#All],3,FALSE)</f>
        <v>Home</v>
      </c>
      <c r="P880" t="str">
        <f>VLOOKUP(Table7[[#This Row],[Product_ID]],Table4_2[#All],4,FALSE)</f>
        <v>Appliances</v>
      </c>
      <c r="Q880">
        <f>VLOOKUP(Table7[[#This Row],[Product_ID]],Table4_2[#All],5,FALSE)</f>
        <v>447.43</v>
      </c>
      <c r="R880">
        <f>VLOOKUP(Table7[[#This Row],[Product_ID]],Table4_2[#All],6,FALSE)</f>
        <v>191</v>
      </c>
      <c r="S880" t="s">
        <v>1804</v>
      </c>
      <c r="T880" t="str">
        <f>VLOOKUP(Table7[[#This Row],[Store_ID]],Table5[#All],2,FALSE)</f>
        <v>Frederick-Wright</v>
      </c>
      <c r="U880" t="str">
        <f>VLOOKUP(Table7[[#This Row],[Store_ID]],Table5[#All],3,FALSE)</f>
        <v>West</v>
      </c>
      <c r="V880" t="str">
        <f>VLOOKUP(Table7[[#This Row],[Store_ID]],Table5[#All],4,FALSE)</f>
        <v>New Jimmymouth</v>
      </c>
      <c r="W880" t="str">
        <f>VLOOKUP(Table7[[#This Row],[Store_ID]],Table5[#All],5,FALSE)</f>
        <v>Flagship</v>
      </c>
      <c r="X880">
        <v>1</v>
      </c>
      <c r="Y880">
        <v>553.38</v>
      </c>
      <c r="Z880">
        <v>0.21</v>
      </c>
      <c r="AA880" t="s">
        <v>1826</v>
      </c>
      <c r="AB880">
        <v>437.17020000000002</v>
      </c>
    </row>
    <row r="881" spans="1:28" x14ac:dyDescent="0.25">
      <c r="A881" t="s">
        <v>2705</v>
      </c>
      <c r="B881" s="2">
        <v>45281</v>
      </c>
      <c r="C881" t="s">
        <v>535</v>
      </c>
      <c r="D881" t="str">
        <f>VLOOKUP(Table7[[#This Row],[Customer_ID]],Table1[#All],2,FALSE)</f>
        <v>John Lawson</v>
      </c>
      <c r="E881">
        <f t="shared" si="40"/>
        <v>21</v>
      </c>
      <c r="F881">
        <f t="shared" si="41"/>
        <v>12</v>
      </c>
      <c r="G881">
        <f t="shared" si="42"/>
        <v>2023</v>
      </c>
      <c r="H881">
        <f>VLOOKUP(Table7[[#This Row],[Customer_ID]],Table1[#All],3,FALSE)</f>
        <v>41</v>
      </c>
      <c r="I881" t="str">
        <f>VLOOKUP(Table7[[#This Row],[Customer_ID]],Table1[#All],4,FALSE)</f>
        <v>Female</v>
      </c>
      <c r="J881" t="str">
        <f>VLOOKUP(Table7[[#This Row],[Customer_ID]],Table1[#All],5,FALSE)</f>
        <v>New Juliemouth</v>
      </c>
      <c r="K881" t="str">
        <f>VLOOKUP(Table7[[#This Row],[Customer_ID]],Table1[#All],6,FALSE)</f>
        <v>North Carolina</v>
      </c>
      <c r="L881" t="str">
        <f>VLOOKUP(Table7[[#This Row],[Customer_ID]],Table1[#All],7,FALSE)</f>
        <v>USA</v>
      </c>
      <c r="M881" t="str">
        <f>VLOOKUP(Table7[[#This Row],[Customer_ID]],Table1[#All],8,FALSE)</f>
        <v>Platinum</v>
      </c>
      <c r="N881" t="s">
        <v>1718</v>
      </c>
      <c r="O881" t="str">
        <f>VLOOKUP(Table7[[#This Row],[Product_ID]],Table4_2[#All],3,FALSE)</f>
        <v>Clothing</v>
      </c>
      <c r="P881" t="str">
        <f>VLOOKUP(Table7[[#This Row],[Product_ID]],Table4_2[#All],4,FALSE)</f>
        <v>Accessories</v>
      </c>
      <c r="Q881">
        <f>VLOOKUP(Table7[[#This Row],[Product_ID]],Table4_2[#All],5,FALSE)</f>
        <v>119.57</v>
      </c>
      <c r="R881">
        <f>VLOOKUP(Table7[[#This Row],[Product_ID]],Table4_2[#All],6,FALSE)</f>
        <v>210</v>
      </c>
      <c r="S881" t="s">
        <v>1797</v>
      </c>
      <c r="T881" t="str">
        <f>VLOOKUP(Table7[[#This Row],[Store_ID]],Table5[#All],2,FALSE)</f>
        <v>Gardner, Humphrey and Contreras</v>
      </c>
      <c r="U881" t="str">
        <f>VLOOKUP(Table7[[#This Row],[Store_ID]],Table5[#All],3,FALSE)</f>
        <v>East</v>
      </c>
      <c r="V881" t="str">
        <f>VLOOKUP(Table7[[#This Row],[Store_ID]],Table5[#All],4,FALSE)</f>
        <v>Johnsonville</v>
      </c>
      <c r="W881" t="str">
        <f>VLOOKUP(Table7[[#This Row],[Store_ID]],Table5[#All],5,FALSE)</f>
        <v>Flagship</v>
      </c>
      <c r="X881">
        <v>2</v>
      </c>
      <c r="Y881">
        <v>652.29999999999995</v>
      </c>
      <c r="Z881">
        <v>0.16</v>
      </c>
      <c r="AA881" t="s">
        <v>1829</v>
      </c>
      <c r="AB881">
        <v>1095.864</v>
      </c>
    </row>
    <row r="882" spans="1:28" x14ac:dyDescent="0.25">
      <c r="A882" t="s">
        <v>2706</v>
      </c>
      <c r="B882" s="2">
        <v>45575</v>
      </c>
      <c r="C882" t="s">
        <v>422</v>
      </c>
      <c r="D882" t="str">
        <f>VLOOKUP(Table7[[#This Row],[Customer_ID]],Table1[#All],2,FALSE)</f>
        <v>Michael Chang</v>
      </c>
      <c r="E882">
        <f t="shared" si="40"/>
        <v>10</v>
      </c>
      <c r="F882">
        <f t="shared" si="41"/>
        <v>10</v>
      </c>
      <c r="G882">
        <f t="shared" si="42"/>
        <v>2024</v>
      </c>
      <c r="H882">
        <f>VLOOKUP(Table7[[#This Row],[Customer_ID]],Table1[#All],3,FALSE)</f>
        <v>50</v>
      </c>
      <c r="I882" t="str">
        <f>VLOOKUP(Table7[[#This Row],[Customer_ID]],Table1[#All],4,FALSE)</f>
        <v>Male</v>
      </c>
      <c r="J882" t="str">
        <f>VLOOKUP(Table7[[#This Row],[Customer_ID]],Table1[#All],5,FALSE)</f>
        <v>Kathrynport</v>
      </c>
      <c r="K882" t="str">
        <f>VLOOKUP(Table7[[#This Row],[Customer_ID]],Table1[#All],6,FALSE)</f>
        <v>North Carolina</v>
      </c>
      <c r="L882" t="str">
        <f>VLOOKUP(Table7[[#This Row],[Customer_ID]],Table1[#All],7,FALSE)</f>
        <v>USA</v>
      </c>
      <c r="M882" t="str">
        <f>VLOOKUP(Table7[[#This Row],[Customer_ID]],Table1[#All],8,FALSE)</f>
        <v>Platinum</v>
      </c>
      <c r="N882" t="s">
        <v>1632</v>
      </c>
      <c r="O882" t="str">
        <f>VLOOKUP(Table7[[#This Row],[Product_ID]],Table4_2[#All],3,FALSE)</f>
        <v>Electronics</v>
      </c>
      <c r="P882" t="str">
        <f>VLOOKUP(Table7[[#This Row],[Product_ID]],Table4_2[#All],4,FALSE)</f>
        <v>Accessories</v>
      </c>
      <c r="Q882">
        <f>VLOOKUP(Table7[[#This Row],[Product_ID]],Table4_2[#All],5,FALSE)</f>
        <v>450.71</v>
      </c>
      <c r="R882">
        <f>VLOOKUP(Table7[[#This Row],[Product_ID]],Table4_2[#All],6,FALSE)</f>
        <v>389</v>
      </c>
      <c r="S882" t="s">
        <v>1786</v>
      </c>
      <c r="T882" t="str">
        <f>VLOOKUP(Table7[[#This Row],[Store_ID]],Table5[#All],2,FALSE)</f>
        <v>Moore, Padilla and Butler</v>
      </c>
      <c r="U882" t="str">
        <f>VLOOKUP(Table7[[#This Row],[Store_ID]],Table5[#All],3,FALSE)</f>
        <v>South</v>
      </c>
      <c r="V882" t="str">
        <f>VLOOKUP(Table7[[#This Row],[Store_ID]],Table5[#All],4,FALSE)</f>
        <v>East Johnstad</v>
      </c>
      <c r="W882" t="str">
        <f>VLOOKUP(Table7[[#This Row],[Store_ID]],Table5[#All],5,FALSE)</f>
        <v>Flagship</v>
      </c>
      <c r="X882">
        <v>4</v>
      </c>
      <c r="Y882">
        <v>194.36</v>
      </c>
      <c r="Z882">
        <v>0.18</v>
      </c>
      <c r="AA882" t="s">
        <v>1829</v>
      </c>
      <c r="AB882">
        <v>637.50080000000014</v>
      </c>
    </row>
    <row r="883" spans="1:28" x14ac:dyDescent="0.25">
      <c r="A883" t="s">
        <v>2707</v>
      </c>
      <c r="B883" s="2">
        <v>45660</v>
      </c>
      <c r="C883" t="s">
        <v>514</v>
      </c>
      <c r="D883" t="str">
        <f>VLOOKUP(Table7[[#This Row],[Customer_ID]],Table1[#All],2,FALSE)</f>
        <v>Joseph Faulkner</v>
      </c>
      <c r="E883">
        <f t="shared" si="40"/>
        <v>3</v>
      </c>
      <c r="F883">
        <f t="shared" si="41"/>
        <v>1</v>
      </c>
      <c r="G883">
        <f t="shared" si="42"/>
        <v>2025</v>
      </c>
      <c r="H883">
        <f>VLOOKUP(Table7[[#This Row],[Customer_ID]],Table1[#All],3,FALSE)</f>
        <v>31</v>
      </c>
      <c r="I883" t="str">
        <f>VLOOKUP(Table7[[#This Row],[Customer_ID]],Table1[#All],4,FALSE)</f>
        <v>Male</v>
      </c>
      <c r="J883" t="str">
        <f>VLOOKUP(Table7[[#This Row],[Customer_ID]],Table1[#All],5,FALSE)</f>
        <v>New Leahfurt</v>
      </c>
      <c r="K883" t="str">
        <f>VLOOKUP(Table7[[#This Row],[Customer_ID]],Table1[#All],6,FALSE)</f>
        <v>North Dakota</v>
      </c>
      <c r="L883" t="str">
        <f>VLOOKUP(Table7[[#This Row],[Customer_ID]],Table1[#All],7,FALSE)</f>
        <v>USA</v>
      </c>
      <c r="M883" t="str">
        <f>VLOOKUP(Table7[[#This Row],[Customer_ID]],Table1[#All],8,FALSE)</f>
        <v>Bronze</v>
      </c>
      <c r="N883" t="s">
        <v>1732</v>
      </c>
      <c r="O883" t="str">
        <f>VLOOKUP(Table7[[#This Row],[Product_ID]],Table4_2[#All],3,FALSE)</f>
        <v>Home</v>
      </c>
      <c r="P883" t="str">
        <f>VLOOKUP(Table7[[#This Row],[Product_ID]],Table4_2[#All],4,FALSE)</f>
        <v>Appliances</v>
      </c>
      <c r="Q883">
        <f>VLOOKUP(Table7[[#This Row],[Product_ID]],Table4_2[#All],5,FALSE)</f>
        <v>447.43</v>
      </c>
      <c r="R883">
        <f>VLOOKUP(Table7[[#This Row],[Product_ID]],Table4_2[#All],6,FALSE)</f>
        <v>191</v>
      </c>
      <c r="S883" t="s">
        <v>1757</v>
      </c>
      <c r="T883" t="str">
        <f>VLOOKUP(Table7[[#This Row],[Store_ID]],Table5[#All],2,FALSE)</f>
        <v>Martinez, Adkins and Johnson</v>
      </c>
      <c r="U883" t="str">
        <f>VLOOKUP(Table7[[#This Row],[Store_ID]],Table5[#All],3,FALSE)</f>
        <v>North</v>
      </c>
      <c r="V883" t="str">
        <f>VLOOKUP(Table7[[#This Row],[Store_ID]],Table5[#All],4,FALSE)</f>
        <v>Danielmouth</v>
      </c>
      <c r="W883" t="str">
        <f>VLOOKUP(Table7[[#This Row],[Store_ID]],Table5[#All],5,FALSE)</f>
        <v>Flagship</v>
      </c>
      <c r="X883">
        <v>3</v>
      </c>
      <c r="Y883">
        <v>476.37</v>
      </c>
      <c r="Z883">
        <v>0.21</v>
      </c>
      <c r="AA883" t="s">
        <v>1829</v>
      </c>
      <c r="AB883">
        <v>1128.9969000000001</v>
      </c>
    </row>
    <row r="884" spans="1:28" x14ac:dyDescent="0.25">
      <c r="A884" t="s">
        <v>2708</v>
      </c>
      <c r="B884" s="2">
        <v>45360</v>
      </c>
      <c r="C884" t="s">
        <v>1142</v>
      </c>
      <c r="D884" t="str">
        <f>VLOOKUP(Table7[[#This Row],[Customer_ID]],Table1[#All],2,FALSE)</f>
        <v>Brandon Mcbride</v>
      </c>
      <c r="E884">
        <f t="shared" si="40"/>
        <v>9</v>
      </c>
      <c r="F884">
        <f t="shared" si="41"/>
        <v>3</v>
      </c>
      <c r="G884">
        <f t="shared" si="42"/>
        <v>2024</v>
      </c>
      <c r="H884">
        <f>VLOOKUP(Table7[[#This Row],[Customer_ID]],Table1[#All],3,FALSE)</f>
        <v>63</v>
      </c>
      <c r="I884" t="str">
        <f>VLOOKUP(Table7[[#This Row],[Customer_ID]],Table1[#All],4,FALSE)</f>
        <v>Female</v>
      </c>
      <c r="J884" t="str">
        <f>VLOOKUP(Table7[[#This Row],[Customer_ID]],Table1[#All],5,FALSE)</f>
        <v>Kellyside</v>
      </c>
      <c r="K884" t="str">
        <f>VLOOKUP(Table7[[#This Row],[Customer_ID]],Table1[#All],6,FALSE)</f>
        <v>Alaska</v>
      </c>
      <c r="L884" t="str">
        <f>VLOOKUP(Table7[[#This Row],[Customer_ID]],Table1[#All],7,FALSE)</f>
        <v>USA</v>
      </c>
      <c r="M884" t="str">
        <f>VLOOKUP(Table7[[#This Row],[Customer_ID]],Table1[#All],8,FALSE)</f>
        <v>Platinum</v>
      </c>
      <c r="N884" t="s">
        <v>1628</v>
      </c>
      <c r="O884" t="str">
        <f>VLOOKUP(Table7[[#This Row],[Product_ID]],Table4_2[#All],3,FALSE)</f>
        <v>Electronics</v>
      </c>
      <c r="P884" t="str">
        <f>VLOOKUP(Table7[[#This Row],[Product_ID]],Table4_2[#All],4,FALSE)</f>
        <v>Audio</v>
      </c>
      <c r="Q884">
        <f>VLOOKUP(Table7[[#This Row],[Product_ID]],Table4_2[#All],5,FALSE)</f>
        <v>38.520000000000003</v>
      </c>
      <c r="R884">
        <f>VLOOKUP(Table7[[#This Row],[Product_ID]],Table4_2[#All],6,FALSE)</f>
        <v>378</v>
      </c>
      <c r="S884" t="s">
        <v>1773</v>
      </c>
      <c r="T884" t="str">
        <f>VLOOKUP(Table7[[#This Row],[Store_ID]],Table5[#All],2,FALSE)</f>
        <v>Gray Ltd</v>
      </c>
      <c r="U884" t="str">
        <f>VLOOKUP(Table7[[#This Row],[Store_ID]],Table5[#All],3,FALSE)</f>
        <v>North</v>
      </c>
      <c r="V884" t="str">
        <f>VLOOKUP(Table7[[#This Row],[Store_ID]],Table5[#All],4,FALSE)</f>
        <v>New Michaelchester</v>
      </c>
      <c r="W884" t="str">
        <f>VLOOKUP(Table7[[#This Row],[Store_ID]],Table5[#All],5,FALSE)</f>
        <v>Outlet</v>
      </c>
      <c r="X884">
        <v>3</v>
      </c>
      <c r="Y884">
        <v>174.57</v>
      </c>
      <c r="Z884">
        <v>0</v>
      </c>
      <c r="AA884" t="s">
        <v>1826</v>
      </c>
      <c r="AB884">
        <v>523.71</v>
      </c>
    </row>
    <row r="885" spans="1:28" x14ac:dyDescent="0.25">
      <c r="A885" t="s">
        <v>2709</v>
      </c>
      <c r="B885" s="2">
        <v>45526</v>
      </c>
      <c r="C885" t="s">
        <v>414</v>
      </c>
      <c r="D885" t="str">
        <f>VLOOKUP(Table7[[#This Row],[Customer_ID]],Table1[#All],2,FALSE)</f>
        <v>Michael Jones</v>
      </c>
      <c r="E885">
        <f t="shared" si="40"/>
        <v>22</v>
      </c>
      <c r="F885">
        <f t="shared" si="41"/>
        <v>8</v>
      </c>
      <c r="G885">
        <f t="shared" si="42"/>
        <v>2024</v>
      </c>
      <c r="H885">
        <f>VLOOKUP(Table7[[#This Row],[Customer_ID]],Table1[#All],3,FALSE)</f>
        <v>40</v>
      </c>
      <c r="I885" t="str">
        <f>VLOOKUP(Table7[[#This Row],[Customer_ID]],Table1[#All],4,FALSE)</f>
        <v>Male</v>
      </c>
      <c r="J885" t="str">
        <f>VLOOKUP(Table7[[#This Row],[Customer_ID]],Table1[#All],5,FALSE)</f>
        <v>North Edwardton</v>
      </c>
      <c r="K885" t="str">
        <f>VLOOKUP(Table7[[#This Row],[Customer_ID]],Table1[#All],6,FALSE)</f>
        <v>Tennessee</v>
      </c>
      <c r="L885" t="str">
        <f>VLOOKUP(Table7[[#This Row],[Customer_ID]],Table1[#All],7,FALSE)</f>
        <v>USA</v>
      </c>
      <c r="M885" t="str">
        <f>VLOOKUP(Table7[[#This Row],[Customer_ID]],Table1[#All],8,FALSE)</f>
        <v>Bronze</v>
      </c>
      <c r="N885" t="s">
        <v>1718</v>
      </c>
      <c r="O885" t="str">
        <f>VLOOKUP(Table7[[#This Row],[Product_ID]],Table4_2[#All],3,FALSE)</f>
        <v>Clothing</v>
      </c>
      <c r="P885" t="str">
        <f>VLOOKUP(Table7[[#This Row],[Product_ID]],Table4_2[#All],4,FALSE)</f>
        <v>Accessories</v>
      </c>
      <c r="Q885">
        <f>VLOOKUP(Table7[[#This Row],[Product_ID]],Table4_2[#All],5,FALSE)</f>
        <v>119.57</v>
      </c>
      <c r="R885">
        <f>VLOOKUP(Table7[[#This Row],[Product_ID]],Table4_2[#All],6,FALSE)</f>
        <v>210</v>
      </c>
      <c r="S885" t="s">
        <v>1752</v>
      </c>
      <c r="T885" t="str">
        <f>VLOOKUP(Table7[[#This Row],[Store_ID]],Table5[#All],2,FALSE)</f>
        <v>Rivera-Warner</v>
      </c>
      <c r="U885" t="str">
        <f>VLOOKUP(Table7[[#This Row],[Store_ID]],Table5[#All],3,FALSE)</f>
        <v>East</v>
      </c>
      <c r="V885" t="str">
        <f>VLOOKUP(Table7[[#This Row],[Store_ID]],Table5[#All],4,FALSE)</f>
        <v>Washingtonfurt</v>
      </c>
      <c r="W885" t="str">
        <f>VLOOKUP(Table7[[#This Row],[Store_ID]],Table5[#All],5,FALSE)</f>
        <v>Flagship</v>
      </c>
      <c r="X885">
        <v>3</v>
      </c>
      <c r="Y885">
        <v>762</v>
      </c>
      <c r="Z885">
        <v>0.02</v>
      </c>
      <c r="AA885" t="s">
        <v>1826</v>
      </c>
      <c r="AB885">
        <v>2240.2800000000002</v>
      </c>
    </row>
    <row r="886" spans="1:28" x14ac:dyDescent="0.25">
      <c r="A886" t="s">
        <v>2710</v>
      </c>
      <c r="B886" s="2">
        <v>45395</v>
      </c>
      <c r="C886" t="s">
        <v>1319</v>
      </c>
      <c r="D886" t="str">
        <f>VLOOKUP(Table7[[#This Row],[Customer_ID]],Table1[#All],2,FALSE)</f>
        <v>Bryce Hawkins</v>
      </c>
      <c r="E886">
        <f t="shared" si="40"/>
        <v>13</v>
      </c>
      <c r="F886">
        <f t="shared" si="41"/>
        <v>4</v>
      </c>
      <c r="G886">
        <f t="shared" si="42"/>
        <v>2024</v>
      </c>
      <c r="H886">
        <f>VLOOKUP(Table7[[#This Row],[Customer_ID]],Table1[#All],3,FALSE)</f>
        <v>40</v>
      </c>
      <c r="I886" t="str">
        <f>VLOOKUP(Table7[[#This Row],[Customer_ID]],Table1[#All],4,FALSE)</f>
        <v>Male</v>
      </c>
      <c r="J886" t="str">
        <f>VLOOKUP(Table7[[#This Row],[Customer_ID]],Table1[#All],5,FALSE)</f>
        <v>Lake Monique</v>
      </c>
      <c r="K886" t="str">
        <f>VLOOKUP(Table7[[#This Row],[Customer_ID]],Table1[#All],6,FALSE)</f>
        <v>Utah</v>
      </c>
      <c r="L886" t="str">
        <f>VLOOKUP(Table7[[#This Row],[Customer_ID]],Table1[#All],7,FALSE)</f>
        <v>USA</v>
      </c>
      <c r="M886" t="str">
        <f>VLOOKUP(Table7[[#This Row],[Customer_ID]],Table1[#All],8,FALSE)</f>
        <v>Bronze</v>
      </c>
      <c r="N886" t="s">
        <v>1692</v>
      </c>
      <c r="O886" t="str">
        <f>VLOOKUP(Table7[[#This Row],[Product_ID]],Table4_2[#All],3,FALSE)</f>
        <v>Sports</v>
      </c>
      <c r="P886" t="str">
        <f>VLOOKUP(Table7[[#This Row],[Product_ID]],Table4_2[#All],4,FALSE)</f>
        <v>Fitness</v>
      </c>
      <c r="Q886">
        <f>VLOOKUP(Table7[[#This Row],[Product_ID]],Table4_2[#All],5,FALSE)</f>
        <v>477.61</v>
      </c>
      <c r="R886">
        <f>VLOOKUP(Table7[[#This Row],[Product_ID]],Table4_2[#All],6,FALSE)</f>
        <v>300</v>
      </c>
      <c r="S886" t="s">
        <v>1813</v>
      </c>
      <c r="T886" t="str">
        <f>VLOOKUP(Table7[[#This Row],[Store_ID]],Table5[#All],2,FALSE)</f>
        <v>Mann-Austin</v>
      </c>
      <c r="U886" t="str">
        <f>VLOOKUP(Table7[[#This Row],[Store_ID]],Table5[#All],3,FALSE)</f>
        <v>East</v>
      </c>
      <c r="V886" t="str">
        <f>VLOOKUP(Table7[[#This Row],[Store_ID]],Table5[#All],4,FALSE)</f>
        <v>Vasquezborough</v>
      </c>
      <c r="W886" t="str">
        <f>VLOOKUP(Table7[[#This Row],[Store_ID]],Table5[#All],5,FALSE)</f>
        <v>Online</v>
      </c>
      <c r="X886">
        <v>1</v>
      </c>
      <c r="Y886">
        <v>44.08</v>
      </c>
      <c r="Z886">
        <v>0.05</v>
      </c>
      <c r="AA886" t="s">
        <v>1824</v>
      </c>
      <c r="AB886">
        <v>41.875999999999998</v>
      </c>
    </row>
    <row r="887" spans="1:28" x14ac:dyDescent="0.25">
      <c r="A887" t="s">
        <v>2711</v>
      </c>
      <c r="B887" s="2">
        <v>45466</v>
      </c>
      <c r="C887" t="s">
        <v>1521</v>
      </c>
      <c r="D887" t="str">
        <f>VLOOKUP(Table7[[#This Row],[Customer_ID]],Table1[#All],2,FALSE)</f>
        <v>James Berger</v>
      </c>
      <c r="E887">
        <f t="shared" si="40"/>
        <v>23</v>
      </c>
      <c r="F887">
        <f t="shared" si="41"/>
        <v>6</v>
      </c>
      <c r="G887">
        <f t="shared" si="42"/>
        <v>2024</v>
      </c>
      <c r="H887">
        <f>VLOOKUP(Table7[[#This Row],[Customer_ID]],Table1[#All],3,FALSE)</f>
        <v>23</v>
      </c>
      <c r="I887" t="str">
        <f>VLOOKUP(Table7[[#This Row],[Customer_ID]],Table1[#All],4,FALSE)</f>
        <v>Female</v>
      </c>
      <c r="J887" t="str">
        <f>VLOOKUP(Table7[[#This Row],[Customer_ID]],Table1[#All],5,FALSE)</f>
        <v>Bryanmouth</v>
      </c>
      <c r="K887" t="str">
        <f>VLOOKUP(Table7[[#This Row],[Customer_ID]],Table1[#All],6,FALSE)</f>
        <v>Delaware</v>
      </c>
      <c r="L887" t="str">
        <f>VLOOKUP(Table7[[#This Row],[Customer_ID]],Table1[#All],7,FALSE)</f>
        <v>USA</v>
      </c>
      <c r="M887" t="str">
        <f>VLOOKUP(Table7[[#This Row],[Customer_ID]],Table1[#All],8,FALSE)</f>
        <v>Bronze</v>
      </c>
      <c r="N887" t="s">
        <v>1666</v>
      </c>
      <c r="O887" t="str">
        <f>VLOOKUP(Table7[[#This Row],[Product_ID]],Table4_2[#All],3,FALSE)</f>
        <v>Beauty</v>
      </c>
      <c r="P887" t="str">
        <f>VLOOKUP(Table7[[#This Row],[Product_ID]],Table4_2[#All],4,FALSE)</f>
        <v>Haircare</v>
      </c>
      <c r="Q887">
        <f>VLOOKUP(Table7[[#This Row],[Product_ID]],Table4_2[#All],5,FALSE)</f>
        <v>17.309999999999999</v>
      </c>
      <c r="R887">
        <f>VLOOKUP(Table7[[#This Row],[Product_ID]],Table4_2[#All],6,FALSE)</f>
        <v>399</v>
      </c>
      <c r="S887" t="s">
        <v>1797</v>
      </c>
      <c r="T887" t="str">
        <f>VLOOKUP(Table7[[#This Row],[Store_ID]],Table5[#All],2,FALSE)</f>
        <v>Gardner, Humphrey and Contreras</v>
      </c>
      <c r="U887" t="str">
        <f>VLOOKUP(Table7[[#This Row],[Store_ID]],Table5[#All],3,FALSE)</f>
        <v>East</v>
      </c>
      <c r="V887" t="str">
        <f>VLOOKUP(Table7[[#This Row],[Store_ID]],Table5[#All],4,FALSE)</f>
        <v>Johnsonville</v>
      </c>
      <c r="W887" t="str">
        <f>VLOOKUP(Table7[[#This Row],[Store_ID]],Table5[#All],5,FALSE)</f>
        <v>Flagship</v>
      </c>
      <c r="X887">
        <v>1</v>
      </c>
      <c r="Y887">
        <v>992.37</v>
      </c>
      <c r="Z887">
        <v>0.24</v>
      </c>
      <c r="AA887" t="s">
        <v>1829</v>
      </c>
      <c r="AB887">
        <v>754.20119999999997</v>
      </c>
    </row>
    <row r="888" spans="1:28" x14ac:dyDescent="0.25">
      <c r="A888" t="s">
        <v>2712</v>
      </c>
      <c r="B888" s="2">
        <v>45876</v>
      </c>
      <c r="C888" t="s">
        <v>657</v>
      </c>
      <c r="D888" t="str">
        <f>VLOOKUP(Table7[[#This Row],[Customer_ID]],Table1[#All],2,FALSE)</f>
        <v>Mary Boyd</v>
      </c>
      <c r="E888">
        <f t="shared" si="40"/>
        <v>7</v>
      </c>
      <c r="F888">
        <f t="shared" si="41"/>
        <v>8</v>
      </c>
      <c r="G888">
        <f t="shared" si="42"/>
        <v>2025</v>
      </c>
      <c r="H888">
        <f>VLOOKUP(Table7[[#This Row],[Customer_ID]],Table1[#All],3,FALSE)</f>
        <v>25</v>
      </c>
      <c r="I888" t="str">
        <f>VLOOKUP(Table7[[#This Row],[Customer_ID]],Table1[#All],4,FALSE)</f>
        <v>Female</v>
      </c>
      <c r="J888" t="str">
        <f>VLOOKUP(Table7[[#This Row],[Customer_ID]],Table1[#All],5,FALSE)</f>
        <v>New Logan</v>
      </c>
      <c r="K888" t="str">
        <f>VLOOKUP(Table7[[#This Row],[Customer_ID]],Table1[#All],6,FALSE)</f>
        <v>Michigan</v>
      </c>
      <c r="L888" t="str">
        <f>VLOOKUP(Table7[[#This Row],[Customer_ID]],Table1[#All],7,FALSE)</f>
        <v>USA</v>
      </c>
      <c r="M888" t="str">
        <f>VLOOKUP(Table7[[#This Row],[Customer_ID]],Table1[#All],8,FALSE)</f>
        <v>Bronze</v>
      </c>
      <c r="N888" t="s">
        <v>1610</v>
      </c>
      <c r="O888" t="str">
        <f>VLOOKUP(Table7[[#This Row],[Product_ID]],Table4_2[#All],3,FALSE)</f>
        <v>Sports</v>
      </c>
      <c r="P888" t="str">
        <f>VLOOKUP(Table7[[#This Row],[Product_ID]],Table4_2[#All],4,FALSE)</f>
        <v>Team Sports</v>
      </c>
      <c r="Q888">
        <f>VLOOKUP(Table7[[#This Row],[Product_ID]],Table4_2[#All],5,FALSE)</f>
        <v>204.39</v>
      </c>
      <c r="R888">
        <f>VLOOKUP(Table7[[#This Row],[Product_ID]],Table4_2[#All],6,FALSE)</f>
        <v>281</v>
      </c>
      <c r="S888" t="s">
        <v>1789</v>
      </c>
      <c r="T888" t="str">
        <f>VLOOKUP(Table7[[#This Row],[Store_ID]],Table5[#All],2,FALSE)</f>
        <v>Hill, Wagner and Ballard</v>
      </c>
      <c r="U888" t="str">
        <f>VLOOKUP(Table7[[#This Row],[Store_ID]],Table5[#All],3,FALSE)</f>
        <v>East</v>
      </c>
      <c r="V888" t="str">
        <f>VLOOKUP(Table7[[#This Row],[Store_ID]],Table5[#All],4,FALSE)</f>
        <v>East Davidville</v>
      </c>
      <c r="W888" t="str">
        <f>VLOOKUP(Table7[[#This Row],[Store_ID]],Table5[#All],5,FALSE)</f>
        <v>Online</v>
      </c>
      <c r="X888">
        <v>3</v>
      </c>
      <c r="Y888">
        <v>465.4</v>
      </c>
      <c r="Z888">
        <v>0.28999999999999998</v>
      </c>
      <c r="AA888" t="s">
        <v>1829</v>
      </c>
      <c r="AB888">
        <v>991.30199999999979</v>
      </c>
    </row>
    <row r="889" spans="1:28" x14ac:dyDescent="0.25">
      <c r="A889" t="s">
        <v>2713</v>
      </c>
      <c r="B889" s="2">
        <v>45724</v>
      </c>
      <c r="C889" t="s">
        <v>1059</v>
      </c>
      <c r="D889" t="str">
        <f>VLOOKUP(Table7[[#This Row],[Customer_ID]],Table1[#All],2,FALSE)</f>
        <v>Carol Lewis</v>
      </c>
      <c r="E889">
        <f t="shared" si="40"/>
        <v>8</v>
      </c>
      <c r="F889">
        <f t="shared" si="41"/>
        <v>3</v>
      </c>
      <c r="G889">
        <f t="shared" si="42"/>
        <v>2025</v>
      </c>
      <c r="H889">
        <f>VLOOKUP(Table7[[#This Row],[Customer_ID]],Table1[#All],3,FALSE)</f>
        <v>40</v>
      </c>
      <c r="I889" t="str">
        <f>VLOOKUP(Table7[[#This Row],[Customer_ID]],Table1[#All],4,FALSE)</f>
        <v>Female</v>
      </c>
      <c r="J889" t="str">
        <f>VLOOKUP(Table7[[#This Row],[Customer_ID]],Table1[#All],5,FALSE)</f>
        <v>Ryanport</v>
      </c>
      <c r="K889" t="str">
        <f>VLOOKUP(Table7[[#This Row],[Customer_ID]],Table1[#All],6,FALSE)</f>
        <v>North Carolina</v>
      </c>
      <c r="L889" t="str">
        <f>VLOOKUP(Table7[[#This Row],[Customer_ID]],Table1[#All],7,FALSE)</f>
        <v>USA</v>
      </c>
      <c r="M889" t="str">
        <f>VLOOKUP(Table7[[#This Row],[Customer_ID]],Table1[#All],8,FALSE)</f>
        <v>Bronze</v>
      </c>
      <c r="N889" t="s">
        <v>1580</v>
      </c>
      <c r="O889" t="str">
        <f>VLOOKUP(Table7[[#This Row],[Product_ID]],Table4_2[#All],3,FALSE)</f>
        <v>Beauty</v>
      </c>
      <c r="P889" t="str">
        <f>VLOOKUP(Table7[[#This Row],[Product_ID]],Table4_2[#All],4,FALSE)</f>
        <v>Grooming</v>
      </c>
      <c r="Q889">
        <f>VLOOKUP(Table7[[#This Row],[Product_ID]],Table4_2[#All],5,FALSE)</f>
        <v>337.42</v>
      </c>
      <c r="R889">
        <f>VLOOKUP(Table7[[#This Row],[Product_ID]],Table4_2[#All],6,FALSE)</f>
        <v>256</v>
      </c>
      <c r="S889" t="s">
        <v>1789</v>
      </c>
      <c r="T889" t="str">
        <f>VLOOKUP(Table7[[#This Row],[Store_ID]],Table5[#All],2,FALSE)</f>
        <v>Hill, Wagner and Ballard</v>
      </c>
      <c r="U889" t="str">
        <f>VLOOKUP(Table7[[#This Row],[Store_ID]],Table5[#All],3,FALSE)</f>
        <v>East</v>
      </c>
      <c r="V889" t="str">
        <f>VLOOKUP(Table7[[#This Row],[Store_ID]],Table5[#All],4,FALSE)</f>
        <v>East Davidville</v>
      </c>
      <c r="W889" t="str">
        <f>VLOOKUP(Table7[[#This Row],[Store_ID]],Table5[#All],5,FALSE)</f>
        <v>Online</v>
      </c>
      <c r="X889">
        <v>2</v>
      </c>
      <c r="Y889">
        <v>693.61</v>
      </c>
      <c r="Z889">
        <v>0.15</v>
      </c>
      <c r="AA889" t="s">
        <v>1826</v>
      </c>
      <c r="AB889">
        <v>1179.1369999999999</v>
      </c>
    </row>
    <row r="890" spans="1:28" x14ac:dyDescent="0.25">
      <c r="A890" t="s">
        <v>2714</v>
      </c>
      <c r="B890" s="2">
        <v>45801</v>
      </c>
      <c r="C890" t="s">
        <v>1434</v>
      </c>
      <c r="D890" t="str">
        <f>VLOOKUP(Table7[[#This Row],[Customer_ID]],Table1[#All],2,FALSE)</f>
        <v>Ronald Ross</v>
      </c>
      <c r="E890">
        <f t="shared" si="40"/>
        <v>24</v>
      </c>
      <c r="F890">
        <f t="shared" si="41"/>
        <v>5</v>
      </c>
      <c r="G890">
        <f t="shared" si="42"/>
        <v>2025</v>
      </c>
      <c r="H890">
        <f>VLOOKUP(Table7[[#This Row],[Customer_ID]],Table1[#All],3,FALSE)</f>
        <v>28</v>
      </c>
      <c r="I890" t="str">
        <f>VLOOKUP(Table7[[#This Row],[Customer_ID]],Table1[#All],4,FALSE)</f>
        <v>Female</v>
      </c>
      <c r="J890" t="str">
        <f>VLOOKUP(Table7[[#This Row],[Customer_ID]],Table1[#All],5,FALSE)</f>
        <v>Hartmanside</v>
      </c>
      <c r="K890" t="str">
        <f>VLOOKUP(Table7[[#This Row],[Customer_ID]],Table1[#All],6,FALSE)</f>
        <v>North Carolina</v>
      </c>
      <c r="L890" t="str">
        <f>VLOOKUP(Table7[[#This Row],[Customer_ID]],Table1[#All],7,FALSE)</f>
        <v>USA</v>
      </c>
      <c r="M890" t="str">
        <f>VLOOKUP(Table7[[#This Row],[Customer_ID]],Table1[#All],8,FALSE)</f>
        <v>Silver</v>
      </c>
      <c r="N890" t="s">
        <v>1682</v>
      </c>
      <c r="O890" t="str">
        <f>VLOOKUP(Table7[[#This Row],[Product_ID]],Table4_2[#All],3,FALSE)</f>
        <v>Electronics</v>
      </c>
      <c r="P890" t="str">
        <f>VLOOKUP(Table7[[#This Row],[Product_ID]],Table4_2[#All],4,FALSE)</f>
        <v>Accessories</v>
      </c>
      <c r="Q890">
        <f>VLOOKUP(Table7[[#This Row],[Product_ID]],Table4_2[#All],5,FALSE)</f>
        <v>349.17</v>
      </c>
      <c r="R890">
        <f>VLOOKUP(Table7[[#This Row],[Product_ID]],Table4_2[#All],6,FALSE)</f>
        <v>476</v>
      </c>
      <c r="S890" t="s">
        <v>1782</v>
      </c>
      <c r="T890" t="str">
        <f>VLOOKUP(Table7[[#This Row],[Store_ID]],Table5[#All],2,FALSE)</f>
        <v>Bean, Jones and Park</v>
      </c>
      <c r="U890" t="str">
        <f>VLOOKUP(Table7[[#This Row],[Store_ID]],Table5[#All],3,FALSE)</f>
        <v>West</v>
      </c>
      <c r="V890" t="str">
        <f>VLOOKUP(Table7[[#This Row],[Store_ID]],Table5[#All],4,FALSE)</f>
        <v>Thompsonborough</v>
      </c>
      <c r="W890" t="str">
        <f>VLOOKUP(Table7[[#This Row],[Store_ID]],Table5[#All],5,FALSE)</f>
        <v>Online</v>
      </c>
      <c r="X890">
        <v>2</v>
      </c>
      <c r="Y890">
        <v>995.11</v>
      </c>
      <c r="Z890">
        <v>0.13</v>
      </c>
      <c r="AA890" t="s">
        <v>1826</v>
      </c>
      <c r="AB890">
        <v>1731.4914000000001</v>
      </c>
    </row>
    <row r="891" spans="1:28" x14ac:dyDescent="0.25">
      <c r="A891" t="s">
        <v>2715</v>
      </c>
      <c r="B891" s="2">
        <v>45749</v>
      </c>
      <c r="C891" t="s">
        <v>1190</v>
      </c>
      <c r="D891" t="str">
        <f>VLOOKUP(Table7[[#This Row],[Customer_ID]],Table1[#All],2,FALSE)</f>
        <v>Erika Padilla</v>
      </c>
      <c r="E891">
        <f t="shared" si="40"/>
        <v>2</v>
      </c>
      <c r="F891">
        <f t="shared" si="41"/>
        <v>4</v>
      </c>
      <c r="G891">
        <f t="shared" si="42"/>
        <v>2025</v>
      </c>
      <c r="H891">
        <f>VLOOKUP(Table7[[#This Row],[Customer_ID]],Table1[#All],3,FALSE)</f>
        <v>50</v>
      </c>
      <c r="I891" t="str">
        <f>VLOOKUP(Table7[[#This Row],[Customer_ID]],Table1[#All],4,FALSE)</f>
        <v>Male</v>
      </c>
      <c r="J891" t="str">
        <f>VLOOKUP(Table7[[#This Row],[Customer_ID]],Table1[#All],5,FALSE)</f>
        <v>Andrewsland</v>
      </c>
      <c r="K891" t="str">
        <f>VLOOKUP(Table7[[#This Row],[Customer_ID]],Table1[#All],6,FALSE)</f>
        <v>Alabama</v>
      </c>
      <c r="L891" t="str">
        <f>VLOOKUP(Table7[[#This Row],[Customer_ID]],Table1[#All],7,FALSE)</f>
        <v>USA</v>
      </c>
      <c r="M891" t="str">
        <f>VLOOKUP(Table7[[#This Row],[Customer_ID]],Table1[#All],8,FALSE)</f>
        <v>Silver</v>
      </c>
      <c r="N891" t="s">
        <v>1594</v>
      </c>
      <c r="O891" t="str">
        <f>VLOOKUP(Table7[[#This Row],[Product_ID]],Table4_2[#All],3,FALSE)</f>
        <v>Clothing</v>
      </c>
      <c r="P891" t="str">
        <f>VLOOKUP(Table7[[#This Row],[Product_ID]],Table4_2[#All],4,FALSE)</f>
        <v>Tops</v>
      </c>
      <c r="Q891">
        <f>VLOOKUP(Table7[[#This Row],[Product_ID]],Table4_2[#All],5,FALSE)</f>
        <v>265.73266666666666</v>
      </c>
      <c r="R891">
        <f>VLOOKUP(Table7[[#This Row],[Product_ID]],Table4_2[#All],6,FALSE)</f>
        <v>360</v>
      </c>
      <c r="S891" t="s">
        <v>1769</v>
      </c>
      <c r="T891" t="str">
        <f>VLOOKUP(Table7[[#This Row],[Store_ID]],Table5[#All],2,FALSE)</f>
        <v>Alexander Group</v>
      </c>
      <c r="U891" t="str">
        <f>VLOOKUP(Table7[[#This Row],[Store_ID]],Table5[#All],3,FALSE)</f>
        <v>South</v>
      </c>
      <c r="V891" t="str">
        <f>VLOOKUP(Table7[[#This Row],[Store_ID]],Table5[#All],4,FALSE)</f>
        <v>Port Sharon</v>
      </c>
      <c r="W891" t="str">
        <f>VLOOKUP(Table7[[#This Row],[Store_ID]],Table5[#All],5,FALSE)</f>
        <v>Online</v>
      </c>
      <c r="X891">
        <v>3</v>
      </c>
      <c r="Y891">
        <v>70.97</v>
      </c>
      <c r="Z891">
        <v>0.06</v>
      </c>
      <c r="AA891" t="s">
        <v>1829</v>
      </c>
      <c r="AB891">
        <v>200.1354</v>
      </c>
    </row>
    <row r="892" spans="1:28" x14ac:dyDescent="0.25">
      <c r="A892" t="s">
        <v>2716</v>
      </c>
      <c r="B892" s="2">
        <v>45325</v>
      </c>
      <c r="C892" t="s">
        <v>396</v>
      </c>
      <c r="D892" t="str">
        <f>VLOOKUP(Table7[[#This Row],[Customer_ID]],Table1[#All],2,FALSE)</f>
        <v>Edward Hall</v>
      </c>
      <c r="E892">
        <f t="shared" si="40"/>
        <v>3</v>
      </c>
      <c r="F892">
        <f t="shared" si="41"/>
        <v>2</v>
      </c>
      <c r="G892">
        <f t="shared" si="42"/>
        <v>2024</v>
      </c>
      <c r="H892">
        <f>VLOOKUP(Table7[[#This Row],[Customer_ID]],Table1[#All],3,FALSE)</f>
        <v>51</v>
      </c>
      <c r="I892" t="str">
        <f>VLOOKUP(Table7[[#This Row],[Customer_ID]],Table1[#All],4,FALSE)</f>
        <v>Male</v>
      </c>
      <c r="J892" t="str">
        <f>VLOOKUP(Table7[[#This Row],[Customer_ID]],Table1[#All],5,FALSE)</f>
        <v>New William</v>
      </c>
      <c r="K892" t="str">
        <f>VLOOKUP(Table7[[#This Row],[Customer_ID]],Table1[#All],6,FALSE)</f>
        <v>New Mexico</v>
      </c>
      <c r="L892" t="str">
        <f>VLOOKUP(Table7[[#This Row],[Customer_ID]],Table1[#All],7,FALSE)</f>
        <v>USA</v>
      </c>
      <c r="M892" t="str">
        <f>VLOOKUP(Table7[[#This Row],[Customer_ID]],Table1[#All],8,FALSE)</f>
        <v>Gold</v>
      </c>
      <c r="N892" t="s">
        <v>1714</v>
      </c>
      <c r="O892" t="str">
        <f>VLOOKUP(Table7[[#This Row],[Product_ID]],Table4_2[#All],3,FALSE)</f>
        <v>Beauty</v>
      </c>
      <c r="P892" t="str">
        <f>VLOOKUP(Table7[[#This Row],[Product_ID]],Table4_2[#All],4,FALSE)</f>
        <v>Skincare</v>
      </c>
      <c r="Q892">
        <f>VLOOKUP(Table7[[#This Row],[Product_ID]],Table4_2[#All],5,FALSE)</f>
        <v>250.41615384615383</v>
      </c>
      <c r="R892">
        <f>VLOOKUP(Table7[[#This Row],[Product_ID]],Table4_2[#All],6,FALSE)</f>
        <v>159</v>
      </c>
      <c r="S892" t="s">
        <v>1786</v>
      </c>
      <c r="T892" t="str">
        <f>VLOOKUP(Table7[[#This Row],[Store_ID]],Table5[#All],2,FALSE)</f>
        <v>Moore, Padilla and Butler</v>
      </c>
      <c r="U892" t="str">
        <f>VLOOKUP(Table7[[#This Row],[Store_ID]],Table5[#All],3,FALSE)</f>
        <v>South</v>
      </c>
      <c r="V892" t="str">
        <f>VLOOKUP(Table7[[#This Row],[Store_ID]],Table5[#All],4,FALSE)</f>
        <v>East Johnstad</v>
      </c>
      <c r="W892" t="str">
        <f>VLOOKUP(Table7[[#This Row],[Store_ID]],Table5[#All],5,FALSE)</f>
        <v>Flagship</v>
      </c>
      <c r="X892">
        <v>3</v>
      </c>
      <c r="Y892">
        <v>470.42</v>
      </c>
      <c r="Z892">
        <v>0.16</v>
      </c>
      <c r="AA892" t="s">
        <v>1824</v>
      </c>
      <c r="AB892">
        <v>1185.4584</v>
      </c>
    </row>
    <row r="893" spans="1:28" x14ac:dyDescent="0.25">
      <c r="A893" t="s">
        <v>2717</v>
      </c>
      <c r="B893" s="2">
        <v>45932</v>
      </c>
      <c r="C893" t="s">
        <v>990</v>
      </c>
      <c r="D893" t="str">
        <f>VLOOKUP(Table7[[#This Row],[Customer_ID]],Table1[#All],2,FALSE)</f>
        <v>Elizabeth Johnson</v>
      </c>
      <c r="E893">
        <f t="shared" si="40"/>
        <v>2</v>
      </c>
      <c r="F893">
        <f t="shared" si="41"/>
        <v>10</v>
      </c>
      <c r="G893">
        <f t="shared" si="42"/>
        <v>2025</v>
      </c>
      <c r="H893">
        <f>VLOOKUP(Table7[[#This Row],[Customer_ID]],Table1[#All],3,FALSE)</f>
        <v>53</v>
      </c>
      <c r="I893" t="str">
        <f>VLOOKUP(Table7[[#This Row],[Customer_ID]],Table1[#All],4,FALSE)</f>
        <v>Female</v>
      </c>
      <c r="J893" t="str">
        <f>VLOOKUP(Table7[[#This Row],[Customer_ID]],Table1[#All],5,FALSE)</f>
        <v>Anitaland</v>
      </c>
      <c r="K893" t="str">
        <f>VLOOKUP(Table7[[#This Row],[Customer_ID]],Table1[#All],6,FALSE)</f>
        <v>Washington</v>
      </c>
      <c r="L893" t="str">
        <f>VLOOKUP(Table7[[#This Row],[Customer_ID]],Table1[#All],7,FALSE)</f>
        <v>USA</v>
      </c>
      <c r="M893" t="str">
        <f>VLOOKUP(Table7[[#This Row],[Customer_ID]],Table1[#All],8,FALSE)</f>
        <v>Silver</v>
      </c>
      <c r="N893" t="s">
        <v>1720</v>
      </c>
      <c r="O893" t="str">
        <f>VLOOKUP(Table7[[#This Row],[Product_ID]],Table4_2[#All],3,FALSE)</f>
        <v>Home</v>
      </c>
      <c r="P893" t="str">
        <f>VLOOKUP(Table7[[#This Row],[Product_ID]],Table4_2[#All],4,FALSE)</f>
        <v>Kitchen</v>
      </c>
      <c r="Q893">
        <f>VLOOKUP(Table7[[#This Row],[Product_ID]],Table4_2[#All],5,FALSE)</f>
        <v>176.07</v>
      </c>
      <c r="R893">
        <f>VLOOKUP(Table7[[#This Row],[Product_ID]],Table4_2[#All],6,FALSE)</f>
        <v>82</v>
      </c>
      <c r="S893" t="s">
        <v>1804</v>
      </c>
      <c r="T893" t="str">
        <f>VLOOKUP(Table7[[#This Row],[Store_ID]],Table5[#All],2,FALSE)</f>
        <v>Frederick-Wright</v>
      </c>
      <c r="U893" t="str">
        <f>VLOOKUP(Table7[[#This Row],[Store_ID]],Table5[#All],3,FALSE)</f>
        <v>West</v>
      </c>
      <c r="V893" t="str">
        <f>VLOOKUP(Table7[[#This Row],[Store_ID]],Table5[#All],4,FALSE)</f>
        <v>New Jimmymouth</v>
      </c>
      <c r="W893" t="str">
        <f>VLOOKUP(Table7[[#This Row],[Store_ID]],Table5[#All],5,FALSE)</f>
        <v>Flagship</v>
      </c>
      <c r="X893">
        <v>2</v>
      </c>
      <c r="Y893">
        <v>215.59</v>
      </c>
      <c r="Z893">
        <v>0.18</v>
      </c>
      <c r="AA893" t="s">
        <v>1824</v>
      </c>
      <c r="AB893">
        <v>353.56760000000003</v>
      </c>
    </row>
    <row r="894" spans="1:28" x14ac:dyDescent="0.25">
      <c r="A894" t="s">
        <v>2718</v>
      </c>
      <c r="B894" s="2">
        <v>45895</v>
      </c>
      <c r="C894" t="s">
        <v>767</v>
      </c>
      <c r="D894" t="str">
        <f>VLOOKUP(Table7[[#This Row],[Customer_ID]],Table1[#All],2,FALSE)</f>
        <v>Maria Hill</v>
      </c>
      <c r="E894">
        <f t="shared" si="40"/>
        <v>26</v>
      </c>
      <c r="F894">
        <f t="shared" si="41"/>
        <v>8</v>
      </c>
      <c r="G894">
        <f t="shared" si="42"/>
        <v>2025</v>
      </c>
      <c r="H894">
        <f>VLOOKUP(Table7[[#This Row],[Customer_ID]],Table1[#All],3,FALSE)</f>
        <v>58</v>
      </c>
      <c r="I894" t="str">
        <f>VLOOKUP(Table7[[#This Row],[Customer_ID]],Table1[#All],4,FALSE)</f>
        <v>Female</v>
      </c>
      <c r="J894" t="str">
        <f>VLOOKUP(Table7[[#This Row],[Customer_ID]],Table1[#All],5,FALSE)</f>
        <v>Zamoraborough</v>
      </c>
      <c r="K894" t="str">
        <f>VLOOKUP(Table7[[#This Row],[Customer_ID]],Table1[#All],6,FALSE)</f>
        <v>Nevada</v>
      </c>
      <c r="L894" t="str">
        <f>VLOOKUP(Table7[[#This Row],[Customer_ID]],Table1[#All],7,FALSE)</f>
        <v>USA</v>
      </c>
      <c r="M894" t="str">
        <f>VLOOKUP(Table7[[#This Row],[Customer_ID]],Table1[#All],8,FALSE)</f>
        <v>Platinum</v>
      </c>
      <c r="N894" t="s">
        <v>1732</v>
      </c>
      <c r="O894" t="str">
        <f>VLOOKUP(Table7[[#This Row],[Product_ID]],Table4_2[#All],3,FALSE)</f>
        <v>Home</v>
      </c>
      <c r="P894" t="str">
        <f>VLOOKUP(Table7[[#This Row],[Product_ID]],Table4_2[#All],4,FALSE)</f>
        <v>Appliances</v>
      </c>
      <c r="Q894">
        <f>VLOOKUP(Table7[[#This Row],[Product_ID]],Table4_2[#All],5,FALSE)</f>
        <v>447.43</v>
      </c>
      <c r="R894">
        <f>VLOOKUP(Table7[[#This Row],[Product_ID]],Table4_2[#All],6,FALSE)</f>
        <v>191</v>
      </c>
      <c r="S894" t="s">
        <v>1752</v>
      </c>
      <c r="T894" t="str">
        <f>VLOOKUP(Table7[[#This Row],[Store_ID]],Table5[#All],2,FALSE)</f>
        <v>Rivera-Warner</v>
      </c>
      <c r="U894" t="str">
        <f>VLOOKUP(Table7[[#This Row],[Store_ID]],Table5[#All],3,FALSE)</f>
        <v>East</v>
      </c>
      <c r="V894" t="str">
        <f>VLOOKUP(Table7[[#This Row],[Store_ID]],Table5[#All],4,FALSE)</f>
        <v>Washingtonfurt</v>
      </c>
      <c r="W894" t="str">
        <f>VLOOKUP(Table7[[#This Row],[Store_ID]],Table5[#All],5,FALSE)</f>
        <v>Flagship</v>
      </c>
      <c r="X894">
        <v>1</v>
      </c>
      <c r="Y894">
        <v>533.79999999999995</v>
      </c>
      <c r="Z894">
        <v>0.27</v>
      </c>
      <c r="AA894" t="s">
        <v>1829</v>
      </c>
      <c r="AB894">
        <v>389.67399999999998</v>
      </c>
    </row>
    <row r="895" spans="1:28" x14ac:dyDescent="0.25">
      <c r="A895" t="s">
        <v>2719</v>
      </c>
      <c r="B895" s="2">
        <v>45614</v>
      </c>
      <c r="C895" t="s">
        <v>335</v>
      </c>
      <c r="D895" t="str">
        <f>VLOOKUP(Table7[[#This Row],[Customer_ID]],Table1[#All],2,FALSE)</f>
        <v>Christy Vasquez</v>
      </c>
      <c r="E895">
        <f t="shared" si="40"/>
        <v>18</v>
      </c>
      <c r="F895">
        <f t="shared" si="41"/>
        <v>11</v>
      </c>
      <c r="G895">
        <f t="shared" si="42"/>
        <v>2024</v>
      </c>
      <c r="H895">
        <f>VLOOKUP(Table7[[#This Row],[Customer_ID]],Table1[#All],3,FALSE)</f>
        <v>28</v>
      </c>
      <c r="I895" t="str">
        <f>VLOOKUP(Table7[[#This Row],[Customer_ID]],Table1[#All],4,FALSE)</f>
        <v>Female</v>
      </c>
      <c r="J895" t="str">
        <f>VLOOKUP(Table7[[#This Row],[Customer_ID]],Table1[#All],5,FALSE)</f>
        <v>Port Travisstad</v>
      </c>
      <c r="K895" t="str">
        <f>VLOOKUP(Table7[[#This Row],[Customer_ID]],Table1[#All],6,FALSE)</f>
        <v>South Carolina</v>
      </c>
      <c r="L895" t="str">
        <f>VLOOKUP(Table7[[#This Row],[Customer_ID]],Table1[#All],7,FALSE)</f>
        <v>USA</v>
      </c>
      <c r="M895" t="str">
        <f>VLOOKUP(Table7[[#This Row],[Customer_ID]],Table1[#All],8,FALSE)</f>
        <v>Gold</v>
      </c>
      <c r="N895" t="s">
        <v>1612</v>
      </c>
      <c r="O895" t="str">
        <f>VLOOKUP(Table7[[#This Row],[Product_ID]],Table4_2[#All],3,FALSE)</f>
        <v>Beauty</v>
      </c>
      <c r="P895" t="str">
        <f>VLOOKUP(Table7[[#This Row],[Product_ID]],Table4_2[#All],4,FALSE)</f>
        <v>Skincare</v>
      </c>
      <c r="Q895">
        <f>VLOOKUP(Table7[[#This Row],[Product_ID]],Table4_2[#All],5,FALSE)</f>
        <v>283.83</v>
      </c>
      <c r="R895">
        <f>VLOOKUP(Table7[[#This Row],[Product_ID]],Table4_2[#All],6,FALSE)</f>
        <v>244</v>
      </c>
      <c r="S895" t="s">
        <v>1766</v>
      </c>
      <c r="T895" t="str">
        <f>VLOOKUP(Table7[[#This Row],[Store_ID]],Table5[#All],2,FALSE)</f>
        <v>Johnson-Wright</v>
      </c>
      <c r="U895" t="str">
        <f>VLOOKUP(Table7[[#This Row],[Store_ID]],Table5[#All],3,FALSE)</f>
        <v>North</v>
      </c>
      <c r="V895" t="str">
        <f>VLOOKUP(Table7[[#This Row],[Store_ID]],Table5[#All],4,FALSE)</f>
        <v>Hoodberg</v>
      </c>
      <c r="W895" t="str">
        <f>VLOOKUP(Table7[[#This Row],[Store_ID]],Table5[#All],5,FALSE)</f>
        <v>Outlet</v>
      </c>
      <c r="X895">
        <v>2</v>
      </c>
      <c r="Y895">
        <v>732.67</v>
      </c>
      <c r="Z895">
        <v>0.24</v>
      </c>
      <c r="AA895" t="s">
        <v>1826</v>
      </c>
      <c r="AB895">
        <v>1113.6584</v>
      </c>
    </row>
    <row r="896" spans="1:28" x14ac:dyDescent="0.25">
      <c r="A896" t="s">
        <v>2720</v>
      </c>
      <c r="B896" s="2">
        <v>45247</v>
      </c>
      <c r="C896" t="s">
        <v>1504</v>
      </c>
      <c r="D896" t="str">
        <f>VLOOKUP(Table7[[#This Row],[Customer_ID]],Table1[#All],2,FALSE)</f>
        <v>Melinda Thomas</v>
      </c>
      <c r="E896">
        <f t="shared" si="40"/>
        <v>17</v>
      </c>
      <c r="F896">
        <f t="shared" si="41"/>
        <v>11</v>
      </c>
      <c r="G896">
        <f t="shared" si="42"/>
        <v>2023</v>
      </c>
      <c r="H896">
        <f>VLOOKUP(Table7[[#This Row],[Customer_ID]],Table1[#All],3,FALSE)</f>
        <v>42</v>
      </c>
      <c r="I896" t="str">
        <f>VLOOKUP(Table7[[#This Row],[Customer_ID]],Table1[#All],4,FALSE)</f>
        <v>Female</v>
      </c>
      <c r="J896" t="str">
        <f>VLOOKUP(Table7[[#This Row],[Customer_ID]],Table1[#All],5,FALSE)</f>
        <v>Lake Elizabethside</v>
      </c>
      <c r="K896" t="str">
        <f>VLOOKUP(Table7[[#This Row],[Customer_ID]],Table1[#All],6,FALSE)</f>
        <v>Indiana</v>
      </c>
      <c r="L896" t="str">
        <f>VLOOKUP(Table7[[#This Row],[Customer_ID]],Table1[#All],7,FALSE)</f>
        <v>USA</v>
      </c>
      <c r="M896" t="str">
        <f>VLOOKUP(Table7[[#This Row],[Customer_ID]],Table1[#All],8,FALSE)</f>
        <v>Silver</v>
      </c>
      <c r="N896" t="s">
        <v>1668</v>
      </c>
      <c r="O896" t="str">
        <f>VLOOKUP(Table7[[#This Row],[Product_ID]],Table4_2[#All],3,FALSE)</f>
        <v>Beauty</v>
      </c>
      <c r="P896" t="str">
        <f>VLOOKUP(Table7[[#This Row],[Product_ID]],Table4_2[#All],4,FALSE)</f>
        <v>Fragrance</v>
      </c>
      <c r="Q896">
        <f>VLOOKUP(Table7[[#This Row],[Product_ID]],Table4_2[#All],5,FALSE)</f>
        <v>482.75</v>
      </c>
      <c r="R896">
        <f>VLOOKUP(Table7[[#This Row],[Product_ID]],Table4_2[#All],6,FALSE)</f>
        <v>444</v>
      </c>
      <c r="S896" t="s">
        <v>1797</v>
      </c>
      <c r="T896" t="str">
        <f>VLOOKUP(Table7[[#This Row],[Store_ID]],Table5[#All],2,FALSE)</f>
        <v>Gardner, Humphrey and Contreras</v>
      </c>
      <c r="U896" t="str">
        <f>VLOOKUP(Table7[[#This Row],[Store_ID]],Table5[#All],3,FALSE)</f>
        <v>East</v>
      </c>
      <c r="V896" t="str">
        <f>VLOOKUP(Table7[[#This Row],[Store_ID]],Table5[#All],4,FALSE)</f>
        <v>Johnsonville</v>
      </c>
      <c r="W896" t="str">
        <f>VLOOKUP(Table7[[#This Row],[Store_ID]],Table5[#All],5,FALSE)</f>
        <v>Flagship</v>
      </c>
      <c r="X896">
        <v>4</v>
      </c>
      <c r="Y896">
        <v>106.48</v>
      </c>
      <c r="Z896">
        <v>0.1</v>
      </c>
      <c r="AA896" t="s">
        <v>1829</v>
      </c>
      <c r="AB896">
        <v>383.32799999999997</v>
      </c>
    </row>
    <row r="897" spans="1:28" x14ac:dyDescent="0.25">
      <c r="A897" t="s">
        <v>2721</v>
      </c>
      <c r="B897" s="2">
        <v>45696</v>
      </c>
      <c r="C897" t="s">
        <v>372</v>
      </c>
      <c r="D897" t="str">
        <f>VLOOKUP(Table7[[#This Row],[Customer_ID]],Table1[#All],2,FALSE)</f>
        <v>Lance Baker</v>
      </c>
      <c r="E897">
        <f t="shared" si="40"/>
        <v>8</v>
      </c>
      <c r="F897">
        <f t="shared" si="41"/>
        <v>2</v>
      </c>
      <c r="G897">
        <f t="shared" si="42"/>
        <v>2025</v>
      </c>
      <c r="H897">
        <f>VLOOKUP(Table7[[#This Row],[Customer_ID]],Table1[#All],3,FALSE)</f>
        <v>50</v>
      </c>
      <c r="I897" t="str">
        <f>VLOOKUP(Table7[[#This Row],[Customer_ID]],Table1[#All],4,FALSE)</f>
        <v>Female</v>
      </c>
      <c r="J897" t="str">
        <f>VLOOKUP(Table7[[#This Row],[Customer_ID]],Table1[#All],5,FALSE)</f>
        <v>Port Victoria</v>
      </c>
      <c r="K897" t="str">
        <f>VLOOKUP(Table7[[#This Row],[Customer_ID]],Table1[#All],6,FALSE)</f>
        <v>Florida</v>
      </c>
      <c r="L897" t="str">
        <f>VLOOKUP(Table7[[#This Row],[Customer_ID]],Table1[#All],7,FALSE)</f>
        <v>USA</v>
      </c>
      <c r="M897" t="str">
        <f>VLOOKUP(Table7[[#This Row],[Customer_ID]],Table1[#All],8,FALSE)</f>
        <v>Gold</v>
      </c>
      <c r="N897" t="s">
        <v>1662</v>
      </c>
      <c r="O897" t="str">
        <f>VLOOKUP(Table7[[#This Row],[Product_ID]],Table4_2[#All],3,FALSE)</f>
        <v>Sports</v>
      </c>
      <c r="P897" t="str">
        <f>VLOOKUP(Table7[[#This Row],[Product_ID]],Table4_2[#All],4,FALSE)</f>
        <v>Fitness</v>
      </c>
      <c r="Q897">
        <f>VLOOKUP(Table7[[#This Row],[Product_ID]],Table4_2[#All],5,FALSE)</f>
        <v>30.62</v>
      </c>
      <c r="R897">
        <f>VLOOKUP(Table7[[#This Row],[Product_ID]],Table4_2[#All],6,FALSE)</f>
        <v>138</v>
      </c>
      <c r="S897" t="s">
        <v>1766</v>
      </c>
      <c r="T897" t="str">
        <f>VLOOKUP(Table7[[#This Row],[Store_ID]],Table5[#All],2,FALSE)</f>
        <v>Johnson-Wright</v>
      </c>
      <c r="U897" t="str">
        <f>VLOOKUP(Table7[[#This Row],[Store_ID]],Table5[#All],3,FALSE)</f>
        <v>North</v>
      </c>
      <c r="V897" t="str">
        <f>VLOOKUP(Table7[[#This Row],[Store_ID]],Table5[#All],4,FALSE)</f>
        <v>Hoodberg</v>
      </c>
      <c r="W897" t="str">
        <f>VLOOKUP(Table7[[#This Row],[Store_ID]],Table5[#All],5,FALSE)</f>
        <v>Outlet</v>
      </c>
      <c r="X897">
        <v>1</v>
      </c>
      <c r="Y897">
        <v>38.950000000000003</v>
      </c>
      <c r="Z897">
        <v>0.28000000000000003</v>
      </c>
      <c r="AA897" t="s">
        <v>1824</v>
      </c>
      <c r="AB897">
        <v>28.044</v>
      </c>
    </row>
    <row r="898" spans="1:28" x14ac:dyDescent="0.25">
      <c r="A898" t="s">
        <v>2722</v>
      </c>
      <c r="B898" s="2">
        <v>45294</v>
      </c>
      <c r="C898" t="s">
        <v>1337</v>
      </c>
      <c r="D898" t="str">
        <f>VLOOKUP(Table7[[#This Row],[Customer_ID]],Table1[#All],2,FALSE)</f>
        <v>John Smith</v>
      </c>
      <c r="E898">
        <f t="shared" ref="E898:E961" si="43">DAY(B898)</f>
        <v>3</v>
      </c>
      <c r="F898">
        <f t="shared" ref="F898:F961" si="44">MONTH(B898)</f>
        <v>1</v>
      </c>
      <c r="G898">
        <f t="shared" ref="G898:G961" si="45">YEAR(B898)</f>
        <v>2024</v>
      </c>
      <c r="H898">
        <f>VLOOKUP(Table7[[#This Row],[Customer_ID]],Table1[#All],3,FALSE)</f>
        <v>27</v>
      </c>
      <c r="I898" t="str">
        <f>VLOOKUP(Table7[[#This Row],[Customer_ID]],Table1[#All],4,FALSE)</f>
        <v>Male</v>
      </c>
      <c r="J898" t="str">
        <f>VLOOKUP(Table7[[#This Row],[Customer_ID]],Table1[#All],5,FALSE)</f>
        <v>South Andrewport</v>
      </c>
      <c r="K898" t="str">
        <f>VLOOKUP(Table7[[#This Row],[Customer_ID]],Table1[#All],6,FALSE)</f>
        <v>California</v>
      </c>
      <c r="L898" t="str">
        <f>VLOOKUP(Table7[[#This Row],[Customer_ID]],Table1[#All],7,FALSE)</f>
        <v>USA</v>
      </c>
      <c r="M898" t="str">
        <f>VLOOKUP(Table7[[#This Row],[Customer_ID]],Table1[#All],8,FALSE)</f>
        <v>Platinum</v>
      </c>
      <c r="N898" t="s">
        <v>1740</v>
      </c>
      <c r="O898" t="str">
        <f>VLOOKUP(Table7[[#This Row],[Product_ID]],Table4_2[#All],3,FALSE)</f>
        <v>Clothing</v>
      </c>
      <c r="P898" t="str">
        <f>VLOOKUP(Table7[[#This Row],[Product_ID]],Table4_2[#All],4,FALSE)</f>
        <v>Outerwear</v>
      </c>
      <c r="Q898">
        <f>VLOOKUP(Table7[[#This Row],[Product_ID]],Table4_2[#All],5,FALSE)</f>
        <v>358.47</v>
      </c>
      <c r="R898">
        <f>VLOOKUP(Table7[[#This Row],[Product_ID]],Table4_2[#All],6,FALSE)</f>
        <v>143</v>
      </c>
      <c r="S898" t="s">
        <v>1804</v>
      </c>
      <c r="T898" t="str">
        <f>VLOOKUP(Table7[[#This Row],[Store_ID]],Table5[#All],2,FALSE)</f>
        <v>Frederick-Wright</v>
      </c>
      <c r="U898" t="str">
        <f>VLOOKUP(Table7[[#This Row],[Store_ID]],Table5[#All],3,FALSE)</f>
        <v>West</v>
      </c>
      <c r="V898" t="str">
        <f>VLOOKUP(Table7[[#This Row],[Store_ID]],Table5[#All],4,FALSE)</f>
        <v>New Jimmymouth</v>
      </c>
      <c r="W898" t="str">
        <f>VLOOKUP(Table7[[#This Row],[Store_ID]],Table5[#All],5,FALSE)</f>
        <v>Flagship</v>
      </c>
      <c r="X898">
        <v>1</v>
      </c>
      <c r="Y898">
        <v>835.17</v>
      </c>
      <c r="Z898">
        <v>0.02</v>
      </c>
      <c r="AA898" t="s">
        <v>1829</v>
      </c>
      <c r="AB898">
        <v>818.46659999999997</v>
      </c>
    </row>
    <row r="899" spans="1:28" x14ac:dyDescent="0.25">
      <c r="A899" t="s">
        <v>2723</v>
      </c>
      <c r="B899" s="2">
        <v>45389</v>
      </c>
      <c r="C899" t="s">
        <v>458</v>
      </c>
      <c r="D899" t="str">
        <f>VLOOKUP(Table7[[#This Row],[Customer_ID]],Table1[#All],2,FALSE)</f>
        <v>Morgan Bowen</v>
      </c>
      <c r="E899">
        <f t="shared" si="43"/>
        <v>7</v>
      </c>
      <c r="F899">
        <f t="shared" si="44"/>
        <v>4</v>
      </c>
      <c r="G899">
        <f t="shared" si="45"/>
        <v>2024</v>
      </c>
      <c r="H899">
        <f>VLOOKUP(Table7[[#This Row],[Customer_ID]],Table1[#All],3,FALSE)</f>
        <v>54</v>
      </c>
      <c r="I899" t="str">
        <f>VLOOKUP(Table7[[#This Row],[Customer_ID]],Table1[#All],4,FALSE)</f>
        <v>Male</v>
      </c>
      <c r="J899" t="str">
        <f>VLOOKUP(Table7[[#This Row],[Customer_ID]],Table1[#All],5,FALSE)</f>
        <v>Parksfort</v>
      </c>
      <c r="K899" t="str">
        <f>VLOOKUP(Table7[[#This Row],[Customer_ID]],Table1[#All],6,FALSE)</f>
        <v>Washington</v>
      </c>
      <c r="L899" t="str">
        <f>VLOOKUP(Table7[[#This Row],[Customer_ID]],Table1[#All],7,FALSE)</f>
        <v>USA</v>
      </c>
      <c r="M899" t="str">
        <f>VLOOKUP(Table7[[#This Row],[Customer_ID]],Table1[#All],8,FALSE)</f>
        <v>Gold</v>
      </c>
      <c r="N899" t="s">
        <v>1714</v>
      </c>
      <c r="O899" t="str">
        <f>VLOOKUP(Table7[[#This Row],[Product_ID]],Table4_2[#All],3,FALSE)</f>
        <v>Beauty</v>
      </c>
      <c r="P899" t="str">
        <f>VLOOKUP(Table7[[#This Row],[Product_ID]],Table4_2[#All],4,FALSE)</f>
        <v>Skincare</v>
      </c>
      <c r="Q899">
        <f>VLOOKUP(Table7[[#This Row],[Product_ID]],Table4_2[#All],5,FALSE)</f>
        <v>250.41615384615383</v>
      </c>
      <c r="R899">
        <f>VLOOKUP(Table7[[#This Row],[Product_ID]],Table4_2[#All],6,FALSE)</f>
        <v>159</v>
      </c>
      <c r="S899" t="s">
        <v>1766</v>
      </c>
      <c r="T899" t="str">
        <f>VLOOKUP(Table7[[#This Row],[Store_ID]],Table5[#All],2,FALSE)</f>
        <v>Johnson-Wright</v>
      </c>
      <c r="U899" t="str">
        <f>VLOOKUP(Table7[[#This Row],[Store_ID]],Table5[#All],3,FALSE)</f>
        <v>North</v>
      </c>
      <c r="V899" t="str">
        <f>VLOOKUP(Table7[[#This Row],[Store_ID]],Table5[#All],4,FALSE)</f>
        <v>Hoodberg</v>
      </c>
      <c r="W899" t="str">
        <f>VLOOKUP(Table7[[#This Row],[Store_ID]],Table5[#All],5,FALSE)</f>
        <v>Outlet</v>
      </c>
      <c r="X899">
        <v>1</v>
      </c>
      <c r="Y899">
        <v>113.07</v>
      </c>
      <c r="Z899">
        <v>0.24</v>
      </c>
      <c r="AA899" t="s">
        <v>1824</v>
      </c>
      <c r="AB899">
        <v>85.933199999999999</v>
      </c>
    </row>
    <row r="900" spans="1:28" x14ac:dyDescent="0.25">
      <c r="A900" t="s">
        <v>2724</v>
      </c>
      <c r="B900" s="2">
        <v>45930</v>
      </c>
      <c r="C900" t="s">
        <v>1437</v>
      </c>
      <c r="D900" t="str">
        <f>VLOOKUP(Table7[[#This Row],[Customer_ID]],Table1[#All],2,FALSE)</f>
        <v>Cynthia Parrish</v>
      </c>
      <c r="E900">
        <f t="shared" si="43"/>
        <v>30</v>
      </c>
      <c r="F900">
        <f t="shared" si="44"/>
        <v>9</v>
      </c>
      <c r="G900">
        <f t="shared" si="45"/>
        <v>2025</v>
      </c>
      <c r="H900">
        <f>VLOOKUP(Table7[[#This Row],[Customer_ID]],Table1[#All],3,FALSE)</f>
        <v>18</v>
      </c>
      <c r="I900" t="str">
        <f>VLOOKUP(Table7[[#This Row],[Customer_ID]],Table1[#All],4,FALSE)</f>
        <v>Male</v>
      </c>
      <c r="J900" t="str">
        <f>VLOOKUP(Table7[[#This Row],[Customer_ID]],Table1[#All],5,FALSE)</f>
        <v>Espinozaberg</v>
      </c>
      <c r="K900" t="str">
        <f>VLOOKUP(Table7[[#This Row],[Customer_ID]],Table1[#All],6,FALSE)</f>
        <v>Minnesota</v>
      </c>
      <c r="L900" t="str">
        <f>VLOOKUP(Table7[[#This Row],[Customer_ID]],Table1[#All],7,FALSE)</f>
        <v>USA</v>
      </c>
      <c r="M900" t="str">
        <f>VLOOKUP(Table7[[#This Row],[Customer_ID]],Table1[#All],8,FALSE)</f>
        <v>Silver</v>
      </c>
      <c r="N900" t="s">
        <v>1736</v>
      </c>
      <c r="O900" t="str">
        <f>VLOOKUP(Table7[[#This Row],[Product_ID]],Table4_2[#All],3,FALSE)</f>
        <v>Beauty</v>
      </c>
      <c r="P900" t="str">
        <f>VLOOKUP(Table7[[#This Row],[Product_ID]],Table4_2[#All],4,FALSE)</f>
        <v>Skincare</v>
      </c>
      <c r="Q900">
        <f>VLOOKUP(Table7[[#This Row],[Product_ID]],Table4_2[#All],5,FALSE)</f>
        <v>358.47</v>
      </c>
      <c r="R900">
        <f>VLOOKUP(Table7[[#This Row],[Product_ID]],Table4_2[#All],6,FALSE)</f>
        <v>213</v>
      </c>
      <c r="S900" t="s">
        <v>1794</v>
      </c>
      <c r="T900" t="str">
        <f>VLOOKUP(Table7[[#This Row],[Store_ID]],Table5[#All],2,FALSE)</f>
        <v>Thomas, Bridges and Harris</v>
      </c>
      <c r="U900" t="str">
        <f>VLOOKUP(Table7[[#This Row],[Store_ID]],Table5[#All],3,FALSE)</f>
        <v>North</v>
      </c>
      <c r="V900" t="str">
        <f>VLOOKUP(Table7[[#This Row],[Store_ID]],Table5[#All],4,FALSE)</f>
        <v>Sabrinatown</v>
      </c>
      <c r="W900" t="str">
        <f>VLOOKUP(Table7[[#This Row],[Store_ID]],Table5[#All],5,FALSE)</f>
        <v>Online</v>
      </c>
      <c r="X900">
        <v>2</v>
      </c>
      <c r="Y900">
        <v>451.33</v>
      </c>
      <c r="Z900">
        <v>0.23</v>
      </c>
      <c r="AA900" t="s">
        <v>1829</v>
      </c>
      <c r="AB900">
        <v>695.04819999999995</v>
      </c>
    </row>
    <row r="901" spans="1:28" x14ac:dyDescent="0.25">
      <c r="A901" t="s">
        <v>2725</v>
      </c>
      <c r="B901" s="2">
        <v>45456</v>
      </c>
      <c r="C901" t="s">
        <v>1163</v>
      </c>
      <c r="D901" t="str">
        <f>VLOOKUP(Table7[[#This Row],[Customer_ID]],Table1[#All],2,FALSE)</f>
        <v>Jacqueline Anthony</v>
      </c>
      <c r="E901">
        <f t="shared" si="43"/>
        <v>13</v>
      </c>
      <c r="F901">
        <f t="shared" si="44"/>
        <v>6</v>
      </c>
      <c r="G901">
        <f t="shared" si="45"/>
        <v>2024</v>
      </c>
      <c r="H901">
        <f>VLOOKUP(Table7[[#This Row],[Customer_ID]],Table1[#All],3,FALSE)</f>
        <v>28</v>
      </c>
      <c r="I901" t="str">
        <f>VLOOKUP(Table7[[#This Row],[Customer_ID]],Table1[#All],4,FALSE)</f>
        <v>Male</v>
      </c>
      <c r="J901" t="str">
        <f>VLOOKUP(Table7[[#This Row],[Customer_ID]],Table1[#All],5,FALSE)</f>
        <v>Vincentside</v>
      </c>
      <c r="K901" t="str">
        <f>VLOOKUP(Table7[[#This Row],[Customer_ID]],Table1[#All],6,FALSE)</f>
        <v>Ohio</v>
      </c>
      <c r="L901" t="str">
        <f>VLOOKUP(Table7[[#This Row],[Customer_ID]],Table1[#All],7,FALSE)</f>
        <v>USA</v>
      </c>
      <c r="M901" t="str">
        <f>VLOOKUP(Table7[[#This Row],[Customer_ID]],Table1[#All],8,FALSE)</f>
        <v>Bronze</v>
      </c>
      <c r="N901" t="s">
        <v>1720</v>
      </c>
      <c r="O901" t="str">
        <f>VLOOKUP(Table7[[#This Row],[Product_ID]],Table4_2[#All],3,FALSE)</f>
        <v>Home</v>
      </c>
      <c r="P901" t="str">
        <f>VLOOKUP(Table7[[#This Row],[Product_ID]],Table4_2[#All],4,FALSE)</f>
        <v>Kitchen</v>
      </c>
      <c r="Q901">
        <f>VLOOKUP(Table7[[#This Row],[Product_ID]],Table4_2[#All],5,FALSE)</f>
        <v>176.07</v>
      </c>
      <c r="R901">
        <f>VLOOKUP(Table7[[#This Row],[Product_ID]],Table4_2[#All],6,FALSE)</f>
        <v>82</v>
      </c>
      <c r="S901" t="s">
        <v>1776</v>
      </c>
      <c r="T901" t="str">
        <f>VLOOKUP(Table7[[#This Row],[Store_ID]],Table5[#All],2,FALSE)</f>
        <v>Benson-Elliott</v>
      </c>
      <c r="U901" t="str">
        <f>VLOOKUP(Table7[[#This Row],[Store_ID]],Table5[#All],3,FALSE)</f>
        <v>East</v>
      </c>
      <c r="V901" t="str">
        <f>VLOOKUP(Table7[[#This Row],[Store_ID]],Table5[#All],4,FALSE)</f>
        <v>Port Josephberg</v>
      </c>
      <c r="W901" t="str">
        <f>VLOOKUP(Table7[[#This Row],[Store_ID]],Table5[#All],5,FALSE)</f>
        <v>Online</v>
      </c>
      <c r="X901">
        <v>3</v>
      </c>
      <c r="Y901">
        <v>619.80999999999995</v>
      </c>
      <c r="Z901">
        <v>0.16</v>
      </c>
      <c r="AA901" t="s">
        <v>1829</v>
      </c>
      <c r="AB901">
        <v>1561.9212</v>
      </c>
    </row>
    <row r="902" spans="1:28" x14ac:dyDescent="0.25">
      <c r="A902" t="s">
        <v>2726</v>
      </c>
      <c r="B902" s="2">
        <v>45713</v>
      </c>
      <c r="C902" t="s">
        <v>381</v>
      </c>
      <c r="D902" t="str">
        <f>VLOOKUP(Table7[[#This Row],[Customer_ID]],Table1[#All],2,FALSE)</f>
        <v>Travis Holland</v>
      </c>
      <c r="E902">
        <f t="shared" si="43"/>
        <v>25</v>
      </c>
      <c r="F902">
        <f t="shared" si="44"/>
        <v>2</v>
      </c>
      <c r="G902">
        <f t="shared" si="45"/>
        <v>2025</v>
      </c>
      <c r="H902">
        <f>VLOOKUP(Table7[[#This Row],[Customer_ID]],Table1[#All],3,FALSE)</f>
        <v>38</v>
      </c>
      <c r="I902" t="str">
        <f>VLOOKUP(Table7[[#This Row],[Customer_ID]],Table1[#All],4,FALSE)</f>
        <v>Male</v>
      </c>
      <c r="J902" t="str">
        <f>VLOOKUP(Table7[[#This Row],[Customer_ID]],Table1[#All],5,FALSE)</f>
        <v>Webstermouth</v>
      </c>
      <c r="K902" t="str">
        <f>VLOOKUP(Table7[[#This Row],[Customer_ID]],Table1[#All],6,FALSE)</f>
        <v>New Hampshire</v>
      </c>
      <c r="L902" t="str">
        <f>VLOOKUP(Table7[[#This Row],[Customer_ID]],Table1[#All],7,FALSE)</f>
        <v>USA</v>
      </c>
      <c r="M902" t="str">
        <f>VLOOKUP(Table7[[#This Row],[Customer_ID]],Table1[#All],8,FALSE)</f>
        <v>Bronze</v>
      </c>
      <c r="N902" t="s">
        <v>1672</v>
      </c>
      <c r="O902" t="str">
        <f>VLOOKUP(Table7[[#This Row],[Product_ID]],Table4_2[#All],3,FALSE)</f>
        <v>Electronics</v>
      </c>
      <c r="P902" t="str">
        <f>VLOOKUP(Table7[[#This Row],[Product_ID]],Table4_2[#All],4,FALSE)</f>
        <v>Computer</v>
      </c>
      <c r="Q902">
        <f>VLOOKUP(Table7[[#This Row],[Product_ID]],Table4_2[#All],5,FALSE)</f>
        <v>86.42</v>
      </c>
      <c r="R902">
        <f>VLOOKUP(Table7[[#This Row],[Product_ID]],Table4_2[#All],6,FALSE)</f>
        <v>222</v>
      </c>
      <c r="S902" t="s">
        <v>1779</v>
      </c>
      <c r="T902" t="str">
        <f>VLOOKUP(Table7[[#This Row],[Store_ID]],Table5[#All],2,FALSE)</f>
        <v>Martinez-Mullins</v>
      </c>
      <c r="U902" t="str">
        <f>VLOOKUP(Table7[[#This Row],[Store_ID]],Table5[#All],3,FALSE)</f>
        <v>South</v>
      </c>
      <c r="V902" t="str">
        <f>VLOOKUP(Table7[[#This Row],[Store_ID]],Table5[#All],4,FALSE)</f>
        <v>Williamsfurt</v>
      </c>
      <c r="W902" t="str">
        <f>VLOOKUP(Table7[[#This Row],[Store_ID]],Table5[#All],5,FALSE)</f>
        <v>Online</v>
      </c>
      <c r="X902">
        <v>4</v>
      </c>
      <c r="Y902">
        <v>46.97</v>
      </c>
      <c r="Z902">
        <v>0.26</v>
      </c>
      <c r="AA902" t="s">
        <v>1826</v>
      </c>
      <c r="AB902">
        <v>139.03120000000001</v>
      </c>
    </row>
    <row r="903" spans="1:28" x14ac:dyDescent="0.25">
      <c r="A903" t="s">
        <v>2727</v>
      </c>
      <c r="B903" s="2">
        <v>45784</v>
      </c>
      <c r="C903" t="s">
        <v>607</v>
      </c>
      <c r="D903" t="str">
        <f>VLOOKUP(Table7[[#This Row],[Customer_ID]],Table1[#All],2,FALSE)</f>
        <v>Leonard Cochran</v>
      </c>
      <c r="E903">
        <f t="shared" si="43"/>
        <v>7</v>
      </c>
      <c r="F903">
        <f t="shared" si="44"/>
        <v>5</v>
      </c>
      <c r="G903">
        <f t="shared" si="45"/>
        <v>2025</v>
      </c>
      <c r="H903">
        <f>VLOOKUP(Table7[[#This Row],[Customer_ID]],Table1[#All],3,FALSE)</f>
        <v>46</v>
      </c>
      <c r="I903" t="str">
        <f>VLOOKUP(Table7[[#This Row],[Customer_ID]],Table1[#All],4,FALSE)</f>
        <v>Female</v>
      </c>
      <c r="J903" t="str">
        <f>VLOOKUP(Table7[[#This Row],[Customer_ID]],Table1[#All],5,FALSE)</f>
        <v>Port Sherryview</v>
      </c>
      <c r="K903" t="str">
        <f>VLOOKUP(Table7[[#This Row],[Customer_ID]],Table1[#All],6,FALSE)</f>
        <v>North Dakota</v>
      </c>
      <c r="L903" t="str">
        <f>VLOOKUP(Table7[[#This Row],[Customer_ID]],Table1[#All],7,FALSE)</f>
        <v>USA</v>
      </c>
      <c r="M903" t="str">
        <f>VLOOKUP(Table7[[#This Row],[Customer_ID]],Table1[#All],8,FALSE)</f>
        <v>Silver</v>
      </c>
      <c r="N903" t="s">
        <v>1640</v>
      </c>
      <c r="O903" t="str">
        <f>VLOOKUP(Table7[[#This Row],[Product_ID]],Table4_2[#All],3,FALSE)</f>
        <v>Clothing</v>
      </c>
      <c r="P903" t="str">
        <f>VLOOKUP(Table7[[#This Row],[Product_ID]],Table4_2[#All],4,FALSE)</f>
        <v>Outerwear</v>
      </c>
      <c r="Q903">
        <f>VLOOKUP(Table7[[#This Row],[Product_ID]],Table4_2[#All],5,FALSE)</f>
        <v>167.34</v>
      </c>
      <c r="R903">
        <f>VLOOKUP(Table7[[#This Row],[Product_ID]],Table4_2[#All],6,FALSE)</f>
        <v>296</v>
      </c>
      <c r="S903" t="s">
        <v>1761</v>
      </c>
      <c r="T903" t="str">
        <f>VLOOKUP(Table7[[#This Row],[Store_ID]],Table5[#All],2,FALSE)</f>
        <v>Black-Horn</v>
      </c>
      <c r="U903" t="str">
        <f>VLOOKUP(Table7[[#This Row],[Store_ID]],Table5[#All],3,FALSE)</f>
        <v>South</v>
      </c>
      <c r="V903" t="str">
        <f>VLOOKUP(Table7[[#This Row],[Store_ID]],Table5[#All],4,FALSE)</f>
        <v>North Nancyview</v>
      </c>
      <c r="W903" t="str">
        <f>VLOOKUP(Table7[[#This Row],[Store_ID]],Table5[#All],5,FALSE)</f>
        <v>Outlet</v>
      </c>
      <c r="X903">
        <v>2</v>
      </c>
      <c r="Y903">
        <v>71.48</v>
      </c>
      <c r="Z903">
        <v>0.14000000000000001</v>
      </c>
      <c r="AA903" t="s">
        <v>1829</v>
      </c>
      <c r="AB903">
        <v>122.9456</v>
      </c>
    </row>
    <row r="904" spans="1:28" x14ac:dyDescent="0.25">
      <c r="A904" t="s">
        <v>2728</v>
      </c>
      <c r="B904" s="2">
        <v>45812</v>
      </c>
      <c r="C904" t="s">
        <v>8</v>
      </c>
      <c r="D904" t="str">
        <f>VLOOKUP(Table7[[#This Row],[Customer_ID]],Table1[#All],2,FALSE)</f>
        <v xml:space="preserve">  sheena bonilla  </v>
      </c>
      <c r="E904">
        <f t="shared" si="43"/>
        <v>4</v>
      </c>
      <c r="F904">
        <f t="shared" si="44"/>
        <v>6</v>
      </c>
      <c r="G904">
        <f t="shared" si="45"/>
        <v>2025</v>
      </c>
      <c r="H904">
        <f>VLOOKUP(Table7[[#This Row],[Customer_ID]],Table1[#All],3,FALSE)</f>
        <v>55</v>
      </c>
      <c r="I904" t="str">
        <f>VLOOKUP(Table7[[#This Row],[Customer_ID]],Table1[#All],4,FALSE)</f>
        <v>Male</v>
      </c>
      <c r="J904" t="str">
        <f>VLOOKUP(Table7[[#This Row],[Customer_ID]],Table1[#All],5,FALSE)</f>
        <v>Donaldton</v>
      </c>
      <c r="K904" t="str">
        <f>VLOOKUP(Table7[[#This Row],[Customer_ID]],Table1[#All],6,FALSE)</f>
        <v>North Carolina</v>
      </c>
      <c r="L904" t="str">
        <f>VLOOKUP(Table7[[#This Row],[Customer_ID]],Table1[#All],7,FALSE)</f>
        <v>USA</v>
      </c>
      <c r="M904" t="str">
        <f>VLOOKUP(Table7[[#This Row],[Customer_ID]],Table1[#All],8,FALSE)</f>
        <v>Unknown</v>
      </c>
      <c r="N904" t="s">
        <v>1660</v>
      </c>
      <c r="O904" t="str">
        <f>VLOOKUP(Table7[[#This Row],[Product_ID]],Table4_2[#All],3,FALSE)</f>
        <v>Home</v>
      </c>
      <c r="P904" t="str">
        <f>VLOOKUP(Table7[[#This Row],[Product_ID]],Table4_2[#All],4,FALSE)</f>
        <v>Decor</v>
      </c>
      <c r="Q904">
        <f>VLOOKUP(Table7[[#This Row],[Product_ID]],Table4_2[#All],5,FALSE)</f>
        <v>461.47</v>
      </c>
      <c r="R904">
        <f>VLOOKUP(Table7[[#This Row],[Product_ID]],Table4_2[#All],6,FALSE)</f>
        <v>190</v>
      </c>
      <c r="S904" t="s">
        <v>1813</v>
      </c>
      <c r="T904" t="str">
        <f>VLOOKUP(Table7[[#This Row],[Store_ID]],Table5[#All],2,FALSE)</f>
        <v>Mann-Austin</v>
      </c>
      <c r="U904" t="str">
        <f>VLOOKUP(Table7[[#This Row],[Store_ID]],Table5[#All],3,FALSE)</f>
        <v>East</v>
      </c>
      <c r="V904" t="str">
        <f>VLOOKUP(Table7[[#This Row],[Store_ID]],Table5[#All],4,FALSE)</f>
        <v>Vasquezborough</v>
      </c>
      <c r="W904" t="str">
        <f>VLOOKUP(Table7[[#This Row],[Store_ID]],Table5[#All],5,FALSE)</f>
        <v>Online</v>
      </c>
      <c r="X904">
        <v>2</v>
      </c>
      <c r="Y904">
        <v>404.08</v>
      </c>
      <c r="Z904">
        <v>7.0000000000000007E-2</v>
      </c>
      <c r="AA904" t="s">
        <v>1824</v>
      </c>
      <c r="AB904">
        <v>751.58879999999988</v>
      </c>
    </row>
    <row r="905" spans="1:28" x14ac:dyDescent="0.25">
      <c r="A905" t="s">
        <v>2729</v>
      </c>
      <c r="B905" s="2">
        <v>45653</v>
      </c>
      <c r="C905" t="s">
        <v>842</v>
      </c>
      <c r="D905" t="str">
        <f>VLOOKUP(Table7[[#This Row],[Customer_ID]],Table1[#All],2,FALSE)</f>
        <v>Matthew Payne</v>
      </c>
      <c r="E905">
        <f t="shared" si="43"/>
        <v>27</v>
      </c>
      <c r="F905">
        <f t="shared" si="44"/>
        <v>12</v>
      </c>
      <c r="G905">
        <f t="shared" si="45"/>
        <v>2024</v>
      </c>
      <c r="H905">
        <f>VLOOKUP(Table7[[#This Row],[Customer_ID]],Table1[#All],3,FALSE)</f>
        <v>25</v>
      </c>
      <c r="I905" t="str">
        <f>VLOOKUP(Table7[[#This Row],[Customer_ID]],Table1[#All],4,FALSE)</f>
        <v>Male</v>
      </c>
      <c r="J905" t="str">
        <f>VLOOKUP(Table7[[#This Row],[Customer_ID]],Table1[#All],5,FALSE)</f>
        <v>Grahamfurt</v>
      </c>
      <c r="K905" t="str">
        <f>VLOOKUP(Table7[[#This Row],[Customer_ID]],Table1[#All],6,FALSE)</f>
        <v>Wyoming</v>
      </c>
      <c r="L905" t="str">
        <f>VLOOKUP(Table7[[#This Row],[Customer_ID]],Table1[#All],7,FALSE)</f>
        <v>USA</v>
      </c>
      <c r="M905" t="str">
        <f>VLOOKUP(Table7[[#This Row],[Customer_ID]],Table1[#All],8,FALSE)</f>
        <v>Gold</v>
      </c>
      <c r="N905" t="s">
        <v>1582</v>
      </c>
      <c r="O905" t="str">
        <f>VLOOKUP(Table7[[#This Row],[Product_ID]],Table4_2[#All],3,FALSE)</f>
        <v>Sports</v>
      </c>
      <c r="P905" t="str">
        <f>VLOOKUP(Table7[[#This Row],[Product_ID]],Table4_2[#All],4,FALSE)</f>
        <v>Accessories</v>
      </c>
      <c r="Q905">
        <f>VLOOKUP(Table7[[#This Row],[Product_ID]],Table4_2[#All],5,FALSE)</f>
        <v>144.53</v>
      </c>
      <c r="R905">
        <f>VLOOKUP(Table7[[#This Row],[Product_ID]],Table4_2[#All],6,FALSE)</f>
        <v>367</v>
      </c>
      <c r="S905" t="s">
        <v>1804</v>
      </c>
      <c r="T905" t="str">
        <f>VLOOKUP(Table7[[#This Row],[Store_ID]],Table5[#All],2,FALSE)</f>
        <v>Frederick-Wright</v>
      </c>
      <c r="U905" t="str">
        <f>VLOOKUP(Table7[[#This Row],[Store_ID]],Table5[#All],3,FALSE)</f>
        <v>West</v>
      </c>
      <c r="V905" t="str">
        <f>VLOOKUP(Table7[[#This Row],[Store_ID]],Table5[#All],4,FALSE)</f>
        <v>New Jimmymouth</v>
      </c>
      <c r="W905" t="str">
        <f>VLOOKUP(Table7[[#This Row],[Store_ID]],Table5[#All],5,FALSE)</f>
        <v>Flagship</v>
      </c>
      <c r="X905">
        <v>1</v>
      </c>
      <c r="Y905">
        <v>519.91</v>
      </c>
      <c r="Z905">
        <v>0.05</v>
      </c>
      <c r="AA905" t="s">
        <v>1829</v>
      </c>
      <c r="AB905">
        <v>493.91449999999992</v>
      </c>
    </row>
    <row r="906" spans="1:28" x14ac:dyDescent="0.25">
      <c r="A906" t="s">
        <v>2730</v>
      </c>
      <c r="B906" s="2">
        <v>45672</v>
      </c>
      <c r="C906" t="s">
        <v>490</v>
      </c>
      <c r="D906" t="str">
        <f>VLOOKUP(Table7[[#This Row],[Customer_ID]],Table1[#All],2,FALSE)</f>
        <v>Cameron Simpson</v>
      </c>
      <c r="E906">
        <f t="shared" si="43"/>
        <v>15</v>
      </c>
      <c r="F906">
        <f t="shared" si="44"/>
        <v>1</v>
      </c>
      <c r="G906">
        <f t="shared" si="45"/>
        <v>2025</v>
      </c>
      <c r="H906">
        <f>VLOOKUP(Table7[[#This Row],[Customer_ID]],Table1[#All],3,FALSE)</f>
        <v>46</v>
      </c>
      <c r="I906" t="str">
        <f>VLOOKUP(Table7[[#This Row],[Customer_ID]],Table1[#All],4,FALSE)</f>
        <v>Male</v>
      </c>
      <c r="J906" t="str">
        <f>VLOOKUP(Table7[[#This Row],[Customer_ID]],Table1[#All],5,FALSE)</f>
        <v>Michaelfort</v>
      </c>
      <c r="K906" t="str">
        <f>VLOOKUP(Table7[[#This Row],[Customer_ID]],Table1[#All],6,FALSE)</f>
        <v>Indiana</v>
      </c>
      <c r="L906" t="str">
        <f>VLOOKUP(Table7[[#This Row],[Customer_ID]],Table1[#All],7,FALSE)</f>
        <v>USA</v>
      </c>
      <c r="M906" t="str">
        <f>VLOOKUP(Table7[[#This Row],[Customer_ID]],Table1[#All],8,FALSE)</f>
        <v>Platinum</v>
      </c>
      <c r="N906" t="s">
        <v>1644</v>
      </c>
      <c r="O906" t="str">
        <f>VLOOKUP(Table7[[#This Row],[Product_ID]],Table4_2[#All],3,FALSE)</f>
        <v>Electronics</v>
      </c>
      <c r="P906" t="str">
        <f>VLOOKUP(Table7[[#This Row],[Product_ID]],Table4_2[#All],4,FALSE)</f>
        <v>Accessories</v>
      </c>
      <c r="Q906">
        <f>VLOOKUP(Table7[[#This Row],[Product_ID]],Table4_2[#All],5,FALSE)</f>
        <v>177.98</v>
      </c>
      <c r="R906">
        <f>VLOOKUP(Table7[[#This Row],[Product_ID]],Table4_2[#All],6,FALSE)</f>
        <v>103</v>
      </c>
      <c r="S906" t="s">
        <v>1797</v>
      </c>
      <c r="T906" t="str">
        <f>VLOOKUP(Table7[[#This Row],[Store_ID]],Table5[#All],2,FALSE)</f>
        <v>Gardner, Humphrey and Contreras</v>
      </c>
      <c r="U906" t="str">
        <f>VLOOKUP(Table7[[#This Row],[Store_ID]],Table5[#All],3,FALSE)</f>
        <v>East</v>
      </c>
      <c r="V906" t="str">
        <f>VLOOKUP(Table7[[#This Row],[Store_ID]],Table5[#All],4,FALSE)</f>
        <v>Johnsonville</v>
      </c>
      <c r="W906" t="str">
        <f>VLOOKUP(Table7[[#This Row],[Store_ID]],Table5[#All],5,FALSE)</f>
        <v>Flagship</v>
      </c>
      <c r="X906">
        <v>3</v>
      </c>
      <c r="Y906">
        <v>566.16</v>
      </c>
      <c r="Z906">
        <v>0.05</v>
      </c>
      <c r="AA906" t="s">
        <v>1826</v>
      </c>
      <c r="AB906">
        <v>1613.556</v>
      </c>
    </row>
    <row r="907" spans="1:28" x14ac:dyDescent="0.25">
      <c r="A907" t="s">
        <v>2731</v>
      </c>
      <c r="B907" s="2">
        <v>45799</v>
      </c>
      <c r="C907" t="s">
        <v>1223</v>
      </c>
      <c r="D907" t="str">
        <f>VLOOKUP(Table7[[#This Row],[Customer_ID]],Table1[#All],2,FALSE)</f>
        <v>Jacqueline Payne</v>
      </c>
      <c r="E907">
        <f t="shared" si="43"/>
        <v>22</v>
      </c>
      <c r="F907">
        <f t="shared" si="44"/>
        <v>5</v>
      </c>
      <c r="G907">
        <f t="shared" si="45"/>
        <v>2025</v>
      </c>
      <c r="H907">
        <f>VLOOKUP(Table7[[#This Row],[Customer_ID]],Table1[#All],3,FALSE)</f>
        <v>46</v>
      </c>
      <c r="I907" t="str">
        <f>VLOOKUP(Table7[[#This Row],[Customer_ID]],Table1[#All],4,FALSE)</f>
        <v>Male</v>
      </c>
      <c r="J907" t="str">
        <f>VLOOKUP(Table7[[#This Row],[Customer_ID]],Table1[#All],5,FALSE)</f>
        <v>Gutierrezstad</v>
      </c>
      <c r="K907" t="str">
        <f>VLOOKUP(Table7[[#This Row],[Customer_ID]],Table1[#All],6,FALSE)</f>
        <v>Missouri</v>
      </c>
      <c r="L907" t="str">
        <f>VLOOKUP(Table7[[#This Row],[Customer_ID]],Table1[#All],7,FALSE)</f>
        <v>USA</v>
      </c>
      <c r="M907" t="str">
        <f>VLOOKUP(Table7[[#This Row],[Customer_ID]],Table1[#All],8,FALSE)</f>
        <v>Gold</v>
      </c>
      <c r="N907" t="s">
        <v>1652</v>
      </c>
      <c r="O907" t="str">
        <f>VLOOKUP(Table7[[#This Row],[Product_ID]],Table4_2[#All],3,FALSE)</f>
        <v>Sports</v>
      </c>
      <c r="P907" t="str">
        <f>VLOOKUP(Table7[[#This Row],[Product_ID]],Table4_2[#All],4,FALSE)</f>
        <v>Team Sports</v>
      </c>
      <c r="Q907">
        <f>VLOOKUP(Table7[[#This Row],[Product_ID]],Table4_2[#All],5,FALSE)</f>
        <v>212.26</v>
      </c>
      <c r="R907">
        <f>VLOOKUP(Table7[[#This Row],[Product_ID]],Table4_2[#All],6,FALSE)</f>
        <v>82</v>
      </c>
      <c r="S907" t="s">
        <v>1789</v>
      </c>
      <c r="T907" t="str">
        <f>VLOOKUP(Table7[[#This Row],[Store_ID]],Table5[#All],2,FALSE)</f>
        <v>Hill, Wagner and Ballard</v>
      </c>
      <c r="U907" t="str">
        <f>VLOOKUP(Table7[[#This Row],[Store_ID]],Table5[#All],3,FALSE)</f>
        <v>East</v>
      </c>
      <c r="V907" t="str">
        <f>VLOOKUP(Table7[[#This Row],[Store_ID]],Table5[#All],4,FALSE)</f>
        <v>East Davidville</v>
      </c>
      <c r="W907" t="str">
        <f>VLOOKUP(Table7[[#This Row],[Store_ID]],Table5[#All],5,FALSE)</f>
        <v>Online</v>
      </c>
      <c r="X907">
        <v>2</v>
      </c>
      <c r="Y907">
        <v>295.12</v>
      </c>
      <c r="Z907">
        <v>0.09</v>
      </c>
      <c r="AA907" t="s">
        <v>1829</v>
      </c>
      <c r="AB907">
        <v>537.11840000000007</v>
      </c>
    </row>
    <row r="908" spans="1:28" x14ac:dyDescent="0.25">
      <c r="A908" t="s">
        <v>2732</v>
      </c>
      <c r="B908" s="2">
        <v>45848</v>
      </c>
      <c r="C908" t="s">
        <v>384</v>
      </c>
      <c r="D908" t="str">
        <f>VLOOKUP(Table7[[#This Row],[Customer_ID]],Table1[#All],2,FALSE)</f>
        <v>Amy Walker</v>
      </c>
      <c r="E908">
        <f t="shared" si="43"/>
        <v>10</v>
      </c>
      <c r="F908">
        <f t="shared" si="44"/>
        <v>7</v>
      </c>
      <c r="G908">
        <f t="shared" si="45"/>
        <v>2025</v>
      </c>
      <c r="H908">
        <f>VLOOKUP(Table7[[#This Row],[Customer_ID]],Table1[#All],3,FALSE)</f>
        <v>27</v>
      </c>
      <c r="I908" t="str">
        <f>VLOOKUP(Table7[[#This Row],[Customer_ID]],Table1[#All],4,FALSE)</f>
        <v>Male</v>
      </c>
      <c r="J908" t="str">
        <f>VLOOKUP(Table7[[#This Row],[Customer_ID]],Table1[#All],5,FALSE)</f>
        <v>Smithland</v>
      </c>
      <c r="K908" t="str">
        <f>VLOOKUP(Table7[[#This Row],[Customer_ID]],Table1[#All],6,FALSE)</f>
        <v>West Virginia</v>
      </c>
      <c r="L908" t="str">
        <f>VLOOKUP(Table7[[#This Row],[Customer_ID]],Table1[#All],7,FALSE)</f>
        <v>USA</v>
      </c>
      <c r="M908" t="str">
        <f>VLOOKUP(Table7[[#This Row],[Customer_ID]],Table1[#All],8,FALSE)</f>
        <v>Silver</v>
      </c>
      <c r="N908" t="s">
        <v>1616</v>
      </c>
      <c r="O908" t="str">
        <f>VLOOKUP(Table7[[#This Row],[Product_ID]],Table4_2[#All],3,FALSE)</f>
        <v>Electronics</v>
      </c>
      <c r="P908" t="str">
        <f>VLOOKUP(Table7[[#This Row],[Product_ID]],Table4_2[#All],4,FALSE)</f>
        <v>Computer</v>
      </c>
      <c r="Q908">
        <f>VLOOKUP(Table7[[#This Row],[Product_ID]],Table4_2[#All],5,FALSE)</f>
        <v>419.28</v>
      </c>
      <c r="R908">
        <f>VLOOKUP(Table7[[#This Row],[Product_ID]],Table4_2[#All],6,FALSE)</f>
        <v>86</v>
      </c>
      <c r="S908" t="s">
        <v>1792</v>
      </c>
      <c r="T908" t="str">
        <f>VLOOKUP(Table7[[#This Row],[Store_ID]],Table5[#All],2,FALSE)</f>
        <v>Aguirre-Keller</v>
      </c>
      <c r="U908" t="str">
        <f>VLOOKUP(Table7[[#This Row],[Store_ID]],Table5[#All],3,FALSE)</f>
        <v>South</v>
      </c>
      <c r="V908" t="str">
        <f>VLOOKUP(Table7[[#This Row],[Store_ID]],Table5[#All],4,FALSE)</f>
        <v>Lake Michael</v>
      </c>
      <c r="W908" t="str">
        <f>VLOOKUP(Table7[[#This Row],[Store_ID]],Table5[#All],5,FALSE)</f>
        <v>Online</v>
      </c>
      <c r="X908">
        <v>2</v>
      </c>
      <c r="Y908">
        <v>414.18</v>
      </c>
      <c r="Z908">
        <v>0.25</v>
      </c>
      <c r="AA908" t="s">
        <v>1826</v>
      </c>
      <c r="AB908">
        <v>621.27</v>
      </c>
    </row>
    <row r="909" spans="1:28" x14ac:dyDescent="0.25">
      <c r="A909" t="s">
        <v>2733</v>
      </c>
      <c r="B909" s="2">
        <v>45918</v>
      </c>
      <c r="C909" t="s">
        <v>854</v>
      </c>
      <c r="D909" t="str">
        <f>VLOOKUP(Table7[[#This Row],[Customer_ID]],Table1[#All],2,FALSE)</f>
        <v>Kevin Orr</v>
      </c>
      <c r="E909">
        <f t="shared" si="43"/>
        <v>18</v>
      </c>
      <c r="F909">
        <f t="shared" si="44"/>
        <v>9</v>
      </c>
      <c r="G909">
        <f t="shared" si="45"/>
        <v>2025</v>
      </c>
      <c r="H909">
        <f>VLOOKUP(Table7[[#This Row],[Customer_ID]],Table1[#All],3,FALSE)</f>
        <v>53</v>
      </c>
      <c r="I909" t="str">
        <f>VLOOKUP(Table7[[#This Row],[Customer_ID]],Table1[#All],4,FALSE)</f>
        <v>Female</v>
      </c>
      <c r="J909" t="str">
        <f>VLOOKUP(Table7[[#This Row],[Customer_ID]],Table1[#All],5,FALSE)</f>
        <v>Ryanberg</v>
      </c>
      <c r="K909" t="str">
        <f>VLOOKUP(Table7[[#This Row],[Customer_ID]],Table1[#All],6,FALSE)</f>
        <v>Minnesota</v>
      </c>
      <c r="L909" t="str">
        <f>VLOOKUP(Table7[[#This Row],[Customer_ID]],Table1[#All],7,FALSE)</f>
        <v>USA</v>
      </c>
      <c r="M909" t="str">
        <f>VLOOKUP(Table7[[#This Row],[Customer_ID]],Table1[#All],8,FALSE)</f>
        <v>Bronze</v>
      </c>
      <c r="N909" t="s">
        <v>1664</v>
      </c>
      <c r="O909" t="str">
        <f>VLOOKUP(Table7[[#This Row],[Product_ID]],Table4_2[#All],3,FALSE)</f>
        <v>Clothing</v>
      </c>
      <c r="P909" t="str">
        <f>VLOOKUP(Table7[[#This Row],[Product_ID]],Table4_2[#All],4,FALSE)</f>
        <v>Accessories</v>
      </c>
      <c r="Q909">
        <f>VLOOKUP(Table7[[#This Row],[Product_ID]],Table4_2[#All],5,FALSE)</f>
        <v>113.83</v>
      </c>
      <c r="R909">
        <f>VLOOKUP(Table7[[#This Row],[Product_ID]],Table4_2[#All],6,FALSE)</f>
        <v>485</v>
      </c>
      <c r="S909" t="s">
        <v>1782</v>
      </c>
      <c r="T909" t="str">
        <f>VLOOKUP(Table7[[#This Row],[Store_ID]],Table5[#All],2,FALSE)</f>
        <v>Bean, Jones and Park</v>
      </c>
      <c r="U909" t="str">
        <f>VLOOKUP(Table7[[#This Row],[Store_ID]],Table5[#All],3,FALSE)</f>
        <v>West</v>
      </c>
      <c r="V909" t="str">
        <f>VLOOKUP(Table7[[#This Row],[Store_ID]],Table5[#All],4,FALSE)</f>
        <v>Thompsonborough</v>
      </c>
      <c r="W909" t="str">
        <f>VLOOKUP(Table7[[#This Row],[Store_ID]],Table5[#All],5,FALSE)</f>
        <v>Online</v>
      </c>
      <c r="X909">
        <v>2</v>
      </c>
      <c r="Y909">
        <v>433.75</v>
      </c>
      <c r="Z909">
        <v>0</v>
      </c>
      <c r="AA909" t="s">
        <v>1824</v>
      </c>
      <c r="AB909">
        <v>867.5</v>
      </c>
    </row>
    <row r="910" spans="1:28" x14ac:dyDescent="0.25">
      <c r="A910" t="s">
        <v>2734</v>
      </c>
      <c r="B910" s="2">
        <v>45288</v>
      </c>
      <c r="C910" t="s">
        <v>893</v>
      </c>
      <c r="D910" t="str">
        <f>VLOOKUP(Table7[[#This Row],[Customer_ID]],Table1[#All],2,FALSE)</f>
        <v>Brittany Watson</v>
      </c>
      <c r="E910">
        <f t="shared" si="43"/>
        <v>28</v>
      </c>
      <c r="F910">
        <f t="shared" si="44"/>
        <v>12</v>
      </c>
      <c r="G910">
        <f t="shared" si="45"/>
        <v>2023</v>
      </c>
      <c r="H910">
        <f>VLOOKUP(Table7[[#This Row],[Customer_ID]],Table1[#All],3,FALSE)</f>
        <v>59</v>
      </c>
      <c r="I910" t="str">
        <f>VLOOKUP(Table7[[#This Row],[Customer_ID]],Table1[#All],4,FALSE)</f>
        <v>Male</v>
      </c>
      <c r="J910" t="str">
        <f>VLOOKUP(Table7[[#This Row],[Customer_ID]],Table1[#All],5,FALSE)</f>
        <v>North Joshualand</v>
      </c>
      <c r="K910" t="str">
        <f>VLOOKUP(Table7[[#This Row],[Customer_ID]],Table1[#All],6,FALSE)</f>
        <v>Connecticut</v>
      </c>
      <c r="L910" t="str">
        <f>VLOOKUP(Table7[[#This Row],[Customer_ID]],Table1[#All],7,FALSE)</f>
        <v>USA</v>
      </c>
      <c r="M910" t="str">
        <f>VLOOKUP(Table7[[#This Row],[Customer_ID]],Table1[#All],8,FALSE)</f>
        <v>Platinum</v>
      </c>
      <c r="N910" t="s">
        <v>1718</v>
      </c>
      <c r="O910" t="str">
        <f>VLOOKUP(Table7[[#This Row],[Product_ID]],Table4_2[#All],3,FALSE)</f>
        <v>Clothing</v>
      </c>
      <c r="P910" t="str">
        <f>VLOOKUP(Table7[[#This Row],[Product_ID]],Table4_2[#All],4,FALSE)</f>
        <v>Accessories</v>
      </c>
      <c r="Q910">
        <f>VLOOKUP(Table7[[#This Row],[Product_ID]],Table4_2[#All],5,FALSE)</f>
        <v>119.57</v>
      </c>
      <c r="R910">
        <f>VLOOKUP(Table7[[#This Row],[Product_ID]],Table4_2[#All],6,FALSE)</f>
        <v>210</v>
      </c>
      <c r="S910" t="s">
        <v>1813</v>
      </c>
      <c r="T910" t="str">
        <f>VLOOKUP(Table7[[#This Row],[Store_ID]],Table5[#All],2,FALSE)</f>
        <v>Mann-Austin</v>
      </c>
      <c r="U910" t="str">
        <f>VLOOKUP(Table7[[#This Row],[Store_ID]],Table5[#All],3,FALSE)</f>
        <v>East</v>
      </c>
      <c r="V910" t="str">
        <f>VLOOKUP(Table7[[#This Row],[Store_ID]],Table5[#All],4,FALSE)</f>
        <v>Vasquezborough</v>
      </c>
      <c r="W910" t="str">
        <f>VLOOKUP(Table7[[#This Row],[Store_ID]],Table5[#All],5,FALSE)</f>
        <v>Online</v>
      </c>
      <c r="X910">
        <v>3</v>
      </c>
      <c r="Y910">
        <v>104.33</v>
      </c>
      <c r="Z910">
        <v>0.13</v>
      </c>
      <c r="AA910" t="s">
        <v>1829</v>
      </c>
      <c r="AB910">
        <v>272.30130000000003</v>
      </c>
    </row>
    <row r="911" spans="1:28" x14ac:dyDescent="0.25">
      <c r="A911" t="s">
        <v>2735</v>
      </c>
      <c r="B911" s="2">
        <v>45477</v>
      </c>
      <c r="C911" t="s">
        <v>1431</v>
      </c>
      <c r="D911" t="str">
        <f>VLOOKUP(Table7[[#This Row],[Customer_ID]],Table1[#All],2,FALSE)</f>
        <v>David Pierce</v>
      </c>
      <c r="E911">
        <f t="shared" si="43"/>
        <v>4</v>
      </c>
      <c r="F911">
        <f t="shared" si="44"/>
        <v>7</v>
      </c>
      <c r="G911">
        <f t="shared" si="45"/>
        <v>2024</v>
      </c>
      <c r="H911">
        <f>VLOOKUP(Table7[[#This Row],[Customer_ID]],Table1[#All],3,FALSE)</f>
        <v>45</v>
      </c>
      <c r="I911" t="str">
        <f>VLOOKUP(Table7[[#This Row],[Customer_ID]],Table1[#All],4,FALSE)</f>
        <v>Female</v>
      </c>
      <c r="J911" t="str">
        <f>VLOOKUP(Table7[[#This Row],[Customer_ID]],Table1[#All],5,FALSE)</f>
        <v>Grayland</v>
      </c>
      <c r="K911" t="str">
        <f>VLOOKUP(Table7[[#This Row],[Customer_ID]],Table1[#All],6,FALSE)</f>
        <v>Washington</v>
      </c>
      <c r="L911" t="str">
        <f>VLOOKUP(Table7[[#This Row],[Customer_ID]],Table1[#All],7,FALSE)</f>
        <v>USA</v>
      </c>
      <c r="M911" t="str">
        <f>VLOOKUP(Table7[[#This Row],[Customer_ID]],Table1[#All],8,FALSE)</f>
        <v>Platinum</v>
      </c>
      <c r="N911" t="s">
        <v>1553</v>
      </c>
      <c r="O911" t="str">
        <f>VLOOKUP(Table7[[#This Row],[Product_ID]],Table4_2[#All],3,FALSE)</f>
        <v>Clothing</v>
      </c>
      <c r="P911" t="str">
        <f>VLOOKUP(Table7[[#This Row],[Product_ID]],Table4_2[#All],4,FALSE)</f>
        <v>Bottoms</v>
      </c>
      <c r="Q911">
        <f>VLOOKUP(Table7[[#This Row],[Product_ID]],Table4_2[#All],5,FALSE)</f>
        <v>306.45999999999998</v>
      </c>
      <c r="R911">
        <f>VLOOKUP(Table7[[#This Row],[Product_ID]],Table4_2[#All],6,FALSE)</f>
        <v>487</v>
      </c>
      <c r="S911" t="s">
        <v>1794</v>
      </c>
      <c r="T911" t="str">
        <f>VLOOKUP(Table7[[#This Row],[Store_ID]],Table5[#All],2,FALSE)</f>
        <v>Thomas, Bridges and Harris</v>
      </c>
      <c r="U911" t="str">
        <f>VLOOKUP(Table7[[#This Row],[Store_ID]],Table5[#All],3,FALSE)</f>
        <v>North</v>
      </c>
      <c r="V911" t="str">
        <f>VLOOKUP(Table7[[#This Row],[Store_ID]],Table5[#All],4,FALSE)</f>
        <v>Sabrinatown</v>
      </c>
      <c r="W911" t="str">
        <f>VLOOKUP(Table7[[#This Row],[Store_ID]],Table5[#All],5,FALSE)</f>
        <v>Online</v>
      </c>
      <c r="X911">
        <v>1</v>
      </c>
      <c r="Y911">
        <v>221.7</v>
      </c>
      <c r="Z911">
        <v>0.04</v>
      </c>
      <c r="AA911" t="s">
        <v>1824</v>
      </c>
      <c r="AB911">
        <v>212.83199999999999</v>
      </c>
    </row>
    <row r="912" spans="1:28" x14ac:dyDescent="0.25">
      <c r="A912" t="s">
        <v>2736</v>
      </c>
      <c r="B912" s="2">
        <v>45796</v>
      </c>
      <c r="C912" t="s">
        <v>687</v>
      </c>
      <c r="D912" t="str">
        <f>VLOOKUP(Table7[[#This Row],[Customer_ID]],Table1[#All],2,FALSE)</f>
        <v>Rodney Huffman</v>
      </c>
      <c r="E912">
        <f t="shared" si="43"/>
        <v>19</v>
      </c>
      <c r="F912">
        <f t="shared" si="44"/>
        <v>5</v>
      </c>
      <c r="G912">
        <f t="shared" si="45"/>
        <v>2025</v>
      </c>
      <c r="H912">
        <f>VLOOKUP(Table7[[#This Row],[Customer_ID]],Table1[#All],3,FALSE)</f>
        <v>20</v>
      </c>
      <c r="I912" t="str">
        <f>VLOOKUP(Table7[[#This Row],[Customer_ID]],Table1[#All],4,FALSE)</f>
        <v>Female</v>
      </c>
      <c r="J912" t="str">
        <f>VLOOKUP(Table7[[#This Row],[Customer_ID]],Table1[#All],5,FALSE)</f>
        <v>Garzafort</v>
      </c>
      <c r="K912" t="str">
        <f>VLOOKUP(Table7[[#This Row],[Customer_ID]],Table1[#All],6,FALSE)</f>
        <v>Delaware</v>
      </c>
      <c r="L912" t="str">
        <f>VLOOKUP(Table7[[#This Row],[Customer_ID]],Table1[#All],7,FALSE)</f>
        <v>USA</v>
      </c>
      <c r="M912" t="str">
        <f>VLOOKUP(Table7[[#This Row],[Customer_ID]],Table1[#All],8,FALSE)</f>
        <v>Silver</v>
      </c>
      <c r="N912" t="s">
        <v>1682</v>
      </c>
      <c r="O912" t="str">
        <f>VLOOKUP(Table7[[#This Row],[Product_ID]],Table4_2[#All],3,FALSE)</f>
        <v>Electronics</v>
      </c>
      <c r="P912" t="str">
        <f>VLOOKUP(Table7[[#This Row],[Product_ID]],Table4_2[#All],4,FALSE)</f>
        <v>Accessories</v>
      </c>
      <c r="Q912">
        <f>VLOOKUP(Table7[[#This Row],[Product_ID]],Table4_2[#All],5,FALSE)</f>
        <v>349.17</v>
      </c>
      <c r="R912">
        <f>VLOOKUP(Table7[[#This Row],[Product_ID]],Table4_2[#All],6,FALSE)</f>
        <v>476</v>
      </c>
      <c r="S912" t="s">
        <v>1773</v>
      </c>
      <c r="T912" t="str">
        <f>VLOOKUP(Table7[[#This Row],[Store_ID]],Table5[#All],2,FALSE)</f>
        <v>Gray Ltd</v>
      </c>
      <c r="U912" t="str">
        <f>VLOOKUP(Table7[[#This Row],[Store_ID]],Table5[#All],3,FALSE)</f>
        <v>North</v>
      </c>
      <c r="V912" t="str">
        <f>VLOOKUP(Table7[[#This Row],[Store_ID]],Table5[#All],4,FALSE)</f>
        <v>New Michaelchester</v>
      </c>
      <c r="W912" t="str">
        <f>VLOOKUP(Table7[[#This Row],[Store_ID]],Table5[#All],5,FALSE)</f>
        <v>Outlet</v>
      </c>
      <c r="X912">
        <v>2</v>
      </c>
      <c r="Y912">
        <v>491.26</v>
      </c>
      <c r="Z912">
        <v>0.14000000000000001</v>
      </c>
      <c r="AA912" t="s">
        <v>1829</v>
      </c>
      <c r="AB912">
        <v>844.96719999999993</v>
      </c>
    </row>
    <row r="913" spans="1:28" x14ac:dyDescent="0.25">
      <c r="A913" t="s">
        <v>2737</v>
      </c>
      <c r="B913" s="2">
        <v>45630</v>
      </c>
      <c r="C913" t="s">
        <v>598</v>
      </c>
      <c r="D913" t="str">
        <f>VLOOKUP(Table7[[#This Row],[Customer_ID]],Table1[#All],2,FALSE)</f>
        <v>Erin Ward</v>
      </c>
      <c r="E913">
        <f t="shared" si="43"/>
        <v>4</v>
      </c>
      <c r="F913">
        <f t="shared" si="44"/>
        <v>12</v>
      </c>
      <c r="G913">
        <f t="shared" si="45"/>
        <v>2024</v>
      </c>
      <c r="H913">
        <f>VLOOKUP(Table7[[#This Row],[Customer_ID]],Table1[#All],3,FALSE)</f>
        <v>60</v>
      </c>
      <c r="I913" t="str">
        <f>VLOOKUP(Table7[[#This Row],[Customer_ID]],Table1[#All],4,FALSE)</f>
        <v>Male</v>
      </c>
      <c r="J913" t="str">
        <f>VLOOKUP(Table7[[#This Row],[Customer_ID]],Table1[#All],5,FALSE)</f>
        <v>New Brianchester</v>
      </c>
      <c r="K913" t="str">
        <f>VLOOKUP(Table7[[#This Row],[Customer_ID]],Table1[#All],6,FALSE)</f>
        <v>New York</v>
      </c>
      <c r="L913" t="str">
        <f>VLOOKUP(Table7[[#This Row],[Customer_ID]],Table1[#All],7,FALSE)</f>
        <v>USA</v>
      </c>
      <c r="M913" t="str">
        <f>VLOOKUP(Table7[[#This Row],[Customer_ID]],Table1[#All],8,FALSE)</f>
        <v>Bronze</v>
      </c>
      <c r="N913" t="s">
        <v>1622</v>
      </c>
      <c r="O913" t="str">
        <f>VLOOKUP(Table7[[#This Row],[Product_ID]],Table4_2[#All],3,FALSE)</f>
        <v>Clothing</v>
      </c>
      <c r="P913" t="str">
        <f>VLOOKUP(Table7[[#This Row],[Product_ID]],Table4_2[#All],4,FALSE)</f>
        <v>Footwear</v>
      </c>
      <c r="Q913">
        <f>VLOOKUP(Table7[[#This Row],[Product_ID]],Table4_2[#All],5,FALSE)</f>
        <v>353.47</v>
      </c>
      <c r="R913">
        <f>VLOOKUP(Table7[[#This Row],[Product_ID]],Table4_2[#All],6,FALSE)</f>
        <v>214</v>
      </c>
      <c r="S913" t="s">
        <v>1782</v>
      </c>
      <c r="T913" t="str">
        <f>VLOOKUP(Table7[[#This Row],[Store_ID]],Table5[#All],2,FALSE)</f>
        <v>Bean, Jones and Park</v>
      </c>
      <c r="U913" t="str">
        <f>VLOOKUP(Table7[[#This Row],[Store_ID]],Table5[#All],3,FALSE)</f>
        <v>West</v>
      </c>
      <c r="V913" t="str">
        <f>VLOOKUP(Table7[[#This Row],[Store_ID]],Table5[#All],4,FALSE)</f>
        <v>Thompsonborough</v>
      </c>
      <c r="W913" t="str">
        <f>VLOOKUP(Table7[[#This Row],[Store_ID]],Table5[#All],5,FALSE)</f>
        <v>Online</v>
      </c>
      <c r="X913">
        <v>4</v>
      </c>
      <c r="Y913">
        <v>923.14</v>
      </c>
      <c r="Z913">
        <v>0.15</v>
      </c>
      <c r="AA913" t="s">
        <v>1824</v>
      </c>
      <c r="AB913">
        <v>3138.6759999999999</v>
      </c>
    </row>
    <row r="914" spans="1:28" x14ac:dyDescent="0.25">
      <c r="A914" t="s">
        <v>2738</v>
      </c>
      <c r="B914" s="2">
        <v>45625</v>
      </c>
      <c r="C914" t="s">
        <v>634</v>
      </c>
      <c r="D914" t="str">
        <f>VLOOKUP(Table7[[#This Row],[Customer_ID]],Table1[#All],2,FALSE)</f>
        <v>David Roberts</v>
      </c>
      <c r="E914">
        <f t="shared" si="43"/>
        <v>29</v>
      </c>
      <c r="F914">
        <f t="shared" si="44"/>
        <v>11</v>
      </c>
      <c r="G914">
        <f t="shared" si="45"/>
        <v>2024</v>
      </c>
      <c r="H914">
        <f>VLOOKUP(Table7[[#This Row],[Customer_ID]],Table1[#All],3,FALSE)</f>
        <v>38</v>
      </c>
      <c r="I914" t="str">
        <f>VLOOKUP(Table7[[#This Row],[Customer_ID]],Table1[#All],4,FALSE)</f>
        <v>Male</v>
      </c>
      <c r="J914" t="str">
        <f>VLOOKUP(Table7[[#This Row],[Customer_ID]],Table1[#All],5,FALSE)</f>
        <v>Port Amanda</v>
      </c>
      <c r="K914" t="str">
        <f>VLOOKUP(Table7[[#This Row],[Customer_ID]],Table1[#All],6,FALSE)</f>
        <v>Georgia</v>
      </c>
      <c r="L914" t="str">
        <f>VLOOKUP(Table7[[#This Row],[Customer_ID]],Table1[#All],7,FALSE)</f>
        <v>USA</v>
      </c>
      <c r="M914" t="str">
        <f>VLOOKUP(Table7[[#This Row],[Customer_ID]],Table1[#All],8,FALSE)</f>
        <v>Gold</v>
      </c>
      <c r="N914" t="s">
        <v>1676</v>
      </c>
      <c r="O914" t="str">
        <f>VLOOKUP(Table7[[#This Row],[Product_ID]],Table4_2[#All],3,FALSE)</f>
        <v>Beauty</v>
      </c>
      <c r="P914" t="str">
        <f>VLOOKUP(Table7[[#This Row],[Product_ID]],Table4_2[#All],4,FALSE)</f>
        <v>Makeup</v>
      </c>
      <c r="Q914">
        <f>VLOOKUP(Table7[[#This Row],[Product_ID]],Table4_2[#All],5,FALSE)</f>
        <v>299.11</v>
      </c>
      <c r="R914">
        <f>VLOOKUP(Table7[[#This Row],[Product_ID]],Table4_2[#All],6,FALSE)</f>
        <v>118</v>
      </c>
      <c r="S914" t="s">
        <v>1779</v>
      </c>
      <c r="T914" t="str">
        <f>VLOOKUP(Table7[[#This Row],[Store_ID]],Table5[#All],2,FALSE)</f>
        <v>Martinez-Mullins</v>
      </c>
      <c r="U914" t="str">
        <f>VLOOKUP(Table7[[#This Row],[Store_ID]],Table5[#All],3,FALSE)</f>
        <v>South</v>
      </c>
      <c r="V914" t="str">
        <f>VLOOKUP(Table7[[#This Row],[Store_ID]],Table5[#All],4,FALSE)</f>
        <v>Williamsfurt</v>
      </c>
      <c r="W914" t="str">
        <f>VLOOKUP(Table7[[#This Row],[Store_ID]],Table5[#All],5,FALSE)</f>
        <v>Online</v>
      </c>
      <c r="X914">
        <v>2</v>
      </c>
      <c r="Y914">
        <v>747.65</v>
      </c>
      <c r="Z914">
        <v>0.08</v>
      </c>
      <c r="AA914" t="s">
        <v>1824</v>
      </c>
      <c r="AB914">
        <v>1375.6759999999999</v>
      </c>
    </row>
    <row r="915" spans="1:28" x14ac:dyDescent="0.25">
      <c r="A915" t="s">
        <v>2739</v>
      </c>
      <c r="B915" s="2">
        <v>45773</v>
      </c>
      <c r="C915" t="s">
        <v>384</v>
      </c>
      <c r="D915" t="str">
        <f>VLOOKUP(Table7[[#This Row],[Customer_ID]],Table1[#All],2,FALSE)</f>
        <v>Amy Walker</v>
      </c>
      <c r="E915">
        <f t="shared" si="43"/>
        <v>26</v>
      </c>
      <c r="F915">
        <f t="shared" si="44"/>
        <v>4</v>
      </c>
      <c r="G915">
        <f t="shared" si="45"/>
        <v>2025</v>
      </c>
      <c r="H915">
        <f>VLOOKUP(Table7[[#This Row],[Customer_ID]],Table1[#All],3,FALSE)</f>
        <v>27</v>
      </c>
      <c r="I915" t="str">
        <f>VLOOKUP(Table7[[#This Row],[Customer_ID]],Table1[#All],4,FALSE)</f>
        <v>Male</v>
      </c>
      <c r="J915" t="str">
        <f>VLOOKUP(Table7[[#This Row],[Customer_ID]],Table1[#All],5,FALSE)</f>
        <v>Smithland</v>
      </c>
      <c r="K915" t="str">
        <f>VLOOKUP(Table7[[#This Row],[Customer_ID]],Table1[#All],6,FALSE)</f>
        <v>West Virginia</v>
      </c>
      <c r="L915" t="str">
        <f>VLOOKUP(Table7[[#This Row],[Customer_ID]],Table1[#All],7,FALSE)</f>
        <v>USA</v>
      </c>
      <c r="M915" t="str">
        <f>VLOOKUP(Table7[[#This Row],[Customer_ID]],Table1[#All],8,FALSE)</f>
        <v>Silver</v>
      </c>
      <c r="N915" t="s">
        <v>1632</v>
      </c>
      <c r="O915" t="str">
        <f>VLOOKUP(Table7[[#This Row],[Product_ID]],Table4_2[#All],3,FALSE)</f>
        <v>Electronics</v>
      </c>
      <c r="P915" t="str">
        <f>VLOOKUP(Table7[[#This Row],[Product_ID]],Table4_2[#All],4,FALSE)</f>
        <v>Accessories</v>
      </c>
      <c r="Q915">
        <f>VLOOKUP(Table7[[#This Row],[Product_ID]],Table4_2[#All],5,FALSE)</f>
        <v>450.71</v>
      </c>
      <c r="R915">
        <f>VLOOKUP(Table7[[#This Row],[Product_ID]],Table4_2[#All],6,FALSE)</f>
        <v>389</v>
      </c>
      <c r="S915" t="s">
        <v>1779</v>
      </c>
      <c r="T915" t="str">
        <f>VLOOKUP(Table7[[#This Row],[Store_ID]],Table5[#All],2,FALSE)</f>
        <v>Martinez-Mullins</v>
      </c>
      <c r="U915" t="str">
        <f>VLOOKUP(Table7[[#This Row],[Store_ID]],Table5[#All],3,FALSE)</f>
        <v>South</v>
      </c>
      <c r="V915" t="str">
        <f>VLOOKUP(Table7[[#This Row],[Store_ID]],Table5[#All],4,FALSE)</f>
        <v>Williamsfurt</v>
      </c>
      <c r="W915" t="str">
        <f>VLOOKUP(Table7[[#This Row],[Store_ID]],Table5[#All],5,FALSE)</f>
        <v>Online</v>
      </c>
      <c r="X915">
        <v>3</v>
      </c>
      <c r="Y915">
        <v>94.55</v>
      </c>
      <c r="Z915">
        <v>0.13</v>
      </c>
      <c r="AA915" t="s">
        <v>1829</v>
      </c>
      <c r="AB915">
        <v>246.77549999999999</v>
      </c>
    </row>
    <row r="916" spans="1:28" x14ac:dyDescent="0.25">
      <c r="A916" t="s">
        <v>2740</v>
      </c>
      <c r="B916" s="2">
        <v>45308</v>
      </c>
      <c r="C916" t="s">
        <v>153</v>
      </c>
      <c r="D916" t="str">
        <f>VLOOKUP(Table7[[#This Row],[Customer_ID]],Table1[#All],2,FALSE)</f>
        <v>Tonya Reynolds</v>
      </c>
      <c r="E916">
        <f t="shared" si="43"/>
        <v>17</v>
      </c>
      <c r="F916">
        <f t="shared" si="44"/>
        <v>1</v>
      </c>
      <c r="G916">
        <f t="shared" si="45"/>
        <v>2024</v>
      </c>
      <c r="H916">
        <f>VLOOKUP(Table7[[#This Row],[Customer_ID]],Table1[#All],3,FALSE)</f>
        <v>55</v>
      </c>
      <c r="I916" t="str">
        <f>VLOOKUP(Table7[[#This Row],[Customer_ID]],Table1[#All],4,FALSE)</f>
        <v>Female</v>
      </c>
      <c r="J916" t="str">
        <f>VLOOKUP(Table7[[#This Row],[Customer_ID]],Table1[#All],5,FALSE)</f>
        <v>Darleneton</v>
      </c>
      <c r="K916" t="str">
        <f>VLOOKUP(Table7[[#This Row],[Customer_ID]],Table1[#All],6,FALSE)</f>
        <v>Michigan</v>
      </c>
      <c r="L916" t="str">
        <f>VLOOKUP(Table7[[#This Row],[Customer_ID]],Table1[#All],7,FALSE)</f>
        <v>USA</v>
      </c>
      <c r="M916" t="str">
        <f>VLOOKUP(Table7[[#This Row],[Customer_ID]],Table1[#All],8,FALSE)</f>
        <v>Gold</v>
      </c>
      <c r="N916" t="s">
        <v>1578</v>
      </c>
      <c r="O916" t="str">
        <f>VLOOKUP(Table7[[#This Row],[Product_ID]],Table4_2[#All],3,FALSE)</f>
        <v>Electronics</v>
      </c>
      <c r="P916" t="str">
        <f>VLOOKUP(Table7[[#This Row],[Product_ID]],Table4_2[#All],4,FALSE)</f>
        <v>Appliances</v>
      </c>
      <c r="Q916">
        <f>VLOOKUP(Table7[[#This Row],[Product_ID]],Table4_2[#All],5,FALSE)</f>
        <v>465.34</v>
      </c>
      <c r="R916">
        <f>VLOOKUP(Table7[[#This Row],[Product_ID]],Table4_2[#All],6,FALSE)</f>
        <v>301</v>
      </c>
      <c r="S916" t="s">
        <v>1813</v>
      </c>
      <c r="T916" t="str">
        <f>VLOOKUP(Table7[[#This Row],[Store_ID]],Table5[#All],2,FALSE)</f>
        <v>Mann-Austin</v>
      </c>
      <c r="U916" t="str">
        <f>VLOOKUP(Table7[[#This Row],[Store_ID]],Table5[#All],3,FALSE)</f>
        <v>East</v>
      </c>
      <c r="V916" t="str">
        <f>VLOOKUP(Table7[[#This Row],[Store_ID]],Table5[#All],4,FALSE)</f>
        <v>Vasquezborough</v>
      </c>
      <c r="W916" t="str">
        <f>VLOOKUP(Table7[[#This Row],[Store_ID]],Table5[#All],5,FALSE)</f>
        <v>Online</v>
      </c>
      <c r="X916">
        <v>3</v>
      </c>
      <c r="Y916">
        <v>620.12</v>
      </c>
      <c r="Z916">
        <v>0.06</v>
      </c>
      <c r="AA916" t="s">
        <v>1824</v>
      </c>
      <c r="AB916">
        <v>1748.7384</v>
      </c>
    </row>
    <row r="917" spans="1:28" x14ac:dyDescent="0.25">
      <c r="A917" t="s">
        <v>2741</v>
      </c>
      <c r="B917" s="2">
        <v>45869</v>
      </c>
      <c r="C917" t="s">
        <v>1495</v>
      </c>
      <c r="D917" t="str">
        <f>VLOOKUP(Table7[[#This Row],[Customer_ID]],Table1[#All],2,FALSE)</f>
        <v>Eric Lee</v>
      </c>
      <c r="E917">
        <f t="shared" si="43"/>
        <v>31</v>
      </c>
      <c r="F917">
        <f t="shared" si="44"/>
        <v>7</v>
      </c>
      <c r="G917">
        <f t="shared" si="45"/>
        <v>2025</v>
      </c>
      <c r="H917">
        <f>VLOOKUP(Table7[[#This Row],[Customer_ID]],Table1[#All],3,FALSE)</f>
        <v>22</v>
      </c>
      <c r="I917" t="str">
        <f>VLOOKUP(Table7[[#This Row],[Customer_ID]],Table1[#All],4,FALSE)</f>
        <v>Female</v>
      </c>
      <c r="J917" t="str">
        <f>VLOOKUP(Table7[[#This Row],[Customer_ID]],Table1[#All],5,FALSE)</f>
        <v>Lake April</v>
      </c>
      <c r="K917" t="str">
        <f>VLOOKUP(Table7[[#This Row],[Customer_ID]],Table1[#All],6,FALSE)</f>
        <v>Vermont</v>
      </c>
      <c r="L917" t="str">
        <f>VLOOKUP(Table7[[#This Row],[Customer_ID]],Table1[#All],7,FALSE)</f>
        <v>USA</v>
      </c>
      <c r="M917" t="str">
        <f>VLOOKUP(Table7[[#This Row],[Customer_ID]],Table1[#All],8,FALSE)</f>
        <v>Bronze</v>
      </c>
      <c r="N917" t="s">
        <v>1686</v>
      </c>
      <c r="O917" t="str">
        <f>VLOOKUP(Table7[[#This Row],[Product_ID]],Table4_2[#All],3,FALSE)</f>
        <v>Clothing</v>
      </c>
      <c r="P917" t="str">
        <f>VLOOKUP(Table7[[#This Row],[Product_ID]],Table4_2[#All],4,FALSE)</f>
        <v>Bottoms</v>
      </c>
      <c r="Q917">
        <f>VLOOKUP(Table7[[#This Row],[Product_ID]],Table4_2[#All],5,FALSE)</f>
        <v>218.22</v>
      </c>
      <c r="R917">
        <f>VLOOKUP(Table7[[#This Row],[Product_ID]],Table4_2[#All],6,FALSE)</f>
        <v>224</v>
      </c>
      <c r="S917" t="s">
        <v>1776</v>
      </c>
      <c r="T917" t="str">
        <f>VLOOKUP(Table7[[#This Row],[Store_ID]],Table5[#All],2,FALSE)</f>
        <v>Benson-Elliott</v>
      </c>
      <c r="U917" t="str">
        <f>VLOOKUP(Table7[[#This Row],[Store_ID]],Table5[#All],3,FALSE)</f>
        <v>East</v>
      </c>
      <c r="V917" t="str">
        <f>VLOOKUP(Table7[[#This Row],[Store_ID]],Table5[#All],4,FALSE)</f>
        <v>Port Josephberg</v>
      </c>
      <c r="W917" t="str">
        <f>VLOOKUP(Table7[[#This Row],[Store_ID]],Table5[#All],5,FALSE)</f>
        <v>Online</v>
      </c>
      <c r="X917">
        <v>2</v>
      </c>
      <c r="Y917">
        <v>354.09</v>
      </c>
      <c r="Z917">
        <v>0.12</v>
      </c>
      <c r="AA917" t="s">
        <v>1829</v>
      </c>
      <c r="AB917">
        <v>623.19839999999999</v>
      </c>
    </row>
    <row r="918" spans="1:28" x14ac:dyDescent="0.25">
      <c r="A918" t="s">
        <v>2742</v>
      </c>
      <c r="B918" s="2">
        <v>45621</v>
      </c>
      <c r="C918" t="s">
        <v>447</v>
      </c>
      <c r="D918" t="str">
        <f>VLOOKUP(Table7[[#This Row],[Customer_ID]],Table1[#All],2,FALSE)</f>
        <v>Jamie Reyes</v>
      </c>
      <c r="E918">
        <f t="shared" si="43"/>
        <v>25</v>
      </c>
      <c r="F918">
        <f t="shared" si="44"/>
        <v>11</v>
      </c>
      <c r="G918">
        <f t="shared" si="45"/>
        <v>2024</v>
      </c>
      <c r="H918">
        <f>VLOOKUP(Table7[[#This Row],[Customer_ID]],Table1[#All],3,FALSE)</f>
        <v>29</v>
      </c>
      <c r="I918" t="str">
        <f>VLOOKUP(Table7[[#This Row],[Customer_ID]],Table1[#All],4,FALSE)</f>
        <v>Male</v>
      </c>
      <c r="J918" t="str">
        <f>VLOOKUP(Table7[[#This Row],[Customer_ID]],Table1[#All],5,FALSE)</f>
        <v xml:space="preserve">   jonesbury </v>
      </c>
      <c r="K918" t="str">
        <f>VLOOKUP(Table7[[#This Row],[Customer_ID]],Table1[#All],6,FALSE)</f>
        <v>Connecticut</v>
      </c>
      <c r="L918" t="str">
        <f>VLOOKUP(Table7[[#This Row],[Customer_ID]],Table1[#All],7,FALSE)</f>
        <v>USA</v>
      </c>
      <c r="M918" t="str">
        <f>VLOOKUP(Table7[[#This Row],[Customer_ID]],Table1[#All],8,FALSE)</f>
        <v>Platinum</v>
      </c>
      <c r="N918" t="s">
        <v>1654</v>
      </c>
      <c r="O918" t="str">
        <f>VLOOKUP(Table7[[#This Row],[Product_ID]],Table4_2[#All],3,FALSE)</f>
        <v>Clothing</v>
      </c>
      <c r="P918" t="str">
        <f>VLOOKUP(Table7[[#This Row],[Product_ID]],Table4_2[#All],4,FALSE)</f>
        <v>Bottoms</v>
      </c>
      <c r="Q918">
        <f>VLOOKUP(Table7[[#This Row],[Product_ID]],Table4_2[#All],5,FALSE)</f>
        <v>386.56</v>
      </c>
      <c r="R918">
        <f>VLOOKUP(Table7[[#This Row],[Product_ID]],Table4_2[#All],6,FALSE)</f>
        <v>125</v>
      </c>
      <c r="S918" t="s">
        <v>1773</v>
      </c>
      <c r="T918" t="str">
        <f>VLOOKUP(Table7[[#This Row],[Store_ID]],Table5[#All],2,FALSE)</f>
        <v>Gray Ltd</v>
      </c>
      <c r="U918" t="str">
        <f>VLOOKUP(Table7[[#This Row],[Store_ID]],Table5[#All],3,FALSE)</f>
        <v>North</v>
      </c>
      <c r="V918" t="str">
        <f>VLOOKUP(Table7[[#This Row],[Store_ID]],Table5[#All],4,FALSE)</f>
        <v>New Michaelchester</v>
      </c>
      <c r="W918" t="str">
        <f>VLOOKUP(Table7[[#This Row],[Store_ID]],Table5[#All],5,FALSE)</f>
        <v>Outlet</v>
      </c>
      <c r="X918">
        <v>3</v>
      </c>
      <c r="Y918">
        <v>214.94</v>
      </c>
      <c r="Z918">
        <v>0.22</v>
      </c>
      <c r="AA918" t="s">
        <v>1829</v>
      </c>
      <c r="AB918">
        <v>502.95960000000002</v>
      </c>
    </row>
    <row r="919" spans="1:28" x14ac:dyDescent="0.25">
      <c r="A919" t="s">
        <v>2743</v>
      </c>
      <c r="B919" s="2">
        <v>45428</v>
      </c>
      <c r="C919" t="s">
        <v>651</v>
      </c>
      <c r="D919" t="str">
        <f>VLOOKUP(Table7[[#This Row],[Customer_ID]],Table1[#All],2,FALSE)</f>
        <v>Carmen Price</v>
      </c>
      <c r="E919">
        <f t="shared" si="43"/>
        <v>16</v>
      </c>
      <c r="F919">
        <f t="shared" si="44"/>
        <v>5</v>
      </c>
      <c r="G919">
        <f t="shared" si="45"/>
        <v>2024</v>
      </c>
      <c r="H919">
        <f>VLOOKUP(Table7[[#This Row],[Customer_ID]],Table1[#All],3,FALSE)</f>
        <v>46</v>
      </c>
      <c r="I919" t="str">
        <f>VLOOKUP(Table7[[#This Row],[Customer_ID]],Table1[#All],4,FALSE)</f>
        <v>Male</v>
      </c>
      <c r="J919" t="str">
        <f>VLOOKUP(Table7[[#This Row],[Customer_ID]],Table1[#All],5,FALSE)</f>
        <v>North Briannamouth</v>
      </c>
      <c r="K919" t="str">
        <f>VLOOKUP(Table7[[#This Row],[Customer_ID]],Table1[#All],6,FALSE)</f>
        <v>Tennessee</v>
      </c>
      <c r="L919" t="str">
        <f>VLOOKUP(Table7[[#This Row],[Customer_ID]],Table1[#All],7,FALSE)</f>
        <v>USA</v>
      </c>
      <c r="M919" t="str">
        <f>VLOOKUP(Table7[[#This Row],[Customer_ID]],Table1[#All],8,FALSE)</f>
        <v>Bronze</v>
      </c>
      <c r="N919" t="s">
        <v>1565</v>
      </c>
      <c r="O919" t="str">
        <f>VLOOKUP(Table7[[#This Row],[Product_ID]],Table4_2[#All],3,FALSE)</f>
        <v>Sports</v>
      </c>
      <c r="P919" t="str">
        <f>VLOOKUP(Table7[[#This Row],[Product_ID]],Table4_2[#All],4,FALSE)</f>
        <v>Fitness</v>
      </c>
      <c r="Q919">
        <f>VLOOKUP(Table7[[#This Row],[Product_ID]],Table4_2[#All],5,FALSE)</f>
        <v>495.72</v>
      </c>
      <c r="R919">
        <f>VLOOKUP(Table7[[#This Row],[Product_ID]],Table4_2[#All],6,FALSE)</f>
        <v>323</v>
      </c>
      <c r="S919" t="s">
        <v>1794</v>
      </c>
      <c r="T919" t="str">
        <f>VLOOKUP(Table7[[#This Row],[Store_ID]],Table5[#All],2,FALSE)</f>
        <v>Thomas, Bridges and Harris</v>
      </c>
      <c r="U919" t="str">
        <f>VLOOKUP(Table7[[#This Row],[Store_ID]],Table5[#All],3,FALSE)</f>
        <v>North</v>
      </c>
      <c r="V919" t="str">
        <f>VLOOKUP(Table7[[#This Row],[Store_ID]],Table5[#All],4,FALSE)</f>
        <v>Sabrinatown</v>
      </c>
      <c r="W919" t="str">
        <f>VLOOKUP(Table7[[#This Row],[Store_ID]],Table5[#All],5,FALSE)</f>
        <v>Online</v>
      </c>
      <c r="X919">
        <v>2</v>
      </c>
      <c r="Y919">
        <v>309.77999999999997</v>
      </c>
      <c r="Z919">
        <v>0.16</v>
      </c>
      <c r="AA919" t="s">
        <v>1824</v>
      </c>
      <c r="AB919">
        <v>520.43039999999996</v>
      </c>
    </row>
    <row r="920" spans="1:28" x14ac:dyDescent="0.25">
      <c r="A920" t="s">
        <v>2744</v>
      </c>
      <c r="B920" s="2">
        <v>45807</v>
      </c>
      <c r="C920" t="s">
        <v>255</v>
      </c>
      <c r="D920" t="str">
        <f>VLOOKUP(Table7[[#This Row],[Customer_ID]],Table1[#All],2,FALSE)</f>
        <v>Roy Cole</v>
      </c>
      <c r="E920">
        <f t="shared" si="43"/>
        <v>30</v>
      </c>
      <c r="F920">
        <f t="shared" si="44"/>
        <v>5</v>
      </c>
      <c r="G920">
        <f t="shared" si="45"/>
        <v>2025</v>
      </c>
      <c r="H920">
        <f>VLOOKUP(Table7[[#This Row],[Customer_ID]],Table1[#All],3,FALSE)</f>
        <v>24</v>
      </c>
      <c r="I920" t="str">
        <f>VLOOKUP(Table7[[#This Row],[Customer_ID]],Table1[#All],4,FALSE)</f>
        <v>Female</v>
      </c>
      <c r="J920" t="str">
        <f>VLOOKUP(Table7[[#This Row],[Customer_ID]],Table1[#All],5,FALSE)</f>
        <v>North Cynthiatown</v>
      </c>
      <c r="K920" t="str">
        <f>VLOOKUP(Table7[[#This Row],[Customer_ID]],Table1[#All],6,FALSE)</f>
        <v>New Jersey</v>
      </c>
      <c r="L920" t="str">
        <f>VLOOKUP(Table7[[#This Row],[Customer_ID]],Table1[#All],7,FALSE)</f>
        <v>USA</v>
      </c>
      <c r="M920" t="str">
        <f>VLOOKUP(Table7[[#This Row],[Customer_ID]],Table1[#All],8,FALSE)</f>
        <v>Platinum</v>
      </c>
      <c r="N920" t="s">
        <v>1574</v>
      </c>
      <c r="O920" t="str">
        <f>VLOOKUP(Table7[[#This Row],[Product_ID]],Table4_2[#All],3,FALSE)</f>
        <v>Electronics</v>
      </c>
      <c r="P920" t="str">
        <f>VLOOKUP(Table7[[#This Row],[Product_ID]],Table4_2[#All],4,FALSE)</f>
        <v>Accessories</v>
      </c>
      <c r="Q920">
        <f>VLOOKUP(Table7[[#This Row],[Product_ID]],Table4_2[#All],5,FALSE)</f>
        <v>242.23</v>
      </c>
      <c r="R920">
        <f>VLOOKUP(Table7[[#This Row],[Product_ID]],Table4_2[#All],6,FALSE)</f>
        <v>453</v>
      </c>
      <c r="S920" t="s">
        <v>1766</v>
      </c>
      <c r="T920" t="str">
        <f>VLOOKUP(Table7[[#This Row],[Store_ID]],Table5[#All],2,FALSE)</f>
        <v>Johnson-Wright</v>
      </c>
      <c r="U920" t="str">
        <f>VLOOKUP(Table7[[#This Row],[Store_ID]],Table5[#All],3,FALSE)</f>
        <v>North</v>
      </c>
      <c r="V920" t="str">
        <f>VLOOKUP(Table7[[#This Row],[Store_ID]],Table5[#All],4,FALSE)</f>
        <v>Hoodberg</v>
      </c>
      <c r="W920" t="str">
        <f>VLOOKUP(Table7[[#This Row],[Store_ID]],Table5[#All],5,FALSE)</f>
        <v>Outlet</v>
      </c>
      <c r="X920">
        <v>2</v>
      </c>
      <c r="Y920">
        <v>183.85</v>
      </c>
      <c r="Z920">
        <v>0.14000000000000001</v>
      </c>
      <c r="AA920" t="s">
        <v>1826</v>
      </c>
      <c r="AB920">
        <v>316.22199999999998</v>
      </c>
    </row>
    <row r="921" spans="1:28" x14ac:dyDescent="0.25">
      <c r="A921" t="s">
        <v>2745</v>
      </c>
      <c r="B921" s="2">
        <v>45238</v>
      </c>
      <c r="C921" t="s">
        <v>1272</v>
      </c>
      <c r="D921" t="str">
        <f>VLOOKUP(Table7[[#This Row],[Customer_ID]],Table1[#All],2,FALSE)</f>
        <v>Sarah Smith</v>
      </c>
      <c r="E921">
        <f t="shared" si="43"/>
        <v>8</v>
      </c>
      <c r="F921">
        <f t="shared" si="44"/>
        <v>11</v>
      </c>
      <c r="G921">
        <f t="shared" si="45"/>
        <v>2023</v>
      </c>
      <c r="H921">
        <f>VLOOKUP(Table7[[#This Row],[Customer_ID]],Table1[#All],3,FALSE)</f>
        <v>55</v>
      </c>
      <c r="I921" t="str">
        <f>VLOOKUP(Table7[[#This Row],[Customer_ID]],Table1[#All],4,FALSE)</f>
        <v>Male</v>
      </c>
      <c r="J921" t="str">
        <f>VLOOKUP(Table7[[#This Row],[Customer_ID]],Table1[#All],5,FALSE)</f>
        <v>Kathleenport</v>
      </c>
      <c r="K921" t="str">
        <f>VLOOKUP(Table7[[#This Row],[Customer_ID]],Table1[#All],6,FALSE)</f>
        <v>Wyoming</v>
      </c>
      <c r="L921" t="str">
        <f>VLOOKUP(Table7[[#This Row],[Customer_ID]],Table1[#All],7,FALSE)</f>
        <v>USA</v>
      </c>
      <c r="M921" t="str">
        <f>VLOOKUP(Table7[[#This Row],[Customer_ID]],Table1[#All],8,FALSE)</f>
        <v>Gold</v>
      </c>
      <c r="N921" t="s">
        <v>1688</v>
      </c>
      <c r="O921" t="str">
        <f>VLOOKUP(Table7[[#This Row],[Product_ID]],Table4_2[#All],3,FALSE)</f>
        <v>Home</v>
      </c>
      <c r="P921" t="str">
        <f>VLOOKUP(Table7[[#This Row],[Product_ID]],Table4_2[#All],4,FALSE)</f>
        <v>Storage</v>
      </c>
      <c r="Q921">
        <f>VLOOKUP(Table7[[#This Row],[Product_ID]],Table4_2[#All],5,FALSE)</f>
        <v>138.05000000000001</v>
      </c>
      <c r="R921">
        <f>VLOOKUP(Table7[[#This Row],[Product_ID]],Table4_2[#All],6,FALSE)</f>
        <v>89</v>
      </c>
      <c r="S921" t="s">
        <v>1752</v>
      </c>
      <c r="T921" t="str">
        <f>VLOOKUP(Table7[[#This Row],[Store_ID]],Table5[#All],2,FALSE)</f>
        <v>Rivera-Warner</v>
      </c>
      <c r="U921" t="str">
        <f>VLOOKUP(Table7[[#This Row],[Store_ID]],Table5[#All],3,FALSE)</f>
        <v>East</v>
      </c>
      <c r="V921" t="str">
        <f>VLOOKUP(Table7[[#This Row],[Store_ID]],Table5[#All],4,FALSE)</f>
        <v>Washingtonfurt</v>
      </c>
      <c r="W921" t="str">
        <f>VLOOKUP(Table7[[#This Row],[Store_ID]],Table5[#All],5,FALSE)</f>
        <v>Flagship</v>
      </c>
      <c r="X921">
        <v>1</v>
      </c>
      <c r="Y921">
        <v>550.05999999999995</v>
      </c>
      <c r="Z921">
        <v>0.01</v>
      </c>
      <c r="AA921" t="s">
        <v>1824</v>
      </c>
      <c r="AB921">
        <v>544.55939999999998</v>
      </c>
    </row>
    <row r="922" spans="1:28" x14ac:dyDescent="0.25">
      <c r="A922" t="s">
        <v>2746</v>
      </c>
      <c r="B922" s="2">
        <v>45253</v>
      </c>
      <c r="C922" t="s">
        <v>121</v>
      </c>
      <c r="D922" t="str">
        <f>VLOOKUP(Table7[[#This Row],[Customer_ID]],Table1[#All],2,FALSE)</f>
        <v>David Arnold</v>
      </c>
      <c r="E922">
        <f t="shared" si="43"/>
        <v>23</v>
      </c>
      <c r="F922">
        <f t="shared" si="44"/>
        <v>11</v>
      </c>
      <c r="G922">
        <f t="shared" si="45"/>
        <v>2023</v>
      </c>
      <c r="H922">
        <f>VLOOKUP(Table7[[#This Row],[Customer_ID]],Table1[#All],3,FALSE)</f>
        <v>54</v>
      </c>
      <c r="I922" t="str">
        <f>VLOOKUP(Table7[[#This Row],[Customer_ID]],Table1[#All],4,FALSE)</f>
        <v>Female</v>
      </c>
      <c r="J922" t="str">
        <f>VLOOKUP(Table7[[#This Row],[Customer_ID]],Table1[#All],5,FALSE)</f>
        <v>East Jennifer</v>
      </c>
      <c r="K922" t="str">
        <f>VLOOKUP(Table7[[#This Row],[Customer_ID]],Table1[#All],6,FALSE)</f>
        <v>California</v>
      </c>
      <c r="L922" t="str">
        <f>VLOOKUP(Table7[[#This Row],[Customer_ID]],Table1[#All],7,FALSE)</f>
        <v>USA</v>
      </c>
      <c r="M922" t="str">
        <f>VLOOKUP(Table7[[#This Row],[Customer_ID]],Table1[#All],8,FALSE)</f>
        <v>Silver</v>
      </c>
      <c r="N922" t="s">
        <v>1706</v>
      </c>
      <c r="O922" t="str">
        <f>VLOOKUP(Table7[[#This Row],[Product_ID]],Table4_2[#All],3,FALSE)</f>
        <v>Home</v>
      </c>
      <c r="P922" t="str">
        <f>VLOOKUP(Table7[[#This Row],[Product_ID]],Table4_2[#All],4,FALSE)</f>
        <v>Lighting</v>
      </c>
      <c r="Q922">
        <f>VLOOKUP(Table7[[#This Row],[Product_ID]],Table4_2[#All],5,FALSE)</f>
        <v>228.53</v>
      </c>
      <c r="R922">
        <f>VLOOKUP(Table7[[#This Row],[Product_ID]],Table4_2[#All],6,FALSE)</f>
        <v>469</v>
      </c>
      <c r="S922" t="s">
        <v>1769</v>
      </c>
      <c r="T922" t="str">
        <f>VLOOKUP(Table7[[#This Row],[Store_ID]],Table5[#All],2,FALSE)</f>
        <v>Alexander Group</v>
      </c>
      <c r="U922" t="str">
        <f>VLOOKUP(Table7[[#This Row],[Store_ID]],Table5[#All],3,FALSE)</f>
        <v>South</v>
      </c>
      <c r="V922" t="str">
        <f>VLOOKUP(Table7[[#This Row],[Store_ID]],Table5[#All],4,FALSE)</f>
        <v>Port Sharon</v>
      </c>
      <c r="W922" t="str">
        <f>VLOOKUP(Table7[[#This Row],[Store_ID]],Table5[#All],5,FALSE)</f>
        <v>Online</v>
      </c>
      <c r="X922">
        <v>2</v>
      </c>
      <c r="Y922">
        <v>32.19</v>
      </c>
      <c r="Z922">
        <v>0.13</v>
      </c>
      <c r="AA922" t="s">
        <v>1829</v>
      </c>
      <c r="AB922">
        <v>56.010599999999997</v>
      </c>
    </row>
    <row r="923" spans="1:28" x14ac:dyDescent="0.25">
      <c r="A923" t="s">
        <v>2747</v>
      </c>
      <c r="B923" s="2">
        <v>45460</v>
      </c>
      <c r="C923" t="s">
        <v>470</v>
      </c>
      <c r="D923" t="str">
        <f>VLOOKUP(Table7[[#This Row],[Customer_ID]],Table1[#All],2,FALSE)</f>
        <v>Sean Roth</v>
      </c>
      <c r="E923">
        <f t="shared" si="43"/>
        <v>17</v>
      </c>
      <c r="F923">
        <f t="shared" si="44"/>
        <v>6</v>
      </c>
      <c r="G923">
        <f t="shared" si="45"/>
        <v>2024</v>
      </c>
      <c r="H923">
        <f>VLOOKUP(Table7[[#This Row],[Customer_ID]],Table1[#All],3,FALSE)</f>
        <v>43</v>
      </c>
      <c r="I923" t="str">
        <f>VLOOKUP(Table7[[#This Row],[Customer_ID]],Table1[#All],4,FALSE)</f>
        <v>Male</v>
      </c>
      <c r="J923" t="str">
        <f>VLOOKUP(Table7[[#This Row],[Customer_ID]],Table1[#All],5,FALSE)</f>
        <v>Lake Michael</v>
      </c>
      <c r="K923" t="str">
        <f>VLOOKUP(Table7[[#This Row],[Customer_ID]],Table1[#All],6,FALSE)</f>
        <v>Virginia</v>
      </c>
      <c r="L923" t="str">
        <f>VLOOKUP(Table7[[#This Row],[Customer_ID]],Table1[#All],7,FALSE)</f>
        <v>USA</v>
      </c>
      <c r="M923" t="str">
        <f>VLOOKUP(Table7[[#This Row],[Customer_ID]],Table1[#All],8,FALSE)</f>
        <v>Gold</v>
      </c>
      <c r="N923" t="s">
        <v>1614</v>
      </c>
      <c r="O923" t="str">
        <f>VLOOKUP(Table7[[#This Row],[Product_ID]],Table4_2[#All],3,FALSE)</f>
        <v>Home</v>
      </c>
      <c r="P923" t="str">
        <f>VLOOKUP(Table7[[#This Row],[Product_ID]],Table4_2[#All],4,FALSE)</f>
        <v>Decor</v>
      </c>
      <c r="Q923">
        <f>VLOOKUP(Table7[[#This Row],[Product_ID]],Table4_2[#All],5,FALSE)</f>
        <v>179.77</v>
      </c>
      <c r="R923">
        <f>VLOOKUP(Table7[[#This Row],[Product_ID]],Table4_2[#All],6,FALSE)</f>
        <v>305</v>
      </c>
      <c r="S923" t="s">
        <v>1813</v>
      </c>
      <c r="T923" t="str">
        <f>VLOOKUP(Table7[[#This Row],[Store_ID]],Table5[#All],2,FALSE)</f>
        <v>Mann-Austin</v>
      </c>
      <c r="U923" t="str">
        <f>VLOOKUP(Table7[[#This Row],[Store_ID]],Table5[#All],3,FALSE)</f>
        <v>East</v>
      </c>
      <c r="V923" t="str">
        <f>VLOOKUP(Table7[[#This Row],[Store_ID]],Table5[#All],4,FALSE)</f>
        <v>Vasquezborough</v>
      </c>
      <c r="W923" t="str">
        <f>VLOOKUP(Table7[[#This Row],[Store_ID]],Table5[#All],5,FALSE)</f>
        <v>Online</v>
      </c>
      <c r="X923">
        <v>2</v>
      </c>
      <c r="Y923">
        <v>892.06</v>
      </c>
      <c r="Z923">
        <v>0.08</v>
      </c>
      <c r="AA923" t="s">
        <v>1824</v>
      </c>
      <c r="AB923">
        <v>1641.3904</v>
      </c>
    </row>
    <row r="924" spans="1:28" x14ac:dyDescent="0.25">
      <c r="A924" t="s">
        <v>2748</v>
      </c>
      <c r="B924" s="2">
        <v>45628</v>
      </c>
      <c r="C924" t="s">
        <v>1455</v>
      </c>
      <c r="D924" t="str">
        <f>VLOOKUP(Table7[[#This Row],[Customer_ID]],Table1[#All],2,FALSE)</f>
        <v>Philip Mendoza</v>
      </c>
      <c r="E924">
        <f t="shared" si="43"/>
        <v>2</v>
      </c>
      <c r="F924">
        <f t="shared" si="44"/>
        <v>12</v>
      </c>
      <c r="G924">
        <f t="shared" si="45"/>
        <v>2024</v>
      </c>
      <c r="H924">
        <f>VLOOKUP(Table7[[#This Row],[Customer_ID]],Table1[#All],3,FALSE)</f>
        <v>42</v>
      </c>
      <c r="I924" t="str">
        <f>VLOOKUP(Table7[[#This Row],[Customer_ID]],Table1[#All],4,FALSE)</f>
        <v>Male</v>
      </c>
      <c r="J924" t="str">
        <f>VLOOKUP(Table7[[#This Row],[Customer_ID]],Table1[#All],5,FALSE)</f>
        <v>Tylermouth</v>
      </c>
      <c r="K924" t="str">
        <f>VLOOKUP(Table7[[#This Row],[Customer_ID]],Table1[#All],6,FALSE)</f>
        <v>Massachusetts</v>
      </c>
      <c r="L924" t="str">
        <f>VLOOKUP(Table7[[#This Row],[Customer_ID]],Table1[#All],7,FALSE)</f>
        <v>USA</v>
      </c>
      <c r="M924" t="str">
        <f>VLOOKUP(Table7[[#This Row],[Customer_ID]],Table1[#All],8,FALSE)</f>
        <v>Silver</v>
      </c>
      <c r="N924" t="s">
        <v>1664</v>
      </c>
      <c r="O924" t="str">
        <f>VLOOKUP(Table7[[#This Row],[Product_ID]],Table4_2[#All],3,FALSE)</f>
        <v>Clothing</v>
      </c>
      <c r="P924" t="str">
        <f>VLOOKUP(Table7[[#This Row],[Product_ID]],Table4_2[#All],4,FALSE)</f>
        <v>Accessories</v>
      </c>
      <c r="Q924">
        <f>VLOOKUP(Table7[[#This Row],[Product_ID]],Table4_2[#All],5,FALSE)</f>
        <v>113.83</v>
      </c>
      <c r="R924">
        <f>VLOOKUP(Table7[[#This Row],[Product_ID]],Table4_2[#All],6,FALSE)</f>
        <v>485</v>
      </c>
      <c r="S924" t="s">
        <v>1776</v>
      </c>
      <c r="T924" t="str">
        <f>VLOOKUP(Table7[[#This Row],[Store_ID]],Table5[#All],2,FALSE)</f>
        <v>Benson-Elliott</v>
      </c>
      <c r="U924" t="str">
        <f>VLOOKUP(Table7[[#This Row],[Store_ID]],Table5[#All],3,FALSE)</f>
        <v>East</v>
      </c>
      <c r="V924" t="str">
        <f>VLOOKUP(Table7[[#This Row],[Store_ID]],Table5[#All],4,FALSE)</f>
        <v>Port Josephberg</v>
      </c>
      <c r="W924" t="str">
        <f>VLOOKUP(Table7[[#This Row],[Store_ID]],Table5[#All],5,FALSE)</f>
        <v>Online</v>
      </c>
      <c r="X924">
        <v>1</v>
      </c>
      <c r="Y924">
        <v>127.47</v>
      </c>
      <c r="Z924">
        <v>0.16</v>
      </c>
      <c r="AA924" t="s">
        <v>1829</v>
      </c>
      <c r="AB924">
        <v>107.0748</v>
      </c>
    </row>
    <row r="925" spans="1:28" x14ac:dyDescent="0.25">
      <c r="A925" t="s">
        <v>2749</v>
      </c>
      <c r="B925" s="2">
        <v>45778</v>
      </c>
      <c r="C925" t="s">
        <v>1211</v>
      </c>
      <c r="D925" t="str">
        <f>VLOOKUP(Table7[[#This Row],[Customer_ID]],Table1[#All],2,FALSE)</f>
        <v>Timothy Valenzuela</v>
      </c>
      <c r="E925">
        <f t="shared" si="43"/>
        <v>1</v>
      </c>
      <c r="F925">
        <f t="shared" si="44"/>
        <v>5</v>
      </c>
      <c r="G925">
        <f t="shared" si="45"/>
        <v>2025</v>
      </c>
      <c r="H925">
        <f>VLOOKUP(Table7[[#This Row],[Customer_ID]],Table1[#All],3,FALSE)</f>
        <v>53</v>
      </c>
      <c r="I925" t="str">
        <f>VLOOKUP(Table7[[#This Row],[Customer_ID]],Table1[#All],4,FALSE)</f>
        <v>Male</v>
      </c>
      <c r="J925" t="str">
        <f>VLOOKUP(Table7[[#This Row],[Customer_ID]],Table1[#All],5,FALSE)</f>
        <v>Stevensshire</v>
      </c>
      <c r="K925" t="str">
        <f>VLOOKUP(Table7[[#This Row],[Customer_ID]],Table1[#All],6,FALSE)</f>
        <v>Missouri</v>
      </c>
      <c r="L925" t="str">
        <f>VLOOKUP(Table7[[#This Row],[Customer_ID]],Table1[#All],7,FALSE)</f>
        <v>USA</v>
      </c>
      <c r="M925" t="str">
        <f>VLOOKUP(Table7[[#This Row],[Customer_ID]],Table1[#All],8,FALSE)</f>
        <v>Platinum</v>
      </c>
      <c r="N925" t="s">
        <v>1702</v>
      </c>
      <c r="O925" t="str">
        <f>VLOOKUP(Table7[[#This Row],[Product_ID]],Table4_2[#All],3,FALSE)</f>
        <v>Electronics</v>
      </c>
      <c r="P925" t="str">
        <f>VLOOKUP(Table7[[#This Row],[Product_ID]],Table4_2[#All],4,FALSE)</f>
        <v>Appliances</v>
      </c>
      <c r="Q925">
        <f>VLOOKUP(Table7[[#This Row],[Product_ID]],Table4_2[#All],5,FALSE)</f>
        <v>480.9</v>
      </c>
      <c r="R925">
        <f>VLOOKUP(Table7[[#This Row],[Product_ID]],Table4_2[#All],6,FALSE)</f>
        <v>104</v>
      </c>
      <c r="S925" t="s">
        <v>1799</v>
      </c>
      <c r="T925" t="str">
        <f>VLOOKUP(Table7[[#This Row],[Store_ID]],Table5[#All],2,FALSE)</f>
        <v>Mcdonald Inc</v>
      </c>
      <c r="U925" t="str">
        <f>VLOOKUP(Table7[[#This Row],[Store_ID]],Table5[#All],3,FALSE)</f>
        <v>South</v>
      </c>
      <c r="V925" t="str">
        <f>VLOOKUP(Table7[[#This Row],[Store_ID]],Table5[#All],4,FALSE)</f>
        <v>Christopherland</v>
      </c>
      <c r="W925" t="str">
        <f>VLOOKUP(Table7[[#This Row],[Store_ID]],Table5[#All],5,FALSE)</f>
        <v>Outlet</v>
      </c>
      <c r="X925">
        <v>3</v>
      </c>
      <c r="Y925">
        <v>212.87</v>
      </c>
      <c r="Z925">
        <v>0.18</v>
      </c>
      <c r="AA925" t="s">
        <v>1824</v>
      </c>
      <c r="AB925">
        <v>523.66020000000003</v>
      </c>
    </row>
    <row r="926" spans="1:28" x14ac:dyDescent="0.25">
      <c r="A926" t="s">
        <v>2750</v>
      </c>
      <c r="B926" s="2">
        <v>45471</v>
      </c>
      <c r="C926" t="s">
        <v>598</v>
      </c>
      <c r="D926" t="str">
        <f>VLOOKUP(Table7[[#This Row],[Customer_ID]],Table1[#All],2,FALSE)</f>
        <v>Erin Ward</v>
      </c>
      <c r="E926">
        <f t="shared" si="43"/>
        <v>28</v>
      </c>
      <c r="F926">
        <f t="shared" si="44"/>
        <v>6</v>
      </c>
      <c r="G926">
        <f t="shared" si="45"/>
        <v>2024</v>
      </c>
      <c r="H926">
        <f>VLOOKUP(Table7[[#This Row],[Customer_ID]],Table1[#All],3,FALSE)</f>
        <v>60</v>
      </c>
      <c r="I926" t="str">
        <f>VLOOKUP(Table7[[#This Row],[Customer_ID]],Table1[#All],4,FALSE)</f>
        <v>Male</v>
      </c>
      <c r="J926" t="str">
        <f>VLOOKUP(Table7[[#This Row],[Customer_ID]],Table1[#All],5,FALSE)</f>
        <v>New Brianchester</v>
      </c>
      <c r="K926" t="str">
        <f>VLOOKUP(Table7[[#This Row],[Customer_ID]],Table1[#All],6,FALSE)</f>
        <v>New York</v>
      </c>
      <c r="L926" t="str">
        <f>VLOOKUP(Table7[[#This Row],[Customer_ID]],Table1[#All],7,FALSE)</f>
        <v>USA</v>
      </c>
      <c r="M926" t="str">
        <f>VLOOKUP(Table7[[#This Row],[Customer_ID]],Table1[#All],8,FALSE)</f>
        <v>Bronze</v>
      </c>
      <c r="N926" t="s">
        <v>1710</v>
      </c>
      <c r="O926" t="str">
        <f>VLOOKUP(Table7[[#This Row],[Product_ID]],Table4_2[#All],3,FALSE)</f>
        <v>Sports</v>
      </c>
      <c r="P926" t="str">
        <f>VLOOKUP(Table7[[#This Row],[Product_ID]],Table4_2[#All],4,FALSE)</f>
        <v>Equipment</v>
      </c>
      <c r="Q926">
        <f>VLOOKUP(Table7[[#This Row],[Product_ID]],Table4_2[#All],5,FALSE)</f>
        <v>285.54000000000002</v>
      </c>
      <c r="R926">
        <f>VLOOKUP(Table7[[#This Row],[Product_ID]],Table4_2[#All],6,FALSE)</f>
        <v>358</v>
      </c>
      <c r="S926" t="s">
        <v>1779</v>
      </c>
      <c r="T926" t="str">
        <f>VLOOKUP(Table7[[#This Row],[Store_ID]],Table5[#All],2,FALSE)</f>
        <v>Martinez-Mullins</v>
      </c>
      <c r="U926" t="str">
        <f>VLOOKUP(Table7[[#This Row],[Store_ID]],Table5[#All],3,FALSE)</f>
        <v>South</v>
      </c>
      <c r="V926" t="str">
        <f>VLOOKUP(Table7[[#This Row],[Store_ID]],Table5[#All],4,FALSE)</f>
        <v>Williamsfurt</v>
      </c>
      <c r="W926" t="str">
        <f>VLOOKUP(Table7[[#This Row],[Store_ID]],Table5[#All],5,FALSE)</f>
        <v>Online</v>
      </c>
      <c r="X926">
        <v>1</v>
      </c>
      <c r="Y926">
        <v>26.37</v>
      </c>
      <c r="Z926">
        <v>0.3</v>
      </c>
      <c r="AA926" t="s">
        <v>1829</v>
      </c>
      <c r="AB926">
        <v>18.459</v>
      </c>
    </row>
    <row r="927" spans="1:28" x14ac:dyDescent="0.25">
      <c r="A927" t="s">
        <v>2751</v>
      </c>
      <c r="B927" s="2">
        <v>45770</v>
      </c>
      <c r="C927" t="s">
        <v>1437</v>
      </c>
      <c r="D927" t="str">
        <f>VLOOKUP(Table7[[#This Row],[Customer_ID]],Table1[#All],2,FALSE)</f>
        <v>Cynthia Parrish</v>
      </c>
      <c r="E927">
        <f t="shared" si="43"/>
        <v>23</v>
      </c>
      <c r="F927">
        <f t="shared" si="44"/>
        <v>4</v>
      </c>
      <c r="G927">
        <f t="shared" si="45"/>
        <v>2025</v>
      </c>
      <c r="H927">
        <f>VLOOKUP(Table7[[#This Row],[Customer_ID]],Table1[#All],3,FALSE)</f>
        <v>18</v>
      </c>
      <c r="I927" t="str">
        <f>VLOOKUP(Table7[[#This Row],[Customer_ID]],Table1[#All],4,FALSE)</f>
        <v>Male</v>
      </c>
      <c r="J927" t="str">
        <f>VLOOKUP(Table7[[#This Row],[Customer_ID]],Table1[#All],5,FALSE)</f>
        <v>Espinozaberg</v>
      </c>
      <c r="K927" t="str">
        <f>VLOOKUP(Table7[[#This Row],[Customer_ID]],Table1[#All],6,FALSE)</f>
        <v>Minnesota</v>
      </c>
      <c r="L927" t="str">
        <f>VLOOKUP(Table7[[#This Row],[Customer_ID]],Table1[#All],7,FALSE)</f>
        <v>USA</v>
      </c>
      <c r="M927" t="str">
        <f>VLOOKUP(Table7[[#This Row],[Customer_ID]],Table1[#All],8,FALSE)</f>
        <v>Silver</v>
      </c>
      <c r="N927" t="s">
        <v>1616</v>
      </c>
      <c r="O927" t="str">
        <f>VLOOKUP(Table7[[#This Row],[Product_ID]],Table4_2[#All],3,FALSE)</f>
        <v>Electronics</v>
      </c>
      <c r="P927" t="str">
        <f>VLOOKUP(Table7[[#This Row],[Product_ID]],Table4_2[#All],4,FALSE)</f>
        <v>Computer</v>
      </c>
      <c r="Q927">
        <f>VLOOKUP(Table7[[#This Row],[Product_ID]],Table4_2[#All],5,FALSE)</f>
        <v>419.28</v>
      </c>
      <c r="R927">
        <f>VLOOKUP(Table7[[#This Row],[Product_ID]],Table4_2[#All],6,FALSE)</f>
        <v>86</v>
      </c>
      <c r="S927" t="s">
        <v>1810</v>
      </c>
      <c r="T927" t="str">
        <f>VLOOKUP(Table7[[#This Row],[Store_ID]],Table5[#All],2,FALSE)</f>
        <v>Guerrero-Schmitt</v>
      </c>
      <c r="U927" t="str">
        <f>VLOOKUP(Table7[[#This Row],[Store_ID]],Table5[#All],3,FALSE)</f>
        <v>East</v>
      </c>
      <c r="V927" t="str">
        <f>VLOOKUP(Table7[[#This Row],[Store_ID]],Table5[#All],4,FALSE)</f>
        <v>East Stevechester</v>
      </c>
      <c r="W927" t="str">
        <f>VLOOKUP(Table7[[#This Row],[Store_ID]],Table5[#All],5,FALSE)</f>
        <v>Flagship</v>
      </c>
      <c r="X927">
        <v>4</v>
      </c>
      <c r="Y927">
        <v>953.98</v>
      </c>
      <c r="Z927">
        <v>0.16</v>
      </c>
      <c r="AA927" t="s">
        <v>1824</v>
      </c>
      <c r="AB927">
        <v>3205.3728000000001</v>
      </c>
    </row>
    <row r="928" spans="1:28" x14ac:dyDescent="0.25">
      <c r="A928" t="s">
        <v>2752</v>
      </c>
      <c r="B928" s="2">
        <v>45369</v>
      </c>
      <c r="C928" t="s">
        <v>699</v>
      </c>
      <c r="D928" t="str">
        <f>VLOOKUP(Table7[[#This Row],[Customer_ID]],Table1[#All],2,FALSE)</f>
        <v>Steve Medina</v>
      </c>
      <c r="E928">
        <f t="shared" si="43"/>
        <v>18</v>
      </c>
      <c r="F928">
        <f t="shared" si="44"/>
        <v>3</v>
      </c>
      <c r="G928">
        <f t="shared" si="45"/>
        <v>2024</v>
      </c>
      <c r="H928">
        <f>VLOOKUP(Table7[[#This Row],[Customer_ID]],Table1[#All],3,FALSE)</f>
        <v>50</v>
      </c>
      <c r="I928" t="str">
        <f>VLOOKUP(Table7[[#This Row],[Customer_ID]],Table1[#All],4,FALSE)</f>
        <v>Female</v>
      </c>
      <c r="J928" t="str">
        <f>VLOOKUP(Table7[[#This Row],[Customer_ID]],Table1[#All],5,FALSE)</f>
        <v>East Josephside</v>
      </c>
      <c r="K928" t="str">
        <f>VLOOKUP(Table7[[#This Row],[Customer_ID]],Table1[#All],6,FALSE)</f>
        <v>Oregon</v>
      </c>
      <c r="L928" t="str">
        <f>VLOOKUP(Table7[[#This Row],[Customer_ID]],Table1[#All],7,FALSE)</f>
        <v>USA</v>
      </c>
      <c r="M928" t="str">
        <f>VLOOKUP(Table7[[#This Row],[Customer_ID]],Table1[#All],8,FALSE)</f>
        <v>Gold</v>
      </c>
      <c r="N928" t="s">
        <v>1682</v>
      </c>
      <c r="O928" t="str">
        <f>VLOOKUP(Table7[[#This Row],[Product_ID]],Table4_2[#All],3,FALSE)</f>
        <v>Electronics</v>
      </c>
      <c r="P928" t="str">
        <f>VLOOKUP(Table7[[#This Row],[Product_ID]],Table4_2[#All],4,FALSE)</f>
        <v>Accessories</v>
      </c>
      <c r="Q928">
        <f>VLOOKUP(Table7[[#This Row],[Product_ID]],Table4_2[#All],5,FALSE)</f>
        <v>349.17</v>
      </c>
      <c r="R928">
        <f>VLOOKUP(Table7[[#This Row],[Product_ID]],Table4_2[#All],6,FALSE)</f>
        <v>476</v>
      </c>
      <c r="S928" t="s">
        <v>1813</v>
      </c>
      <c r="T928" t="str">
        <f>VLOOKUP(Table7[[#This Row],[Store_ID]],Table5[#All],2,FALSE)</f>
        <v>Mann-Austin</v>
      </c>
      <c r="U928" t="str">
        <f>VLOOKUP(Table7[[#This Row],[Store_ID]],Table5[#All],3,FALSE)</f>
        <v>East</v>
      </c>
      <c r="V928" t="str">
        <f>VLOOKUP(Table7[[#This Row],[Store_ID]],Table5[#All],4,FALSE)</f>
        <v>Vasquezborough</v>
      </c>
      <c r="W928" t="str">
        <f>VLOOKUP(Table7[[#This Row],[Store_ID]],Table5[#All],5,FALSE)</f>
        <v>Online</v>
      </c>
      <c r="X928">
        <v>3</v>
      </c>
      <c r="Y928">
        <v>968.88</v>
      </c>
      <c r="Z928">
        <v>0.15</v>
      </c>
      <c r="AA928" t="s">
        <v>1824</v>
      </c>
      <c r="AB928">
        <v>2470.6439999999998</v>
      </c>
    </row>
    <row r="929" spans="1:28" x14ac:dyDescent="0.25">
      <c r="A929" t="s">
        <v>2753</v>
      </c>
      <c r="B929" s="2">
        <v>45910</v>
      </c>
      <c r="C929" t="s">
        <v>616</v>
      </c>
      <c r="D929" t="str">
        <f>VLOOKUP(Table7[[#This Row],[Customer_ID]],Table1[#All],2,FALSE)</f>
        <v>Dr. Suzanne Bullock</v>
      </c>
      <c r="E929">
        <f t="shared" si="43"/>
        <v>10</v>
      </c>
      <c r="F929">
        <f t="shared" si="44"/>
        <v>9</v>
      </c>
      <c r="G929">
        <f t="shared" si="45"/>
        <v>2025</v>
      </c>
      <c r="H929">
        <f>VLOOKUP(Table7[[#This Row],[Customer_ID]],Table1[#All],3,FALSE)</f>
        <v>60</v>
      </c>
      <c r="I929" t="str">
        <f>VLOOKUP(Table7[[#This Row],[Customer_ID]],Table1[#All],4,FALSE)</f>
        <v>Female</v>
      </c>
      <c r="J929" t="str">
        <f>VLOOKUP(Table7[[#This Row],[Customer_ID]],Table1[#All],5,FALSE)</f>
        <v>Lake Blaketon</v>
      </c>
      <c r="K929" t="str">
        <f>VLOOKUP(Table7[[#This Row],[Customer_ID]],Table1[#All],6,FALSE)</f>
        <v>Alabama</v>
      </c>
      <c r="L929" t="str">
        <f>VLOOKUP(Table7[[#This Row],[Customer_ID]],Table1[#All],7,FALSE)</f>
        <v>USA</v>
      </c>
      <c r="M929" t="str">
        <f>VLOOKUP(Table7[[#This Row],[Customer_ID]],Table1[#All],8,FALSE)</f>
        <v>Platinum</v>
      </c>
      <c r="N929" t="s">
        <v>1700</v>
      </c>
      <c r="O929" t="str">
        <f>VLOOKUP(Table7[[#This Row],[Product_ID]],Table4_2[#All],3,FALSE)</f>
        <v>Electronics</v>
      </c>
      <c r="P929" t="str">
        <f>VLOOKUP(Table7[[#This Row],[Product_ID]],Table4_2[#All],4,FALSE)</f>
        <v>Computer</v>
      </c>
      <c r="Q929">
        <f>VLOOKUP(Table7[[#This Row],[Product_ID]],Table4_2[#All],5,FALSE)</f>
        <v>392.89</v>
      </c>
      <c r="R929">
        <f>VLOOKUP(Table7[[#This Row],[Product_ID]],Table4_2[#All],6,FALSE)</f>
        <v>320</v>
      </c>
      <c r="S929" t="s">
        <v>1810</v>
      </c>
      <c r="T929" t="str">
        <f>VLOOKUP(Table7[[#This Row],[Store_ID]],Table5[#All],2,FALSE)</f>
        <v>Guerrero-Schmitt</v>
      </c>
      <c r="U929" t="str">
        <f>VLOOKUP(Table7[[#This Row],[Store_ID]],Table5[#All],3,FALSE)</f>
        <v>East</v>
      </c>
      <c r="V929" t="str">
        <f>VLOOKUP(Table7[[#This Row],[Store_ID]],Table5[#All],4,FALSE)</f>
        <v>East Stevechester</v>
      </c>
      <c r="W929" t="str">
        <f>VLOOKUP(Table7[[#This Row],[Store_ID]],Table5[#All],5,FALSE)</f>
        <v>Flagship</v>
      </c>
      <c r="X929">
        <v>1</v>
      </c>
      <c r="Y929">
        <v>533.04999999999995</v>
      </c>
      <c r="Z929">
        <v>0.11</v>
      </c>
      <c r="AA929" t="s">
        <v>1826</v>
      </c>
      <c r="AB929">
        <v>474.41449999999998</v>
      </c>
    </row>
    <row r="930" spans="1:28" x14ac:dyDescent="0.25">
      <c r="A930" t="s">
        <v>2754</v>
      </c>
      <c r="B930" s="2">
        <v>45637</v>
      </c>
      <c r="C930" t="s">
        <v>1190</v>
      </c>
      <c r="D930" t="str">
        <f>VLOOKUP(Table7[[#This Row],[Customer_ID]],Table1[#All],2,FALSE)</f>
        <v>Erika Padilla</v>
      </c>
      <c r="E930">
        <f t="shared" si="43"/>
        <v>11</v>
      </c>
      <c r="F930">
        <f t="shared" si="44"/>
        <v>12</v>
      </c>
      <c r="G930">
        <f t="shared" si="45"/>
        <v>2024</v>
      </c>
      <c r="H930">
        <f>VLOOKUP(Table7[[#This Row],[Customer_ID]],Table1[#All],3,FALSE)</f>
        <v>50</v>
      </c>
      <c r="I930" t="str">
        <f>VLOOKUP(Table7[[#This Row],[Customer_ID]],Table1[#All],4,FALSE)</f>
        <v>Male</v>
      </c>
      <c r="J930" t="str">
        <f>VLOOKUP(Table7[[#This Row],[Customer_ID]],Table1[#All],5,FALSE)</f>
        <v>Andrewsland</v>
      </c>
      <c r="K930" t="str">
        <f>VLOOKUP(Table7[[#This Row],[Customer_ID]],Table1[#All],6,FALSE)</f>
        <v>Alabama</v>
      </c>
      <c r="L930" t="str">
        <f>VLOOKUP(Table7[[#This Row],[Customer_ID]],Table1[#All],7,FALSE)</f>
        <v>USA</v>
      </c>
      <c r="M930" t="str">
        <f>VLOOKUP(Table7[[#This Row],[Customer_ID]],Table1[#All],8,FALSE)</f>
        <v>Silver</v>
      </c>
      <c r="N930" t="s">
        <v>1710</v>
      </c>
      <c r="O930" t="str">
        <f>VLOOKUP(Table7[[#This Row],[Product_ID]],Table4_2[#All],3,FALSE)</f>
        <v>Sports</v>
      </c>
      <c r="P930" t="str">
        <f>VLOOKUP(Table7[[#This Row],[Product_ID]],Table4_2[#All],4,FALSE)</f>
        <v>Equipment</v>
      </c>
      <c r="Q930">
        <f>VLOOKUP(Table7[[#This Row],[Product_ID]],Table4_2[#All],5,FALSE)</f>
        <v>285.54000000000002</v>
      </c>
      <c r="R930">
        <f>VLOOKUP(Table7[[#This Row],[Product_ID]],Table4_2[#All],6,FALSE)</f>
        <v>358</v>
      </c>
      <c r="S930" t="s">
        <v>1757</v>
      </c>
      <c r="T930" t="str">
        <f>VLOOKUP(Table7[[#This Row],[Store_ID]],Table5[#All],2,FALSE)</f>
        <v>Martinez, Adkins and Johnson</v>
      </c>
      <c r="U930" t="str">
        <f>VLOOKUP(Table7[[#This Row],[Store_ID]],Table5[#All],3,FALSE)</f>
        <v>North</v>
      </c>
      <c r="V930" t="str">
        <f>VLOOKUP(Table7[[#This Row],[Store_ID]],Table5[#All],4,FALSE)</f>
        <v>Danielmouth</v>
      </c>
      <c r="W930" t="str">
        <f>VLOOKUP(Table7[[#This Row],[Store_ID]],Table5[#All],5,FALSE)</f>
        <v>Flagship</v>
      </c>
      <c r="X930">
        <v>3</v>
      </c>
      <c r="Y930">
        <v>138.86000000000001</v>
      </c>
      <c r="Z930">
        <v>0.11</v>
      </c>
      <c r="AA930" t="s">
        <v>1826</v>
      </c>
      <c r="AB930">
        <v>370.75619999999998</v>
      </c>
    </row>
    <row r="931" spans="1:28" x14ac:dyDescent="0.25">
      <c r="A931" t="s">
        <v>2755</v>
      </c>
      <c r="B931" s="2">
        <v>45706</v>
      </c>
      <c r="C931" t="s">
        <v>532</v>
      </c>
      <c r="D931" t="str">
        <f>VLOOKUP(Table7[[#This Row],[Customer_ID]],Table1[#All],2,FALSE)</f>
        <v>Brian Choi</v>
      </c>
      <c r="E931">
        <f t="shared" si="43"/>
        <v>18</v>
      </c>
      <c r="F931">
        <f t="shared" si="44"/>
        <v>2</v>
      </c>
      <c r="G931">
        <f t="shared" si="45"/>
        <v>2025</v>
      </c>
      <c r="H931">
        <f>VLOOKUP(Table7[[#This Row],[Customer_ID]],Table1[#All],3,FALSE)</f>
        <v>46</v>
      </c>
      <c r="I931" t="str">
        <f>VLOOKUP(Table7[[#This Row],[Customer_ID]],Table1[#All],4,FALSE)</f>
        <v>Female</v>
      </c>
      <c r="J931" t="str">
        <f>VLOOKUP(Table7[[#This Row],[Customer_ID]],Table1[#All],5,FALSE)</f>
        <v>Floydton</v>
      </c>
      <c r="K931" t="str">
        <f>VLOOKUP(Table7[[#This Row],[Customer_ID]],Table1[#All],6,FALSE)</f>
        <v>New Jersey</v>
      </c>
      <c r="L931" t="str">
        <f>VLOOKUP(Table7[[#This Row],[Customer_ID]],Table1[#All],7,FALSE)</f>
        <v>USA</v>
      </c>
      <c r="M931" t="str">
        <f>VLOOKUP(Table7[[#This Row],[Customer_ID]],Table1[#All],8,FALSE)</f>
        <v>Gold</v>
      </c>
      <c r="N931" t="s">
        <v>1592</v>
      </c>
      <c r="O931" t="str">
        <f>VLOOKUP(Table7[[#This Row],[Product_ID]],Table4_2[#All],3,FALSE)</f>
        <v>Sports</v>
      </c>
      <c r="P931" t="str">
        <f>VLOOKUP(Table7[[#This Row],[Product_ID]],Table4_2[#All],4,FALSE)</f>
        <v>Equipment</v>
      </c>
      <c r="Q931">
        <f>VLOOKUP(Table7[[#This Row],[Product_ID]],Table4_2[#All],5,FALSE)</f>
        <v>484.62</v>
      </c>
      <c r="R931">
        <f>VLOOKUP(Table7[[#This Row],[Product_ID]],Table4_2[#All],6,FALSE)</f>
        <v>432</v>
      </c>
      <c r="S931" t="s">
        <v>1752</v>
      </c>
      <c r="T931" t="str">
        <f>VLOOKUP(Table7[[#This Row],[Store_ID]],Table5[#All],2,FALSE)</f>
        <v>Rivera-Warner</v>
      </c>
      <c r="U931" t="str">
        <f>VLOOKUP(Table7[[#This Row],[Store_ID]],Table5[#All],3,FALSE)</f>
        <v>East</v>
      </c>
      <c r="V931" t="str">
        <f>VLOOKUP(Table7[[#This Row],[Store_ID]],Table5[#All],4,FALSE)</f>
        <v>Washingtonfurt</v>
      </c>
      <c r="W931" t="str">
        <f>VLOOKUP(Table7[[#This Row],[Store_ID]],Table5[#All],5,FALSE)</f>
        <v>Flagship</v>
      </c>
      <c r="X931">
        <v>1</v>
      </c>
      <c r="Y931">
        <v>588.92999999999995</v>
      </c>
      <c r="Z931">
        <v>0.03</v>
      </c>
      <c r="AA931" t="s">
        <v>1829</v>
      </c>
      <c r="AB931">
        <v>571.26209999999992</v>
      </c>
    </row>
    <row r="932" spans="1:28" x14ac:dyDescent="0.25">
      <c r="A932" t="s">
        <v>2756</v>
      </c>
      <c r="B932" s="2">
        <v>45557</v>
      </c>
      <c r="C932" t="s">
        <v>1254</v>
      </c>
      <c r="D932" t="str">
        <f>VLOOKUP(Table7[[#This Row],[Customer_ID]],Table1[#All],2,FALSE)</f>
        <v>Justin Ingram</v>
      </c>
      <c r="E932">
        <f t="shared" si="43"/>
        <v>22</v>
      </c>
      <c r="F932">
        <f t="shared" si="44"/>
        <v>9</v>
      </c>
      <c r="G932">
        <f t="shared" si="45"/>
        <v>2024</v>
      </c>
      <c r="H932">
        <f>VLOOKUP(Table7[[#This Row],[Customer_ID]],Table1[#All],3,FALSE)</f>
        <v>34</v>
      </c>
      <c r="I932" t="str">
        <f>VLOOKUP(Table7[[#This Row],[Customer_ID]],Table1[#All],4,FALSE)</f>
        <v>Male</v>
      </c>
      <c r="J932" t="str">
        <f>VLOOKUP(Table7[[#This Row],[Customer_ID]],Table1[#All],5,FALSE)</f>
        <v>Lake Lisaland</v>
      </c>
      <c r="K932" t="str">
        <f>VLOOKUP(Table7[[#This Row],[Customer_ID]],Table1[#All],6,FALSE)</f>
        <v>Louisiana</v>
      </c>
      <c r="L932" t="str">
        <f>VLOOKUP(Table7[[#This Row],[Customer_ID]],Table1[#All],7,FALSE)</f>
        <v>USA</v>
      </c>
      <c r="M932" t="str">
        <f>VLOOKUP(Table7[[#This Row],[Customer_ID]],Table1[#All],8,FALSE)</f>
        <v>Bronze</v>
      </c>
      <c r="N932" t="s">
        <v>1652</v>
      </c>
      <c r="O932" t="str">
        <f>VLOOKUP(Table7[[#This Row],[Product_ID]],Table4_2[#All],3,FALSE)</f>
        <v>Sports</v>
      </c>
      <c r="P932" t="str">
        <f>VLOOKUP(Table7[[#This Row],[Product_ID]],Table4_2[#All],4,FALSE)</f>
        <v>Team Sports</v>
      </c>
      <c r="Q932">
        <f>VLOOKUP(Table7[[#This Row],[Product_ID]],Table4_2[#All],5,FALSE)</f>
        <v>212.26</v>
      </c>
      <c r="R932">
        <f>VLOOKUP(Table7[[#This Row],[Product_ID]],Table4_2[#All],6,FALSE)</f>
        <v>82</v>
      </c>
      <c r="S932" t="s">
        <v>1773</v>
      </c>
      <c r="T932" t="str">
        <f>VLOOKUP(Table7[[#This Row],[Store_ID]],Table5[#All],2,FALSE)</f>
        <v>Gray Ltd</v>
      </c>
      <c r="U932" t="str">
        <f>VLOOKUP(Table7[[#This Row],[Store_ID]],Table5[#All],3,FALSE)</f>
        <v>North</v>
      </c>
      <c r="V932" t="str">
        <f>VLOOKUP(Table7[[#This Row],[Store_ID]],Table5[#All],4,FALSE)</f>
        <v>New Michaelchester</v>
      </c>
      <c r="W932" t="str">
        <f>VLOOKUP(Table7[[#This Row],[Store_ID]],Table5[#All],5,FALSE)</f>
        <v>Outlet</v>
      </c>
      <c r="X932">
        <v>2</v>
      </c>
      <c r="Y932">
        <v>576.83000000000004</v>
      </c>
      <c r="Z932">
        <v>0.19</v>
      </c>
      <c r="AA932" t="s">
        <v>1826</v>
      </c>
      <c r="AB932">
        <v>934.46460000000013</v>
      </c>
    </row>
    <row r="933" spans="1:28" x14ac:dyDescent="0.25">
      <c r="A933" t="s">
        <v>2757</v>
      </c>
      <c r="B933" s="2">
        <v>45338</v>
      </c>
      <c r="C933" t="s">
        <v>1017</v>
      </c>
      <c r="D933" t="str">
        <f>VLOOKUP(Table7[[#This Row],[Customer_ID]],Table1[#All],2,FALSE)</f>
        <v>Kristy Dunlap</v>
      </c>
      <c r="E933">
        <f t="shared" si="43"/>
        <v>16</v>
      </c>
      <c r="F933">
        <f t="shared" si="44"/>
        <v>2</v>
      </c>
      <c r="G933">
        <f t="shared" si="45"/>
        <v>2024</v>
      </c>
      <c r="H933">
        <f>VLOOKUP(Table7[[#This Row],[Customer_ID]],Table1[#All],3,FALSE)</f>
        <v>64</v>
      </c>
      <c r="I933" t="str">
        <f>VLOOKUP(Table7[[#This Row],[Customer_ID]],Table1[#All],4,FALSE)</f>
        <v>Female</v>
      </c>
      <c r="J933" t="str">
        <f>VLOOKUP(Table7[[#This Row],[Customer_ID]],Table1[#All],5,FALSE)</f>
        <v>Whiteport</v>
      </c>
      <c r="K933" t="str">
        <f>VLOOKUP(Table7[[#This Row],[Customer_ID]],Table1[#All],6,FALSE)</f>
        <v>North Carolina</v>
      </c>
      <c r="L933" t="str">
        <f>VLOOKUP(Table7[[#This Row],[Customer_ID]],Table1[#All],7,FALSE)</f>
        <v>USA</v>
      </c>
      <c r="M933" t="str">
        <f>VLOOKUP(Table7[[#This Row],[Customer_ID]],Table1[#All],8,FALSE)</f>
        <v>Platinum</v>
      </c>
      <c r="N933" t="s">
        <v>1678</v>
      </c>
      <c r="O933" t="str">
        <f>VLOOKUP(Table7[[#This Row],[Product_ID]],Table4_2[#All],3,FALSE)</f>
        <v>Sports</v>
      </c>
      <c r="P933" t="str">
        <f>VLOOKUP(Table7[[#This Row],[Product_ID]],Table4_2[#All],4,FALSE)</f>
        <v>Fitness</v>
      </c>
      <c r="Q933">
        <f>VLOOKUP(Table7[[#This Row],[Product_ID]],Table4_2[#All],5,FALSE)</f>
        <v>240.63</v>
      </c>
      <c r="R933">
        <f>VLOOKUP(Table7[[#This Row],[Product_ID]],Table4_2[#All],6,FALSE)</f>
        <v>423</v>
      </c>
      <c r="S933" t="s">
        <v>1794</v>
      </c>
      <c r="T933" t="str">
        <f>VLOOKUP(Table7[[#This Row],[Store_ID]],Table5[#All],2,FALSE)</f>
        <v>Thomas, Bridges and Harris</v>
      </c>
      <c r="U933" t="str">
        <f>VLOOKUP(Table7[[#This Row],[Store_ID]],Table5[#All],3,FALSE)</f>
        <v>North</v>
      </c>
      <c r="V933" t="str">
        <f>VLOOKUP(Table7[[#This Row],[Store_ID]],Table5[#All],4,FALSE)</f>
        <v>Sabrinatown</v>
      </c>
      <c r="W933" t="str">
        <f>VLOOKUP(Table7[[#This Row],[Store_ID]],Table5[#All],5,FALSE)</f>
        <v>Online</v>
      </c>
      <c r="X933">
        <v>1</v>
      </c>
      <c r="Y933">
        <v>681.3</v>
      </c>
      <c r="Z933">
        <v>0.05</v>
      </c>
      <c r="AA933" t="s">
        <v>1824</v>
      </c>
      <c r="AB933">
        <v>647.2349999999999</v>
      </c>
    </row>
    <row r="934" spans="1:28" x14ac:dyDescent="0.25">
      <c r="A934" t="s">
        <v>2758</v>
      </c>
      <c r="B934" s="2">
        <v>45441</v>
      </c>
      <c r="C934" t="s">
        <v>1411</v>
      </c>
      <c r="D934" t="str">
        <f>VLOOKUP(Table7[[#This Row],[Customer_ID]],Table1[#All],2,FALSE)</f>
        <v>Christina Robertson</v>
      </c>
      <c r="E934">
        <f t="shared" si="43"/>
        <v>29</v>
      </c>
      <c r="F934">
        <f t="shared" si="44"/>
        <v>5</v>
      </c>
      <c r="G934">
        <f t="shared" si="45"/>
        <v>2024</v>
      </c>
      <c r="H934">
        <f>VLOOKUP(Table7[[#This Row],[Customer_ID]],Table1[#All],3,FALSE)</f>
        <v>59</v>
      </c>
      <c r="I934" t="str">
        <f>VLOOKUP(Table7[[#This Row],[Customer_ID]],Table1[#All],4,FALSE)</f>
        <v>Male</v>
      </c>
      <c r="J934" t="str">
        <f>VLOOKUP(Table7[[#This Row],[Customer_ID]],Table1[#All],5,FALSE)</f>
        <v>Hubbardborough</v>
      </c>
      <c r="K934" t="str">
        <f>VLOOKUP(Table7[[#This Row],[Customer_ID]],Table1[#All],6,FALSE)</f>
        <v>Kentucky</v>
      </c>
      <c r="L934" t="str">
        <f>VLOOKUP(Table7[[#This Row],[Customer_ID]],Table1[#All],7,FALSE)</f>
        <v>USA</v>
      </c>
      <c r="M934" t="str">
        <f>VLOOKUP(Table7[[#This Row],[Customer_ID]],Table1[#All],8,FALSE)</f>
        <v>Platinum</v>
      </c>
      <c r="N934" t="s">
        <v>1598</v>
      </c>
      <c r="O934" t="str">
        <f>VLOOKUP(Table7[[#This Row],[Product_ID]],Table4_2[#All],3,FALSE)</f>
        <v>Clothing</v>
      </c>
      <c r="P934" t="str">
        <f>VLOOKUP(Table7[[#This Row],[Product_ID]],Table4_2[#All],4,FALSE)</f>
        <v>Accessories</v>
      </c>
      <c r="Q934">
        <f>VLOOKUP(Table7[[#This Row],[Product_ID]],Table4_2[#All],5,FALSE)</f>
        <v>174.02</v>
      </c>
      <c r="R934">
        <f>VLOOKUP(Table7[[#This Row],[Product_ID]],Table4_2[#All],6,FALSE)</f>
        <v>268</v>
      </c>
      <c r="S934" t="s">
        <v>1801</v>
      </c>
      <c r="T934" t="str">
        <f>VLOOKUP(Table7[[#This Row],[Store_ID]],Table5[#All],2,FALSE)</f>
        <v>Shelton PLC</v>
      </c>
      <c r="U934" t="str">
        <f>VLOOKUP(Table7[[#This Row],[Store_ID]],Table5[#All],3,FALSE)</f>
        <v>North</v>
      </c>
      <c r="V934" t="str">
        <f>VLOOKUP(Table7[[#This Row],[Store_ID]],Table5[#All],4,FALSE)</f>
        <v>East Jenniferstad</v>
      </c>
      <c r="W934" t="str">
        <f>VLOOKUP(Table7[[#This Row],[Store_ID]],Table5[#All],5,FALSE)</f>
        <v>Flagship</v>
      </c>
      <c r="X934">
        <v>3</v>
      </c>
      <c r="Y934">
        <v>504.97</v>
      </c>
      <c r="Z934">
        <v>0.3</v>
      </c>
      <c r="AA934" t="s">
        <v>1824</v>
      </c>
      <c r="AB934">
        <v>1060.4369999999999</v>
      </c>
    </row>
    <row r="935" spans="1:28" x14ac:dyDescent="0.25">
      <c r="A935" t="s">
        <v>2759</v>
      </c>
      <c r="B935" s="2">
        <v>45396</v>
      </c>
      <c r="C935" t="s">
        <v>224</v>
      </c>
      <c r="D935" t="str">
        <f>VLOOKUP(Table7[[#This Row],[Customer_ID]],Table1[#All],2,FALSE)</f>
        <v>Dr. David Smith</v>
      </c>
      <c r="E935">
        <f t="shared" si="43"/>
        <v>14</v>
      </c>
      <c r="F935">
        <f t="shared" si="44"/>
        <v>4</v>
      </c>
      <c r="G935">
        <f t="shared" si="45"/>
        <v>2024</v>
      </c>
      <c r="H935">
        <f>VLOOKUP(Table7[[#This Row],[Customer_ID]],Table1[#All],3,FALSE)</f>
        <v>22</v>
      </c>
      <c r="I935" t="str">
        <f>VLOOKUP(Table7[[#This Row],[Customer_ID]],Table1[#All],4,FALSE)</f>
        <v>Female</v>
      </c>
      <c r="J935" t="str">
        <f>VLOOKUP(Table7[[#This Row],[Customer_ID]],Table1[#All],5,FALSE)</f>
        <v>Schmidtchester</v>
      </c>
      <c r="K935" t="str">
        <f>VLOOKUP(Table7[[#This Row],[Customer_ID]],Table1[#All],6,FALSE)</f>
        <v>Alaska</v>
      </c>
      <c r="L935" t="str">
        <f>VLOOKUP(Table7[[#This Row],[Customer_ID]],Table1[#All],7,FALSE)</f>
        <v>USA</v>
      </c>
      <c r="M935" t="str">
        <f>VLOOKUP(Table7[[#This Row],[Customer_ID]],Table1[#All],8,FALSE)</f>
        <v>Silver</v>
      </c>
      <c r="N935" t="s">
        <v>1624</v>
      </c>
      <c r="O935" t="str">
        <f>VLOOKUP(Table7[[#This Row],[Product_ID]],Table4_2[#All],3,FALSE)</f>
        <v>Sports</v>
      </c>
      <c r="P935" t="str">
        <f>VLOOKUP(Table7[[#This Row],[Product_ID]],Table4_2[#All],4,FALSE)</f>
        <v>Outdoor</v>
      </c>
      <c r="Q935">
        <f>VLOOKUP(Table7[[#This Row],[Product_ID]],Table4_2[#All],5,FALSE)</f>
        <v>135.61000000000001</v>
      </c>
      <c r="R935">
        <f>VLOOKUP(Table7[[#This Row],[Product_ID]],Table4_2[#All],6,FALSE)</f>
        <v>394</v>
      </c>
      <c r="S935" t="s">
        <v>1792</v>
      </c>
      <c r="T935" t="str">
        <f>VLOOKUP(Table7[[#This Row],[Store_ID]],Table5[#All],2,FALSE)</f>
        <v>Aguirre-Keller</v>
      </c>
      <c r="U935" t="str">
        <f>VLOOKUP(Table7[[#This Row],[Store_ID]],Table5[#All],3,FALSE)</f>
        <v>South</v>
      </c>
      <c r="V935" t="str">
        <f>VLOOKUP(Table7[[#This Row],[Store_ID]],Table5[#All],4,FALSE)</f>
        <v>Lake Michael</v>
      </c>
      <c r="W935" t="str">
        <f>VLOOKUP(Table7[[#This Row],[Store_ID]],Table5[#All],5,FALSE)</f>
        <v>Online</v>
      </c>
      <c r="X935">
        <v>3</v>
      </c>
      <c r="Y935">
        <v>649.78</v>
      </c>
      <c r="Z935">
        <v>0.1</v>
      </c>
      <c r="AA935" t="s">
        <v>1826</v>
      </c>
      <c r="AB935">
        <v>1754.4059999999999</v>
      </c>
    </row>
    <row r="936" spans="1:28" x14ac:dyDescent="0.25">
      <c r="A936" t="s">
        <v>2760</v>
      </c>
      <c r="B936" s="2">
        <v>45317</v>
      </c>
      <c r="C936" t="s">
        <v>785</v>
      </c>
      <c r="D936" t="str">
        <f>VLOOKUP(Table7[[#This Row],[Customer_ID]],Table1[#All],2,FALSE)</f>
        <v>Laura Soto</v>
      </c>
      <c r="E936">
        <f t="shared" si="43"/>
        <v>26</v>
      </c>
      <c r="F936">
        <f t="shared" si="44"/>
        <v>1</v>
      </c>
      <c r="G936">
        <f t="shared" si="45"/>
        <v>2024</v>
      </c>
      <c r="H936">
        <f>VLOOKUP(Table7[[#This Row],[Customer_ID]],Table1[#All],3,FALSE)</f>
        <v>57</v>
      </c>
      <c r="I936" t="str">
        <f>VLOOKUP(Table7[[#This Row],[Customer_ID]],Table1[#All],4,FALSE)</f>
        <v>Female</v>
      </c>
      <c r="J936" t="str">
        <f>VLOOKUP(Table7[[#This Row],[Customer_ID]],Table1[#All],5,FALSE)</f>
        <v>Rodriguezton</v>
      </c>
      <c r="K936" t="str">
        <f>VLOOKUP(Table7[[#This Row],[Customer_ID]],Table1[#All],6,FALSE)</f>
        <v>Michigan</v>
      </c>
      <c r="L936" t="str">
        <f>VLOOKUP(Table7[[#This Row],[Customer_ID]],Table1[#All],7,FALSE)</f>
        <v>USA</v>
      </c>
      <c r="M936" t="str">
        <f>VLOOKUP(Table7[[#This Row],[Customer_ID]],Table1[#All],8,FALSE)</f>
        <v>Platinum</v>
      </c>
      <c r="N936" t="s">
        <v>1626</v>
      </c>
      <c r="O936" t="str">
        <f>VLOOKUP(Table7[[#This Row],[Product_ID]],Table4_2[#All],3,FALSE)</f>
        <v>Electronics</v>
      </c>
      <c r="P936" t="str">
        <f>VLOOKUP(Table7[[#This Row],[Product_ID]],Table4_2[#All],4,FALSE)</f>
        <v>Mobile</v>
      </c>
      <c r="Q936">
        <f>VLOOKUP(Table7[[#This Row],[Product_ID]],Table4_2[#All],5,FALSE)</f>
        <v>326.06</v>
      </c>
      <c r="R936">
        <f>VLOOKUP(Table7[[#This Row],[Product_ID]],Table4_2[#All],6,FALSE)</f>
        <v>301</v>
      </c>
      <c r="S936" t="s">
        <v>1786</v>
      </c>
      <c r="T936" t="str">
        <f>VLOOKUP(Table7[[#This Row],[Store_ID]],Table5[#All],2,FALSE)</f>
        <v>Moore, Padilla and Butler</v>
      </c>
      <c r="U936" t="str">
        <f>VLOOKUP(Table7[[#This Row],[Store_ID]],Table5[#All],3,FALSE)</f>
        <v>South</v>
      </c>
      <c r="V936" t="str">
        <f>VLOOKUP(Table7[[#This Row],[Store_ID]],Table5[#All],4,FALSE)</f>
        <v>East Johnstad</v>
      </c>
      <c r="W936" t="str">
        <f>VLOOKUP(Table7[[#This Row],[Store_ID]],Table5[#All],5,FALSE)</f>
        <v>Flagship</v>
      </c>
      <c r="X936">
        <v>2</v>
      </c>
      <c r="Y936">
        <v>986.73</v>
      </c>
      <c r="Z936">
        <v>0.05</v>
      </c>
      <c r="AA936" t="s">
        <v>1826</v>
      </c>
      <c r="AB936">
        <v>1874.787</v>
      </c>
    </row>
    <row r="937" spans="1:28" x14ac:dyDescent="0.25">
      <c r="A937" t="s">
        <v>2761</v>
      </c>
      <c r="B937" s="2">
        <v>45235</v>
      </c>
      <c r="C937" t="s">
        <v>414</v>
      </c>
      <c r="D937" t="str">
        <f>VLOOKUP(Table7[[#This Row],[Customer_ID]],Table1[#All],2,FALSE)</f>
        <v>Michael Jones</v>
      </c>
      <c r="E937">
        <f t="shared" si="43"/>
        <v>5</v>
      </c>
      <c r="F937">
        <f t="shared" si="44"/>
        <v>11</v>
      </c>
      <c r="G937">
        <f t="shared" si="45"/>
        <v>2023</v>
      </c>
      <c r="H937">
        <f>VLOOKUP(Table7[[#This Row],[Customer_ID]],Table1[#All],3,FALSE)</f>
        <v>40</v>
      </c>
      <c r="I937" t="str">
        <f>VLOOKUP(Table7[[#This Row],[Customer_ID]],Table1[#All],4,FALSE)</f>
        <v>Male</v>
      </c>
      <c r="J937" t="str">
        <f>VLOOKUP(Table7[[#This Row],[Customer_ID]],Table1[#All],5,FALSE)</f>
        <v>North Edwardton</v>
      </c>
      <c r="K937" t="str">
        <f>VLOOKUP(Table7[[#This Row],[Customer_ID]],Table1[#All],6,FALSE)</f>
        <v>Tennessee</v>
      </c>
      <c r="L937" t="str">
        <f>VLOOKUP(Table7[[#This Row],[Customer_ID]],Table1[#All],7,FALSE)</f>
        <v>USA</v>
      </c>
      <c r="M937" t="str">
        <f>VLOOKUP(Table7[[#This Row],[Customer_ID]],Table1[#All],8,FALSE)</f>
        <v>Bronze</v>
      </c>
      <c r="N937" t="s">
        <v>1574</v>
      </c>
      <c r="O937" t="str">
        <f>VLOOKUP(Table7[[#This Row],[Product_ID]],Table4_2[#All],3,FALSE)</f>
        <v>Electronics</v>
      </c>
      <c r="P937" t="str">
        <f>VLOOKUP(Table7[[#This Row],[Product_ID]],Table4_2[#All],4,FALSE)</f>
        <v>Accessories</v>
      </c>
      <c r="Q937">
        <f>VLOOKUP(Table7[[#This Row],[Product_ID]],Table4_2[#All],5,FALSE)</f>
        <v>242.23</v>
      </c>
      <c r="R937">
        <f>VLOOKUP(Table7[[#This Row],[Product_ID]],Table4_2[#All],6,FALSE)</f>
        <v>453</v>
      </c>
      <c r="S937" t="s">
        <v>1801</v>
      </c>
      <c r="T937" t="str">
        <f>VLOOKUP(Table7[[#This Row],[Store_ID]],Table5[#All],2,FALSE)</f>
        <v>Shelton PLC</v>
      </c>
      <c r="U937" t="str">
        <f>VLOOKUP(Table7[[#This Row],[Store_ID]],Table5[#All],3,FALSE)</f>
        <v>North</v>
      </c>
      <c r="V937" t="str">
        <f>VLOOKUP(Table7[[#This Row],[Store_ID]],Table5[#All],4,FALSE)</f>
        <v>East Jenniferstad</v>
      </c>
      <c r="W937" t="str">
        <f>VLOOKUP(Table7[[#This Row],[Store_ID]],Table5[#All],5,FALSE)</f>
        <v>Flagship</v>
      </c>
      <c r="X937">
        <v>2</v>
      </c>
      <c r="Y937">
        <v>65.44</v>
      </c>
      <c r="Z937">
        <v>0.05</v>
      </c>
      <c r="AA937" t="s">
        <v>1826</v>
      </c>
      <c r="AB937">
        <v>124.336</v>
      </c>
    </row>
    <row r="938" spans="1:28" x14ac:dyDescent="0.25">
      <c r="A938" t="s">
        <v>2762</v>
      </c>
      <c r="B938" s="2">
        <v>45824</v>
      </c>
      <c r="C938" t="s">
        <v>1196</v>
      </c>
      <c r="D938" t="str">
        <f>VLOOKUP(Table7[[#This Row],[Customer_ID]],Table1[#All],2,FALSE)</f>
        <v>Kristine Higgins</v>
      </c>
      <c r="E938">
        <f t="shared" si="43"/>
        <v>16</v>
      </c>
      <c r="F938">
        <f t="shared" si="44"/>
        <v>6</v>
      </c>
      <c r="G938">
        <f t="shared" si="45"/>
        <v>2025</v>
      </c>
      <c r="H938">
        <f>VLOOKUP(Table7[[#This Row],[Customer_ID]],Table1[#All],3,FALSE)</f>
        <v>27</v>
      </c>
      <c r="I938" t="str">
        <f>VLOOKUP(Table7[[#This Row],[Customer_ID]],Table1[#All],4,FALSE)</f>
        <v>Female</v>
      </c>
      <c r="J938" t="str">
        <f>VLOOKUP(Table7[[#This Row],[Customer_ID]],Table1[#All],5,FALSE)</f>
        <v>Jennifertown</v>
      </c>
      <c r="K938" t="str">
        <f>VLOOKUP(Table7[[#This Row],[Customer_ID]],Table1[#All],6,FALSE)</f>
        <v>South Carolina</v>
      </c>
      <c r="L938" t="str">
        <f>VLOOKUP(Table7[[#This Row],[Customer_ID]],Table1[#All],7,FALSE)</f>
        <v>USA</v>
      </c>
      <c r="M938" t="str">
        <f>VLOOKUP(Table7[[#This Row],[Customer_ID]],Table1[#All],8,FALSE)</f>
        <v>Silver</v>
      </c>
      <c r="N938" t="s">
        <v>1674</v>
      </c>
      <c r="O938" t="str">
        <f>VLOOKUP(Table7[[#This Row],[Product_ID]],Table4_2[#All],3,FALSE)</f>
        <v>Beauty</v>
      </c>
      <c r="P938" t="str">
        <f>VLOOKUP(Table7[[#This Row],[Product_ID]],Table4_2[#All],4,FALSE)</f>
        <v>Skincare</v>
      </c>
      <c r="Q938">
        <f>VLOOKUP(Table7[[#This Row],[Product_ID]],Table4_2[#All],5,FALSE)</f>
        <v>266.86</v>
      </c>
      <c r="R938">
        <f>VLOOKUP(Table7[[#This Row],[Product_ID]],Table4_2[#All],6,FALSE)</f>
        <v>458</v>
      </c>
      <c r="S938" t="s">
        <v>1797</v>
      </c>
      <c r="T938" t="str">
        <f>VLOOKUP(Table7[[#This Row],[Store_ID]],Table5[#All],2,FALSE)</f>
        <v>Gardner, Humphrey and Contreras</v>
      </c>
      <c r="U938" t="str">
        <f>VLOOKUP(Table7[[#This Row],[Store_ID]],Table5[#All],3,FALSE)</f>
        <v>East</v>
      </c>
      <c r="V938" t="str">
        <f>VLOOKUP(Table7[[#This Row],[Store_ID]],Table5[#All],4,FALSE)</f>
        <v>Johnsonville</v>
      </c>
      <c r="W938" t="str">
        <f>VLOOKUP(Table7[[#This Row],[Store_ID]],Table5[#All],5,FALSE)</f>
        <v>Flagship</v>
      </c>
      <c r="X938">
        <v>3</v>
      </c>
      <c r="Y938">
        <v>953.74</v>
      </c>
      <c r="Z938">
        <v>0.04</v>
      </c>
      <c r="AA938" t="s">
        <v>1824</v>
      </c>
      <c r="AB938">
        <v>2746.7712000000001</v>
      </c>
    </row>
    <row r="939" spans="1:28" x14ac:dyDescent="0.25">
      <c r="A939" t="s">
        <v>2763</v>
      </c>
      <c r="B939" s="2">
        <v>45543</v>
      </c>
      <c r="C939" t="s">
        <v>247</v>
      </c>
      <c r="D939" t="str">
        <f>VLOOKUP(Table7[[#This Row],[Customer_ID]],Table1[#All],2,FALSE)</f>
        <v>Amber Mcclain</v>
      </c>
      <c r="E939">
        <f t="shared" si="43"/>
        <v>8</v>
      </c>
      <c r="F939">
        <f t="shared" si="44"/>
        <v>9</v>
      </c>
      <c r="G939">
        <f t="shared" si="45"/>
        <v>2024</v>
      </c>
      <c r="H939">
        <f>VLOOKUP(Table7[[#This Row],[Customer_ID]],Table1[#All],3,FALSE)</f>
        <v>58</v>
      </c>
      <c r="I939" t="str">
        <f>VLOOKUP(Table7[[#This Row],[Customer_ID]],Table1[#All],4,FALSE)</f>
        <v>Male</v>
      </c>
      <c r="J939" t="str">
        <f>VLOOKUP(Table7[[#This Row],[Customer_ID]],Table1[#All],5,FALSE)</f>
        <v>Brendaburgh</v>
      </c>
      <c r="K939" t="str">
        <f>VLOOKUP(Table7[[#This Row],[Customer_ID]],Table1[#All],6,FALSE)</f>
        <v>Florida</v>
      </c>
      <c r="L939" t="str">
        <f>VLOOKUP(Table7[[#This Row],[Customer_ID]],Table1[#All],7,FALSE)</f>
        <v>USA</v>
      </c>
      <c r="M939" t="str">
        <f>VLOOKUP(Table7[[#This Row],[Customer_ID]],Table1[#All],8,FALSE)</f>
        <v>Silver</v>
      </c>
      <c r="N939" t="s">
        <v>1700</v>
      </c>
      <c r="O939" t="str">
        <f>VLOOKUP(Table7[[#This Row],[Product_ID]],Table4_2[#All],3,FALSE)</f>
        <v>Electronics</v>
      </c>
      <c r="P939" t="str">
        <f>VLOOKUP(Table7[[#This Row],[Product_ID]],Table4_2[#All],4,FALSE)</f>
        <v>Computer</v>
      </c>
      <c r="Q939">
        <f>VLOOKUP(Table7[[#This Row],[Product_ID]],Table4_2[#All],5,FALSE)</f>
        <v>392.89</v>
      </c>
      <c r="R939">
        <f>VLOOKUP(Table7[[#This Row],[Product_ID]],Table4_2[#All],6,FALSE)</f>
        <v>320</v>
      </c>
      <c r="S939" t="s">
        <v>1789</v>
      </c>
      <c r="T939" t="str">
        <f>VLOOKUP(Table7[[#This Row],[Store_ID]],Table5[#All],2,FALSE)</f>
        <v>Hill, Wagner and Ballard</v>
      </c>
      <c r="U939" t="str">
        <f>VLOOKUP(Table7[[#This Row],[Store_ID]],Table5[#All],3,FALSE)</f>
        <v>East</v>
      </c>
      <c r="V939" t="str">
        <f>VLOOKUP(Table7[[#This Row],[Store_ID]],Table5[#All],4,FALSE)</f>
        <v>East Davidville</v>
      </c>
      <c r="W939" t="str">
        <f>VLOOKUP(Table7[[#This Row],[Store_ID]],Table5[#All],5,FALSE)</f>
        <v>Online</v>
      </c>
      <c r="X939">
        <v>3</v>
      </c>
      <c r="Y939">
        <v>904.48</v>
      </c>
      <c r="Z939">
        <v>0.21</v>
      </c>
      <c r="AA939" t="s">
        <v>1826</v>
      </c>
      <c r="AB939">
        <v>2143.6176</v>
      </c>
    </row>
    <row r="940" spans="1:28" x14ac:dyDescent="0.25">
      <c r="A940" t="s">
        <v>2764</v>
      </c>
      <c r="B940" s="2">
        <v>45595</v>
      </c>
      <c r="C940" t="s">
        <v>1513</v>
      </c>
      <c r="D940" t="str">
        <f>VLOOKUP(Table7[[#This Row],[Customer_ID]],Table1[#All],2,FALSE)</f>
        <v>Darrell Miller</v>
      </c>
      <c r="E940">
        <f t="shared" si="43"/>
        <v>30</v>
      </c>
      <c r="F940">
        <f t="shared" si="44"/>
        <v>10</v>
      </c>
      <c r="G940">
        <f t="shared" si="45"/>
        <v>2024</v>
      </c>
      <c r="H940">
        <f>VLOOKUP(Table7[[#This Row],[Customer_ID]],Table1[#All],3,FALSE)</f>
        <v>59</v>
      </c>
      <c r="I940" t="str">
        <f>VLOOKUP(Table7[[#This Row],[Customer_ID]],Table1[#All],4,FALSE)</f>
        <v>Female</v>
      </c>
      <c r="J940" t="str">
        <f>VLOOKUP(Table7[[#This Row],[Customer_ID]],Table1[#All],5,FALSE)</f>
        <v>Port Carol</v>
      </c>
      <c r="K940" t="str">
        <f>VLOOKUP(Table7[[#This Row],[Customer_ID]],Table1[#All],6,FALSE)</f>
        <v>Florida</v>
      </c>
      <c r="L940" t="str">
        <f>VLOOKUP(Table7[[#This Row],[Customer_ID]],Table1[#All],7,FALSE)</f>
        <v>USA</v>
      </c>
      <c r="M940" t="str">
        <f>VLOOKUP(Table7[[#This Row],[Customer_ID]],Table1[#All],8,FALSE)</f>
        <v>Platinum</v>
      </c>
      <c r="N940" t="s">
        <v>1672</v>
      </c>
      <c r="O940" t="str">
        <f>VLOOKUP(Table7[[#This Row],[Product_ID]],Table4_2[#All],3,FALSE)</f>
        <v>Electronics</v>
      </c>
      <c r="P940" t="str">
        <f>VLOOKUP(Table7[[#This Row],[Product_ID]],Table4_2[#All],4,FALSE)</f>
        <v>Computer</v>
      </c>
      <c r="Q940">
        <f>VLOOKUP(Table7[[#This Row],[Product_ID]],Table4_2[#All],5,FALSE)</f>
        <v>86.42</v>
      </c>
      <c r="R940">
        <f>VLOOKUP(Table7[[#This Row],[Product_ID]],Table4_2[#All],6,FALSE)</f>
        <v>222</v>
      </c>
      <c r="S940" t="s">
        <v>1801</v>
      </c>
      <c r="T940" t="str">
        <f>VLOOKUP(Table7[[#This Row],[Store_ID]],Table5[#All],2,FALSE)</f>
        <v>Shelton PLC</v>
      </c>
      <c r="U940" t="str">
        <f>VLOOKUP(Table7[[#This Row],[Store_ID]],Table5[#All],3,FALSE)</f>
        <v>North</v>
      </c>
      <c r="V940" t="str">
        <f>VLOOKUP(Table7[[#This Row],[Store_ID]],Table5[#All],4,FALSE)</f>
        <v>East Jenniferstad</v>
      </c>
      <c r="W940" t="str">
        <f>VLOOKUP(Table7[[#This Row],[Store_ID]],Table5[#All],5,FALSE)</f>
        <v>Flagship</v>
      </c>
      <c r="X940">
        <v>3</v>
      </c>
      <c r="Y940">
        <v>920.82</v>
      </c>
      <c r="Z940">
        <v>0.1</v>
      </c>
      <c r="AA940" t="s">
        <v>1826</v>
      </c>
      <c r="AB940">
        <v>2486.2139999999999</v>
      </c>
    </row>
    <row r="941" spans="1:28" x14ac:dyDescent="0.25">
      <c r="A941" t="s">
        <v>2765</v>
      </c>
      <c r="B941" s="2">
        <v>45803</v>
      </c>
      <c r="C941" t="s">
        <v>963</v>
      </c>
      <c r="D941" t="str">
        <f>VLOOKUP(Table7[[#This Row],[Customer_ID]],Table1[#All],2,FALSE)</f>
        <v>Roberta Green</v>
      </c>
      <c r="E941">
        <f t="shared" si="43"/>
        <v>26</v>
      </c>
      <c r="F941">
        <f t="shared" si="44"/>
        <v>5</v>
      </c>
      <c r="G941">
        <f t="shared" si="45"/>
        <v>2025</v>
      </c>
      <c r="H941">
        <f>VLOOKUP(Table7[[#This Row],[Customer_ID]],Table1[#All],3,FALSE)</f>
        <v>64</v>
      </c>
      <c r="I941" t="str">
        <f>VLOOKUP(Table7[[#This Row],[Customer_ID]],Table1[#All],4,FALSE)</f>
        <v>Male</v>
      </c>
      <c r="J941" t="str">
        <f>VLOOKUP(Table7[[#This Row],[Customer_ID]],Table1[#All],5,FALSE)</f>
        <v>West Joseph</v>
      </c>
      <c r="K941" t="str">
        <f>VLOOKUP(Table7[[#This Row],[Customer_ID]],Table1[#All],6,FALSE)</f>
        <v>Washington</v>
      </c>
      <c r="L941" t="str">
        <f>VLOOKUP(Table7[[#This Row],[Customer_ID]],Table1[#All],7,FALSE)</f>
        <v>USA</v>
      </c>
      <c r="M941" t="str">
        <f>VLOOKUP(Table7[[#This Row],[Customer_ID]],Table1[#All],8,FALSE)</f>
        <v>Platinum</v>
      </c>
      <c r="N941" t="s">
        <v>1604</v>
      </c>
      <c r="O941" t="str">
        <f>VLOOKUP(Table7[[#This Row],[Product_ID]],Table4_2[#All],3,FALSE)</f>
        <v>Sports</v>
      </c>
      <c r="P941" t="str">
        <f>VLOOKUP(Table7[[#This Row],[Product_ID]],Table4_2[#All],4,FALSE)</f>
        <v>Accessories</v>
      </c>
      <c r="Q941">
        <f>VLOOKUP(Table7[[#This Row],[Product_ID]],Table4_2[#All],5,FALSE)</f>
        <v>38.76</v>
      </c>
      <c r="R941">
        <f>VLOOKUP(Table7[[#This Row],[Product_ID]],Table4_2[#All],6,FALSE)</f>
        <v>137</v>
      </c>
      <c r="S941" t="s">
        <v>1757</v>
      </c>
      <c r="T941" t="str">
        <f>VLOOKUP(Table7[[#This Row],[Store_ID]],Table5[#All],2,FALSE)</f>
        <v>Martinez, Adkins and Johnson</v>
      </c>
      <c r="U941" t="str">
        <f>VLOOKUP(Table7[[#This Row],[Store_ID]],Table5[#All],3,FALSE)</f>
        <v>North</v>
      </c>
      <c r="V941" t="str">
        <f>VLOOKUP(Table7[[#This Row],[Store_ID]],Table5[#All],4,FALSE)</f>
        <v>Danielmouth</v>
      </c>
      <c r="W941" t="str">
        <f>VLOOKUP(Table7[[#This Row],[Store_ID]],Table5[#All],5,FALSE)</f>
        <v>Flagship</v>
      </c>
      <c r="X941">
        <v>1</v>
      </c>
      <c r="Y941">
        <v>182.28</v>
      </c>
      <c r="Z941">
        <v>0.15</v>
      </c>
      <c r="AA941" t="s">
        <v>1829</v>
      </c>
      <c r="AB941">
        <v>154.93799999999999</v>
      </c>
    </row>
    <row r="942" spans="1:28" x14ac:dyDescent="0.25">
      <c r="A942" t="s">
        <v>2766</v>
      </c>
      <c r="B942" s="2">
        <v>45880</v>
      </c>
      <c r="C942" t="s">
        <v>1377</v>
      </c>
      <c r="D942" t="str">
        <f>VLOOKUP(Table7[[#This Row],[Customer_ID]],Table1[#All],2,FALSE)</f>
        <v>Gene Lee</v>
      </c>
      <c r="E942">
        <f t="shared" si="43"/>
        <v>11</v>
      </c>
      <c r="F942">
        <f t="shared" si="44"/>
        <v>8</v>
      </c>
      <c r="G942">
        <f t="shared" si="45"/>
        <v>2025</v>
      </c>
      <c r="H942">
        <f>VLOOKUP(Table7[[#This Row],[Customer_ID]],Table1[#All],3,FALSE)</f>
        <v>41</v>
      </c>
      <c r="I942" t="str">
        <f>VLOOKUP(Table7[[#This Row],[Customer_ID]],Table1[#All],4,FALSE)</f>
        <v>Female</v>
      </c>
      <c r="J942" t="str">
        <f>VLOOKUP(Table7[[#This Row],[Customer_ID]],Table1[#All],5,FALSE)</f>
        <v>Mcfarlandmouth</v>
      </c>
      <c r="K942" t="str">
        <f>VLOOKUP(Table7[[#This Row],[Customer_ID]],Table1[#All],6,FALSE)</f>
        <v>Virginia</v>
      </c>
      <c r="L942" t="str">
        <f>VLOOKUP(Table7[[#This Row],[Customer_ID]],Table1[#All],7,FALSE)</f>
        <v>USA</v>
      </c>
      <c r="M942" t="str">
        <f>VLOOKUP(Table7[[#This Row],[Customer_ID]],Table1[#All],8,FALSE)</f>
        <v>Platinum</v>
      </c>
      <c r="N942" t="s">
        <v>1610</v>
      </c>
      <c r="O942" t="str">
        <f>VLOOKUP(Table7[[#This Row],[Product_ID]],Table4_2[#All],3,FALSE)</f>
        <v>Sports</v>
      </c>
      <c r="P942" t="str">
        <f>VLOOKUP(Table7[[#This Row],[Product_ID]],Table4_2[#All],4,FALSE)</f>
        <v>Team Sports</v>
      </c>
      <c r="Q942">
        <f>VLOOKUP(Table7[[#This Row],[Product_ID]],Table4_2[#All],5,FALSE)</f>
        <v>204.39</v>
      </c>
      <c r="R942">
        <f>VLOOKUP(Table7[[#This Row],[Product_ID]],Table4_2[#All],6,FALSE)</f>
        <v>281</v>
      </c>
      <c r="S942" t="s">
        <v>1804</v>
      </c>
      <c r="T942" t="str">
        <f>VLOOKUP(Table7[[#This Row],[Store_ID]],Table5[#All],2,FALSE)</f>
        <v>Frederick-Wright</v>
      </c>
      <c r="U942" t="str">
        <f>VLOOKUP(Table7[[#This Row],[Store_ID]],Table5[#All],3,FALSE)</f>
        <v>West</v>
      </c>
      <c r="V942" t="str">
        <f>VLOOKUP(Table7[[#This Row],[Store_ID]],Table5[#All],4,FALSE)</f>
        <v>New Jimmymouth</v>
      </c>
      <c r="W942" t="str">
        <f>VLOOKUP(Table7[[#This Row],[Store_ID]],Table5[#All],5,FALSE)</f>
        <v>Flagship</v>
      </c>
      <c r="X942">
        <v>3</v>
      </c>
      <c r="Y942">
        <v>938.68</v>
      </c>
      <c r="Z942">
        <v>0.14000000000000001</v>
      </c>
      <c r="AA942" t="s">
        <v>1824</v>
      </c>
      <c r="AB942">
        <v>2421.7944000000002</v>
      </c>
    </row>
    <row r="943" spans="1:28" x14ac:dyDescent="0.25">
      <c r="A943" t="s">
        <v>2767</v>
      </c>
      <c r="B943" s="2">
        <v>45690</v>
      </c>
      <c r="C943" t="s">
        <v>295</v>
      </c>
      <c r="D943" t="str">
        <f>VLOOKUP(Table7[[#This Row],[Customer_ID]],Table1[#All],2,FALSE)</f>
        <v>Krystal Ford</v>
      </c>
      <c r="E943">
        <f t="shared" si="43"/>
        <v>2</v>
      </c>
      <c r="F943">
        <f t="shared" si="44"/>
        <v>2</v>
      </c>
      <c r="G943">
        <f t="shared" si="45"/>
        <v>2025</v>
      </c>
      <c r="H943">
        <f>VLOOKUP(Table7[[#This Row],[Customer_ID]],Table1[#All],3,FALSE)</f>
        <v>34</v>
      </c>
      <c r="I943" t="str">
        <f>VLOOKUP(Table7[[#This Row],[Customer_ID]],Table1[#All],4,FALSE)</f>
        <v>Female</v>
      </c>
      <c r="J943" t="str">
        <f>VLOOKUP(Table7[[#This Row],[Customer_ID]],Table1[#All],5,FALSE)</f>
        <v>South David</v>
      </c>
      <c r="K943" t="str">
        <f>VLOOKUP(Table7[[#This Row],[Customer_ID]],Table1[#All],6,FALSE)</f>
        <v>Arizona</v>
      </c>
      <c r="L943" t="str">
        <f>VLOOKUP(Table7[[#This Row],[Customer_ID]],Table1[#All],7,FALSE)</f>
        <v>USA</v>
      </c>
      <c r="M943" t="str">
        <f>VLOOKUP(Table7[[#This Row],[Customer_ID]],Table1[#All],8,FALSE)</f>
        <v>Platinum</v>
      </c>
      <c r="N943" t="s">
        <v>1730</v>
      </c>
      <c r="O943" t="str">
        <f>VLOOKUP(Table7[[#This Row],[Product_ID]],Table4_2[#All],3,FALSE)</f>
        <v>Clothing</v>
      </c>
      <c r="P943" t="str">
        <f>VLOOKUP(Table7[[#This Row],[Product_ID]],Table4_2[#All],4,FALSE)</f>
        <v>Footwear</v>
      </c>
      <c r="Q943">
        <f>VLOOKUP(Table7[[#This Row],[Product_ID]],Table4_2[#All],5,FALSE)</f>
        <v>438.25</v>
      </c>
      <c r="R943">
        <f>VLOOKUP(Table7[[#This Row],[Product_ID]],Table4_2[#All],6,FALSE)</f>
        <v>496</v>
      </c>
      <c r="S943" t="s">
        <v>1773</v>
      </c>
      <c r="T943" t="str">
        <f>VLOOKUP(Table7[[#This Row],[Store_ID]],Table5[#All],2,FALSE)</f>
        <v>Gray Ltd</v>
      </c>
      <c r="U943" t="str">
        <f>VLOOKUP(Table7[[#This Row],[Store_ID]],Table5[#All],3,FALSE)</f>
        <v>North</v>
      </c>
      <c r="V943" t="str">
        <f>VLOOKUP(Table7[[#This Row],[Store_ID]],Table5[#All],4,FALSE)</f>
        <v>New Michaelchester</v>
      </c>
      <c r="W943" t="str">
        <f>VLOOKUP(Table7[[#This Row],[Store_ID]],Table5[#All],5,FALSE)</f>
        <v>Outlet</v>
      </c>
      <c r="X943">
        <v>3</v>
      </c>
      <c r="Y943">
        <v>219.96</v>
      </c>
      <c r="Z943">
        <v>0.18</v>
      </c>
      <c r="AA943" t="s">
        <v>1826</v>
      </c>
      <c r="AB943">
        <v>541.10160000000008</v>
      </c>
    </row>
    <row r="944" spans="1:28" x14ac:dyDescent="0.25">
      <c r="A944" t="s">
        <v>2768</v>
      </c>
      <c r="B944" s="2">
        <v>45841</v>
      </c>
      <c r="C944" t="s">
        <v>1458</v>
      </c>
      <c r="D944" t="str">
        <f>VLOOKUP(Table7[[#This Row],[Customer_ID]],Table1[#All],2,FALSE)</f>
        <v>Laura Mathews</v>
      </c>
      <c r="E944">
        <f t="shared" si="43"/>
        <v>3</v>
      </c>
      <c r="F944">
        <f t="shared" si="44"/>
        <v>7</v>
      </c>
      <c r="G944">
        <f t="shared" si="45"/>
        <v>2025</v>
      </c>
      <c r="H944">
        <f>VLOOKUP(Table7[[#This Row],[Customer_ID]],Table1[#All],3,FALSE)</f>
        <v>53</v>
      </c>
      <c r="I944" t="str">
        <f>VLOOKUP(Table7[[#This Row],[Customer_ID]],Table1[#All],4,FALSE)</f>
        <v>Male</v>
      </c>
      <c r="J944" t="str">
        <f>VLOOKUP(Table7[[#This Row],[Customer_ID]],Table1[#All],5,FALSE)</f>
        <v>Chambersfurt</v>
      </c>
      <c r="K944" t="str">
        <f>VLOOKUP(Table7[[#This Row],[Customer_ID]],Table1[#All],6,FALSE)</f>
        <v>Wisconsin</v>
      </c>
      <c r="L944" t="str">
        <f>VLOOKUP(Table7[[#This Row],[Customer_ID]],Table1[#All],7,FALSE)</f>
        <v>USA</v>
      </c>
      <c r="M944" t="str">
        <f>VLOOKUP(Table7[[#This Row],[Customer_ID]],Table1[#All],8,FALSE)</f>
        <v>Bronze</v>
      </c>
      <c r="N944" t="s">
        <v>1690</v>
      </c>
      <c r="O944" t="str">
        <f>VLOOKUP(Table7[[#This Row],[Product_ID]],Table4_2[#All],3,FALSE)</f>
        <v>Beauty</v>
      </c>
      <c r="P944" t="str">
        <f>VLOOKUP(Table7[[#This Row],[Product_ID]],Table4_2[#All],4,FALSE)</f>
        <v>Haircare</v>
      </c>
      <c r="Q944">
        <f>VLOOKUP(Table7[[#This Row],[Product_ID]],Table4_2[#All],5,FALSE)</f>
        <v>214.32</v>
      </c>
      <c r="R944">
        <f>VLOOKUP(Table7[[#This Row],[Product_ID]],Table4_2[#All],6,FALSE)</f>
        <v>383</v>
      </c>
      <c r="S944" t="s">
        <v>1810</v>
      </c>
      <c r="T944" t="str">
        <f>VLOOKUP(Table7[[#This Row],[Store_ID]],Table5[#All],2,FALSE)</f>
        <v>Guerrero-Schmitt</v>
      </c>
      <c r="U944" t="str">
        <f>VLOOKUP(Table7[[#This Row],[Store_ID]],Table5[#All],3,FALSE)</f>
        <v>East</v>
      </c>
      <c r="V944" t="str">
        <f>VLOOKUP(Table7[[#This Row],[Store_ID]],Table5[#All],4,FALSE)</f>
        <v>East Stevechester</v>
      </c>
      <c r="W944" t="str">
        <f>VLOOKUP(Table7[[#This Row],[Store_ID]],Table5[#All],5,FALSE)</f>
        <v>Flagship</v>
      </c>
      <c r="X944">
        <v>3</v>
      </c>
      <c r="Y944">
        <v>385.74</v>
      </c>
      <c r="Z944">
        <v>0.27</v>
      </c>
      <c r="AA944" t="s">
        <v>1824</v>
      </c>
      <c r="AB944">
        <v>844.77059999999994</v>
      </c>
    </row>
    <row r="945" spans="1:28" x14ac:dyDescent="0.25">
      <c r="A945" t="s">
        <v>2769</v>
      </c>
      <c r="B945" s="2">
        <v>45380</v>
      </c>
      <c r="C945" t="s">
        <v>1400</v>
      </c>
      <c r="D945" t="str">
        <f>VLOOKUP(Table7[[#This Row],[Customer_ID]],Table1[#All],2,FALSE)</f>
        <v>April Phillips</v>
      </c>
      <c r="E945">
        <f t="shared" si="43"/>
        <v>29</v>
      </c>
      <c r="F945">
        <f t="shared" si="44"/>
        <v>3</v>
      </c>
      <c r="G945">
        <f t="shared" si="45"/>
        <v>2024</v>
      </c>
      <c r="H945">
        <f>VLOOKUP(Table7[[#This Row],[Customer_ID]],Table1[#All],3,FALSE)</f>
        <v>62</v>
      </c>
      <c r="I945" t="str">
        <f>VLOOKUP(Table7[[#This Row],[Customer_ID]],Table1[#All],4,FALSE)</f>
        <v>Female</v>
      </c>
      <c r="J945" t="str">
        <f>VLOOKUP(Table7[[#This Row],[Customer_ID]],Table1[#All],5,FALSE)</f>
        <v>Lake Carolyn</v>
      </c>
      <c r="K945" t="str">
        <f>VLOOKUP(Table7[[#This Row],[Customer_ID]],Table1[#All],6,FALSE)</f>
        <v>Hawaii</v>
      </c>
      <c r="L945" t="str">
        <f>VLOOKUP(Table7[[#This Row],[Customer_ID]],Table1[#All],7,FALSE)</f>
        <v>USA</v>
      </c>
      <c r="M945" t="str">
        <f>VLOOKUP(Table7[[#This Row],[Customer_ID]],Table1[#All],8,FALSE)</f>
        <v>Platinum</v>
      </c>
      <c r="N945" t="s">
        <v>1710</v>
      </c>
      <c r="O945" t="str">
        <f>VLOOKUP(Table7[[#This Row],[Product_ID]],Table4_2[#All],3,FALSE)</f>
        <v>Sports</v>
      </c>
      <c r="P945" t="str">
        <f>VLOOKUP(Table7[[#This Row],[Product_ID]],Table4_2[#All],4,FALSE)</f>
        <v>Equipment</v>
      </c>
      <c r="Q945">
        <f>VLOOKUP(Table7[[#This Row],[Product_ID]],Table4_2[#All],5,FALSE)</f>
        <v>285.54000000000002</v>
      </c>
      <c r="R945">
        <f>VLOOKUP(Table7[[#This Row],[Product_ID]],Table4_2[#All],6,FALSE)</f>
        <v>358</v>
      </c>
      <c r="S945" t="s">
        <v>1810</v>
      </c>
      <c r="T945" t="str">
        <f>VLOOKUP(Table7[[#This Row],[Store_ID]],Table5[#All],2,FALSE)</f>
        <v>Guerrero-Schmitt</v>
      </c>
      <c r="U945" t="str">
        <f>VLOOKUP(Table7[[#This Row],[Store_ID]],Table5[#All],3,FALSE)</f>
        <v>East</v>
      </c>
      <c r="V945" t="str">
        <f>VLOOKUP(Table7[[#This Row],[Store_ID]],Table5[#All],4,FALSE)</f>
        <v>East Stevechester</v>
      </c>
      <c r="W945" t="str">
        <f>VLOOKUP(Table7[[#This Row],[Store_ID]],Table5[#All],5,FALSE)</f>
        <v>Flagship</v>
      </c>
      <c r="X945">
        <v>2</v>
      </c>
      <c r="Y945">
        <v>830.94</v>
      </c>
      <c r="Z945">
        <v>0.28000000000000003</v>
      </c>
      <c r="AA945" t="s">
        <v>1826</v>
      </c>
      <c r="AB945">
        <v>1196.5536</v>
      </c>
    </row>
    <row r="946" spans="1:28" x14ac:dyDescent="0.25">
      <c r="A946" t="s">
        <v>2770</v>
      </c>
      <c r="B946" s="2">
        <v>45503</v>
      </c>
      <c r="C946" t="s">
        <v>1196</v>
      </c>
      <c r="D946" t="str">
        <f>VLOOKUP(Table7[[#This Row],[Customer_ID]],Table1[#All],2,FALSE)</f>
        <v>Kristine Higgins</v>
      </c>
      <c r="E946">
        <f t="shared" si="43"/>
        <v>30</v>
      </c>
      <c r="F946">
        <f t="shared" si="44"/>
        <v>7</v>
      </c>
      <c r="G946">
        <f t="shared" si="45"/>
        <v>2024</v>
      </c>
      <c r="H946">
        <f>VLOOKUP(Table7[[#This Row],[Customer_ID]],Table1[#All],3,FALSE)</f>
        <v>27</v>
      </c>
      <c r="I946" t="str">
        <f>VLOOKUP(Table7[[#This Row],[Customer_ID]],Table1[#All],4,FALSE)</f>
        <v>Female</v>
      </c>
      <c r="J946" t="str">
        <f>VLOOKUP(Table7[[#This Row],[Customer_ID]],Table1[#All],5,FALSE)</f>
        <v>Jennifertown</v>
      </c>
      <c r="K946" t="str">
        <f>VLOOKUP(Table7[[#This Row],[Customer_ID]],Table1[#All],6,FALSE)</f>
        <v>South Carolina</v>
      </c>
      <c r="L946" t="str">
        <f>VLOOKUP(Table7[[#This Row],[Customer_ID]],Table1[#All],7,FALSE)</f>
        <v>USA</v>
      </c>
      <c r="M946" t="str">
        <f>VLOOKUP(Table7[[#This Row],[Customer_ID]],Table1[#All],8,FALSE)</f>
        <v>Silver</v>
      </c>
      <c r="N946" t="s">
        <v>1551</v>
      </c>
      <c r="O946" t="str">
        <f>VLOOKUP(Table7[[#This Row],[Product_ID]],Table4_2[#All],3,FALSE)</f>
        <v>Clothing</v>
      </c>
      <c r="P946" t="str">
        <f>VLOOKUP(Table7[[#This Row],[Product_ID]],Table4_2[#All],4,FALSE)</f>
        <v>Outerwear</v>
      </c>
      <c r="Q946">
        <f>VLOOKUP(Table7[[#This Row],[Product_ID]],Table4_2[#All],5,FALSE)</f>
        <v>364.67</v>
      </c>
      <c r="R946">
        <f>VLOOKUP(Table7[[#This Row],[Product_ID]],Table4_2[#All],6,FALSE)</f>
        <v>452</v>
      </c>
      <c r="S946" t="s">
        <v>1786</v>
      </c>
      <c r="T946" t="str">
        <f>VLOOKUP(Table7[[#This Row],[Store_ID]],Table5[#All],2,FALSE)</f>
        <v>Moore, Padilla and Butler</v>
      </c>
      <c r="U946" t="str">
        <f>VLOOKUP(Table7[[#This Row],[Store_ID]],Table5[#All],3,FALSE)</f>
        <v>South</v>
      </c>
      <c r="V946" t="str">
        <f>VLOOKUP(Table7[[#This Row],[Store_ID]],Table5[#All],4,FALSE)</f>
        <v>East Johnstad</v>
      </c>
      <c r="W946" t="str">
        <f>VLOOKUP(Table7[[#This Row],[Store_ID]],Table5[#All],5,FALSE)</f>
        <v>Flagship</v>
      </c>
      <c r="X946">
        <v>3</v>
      </c>
      <c r="Y946">
        <v>462.75</v>
      </c>
      <c r="Z946">
        <v>0.22</v>
      </c>
      <c r="AA946" t="s">
        <v>1826</v>
      </c>
      <c r="AB946">
        <v>1082.835</v>
      </c>
    </row>
    <row r="947" spans="1:28" x14ac:dyDescent="0.25">
      <c r="A947" t="s">
        <v>2771</v>
      </c>
      <c r="B947" s="2">
        <v>45567</v>
      </c>
      <c r="C947" t="s">
        <v>247</v>
      </c>
      <c r="D947" t="str">
        <f>VLOOKUP(Table7[[#This Row],[Customer_ID]],Table1[#All],2,FALSE)</f>
        <v>Amber Mcclain</v>
      </c>
      <c r="E947">
        <f t="shared" si="43"/>
        <v>2</v>
      </c>
      <c r="F947">
        <f t="shared" si="44"/>
        <v>10</v>
      </c>
      <c r="G947">
        <f t="shared" si="45"/>
        <v>2024</v>
      </c>
      <c r="H947">
        <f>VLOOKUP(Table7[[#This Row],[Customer_ID]],Table1[#All],3,FALSE)</f>
        <v>58</v>
      </c>
      <c r="I947" t="str">
        <f>VLOOKUP(Table7[[#This Row],[Customer_ID]],Table1[#All],4,FALSE)</f>
        <v>Male</v>
      </c>
      <c r="J947" t="str">
        <f>VLOOKUP(Table7[[#This Row],[Customer_ID]],Table1[#All],5,FALSE)</f>
        <v>Brendaburgh</v>
      </c>
      <c r="K947" t="str">
        <f>VLOOKUP(Table7[[#This Row],[Customer_ID]],Table1[#All],6,FALSE)</f>
        <v>Florida</v>
      </c>
      <c r="L947" t="str">
        <f>VLOOKUP(Table7[[#This Row],[Customer_ID]],Table1[#All],7,FALSE)</f>
        <v>USA</v>
      </c>
      <c r="M947" t="str">
        <f>VLOOKUP(Table7[[#This Row],[Customer_ID]],Table1[#All],8,FALSE)</f>
        <v>Silver</v>
      </c>
      <c r="N947" t="s">
        <v>1576</v>
      </c>
      <c r="O947" t="str">
        <f>VLOOKUP(Table7[[#This Row],[Product_ID]],Table4_2[#All],3,FALSE)</f>
        <v>Home</v>
      </c>
      <c r="P947" t="str">
        <f>VLOOKUP(Table7[[#This Row],[Product_ID]],Table4_2[#All],4,FALSE)</f>
        <v>Decor</v>
      </c>
      <c r="Q947">
        <f>VLOOKUP(Table7[[#This Row],[Product_ID]],Table4_2[#All],5,FALSE)</f>
        <v>48.01</v>
      </c>
      <c r="R947">
        <f>VLOOKUP(Table7[[#This Row],[Product_ID]],Table4_2[#All],6,FALSE)</f>
        <v>439</v>
      </c>
      <c r="S947" t="s">
        <v>1801</v>
      </c>
      <c r="T947" t="str">
        <f>VLOOKUP(Table7[[#This Row],[Store_ID]],Table5[#All],2,FALSE)</f>
        <v>Shelton PLC</v>
      </c>
      <c r="U947" t="str">
        <f>VLOOKUP(Table7[[#This Row],[Store_ID]],Table5[#All],3,FALSE)</f>
        <v>North</v>
      </c>
      <c r="V947" t="str">
        <f>VLOOKUP(Table7[[#This Row],[Store_ID]],Table5[#All],4,FALSE)</f>
        <v>East Jenniferstad</v>
      </c>
      <c r="W947" t="str">
        <f>VLOOKUP(Table7[[#This Row],[Store_ID]],Table5[#All],5,FALSE)</f>
        <v>Flagship</v>
      </c>
      <c r="X947">
        <v>4</v>
      </c>
      <c r="Y947">
        <v>973.9</v>
      </c>
      <c r="Z947">
        <v>0.02</v>
      </c>
      <c r="AA947" t="s">
        <v>1829</v>
      </c>
      <c r="AB947">
        <v>3817.6880000000001</v>
      </c>
    </row>
    <row r="948" spans="1:28" x14ac:dyDescent="0.25">
      <c r="A948" t="s">
        <v>2772</v>
      </c>
      <c r="B948" s="2">
        <v>45600</v>
      </c>
      <c r="C948" t="s">
        <v>475</v>
      </c>
      <c r="D948" t="str">
        <f>VLOOKUP(Table7[[#This Row],[Customer_ID]],Table1[#All],2,FALSE)</f>
        <v>Patty Francis</v>
      </c>
      <c r="E948">
        <f t="shared" si="43"/>
        <v>4</v>
      </c>
      <c r="F948">
        <f t="shared" si="44"/>
        <v>11</v>
      </c>
      <c r="G948">
        <f t="shared" si="45"/>
        <v>2024</v>
      </c>
      <c r="H948">
        <f>VLOOKUP(Table7[[#This Row],[Customer_ID]],Table1[#All],3,FALSE)</f>
        <v>63</v>
      </c>
      <c r="I948" t="str">
        <f>VLOOKUP(Table7[[#This Row],[Customer_ID]],Table1[#All],4,FALSE)</f>
        <v>Female</v>
      </c>
      <c r="J948" t="str">
        <f>VLOOKUP(Table7[[#This Row],[Customer_ID]],Table1[#All],5,FALSE)</f>
        <v>South Brooke</v>
      </c>
      <c r="K948" t="str">
        <f>VLOOKUP(Table7[[#This Row],[Customer_ID]],Table1[#All],6,FALSE)</f>
        <v>Pennsylvania</v>
      </c>
      <c r="L948" t="str">
        <f>VLOOKUP(Table7[[#This Row],[Customer_ID]],Table1[#All],7,FALSE)</f>
        <v>USA</v>
      </c>
      <c r="M948" t="str">
        <f>VLOOKUP(Table7[[#This Row],[Customer_ID]],Table1[#All],8,FALSE)</f>
        <v>Gold</v>
      </c>
      <c r="N948" t="s">
        <v>1618</v>
      </c>
      <c r="O948" t="str">
        <f>VLOOKUP(Table7[[#This Row],[Product_ID]],Table4_2[#All],3,FALSE)</f>
        <v>Home</v>
      </c>
      <c r="P948" t="str">
        <f>VLOOKUP(Table7[[#This Row],[Product_ID]],Table4_2[#All],4,FALSE)</f>
        <v>Lighting</v>
      </c>
      <c r="Q948">
        <f>VLOOKUP(Table7[[#This Row],[Product_ID]],Table4_2[#All],5,FALSE)</f>
        <v>382.22</v>
      </c>
      <c r="R948">
        <f>VLOOKUP(Table7[[#This Row],[Product_ID]],Table4_2[#All],6,FALSE)</f>
        <v>329</v>
      </c>
      <c r="S948" t="s">
        <v>1757</v>
      </c>
      <c r="T948" t="str">
        <f>VLOOKUP(Table7[[#This Row],[Store_ID]],Table5[#All],2,FALSE)</f>
        <v>Martinez, Adkins and Johnson</v>
      </c>
      <c r="U948" t="str">
        <f>VLOOKUP(Table7[[#This Row],[Store_ID]],Table5[#All],3,FALSE)</f>
        <v>North</v>
      </c>
      <c r="V948" t="str">
        <f>VLOOKUP(Table7[[#This Row],[Store_ID]],Table5[#All],4,FALSE)</f>
        <v>Danielmouth</v>
      </c>
      <c r="W948" t="str">
        <f>VLOOKUP(Table7[[#This Row],[Store_ID]],Table5[#All],5,FALSE)</f>
        <v>Flagship</v>
      </c>
      <c r="X948">
        <v>2</v>
      </c>
      <c r="Y948">
        <v>157.18</v>
      </c>
      <c r="Z948">
        <v>0.15</v>
      </c>
      <c r="AA948" t="s">
        <v>1824</v>
      </c>
      <c r="AB948">
        <v>267.20600000000002</v>
      </c>
    </row>
    <row r="949" spans="1:28" x14ac:dyDescent="0.25">
      <c r="A949" t="s">
        <v>2773</v>
      </c>
      <c r="B949" s="2">
        <v>45415</v>
      </c>
      <c r="C949" t="s">
        <v>63</v>
      </c>
      <c r="D949" t="str">
        <f>VLOOKUP(Table7[[#This Row],[Customer_ID]],Table1[#All],2,FALSE)</f>
        <v>Nathan Hernandez</v>
      </c>
      <c r="E949">
        <f t="shared" si="43"/>
        <v>3</v>
      </c>
      <c r="F949">
        <f t="shared" si="44"/>
        <v>5</v>
      </c>
      <c r="G949">
        <f t="shared" si="45"/>
        <v>2024</v>
      </c>
      <c r="H949">
        <f>VLOOKUP(Table7[[#This Row],[Customer_ID]],Table1[#All],3,FALSE)</f>
        <v>32</v>
      </c>
      <c r="I949" t="str">
        <f>VLOOKUP(Table7[[#This Row],[Customer_ID]],Table1[#All],4,FALSE)</f>
        <v>Female</v>
      </c>
      <c r="J949" t="str">
        <f>VLOOKUP(Table7[[#This Row],[Customer_ID]],Table1[#All],5,FALSE)</f>
        <v>New Becky</v>
      </c>
      <c r="K949" t="str">
        <f>VLOOKUP(Table7[[#This Row],[Customer_ID]],Table1[#All],6,FALSE)</f>
        <v>Montana</v>
      </c>
      <c r="L949" t="str">
        <f>VLOOKUP(Table7[[#This Row],[Customer_ID]],Table1[#All],7,FALSE)</f>
        <v>USA</v>
      </c>
      <c r="M949" t="str">
        <f>VLOOKUP(Table7[[#This Row],[Customer_ID]],Table1[#All],8,FALSE)</f>
        <v>Silver</v>
      </c>
      <c r="N949" t="s">
        <v>1694</v>
      </c>
      <c r="O949" t="str">
        <f>VLOOKUP(Table7[[#This Row],[Product_ID]],Table4_2[#All],3,FALSE)</f>
        <v>Sports</v>
      </c>
      <c r="P949" t="str">
        <f>VLOOKUP(Table7[[#This Row],[Product_ID]],Table4_2[#All],4,FALSE)</f>
        <v>Team Sports</v>
      </c>
      <c r="Q949">
        <f>VLOOKUP(Table7[[#This Row],[Product_ID]],Table4_2[#All],5,FALSE)</f>
        <v>107.06</v>
      </c>
      <c r="R949">
        <f>VLOOKUP(Table7[[#This Row],[Product_ID]],Table4_2[#All],6,FALSE)</f>
        <v>359</v>
      </c>
      <c r="S949" t="s">
        <v>1797</v>
      </c>
      <c r="T949" t="str">
        <f>VLOOKUP(Table7[[#This Row],[Store_ID]],Table5[#All],2,FALSE)</f>
        <v>Gardner, Humphrey and Contreras</v>
      </c>
      <c r="U949" t="str">
        <f>VLOOKUP(Table7[[#This Row],[Store_ID]],Table5[#All],3,FALSE)</f>
        <v>East</v>
      </c>
      <c r="V949" t="str">
        <f>VLOOKUP(Table7[[#This Row],[Store_ID]],Table5[#All],4,FALSE)</f>
        <v>Johnsonville</v>
      </c>
      <c r="W949" t="str">
        <f>VLOOKUP(Table7[[#This Row],[Store_ID]],Table5[#All],5,FALSE)</f>
        <v>Flagship</v>
      </c>
      <c r="X949">
        <v>3</v>
      </c>
      <c r="Y949">
        <v>239.57</v>
      </c>
      <c r="Z949">
        <v>0.16</v>
      </c>
      <c r="AA949" t="s">
        <v>1824</v>
      </c>
      <c r="AB949">
        <v>603.71640000000002</v>
      </c>
    </row>
    <row r="950" spans="1:28" x14ac:dyDescent="0.25">
      <c r="A950" t="s">
        <v>2774</v>
      </c>
      <c r="B950" s="2">
        <v>45343</v>
      </c>
      <c r="C950" t="s">
        <v>1029</v>
      </c>
      <c r="D950" t="str">
        <f>VLOOKUP(Table7[[#This Row],[Customer_ID]],Table1[#All],2,FALSE)</f>
        <v>Reginald Willis</v>
      </c>
      <c r="E950">
        <f t="shared" si="43"/>
        <v>21</v>
      </c>
      <c r="F950">
        <f t="shared" si="44"/>
        <v>2</v>
      </c>
      <c r="G950">
        <f t="shared" si="45"/>
        <v>2024</v>
      </c>
      <c r="H950">
        <f>VLOOKUP(Table7[[#This Row],[Customer_ID]],Table1[#All],3,FALSE)</f>
        <v>62</v>
      </c>
      <c r="I950" t="str">
        <f>VLOOKUP(Table7[[#This Row],[Customer_ID]],Table1[#All],4,FALSE)</f>
        <v>Female</v>
      </c>
      <c r="J950" t="str">
        <f>VLOOKUP(Table7[[#This Row],[Customer_ID]],Table1[#All],5,FALSE)</f>
        <v>Kellybury</v>
      </c>
      <c r="K950" t="str">
        <f>VLOOKUP(Table7[[#This Row],[Customer_ID]],Table1[#All],6,FALSE)</f>
        <v>New York</v>
      </c>
      <c r="L950" t="str">
        <f>VLOOKUP(Table7[[#This Row],[Customer_ID]],Table1[#All],7,FALSE)</f>
        <v>USA</v>
      </c>
      <c r="M950" t="str">
        <f>VLOOKUP(Table7[[#This Row],[Customer_ID]],Table1[#All],8,FALSE)</f>
        <v>Bronze</v>
      </c>
      <c r="N950" t="s">
        <v>1565</v>
      </c>
      <c r="O950" t="str">
        <f>VLOOKUP(Table7[[#This Row],[Product_ID]],Table4_2[#All],3,FALSE)</f>
        <v>Sports</v>
      </c>
      <c r="P950" t="str">
        <f>VLOOKUP(Table7[[#This Row],[Product_ID]],Table4_2[#All],4,FALSE)</f>
        <v>Fitness</v>
      </c>
      <c r="Q950">
        <f>VLOOKUP(Table7[[#This Row],[Product_ID]],Table4_2[#All],5,FALSE)</f>
        <v>495.72</v>
      </c>
      <c r="R950">
        <f>VLOOKUP(Table7[[#This Row],[Product_ID]],Table4_2[#All],6,FALSE)</f>
        <v>323</v>
      </c>
      <c r="S950" t="s">
        <v>1804</v>
      </c>
      <c r="T950" t="str">
        <f>VLOOKUP(Table7[[#This Row],[Store_ID]],Table5[#All],2,FALSE)</f>
        <v>Frederick-Wright</v>
      </c>
      <c r="U950" t="str">
        <f>VLOOKUP(Table7[[#This Row],[Store_ID]],Table5[#All],3,FALSE)</f>
        <v>West</v>
      </c>
      <c r="V950" t="str">
        <f>VLOOKUP(Table7[[#This Row],[Store_ID]],Table5[#All],4,FALSE)</f>
        <v>New Jimmymouth</v>
      </c>
      <c r="W950" t="str">
        <f>VLOOKUP(Table7[[#This Row],[Store_ID]],Table5[#All],5,FALSE)</f>
        <v>Flagship</v>
      </c>
      <c r="X950">
        <v>4</v>
      </c>
      <c r="Y950">
        <v>583.21</v>
      </c>
      <c r="Z950">
        <v>0.2</v>
      </c>
      <c r="AA950" t="s">
        <v>1824</v>
      </c>
      <c r="AB950">
        <v>1866.2719999999999</v>
      </c>
    </row>
    <row r="951" spans="1:28" x14ac:dyDescent="0.25">
      <c r="A951" t="s">
        <v>2775</v>
      </c>
      <c r="B951" s="2">
        <v>45399</v>
      </c>
      <c r="C951" t="s">
        <v>1283</v>
      </c>
      <c r="D951" t="str">
        <f>VLOOKUP(Table7[[#This Row],[Customer_ID]],Table1[#All],2,FALSE)</f>
        <v>Megan Ryan</v>
      </c>
      <c r="E951">
        <f t="shared" si="43"/>
        <v>17</v>
      </c>
      <c r="F951">
        <f t="shared" si="44"/>
        <v>4</v>
      </c>
      <c r="G951">
        <f t="shared" si="45"/>
        <v>2024</v>
      </c>
      <c r="H951">
        <f>VLOOKUP(Table7[[#This Row],[Customer_ID]],Table1[#All],3,FALSE)</f>
        <v>59</v>
      </c>
      <c r="I951" t="str">
        <f>VLOOKUP(Table7[[#This Row],[Customer_ID]],Table1[#All],4,FALSE)</f>
        <v>Female</v>
      </c>
      <c r="J951" t="str">
        <f>VLOOKUP(Table7[[#This Row],[Customer_ID]],Table1[#All],5,FALSE)</f>
        <v>Andrewsfurt</v>
      </c>
      <c r="K951" t="str">
        <f>VLOOKUP(Table7[[#This Row],[Customer_ID]],Table1[#All],6,FALSE)</f>
        <v>Idaho</v>
      </c>
      <c r="L951" t="str">
        <f>VLOOKUP(Table7[[#This Row],[Customer_ID]],Table1[#All],7,FALSE)</f>
        <v>USA</v>
      </c>
      <c r="M951" t="str">
        <f>VLOOKUP(Table7[[#This Row],[Customer_ID]],Table1[#All],8,FALSE)</f>
        <v>Bronze</v>
      </c>
      <c r="N951" t="s">
        <v>1710</v>
      </c>
      <c r="O951" t="str">
        <f>VLOOKUP(Table7[[#This Row],[Product_ID]],Table4_2[#All],3,FALSE)</f>
        <v>Sports</v>
      </c>
      <c r="P951" t="str">
        <f>VLOOKUP(Table7[[#This Row],[Product_ID]],Table4_2[#All],4,FALSE)</f>
        <v>Equipment</v>
      </c>
      <c r="Q951">
        <f>VLOOKUP(Table7[[#This Row],[Product_ID]],Table4_2[#All],5,FALSE)</f>
        <v>285.54000000000002</v>
      </c>
      <c r="R951">
        <f>VLOOKUP(Table7[[#This Row],[Product_ID]],Table4_2[#All],6,FALSE)</f>
        <v>358</v>
      </c>
      <c r="S951" t="s">
        <v>1782</v>
      </c>
      <c r="T951" t="str">
        <f>VLOOKUP(Table7[[#This Row],[Store_ID]],Table5[#All],2,FALSE)</f>
        <v>Bean, Jones and Park</v>
      </c>
      <c r="U951" t="str">
        <f>VLOOKUP(Table7[[#This Row],[Store_ID]],Table5[#All],3,FALSE)</f>
        <v>West</v>
      </c>
      <c r="V951" t="str">
        <f>VLOOKUP(Table7[[#This Row],[Store_ID]],Table5[#All],4,FALSE)</f>
        <v>Thompsonborough</v>
      </c>
      <c r="W951" t="str">
        <f>VLOOKUP(Table7[[#This Row],[Store_ID]],Table5[#All],5,FALSE)</f>
        <v>Online</v>
      </c>
      <c r="X951">
        <v>3</v>
      </c>
      <c r="Y951">
        <v>758.75</v>
      </c>
      <c r="Z951">
        <v>0.27</v>
      </c>
      <c r="AA951" t="s">
        <v>1826</v>
      </c>
      <c r="AB951">
        <v>1661.6624999999999</v>
      </c>
    </row>
    <row r="952" spans="1:28" x14ac:dyDescent="0.25">
      <c r="A952" t="s">
        <v>2776</v>
      </c>
      <c r="B952" s="2">
        <v>45689</v>
      </c>
      <c r="C952" t="s">
        <v>975</v>
      </c>
      <c r="D952" t="str">
        <f>VLOOKUP(Table7[[#This Row],[Customer_ID]],Table1[#All],2,FALSE)</f>
        <v>Stacy Collins</v>
      </c>
      <c r="E952">
        <f t="shared" si="43"/>
        <v>1</v>
      </c>
      <c r="F952">
        <f t="shared" si="44"/>
        <v>2</v>
      </c>
      <c r="G952">
        <f t="shared" si="45"/>
        <v>2025</v>
      </c>
      <c r="H952">
        <f>VLOOKUP(Table7[[#This Row],[Customer_ID]],Table1[#All],3,FALSE)</f>
        <v>41</v>
      </c>
      <c r="I952" t="str">
        <f>VLOOKUP(Table7[[#This Row],[Customer_ID]],Table1[#All],4,FALSE)</f>
        <v>Female</v>
      </c>
      <c r="J952" t="str">
        <f>VLOOKUP(Table7[[#This Row],[Customer_ID]],Table1[#All],5,FALSE)</f>
        <v>Randychester</v>
      </c>
      <c r="K952" t="str">
        <f>VLOOKUP(Table7[[#This Row],[Customer_ID]],Table1[#All],6,FALSE)</f>
        <v>California</v>
      </c>
      <c r="L952" t="str">
        <f>VLOOKUP(Table7[[#This Row],[Customer_ID]],Table1[#All],7,FALSE)</f>
        <v>USA</v>
      </c>
      <c r="M952" t="str">
        <f>VLOOKUP(Table7[[#This Row],[Customer_ID]],Table1[#All],8,FALSE)</f>
        <v>Bronze</v>
      </c>
      <c r="N952" t="s">
        <v>1670</v>
      </c>
      <c r="O952" t="str">
        <f>VLOOKUP(Table7[[#This Row],[Product_ID]],Table4_2[#All],3,FALSE)</f>
        <v>Sports</v>
      </c>
      <c r="P952" t="str">
        <f>VLOOKUP(Table7[[#This Row],[Product_ID]],Table4_2[#All],4,FALSE)</f>
        <v>Equipment</v>
      </c>
      <c r="Q952">
        <f>VLOOKUP(Table7[[#This Row],[Product_ID]],Table4_2[#All],5,FALSE)</f>
        <v>103.45</v>
      </c>
      <c r="R952">
        <f>VLOOKUP(Table7[[#This Row],[Product_ID]],Table4_2[#All],6,FALSE)</f>
        <v>465</v>
      </c>
      <c r="S952" t="s">
        <v>1773</v>
      </c>
      <c r="T952" t="str">
        <f>VLOOKUP(Table7[[#This Row],[Store_ID]],Table5[#All],2,FALSE)</f>
        <v>Gray Ltd</v>
      </c>
      <c r="U952" t="str">
        <f>VLOOKUP(Table7[[#This Row],[Store_ID]],Table5[#All],3,FALSE)</f>
        <v>North</v>
      </c>
      <c r="V952" t="str">
        <f>VLOOKUP(Table7[[#This Row],[Store_ID]],Table5[#All],4,FALSE)</f>
        <v>New Michaelchester</v>
      </c>
      <c r="W952" t="str">
        <f>VLOOKUP(Table7[[#This Row],[Store_ID]],Table5[#All],5,FALSE)</f>
        <v>Outlet</v>
      </c>
      <c r="X952">
        <v>4</v>
      </c>
      <c r="Y952">
        <v>372.42</v>
      </c>
      <c r="Z952">
        <v>0.19</v>
      </c>
      <c r="AA952" t="s">
        <v>1824</v>
      </c>
      <c r="AB952">
        <v>1206.6407999999999</v>
      </c>
    </row>
    <row r="953" spans="1:28" x14ac:dyDescent="0.25">
      <c r="A953" t="s">
        <v>2777</v>
      </c>
      <c r="B953" s="2">
        <v>45699</v>
      </c>
      <c r="C953" t="s">
        <v>517</v>
      </c>
      <c r="D953" t="str">
        <f>VLOOKUP(Table7[[#This Row],[Customer_ID]],Table1[#All],2,FALSE)</f>
        <v>Julie Hale</v>
      </c>
      <c r="E953">
        <f t="shared" si="43"/>
        <v>11</v>
      </c>
      <c r="F953">
        <f t="shared" si="44"/>
        <v>2</v>
      </c>
      <c r="G953">
        <f t="shared" si="45"/>
        <v>2025</v>
      </c>
      <c r="H953">
        <f>VLOOKUP(Table7[[#This Row],[Customer_ID]],Table1[#All],3,FALSE)</f>
        <v>35</v>
      </c>
      <c r="I953" t="str">
        <f>VLOOKUP(Table7[[#This Row],[Customer_ID]],Table1[#All],4,FALSE)</f>
        <v>Female</v>
      </c>
      <c r="J953" t="str">
        <f>VLOOKUP(Table7[[#This Row],[Customer_ID]],Table1[#All],5,FALSE)</f>
        <v>Owensview</v>
      </c>
      <c r="K953" t="str">
        <f>VLOOKUP(Table7[[#This Row],[Customer_ID]],Table1[#All],6,FALSE)</f>
        <v>Vermont</v>
      </c>
      <c r="L953" t="str">
        <f>VLOOKUP(Table7[[#This Row],[Customer_ID]],Table1[#All],7,FALSE)</f>
        <v>USA</v>
      </c>
      <c r="M953" t="str">
        <f>VLOOKUP(Table7[[#This Row],[Customer_ID]],Table1[#All],8,FALSE)</f>
        <v>Gold</v>
      </c>
      <c r="N953" t="s">
        <v>1674</v>
      </c>
      <c r="O953" t="str">
        <f>VLOOKUP(Table7[[#This Row],[Product_ID]],Table4_2[#All],3,FALSE)</f>
        <v>Beauty</v>
      </c>
      <c r="P953" t="str">
        <f>VLOOKUP(Table7[[#This Row],[Product_ID]],Table4_2[#All],4,FALSE)</f>
        <v>Skincare</v>
      </c>
      <c r="Q953">
        <f>VLOOKUP(Table7[[#This Row],[Product_ID]],Table4_2[#All],5,FALSE)</f>
        <v>266.86</v>
      </c>
      <c r="R953">
        <f>VLOOKUP(Table7[[#This Row],[Product_ID]],Table4_2[#All],6,FALSE)</f>
        <v>458</v>
      </c>
      <c r="S953" t="s">
        <v>1813</v>
      </c>
      <c r="T953" t="str">
        <f>VLOOKUP(Table7[[#This Row],[Store_ID]],Table5[#All],2,FALSE)</f>
        <v>Mann-Austin</v>
      </c>
      <c r="U953" t="str">
        <f>VLOOKUP(Table7[[#This Row],[Store_ID]],Table5[#All],3,FALSE)</f>
        <v>East</v>
      </c>
      <c r="V953" t="str">
        <f>VLOOKUP(Table7[[#This Row],[Store_ID]],Table5[#All],4,FALSE)</f>
        <v>Vasquezborough</v>
      </c>
      <c r="W953" t="str">
        <f>VLOOKUP(Table7[[#This Row],[Store_ID]],Table5[#All],5,FALSE)</f>
        <v>Online</v>
      </c>
      <c r="X953">
        <v>4</v>
      </c>
      <c r="Y953">
        <v>286.27999999999997</v>
      </c>
      <c r="Z953">
        <v>0.28000000000000003</v>
      </c>
      <c r="AA953" t="s">
        <v>1826</v>
      </c>
      <c r="AB953">
        <v>824.48639999999989</v>
      </c>
    </row>
    <row r="954" spans="1:28" x14ac:dyDescent="0.25">
      <c r="A954" t="s">
        <v>2778</v>
      </c>
      <c r="B954" s="2">
        <v>45663</v>
      </c>
      <c r="C954" t="s">
        <v>887</v>
      </c>
      <c r="D954" t="str">
        <f>VLOOKUP(Table7[[#This Row],[Customer_ID]],Table1[#All],2,FALSE)</f>
        <v>Aaron Luna</v>
      </c>
      <c r="E954">
        <f t="shared" si="43"/>
        <v>6</v>
      </c>
      <c r="F954">
        <f t="shared" si="44"/>
        <v>1</v>
      </c>
      <c r="G954">
        <f t="shared" si="45"/>
        <v>2025</v>
      </c>
      <c r="H954">
        <f>VLOOKUP(Table7[[#This Row],[Customer_ID]],Table1[#All],3,FALSE)</f>
        <v>21</v>
      </c>
      <c r="I954" t="str">
        <f>VLOOKUP(Table7[[#This Row],[Customer_ID]],Table1[#All],4,FALSE)</f>
        <v>Female</v>
      </c>
      <c r="J954" t="str">
        <f>VLOOKUP(Table7[[#This Row],[Customer_ID]],Table1[#All],5,FALSE)</f>
        <v>Gilltown</v>
      </c>
      <c r="K954" t="str">
        <f>VLOOKUP(Table7[[#This Row],[Customer_ID]],Table1[#All],6,FALSE)</f>
        <v>Ohio</v>
      </c>
      <c r="L954" t="str">
        <f>VLOOKUP(Table7[[#This Row],[Customer_ID]],Table1[#All],7,FALSE)</f>
        <v>USA</v>
      </c>
      <c r="M954" t="str">
        <f>VLOOKUP(Table7[[#This Row],[Customer_ID]],Table1[#All],8,FALSE)</f>
        <v>Bronze</v>
      </c>
      <c r="N954" t="s">
        <v>1694</v>
      </c>
      <c r="O954" t="str">
        <f>VLOOKUP(Table7[[#This Row],[Product_ID]],Table4_2[#All],3,FALSE)</f>
        <v>Sports</v>
      </c>
      <c r="P954" t="str">
        <f>VLOOKUP(Table7[[#This Row],[Product_ID]],Table4_2[#All],4,FALSE)</f>
        <v>Team Sports</v>
      </c>
      <c r="Q954">
        <f>VLOOKUP(Table7[[#This Row],[Product_ID]],Table4_2[#All],5,FALSE)</f>
        <v>107.06</v>
      </c>
      <c r="R954">
        <f>VLOOKUP(Table7[[#This Row],[Product_ID]],Table4_2[#All],6,FALSE)</f>
        <v>359</v>
      </c>
      <c r="S954" t="s">
        <v>1792</v>
      </c>
      <c r="T954" t="str">
        <f>VLOOKUP(Table7[[#This Row],[Store_ID]],Table5[#All],2,FALSE)</f>
        <v>Aguirre-Keller</v>
      </c>
      <c r="U954" t="str">
        <f>VLOOKUP(Table7[[#This Row],[Store_ID]],Table5[#All],3,FALSE)</f>
        <v>South</v>
      </c>
      <c r="V954" t="str">
        <f>VLOOKUP(Table7[[#This Row],[Store_ID]],Table5[#All],4,FALSE)</f>
        <v>Lake Michael</v>
      </c>
      <c r="W954" t="str">
        <f>VLOOKUP(Table7[[#This Row],[Store_ID]],Table5[#All],5,FALSE)</f>
        <v>Online</v>
      </c>
      <c r="X954">
        <v>3</v>
      </c>
      <c r="Y954">
        <v>488.37</v>
      </c>
      <c r="Z954">
        <v>0.27</v>
      </c>
      <c r="AA954" t="s">
        <v>1829</v>
      </c>
      <c r="AB954">
        <v>1069.5302999999999</v>
      </c>
    </row>
    <row r="955" spans="1:28" x14ac:dyDescent="0.25">
      <c r="A955" t="s">
        <v>2779</v>
      </c>
      <c r="B955" s="2">
        <v>45377</v>
      </c>
      <c r="C955" t="s">
        <v>1446</v>
      </c>
      <c r="D955" t="str">
        <f>VLOOKUP(Table7[[#This Row],[Customer_ID]],Table1[#All],2,FALSE)</f>
        <v>James Foster</v>
      </c>
      <c r="E955">
        <f t="shared" si="43"/>
        <v>26</v>
      </c>
      <c r="F955">
        <f t="shared" si="44"/>
        <v>3</v>
      </c>
      <c r="G955">
        <f t="shared" si="45"/>
        <v>2024</v>
      </c>
      <c r="H955">
        <f>VLOOKUP(Table7[[#This Row],[Customer_ID]],Table1[#All],3,FALSE)</f>
        <v>19</v>
      </c>
      <c r="I955" t="str">
        <f>VLOOKUP(Table7[[#This Row],[Customer_ID]],Table1[#All],4,FALSE)</f>
        <v>Male</v>
      </c>
      <c r="J955" t="str">
        <f>VLOOKUP(Table7[[#This Row],[Customer_ID]],Table1[#All],5,FALSE)</f>
        <v>East Audrey</v>
      </c>
      <c r="K955" t="str">
        <f>VLOOKUP(Table7[[#This Row],[Customer_ID]],Table1[#All],6,FALSE)</f>
        <v>Utah</v>
      </c>
      <c r="L955" t="str">
        <f>VLOOKUP(Table7[[#This Row],[Customer_ID]],Table1[#All],7,FALSE)</f>
        <v>USA</v>
      </c>
      <c r="M955" t="str">
        <f>VLOOKUP(Table7[[#This Row],[Customer_ID]],Table1[#All],8,FALSE)</f>
        <v>Gold</v>
      </c>
      <c r="N955" t="s">
        <v>1722</v>
      </c>
      <c r="O955" t="str">
        <f>VLOOKUP(Table7[[#This Row],[Product_ID]],Table4_2[#All],3,FALSE)</f>
        <v>Home</v>
      </c>
      <c r="P955" t="str">
        <f>VLOOKUP(Table7[[#This Row],[Product_ID]],Table4_2[#All],4,FALSE)</f>
        <v>Lighting</v>
      </c>
      <c r="Q955">
        <f>VLOOKUP(Table7[[#This Row],[Product_ID]],Table4_2[#All],5,FALSE)</f>
        <v>371.38</v>
      </c>
      <c r="R955">
        <f>VLOOKUP(Table7[[#This Row],[Product_ID]],Table4_2[#All],6,FALSE)</f>
        <v>220</v>
      </c>
      <c r="S955" t="s">
        <v>1782</v>
      </c>
      <c r="T955" t="str">
        <f>VLOOKUP(Table7[[#This Row],[Store_ID]],Table5[#All],2,FALSE)</f>
        <v>Bean, Jones and Park</v>
      </c>
      <c r="U955" t="str">
        <f>VLOOKUP(Table7[[#This Row],[Store_ID]],Table5[#All],3,FALSE)</f>
        <v>West</v>
      </c>
      <c r="V955" t="str">
        <f>VLOOKUP(Table7[[#This Row],[Store_ID]],Table5[#All],4,FALSE)</f>
        <v>Thompsonborough</v>
      </c>
      <c r="W955" t="str">
        <f>VLOOKUP(Table7[[#This Row],[Store_ID]],Table5[#All],5,FALSE)</f>
        <v>Online</v>
      </c>
      <c r="X955">
        <v>3</v>
      </c>
      <c r="Y955">
        <v>662.82</v>
      </c>
      <c r="Z955">
        <v>0.01</v>
      </c>
      <c r="AA955" t="s">
        <v>1829</v>
      </c>
      <c r="AB955">
        <v>1968.5753999999999</v>
      </c>
    </row>
    <row r="956" spans="1:28" x14ac:dyDescent="0.25">
      <c r="A956" t="s">
        <v>2780</v>
      </c>
      <c r="B956" s="2">
        <v>45412</v>
      </c>
      <c r="C956" t="s">
        <v>1527</v>
      </c>
      <c r="D956" t="str">
        <f>VLOOKUP(Table7[[#This Row],[Customer_ID]],Table1[#All],2,FALSE)</f>
        <v>Sarah Marsh</v>
      </c>
      <c r="E956">
        <f t="shared" si="43"/>
        <v>30</v>
      </c>
      <c r="F956">
        <f t="shared" si="44"/>
        <v>4</v>
      </c>
      <c r="G956">
        <f t="shared" si="45"/>
        <v>2024</v>
      </c>
      <c r="H956">
        <f>VLOOKUP(Table7[[#This Row],[Customer_ID]],Table1[#All],3,FALSE)</f>
        <v>47</v>
      </c>
      <c r="I956" t="str">
        <f>VLOOKUP(Table7[[#This Row],[Customer_ID]],Table1[#All],4,FALSE)</f>
        <v>Female</v>
      </c>
      <c r="J956" t="str">
        <f>VLOOKUP(Table7[[#This Row],[Customer_ID]],Table1[#All],5,FALSE)</f>
        <v>Port William</v>
      </c>
      <c r="K956" t="str">
        <f>VLOOKUP(Table7[[#This Row],[Customer_ID]],Table1[#All],6,FALSE)</f>
        <v>New York</v>
      </c>
      <c r="L956" t="str">
        <f>VLOOKUP(Table7[[#This Row],[Customer_ID]],Table1[#All],7,FALSE)</f>
        <v>USA</v>
      </c>
      <c r="M956" t="str">
        <f>VLOOKUP(Table7[[#This Row],[Customer_ID]],Table1[#All],8,FALSE)</f>
        <v>Gold</v>
      </c>
      <c r="N956" t="s">
        <v>1557</v>
      </c>
      <c r="O956" t="str">
        <f>VLOOKUP(Table7[[#This Row],[Product_ID]],Table4_2[#All],3,FALSE)</f>
        <v>Beauty</v>
      </c>
      <c r="P956" t="str">
        <f>VLOOKUP(Table7[[#This Row],[Product_ID]],Table4_2[#All],4,FALSE)</f>
        <v>Skincare</v>
      </c>
      <c r="Q956">
        <f>VLOOKUP(Table7[[#This Row],[Product_ID]],Table4_2[#All],5,FALSE)</f>
        <v>312.8</v>
      </c>
      <c r="R956">
        <f>VLOOKUP(Table7[[#This Row],[Product_ID]],Table4_2[#All],6,FALSE)</f>
        <v>350</v>
      </c>
      <c r="S956" t="s">
        <v>1804</v>
      </c>
      <c r="T956" t="str">
        <f>VLOOKUP(Table7[[#This Row],[Store_ID]],Table5[#All],2,FALSE)</f>
        <v>Frederick-Wright</v>
      </c>
      <c r="U956" t="str">
        <f>VLOOKUP(Table7[[#This Row],[Store_ID]],Table5[#All],3,FALSE)</f>
        <v>West</v>
      </c>
      <c r="V956" t="str">
        <f>VLOOKUP(Table7[[#This Row],[Store_ID]],Table5[#All],4,FALSE)</f>
        <v>New Jimmymouth</v>
      </c>
      <c r="W956" t="str">
        <f>VLOOKUP(Table7[[#This Row],[Store_ID]],Table5[#All],5,FALSE)</f>
        <v>Flagship</v>
      </c>
      <c r="X956">
        <v>2</v>
      </c>
      <c r="Y956">
        <v>824.34</v>
      </c>
      <c r="Z956">
        <v>0.1</v>
      </c>
      <c r="AA956" t="s">
        <v>1829</v>
      </c>
      <c r="AB956">
        <v>1483.8119999999999</v>
      </c>
    </row>
    <row r="957" spans="1:28" x14ac:dyDescent="0.25">
      <c r="A957" t="s">
        <v>2781</v>
      </c>
      <c r="B957" s="2">
        <v>45349</v>
      </c>
      <c r="C957" t="s">
        <v>396</v>
      </c>
      <c r="D957" t="str">
        <f>VLOOKUP(Table7[[#This Row],[Customer_ID]],Table1[#All],2,FALSE)</f>
        <v>Edward Hall</v>
      </c>
      <c r="E957">
        <f t="shared" si="43"/>
        <v>27</v>
      </c>
      <c r="F957">
        <f t="shared" si="44"/>
        <v>2</v>
      </c>
      <c r="G957">
        <f t="shared" si="45"/>
        <v>2024</v>
      </c>
      <c r="H957">
        <f>VLOOKUP(Table7[[#This Row],[Customer_ID]],Table1[#All],3,FALSE)</f>
        <v>51</v>
      </c>
      <c r="I957" t="str">
        <f>VLOOKUP(Table7[[#This Row],[Customer_ID]],Table1[#All],4,FALSE)</f>
        <v>Male</v>
      </c>
      <c r="J957" t="str">
        <f>VLOOKUP(Table7[[#This Row],[Customer_ID]],Table1[#All],5,FALSE)</f>
        <v>New William</v>
      </c>
      <c r="K957" t="str">
        <f>VLOOKUP(Table7[[#This Row],[Customer_ID]],Table1[#All],6,FALSE)</f>
        <v>New Mexico</v>
      </c>
      <c r="L957" t="str">
        <f>VLOOKUP(Table7[[#This Row],[Customer_ID]],Table1[#All],7,FALSE)</f>
        <v>USA</v>
      </c>
      <c r="M957" t="str">
        <f>VLOOKUP(Table7[[#This Row],[Customer_ID]],Table1[#All],8,FALSE)</f>
        <v>Gold</v>
      </c>
      <c r="N957" t="s">
        <v>1666</v>
      </c>
      <c r="O957" t="str">
        <f>VLOOKUP(Table7[[#This Row],[Product_ID]],Table4_2[#All],3,FALSE)</f>
        <v>Beauty</v>
      </c>
      <c r="P957" t="str">
        <f>VLOOKUP(Table7[[#This Row],[Product_ID]],Table4_2[#All],4,FALSE)</f>
        <v>Haircare</v>
      </c>
      <c r="Q957">
        <f>VLOOKUP(Table7[[#This Row],[Product_ID]],Table4_2[#All],5,FALSE)</f>
        <v>17.309999999999999</v>
      </c>
      <c r="R957">
        <f>VLOOKUP(Table7[[#This Row],[Product_ID]],Table4_2[#All],6,FALSE)</f>
        <v>399</v>
      </c>
      <c r="S957" t="s">
        <v>1782</v>
      </c>
      <c r="T957" t="str">
        <f>VLOOKUP(Table7[[#This Row],[Store_ID]],Table5[#All],2,FALSE)</f>
        <v>Bean, Jones and Park</v>
      </c>
      <c r="U957" t="str">
        <f>VLOOKUP(Table7[[#This Row],[Store_ID]],Table5[#All],3,FALSE)</f>
        <v>West</v>
      </c>
      <c r="V957" t="str">
        <f>VLOOKUP(Table7[[#This Row],[Store_ID]],Table5[#All],4,FALSE)</f>
        <v>Thompsonborough</v>
      </c>
      <c r="W957" t="str">
        <f>VLOOKUP(Table7[[#This Row],[Store_ID]],Table5[#All],5,FALSE)</f>
        <v>Online</v>
      </c>
      <c r="X957">
        <v>1</v>
      </c>
      <c r="Y957">
        <v>437.12</v>
      </c>
      <c r="Z957">
        <v>0.21</v>
      </c>
      <c r="AA957" t="s">
        <v>1824</v>
      </c>
      <c r="AB957">
        <v>345.32479999999998</v>
      </c>
    </row>
    <row r="958" spans="1:28" x14ac:dyDescent="0.25">
      <c r="A958" t="s">
        <v>2782</v>
      </c>
      <c r="B958" s="2">
        <v>45486</v>
      </c>
      <c r="C958" t="s">
        <v>1118</v>
      </c>
      <c r="D958" t="str">
        <f>VLOOKUP(Table7[[#This Row],[Customer_ID]],Table1[#All],2,FALSE)</f>
        <v>Manuel Castillo</v>
      </c>
      <c r="E958">
        <f t="shared" si="43"/>
        <v>13</v>
      </c>
      <c r="F958">
        <f t="shared" si="44"/>
        <v>7</v>
      </c>
      <c r="G958">
        <f t="shared" si="45"/>
        <v>2024</v>
      </c>
      <c r="H958">
        <f>VLOOKUP(Table7[[#This Row],[Customer_ID]],Table1[#All],3,FALSE)</f>
        <v>41</v>
      </c>
      <c r="I958" t="str">
        <f>VLOOKUP(Table7[[#This Row],[Customer_ID]],Table1[#All],4,FALSE)</f>
        <v>Male</v>
      </c>
      <c r="J958" t="str">
        <f>VLOOKUP(Table7[[#This Row],[Customer_ID]],Table1[#All],5,FALSE)</f>
        <v>Nealview</v>
      </c>
      <c r="K958" t="str">
        <f>VLOOKUP(Table7[[#This Row],[Customer_ID]],Table1[#All],6,FALSE)</f>
        <v>Tennessee</v>
      </c>
      <c r="L958" t="str">
        <f>VLOOKUP(Table7[[#This Row],[Customer_ID]],Table1[#All],7,FALSE)</f>
        <v>USA</v>
      </c>
      <c r="M958" t="str">
        <f>VLOOKUP(Table7[[#This Row],[Customer_ID]],Table1[#All],8,FALSE)</f>
        <v>Gold</v>
      </c>
      <c r="N958" t="s">
        <v>1724</v>
      </c>
      <c r="O958" t="str">
        <f>VLOOKUP(Table7[[#This Row],[Product_ID]],Table4_2[#All],3,FALSE)</f>
        <v>Sports</v>
      </c>
      <c r="P958" t="str">
        <f>VLOOKUP(Table7[[#This Row],[Product_ID]],Table4_2[#All],4,FALSE)</f>
        <v>Accessories</v>
      </c>
      <c r="Q958">
        <f>VLOOKUP(Table7[[#This Row],[Product_ID]],Table4_2[#All],5,FALSE)</f>
        <v>131.24</v>
      </c>
      <c r="R958">
        <f>VLOOKUP(Table7[[#This Row],[Product_ID]],Table4_2[#All],6,FALSE)</f>
        <v>232</v>
      </c>
      <c r="S958" t="s">
        <v>1776</v>
      </c>
      <c r="T958" t="str">
        <f>VLOOKUP(Table7[[#This Row],[Store_ID]],Table5[#All],2,FALSE)</f>
        <v>Benson-Elliott</v>
      </c>
      <c r="U958" t="str">
        <f>VLOOKUP(Table7[[#This Row],[Store_ID]],Table5[#All],3,FALSE)</f>
        <v>East</v>
      </c>
      <c r="V958" t="str">
        <f>VLOOKUP(Table7[[#This Row],[Store_ID]],Table5[#All],4,FALSE)</f>
        <v>Port Josephberg</v>
      </c>
      <c r="W958" t="str">
        <f>VLOOKUP(Table7[[#This Row],[Store_ID]],Table5[#All],5,FALSE)</f>
        <v>Online</v>
      </c>
      <c r="X958">
        <v>3</v>
      </c>
      <c r="Y958">
        <v>23.37</v>
      </c>
      <c r="Z958">
        <v>0.15</v>
      </c>
      <c r="AA958" t="s">
        <v>1826</v>
      </c>
      <c r="AB958">
        <v>59.593499999999999</v>
      </c>
    </row>
    <row r="959" spans="1:28" x14ac:dyDescent="0.25">
      <c r="A959" t="s">
        <v>2783</v>
      </c>
      <c r="B959" s="2">
        <v>45761</v>
      </c>
      <c r="C959" t="s">
        <v>616</v>
      </c>
      <c r="D959" t="str">
        <f>VLOOKUP(Table7[[#This Row],[Customer_ID]],Table1[#All],2,FALSE)</f>
        <v>Dr. Suzanne Bullock</v>
      </c>
      <c r="E959">
        <f t="shared" si="43"/>
        <v>14</v>
      </c>
      <c r="F959">
        <f t="shared" si="44"/>
        <v>4</v>
      </c>
      <c r="G959">
        <f t="shared" si="45"/>
        <v>2025</v>
      </c>
      <c r="H959">
        <f>VLOOKUP(Table7[[#This Row],[Customer_ID]],Table1[#All],3,FALSE)</f>
        <v>60</v>
      </c>
      <c r="I959" t="str">
        <f>VLOOKUP(Table7[[#This Row],[Customer_ID]],Table1[#All],4,FALSE)</f>
        <v>Female</v>
      </c>
      <c r="J959" t="str">
        <f>VLOOKUP(Table7[[#This Row],[Customer_ID]],Table1[#All],5,FALSE)</f>
        <v>Lake Blaketon</v>
      </c>
      <c r="K959" t="str">
        <f>VLOOKUP(Table7[[#This Row],[Customer_ID]],Table1[#All],6,FALSE)</f>
        <v>Alabama</v>
      </c>
      <c r="L959" t="str">
        <f>VLOOKUP(Table7[[#This Row],[Customer_ID]],Table1[#All],7,FALSE)</f>
        <v>USA</v>
      </c>
      <c r="M959" t="str">
        <f>VLOOKUP(Table7[[#This Row],[Customer_ID]],Table1[#All],8,FALSE)</f>
        <v>Platinum</v>
      </c>
      <c r="N959" t="s">
        <v>1620</v>
      </c>
      <c r="O959" t="str">
        <f>VLOOKUP(Table7[[#This Row],[Product_ID]],Table4_2[#All],3,FALSE)</f>
        <v>Clothing</v>
      </c>
      <c r="P959" t="str">
        <f>VLOOKUP(Table7[[#This Row],[Product_ID]],Table4_2[#All],4,FALSE)</f>
        <v>Tops</v>
      </c>
      <c r="Q959">
        <f>VLOOKUP(Table7[[#This Row],[Product_ID]],Table4_2[#All],5,FALSE)</f>
        <v>223.43</v>
      </c>
      <c r="R959">
        <f>VLOOKUP(Table7[[#This Row],[Product_ID]],Table4_2[#All],6,FALSE)</f>
        <v>154</v>
      </c>
      <c r="S959" t="s">
        <v>1782</v>
      </c>
      <c r="T959" t="str">
        <f>VLOOKUP(Table7[[#This Row],[Store_ID]],Table5[#All],2,FALSE)</f>
        <v>Bean, Jones and Park</v>
      </c>
      <c r="U959" t="str">
        <f>VLOOKUP(Table7[[#This Row],[Store_ID]],Table5[#All],3,FALSE)</f>
        <v>West</v>
      </c>
      <c r="V959" t="str">
        <f>VLOOKUP(Table7[[#This Row],[Store_ID]],Table5[#All],4,FALSE)</f>
        <v>Thompsonborough</v>
      </c>
      <c r="W959" t="str">
        <f>VLOOKUP(Table7[[#This Row],[Store_ID]],Table5[#All],5,FALSE)</f>
        <v>Online</v>
      </c>
      <c r="X959">
        <v>1</v>
      </c>
      <c r="Y959">
        <v>579.69000000000005</v>
      </c>
      <c r="Z959">
        <v>0.02</v>
      </c>
      <c r="AA959" t="s">
        <v>1824</v>
      </c>
      <c r="AB959">
        <v>568.09620000000007</v>
      </c>
    </row>
    <row r="960" spans="1:28" x14ac:dyDescent="0.25">
      <c r="A960" t="s">
        <v>2784</v>
      </c>
      <c r="B960" s="2">
        <v>45639</v>
      </c>
      <c r="C960" t="s">
        <v>1334</v>
      </c>
      <c r="D960" t="str">
        <f>VLOOKUP(Table7[[#This Row],[Customer_ID]],Table1[#All],2,FALSE)</f>
        <v>Kimberly Roberts</v>
      </c>
      <c r="E960">
        <f t="shared" si="43"/>
        <v>13</v>
      </c>
      <c r="F960">
        <f t="shared" si="44"/>
        <v>12</v>
      </c>
      <c r="G960">
        <f t="shared" si="45"/>
        <v>2024</v>
      </c>
      <c r="H960">
        <f>VLOOKUP(Table7[[#This Row],[Customer_ID]],Table1[#All],3,FALSE)</f>
        <v>36</v>
      </c>
      <c r="I960" t="str">
        <f>VLOOKUP(Table7[[#This Row],[Customer_ID]],Table1[#All],4,FALSE)</f>
        <v>Female</v>
      </c>
      <c r="J960" t="str">
        <f>VLOOKUP(Table7[[#This Row],[Customer_ID]],Table1[#All],5,FALSE)</f>
        <v>Josephchester</v>
      </c>
      <c r="K960" t="str">
        <f>VLOOKUP(Table7[[#This Row],[Customer_ID]],Table1[#All],6,FALSE)</f>
        <v>New Jersey</v>
      </c>
      <c r="L960" t="str">
        <f>VLOOKUP(Table7[[#This Row],[Customer_ID]],Table1[#All],7,FALSE)</f>
        <v>USA</v>
      </c>
      <c r="M960" t="str">
        <f>VLOOKUP(Table7[[#This Row],[Customer_ID]],Table1[#All],8,FALSE)</f>
        <v>Gold</v>
      </c>
      <c r="N960" t="s">
        <v>1704</v>
      </c>
      <c r="O960" t="str">
        <f>VLOOKUP(Table7[[#This Row],[Product_ID]],Table4_2[#All],3,FALSE)</f>
        <v>Home</v>
      </c>
      <c r="P960" t="str">
        <f>VLOOKUP(Table7[[#This Row],[Product_ID]],Table4_2[#All],4,FALSE)</f>
        <v>Decor</v>
      </c>
      <c r="Q960">
        <f>VLOOKUP(Table7[[#This Row],[Product_ID]],Table4_2[#All],5,FALSE)</f>
        <v>325.26</v>
      </c>
      <c r="R960">
        <f>VLOOKUP(Table7[[#This Row],[Product_ID]],Table4_2[#All],6,FALSE)</f>
        <v>400</v>
      </c>
      <c r="S960" t="s">
        <v>1799</v>
      </c>
      <c r="T960" t="str">
        <f>VLOOKUP(Table7[[#This Row],[Store_ID]],Table5[#All],2,FALSE)</f>
        <v>Mcdonald Inc</v>
      </c>
      <c r="U960" t="str">
        <f>VLOOKUP(Table7[[#This Row],[Store_ID]],Table5[#All],3,FALSE)</f>
        <v>South</v>
      </c>
      <c r="V960" t="str">
        <f>VLOOKUP(Table7[[#This Row],[Store_ID]],Table5[#All],4,FALSE)</f>
        <v>Christopherland</v>
      </c>
      <c r="W960" t="str">
        <f>VLOOKUP(Table7[[#This Row],[Store_ID]],Table5[#All],5,FALSE)</f>
        <v>Outlet</v>
      </c>
      <c r="X960">
        <v>3</v>
      </c>
      <c r="Y960">
        <v>240.51</v>
      </c>
      <c r="Z960">
        <v>7.0000000000000007E-2</v>
      </c>
      <c r="AA960" t="s">
        <v>1824</v>
      </c>
      <c r="AB960">
        <v>671.02289999999994</v>
      </c>
    </row>
    <row r="961" spans="1:28" x14ac:dyDescent="0.25">
      <c r="A961" t="s">
        <v>2785</v>
      </c>
      <c r="B961" s="2">
        <v>45893</v>
      </c>
      <c r="C961" t="s">
        <v>1193</v>
      </c>
      <c r="D961" t="str">
        <f>VLOOKUP(Table7[[#This Row],[Customer_ID]],Table1[#All],2,FALSE)</f>
        <v>Martha Brown</v>
      </c>
      <c r="E961">
        <f t="shared" si="43"/>
        <v>24</v>
      </c>
      <c r="F961">
        <f t="shared" si="44"/>
        <v>8</v>
      </c>
      <c r="G961">
        <f t="shared" si="45"/>
        <v>2025</v>
      </c>
      <c r="H961">
        <f>VLOOKUP(Table7[[#This Row],[Customer_ID]],Table1[#All],3,FALSE)</f>
        <v>20</v>
      </c>
      <c r="I961" t="str">
        <f>VLOOKUP(Table7[[#This Row],[Customer_ID]],Table1[#All],4,FALSE)</f>
        <v>Female</v>
      </c>
      <c r="J961" t="str">
        <f>VLOOKUP(Table7[[#This Row],[Customer_ID]],Table1[#All],5,FALSE)</f>
        <v>Novakstad</v>
      </c>
      <c r="K961" t="str">
        <f>VLOOKUP(Table7[[#This Row],[Customer_ID]],Table1[#All],6,FALSE)</f>
        <v>California</v>
      </c>
      <c r="L961" t="str">
        <f>VLOOKUP(Table7[[#This Row],[Customer_ID]],Table1[#All],7,FALSE)</f>
        <v>USA</v>
      </c>
      <c r="M961" t="str">
        <f>VLOOKUP(Table7[[#This Row],[Customer_ID]],Table1[#All],8,FALSE)</f>
        <v>Gold</v>
      </c>
      <c r="N961" t="s">
        <v>1598</v>
      </c>
      <c r="O961" t="str">
        <f>VLOOKUP(Table7[[#This Row],[Product_ID]],Table4_2[#All],3,FALSE)</f>
        <v>Clothing</v>
      </c>
      <c r="P961" t="str">
        <f>VLOOKUP(Table7[[#This Row],[Product_ID]],Table4_2[#All],4,FALSE)</f>
        <v>Accessories</v>
      </c>
      <c r="Q961">
        <f>VLOOKUP(Table7[[#This Row],[Product_ID]],Table4_2[#All],5,FALSE)</f>
        <v>174.02</v>
      </c>
      <c r="R961">
        <f>VLOOKUP(Table7[[#This Row],[Product_ID]],Table4_2[#All],6,FALSE)</f>
        <v>268</v>
      </c>
      <c r="S961" t="s">
        <v>1799</v>
      </c>
      <c r="T961" t="str">
        <f>VLOOKUP(Table7[[#This Row],[Store_ID]],Table5[#All],2,FALSE)</f>
        <v>Mcdonald Inc</v>
      </c>
      <c r="U961" t="str">
        <f>VLOOKUP(Table7[[#This Row],[Store_ID]],Table5[#All],3,FALSE)</f>
        <v>South</v>
      </c>
      <c r="V961" t="str">
        <f>VLOOKUP(Table7[[#This Row],[Store_ID]],Table5[#All],4,FALSE)</f>
        <v>Christopherland</v>
      </c>
      <c r="W961" t="str">
        <f>VLOOKUP(Table7[[#This Row],[Store_ID]],Table5[#All],5,FALSE)</f>
        <v>Outlet</v>
      </c>
      <c r="X961">
        <v>2</v>
      </c>
      <c r="Y961">
        <v>855.4</v>
      </c>
      <c r="Z961">
        <v>0.08</v>
      </c>
      <c r="AA961" t="s">
        <v>1829</v>
      </c>
      <c r="AB961">
        <v>1573.9359999999999</v>
      </c>
    </row>
    <row r="962" spans="1:28" x14ac:dyDescent="0.25">
      <c r="A962" t="s">
        <v>2786</v>
      </c>
      <c r="B962" s="2">
        <v>45227</v>
      </c>
      <c r="C962" t="s">
        <v>40</v>
      </c>
      <c r="D962" t="str">
        <f>VLOOKUP(Table7[[#This Row],[Customer_ID]],Table1[#All],2,FALSE)</f>
        <v>Daniel Boyd</v>
      </c>
      <c r="E962">
        <f t="shared" ref="E962:E1025" si="46">DAY(B962)</f>
        <v>28</v>
      </c>
      <c r="F962">
        <f t="shared" ref="F962:F1025" si="47">MONTH(B962)</f>
        <v>10</v>
      </c>
      <c r="G962">
        <f t="shared" ref="G962:G1025" si="48">YEAR(B962)</f>
        <v>2023</v>
      </c>
      <c r="H962">
        <f>VLOOKUP(Table7[[#This Row],[Customer_ID]],Table1[#All],3,FALSE)</f>
        <v>29</v>
      </c>
      <c r="I962" t="str">
        <f>VLOOKUP(Table7[[#This Row],[Customer_ID]],Table1[#All],4,FALSE)</f>
        <v>Female</v>
      </c>
      <c r="J962" t="str">
        <f>VLOOKUP(Table7[[#This Row],[Customer_ID]],Table1[#All],5,FALSE)</f>
        <v>West Pamelafurt</v>
      </c>
      <c r="K962" t="str">
        <f>VLOOKUP(Table7[[#This Row],[Customer_ID]],Table1[#All],6,FALSE)</f>
        <v>West Virginia</v>
      </c>
      <c r="L962" t="str">
        <f>VLOOKUP(Table7[[#This Row],[Customer_ID]],Table1[#All],7,FALSE)</f>
        <v>USA</v>
      </c>
      <c r="M962" t="str">
        <f>VLOOKUP(Table7[[#This Row],[Customer_ID]],Table1[#All],8,FALSE)</f>
        <v>Bronze</v>
      </c>
      <c r="N962" t="s">
        <v>1728</v>
      </c>
      <c r="O962" t="str">
        <f>VLOOKUP(Table7[[#This Row],[Product_ID]],Table4_2[#All],3,FALSE)</f>
        <v>Electronics</v>
      </c>
      <c r="P962" t="str">
        <f>VLOOKUP(Table7[[#This Row],[Product_ID]],Table4_2[#All],4,FALSE)</f>
        <v>Accessories</v>
      </c>
      <c r="Q962">
        <f>VLOOKUP(Table7[[#This Row],[Product_ID]],Table4_2[#All],5,FALSE)</f>
        <v>340.14</v>
      </c>
      <c r="R962">
        <f>VLOOKUP(Table7[[#This Row],[Product_ID]],Table4_2[#All],6,FALSE)</f>
        <v>361</v>
      </c>
      <c r="S962" t="s">
        <v>1779</v>
      </c>
      <c r="T962" t="str">
        <f>VLOOKUP(Table7[[#This Row],[Store_ID]],Table5[#All],2,FALSE)</f>
        <v>Martinez-Mullins</v>
      </c>
      <c r="U962" t="str">
        <f>VLOOKUP(Table7[[#This Row],[Store_ID]],Table5[#All],3,FALSE)</f>
        <v>South</v>
      </c>
      <c r="V962" t="str">
        <f>VLOOKUP(Table7[[#This Row],[Store_ID]],Table5[#All],4,FALSE)</f>
        <v>Williamsfurt</v>
      </c>
      <c r="W962" t="str">
        <f>VLOOKUP(Table7[[#This Row],[Store_ID]],Table5[#All],5,FALSE)</f>
        <v>Online</v>
      </c>
      <c r="X962">
        <v>1</v>
      </c>
      <c r="Y962">
        <v>537.26</v>
      </c>
      <c r="Z962">
        <v>0.09</v>
      </c>
      <c r="AA962" t="s">
        <v>1824</v>
      </c>
      <c r="AB962">
        <v>488.90660000000003</v>
      </c>
    </row>
    <row r="963" spans="1:28" x14ac:dyDescent="0.25">
      <c r="A963" t="s">
        <v>2787</v>
      </c>
      <c r="B963" s="2">
        <v>45637</v>
      </c>
      <c r="C963" t="s">
        <v>1199</v>
      </c>
      <c r="D963" t="str">
        <f>VLOOKUP(Table7[[#This Row],[Customer_ID]],Table1[#All],2,FALSE)</f>
        <v>Andrew Mason</v>
      </c>
      <c r="E963">
        <f t="shared" si="46"/>
        <v>11</v>
      </c>
      <c r="F963">
        <f t="shared" si="47"/>
        <v>12</v>
      </c>
      <c r="G963">
        <f t="shared" si="48"/>
        <v>2024</v>
      </c>
      <c r="H963">
        <f>VLOOKUP(Table7[[#This Row],[Customer_ID]],Table1[#All],3,FALSE)</f>
        <v>52</v>
      </c>
      <c r="I963" t="str">
        <f>VLOOKUP(Table7[[#This Row],[Customer_ID]],Table1[#All],4,FALSE)</f>
        <v>Female</v>
      </c>
      <c r="J963" t="str">
        <f>VLOOKUP(Table7[[#This Row],[Customer_ID]],Table1[#All],5,FALSE)</f>
        <v>North Michael</v>
      </c>
      <c r="K963" t="str">
        <f>VLOOKUP(Table7[[#This Row],[Customer_ID]],Table1[#All],6,FALSE)</f>
        <v>Iowa</v>
      </c>
      <c r="L963" t="str">
        <f>VLOOKUP(Table7[[#This Row],[Customer_ID]],Table1[#All],7,FALSE)</f>
        <v>USA</v>
      </c>
      <c r="M963" t="str">
        <f>VLOOKUP(Table7[[#This Row],[Customer_ID]],Table1[#All],8,FALSE)</f>
        <v>Bronze</v>
      </c>
      <c r="N963" t="s">
        <v>1650</v>
      </c>
      <c r="O963" t="str">
        <f>VLOOKUP(Table7[[#This Row],[Product_ID]],Table4_2[#All],3,FALSE)</f>
        <v>Electronics</v>
      </c>
      <c r="P963" t="str">
        <f>VLOOKUP(Table7[[#This Row],[Product_ID]],Table4_2[#All],4,FALSE)</f>
        <v>Accessories</v>
      </c>
      <c r="Q963">
        <f>VLOOKUP(Table7[[#This Row],[Product_ID]],Table4_2[#All],5,FALSE)</f>
        <v>88.49</v>
      </c>
      <c r="R963">
        <f>VLOOKUP(Table7[[#This Row],[Product_ID]],Table4_2[#All],6,FALSE)</f>
        <v>246</v>
      </c>
      <c r="S963" t="s">
        <v>1789</v>
      </c>
      <c r="T963" t="str">
        <f>VLOOKUP(Table7[[#This Row],[Store_ID]],Table5[#All],2,FALSE)</f>
        <v>Hill, Wagner and Ballard</v>
      </c>
      <c r="U963" t="str">
        <f>VLOOKUP(Table7[[#This Row],[Store_ID]],Table5[#All],3,FALSE)</f>
        <v>East</v>
      </c>
      <c r="V963" t="str">
        <f>VLOOKUP(Table7[[#This Row],[Store_ID]],Table5[#All],4,FALSE)</f>
        <v>East Davidville</v>
      </c>
      <c r="W963" t="str">
        <f>VLOOKUP(Table7[[#This Row],[Store_ID]],Table5[#All],5,FALSE)</f>
        <v>Online</v>
      </c>
      <c r="X963">
        <v>3</v>
      </c>
      <c r="Y963">
        <v>918.26</v>
      </c>
      <c r="Z963">
        <v>0.17</v>
      </c>
      <c r="AA963" t="s">
        <v>1829</v>
      </c>
      <c r="AB963">
        <v>2286.4674</v>
      </c>
    </row>
    <row r="964" spans="1:28" x14ac:dyDescent="0.25">
      <c r="A964" t="s">
        <v>2788</v>
      </c>
      <c r="B964" s="2">
        <v>45472</v>
      </c>
      <c r="C964" t="s">
        <v>341</v>
      </c>
      <c r="D964" t="str">
        <f>VLOOKUP(Table7[[#This Row],[Customer_ID]],Table1[#All],2,FALSE)</f>
        <v>Amy Fowler</v>
      </c>
      <c r="E964">
        <f t="shared" si="46"/>
        <v>29</v>
      </c>
      <c r="F964">
        <f t="shared" si="47"/>
        <v>6</v>
      </c>
      <c r="G964">
        <f t="shared" si="48"/>
        <v>2024</v>
      </c>
      <c r="H964">
        <f>VLOOKUP(Table7[[#This Row],[Customer_ID]],Table1[#All],3,FALSE)</f>
        <v>62</v>
      </c>
      <c r="I964" t="str">
        <f>VLOOKUP(Table7[[#This Row],[Customer_ID]],Table1[#All],4,FALSE)</f>
        <v>Female</v>
      </c>
      <c r="J964" t="str">
        <f>VLOOKUP(Table7[[#This Row],[Customer_ID]],Table1[#All],5,FALSE)</f>
        <v>West Bobbyshire</v>
      </c>
      <c r="K964" t="str">
        <f>VLOOKUP(Table7[[#This Row],[Customer_ID]],Table1[#All],6,FALSE)</f>
        <v>New York</v>
      </c>
      <c r="L964" t="str">
        <f>VLOOKUP(Table7[[#This Row],[Customer_ID]],Table1[#All],7,FALSE)</f>
        <v>USA</v>
      </c>
      <c r="M964" t="str">
        <f>VLOOKUP(Table7[[#This Row],[Customer_ID]],Table1[#All],8,FALSE)</f>
        <v>Platinum</v>
      </c>
      <c r="N964" t="s">
        <v>1557</v>
      </c>
      <c r="O964" t="str">
        <f>VLOOKUP(Table7[[#This Row],[Product_ID]],Table4_2[#All],3,FALSE)</f>
        <v>Beauty</v>
      </c>
      <c r="P964" t="str">
        <f>VLOOKUP(Table7[[#This Row],[Product_ID]],Table4_2[#All],4,FALSE)</f>
        <v>Skincare</v>
      </c>
      <c r="Q964">
        <f>VLOOKUP(Table7[[#This Row],[Product_ID]],Table4_2[#All],5,FALSE)</f>
        <v>312.8</v>
      </c>
      <c r="R964">
        <f>VLOOKUP(Table7[[#This Row],[Product_ID]],Table4_2[#All],6,FALSE)</f>
        <v>350</v>
      </c>
      <c r="S964" t="s">
        <v>1786</v>
      </c>
      <c r="T964" t="str">
        <f>VLOOKUP(Table7[[#This Row],[Store_ID]],Table5[#All],2,FALSE)</f>
        <v>Moore, Padilla and Butler</v>
      </c>
      <c r="U964" t="str">
        <f>VLOOKUP(Table7[[#This Row],[Store_ID]],Table5[#All],3,FALSE)</f>
        <v>South</v>
      </c>
      <c r="V964" t="str">
        <f>VLOOKUP(Table7[[#This Row],[Store_ID]],Table5[#All],4,FALSE)</f>
        <v>East Johnstad</v>
      </c>
      <c r="W964" t="str">
        <f>VLOOKUP(Table7[[#This Row],[Store_ID]],Table5[#All],5,FALSE)</f>
        <v>Flagship</v>
      </c>
      <c r="X964">
        <v>4</v>
      </c>
      <c r="Y964">
        <v>579.70000000000005</v>
      </c>
      <c r="Z964">
        <v>0.18</v>
      </c>
      <c r="AA964" t="s">
        <v>1826</v>
      </c>
      <c r="AB964">
        <v>1901.4159999999999</v>
      </c>
    </row>
    <row r="965" spans="1:28" x14ac:dyDescent="0.25">
      <c r="A965" t="s">
        <v>2789</v>
      </c>
      <c r="B965" s="2">
        <v>45710</v>
      </c>
      <c r="C965" t="s">
        <v>490</v>
      </c>
      <c r="D965" t="str">
        <f>VLOOKUP(Table7[[#This Row],[Customer_ID]],Table1[#All],2,FALSE)</f>
        <v>Cameron Simpson</v>
      </c>
      <c r="E965">
        <f t="shared" si="46"/>
        <v>22</v>
      </c>
      <c r="F965">
        <f t="shared" si="47"/>
        <v>2</v>
      </c>
      <c r="G965">
        <f t="shared" si="48"/>
        <v>2025</v>
      </c>
      <c r="H965">
        <f>VLOOKUP(Table7[[#This Row],[Customer_ID]],Table1[#All],3,FALSE)</f>
        <v>46</v>
      </c>
      <c r="I965" t="str">
        <f>VLOOKUP(Table7[[#This Row],[Customer_ID]],Table1[#All],4,FALSE)</f>
        <v>Male</v>
      </c>
      <c r="J965" t="str">
        <f>VLOOKUP(Table7[[#This Row],[Customer_ID]],Table1[#All],5,FALSE)</f>
        <v>Michaelfort</v>
      </c>
      <c r="K965" t="str">
        <f>VLOOKUP(Table7[[#This Row],[Customer_ID]],Table1[#All],6,FALSE)</f>
        <v>Indiana</v>
      </c>
      <c r="L965" t="str">
        <f>VLOOKUP(Table7[[#This Row],[Customer_ID]],Table1[#All],7,FALSE)</f>
        <v>USA</v>
      </c>
      <c r="M965" t="str">
        <f>VLOOKUP(Table7[[#This Row],[Customer_ID]],Table1[#All],8,FALSE)</f>
        <v>Platinum</v>
      </c>
      <c r="N965" t="s">
        <v>1634</v>
      </c>
      <c r="O965" t="str">
        <f>VLOOKUP(Table7[[#This Row],[Product_ID]],Table4_2[#All],3,FALSE)</f>
        <v>Electronics</v>
      </c>
      <c r="P965" t="str">
        <f>VLOOKUP(Table7[[#This Row],[Product_ID]],Table4_2[#All],4,FALSE)</f>
        <v>Computer</v>
      </c>
      <c r="Q965">
        <f>VLOOKUP(Table7[[#This Row],[Product_ID]],Table4_2[#All],5,FALSE)</f>
        <v>253.33</v>
      </c>
      <c r="R965">
        <f>VLOOKUP(Table7[[#This Row],[Product_ID]],Table4_2[#All],6,FALSE)</f>
        <v>266</v>
      </c>
      <c r="S965" t="s">
        <v>1776</v>
      </c>
      <c r="T965" t="str">
        <f>VLOOKUP(Table7[[#This Row],[Store_ID]],Table5[#All],2,FALSE)</f>
        <v>Benson-Elliott</v>
      </c>
      <c r="U965" t="str">
        <f>VLOOKUP(Table7[[#This Row],[Store_ID]],Table5[#All],3,FALSE)</f>
        <v>East</v>
      </c>
      <c r="V965" t="str">
        <f>VLOOKUP(Table7[[#This Row],[Store_ID]],Table5[#All],4,FALSE)</f>
        <v>Port Josephberg</v>
      </c>
      <c r="W965" t="str">
        <f>VLOOKUP(Table7[[#This Row],[Store_ID]],Table5[#All],5,FALSE)</f>
        <v>Online</v>
      </c>
      <c r="X965">
        <v>1</v>
      </c>
      <c r="Y965">
        <v>824.32</v>
      </c>
      <c r="Z965">
        <v>0.18</v>
      </c>
      <c r="AA965" t="s">
        <v>1824</v>
      </c>
      <c r="AB965">
        <v>675.94240000000013</v>
      </c>
    </row>
    <row r="966" spans="1:28" x14ac:dyDescent="0.25">
      <c r="A966" t="s">
        <v>2790</v>
      </c>
      <c r="B966" s="2">
        <v>45682</v>
      </c>
      <c r="C966" t="s">
        <v>384</v>
      </c>
      <c r="D966" t="str">
        <f>VLOOKUP(Table7[[#This Row],[Customer_ID]],Table1[#All],2,FALSE)</f>
        <v>Amy Walker</v>
      </c>
      <c r="E966">
        <f t="shared" si="46"/>
        <v>25</v>
      </c>
      <c r="F966">
        <f t="shared" si="47"/>
        <v>1</v>
      </c>
      <c r="G966">
        <f t="shared" si="48"/>
        <v>2025</v>
      </c>
      <c r="H966">
        <f>VLOOKUP(Table7[[#This Row],[Customer_ID]],Table1[#All],3,FALSE)</f>
        <v>27</v>
      </c>
      <c r="I966" t="str">
        <f>VLOOKUP(Table7[[#This Row],[Customer_ID]],Table1[#All],4,FALSE)</f>
        <v>Male</v>
      </c>
      <c r="J966" t="str">
        <f>VLOOKUP(Table7[[#This Row],[Customer_ID]],Table1[#All],5,FALSE)</f>
        <v>Smithland</v>
      </c>
      <c r="K966" t="str">
        <f>VLOOKUP(Table7[[#This Row],[Customer_ID]],Table1[#All],6,FALSE)</f>
        <v>West Virginia</v>
      </c>
      <c r="L966" t="str">
        <f>VLOOKUP(Table7[[#This Row],[Customer_ID]],Table1[#All],7,FALSE)</f>
        <v>USA</v>
      </c>
      <c r="M966" t="str">
        <f>VLOOKUP(Table7[[#This Row],[Customer_ID]],Table1[#All],8,FALSE)</f>
        <v>Silver</v>
      </c>
      <c r="N966" t="s">
        <v>1640</v>
      </c>
      <c r="O966" t="str">
        <f>VLOOKUP(Table7[[#This Row],[Product_ID]],Table4_2[#All],3,FALSE)</f>
        <v>Clothing</v>
      </c>
      <c r="P966" t="str">
        <f>VLOOKUP(Table7[[#This Row],[Product_ID]],Table4_2[#All],4,FALSE)</f>
        <v>Outerwear</v>
      </c>
      <c r="Q966">
        <f>VLOOKUP(Table7[[#This Row],[Product_ID]],Table4_2[#All],5,FALSE)</f>
        <v>167.34</v>
      </c>
      <c r="R966">
        <f>VLOOKUP(Table7[[#This Row],[Product_ID]],Table4_2[#All],6,FALSE)</f>
        <v>296</v>
      </c>
      <c r="S966" t="s">
        <v>1801</v>
      </c>
      <c r="T966" t="str">
        <f>VLOOKUP(Table7[[#This Row],[Store_ID]],Table5[#All],2,FALSE)</f>
        <v>Shelton PLC</v>
      </c>
      <c r="U966" t="str">
        <f>VLOOKUP(Table7[[#This Row],[Store_ID]],Table5[#All],3,FALSE)</f>
        <v>North</v>
      </c>
      <c r="V966" t="str">
        <f>VLOOKUP(Table7[[#This Row],[Store_ID]],Table5[#All],4,FALSE)</f>
        <v>East Jenniferstad</v>
      </c>
      <c r="W966" t="str">
        <f>VLOOKUP(Table7[[#This Row],[Store_ID]],Table5[#All],5,FALSE)</f>
        <v>Flagship</v>
      </c>
      <c r="X966">
        <v>4</v>
      </c>
      <c r="Y966">
        <v>614.99</v>
      </c>
      <c r="Z966">
        <v>0.16</v>
      </c>
      <c r="AA966" t="s">
        <v>1826</v>
      </c>
      <c r="AB966">
        <v>2066.3663999999999</v>
      </c>
    </row>
    <row r="967" spans="1:28" x14ac:dyDescent="0.25">
      <c r="A967" t="s">
        <v>2791</v>
      </c>
      <c r="B967" s="2">
        <v>45730</v>
      </c>
      <c r="C967" t="s">
        <v>441</v>
      </c>
      <c r="D967" t="str">
        <f>VLOOKUP(Table7[[#This Row],[Customer_ID]],Table1[#All],2,FALSE)</f>
        <v>Susan Mcdonald</v>
      </c>
      <c r="E967">
        <f t="shared" si="46"/>
        <v>14</v>
      </c>
      <c r="F967">
        <f t="shared" si="47"/>
        <v>3</v>
      </c>
      <c r="G967">
        <f t="shared" si="48"/>
        <v>2025</v>
      </c>
      <c r="H967">
        <f>VLOOKUP(Table7[[#This Row],[Customer_ID]],Table1[#All],3,FALSE)</f>
        <v>45</v>
      </c>
      <c r="I967" t="str">
        <f>VLOOKUP(Table7[[#This Row],[Customer_ID]],Table1[#All],4,FALSE)</f>
        <v>Male</v>
      </c>
      <c r="J967" t="str">
        <f>VLOOKUP(Table7[[#This Row],[Customer_ID]],Table1[#All],5,FALSE)</f>
        <v>East Ellen</v>
      </c>
      <c r="K967" t="str">
        <f>VLOOKUP(Table7[[#This Row],[Customer_ID]],Table1[#All],6,FALSE)</f>
        <v>Arkansas</v>
      </c>
      <c r="L967" t="str">
        <f>VLOOKUP(Table7[[#This Row],[Customer_ID]],Table1[#All],7,FALSE)</f>
        <v>USA</v>
      </c>
      <c r="M967" t="str">
        <f>VLOOKUP(Table7[[#This Row],[Customer_ID]],Table1[#All],8,FALSE)</f>
        <v>Silver</v>
      </c>
      <c r="N967" t="s">
        <v>1672</v>
      </c>
      <c r="O967" t="str">
        <f>VLOOKUP(Table7[[#This Row],[Product_ID]],Table4_2[#All],3,FALSE)</f>
        <v>Electronics</v>
      </c>
      <c r="P967" t="str">
        <f>VLOOKUP(Table7[[#This Row],[Product_ID]],Table4_2[#All],4,FALSE)</f>
        <v>Computer</v>
      </c>
      <c r="Q967">
        <f>VLOOKUP(Table7[[#This Row],[Product_ID]],Table4_2[#All],5,FALSE)</f>
        <v>86.42</v>
      </c>
      <c r="R967">
        <f>VLOOKUP(Table7[[#This Row],[Product_ID]],Table4_2[#All],6,FALSE)</f>
        <v>222</v>
      </c>
      <c r="S967" t="s">
        <v>1752</v>
      </c>
      <c r="T967" t="str">
        <f>VLOOKUP(Table7[[#This Row],[Store_ID]],Table5[#All],2,FALSE)</f>
        <v>Rivera-Warner</v>
      </c>
      <c r="U967" t="str">
        <f>VLOOKUP(Table7[[#This Row],[Store_ID]],Table5[#All],3,FALSE)</f>
        <v>East</v>
      </c>
      <c r="V967" t="str">
        <f>VLOOKUP(Table7[[#This Row],[Store_ID]],Table5[#All],4,FALSE)</f>
        <v>Washingtonfurt</v>
      </c>
      <c r="W967" t="str">
        <f>VLOOKUP(Table7[[#This Row],[Store_ID]],Table5[#All],5,FALSE)</f>
        <v>Flagship</v>
      </c>
      <c r="X967">
        <v>4</v>
      </c>
      <c r="Y967">
        <v>189.21</v>
      </c>
      <c r="Z967">
        <v>0.06</v>
      </c>
      <c r="AA967" t="s">
        <v>1829</v>
      </c>
      <c r="AB967">
        <v>711.42959999999994</v>
      </c>
    </row>
    <row r="968" spans="1:28" x14ac:dyDescent="0.25">
      <c r="A968" t="s">
        <v>2792</v>
      </c>
      <c r="B968" s="2">
        <v>45629</v>
      </c>
      <c r="C968" t="s">
        <v>517</v>
      </c>
      <c r="D968" t="str">
        <f>VLOOKUP(Table7[[#This Row],[Customer_ID]],Table1[#All],2,FALSE)</f>
        <v>Julie Hale</v>
      </c>
      <c r="E968">
        <f t="shared" si="46"/>
        <v>3</v>
      </c>
      <c r="F968">
        <f t="shared" si="47"/>
        <v>12</v>
      </c>
      <c r="G968">
        <f t="shared" si="48"/>
        <v>2024</v>
      </c>
      <c r="H968">
        <f>VLOOKUP(Table7[[#This Row],[Customer_ID]],Table1[#All],3,FALSE)</f>
        <v>35</v>
      </c>
      <c r="I968" t="str">
        <f>VLOOKUP(Table7[[#This Row],[Customer_ID]],Table1[#All],4,FALSE)</f>
        <v>Female</v>
      </c>
      <c r="J968" t="str">
        <f>VLOOKUP(Table7[[#This Row],[Customer_ID]],Table1[#All],5,FALSE)</f>
        <v>Owensview</v>
      </c>
      <c r="K968" t="str">
        <f>VLOOKUP(Table7[[#This Row],[Customer_ID]],Table1[#All],6,FALSE)</f>
        <v>Vermont</v>
      </c>
      <c r="L968" t="str">
        <f>VLOOKUP(Table7[[#This Row],[Customer_ID]],Table1[#All],7,FALSE)</f>
        <v>USA</v>
      </c>
      <c r="M968" t="str">
        <f>VLOOKUP(Table7[[#This Row],[Customer_ID]],Table1[#All],8,FALSE)</f>
        <v>Gold</v>
      </c>
      <c r="N968" t="s">
        <v>1672</v>
      </c>
      <c r="O968" t="str">
        <f>VLOOKUP(Table7[[#This Row],[Product_ID]],Table4_2[#All],3,FALSE)</f>
        <v>Electronics</v>
      </c>
      <c r="P968" t="str">
        <f>VLOOKUP(Table7[[#This Row],[Product_ID]],Table4_2[#All],4,FALSE)</f>
        <v>Computer</v>
      </c>
      <c r="Q968">
        <f>VLOOKUP(Table7[[#This Row],[Product_ID]],Table4_2[#All],5,FALSE)</f>
        <v>86.42</v>
      </c>
      <c r="R968">
        <f>VLOOKUP(Table7[[#This Row],[Product_ID]],Table4_2[#All],6,FALSE)</f>
        <v>222</v>
      </c>
      <c r="S968" t="s">
        <v>1799</v>
      </c>
      <c r="T968" t="str">
        <f>VLOOKUP(Table7[[#This Row],[Store_ID]],Table5[#All],2,FALSE)</f>
        <v>Mcdonald Inc</v>
      </c>
      <c r="U968" t="str">
        <f>VLOOKUP(Table7[[#This Row],[Store_ID]],Table5[#All],3,FALSE)</f>
        <v>South</v>
      </c>
      <c r="V968" t="str">
        <f>VLOOKUP(Table7[[#This Row],[Store_ID]],Table5[#All],4,FALSE)</f>
        <v>Christopherland</v>
      </c>
      <c r="W968" t="str">
        <f>VLOOKUP(Table7[[#This Row],[Store_ID]],Table5[#All],5,FALSE)</f>
        <v>Outlet</v>
      </c>
      <c r="X968">
        <v>2</v>
      </c>
      <c r="Y968">
        <v>233.33</v>
      </c>
      <c r="Z968">
        <v>0.05</v>
      </c>
      <c r="AA968" t="s">
        <v>1824</v>
      </c>
      <c r="AB968">
        <v>443.327</v>
      </c>
    </row>
    <row r="969" spans="1:28" x14ac:dyDescent="0.25">
      <c r="A969" t="s">
        <v>2793</v>
      </c>
      <c r="B969" s="2">
        <v>45783</v>
      </c>
      <c r="C969" t="s">
        <v>794</v>
      </c>
      <c r="D969" t="str">
        <f>VLOOKUP(Table7[[#This Row],[Customer_ID]],Table1[#All],2,FALSE)</f>
        <v>Nicholas Webb</v>
      </c>
      <c r="E969">
        <f t="shared" si="46"/>
        <v>6</v>
      </c>
      <c r="F969">
        <f t="shared" si="47"/>
        <v>5</v>
      </c>
      <c r="G969">
        <f t="shared" si="48"/>
        <v>2025</v>
      </c>
      <c r="H969">
        <f>VLOOKUP(Table7[[#This Row],[Customer_ID]],Table1[#All],3,FALSE)</f>
        <v>19</v>
      </c>
      <c r="I969" t="str">
        <f>VLOOKUP(Table7[[#This Row],[Customer_ID]],Table1[#All],4,FALSE)</f>
        <v>Male</v>
      </c>
      <c r="J969" t="str">
        <f>VLOOKUP(Table7[[#This Row],[Customer_ID]],Table1[#All],5,FALSE)</f>
        <v>Lake Timothy</v>
      </c>
      <c r="K969" t="str">
        <f>VLOOKUP(Table7[[#This Row],[Customer_ID]],Table1[#All],6,FALSE)</f>
        <v>Nevada</v>
      </c>
      <c r="L969" t="str">
        <f>VLOOKUP(Table7[[#This Row],[Customer_ID]],Table1[#All],7,FALSE)</f>
        <v>USA</v>
      </c>
      <c r="M969" t="str">
        <f>VLOOKUP(Table7[[#This Row],[Customer_ID]],Table1[#All],8,FALSE)</f>
        <v>Gold</v>
      </c>
      <c r="N969" t="s">
        <v>1626</v>
      </c>
      <c r="O969" t="str">
        <f>VLOOKUP(Table7[[#This Row],[Product_ID]],Table4_2[#All],3,FALSE)</f>
        <v>Electronics</v>
      </c>
      <c r="P969" t="str">
        <f>VLOOKUP(Table7[[#This Row],[Product_ID]],Table4_2[#All],4,FALSE)</f>
        <v>Mobile</v>
      </c>
      <c r="Q969">
        <f>VLOOKUP(Table7[[#This Row],[Product_ID]],Table4_2[#All],5,FALSE)</f>
        <v>326.06</v>
      </c>
      <c r="R969">
        <f>VLOOKUP(Table7[[#This Row],[Product_ID]],Table4_2[#All],6,FALSE)</f>
        <v>301</v>
      </c>
      <c r="S969" t="s">
        <v>1810</v>
      </c>
      <c r="T969" t="str">
        <f>VLOOKUP(Table7[[#This Row],[Store_ID]],Table5[#All],2,FALSE)</f>
        <v>Guerrero-Schmitt</v>
      </c>
      <c r="U969" t="str">
        <f>VLOOKUP(Table7[[#This Row],[Store_ID]],Table5[#All],3,FALSE)</f>
        <v>East</v>
      </c>
      <c r="V969" t="str">
        <f>VLOOKUP(Table7[[#This Row],[Store_ID]],Table5[#All],4,FALSE)</f>
        <v>East Stevechester</v>
      </c>
      <c r="W969" t="str">
        <f>VLOOKUP(Table7[[#This Row],[Store_ID]],Table5[#All],5,FALSE)</f>
        <v>Flagship</v>
      </c>
      <c r="X969">
        <v>3</v>
      </c>
      <c r="Y969">
        <v>529.89</v>
      </c>
      <c r="Z969">
        <v>0.21</v>
      </c>
      <c r="AA969" t="s">
        <v>1824</v>
      </c>
      <c r="AB969">
        <v>1255.8393000000001</v>
      </c>
    </row>
    <row r="970" spans="1:28" x14ac:dyDescent="0.25">
      <c r="A970" t="s">
        <v>2794</v>
      </c>
      <c r="B970" s="2">
        <v>45518</v>
      </c>
      <c r="C970" t="s">
        <v>1504</v>
      </c>
      <c r="D970" t="str">
        <f>VLOOKUP(Table7[[#This Row],[Customer_ID]],Table1[#All],2,FALSE)</f>
        <v>Melinda Thomas</v>
      </c>
      <c r="E970">
        <f t="shared" si="46"/>
        <v>14</v>
      </c>
      <c r="F970">
        <f t="shared" si="47"/>
        <v>8</v>
      </c>
      <c r="G970">
        <f t="shared" si="48"/>
        <v>2024</v>
      </c>
      <c r="H970">
        <f>VLOOKUP(Table7[[#This Row],[Customer_ID]],Table1[#All],3,FALSE)</f>
        <v>42</v>
      </c>
      <c r="I970" t="str">
        <f>VLOOKUP(Table7[[#This Row],[Customer_ID]],Table1[#All],4,FALSE)</f>
        <v>Female</v>
      </c>
      <c r="J970" t="str">
        <f>VLOOKUP(Table7[[#This Row],[Customer_ID]],Table1[#All],5,FALSE)</f>
        <v>Lake Elizabethside</v>
      </c>
      <c r="K970" t="str">
        <f>VLOOKUP(Table7[[#This Row],[Customer_ID]],Table1[#All],6,FALSE)</f>
        <v>Indiana</v>
      </c>
      <c r="L970" t="str">
        <f>VLOOKUP(Table7[[#This Row],[Customer_ID]],Table1[#All],7,FALSE)</f>
        <v>USA</v>
      </c>
      <c r="M970" t="str">
        <f>VLOOKUP(Table7[[#This Row],[Customer_ID]],Table1[#All],8,FALSE)</f>
        <v>Silver</v>
      </c>
      <c r="N970" t="s">
        <v>1732</v>
      </c>
      <c r="O970" t="str">
        <f>VLOOKUP(Table7[[#This Row],[Product_ID]],Table4_2[#All],3,FALSE)</f>
        <v>Home</v>
      </c>
      <c r="P970" t="str">
        <f>VLOOKUP(Table7[[#This Row],[Product_ID]],Table4_2[#All],4,FALSE)</f>
        <v>Appliances</v>
      </c>
      <c r="Q970">
        <f>VLOOKUP(Table7[[#This Row],[Product_ID]],Table4_2[#All],5,FALSE)</f>
        <v>447.43</v>
      </c>
      <c r="R970">
        <f>VLOOKUP(Table7[[#This Row],[Product_ID]],Table4_2[#All],6,FALSE)</f>
        <v>191</v>
      </c>
      <c r="S970" t="s">
        <v>1757</v>
      </c>
      <c r="T970" t="str">
        <f>VLOOKUP(Table7[[#This Row],[Store_ID]],Table5[#All],2,FALSE)</f>
        <v>Martinez, Adkins and Johnson</v>
      </c>
      <c r="U970" t="str">
        <f>VLOOKUP(Table7[[#This Row],[Store_ID]],Table5[#All],3,FALSE)</f>
        <v>North</v>
      </c>
      <c r="V970" t="str">
        <f>VLOOKUP(Table7[[#This Row],[Store_ID]],Table5[#All],4,FALSE)</f>
        <v>Danielmouth</v>
      </c>
      <c r="W970" t="str">
        <f>VLOOKUP(Table7[[#This Row],[Store_ID]],Table5[#All],5,FALSE)</f>
        <v>Flagship</v>
      </c>
      <c r="X970">
        <v>2</v>
      </c>
      <c r="Y970">
        <v>954.1</v>
      </c>
      <c r="Z970">
        <v>0.17</v>
      </c>
      <c r="AA970" t="s">
        <v>1826</v>
      </c>
      <c r="AB970">
        <v>1583.806</v>
      </c>
    </row>
    <row r="971" spans="1:28" x14ac:dyDescent="0.25">
      <c r="A971" t="s">
        <v>2795</v>
      </c>
      <c r="B971" s="2">
        <v>45274</v>
      </c>
      <c r="C971" t="s">
        <v>1017</v>
      </c>
      <c r="D971" t="str">
        <f>VLOOKUP(Table7[[#This Row],[Customer_ID]],Table1[#All],2,FALSE)</f>
        <v>Kristy Dunlap</v>
      </c>
      <c r="E971">
        <f t="shared" si="46"/>
        <v>14</v>
      </c>
      <c r="F971">
        <f t="shared" si="47"/>
        <v>12</v>
      </c>
      <c r="G971">
        <f t="shared" si="48"/>
        <v>2023</v>
      </c>
      <c r="H971">
        <f>VLOOKUP(Table7[[#This Row],[Customer_ID]],Table1[#All],3,FALSE)</f>
        <v>64</v>
      </c>
      <c r="I971" t="str">
        <f>VLOOKUP(Table7[[#This Row],[Customer_ID]],Table1[#All],4,FALSE)</f>
        <v>Female</v>
      </c>
      <c r="J971" t="str">
        <f>VLOOKUP(Table7[[#This Row],[Customer_ID]],Table1[#All],5,FALSE)</f>
        <v>Whiteport</v>
      </c>
      <c r="K971" t="str">
        <f>VLOOKUP(Table7[[#This Row],[Customer_ID]],Table1[#All],6,FALSE)</f>
        <v>North Carolina</v>
      </c>
      <c r="L971" t="str">
        <f>VLOOKUP(Table7[[#This Row],[Customer_ID]],Table1[#All],7,FALSE)</f>
        <v>USA</v>
      </c>
      <c r="M971" t="str">
        <f>VLOOKUP(Table7[[#This Row],[Customer_ID]],Table1[#All],8,FALSE)</f>
        <v>Platinum</v>
      </c>
      <c r="N971" t="s">
        <v>1678</v>
      </c>
      <c r="O971" t="str">
        <f>VLOOKUP(Table7[[#This Row],[Product_ID]],Table4_2[#All],3,FALSE)</f>
        <v>Sports</v>
      </c>
      <c r="P971" t="str">
        <f>VLOOKUP(Table7[[#This Row],[Product_ID]],Table4_2[#All],4,FALSE)</f>
        <v>Fitness</v>
      </c>
      <c r="Q971">
        <f>VLOOKUP(Table7[[#This Row],[Product_ID]],Table4_2[#All],5,FALSE)</f>
        <v>240.63</v>
      </c>
      <c r="R971">
        <f>VLOOKUP(Table7[[#This Row],[Product_ID]],Table4_2[#All],6,FALSE)</f>
        <v>423</v>
      </c>
      <c r="S971" t="s">
        <v>1779</v>
      </c>
      <c r="T971" t="str">
        <f>VLOOKUP(Table7[[#This Row],[Store_ID]],Table5[#All],2,FALSE)</f>
        <v>Martinez-Mullins</v>
      </c>
      <c r="U971" t="str">
        <f>VLOOKUP(Table7[[#This Row],[Store_ID]],Table5[#All],3,FALSE)</f>
        <v>South</v>
      </c>
      <c r="V971" t="str">
        <f>VLOOKUP(Table7[[#This Row],[Store_ID]],Table5[#All],4,FALSE)</f>
        <v>Williamsfurt</v>
      </c>
      <c r="W971" t="str">
        <f>VLOOKUP(Table7[[#This Row],[Store_ID]],Table5[#All],5,FALSE)</f>
        <v>Online</v>
      </c>
      <c r="X971">
        <v>1</v>
      </c>
      <c r="Y971">
        <v>370.04</v>
      </c>
      <c r="Z971">
        <v>0.04</v>
      </c>
      <c r="AA971" t="s">
        <v>1829</v>
      </c>
      <c r="AB971">
        <v>355.23840000000001</v>
      </c>
    </row>
    <row r="972" spans="1:28" x14ac:dyDescent="0.25">
      <c r="A972" t="s">
        <v>2796</v>
      </c>
      <c r="B972" s="2">
        <v>45297</v>
      </c>
      <c r="C972" t="s">
        <v>227</v>
      </c>
      <c r="D972" t="str">
        <f>VLOOKUP(Table7[[#This Row],[Customer_ID]],Table1[#All],2,FALSE)</f>
        <v>Kristin Stein</v>
      </c>
      <c r="E972">
        <f t="shared" si="46"/>
        <v>6</v>
      </c>
      <c r="F972">
        <f t="shared" si="47"/>
        <v>1</v>
      </c>
      <c r="G972">
        <f t="shared" si="48"/>
        <v>2024</v>
      </c>
      <c r="H972">
        <f>VLOOKUP(Table7[[#This Row],[Customer_ID]],Table1[#All],3,FALSE)</f>
        <v>23</v>
      </c>
      <c r="I972" t="str">
        <f>VLOOKUP(Table7[[#This Row],[Customer_ID]],Table1[#All],4,FALSE)</f>
        <v>Male</v>
      </c>
      <c r="J972" t="str">
        <f>VLOOKUP(Table7[[#This Row],[Customer_ID]],Table1[#All],5,FALSE)</f>
        <v>Jennifermouth</v>
      </c>
      <c r="K972" t="str">
        <f>VLOOKUP(Table7[[#This Row],[Customer_ID]],Table1[#All],6,FALSE)</f>
        <v>Missouri</v>
      </c>
      <c r="L972" t="str">
        <f>VLOOKUP(Table7[[#This Row],[Customer_ID]],Table1[#All],7,FALSE)</f>
        <v>USA</v>
      </c>
      <c r="M972" t="str">
        <f>VLOOKUP(Table7[[#This Row],[Customer_ID]],Table1[#All],8,FALSE)</f>
        <v>Silver</v>
      </c>
      <c r="N972" t="s">
        <v>1740</v>
      </c>
      <c r="O972" t="str">
        <f>VLOOKUP(Table7[[#This Row],[Product_ID]],Table4_2[#All],3,FALSE)</f>
        <v>Clothing</v>
      </c>
      <c r="P972" t="str">
        <f>VLOOKUP(Table7[[#This Row],[Product_ID]],Table4_2[#All],4,FALSE)</f>
        <v>Outerwear</v>
      </c>
      <c r="Q972">
        <f>VLOOKUP(Table7[[#This Row],[Product_ID]],Table4_2[#All],5,FALSE)</f>
        <v>358.47</v>
      </c>
      <c r="R972">
        <f>VLOOKUP(Table7[[#This Row],[Product_ID]],Table4_2[#All],6,FALSE)</f>
        <v>143</v>
      </c>
      <c r="S972" t="s">
        <v>1813</v>
      </c>
      <c r="T972" t="str">
        <f>VLOOKUP(Table7[[#This Row],[Store_ID]],Table5[#All],2,FALSE)</f>
        <v>Mann-Austin</v>
      </c>
      <c r="U972" t="str">
        <f>VLOOKUP(Table7[[#This Row],[Store_ID]],Table5[#All],3,FALSE)</f>
        <v>East</v>
      </c>
      <c r="V972" t="str">
        <f>VLOOKUP(Table7[[#This Row],[Store_ID]],Table5[#All],4,FALSE)</f>
        <v>Vasquezborough</v>
      </c>
      <c r="W972" t="str">
        <f>VLOOKUP(Table7[[#This Row],[Store_ID]],Table5[#All],5,FALSE)</f>
        <v>Online</v>
      </c>
      <c r="X972">
        <v>4</v>
      </c>
      <c r="Y972">
        <v>492.71</v>
      </c>
      <c r="Z972">
        <v>0.08</v>
      </c>
      <c r="AA972" t="s">
        <v>1824</v>
      </c>
      <c r="AB972">
        <v>1813.1728000000001</v>
      </c>
    </row>
    <row r="973" spans="1:28" x14ac:dyDescent="0.25">
      <c r="A973" t="s">
        <v>2797</v>
      </c>
      <c r="B973" s="2">
        <v>45530</v>
      </c>
      <c r="C973" t="s">
        <v>890</v>
      </c>
      <c r="D973" t="str">
        <f>VLOOKUP(Table7[[#This Row],[Customer_ID]],Table1[#All],2,FALSE)</f>
        <v>Antonio Leon</v>
      </c>
      <c r="E973">
        <f t="shared" si="46"/>
        <v>26</v>
      </c>
      <c r="F973">
        <f t="shared" si="47"/>
        <v>8</v>
      </c>
      <c r="G973">
        <f t="shared" si="48"/>
        <v>2024</v>
      </c>
      <c r="H973">
        <f>VLOOKUP(Table7[[#This Row],[Customer_ID]],Table1[#All],3,FALSE)</f>
        <v>48</v>
      </c>
      <c r="I973" t="str">
        <f>VLOOKUP(Table7[[#This Row],[Customer_ID]],Table1[#All],4,FALSE)</f>
        <v>Male</v>
      </c>
      <c r="J973" t="str">
        <f>VLOOKUP(Table7[[#This Row],[Customer_ID]],Table1[#All],5,FALSE)</f>
        <v>Morrisville</v>
      </c>
      <c r="K973" t="str">
        <f>VLOOKUP(Table7[[#This Row],[Customer_ID]],Table1[#All],6,FALSE)</f>
        <v>Hawaii</v>
      </c>
      <c r="L973" t="str">
        <f>VLOOKUP(Table7[[#This Row],[Customer_ID]],Table1[#All],7,FALSE)</f>
        <v>USA</v>
      </c>
      <c r="M973" t="str">
        <f>VLOOKUP(Table7[[#This Row],[Customer_ID]],Table1[#All],8,FALSE)</f>
        <v>Bronze</v>
      </c>
      <c r="N973" t="s">
        <v>1730</v>
      </c>
      <c r="O973" t="str">
        <f>VLOOKUP(Table7[[#This Row],[Product_ID]],Table4_2[#All],3,FALSE)</f>
        <v>Clothing</v>
      </c>
      <c r="P973" t="str">
        <f>VLOOKUP(Table7[[#This Row],[Product_ID]],Table4_2[#All],4,FALSE)</f>
        <v>Footwear</v>
      </c>
      <c r="Q973">
        <f>VLOOKUP(Table7[[#This Row],[Product_ID]],Table4_2[#All],5,FALSE)</f>
        <v>438.25</v>
      </c>
      <c r="R973">
        <f>VLOOKUP(Table7[[#This Row],[Product_ID]],Table4_2[#All],6,FALSE)</f>
        <v>496</v>
      </c>
      <c r="S973" t="s">
        <v>1797</v>
      </c>
      <c r="T973" t="str">
        <f>VLOOKUP(Table7[[#This Row],[Store_ID]],Table5[#All],2,FALSE)</f>
        <v>Gardner, Humphrey and Contreras</v>
      </c>
      <c r="U973" t="str">
        <f>VLOOKUP(Table7[[#This Row],[Store_ID]],Table5[#All],3,FALSE)</f>
        <v>East</v>
      </c>
      <c r="V973" t="str">
        <f>VLOOKUP(Table7[[#This Row],[Store_ID]],Table5[#All],4,FALSE)</f>
        <v>Johnsonville</v>
      </c>
      <c r="W973" t="str">
        <f>VLOOKUP(Table7[[#This Row],[Store_ID]],Table5[#All],5,FALSE)</f>
        <v>Flagship</v>
      </c>
      <c r="X973">
        <v>4</v>
      </c>
      <c r="Y973">
        <v>853.26</v>
      </c>
      <c r="Z973">
        <v>0.24</v>
      </c>
      <c r="AA973" t="s">
        <v>1829</v>
      </c>
      <c r="AB973">
        <v>2593.9104000000002</v>
      </c>
    </row>
    <row r="974" spans="1:28" x14ac:dyDescent="0.25">
      <c r="A974" t="s">
        <v>2798</v>
      </c>
      <c r="B974" s="2">
        <v>45740</v>
      </c>
      <c r="C974" t="s">
        <v>1263</v>
      </c>
      <c r="D974" t="str">
        <f>VLOOKUP(Table7[[#This Row],[Customer_ID]],Table1[#All],2,FALSE)</f>
        <v>David Lozano</v>
      </c>
      <c r="E974">
        <f t="shared" si="46"/>
        <v>24</v>
      </c>
      <c r="F974">
        <f t="shared" si="47"/>
        <v>3</v>
      </c>
      <c r="G974">
        <f t="shared" si="48"/>
        <v>2025</v>
      </c>
      <c r="H974">
        <f>VLOOKUP(Table7[[#This Row],[Customer_ID]],Table1[#All],3,FALSE)</f>
        <v>23</v>
      </c>
      <c r="I974" t="str">
        <f>VLOOKUP(Table7[[#This Row],[Customer_ID]],Table1[#All],4,FALSE)</f>
        <v>Female</v>
      </c>
      <c r="J974" t="str">
        <f>VLOOKUP(Table7[[#This Row],[Customer_ID]],Table1[#All],5,FALSE)</f>
        <v>North Michaelfurt</v>
      </c>
      <c r="K974" t="str">
        <f>VLOOKUP(Table7[[#This Row],[Customer_ID]],Table1[#All],6,FALSE)</f>
        <v>Wisconsin</v>
      </c>
      <c r="L974" t="str">
        <f>VLOOKUP(Table7[[#This Row],[Customer_ID]],Table1[#All],7,FALSE)</f>
        <v>USA</v>
      </c>
      <c r="M974" t="str">
        <f>VLOOKUP(Table7[[#This Row],[Customer_ID]],Table1[#All],8,FALSE)</f>
        <v>Gold</v>
      </c>
      <c r="N974" t="s">
        <v>1551</v>
      </c>
      <c r="O974" t="str">
        <f>VLOOKUP(Table7[[#This Row],[Product_ID]],Table4_2[#All],3,FALSE)</f>
        <v>Clothing</v>
      </c>
      <c r="P974" t="str">
        <f>VLOOKUP(Table7[[#This Row],[Product_ID]],Table4_2[#All],4,FALSE)</f>
        <v>Outerwear</v>
      </c>
      <c r="Q974">
        <f>VLOOKUP(Table7[[#This Row],[Product_ID]],Table4_2[#All],5,FALSE)</f>
        <v>364.67</v>
      </c>
      <c r="R974">
        <f>VLOOKUP(Table7[[#This Row],[Product_ID]],Table4_2[#All],6,FALSE)</f>
        <v>452</v>
      </c>
      <c r="S974" t="s">
        <v>1804</v>
      </c>
      <c r="T974" t="str">
        <f>VLOOKUP(Table7[[#This Row],[Store_ID]],Table5[#All],2,FALSE)</f>
        <v>Frederick-Wright</v>
      </c>
      <c r="U974" t="str">
        <f>VLOOKUP(Table7[[#This Row],[Store_ID]],Table5[#All],3,FALSE)</f>
        <v>West</v>
      </c>
      <c r="V974" t="str">
        <f>VLOOKUP(Table7[[#This Row],[Store_ID]],Table5[#All],4,FALSE)</f>
        <v>New Jimmymouth</v>
      </c>
      <c r="W974" t="str">
        <f>VLOOKUP(Table7[[#This Row],[Store_ID]],Table5[#All],5,FALSE)</f>
        <v>Flagship</v>
      </c>
      <c r="X974">
        <v>1</v>
      </c>
      <c r="Y974">
        <v>402.47</v>
      </c>
      <c r="Z974">
        <v>0.19</v>
      </c>
      <c r="AA974" t="s">
        <v>1826</v>
      </c>
      <c r="AB974">
        <v>326.00070000000011</v>
      </c>
    </row>
    <row r="975" spans="1:28" x14ac:dyDescent="0.25">
      <c r="A975" t="s">
        <v>2799</v>
      </c>
      <c r="B975" s="2">
        <v>45311</v>
      </c>
      <c r="C975" t="s">
        <v>1252</v>
      </c>
      <c r="D975" t="str">
        <f>VLOOKUP(Table7[[#This Row],[Customer_ID]],Table1[#All],2,FALSE)</f>
        <v>Cassandra Perez</v>
      </c>
      <c r="E975">
        <f t="shared" si="46"/>
        <v>20</v>
      </c>
      <c r="F975">
        <f t="shared" si="47"/>
        <v>1</v>
      </c>
      <c r="G975">
        <f t="shared" si="48"/>
        <v>2024</v>
      </c>
      <c r="H975">
        <f>VLOOKUP(Table7[[#This Row],[Customer_ID]],Table1[#All],3,FALSE)</f>
        <v>31</v>
      </c>
      <c r="I975" t="str">
        <f>VLOOKUP(Table7[[#This Row],[Customer_ID]],Table1[#All],4,FALSE)</f>
        <v>Male</v>
      </c>
      <c r="J975" t="str">
        <f>VLOOKUP(Table7[[#This Row],[Customer_ID]],Table1[#All],5,FALSE)</f>
        <v>Brandonville</v>
      </c>
      <c r="K975" t="str">
        <f>VLOOKUP(Table7[[#This Row],[Customer_ID]],Table1[#All],6,FALSE)</f>
        <v>Mississippi</v>
      </c>
      <c r="L975" t="str">
        <f>VLOOKUP(Table7[[#This Row],[Customer_ID]],Table1[#All],7,FALSE)</f>
        <v>USA</v>
      </c>
      <c r="M975" t="str">
        <f>VLOOKUP(Table7[[#This Row],[Customer_ID]],Table1[#All],8,FALSE)</f>
        <v>Bronze</v>
      </c>
      <c r="N975" t="s">
        <v>1656</v>
      </c>
      <c r="O975" t="str">
        <f>VLOOKUP(Table7[[#This Row],[Product_ID]],Table4_2[#All],3,FALSE)</f>
        <v>Sports</v>
      </c>
      <c r="P975" t="str">
        <f>VLOOKUP(Table7[[#This Row],[Product_ID]],Table4_2[#All],4,FALSE)</f>
        <v>Accessories</v>
      </c>
      <c r="Q975">
        <f>VLOOKUP(Table7[[#This Row],[Product_ID]],Table4_2[#All],5,FALSE)</f>
        <v>434.84</v>
      </c>
      <c r="R975">
        <f>VLOOKUP(Table7[[#This Row],[Product_ID]],Table4_2[#All],6,FALSE)</f>
        <v>185</v>
      </c>
      <c r="S975" t="s">
        <v>1810</v>
      </c>
      <c r="T975" t="str">
        <f>VLOOKUP(Table7[[#This Row],[Store_ID]],Table5[#All],2,FALSE)</f>
        <v>Guerrero-Schmitt</v>
      </c>
      <c r="U975" t="str">
        <f>VLOOKUP(Table7[[#This Row],[Store_ID]],Table5[#All],3,FALSE)</f>
        <v>East</v>
      </c>
      <c r="V975" t="str">
        <f>VLOOKUP(Table7[[#This Row],[Store_ID]],Table5[#All],4,FALSE)</f>
        <v>East Stevechester</v>
      </c>
      <c r="W975" t="str">
        <f>VLOOKUP(Table7[[#This Row],[Store_ID]],Table5[#All],5,FALSE)</f>
        <v>Flagship</v>
      </c>
      <c r="X975">
        <v>2</v>
      </c>
      <c r="Y975">
        <v>528.29999999999995</v>
      </c>
      <c r="Z975">
        <v>0.24</v>
      </c>
      <c r="AA975" t="s">
        <v>1824</v>
      </c>
      <c r="AB975">
        <v>803.01599999999996</v>
      </c>
    </row>
    <row r="976" spans="1:28" x14ac:dyDescent="0.25">
      <c r="A976" t="s">
        <v>2800</v>
      </c>
      <c r="B976" s="2">
        <v>45667</v>
      </c>
      <c r="C976" t="s">
        <v>1374</v>
      </c>
      <c r="D976" t="str">
        <f>VLOOKUP(Table7[[#This Row],[Customer_ID]],Table1[#All],2,FALSE)</f>
        <v>Cheryl Carr</v>
      </c>
      <c r="E976">
        <f t="shared" si="46"/>
        <v>10</v>
      </c>
      <c r="F976">
        <f t="shared" si="47"/>
        <v>1</v>
      </c>
      <c r="G976">
        <f t="shared" si="48"/>
        <v>2025</v>
      </c>
      <c r="H976">
        <f>VLOOKUP(Table7[[#This Row],[Customer_ID]],Table1[#All],3,FALSE)</f>
        <v>19</v>
      </c>
      <c r="I976" t="str">
        <f>VLOOKUP(Table7[[#This Row],[Customer_ID]],Table1[#All],4,FALSE)</f>
        <v>Male</v>
      </c>
      <c r="J976" t="str">
        <f>VLOOKUP(Table7[[#This Row],[Customer_ID]],Table1[#All],5,FALSE)</f>
        <v>Jessicaland</v>
      </c>
      <c r="K976" t="str">
        <f>VLOOKUP(Table7[[#This Row],[Customer_ID]],Table1[#All],6,FALSE)</f>
        <v>Wyoming</v>
      </c>
      <c r="L976" t="str">
        <f>VLOOKUP(Table7[[#This Row],[Customer_ID]],Table1[#All],7,FALSE)</f>
        <v>USA</v>
      </c>
      <c r="M976" t="str">
        <f>VLOOKUP(Table7[[#This Row],[Customer_ID]],Table1[#All],8,FALSE)</f>
        <v>Gold</v>
      </c>
      <c r="N976" t="s">
        <v>1568</v>
      </c>
      <c r="O976" t="str">
        <f>VLOOKUP(Table7[[#This Row],[Product_ID]],Table4_2[#All],3,FALSE)</f>
        <v>Home</v>
      </c>
      <c r="P976" t="str">
        <f>VLOOKUP(Table7[[#This Row],[Product_ID]],Table4_2[#All],4,FALSE)</f>
        <v>Kitchen</v>
      </c>
      <c r="Q976">
        <f>VLOOKUP(Table7[[#This Row],[Product_ID]],Table4_2[#All],5,FALSE)</f>
        <v>298.86</v>
      </c>
      <c r="R976">
        <f>VLOOKUP(Table7[[#This Row],[Product_ID]],Table4_2[#All],6,FALSE)</f>
        <v>308</v>
      </c>
      <c r="S976" t="s">
        <v>1776</v>
      </c>
      <c r="T976" t="str">
        <f>VLOOKUP(Table7[[#This Row],[Store_ID]],Table5[#All],2,FALSE)</f>
        <v>Benson-Elliott</v>
      </c>
      <c r="U976" t="str">
        <f>VLOOKUP(Table7[[#This Row],[Store_ID]],Table5[#All],3,FALSE)</f>
        <v>East</v>
      </c>
      <c r="V976" t="str">
        <f>VLOOKUP(Table7[[#This Row],[Store_ID]],Table5[#All],4,FALSE)</f>
        <v>Port Josephberg</v>
      </c>
      <c r="W976" t="str">
        <f>VLOOKUP(Table7[[#This Row],[Store_ID]],Table5[#All],5,FALSE)</f>
        <v>Online</v>
      </c>
      <c r="X976">
        <v>4</v>
      </c>
      <c r="Y976">
        <v>599.85</v>
      </c>
      <c r="Z976">
        <v>0.25</v>
      </c>
      <c r="AA976" t="s">
        <v>1824</v>
      </c>
      <c r="AB976">
        <v>1799.55</v>
      </c>
    </row>
    <row r="977" spans="1:28" x14ac:dyDescent="0.25">
      <c r="A977" t="s">
        <v>2801</v>
      </c>
      <c r="B977" s="2">
        <v>45281</v>
      </c>
      <c r="C977" t="s">
        <v>957</v>
      </c>
      <c r="D977" t="str">
        <f>VLOOKUP(Table7[[#This Row],[Customer_ID]],Table1[#All],2,FALSE)</f>
        <v>John Sloan</v>
      </c>
      <c r="E977">
        <f t="shared" si="46"/>
        <v>21</v>
      </c>
      <c r="F977">
        <f t="shared" si="47"/>
        <v>12</v>
      </c>
      <c r="G977">
        <f t="shared" si="48"/>
        <v>2023</v>
      </c>
      <c r="H977">
        <f>VLOOKUP(Table7[[#This Row],[Customer_ID]],Table1[#All],3,FALSE)</f>
        <v>23</v>
      </c>
      <c r="I977" t="str">
        <f>VLOOKUP(Table7[[#This Row],[Customer_ID]],Table1[#All],4,FALSE)</f>
        <v>Female</v>
      </c>
      <c r="J977" t="str">
        <f>VLOOKUP(Table7[[#This Row],[Customer_ID]],Table1[#All],5,FALSE)</f>
        <v>East Johntown</v>
      </c>
      <c r="K977" t="str">
        <f>VLOOKUP(Table7[[#This Row],[Customer_ID]],Table1[#All],6,FALSE)</f>
        <v>Delaware</v>
      </c>
      <c r="L977" t="str">
        <f>VLOOKUP(Table7[[#This Row],[Customer_ID]],Table1[#All],7,FALSE)</f>
        <v>USA</v>
      </c>
      <c r="M977" t="str">
        <f>VLOOKUP(Table7[[#This Row],[Customer_ID]],Table1[#All],8,FALSE)</f>
        <v>Platinum</v>
      </c>
      <c r="N977" t="s">
        <v>1580</v>
      </c>
      <c r="O977" t="str">
        <f>VLOOKUP(Table7[[#This Row],[Product_ID]],Table4_2[#All],3,FALSE)</f>
        <v>Beauty</v>
      </c>
      <c r="P977" t="str">
        <f>VLOOKUP(Table7[[#This Row],[Product_ID]],Table4_2[#All],4,FALSE)</f>
        <v>Grooming</v>
      </c>
      <c r="Q977">
        <f>VLOOKUP(Table7[[#This Row],[Product_ID]],Table4_2[#All],5,FALSE)</f>
        <v>337.42</v>
      </c>
      <c r="R977">
        <f>VLOOKUP(Table7[[#This Row],[Product_ID]],Table4_2[#All],6,FALSE)</f>
        <v>256</v>
      </c>
      <c r="S977" t="s">
        <v>1786</v>
      </c>
      <c r="T977" t="str">
        <f>VLOOKUP(Table7[[#This Row],[Store_ID]],Table5[#All],2,FALSE)</f>
        <v>Moore, Padilla and Butler</v>
      </c>
      <c r="U977" t="str">
        <f>VLOOKUP(Table7[[#This Row],[Store_ID]],Table5[#All],3,FALSE)</f>
        <v>South</v>
      </c>
      <c r="V977" t="str">
        <f>VLOOKUP(Table7[[#This Row],[Store_ID]],Table5[#All],4,FALSE)</f>
        <v>East Johnstad</v>
      </c>
      <c r="W977" t="str">
        <f>VLOOKUP(Table7[[#This Row],[Store_ID]],Table5[#All],5,FALSE)</f>
        <v>Flagship</v>
      </c>
      <c r="X977">
        <v>2</v>
      </c>
      <c r="Y977">
        <v>61.42</v>
      </c>
      <c r="Z977">
        <v>0.08</v>
      </c>
      <c r="AA977" t="s">
        <v>1826</v>
      </c>
      <c r="AB977">
        <v>113.0128</v>
      </c>
    </row>
    <row r="978" spans="1:28" x14ac:dyDescent="0.25">
      <c r="A978" t="s">
        <v>2802</v>
      </c>
      <c r="B978" s="2">
        <v>45693</v>
      </c>
      <c r="C978" t="s">
        <v>797</v>
      </c>
      <c r="D978" t="str">
        <f>VLOOKUP(Table7[[#This Row],[Customer_ID]],Table1[#All],2,FALSE)</f>
        <v>Lauren George</v>
      </c>
      <c r="E978">
        <f t="shared" si="46"/>
        <v>5</v>
      </c>
      <c r="F978">
        <f t="shared" si="47"/>
        <v>2</v>
      </c>
      <c r="G978">
        <f t="shared" si="48"/>
        <v>2025</v>
      </c>
      <c r="H978">
        <f>VLOOKUP(Table7[[#This Row],[Customer_ID]],Table1[#All],3,FALSE)</f>
        <v>41</v>
      </c>
      <c r="I978" t="str">
        <f>VLOOKUP(Table7[[#This Row],[Customer_ID]],Table1[#All],4,FALSE)</f>
        <v>Female</v>
      </c>
      <c r="J978" t="str">
        <f>VLOOKUP(Table7[[#This Row],[Customer_ID]],Table1[#All],5,FALSE)</f>
        <v>Garciamouth</v>
      </c>
      <c r="K978" t="str">
        <f>VLOOKUP(Table7[[#This Row],[Customer_ID]],Table1[#All],6,FALSE)</f>
        <v>New York</v>
      </c>
      <c r="L978" t="str">
        <f>VLOOKUP(Table7[[#This Row],[Customer_ID]],Table1[#All],7,FALSE)</f>
        <v>USA</v>
      </c>
      <c r="M978" t="str">
        <f>VLOOKUP(Table7[[#This Row],[Customer_ID]],Table1[#All],8,FALSE)</f>
        <v>Gold</v>
      </c>
      <c r="N978" t="s">
        <v>1586</v>
      </c>
      <c r="O978" t="str">
        <f>VLOOKUP(Table7[[#This Row],[Product_ID]],Table4_2[#All],3,FALSE)</f>
        <v>Sports</v>
      </c>
      <c r="P978" t="str">
        <f>VLOOKUP(Table7[[#This Row],[Product_ID]],Table4_2[#All],4,FALSE)</f>
        <v>Equipment</v>
      </c>
      <c r="Q978">
        <f>VLOOKUP(Table7[[#This Row],[Product_ID]],Table4_2[#All],5,FALSE)</f>
        <v>21.34</v>
      </c>
      <c r="R978">
        <f>VLOOKUP(Table7[[#This Row],[Product_ID]],Table4_2[#All],6,FALSE)</f>
        <v>65</v>
      </c>
      <c r="S978" t="s">
        <v>1789</v>
      </c>
      <c r="T978" t="str">
        <f>VLOOKUP(Table7[[#This Row],[Store_ID]],Table5[#All],2,FALSE)</f>
        <v>Hill, Wagner and Ballard</v>
      </c>
      <c r="U978" t="str">
        <f>VLOOKUP(Table7[[#This Row],[Store_ID]],Table5[#All],3,FALSE)</f>
        <v>East</v>
      </c>
      <c r="V978" t="str">
        <f>VLOOKUP(Table7[[#This Row],[Store_ID]],Table5[#All],4,FALSE)</f>
        <v>East Davidville</v>
      </c>
      <c r="W978" t="str">
        <f>VLOOKUP(Table7[[#This Row],[Store_ID]],Table5[#All],5,FALSE)</f>
        <v>Online</v>
      </c>
      <c r="X978">
        <v>2</v>
      </c>
      <c r="Y978">
        <v>466.42</v>
      </c>
      <c r="Z978">
        <v>0.12</v>
      </c>
      <c r="AA978" t="s">
        <v>1826</v>
      </c>
      <c r="AB978">
        <v>820.89920000000006</v>
      </c>
    </row>
    <row r="979" spans="1:28" x14ac:dyDescent="0.25">
      <c r="A979" t="s">
        <v>2803</v>
      </c>
      <c r="B979" s="2">
        <v>45857</v>
      </c>
      <c r="C979" t="s">
        <v>353</v>
      </c>
      <c r="D979" t="str">
        <f>VLOOKUP(Table7[[#This Row],[Customer_ID]],Table1[#All],2,FALSE)</f>
        <v>Sheila Wilson</v>
      </c>
      <c r="E979">
        <f t="shared" si="46"/>
        <v>19</v>
      </c>
      <c r="F979">
        <f t="shared" si="47"/>
        <v>7</v>
      </c>
      <c r="G979">
        <f t="shared" si="48"/>
        <v>2025</v>
      </c>
      <c r="H979">
        <f>VLOOKUP(Table7[[#This Row],[Customer_ID]],Table1[#All],3,FALSE)</f>
        <v>35</v>
      </c>
      <c r="I979" t="str">
        <f>VLOOKUP(Table7[[#This Row],[Customer_ID]],Table1[#All],4,FALSE)</f>
        <v>Male</v>
      </c>
      <c r="J979" t="str">
        <f>VLOOKUP(Table7[[#This Row],[Customer_ID]],Table1[#All],5,FALSE)</f>
        <v>South Dustin</v>
      </c>
      <c r="K979" t="str">
        <f>VLOOKUP(Table7[[#This Row],[Customer_ID]],Table1[#All],6,FALSE)</f>
        <v>Tennessee</v>
      </c>
      <c r="L979" t="str">
        <f>VLOOKUP(Table7[[#This Row],[Customer_ID]],Table1[#All],7,FALSE)</f>
        <v>USA</v>
      </c>
      <c r="M979" t="str">
        <f>VLOOKUP(Table7[[#This Row],[Customer_ID]],Table1[#All],8,FALSE)</f>
        <v>Silver</v>
      </c>
      <c r="N979" t="s">
        <v>1610</v>
      </c>
      <c r="O979" t="str">
        <f>VLOOKUP(Table7[[#This Row],[Product_ID]],Table4_2[#All],3,FALSE)</f>
        <v>Sports</v>
      </c>
      <c r="P979" t="str">
        <f>VLOOKUP(Table7[[#This Row],[Product_ID]],Table4_2[#All],4,FALSE)</f>
        <v>Team Sports</v>
      </c>
      <c r="Q979">
        <f>VLOOKUP(Table7[[#This Row],[Product_ID]],Table4_2[#All],5,FALSE)</f>
        <v>204.39</v>
      </c>
      <c r="R979">
        <f>VLOOKUP(Table7[[#This Row],[Product_ID]],Table4_2[#All],6,FALSE)</f>
        <v>281</v>
      </c>
      <c r="S979" t="s">
        <v>1773</v>
      </c>
      <c r="T979" t="str">
        <f>VLOOKUP(Table7[[#This Row],[Store_ID]],Table5[#All],2,FALSE)</f>
        <v>Gray Ltd</v>
      </c>
      <c r="U979" t="str">
        <f>VLOOKUP(Table7[[#This Row],[Store_ID]],Table5[#All],3,FALSE)</f>
        <v>North</v>
      </c>
      <c r="V979" t="str">
        <f>VLOOKUP(Table7[[#This Row],[Store_ID]],Table5[#All],4,FALSE)</f>
        <v>New Michaelchester</v>
      </c>
      <c r="W979" t="str">
        <f>VLOOKUP(Table7[[#This Row],[Store_ID]],Table5[#All],5,FALSE)</f>
        <v>Outlet</v>
      </c>
      <c r="X979">
        <v>4</v>
      </c>
      <c r="Y979">
        <v>540.69000000000005</v>
      </c>
      <c r="Z979">
        <v>0.09</v>
      </c>
      <c r="AA979" t="s">
        <v>1829</v>
      </c>
      <c r="AB979">
        <v>1968.1116</v>
      </c>
    </row>
    <row r="980" spans="1:28" x14ac:dyDescent="0.25">
      <c r="A980" t="s">
        <v>2804</v>
      </c>
      <c r="B980" s="2">
        <v>45737</v>
      </c>
      <c r="C980" t="s">
        <v>942</v>
      </c>
      <c r="D980" t="str">
        <f>VLOOKUP(Table7[[#This Row],[Customer_ID]],Table1[#All],2,FALSE)</f>
        <v>Tracy Stephens</v>
      </c>
      <c r="E980">
        <f t="shared" si="46"/>
        <v>21</v>
      </c>
      <c r="F980">
        <f t="shared" si="47"/>
        <v>3</v>
      </c>
      <c r="G980">
        <f t="shared" si="48"/>
        <v>2025</v>
      </c>
      <c r="H980">
        <f>VLOOKUP(Table7[[#This Row],[Customer_ID]],Table1[#All],3,FALSE)</f>
        <v>64</v>
      </c>
      <c r="I980" t="str">
        <f>VLOOKUP(Table7[[#This Row],[Customer_ID]],Table1[#All],4,FALSE)</f>
        <v>Male</v>
      </c>
      <c r="J980" t="str">
        <f>VLOOKUP(Table7[[#This Row],[Customer_ID]],Table1[#All],5,FALSE)</f>
        <v>New Joshuatown</v>
      </c>
      <c r="K980" t="str">
        <f>VLOOKUP(Table7[[#This Row],[Customer_ID]],Table1[#All],6,FALSE)</f>
        <v>Maine</v>
      </c>
      <c r="L980" t="str">
        <f>VLOOKUP(Table7[[#This Row],[Customer_ID]],Table1[#All],7,FALSE)</f>
        <v>USA</v>
      </c>
      <c r="M980" t="str">
        <f>VLOOKUP(Table7[[#This Row],[Customer_ID]],Table1[#All],8,FALSE)</f>
        <v>Platinum</v>
      </c>
      <c r="N980" t="s">
        <v>1586</v>
      </c>
      <c r="O980" t="str">
        <f>VLOOKUP(Table7[[#This Row],[Product_ID]],Table4_2[#All],3,FALSE)</f>
        <v>Sports</v>
      </c>
      <c r="P980" t="str">
        <f>VLOOKUP(Table7[[#This Row],[Product_ID]],Table4_2[#All],4,FALSE)</f>
        <v>Equipment</v>
      </c>
      <c r="Q980">
        <f>VLOOKUP(Table7[[#This Row],[Product_ID]],Table4_2[#All],5,FALSE)</f>
        <v>21.34</v>
      </c>
      <c r="R980">
        <f>VLOOKUP(Table7[[#This Row],[Product_ID]],Table4_2[#All],6,FALSE)</f>
        <v>65</v>
      </c>
      <c r="S980" t="s">
        <v>1797</v>
      </c>
      <c r="T980" t="str">
        <f>VLOOKUP(Table7[[#This Row],[Store_ID]],Table5[#All],2,FALSE)</f>
        <v>Gardner, Humphrey and Contreras</v>
      </c>
      <c r="U980" t="str">
        <f>VLOOKUP(Table7[[#This Row],[Store_ID]],Table5[#All],3,FALSE)</f>
        <v>East</v>
      </c>
      <c r="V980" t="str">
        <f>VLOOKUP(Table7[[#This Row],[Store_ID]],Table5[#All],4,FALSE)</f>
        <v>Johnsonville</v>
      </c>
      <c r="W980" t="str">
        <f>VLOOKUP(Table7[[#This Row],[Store_ID]],Table5[#All],5,FALSE)</f>
        <v>Flagship</v>
      </c>
      <c r="X980">
        <v>3</v>
      </c>
      <c r="Y980">
        <v>677.46</v>
      </c>
      <c r="Z980">
        <v>0.05</v>
      </c>
      <c r="AA980" t="s">
        <v>1824</v>
      </c>
      <c r="AB980">
        <v>1930.761</v>
      </c>
    </row>
    <row r="981" spans="1:28" x14ac:dyDescent="0.25">
      <c r="A981" t="s">
        <v>2805</v>
      </c>
      <c r="B981" s="2">
        <v>45771</v>
      </c>
      <c r="C981" t="s">
        <v>1032</v>
      </c>
      <c r="D981" t="str">
        <f>VLOOKUP(Table7[[#This Row],[Customer_ID]],Table1[#All],2,FALSE)</f>
        <v>Mario Harvey Jr.</v>
      </c>
      <c r="E981">
        <f t="shared" si="46"/>
        <v>24</v>
      </c>
      <c r="F981">
        <f t="shared" si="47"/>
        <v>4</v>
      </c>
      <c r="G981">
        <f t="shared" si="48"/>
        <v>2025</v>
      </c>
      <c r="H981">
        <f>VLOOKUP(Table7[[#This Row],[Customer_ID]],Table1[#All],3,FALSE)</f>
        <v>46</v>
      </c>
      <c r="I981" t="str">
        <f>VLOOKUP(Table7[[#This Row],[Customer_ID]],Table1[#All],4,FALSE)</f>
        <v>Male</v>
      </c>
      <c r="J981" t="str">
        <f>VLOOKUP(Table7[[#This Row],[Customer_ID]],Table1[#All],5,FALSE)</f>
        <v>Jessicaport</v>
      </c>
      <c r="K981" t="str">
        <f>VLOOKUP(Table7[[#This Row],[Customer_ID]],Table1[#All],6,FALSE)</f>
        <v>Minnesota</v>
      </c>
      <c r="L981" t="str">
        <f>VLOOKUP(Table7[[#This Row],[Customer_ID]],Table1[#All],7,FALSE)</f>
        <v>USA</v>
      </c>
      <c r="M981" t="str">
        <f>VLOOKUP(Table7[[#This Row],[Customer_ID]],Table1[#All],8,FALSE)</f>
        <v>Platinum</v>
      </c>
      <c r="N981" t="s">
        <v>1590</v>
      </c>
      <c r="O981" t="str">
        <f>VLOOKUP(Table7[[#This Row],[Product_ID]],Table4_2[#All],3,FALSE)</f>
        <v>Home</v>
      </c>
      <c r="P981" t="str">
        <f>VLOOKUP(Table7[[#This Row],[Product_ID]],Table4_2[#All],4,FALSE)</f>
        <v>Storage</v>
      </c>
      <c r="Q981">
        <f>VLOOKUP(Table7[[#This Row],[Product_ID]],Table4_2[#All],5,FALSE)</f>
        <v>123.46</v>
      </c>
      <c r="R981">
        <f>VLOOKUP(Table7[[#This Row],[Product_ID]],Table4_2[#All],6,FALSE)</f>
        <v>76</v>
      </c>
      <c r="S981" t="s">
        <v>1757</v>
      </c>
      <c r="T981" t="str">
        <f>VLOOKUP(Table7[[#This Row],[Store_ID]],Table5[#All],2,FALSE)</f>
        <v>Martinez, Adkins and Johnson</v>
      </c>
      <c r="U981" t="str">
        <f>VLOOKUP(Table7[[#This Row],[Store_ID]],Table5[#All],3,FALSE)</f>
        <v>North</v>
      </c>
      <c r="V981" t="str">
        <f>VLOOKUP(Table7[[#This Row],[Store_ID]],Table5[#All],4,FALSE)</f>
        <v>Danielmouth</v>
      </c>
      <c r="W981" t="str">
        <f>VLOOKUP(Table7[[#This Row],[Store_ID]],Table5[#All],5,FALSE)</f>
        <v>Flagship</v>
      </c>
      <c r="X981">
        <v>3</v>
      </c>
      <c r="Y981">
        <v>614.63</v>
      </c>
      <c r="Z981">
        <v>0.06</v>
      </c>
      <c r="AA981" t="s">
        <v>1826</v>
      </c>
      <c r="AB981">
        <v>1733.2565999999999</v>
      </c>
    </row>
    <row r="982" spans="1:28" x14ac:dyDescent="0.25">
      <c r="A982" t="s">
        <v>2806</v>
      </c>
      <c r="B982" s="2">
        <v>45272</v>
      </c>
      <c r="C982" t="s">
        <v>746</v>
      </c>
      <c r="D982" t="str">
        <f>VLOOKUP(Table7[[#This Row],[Customer_ID]],Table1[#All],2,FALSE)</f>
        <v>Christy Hill</v>
      </c>
      <c r="E982">
        <f t="shared" si="46"/>
        <v>12</v>
      </c>
      <c r="F982">
        <f t="shared" si="47"/>
        <v>12</v>
      </c>
      <c r="G982">
        <f t="shared" si="48"/>
        <v>2023</v>
      </c>
      <c r="H982">
        <f>VLOOKUP(Table7[[#This Row],[Customer_ID]],Table1[#All],3,FALSE)</f>
        <v>27</v>
      </c>
      <c r="I982" t="str">
        <f>VLOOKUP(Table7[[#This Row],[Customer_ID]],Table1[#All],4,FALSE)</f>
        <v>Female</v>
      </c>
      <c r="J982" t="str">
        <f>VLOOKUP(Table7[[#This Row],[Customer_ID]],Table1[#All],5,FALSE)</f>
        <v>Tammyton</v>
      </c>
      <c r="K982" t="str">
        <f>VLOOKUP(Table7[[#This Row],[Customer_ID]],Table1[#All],6,FALSE)</f>
        <v>New Jersey</v>
      </c>
      <c r="L982" t="str">
        <f>VLOOKUP(Table7[[#This Row],[Customer_ID]],Table1[#All],7,FALSE)</f>
        <v>USA</v>
      </c>
      <c r="M982" t="str">
        <f>VLOOKUP(Table7[[#This Row],[Customer_ID]],Table1[#All],8,FALSE)</f>
        <v>Platinum</v>
      </c>
      <c r="N982" t="s">
        <v>1680</v>
      </c>
      <c r="O982" t="str">
        <f>VLOOKUP(Table7[[#This Row],[Product_ID]],Table4_2[#All],3,FALSE)</f>
        <v>Beauty</v>
      </c>
      <c r="P982" t="str">
        <f>VLOOKUP(Table7[[#This Row],[Product_ID]],Table4_2[#All],4,FALSE)</f>
        <v>Haircare</v>
      </c>
      <c r="Q982">
        <f>VLOOKUP(Table7[[#This Row],[Product_ID]],Table4_2[#All],5,FALSE)</f>
        <v>340.39</v>
      </c>
      <c r="R982">
        <f>VLOOKUP(Table7[[#This Row],[Product_ID]],Table4_2[#All],6,FALSE)</f>
        <v>177</v>
      </c>
      <c r="S982" t="s">
        <v>1782</v>
      </c>
      <c r="T982" t="str">
        <f>VLOOKUP(Table7[[#This Row],[Store_ID]],Table5[#All],2,FALSE)</f>
        <v>Bean, Jones and Park</v>
      </c>
      <c r="U982" t="str">
        <f>VLOOKUP(Table7[[#This Row],[Store_ID]],Table5[#All],3,FALSE)</f>
        <v>West</v>
      </c>
      <c r="V982" t="str">
        <f>VLOOKUP(Table7[[#This Row],[Store_ID]],Table5[#All],4,FALSE)</f>
        <v>Thompsonborough</v>
      </c>
      <c r="W982" t="str">
        <f>VLOOKUP(Table7[[#This Row],[Store_ID]],Table5[#All],5,FALSE)</f>
        <v>Online</v>
      </c>
      <c r="X982">
        <v>4</v>
      </c>
      <c r="Y982">
        <v>649.52</v>
      </c>
      <c r="Z982">
        <v>0.11</v>
      </c>
      <c r="AA982" t="s">
        <v>1824</v>
      </c>
      <c r="AB982">
        <v>2312.2912000000001</v>
      </c>
    </row>
    <row r="983" spans="1:28" x14ac:dyDescent="0.25">
      <c r="A983" t="s">
        <v>2807</v>
      </c>
      <c r="B983" s="2">
        <v>45481</v>
      </c>
      <c r="C983" t="s">
        <v>1377</v>
      </c>
      <c r="D983" t="str">
        <f>VLOOKUP(Table7[[#This Row],[Customer_ID]],Table1[#All],2,FALSE)</f>
        <v>Gene Lee</v>
      </c>
      <c r="E983">
        <f t="shared" si="46"/>
        <v>8</v>
      </c>
      <c r="F983">
        <f t="shared" si="47"/>
        <v>7</v>
      </c>
      <c r="G983">
        <f t="shared" si="48"/>
        <v>2024</v>
      </c>
      <c r="H983">
        <f>VLOOKUP(Table7[[#This Row],[Customer_ID]],Table1[#All],3,FALSE)</f>
        <v>41</v>
      </c>
      <c r="I983" t="str">
        <f>VLOOKUP(Table7[[#This Row],[Customer_ID]],Table1[#All],4,FALSE)</f>
        <v>Female</v>
      </c>
      <c r="J983" t="str">
        <f>VLOOKUP(Table7[[#This Row],[Customer_ID]],Table1[#All],5,FALSE)</f>
        <v>Mcfarlandmouth</v>
      </c>
      <c r="K983" t="str">
        <f>VLOOKUP(Table7[[#This Row],[Customer_ID]],Table1[#All],6,FALSE)</f>
        <v>Virginia</v>
      </c>
      <c r="L983" t="str">
        <f>VLOOKUP(Table7[[#This Row],[Customer_ID]],Table1[#All],7,FALSE)</f>
        <v>USA</v>
      </c>
      <c r="M983" t="str">
        <f>VLOOKUP(Table7[[#This Row],[Customer_ID]],Table1[#All],8,FALSE)</f>
        <v>Platinum</v>
      </c>
      <c r="N983" t="s">
        <v>1718</v>
      </c>
      <c r="O983" t="str">
        <f>VLOOKUP(Table7[[#This Row],[Product_ID]],Table4_2[#All],3,FALSE)</f>
        <v>Clothing</v>
      </c>
      <c r="P983" t="str">
        <f>VLOOKUP(Table7[[#This Row],[Product_ID]],Table4_2[#All],4,FALSE)</f>
        <v>Accessories</v>
      </c>
      <c r="Q983">
        <f>VLOOKUP(Table7[[#This Row],[Product_ID]],Table4_2[#All],5,FALSE)</f>
        <v>119.57</v>
      </c>
      <c r="R983">
        <f>VLOOKUP(Table7[[#This Row],[Product_ID]],Table4_2[#All],6,FALSE)</f>
        <v>210</v>
      </c>
      <c r="S983" t="s">
        <v>1782</v>
      </c>
      <c r="T983" t="str">
        <f>VLOOKUP(Table7[[#This Row],[Store_ID]],Table5[#All],2,FALSE)</f>
        <v>Bean, Jones and Park</v>
      </c>
      <c r="U983" t="str">
        <f>VLOOKUP(Table7[[#This Row],[Store_ID]],Table5[#All],3,FALSE)</f>
        <v>West</v>
      </c>
      <c r="V983" t="str">
        <f>VLOOKUP(Table7[[#This Row],[Store_ID]],Table5[#All],4,FALSE)</f>
        <v>Thompsonborough</v>
      </c>
      <c r="W983" t="str">
        <f>VLOOKUP(Table7[[#This Row],[Store_ID]],Table5[#All],5,FALSE)</f>
        <v>Online</v>
      </c>
      <c r="X983">
        <v>2</v>
      </c>
      <c r="Y983">
        <v>943.93</v>
      </c>
      <c r="Z983">
        <v>0.22</v>
      </c>
      <c r="AA983" t="s">
        <v>1826</v>
      </c>
      <c r="AB983">
        <v>1472.5308</v>
      </c>
    </row>
    <row r="984" spans="1:28" x14ac:dyDescent="0.25">
      <c r="A984" t="s">
        <v>2808</v>
      </c>
      <c r="B984" s="2">
        <v>45228</v>
      </c>
      <c r="C984" t="s">
        <v>550</v>
      </c>
      <c r="D984" t="str">
        <f>VLOOKUP(Table7[[#This Row],[Customer_ID]],Table1[#All],2,FALSE)</f>
        <v>Jason Wheeler</v>
      </c>
      <c r="E984">
        <f t="shared" si="46"/>
        <v>29</v>
      </c>
      <c r="F984">
        <f t="shared" si="47"/>
        <v>10</v>
      </c>
      <c r="G984">
        <f t="shared" si="48"/>
        <v>2023</v>
      </c>
      <c r="H984">
        <f>VLOOKUP(Table7[[#This Row],[Customer_ID]],Table1[#All],3,FALSE)</f>
        <v>47</v>
      </c>
      <c r="I984" t="str">
        <f>VLOOKUP(Table7[[#This Row],[Customer_ID]],Table1[#All],4,FALSE)</f>
        <v>Female</v>
      </c>
      <c r="J984" t="str">
        <f>VLOOKUP(Table7[[#This Row],[Customer_ID]],Table1[#All],5,FALSE)</f>
        <v>Carolview</v>
      </c>
      <c r="K984" t="str">
        <f>VLOOKUP(Table7[[#This Row],[Customer_ID]],Table1[#All],6,FALSE)</f>
        <v>Illinois</v>
      </c>
      <c r="L984" t="str">
        <f>VLOOKUP(Table7[[#This Row],[Customer_ID]],Table1[#All],7,FALSE)</f>
        <v>USA</v>
      </c>
      <c r="M984" t="str">
        <f>VLOOKUP(Table7[[#This Row],[Customer_ID]],Table1[#All],8,FALSE)</f>
        <v>Platinum</v>
      </c>
      <c r="N984" t="s">
        <v>1610</v>
      </c>
      <c r="O984" t="str">
        <f>VLOOKUP(Table7[[#This Row],[Product_ID]],Table4_2[#All],3,FALSE)</f>
        <v>Sports</v>
      </c>
      <c r="P984" t="str">
        <f>VLOOKUP(Table7[[#This Row],[Product_ID]],Table4_2[#All],4,FALSE)</f>
        <v>Team Sports</v>
      </c>
      <c r="Q984">
        <f>VLOOKUP(Table7[[#This Row],[Product_ID]],Table4_2[#All],5,FALSE)</f>
        <v>204.39</v>
      </c>
      <c r="R984">
        <f>VLOOKUP(Table7[[#This Row],[Product_ID]],Table4_2[#All],6,FALSE)</f>
        <v>281</v>
      </c>
      <c r="S984" t="s">
        <v>1782</v>
      </c>
      <c r="T984" t="str">
        <f>VLOOKUP(Table7[[#This Row],[Store_ID]],Table5[#All],2,FALSE)</f>
        <v>Bean, Jones and Park</v>
      </c>
      <c r="U984" t="str">
        <f>VLOOKUP(Table7[[#This Row],[Store_ID]],Table5[#All],3,FALSE)</f>
        <v>West</v>
      </c>
      <c r="V984" t="str">
        <f>VLOOKUP(Table7[[#This Row],[Store_ID]],Table5[#All],4,FALSE)</f>
        <v>Thompsonborough</v>
      </c>
      <c r="W984" t="str">
        <f>VLOOKUP(Table7[[#This Row],[Store_ID]],Table5[#All],5,FALSE)</f>
        <v>Online</v>
      </c>
      <c r="X984">
        <v>4</v>
      </c>
      <c r="Y984">
        <v>538.73</v>
      </c>
      <c r="Z984">
        <v>0.03</v>
      </c>
      <c r="AA984" t="s">
        <v>1824</v>
      </c>
      <c r="AB984">
        <v>2090.2723999999998</v>
      </c>
    </row>
    <row r="985" spans="1:28" x14ac:dyDescent="0.25">
      <c r="A985" t="s">
        <v>2809</v>
      </c>
      <c r="B985" s="2">
        <v>45432</v>
      </c>
      <c r="C985" t="s">
        <v>318</v>
      </c>
      <c r="D985" t="str">
        <f>VLOOKUP(Table7[[#This Row],[Customer_ID]],Table1[#All],2,FALSE)</f>
        <v>Timothy Wright</v>
      </c>
      <c r="E985">
        <f t="shared" si="46"/>
        <v>20</v>
      </c>
      <c r="F985">
        <f t="shared" si="47"/>
        <v>5</v>
      </c>
      <c r="G985">
        <f t="shared" si="48"/>
        <v>2024</v>
      </c>
      <c r="H985">
        <f>VLOOKUP(Table7[[#This Row],[Customer_ID]],Table1[#All],3,FALSE)</f>
        <v>58</v>
      </c>
      <c r="I985" t="str">
        <f>VLOOKUP(Table7[[#This Row],[Customer_ID]],Table1[#All],4,FALSE)</f>
        <v>Male</v>
      </c>
      <c r="J985" t="str">
        <f>VLOOKUP(Table7[[#This Row],[Customer_ID]],Table1[#All],5,FALSE)</f>
        <v>Ashleystad</v>
      </c>
      <c r="K985" t="str">
        <f>VLOOKUP(Table7[[#This Row],[Customer_ID]],Table1[#All],6,FALSE)</f>
        <v>Arkansas</v>
      </c>
      <c r="L985" t="str">
        <f>VLOOKUP(Table7[[#This Row],[Customer_ID]],Table1[#All],7,FALSE)</f>
        <v>USA</v>
      </c>
      <c r="M985" t="str">
        <f>VLOOKUP(Table7[[#This Row],[Customer_ID]],Table1[#All],8,FALSE)</f>
        <v>Silver</v>
      </c>
      <c r="N985" t="s">
        <v>1680</v>
      </c>
      <c r="O985" t="str">
        <f>VLOOKUP(Table7[[#This Row],[Product_ID]],Table4_2[#All],3,FALSE)</f>
        <v>Beauty</v>
      </c>
      <c r="P985" t="str">
        <f>VLOOKUP(Table7[[#This Row],[Product_ID]],Table4_2[#All],4,FALSE)</f>
        <v>Haircare</v>
      </c>
      <c r="Q985">
        <f>VLOOKUP(Table7[[#This Row],[Product_ID]],Table4_2[#All],5,FALSE)</f>
        <v>340.39</v>
      </c>
      <c r="R985">
        <f>VLOOKUP(Table7[[#This Row],[Product_ID]],Table4_2[#All],6,FALSE)</f>
        <v>177</v>
      </c>
      <c r="S985" t="s">
        <v>1782</v>
      </c>
      <c r="T985" t="str">
        <f>VLOOKUP(Table7[[#This Row],[Store_ID]],Table5[#All],2,FALSE)</f>
        <v>Bean, Jones and Park</v>
      </c>
      <c r="U985" t="str">
        <f>VLOOKUP(Table7[[#This Row],[Store_ID]],Table5[#All],3,FALSE)</f>
        <v>West</v>
      </c>
      <c r="V985" t="str">
        <f>VLOOKUP(Table7[[#This Row],[Store_ID]],Table5[#All],4,FALSE)</f>
        <v>Thompsonborough</v>
      </c>
      <c r="W985" t="str">
        <f>VLOOKUP(Table7[[#This Row],[Store_ID]],Table5[#All],5,FALSE)</f>
        <v>Online</v>
      </c>
      <c r="X985">
        <v>2</v>
      </c>
      <c r="Y985">
        <v>853.93</v>
      </c>
      <c r="Z985">
        <v>0.01</v>
      </c>
      <c r="AA985" t="s">
        <v>1826</v>
      </c>
      <c r="AB985">
        <v>1690.7814000000001</v>
      </c>
    </row>
    <row r="986" spans="1:28" x14ac:dyDescent="0.25">
      <c r="A986" t="s">
        <v>2810</v>
      </c>
      <c r="B986" s="2">
        <v>45914</v>
      </c>
      <c r="C986" t="s">
        <v>1510</v>
      </c>
      <c r="D986" t="str">
        <f>VLOOKUP(Table7[[#This Row],[Customer_ID]],Table1[#All],2,FALSE)</f>
        <v>Kaitlin Brown</v>
      </c>
      <c r="E986">
        <f t="shared" si="46"/>
        <v>14</v>
      </c>
      <c r="F986">
        <f t="shared" si="47"/>
        <v>9</v>
      </c>
      <c r="G986">
        <f t="shared" si="48"/>
        <v>2025</v>
      </c>
      <c r="H986">
        <f>VLOOKUP(Table7[[#This Row],[Customer_ID]],Table1[#All],3,FALSE)</f>
        <v>52</v>
      </c>
      <c r="I986" t="str">
        <f>VLOOKUP(Table7[[#This Row],[Customer_ID]],Table1[#All],4,FALSE)</f>
        <v>Female</v>
      </c>
      <c r="J986" t="str">
        <f>VLOOKUP(Table7[[#This Row],[Customer_ID]],Table1[#All],5,FALSE)</f>
        <v>Kellyberg</v>
      </c>
      <c r="K986" t="str">
        <f>VLOOKUP(Table7[[#This Row],[Customer_ID]],Table1[#All],6,FALSE)</f>
        <v>South Dakota</v>
      </c>
      <c r="L986" t="str">
        <f>VLOOKUP(Table7[[#This Row],[Customer_ID]],Table1[#All],7,FALSE)</f>
        <v>USA</v>
      </c>
      <c r="M986" t="str">
        <f>VLOOKUP(Table7[[#This Row],[Customer_ID]],Table1[#All],8,FALSE)</f>
        <v>Gold</v>
      </c>
      <c r="N986" t="s">
        <v>1606</v>
      </c>
      <c r="O986" t="str">
        <f>VLOOKUP(Table7[[#This Row],[Product_ID]],Table4_2[#All],3,FALSE)</f>
        <v>Home</v>
      </c>
      <c r="P986" t="str">
        <f>VLOOKUP(Table7[[#This Row],[Product_ID]],Table4_2[#All],4,FALSE)</f>
        <v>Decor</v>
      </c>
      <c r="Q986">
        <f>VLOOKUP(Table7[[#This Row],[Product_ID]],Table4_2[#All],5,FALSE)</f>
        <v>218.48</v>
      </c>
      <c r="R986">
        <f>VLOOKUP(Table7[[#This Row],[Product_ID]],Table4_2[#All],6,FALSE)</f>
        <v>276</v>
      </c>
      <c r="S986" t="s">
        <v>1769</v>
      </c>
      <c r="T986" t="str">
        <f>VLOOKUP(Table7[[#This Row],[Store_ID]],Table5[#All],2,FALSE)</f>
        <v>Alexander Group</v>
      </c>
      <c r="U986" t="str">
        <f>VLOOKUP(Table7[[#This Row],[Store_ID]],Table5[#All],3,FALSE)</f>
        <v>South</v>
      </c>
      <c r="V986" t="str">
        <f>VLOOKUP(Table7[[#This Row],[Store_ID]],Table5[#All],4,FALSE)</f>
        <v>Port Sharon</v>
      </c>
      <c r="W986" t="str">
        <f>VLOOKUP(Table7[[#This Row],[Store_ID]],Table5[#All],5,FALSE)</f>
        <v>Online</v>
      </c>
      <c r="X986">
        <v>4</v>
      </c>
      <c r="Y986">
        <v>465.42</v>
      </c>
      <c r="Z986">
        <v>0.26</v>
      </c>
      <c r="AA986" t="s">
        <v>1829</v>
      </c>
      <c r="AB986">
        <v>1377.6432</v>
      </c>
    </row>
    <row r="987" spans="1:28" x14ac:dyDescent="0.25">
      <c r="A987" t="s">
        <v>2811</v>
      </c>
      <c r="B987" s="2">
        <v>45758</v>
      </c>
      <c r="C987" t="s">
        <v>208</v>
      </c>
      <c r="D987" t="str">
        <f>VLOOKUP(Table7[[#This Row],[Customer_ID]],Table1[#All],2,FALSE)</f>
        <v>Wayne Mcpherson</v>
      </c>
      <c r="E987">
        <f t="shared" si="46"/>
        <v>11</v>
      </c>
      <c r="F987">
        <f t="shared" si="47"/>
        <v>4</v>
      </c>
      <c r="G987">
        <f t="shared" si="48"/>
        <v>2025</v>
      </c>
      <c r="H987">
        <f>VLOOKUP(Table7[[#This Row],[Customer_ID]],Table1[#All],3,FALSE)</f>
        <v>56</v>
      </c>
      <c r="I987" t="str">
        <f>VLOOKUP(Table7[[#This Row],[Customer_ID]],Table1[#All],4,FALSE)</f>
        <v>Female</v>
      </c>
      <c r="J987" t="str">
        <f>VLOOKUP(Table7[[#This Row],[Customer_ID]],Table1[#All],5,FALSE)</f>
        <v>Edwardsfort</v>
      </c>
      <c r="K987" t="str">
        <f>VLOOKUP(Table7[[#This Row],[Customer_ID]],Table1[#All],6,FALSE)</f>
        <v>Minnesota</v>
      </c>
      <c r="L987" t="str">
        <f>VLOOKUP(Table7[[#This Row],[Customer_ID]],Table1[#All],7,FALSE)</f>
        <v>USA</v>
      </c>
      <c r="M987" t="str">
        <f>VLOOKUP(Table7[[#This Row],[Customer_ID]],Table1[#All],8,FALSE)</f>
        <v>Bronze</v>
      </c>
      <c r="N987" t="s">
        <v>1546</v>
      </c>
      <c r="O987" t="str">
        <f>VLOOKUP(Table7[[#This Row],[Product_ID]],Table4_2[#All],3,FALSE)</f>
        <v>Clothing</v>
      </c>
      <c r="P987" t="str">
        <f>VLOOKUP(Table7[[#This Row],[Product_ID]],Table4_2[#All],4,FALSE)</f>
        <v>Tops</v>
      </c>
      <c r="Q987">
        <f>VLOOKUP(Table7[[#This Row],[Product_ID]],Table4_2[#All],5,FALSE)</f>
        <v>342.56</v>
      </c>
      <c r="R987">
        <f>VLOOKUP(Table7[[#This Row],[Product_ID]],Table4_2[#All],6,FALSE)</f>
        <v>181</v>
      </c>
      <c r="S987" t="s">
        <v>1792</v>
      </c>
      <c r="T987" t="str">
        <f>VLOOKUP(Table7[[#This Row],[Store_ID]],Table5[#All],2,FALSE)</f>
        <v>Aguirre-Keller</v>
      </c>
      <c r="U987" t="str">
        <f>VLOOKUP(Table7[[#This Row],[Store_ID]],Table5[#All],3,FALSE)</f>
        <v>South</v>
      </c>
      <c r="V987" t="str">
        <f>VLOOKUP(Table7[[#This Row],[Store_ID]],Table5[#All],4,FALSE)</f>
        <v>Lake Michael</v>
      </c>
      <c r="W987" t="str">
        <f>VLOOKUP(Table7[[#This Row],[Store_ID]],Table5[#All],5,FALSE)</f>
        <v>Online</v>
      </c>
      <c r="X987">
        <v>4</v>
      </c>
      <c r="Y987">
        <v>880.26</v>
      </c>
      <c r="Z987">
        <v>0.11</v>
      </c>
      <c r="AA987" t="s">
        <v>1829</v>
      </c>
      <c r="AB987">
        <v>3133.7256000000002</v>
      </c>
    </row>
    <row r="988" spans="1:28" x14ac:dyDescent="0.25">
      <c r="A988" t="s">
        <v>2812</v>
      </c>
      <c r="B988" s="2">
        <v>45429</v>
      </c>
      <c r="C988" t="s">
        <v>1487</v>
      </c>
      <c r="D988" t="str">
        <f>VLOOKUP(Table7[[#This Row],[Customer_ID]],Table1[#All],2,FALSE)</f>
        <v>Sarah Smith</v>
      </c>
      <c r="E988">
        <f t="shared" si="46"/>
        <v>17</v>
      </c>
      <c r="F988">
        <f t="shared" si="47"/>
        <v>5</v>
      </c>
      <c r="G988">
        <f t="shared" si="48"/>
        <v>2024</v>
      </c>
      <c r="H988">
        <f>VLOOKUP(Table7[[#This Row],[Customer_ID]],Table1[#All],3,FALSE)</f>
        <v>48</v>
      </c>
      <c r="I988" t="str">
        <f>VLOOKUP(Table7[[#This Row],[Customer_ID]],Table1[#All],4,FALSE)</f>
        <v>Male</v>
      </c>
      <c r="J988" t="str">
        <f>VLOOKUP(Table7[[#This Row],[Customer_ID]],Table1[#All],5,FALSE)</f>
        <v>East Rodney</v>
      </c>
      <c r="K988" t="str">
        <f>VLOOKUP(Table7[[#This Row],[Customer_ID]],Table1[#All],6,FALSE)</f>
        <v>Nevada</v>
      </c>
      <c r="L988" t="str">
        <f>VLOOKUP(Table7[[#This Row],[Customer_ID]],Table1[#All],7,FALSE)</f>
        <v>USA</v>
      </c>
      <c r="M988" t="str">
        <f>VLOOKUP(Table7[[#This Row],[Customer_ID]],Table1[#All],8,FALSE)</f>
        <v>Gold</v>
      </c>
      <c r="N988" t="s">
        <v>1650</v>
      </c>
      <c r="O988" t="str">
        <f>VLOOKUP(Table7[[#This Row],[Product_ID]],Table4_2[#All],3,FALSE)</f>
        <v>Electronics</v>
      </c>
      <c r="P988" t="str">
        <f>VLOOKUP(Table7[[#This Row],[Product_ID]],Table4_2[#All],4,FALSE)</f>
        <v>Accessories</v>
      </c>
      <c r="Q988">
        <f>VLOOKUP(Table7[[#This Row],[Product_ID]],Table4_2[#All],5,FALSE)</f>
        <v>88.49</v>
      </c>
      <c r="R988">
        <f>VLOOKUP(Table7[[#This Row],[Product_ID]],Table4_2[#All],6,FALSE)</f>
        <v>246</v>
      </c>
      <c r="S988" t="s">
        <v>1792</v>
      </c>
      <c r="T988" t="str">
        <f>VLOOKUP(Table7[[#This Row],[Store_ID]],Table5[#All],2,FALSE)</f>
        <v>Aguirre-Keller</v>
      </c>
      <c r="U988" t="str">
        <f>VLOOKUP(Table7[[#This Row],[Store_ID]],Table5[#All],3,FALSE)</f>
        <v>South</v>
      </c>
      <c r="V988" t="str">
        <f>VLOOKUP(Table7[[#This Row],[Store_ID]],Table5[#All],4,FALSE)</f>
        <v>Lake Michael</v>
      </c>
      <c r="W988" t="str">
        <f>VLOOKUP(Table7[[#This Row],[Store_ID]],Table5[#All],5,FALSE)</f>
        <v>Online</v>
      </c>
      <c r="X988">
        <v>3</v>
      </c>
      <c r="Y988">
        <v>461.02</v>
      </c>
      <c r="Z988">
        <v>0.28999999999999998</v>
      </c>
      <c r="AA988" t="s">
        <v>1826</v>
      </c>
      <c r="AB988">
        <v>981.97259999999994</v>
      </c>
    </row>
    <row r="989" spans="1:28" x14ac:dyDescent="0.25">
      <c r="A989" t="s">
        <v>2813</v>
      </c>
      <c r="B989" s="2">
        <v>45578</v>
      </c>
      <c r="C989" t="s">
        <v>110</v>
      </c>
      <c r="D989" t="str">
        <f>VLOOKUP(Table7[[#This Row],[Customer_ID]],Table1[#All],2,FALSE)</f>
        <v>Amber Carlson</v>
      </c>
      <c r="E989">
        <f t="shared" si="46"/>
        <v>13</v>
      </c>
      <c r="F989">
        <f t="shared" si="47"/>
        <v>10</v>
      </c>
      <c r="G989">
        <f t="shared" si="48"/>
        <v>2024</v>
      </c>
      <c r="H989">
        <f>VLOOKUP(Table7[[#This Row],[Customer_ID]],Table1[#All],3,FALSE)</f>
        <v>18</v>
      </c>
      <c r="I989" t="str">
        <f>VLOOKUP(Table7[[#This Row],[Customer_ID]],Table1[#All],4,FALSE)</f>
        <v>Female</v>
      </c>
      <c r="J989" t="str">
        <f>VLOOKUP(Table7[[#This Row],[Customer_ID]],Table1[#All],5,FALSE)</f>
        <v>East Michellemouth</v>
      </c>
      <c r="K989" t="str">
        <f>VLOOKUP(Table7[[#This Row],[Customer_ID]],Table1[#All],6,FALSE)</f>
        <v>Missouri</v>
      </c>
      <c r="L989" t="str">
        <f>VLOOKUP(Table7[[#This Row],[Customer_ID]],Table1[#All],7,FALSE)</f>
        <v>USA</v>
      </c>
      <c r="M989" t="str">
        <f>VLOOKUP(Table7[[#This Row],[Customer_ID]],Table1[#All],8,FALSE)</f>
        <v>Gold</v>
      </c>
      <c r="N989" t="s">
        <v>1598</v>
      </c>
      <c r="O989" t="str">
        <f>VLOOKUP(Table7[[#This Row],[Product_ID]],Table4_2[#All],3,FALSE)</f>
        <v>Clothing</v>
      </c>
      <c r="P989" t="str">
        <f>VLOOKUP(Table7[[#This Row],[Product_ID]],Table4_2[#All],4,FALSE)</f>
        <v>Accessories</v>
      </c>
      <c r="Q989">
        <f>VLOOKUP(Table7[[#This Row],[Product_ID]],Table4_2[#All],5,FALSE)</f>
        <v>174.02</v>
      </c>
      <c r="R989">
        <f>VLOOKUP(Table7[[#This Row],[Product_ID]],Table4_2[#All],6,FALSE)</f>
        <v>268</v>
      </c>
      <c r="S989" t="s">
        <v>1797</v>
      </c>
      <c r="T989" t="str">
        <f>VLOOKUP(Table7[[#This Row],[Store_ID]],Table5[#All],2,FALSE)</f>
        <v>Gardner, Humphrey and Contreras</v>
      </c>
      <c r="U989" t="str">
        <f>VLOOKUP(Table7[[#This Row],[Store_ID]],Table5[#All],3,FALSE)</f>
        <v>East</v>
      </c>
      <c r="V989" t="str">
        <f>VLOOKUP(Table7[[#This Row],[Store_ID]],Table5[#All],4,FALSE)</f>
        <v>Johnsonville</v>
      </c>
      <c r="W989" t="str">
        <f>VLOOKUP(Table7[[#This Row],[Store_ID]],Table5[#All],5,FALSE)</f>
        <v>Flagship</v>
      </c>
      <c r="X989">
        <v>1</v>
      </c>
      <c r="Y989">
        <v>531.99</v>
      </c>
      <c r="Z989">
        <v>0.17</v>
      </c>
      <c r="AA989" t="s">
        <v>1826</v>
      </c>
      <c r="AB989">
        <v>441.55169999999998</v>
      </c>
    </row>
    <row r="990" spans="1:28" x14ac:dyDescent="0.25">
      <c r="A990" t="s">
        <v>2814</v>
      </c>
      <c r="B990" s="2">
        <v>45486</v>
      </c>
      <c r="C990" t="s">
        <v>27</v>
      </c>
      <c r="D990" t="str">
        <f>VLOOKUP(Table7[[#This Row],[Customer_ID]],Table1[#All],2,FALSE)</f>
        <v>Caroline Collins</v>
      </c>
      <c r="E990">
        <f t="shared" si="46"/>
        <v>13</v>
      </c>
      <c r="F990">
        <f t="shared" si="47"/>
        <v>7</v>
      </c>
      <c r="G990">
        <f t="shared" si="48"/>
        <v>2024</v>
      </c>
      <c r="H990">
        <f>VLOOKUP(Table7[[#This Row],[Customer_ID]],Table1[#All],3,FALSE)</f>
        <v>64</v>
      </c>
      <c r="I990" t="str">
        <f>VLOOKUP(Table7[[#This Row],[Customer_ID]],Table1[#All],4,FALSE)</f>
        <v>Female</v>
      </c>
      <c r="J990" t="str">
        <f>VLOOKUP(Table7[[#This Row],[Customer_ID]],Table1[#All],5,FALSE)</f>
        <v>Nicholasshire</v>
      </c>
      <c r="K990" t="str">
        <f>VLOOKUP(Table7[[#This Row],[Customer_ID]],Table1[#All],6,FALSE)</f>
        <v>California</v>
      </c>
      <c r="L990" t="str">
        <f>VLOOKUP(Table7[[#This Row],[Customer_ID]],Table1[#All],7,FALSE)</f>
        <v>USA</v>
      </c>
      <c r="M990" t="str">
        <f>VLOOKUP(Table7[[#This Row],[Customer_ID]],Table1[#All],8,FALSE)</f>
        <v>Silver</v>
      </c>
      <c r="N990" t="s">
        <v>1642</v>
      </c>
      <c r="O990" t="str">
        <f>VLOOKUP(Table7[[#This Row],[Product_ID]],Table4_2[#All],3,FALSE)</f>
        <v>Beauty</v>
      </c>
      <c r="P990" t="str">
        <f>VLOOKUP(Table7[[#This Row],[Product_ID]],Table4_2[#All],4,FALSE)</f>
        <v>Makeup</v>
      </c>
      <c r="Q990">
        <f>VLOOKUP(Table7[[#This Row],[Product_ID]],Table4_2[#All],5,FALSE)</f>
        <v>250.41615384615383</v>
      </c>
      <c r="R990">
        <f>VLOOKUP(Table7[[#This Row],[Product_ID]],Table4_2[#All],6,FALSE)</f>
        <v>431</v>
      </c>
      <c r="S990" t="s">
        <v>1807</v>
      </c>
      <c r="T990" t="str">
        <f>VLOOKUP(Table7[[#This Row],[Store_ID]],Table5[#All],2,FALSE)</f>
        <v>Holloway Ltd</v>
      </c>
      <c r="U990" t="str">
        <f>VLOOKUP(Table7[[#This Row],[Store_ID]],Table5[#All],3,FALSE)</f>
        <v>North</v>
      </c>
      <c r="V990" t="str">
        <f>VLOOKUP(Table7[[#This Row],[Store_ID]],Table5[#All],4,FALSE)</f>
        <v>Bensonhaven</v>
      </c>
      <c r="W990" t="str">
        <f>VLOOKUP(Table7[[#This Row],[Store_ID]],Table5[#All],5,FALSE)</f>
        <v>Flagship</v>
      </c>
      <c r="X990">
        <v>2</v>
      </c>
      <c r="Y990">
        <v>274.08999999999997</v>
      </c>
      <c r="Z990">
        <v>0.13</v>
      </c>
      <c r="AA990" t="s">
        <v>1826</v>
      </c>
      <c r="AB990">
        <v>476.91660000000002</v>
      </c>
    </row>
    <row r="991" spans="1:28" x14ac:dyDescent="0.25">
      <c r="A991" t="s">
        <v>2815</v>
      </c>
      <c r="B991" s="2">
        <v>45694</v>
      </c>
      <c r="C991" t="s">
        <v>1371</v>
      </c>
      <c r="D991" t="str">
        <f>VLOOKUP(Table7[[#This Row],[Customer_ID]],Table1[#All],2,FALSE)</f>
        <v>Adam Castro</v>
      </c>
      <c r="E991">
        <f t="shared" si="46"/>
        <v>6</v>
      </c>
      <c r="F991">
        <f t="shared" si="47"/>
        <v>2</v>
      </c>
      <c r="G991">
        <f t="shared" si="48"/>
        <v>2025</v>
      </c>
      <c r="H991">
        <f>VLOOKUP(Table7[[#This Row],[Customer_ID]],Table1[#All],3,FALSE)</f>
        <v>51</v>
      </c>
      <c r="I991" t="str">
        <f>VLOOKUP(Table7[[#This Row],[Customer_ID]],Table1[#All],4,FALSE)</f>
        <v>Male</v>
      </c>
      <c r="J991" t="str">
        <f>VLOOKUP(Table7[[#This Row],[Customer_ID]],Table1[#All],5,FALSE)</f>
        <v>New Donnabury</v>
      </c>
      <c r="K991" t="str">
        <f>VLOOKUP(Table7[[#This Row],[Customer_ID]],Table1[#All],6,FALSE)</f>
        <v>Texas</v>
      </c>
      <c r="L991" t="str">
        <f>VLOOKUP(Table7[[#This Row],[Customer_ID]],Table1[#All],7,FALSE)</f>
        <v>USA</v>
      </c>
      <c r="M991" t="str">
        <f>VLOOKUP(Table7[[#This Row],[Customer_ID]],Table1[#All],8,FALSE)</f>
        <v>Silver</v>
      </c>
      <c r="N991" t="s">
        <v>1724</v>
      </c>
      <c r="O991" t="str">
        <f>VLOOKUP(Table7[[#This Row],[Product_ID]],Table4_2[#All],3,FALSE)</f>
        <v>Sports</v>
      </c>
      <c r="P991" t="str">
        <f>VLOOKUP(Table7[[#This Row],[Product_ID]],Table4_2[#All],4,FALSE)</f>
        <v>Accessories</v>
      </c>
      <c r="Q991">
        <f>VLOOKUP(Table7[[#This Row],[Product_ID]],Table4_2[#All],5,FALSE)</f>
        <v>131.24</v>
      </c>
      <c r="R991">
        <f>VLOOKUP(Table7[[#This Row],[Product_ID]],Table4_2[#All],6,FALSE)</f>
        <v>232</v>
      </c>
      <c r="S991" t="s">
        <v>1789</v>
      </c>
      <c r="T991" t="str">
        <f>VLOOKUP(Table7[[#This Row],[Store_ID]],Table5[#All],2,FALSE)</f>
        <v>Hill, Wagner and Ballard</v>
      </c>
      <c r="U991" t="str">
        <f>VLOOKUP(Table7[[#This Row],[Store_ID]],Table5[#All],3,FALSE)</f>
        <v>East</v>
      </c>
      <c r="V991" t="str">
        <f>VLOOKUP(Table7[[#This Row],[Store_ID]],Table5[#All],4,FALSE)</f>
        <v>East Davidville</v>
      </c>
      <c r="W991" t="str">
        <f>VLOOKUP(Table7[[#This Row],[Store_ID]],Table5[#All],5,FALSE)</f>
        <v>Online</v>
      </c>
      <c r="X991">
        <v>1</v>
      </c>
      <c r="Y991">
        <v>66.14</v>
      </c>
      <c r="Z991">
        <v>0.14000000000000001</v>
      </c>
      <c r="AA991" t="s">
        <v>1829</v>
      </c>
      <c r="AB991">
        <v>56.880400000000002</v>
      </c>
    </row>
    <row r="992" spans="1:28" x14ac:dyDescent="0.25">
      <c r="A992" t="s">
        <v>2816</v>
      </c>
      <c r="B992" s="2">
        <v>45875</v>
      </c>
      <c r="C992" t="s">
        <v>281</v>
      </c>
      <c r="D992" t="str">
        <f>VLOOKUP(Table7[[#This Row],[Customer_ID]],Table1[#All],2,FALSE)</f>
        <v>Katherine Young</v>
      </c>
      <c r="E992">
        <f t="shared" si="46"/>
        <v>6</v>
      </c>
      <c r="F992">
        <f t="shared" si="47"/>
        <v>8</v>
      </c>
      <c r="G992">
        <f t="shared" si="48"/>
        <v>2025</v>
      </c>
      <c r="H992">
        <f>VLOOKUP(Table7[[#This Row],[Customer_ID]],Table1[#All],3,FALSE)</f>
        <v>29</v>
      </c>
      <c r="I992" t="str">
        <f>VLOOKUP(Table7[[#This Row],[Customer_ID]],Table1[#All],4,FALSE)</f>
        <v>Male</v>
      </c>
      <c r="J992" t="str">
        <f>VLOOKUP(Table7[[#This Row],[Customer_ID]],Table1[#All],5,FALSE)</f>
        <v>North Valeriemouth</v>
      </c>
      <c r="K992" t="str">
        <f>VLOOKUP(Table7[[#This Row],[Customer_ID]],Table1[#All],6,FALSE)</f>
        <v>Vermont</v>
      </c>
      <c r="L992" t="str">
        <f>VLOOKUP(Table7[[#This Row],[Customer_ID]],Table1[#All],7,FALSE)</f>
        <v>USA</v>
      </c>
      <c r="M992" t="str">
        <f>VLOOKUP(Table7[[#This Row],[Customer_ID]],Table1[#All],8,FALSE)</f>
        <v>Gold</v>
      </c>
      <c r="N992" t="s">
        <v>1588</v>
      </c>
      <c r="O992" t="str">
        <f>VLOOKUP(Table7[[#This Row],[Product_ID]],Table4_2[#All],3,FALSE)</f>
        <v>Sports</v>
      </c>
      <c r="P992" t="str">
        <f>VLOOKUP(Table7[[#This Row],[Product_ID]],Table4_2[#All],4,FALSE)</f>
        <v>Accessories</v>
      </c>
      <c r="Q992">
        <f>VLOOKUP(Table7[[#This Row],[Product_ID]],Table4_2[#All],5,FALSE)</f>
        <v>131.51</v>
      </c>
      <c r="R992">
        <f>VLOOKUP(Table7[[#This Row],[Product_ID]],Table4_2[#All],6,FALSE)</f>
        <v>281.95833333333331</v>
      </c>
      <c r="S992" t="s">
        <v>1786</v>
      </c>
      <c r="T992" t="str">
        <f>VLOOKUP(Table7[[#This Row],[Store_ID]],Table5[#All],2,FALSE)</f>
        <v>Moore, Padilla and Butler</v>
      </c>
      <c r="U992" t="str">
        <f>VLOOKUP(Table7[[#This Row],[Store_ID]],Table5[#All],3,FALSE)</f>
        <v>South</v>
      </c>
      <c r="V992" t="str">
        <f>VLOOKUP(Table7[[#This Row],[Store_ID]],Table5[#All],4,FALSE)</f>
        <v>East Johnstad</v>
      </c>
      <c r="W992" t="str">
        <f>VLOOKUP(Table7[[#This Row],[Store_ID]],Table5[#All],5,FALSE)</f>
        <v>Flagship</v>
      </c>
      <c r="X992">
        <v>3</v>
      </c>
      <c r="Y992">
        <v>955.82</v>
      </c>
      <c r="Z992">
        <v>0.16</v>
      </c>
      <c r="AA992" t="s">
        <v>1829</v>
      </c>
      <c r="AB992">
        <v>2408.6664000000001</v>
      </c>
    </row>
    <row r="993" spans="1:28" x14ac:dyDescent="0.25">
      <c r="A993" t="s">
        <v>2817</v>
      </c>
      <c r="B993" s="2">
        <v>45432</v>
      </c>
      <c r="C993" t="s">
        <v>1005</v>
      </c>
      <c r="D993" t="str">
        <f>VLOOKUP(Table7[[#This Row],[Customer_ID]],Table1[#All],2,FALSE)</f>
        <v>Casey Simpson</v>
      </c>
      <c r="E993">
        <f t="shared" si="46"/>
        <v>20</v>
      </c>
      <c r="F993">
        <f t="shared" si="47"/>
        <v>5</v>
      </c>
      <c r="G993">
        <f t="shared" si="48"/>
        <v>2024</v>
      </c>
      <c r="H993">
        <f>VLOOKUP(Table7[[#This Row],[Customer_ID]],Table1[#All],3,FALSE)</f>
        <v>54</v>
      </c>
      <c r="I993" t="str">
        <f>VLOOKUP(Table7[[#This Row],[Customer_ID]],Table1[#All],4,FALSE)</f>
        <v>Male</v>
      </c>
      <c r="J993" t="str">
        <f>VLOOKUP(Table7[[#This Row],[Customer_ID]],Table1[#All],5,FALSE)</f>
        <v>West Mathewside</v>
      </c>
      <c r="K993" t="str">
        <f>VLOOKUP(Table7[[#This Row],[Customer_ID]],Table1[#All],6,FALSE)</f>
        <v>Mississippi</v>
      </c>
      <c r="L993" t="str">
        <f>VLOOKUP(Table7[[#This Row],[Customer_ID]],Table1[#All],7,FALSE)</f>
        <v>USA</v>
      </c>
      <c r="M993" t="str">
        <f>VLOOKUP(Table7[[#This Row],[Customer_ID]],Table1[#All],8,FALSE)</f>
        <v>Platinum</v>
      </c>
      <c r="N993" t="s">
        <v>1592</v>
      </c>
      <c r="O993" t="str">
        <f>VLOOKUP(Table7[[#This Row],[Product_ID]],Table4_2[#All],3,FALSE)</f>
        <v>Sports</v>
      </c>
      <c r="P993" t="str">
        <f>VLOOKUP(Table7[[#This Row],[Product_ID]],Table4_2[#All],4,FALSE)</f>
        <v>Equipment</v>
      </c>
      <c r="Q993">
        <f>VLOOKUP(Table7[[#This Row],[Product_ID]],Table4_2[#All],5,FALSE)</f>
        <v>484.62</v>
      </c>
      <c r="R993">
        <f>VLOOKUP(Table7[[#This Row],[Product_ID]],Table4_2[#All],6,FALSE)</f>
        <v>432</v>
      </c>
      <c r="S993" t="s">
        <v>1794</v>
      </c>
      <c r="T993" t="str">
        <f>VLOOKUP(Table7[[#This Row],[Store_ID]],Table5[#All],2,FALSE)</f>
        <v>Thomas, Bridges and Harris</v>
      </c>
      <c r="U993" t="str">
        <f>VLOOKUP(Table7[[#This Row],[Store_ID]],Table5[#All],3,FALSE)</f>
        <v>North</v>
      </c>
      <c r="V993" t="str">
        <f>VLOOKUP(Table7[[#This Row],[Store_ID]],Table5[#All],4,FALSE)</f>
        <v>Sabrinatown</v>
      </c>
      <c r="W993" t="str">
        <f>VLOOKUP(Table7[[#This Row],[Store_ID]],Table5[#All],5,FALSE)</f>
        <v>Online</v>
      </c>
      <c r="X993">
        <v>1</v>
      </c>
      <c r="Y993">
        <v>904.92</v>
      </c>
      <c r="Z993">
        <v>0.13</v>
      </c>
      <c r="AA993" t="s">
        <v>1824</v>
      </c>
      <c r="AB993">
        <v>787.28039999999999</v>
      </c>
    </row>
    <row r="994" spans="1:28" x14ac:dyDescent="0.25">
      <c r="A994" t="s">
        <v>2818</v>
      </c>
      <c r="B994" s="2">
        <v>45575</v>
      </c>
      <c r="C994" t="s">
        <v>8</v>
      </c>
      <c r="D994" t="str">
        <f>VLOOKUP(Table7[[#This Row],[Customer_ID]],Table1[#All],2,FALSE)</f>
        <v xml:space="preserve">  sheena bonilla  </v>
      </c>
      <c r="E994">
        <f t="shared" si="46"/>
        <v>10</v>
      </c>
      <c r="F994">
        <f t="shared" si="47"/>
        <v>10</v>
      </c>
      <c r="G994">
        <f t="shared" si="48"/>
        <v>2024</v>
      </c>
      <c r="H994">
        <f>VLOOKUP(Table7[[#This Row],[Customer_ID]],Table1[#All],3,FALSE)</f>
        <v>55</v>
      </c>
      <c r="I994" t="str">
        <f>VLOOKUP(Table7[[#This Row],[Customer_ID]],Table1[#All],4,FALSE)</f>
        <v>Male</v>
      </c>
      <c r="J994" t="str">
        <f>VLOOKUP(Table7[[#This Row],[Customer_ID]],Table1[#All],5,FALSE)</f>
        <v>Donaldton</v>
      </c>
      <c r="K994" t="str">
        <f>VLOOKUP(Table7[[#This Row],[Customer_ID]],Table1[#All],6,FALSE)</f>
        <v>North Carolina</v>
      </c>
      <c r="L994" t="str">
        <f>VLOOKUP(Table7[[#This Row],[Customer_ID]],Table1[#All],7,FALSE)</f>
        <v>USA</v>
      </c>
      <c r="M994" t="str">
        <f>VLOOKUP(Table7[[#This Row],[Customer_ID]],Table1[#All],8,FALSE)</f>
        <v>Unknown</v>
      </c>
      <c r="N994" t="s">
        <v>1628</v>
      </c>
      <c r="O994" t="str">
        <f>VLOOKUP(Table7[[#This Row],[Product_ID]],Table4_2[#All],3,FALSE)</f>
        <v>Electronics</v>
      </c>
      <c r="P994" t="str">
        <f>VLOOKUP(Table7[[#This Row],[Product_ID]],Table4_2[#All],4,FALSE)</f>
        <v>Audio</v>
      </c>
      <c r="Q994">
        <f>VLOOKUP(Table7[[#This Row],[Product_ID]],Table4_2[#All],5,FALSE)</f>
        <v>38.520000000000003</v>
      </c>
      <c r="R994">
        <f>VLOOKUP(Table7[[#This Row],[Product_ID]],Table4_2[#All],6,FALSE)</f>
        <v>378</v>
      </c>
      <c r="S994" t="s">
        <v>1779</v>
      </c>
      <c r="T994" t="str">
        <f>VLOOKUP(Table7[[#This Row],[Store_ID]],Table5[#All],2,FALSE)</f>
        <v>Martinez-Mullins</v>
      </c>
      <c r="U994" t="str">
        <f>VLOOKUP(Table7[[#This Row],[Store_ID]],Table5[#All],3,FALSE)</f>
        <v>South</v>
      </c>
      <c r="V994" t="str">
        <f>VLOOKUP(Table7[[#This Row],[Store_ID]],Table5[#All],4,FALSE)</f>
        <v>Williamsfurt</v>
      </c>
      <c r="W994" t="str">
        <f>VLOOKUP(Table7[[#This Row],[Store_ID]],Table5[#All],5,FALSE)</f>
        <v>Online</v>
      </c>
      <c r="X994">
        <v>3</v>
      </c>
      <c r="Y994">
        <v>490.02</v>
      </c>
      <c r="Z994">
        <v>0.26</v>
      </c>
      <c r="AA994" t="s">
        <v>1824</v>
      </c>
      <c r="AB994">
        <v>1087.8444</v>
      </c>
    </row>
    <row r="995" spans="1:28" x14ac:dyDescent="0.25">
      <c r="A995" t="s">
        <v>2819</v>
      </c>
      <c r="B995" s="2">
        <v>45340</v>
      </c>
      <c r="C995" t="s">
        <v>1136</v>
      </c>
      <c r="D995" t="str">
        <f>VLOOKUP(Table7[[#This Row],[Customer_ID]],Table1[#All],2,FALSE)</f>
        <v>Elizabeth Smith</v>
      </c>
      <c r="E995">
        <f t="shared" si="46"/>
        <v>18</v>
      </c>
      <c r="F995">
        <f t="shared" si="47"/>
        <v>2</v>
      </c>
      <c r="G995">
        <f t="shared" si="48"/>
        <v>2024</v>
      </c>
      <c r="H995">
        <f>VLOOKUP(Table7[[#This Row],[Customer_ID]],Table1[#All],3,FALSE)</f>
        <v>23</v>
      </c>
      <c r="I995" t="str">
        <f>VLOOKUP(Table7[[#This Row],[Customer_ID]],Table1[#All],4,FALSE)</f>
        <v>Male</v>
      </c>
      <c r="J995" t="str">
        <f>VLOOKUP(Table7[[#This Row],[Customer_ID]],Table1[#All],5,FALSE)</f>
        <v>Murphytown</v>
      </c>
      <c r="K995" t="str">
        <f>VLOOKUP(Table7[[#This Row],[Customer_ID]],Table1[#All],6,FALSE)</f>
        <v>Ohio</v>
      </c>
      <c r="L995" t="str">
        <f>VLOOKUP(Table7[[#This Row],[Customer_ID]],Table1[#All],7,FALSE)</f>
        <v>USA</v>
      </c>
      <c r="M995" t="str">
        <f>VLOOKUP(Table7[[#This Row],[Customer_ID]],Table1[#All],8,FALSE)</f>
        <v>Bronze</v>
      </c>
      <c r="N995" t="s">
        <v>1586</v>
      </c>
      <c r="O995" t="str">
        <f>VLOOKUP(Table7[[#This Row],[Product_ID]],Table4_2[#All],3,FALSE)</f>
        <v>Sports</v>
      </c>
      <c r="P995" t="str">
        <f>VLOOKUP(Table7[[#This Row],[Product_ID]],Table4_2[#All],4,FALSE)</f>
        <v>Equipment</v>
      </c>
      <c r="Q995">
        <f>VLOOKUP(Table7[[#This Row],[Product_ID]],Table4_2[#All],5,FALSE)</f>
        <v>21.34</v>
      </c>
      <c r="R995">
        <f>VLOOKUP(Table7[[#This Row],[Product_ID]],Table4_2[#All],6,FALSE)</f>
        <v>65</v>
      </c>
      <c r="S995" t="s">
        <v>1776</v>
      </c>
      <c r="T995" t="str">
        <f>VLOOKUP(Table7[[#This Row],[Store_ID]],Table5[#All],2,FALSE)</f>
        <v>Benson-Elliott</v>
      </c>
      <c r="U995" t="str">
        <f>VLOOKUP(Table7[[#This Row],[Store_ID]],Table5[#All],3,FALSE)</f>
        <v>East</v>
      </c>
      <c r="V995" t="str">
        <f>VLOOKUP(Table7[[#This Row],[Store_ID]],Table5[#All],4,FALSE)</f>
        <v>Port Josephberg</v>
      </c>
      <c r="W995" t="str">
        <f>VLOOKUP(Table7[[#This Row],[Store_ID]],Table5[#All],5,FALSE)</f>
        <v>Online</v>
      </c>
      <c r="X995">
        <v>2</v>
      </c>
      <c r="Y995">
        <v>957.54</v>
      </c>
      <c r="Z995">
        <v>0.1</v>
      </c>
      <c r="AA995" t="s">
        <v>1829</v>
      </c>
      <c r="AB995">
        <v>1723.5719999999999</v>
      </c>
    </row>
    <row r="996" spans="1:28" x14ac:dyDescent="0.25">
      <c r="A996" t="s">
        <v>2820</v>
      </c>
      <c r="B996" s="2">
        <v>45926</v>
      </c>
      <c r="C996" t="s">
        <v>1035</v>
      </c>
      <c r="D996" t="str">
        <f>VLOOKUP(Table7[[#This Row],[Customer_ID]],Table1[#All],2,FALSE)</f>
        <v>Victor Mcintosh</v>
      </c>
      <c r="E996">
        <f t="shared" si="46"/>
        <v>26</v>
      </c>
      <c r="F996">
        <f t="shared" si="47"/>
        <v>9</v>
      </c>
      <c r="G996">
        <f t="shared" si="48"/>
        <v>2025</v>
      </c>
      <c r="H996">
        <f>VLOOKUP(Table7[[#This Row],[Customer_ID]],Table1[#All],3,FALSE)</f>
        <v>62</v>
      </c>
      <c r="I996" t="str">
        <f>VLOOKUP(Table7[[#This Row],[Customer_ID]],Table1[#All],4,FALSE)</f>
        <v>Female</v>
      </c>
      <c r="J996" t="str">
        <f>VLOOKUP(Table7[[#This Row],[Customer_ID]],Table1[#All],5,FALSE)</f>
        <v>Tiffanyshire</v>
      </c>
      <c r="K996" t="str">
        <f>VLOOKUP(Table7[[#This Row],[Customer_ID]],Table1[#All],6,FALSE)</f>
        <v>Minnesota</v>
      </c>
      <c r="L996" t="str">
        <f>VLOOKUP(Table7[[#This Row],[Customer_ID]],Table1[#All],7,FALSE)</f>
        <v>USA</v>
      </c>
      <c r="M996" t="str">
        <f>VLOOKUP(Table7[[#This Row],[Customer_ID]],Table1[#All],8,FALSE)</f>
        <v>Bronze</v>
      </c>
      <c r="N996" t="s">
        <v>1746</v>
      </c>
      <c r="O996" t="str">
        <f>VLOOKUP(Table7[[#This Row],[Product_ID]],Table4_2[#All],3,FALSE)</f>
        <v>Home</v>
      </c>
      <c r="P996" t="str">
        <f>VLOOKUP(Table7[[#This Row],[Product_ID]],Table4_2[#All],4,FALSE)</f>
        <v>Kitchen</v>
      </c>
      <c r="Q996">
        <f>VLOOKUP(Table7[[#This Row],[Product_ID]],Table4_2[#All],5,FALSE)</f>
        <v>201.41</v>
      </c>
      <c r="R996">
        <f>VLOOKUP(Table7[[#This Row],[Product_ID]],Table4_2[#All],6,FALSE)</f>
        <v>146</v>
      </c>
      <c r="S996" t="s">
        <v>1797</v>
      </c>
      <c r="T996" t="str">
        <f>VLOOKUP(Table7[[#This Row],[Store_ID]],Table5[#All],2,FALSE)</f>
        <v>Gardner, Humphrey and Contreras</v>
      </c>
      <c r="U996" t="str">
        <f>VLOOKUP(Table7[[#This Row],[Store_ID]],Table5[#All],3,FALSE)</f>
        <v>East</v>
      </c>
      <c r="V996" t="str">
        <f>VLOOKUP(Table7[[#This Row],[Store_ID]],Table5[#All],4,FALSE)</f>
        <v>Johnsonville</v>
      </c>
      <c r="W996" t="str">
        <f>VLOOKUP(Table7[[#This Row],[Store_ID]],Table5[#All],5,FALSE)</f>
        <v>Flagship</v>
      </c>
      <c r="X996">
        <v>2</v>
      </c>
      <c r="Y996">
        <v>314.39999999999998</v>
      </c>
      <c r="Z996">
        <v>7.0000000000000007E-2</v>
      </c>
      <c r="AA996" t="s">
        <v>1826</v>
      </c>
      <c r="AB996">
        <v>584.78399999999988</v>
      </c>
    </row>
    <row r="997" spans="1:28" x14ac:dyDescent="0.25">
      <c r="A997" t="s">
        <v>2821</v>
      </c>
      <c r="B997" s="2">
        <v>45373</v>
      </c>
      <c r="C997" t="s">
        <v>1229</v>
      </c>
      <c r="D997" t="str">
        <f>VLOOKUP(Table7[[#This Row],[Customer_ID]],Table1[#All],2,FALSE)</f>
        <v>Alejandro Evans</v>
      </c>
      <c r="E997">
        <f t="shared" si="46"/>
        <v>22</v>
      </c>
      <c r="F997">
        <f t="shared" si="47"/>
        <v>3</v>
      </c>
      <c r="G997">
        <f t="shared" si="48"/>
        <v>2024</v>
      </c>
      <c r="H997">
        <f>VLOOKUP(Table7[[#This Row],[Customer_ID]],Table1[#All],3,FALSE)</f>
        <v>43</v>
      </c>
      <c r="I997" t="str">
        <f>VLOOKUP(Table7[[#This Row],[Customer_ID]],Table1[#All],4,FALSE)</f>
        <v>Female</v>
      </c>
      <c r="J997" t="str">
        <f>VLOOKUP(Table7[[#This Row],[Customer_ID]],Table1[#All],5,FALSE)</f>
        <v>Cannonberg</v>
      </c>
      <c r="K997" t="str">
        <f>VLOOKUP(Table7[[#This Row],[Customer_ID]],Table1[#All],6,FALSE)</f>
        <v>Connecticut</v>
      </c>
      <c r="L997" t="str">
        <f>VLOOKUP(Table7[[#This Row],[Customer_ID]],Table1[#All],7,FALSE)</f>
        <v>USA</v>
      </c>
      <c r="M997" t="str">
        <f>VLOOKUP(Table7[[#This Row],[Customer_ID]],Table1[#All],8,FALSE)</f>
        <v>Bronze</v>
      </c>
      <c r="N997" t="s">
        <v>1596</v>
      </c>
      <c r="O997" t="str">
        <f>VLOOKUP(Table7[[#This Row],[Product_ID]],Table4_2[#All],3,FALSE)</f>
        <v>Sports</v>
      </c>
      <c r="P997" t="str">
        <f>VLOOKUP(Table7[[#This Row],[Product_ID]],Table4_2[#All],4,FALSE)</f>
        <v>Outdoor</v>
      </c>
      <c r="Q997">
        <f>VLOOKUP(Table7[[#This Row],[Product_ID]],Table4_2[#All],5,FALSE)</f>
        <v>166.06</v>
      </c>
      <c r="R997">
        <f>VLOOKUP(Table7[[#This Row],[Product_ID]],Table4_2[#All],6,FALSE)</f>
        <v>340</v>
      </c>
      <c r="S997" t="s">
        <v>1776</v>
      </c>
      <c r="T997" t="str">
        <f>VLOOKUP(Table7[[#This Row],[Store_ID]],Table5[#All],2,FALSE)</f>
        <v>Benson-Elliott</v>
      </c>
      <c r="U997" t="str">
        <f>VLOOKUP(Table7[[#This Row],[Store_ID]],Table5[#All],3,FALSE)</f>
        <v>East</v>
      </c>
      <c r="V997" t="str">
        <f>VLOOKUP(Table7[[#This Row],[Store_ID]],Table5[#All],4,FALSE)</f>
        <v>Port Josephberg</v>
      </c>
      <c r="W997" t="str">
        <f>VLOOKUP(Table7[[#This Row],[Store_ID]],Table5[#All],5,FALSE)</f>
        <v>Online</v>
      </c>
      <c r="X997">
        <v>3</v>
      </c>
      <c r="Y997">
        <v>480.11</v>
      </c>
      <c r="Z997">
        <v>0.11</v>
      </c>
      <c r="AA997" t="s">
        <v>1826</v>
      </c>
      <c r="AB997">
        <v>1281.8937000000001</v>
      </c>
    </row>
    <row r="998" spans="1:28" x14ac:dyDescent="0.25">
      <c r="A998" t="s">
        <v>2822</v>
      </c>
      <c r="B998" s="2">
        <v>45579</v>
      </c>
      <c r="C998" t="s">
        <v>1211</v>
      </c>
      <c r="D998" t="str">
        <f>VLOOKUP(Table7[[#This Row],[Customer_ID]],Table1[#All],2,FALSE)</f>
        <v>Timothy Valenzuela</v>
      </c>
      <c r="E998">
        <f t="shared" si="46"/>
        <v>14</v>
      </c>
      <c r="F998">
        <f t="shared" si="47"/>
        <v>10</v>
      </c>
      <c r="G998">
        <f t="shared" si="48"/>
        <v>2024</v>
      </c>
      <c r="H998">
        <f>VLOOKUP(Table7[[#This Row],[Customer_ID]],Table1[#All],3,FALSE)</f>
        <v>53</v>
      </c>
      <c r="I998" t="str">
        <f>VLOOKUP(Table7[[#This Row],[Customer_ID]],Table1[#All],4,FALSE)</f>
        <v>Male</v>
      </c>
      <c r="J998" t="str">
        <f>VLOOKUP(Table7[[#This Row],[Customer_ID]],Table1[#All],5,FALSE)</f>
        <v>Stevensshire</v>
      </c>
      <c r="K998" t="str">
        <f>VLOOKUP(Table7[[#This Row],[Customer_ID]],Table1[#All],6,FALSE)</f>
        <v>Missouri</v>
      </c>
      <c r="L998" t="str">
        <f>VLOOKUP(Table7[[#This Row],[Customer_ID]],Table1[#All],7,FALSE)</f>
        <v>USA</v>
      </c>
      <c r="M998" t="str">
        <f>VLOOKUP(Table7[[#This Row],[Customer_ID]],Table1[#All],8,FALSE)</f>
        <v>Platinum</v>
      </c>
      <c r="N998" t="s">
        <v>1644</v>
      </c>
      <c r="O998" t="str">
        <f>VLOOKUP(Table7[[#This Row],[Product_ID]],Table4_2[#All],3,FALSE)</f>
        <v>Electronics</v>
      </c>
      <c r="P998" t="str">
        <f>VLOOKUP(Table7[[#This Row],[Product_ID]],Table4_2[#All],4,FALSE)</f>
        <v>Accessories</v>
      </c>
      <c r="Q998">
        <f>VLOOKUP(Table7[[#This Row],[Product_ID]],Table4_2[#All],5,FALSE)</f>
        <v>177.98</v>
      </c>
      <c r="R998">
        <f>VLOOKUP(Table7[[#This Row],[Product_ID]],Table4_2[#All],6,FALSE)</f>
        <v>103</v>
      </c>
      <c r="S998" t="s">
        <v>1776</v>
      </c>
      <c r="T998" t="str">
        <f>VLOOKUP(Table7[[#This Row],[Store_ID]],Table5[#All],2,FALSE)</f>
        <v>Benson-Elliott</v>
      </c>
      <c r="U998" t="str">
        <f>VLOOKUP(Table7[[#This Row],[Store_ID]],Table5[#All],3,FALSE)</f>
        <v>East</v>
      </c>
      <c r="V998" t="str">
        <f>VLOOKUP(Table7[[#This Row],[Store_ID]],Table5[#All],4,FALSE)</f>
        <v>Port Josephberg</v>
      </c>
      <c r="W998" t="str">
        <f>VLOOKUP(Table7[[#This Row],[Store_ID]],Table5[#All],5,FALSE)</f>
        <v>Online</v>
      </c>
      <c r="X998">
        <v>4</v>
      </c>
      <c r="Y998">
        <v>826.55</v>
      </c>
      <c r="Z998">
        <v>0.28000000000000003</v>
      </c>
      <c r="AA998" t="s">
        <v>1824</v>
      </c>
      <c r="AB998">
        <v>2380.4639999999999</v>
      </c>
    </row>
    <row r="999" spans="1:28" x14ac:dyDescent="0.25">
      <c r="A999" t="s">
        <v>2823</v>
      </c>
      <c r="B999" s="2">
        <v>45805</v>
      </c>
      <c r="C999" t="s">
        <v>625</v>
      </c>
      <c r="D999" t="str">
        <f>VLOOKUP(Table7[[#This Row],[Customer_ID]],Table1[#All],2,FALSE)</f>
        <v>Christopher Stewart</v>
      </c>
      <c r="E999">
        <f t="shared" si="46"/>
        <v>28</v>
      </c>
      <c r="F999">
        <f t="shared" si="47"/>
        <v>5</v>
      </c>
      <c r="G999">
        <f t="shared" si="48"/>
        <v>2025</v>
      </c>
      <c r="H999">
        <f>VLOOKUP(Table7[[#This Row],[Customer_ID]],Table1[#All],3,FALSE)</f>
        <v>21</v>
      </c>
      <c r="I999" t="str">
        <f>VLOOKUP(Table7[[#This Row],[Customer_ID]],Table1[#All],4,FALSE)</f>
        <v>Male</v>
      </c>
      <c r="J999" t="str">
        <f>VLOOKUP(Table7[[#This Row],[Customer_ID]],Table1[#All],5,FALSE)</f>
        <v>Amandaside</v>
      </c>
      <c r="K999" t="str">
        <f>VLOOKUP(Table7[[#This Row],[Customer_ID]],Table1[#All],6,FALSE)</f>
        <v>New York</v>
      </c>
      <c r="L999" t="str">
        <f>VLOOKUP(Table7[[#This Row],[Customer_ID]],Table1[#All],7,FALSE)</f>
        <v>USA</v>
      </c>
      <c r="M999" t="str">
        <f>VLOOKUP(Table7[[#This Row],[Customer_ID]],Table1[#All],8,FALSE)</f>
        <v>Bronze</v>
      </c>
      <c r="N999" t="s">
        <v>1602</v>
      </c>
      <c r="O999" t="str">
        <f>VLOOKUP(Table7[[#This Row],[Product_ID]],Table4_2[#All],3,FALSE)</f>
        <v>Home</v>
      </c>
      <c r="P999" t="str">
        <f>VLOOKUP(Table7[[#This Row],[Product_ID]],Table4_2[#All],4,FALSE)</f>
        <v>Decor</v>
      </c>
      <c r="Q999">
        <f>VLOOKUP(Table7[[#This Row],[Product_ID]],Table4_2[#All],5,FALSE)</f>
        <v>234.80599999999998</v>
      </c>
      <c r="R999">
        <f>VLOOKUP(Table7[[#This Row],[Product_ID]],Table4_2[#All],6,FALSE)</f>
        <v>378</v>
      </c>
      <c r="S999" t="s">
        <v>1766</v>
      </c>
      <c r="T999" t="str">
        <f>VLOOKUP(Table7[[#This Row],[Store_ID]],Table5[#All],2,FALSE)</f>
        <v>Johnson-Wright</v>
      </c>
      <c r="U999" t="str">
        <f>VLOOKUP(Table7[[#This Row],[Store_ID]],Table5[#All],3,FALSE)</f>
        <v>North</v>
      </c>
      <c r="V999" t="str">
        <f>VLOOKUP(Table7[[#This Row],[Store_ID]],Table5[#All],4,FALSE)</f>
        <v>Hoodberg</v>
      </c>
      <c r="W999" t="str">
        <f>VLOOKUP(Table7[[#This Row],[Store_ID]],Table5[#All],5,FALSE)</f>
        <v>Outlet</v>
      </c>
      <c r="X999">
        <v>3</v>
      </c>
      <c r="Y999">
        <v>530.16999999999996</v>
      </c>
      <c r="Z999">
        <v>0.18</v>
      </c>
      <c r="AA999" t="s">
        <v>1826</v>
      </c>
      <c r="AB999">
        <v>1304.2182</v>
      </c>
    </row>
    <row r="1000" spans="1:28" x14ac:dyDescent="0.25">
      <c r="A1000" t="s">
        <v>2824</v>
      </c>
      <c r="B1000" s="2">
        <v>45522</v>
      </c>
      <c r="C1000" t="s">
        <v>1266</v>
      </c>
      <c r="D1000" t="str">
        <f>VLOOKUP(Table7[[#This Row],[Customer_ID]],Table1[#All],2,FALSE)</f>
        <v>Joseph Mendoza</v>
      </c>
      <c r="E1000">
        <f t="shared" si="46"/>
        <v>18</v>
      </c>
      <c r="F1000">
        <f t="shared" si="47"/>
        <v>8</v>
      </c>
      <c r="G1000">
        <f t="shared" si="48"/>
        <v>2024</v>
      </c>
      <c r="H1000">
        <f>VLOOKUP(Table7[[#This Row],[Customer_ID]],Table1[#All],3,FALSE)</f>
        <v>33</v>
      </c>
      <c r="I1000" t="str">
        <f>VLOOKUP(Table7[[#This Row],[Customer_ID]],Table1[#All],4,FALSE)</f>
        <v>Male</v>
      </c>
      <c r="J1000" t="str">
        <f>VLOOKUP(Table7[[#This Row],[Customer_ID]],Table1[#All],5,FALSE)</f>
        <v>Ashleymouth</v>
      </c>
      <c r="K1000" t="str">
        <f>VLOOKUP(Table7[[#This Row],[Customer_ID]],Table1[#All],6,FALSE)</f>
        <v>Maryland</v>
      </c>
      <c r="L1000" t="str">
        <f>VLOOKUP(Table7[[#This Row],[Customer_ID]],Table1[#All],7,FALSE)</f>
        <v>USA</v>
      </c>
      <c r="M1000" t="str">
        <f>VLOOKUP(Table7[[#This Row],[Customer_ID]],Table1[#All],8,FALSE)</f>
        <v>Gold</v>
      </c>
      <c r="N1000" t="s">
        <v>1616</v>
      </c>
      <c r="O1000" t="str">
        <f>VLOOKUP(Table7[[#This Row],[Product_ID]],Table4_2[#All],3,FALSE)</f>
        <v>Electronics</v>
      </c>
      <c r="P1000" t="str">
        <f>VLOOKUP(Table7[[#This Row],[Product_ID]],Table4_2[#All],4,FALSE)</f>
        <v>Computer</v>
      </c>
      <c r="Q1000">
        <f>VLOOKUP(Table7[[#This Row],[Product_ID]],Table4_2[#All],5,FALSE)</f>
        <v>419.28</v>
      </c>
      <c r="R1000">
        <f>VLOOKUP(Table7[[#This Row],[Product_ID]],Table4_2[#All],6,FALSE)</f>
        <v>86</v>
      </c>
      <c r="S1000" t="s">
        <v>1807</v>
      </c>
      <c r="T1000" t="str">
        <f>VLOOKUP(Table7[[#This Row],[Store_ID]],Table5[#All],2,FALSE)</f>
        <v>Holloway Ltd</v>
      </c>
      <c r="U1000" t="str">
        <f>VLOOKUP(Table7[[#This Row],[Store_ID]],Table5[#All],3,FALSE)</f>
        <v>North</v>
      </c>
      <c r="V1000" t="str">
        <f>VLOOKUP(Table7[[#This Row],[Store_ID]],Table5[#All],4,FALSE)</f>
        <v>Bensonhaven</v>
      </c>
      <c r="W1000" t="str">
        <f>VLOOKUP(Table7[[#This Row],[Store_ID]],Table5[#All],5,FALSE)</f>
        <v>Flagship</v>
      </c>
      <c r="X1000">
        <v>3</v>
      </c>
      <c r="Y1000">
        <v>336.17</v>
      </c>
      <c r="Z1000">
        <v>0.04</v>
      </c>
      <c r="AA1000" t="s">
        <v>1829</v>
      </c>
      <c r="AB1000">
        <v>968.16959999999995</v>
      </c>
    </row>
    <row r="1001" spans="1:28" x14ac:dyDescent="0.25">
      <c r="A1001" t="s">
        <v>2825</v>
      </c>
      <c r="B1001" s="2">
        <v>45304</v>
      </c>
      <c r="C1001" t="s">
        <v>1307</v>
      </c>
      <c r="D1001" t="str">
        <f>VLOOKUP(Table7[[#This Row],[Customer_ID]],Table1[#All],2,FALSE)</f>
        <v>Holly Robinson</v>
      </c>
      <c r="E1001">
        <f t="shared" si="46"/>
        <v>13</v>
      </c>
      <c r="F1001">
        <f t="shared" si="47"/>
        <v>1</v>
      </c>
      <c r="G1001">
        <f t="shared" si="48"/>
        <v>2024</v>
      </c>
      <c r="H1001">
        <f>VLOOKUP(Table7[[#This Row],[Customer_ID]],Table1[#All],3,FALSE)</f>
        <v>45</v>
      </c>
      <c r="I1001" t="str">
        <f>VLOOKUP(Table7[[#This Row],[Customer_ID]],Table1[#All],4,FALSE)</f>
        <v>Female</v>
      </c>
      <c r="J1001" t="str">
        <f>VLOOKUP(Table7[[#This Row],[Customer_ID]],Table1[#All],5,FALSE)</f>
        <v>East Amy</v>
      </c>
      <c r="K1001" t="str">
        <f>VLOOKUP(Table7[[#This Row],[Customer_ID]],Table1[#All],6,FALSE)</f>
        <v>Washington</v>
      </c>
      <c r="L1001" t="str">
        <f>VLOOKUP(Table7[[#This Row],[Customer_ID]],Table1[#All],7,FALSE)</f>
        <v>USA</v>
      </c>
      <c r="M1001" t="str">
        <f>VLOOKUP(Table7[[#This Row],[Customer_ID]],Table1[#All],8,FALSE)</f>
        <v>Platinum</v>
      </c>
      <c r="N1001" t="s">
        <v>1710</v>
      </c>
      <c r="O1001" t="str">
        <f>VLOOKUP(Table7[[#This Row],[Product_ID]],Table4_2[#All],3,FALSE)</f>
        <v>Sports</v>
      </c>
      <c r="P1001" t="str">
        <f>VLOOKUP(Table7[[#This Row],[Product_ID]],Table4_2[#All],4,FALSE)</f>
        <v>Equipment</v>
      </c>
      <c r="Q1001">
        <f>VLOOKUP(Table7[[#This Row],[Product_ID]],Table4_2[#All],5,FALSE)</f>
        <v>285.54000000000002</v>
      </c>
      <c r="R1001">
        <f>VLOOKUP(Table7[[#This Row],[Product_ID]],Table4_2[#All],6,FALSE)</f>
        <v>358</v>
      </c>
      <c r="S1001" t="s">
        <v>1782</v>
      </c>
      <c r="T1001" t="str">
        <f>VLOOKUP(Table7[[#This Row],[Store_ID]],Table5[#All],2,FALSE)</f>
        <v>Bean, Jones and Park</v>
      </c>
      <c r="U1001" t="str">
        <f>VLOOKUP(Table7[[#This Row],[Store_ID]],Table5[#All],3,FALSE)</f>
        <v>West</v>
      </c>
      <c r="V1001" t="str">
        <f>VLOOKUP(Table7[[#This Row],[Store_ID]],Table5[#All],4,FALSE)</f>
        <v>Thompsonborough</v>
      </c>
      <c r="W1001" t="str">
        <f>VLOOKUP(Table7[[#This Row],[Store_ID]],Table5[#All],5,FALSE)</f>
        <v>Online</v>
      </c>
      <c r="X1001">
        <v>4</v>
      </c>
      <c r="Y1001">
        <v>22.51</v>
      </c>
      <c r="Z1001">
        <v>0.27</v>
      </c>
      <c r="AA1001" t="s">
        <v>1826</v>
      </c>
      <c r="AB1001">
        <v>65.729200000000006</v>
      </c>
    </row>
    <row r="1002" spans="1:28" x14ac:dyDescent="0.25">
      <c r="A1002" t="s">
        <v>2826</v>
      </c>
      <c r="B1002" s="2">
        <v>45456</v>
      </c>
      <c r="C1002" t="s">
        <v>625</v>
      </c>
      <c r="D1002" t="str">
        <f>VLOOKUP(Table7[[#This Row],[Customer_ID]],Table1[#All],2,FALSE)</f>
        <v>Christopher Stewart</v>
      </c>
      <c r="E1002">
        <f t="shared" si="46"/>
        <v>13</v>
      </c>
      <c r="F1002">
        <f t="shared" si="47"/>
        <v>6</v>
      </c>
      <c r="G1002">
        <f t="shared" si="48"/>
        <v>2024</v>
      </c>
      <c r="H1002">
        <f>VLOOKUP(Table7[[#This Row],[Customer_ID]],Table1[#All],3,FALSE)</f>
        <v>21</v>
      </c>
      <c r="I1002" t="str">
        <f>VLOOKUP(Table7[[#This Row],[Customer_ID]],Table1[#All],4,FALSE)</f>
        <v>Male</v>
      </c>
      <c r="J1002" t="str">
        <f>VLOOKUP(Table7[[#This Row],[Customer_ID]],Table1[#All],5,FALSE)</f>
        <v>Amandaside</v>
      </c>
      <c r="K1002" t="str">
        <f>VLOOKUP(Table7[[#This Row],[Customer_ID]],Table1[#All],6,FALSE)</f>
        <v>New York</v>
      </c>
      <c r="L1002" t="str">
        <f>VLOOKUP(Table7[[#This Row],[Customer_ID]],Table1[#All],7,FALSE)</f>
        <v>USA</v>
      </c>
      <c r="M1002" t="str">
        <f>VLOOKUP(Table7[[#This Row],[Customer_ID]],Table1[#All],8,FALSE)</f>
        <v>Bronze</v>
      </c>
      <c r="N1002" t="s">
        <v>1666</v>
      </c>
      <c r="O1002" t="str">
        <f>VLOOKUP(Table7[[#This Row],[Product_ID]],Table4_2[#All],3,FALSE)</f>
        <v>Beauty</v>
      </c>
      <c r="P1002" t="str">
        <f>VLOOKUP(Table7[[#This Row],[Product_ID]],Table4_2[#All],4,FALSE)</f>
        <v>Haircare</v>
      </c>
      <c r="Q1002">
        <f>VLOOKUP(Table7[[#This Row],[Product_ID]],Table4_2[#All],5,FALSE)</f>
        <v>17.309999999999999</v>
      </c>
      <c r="R1002">
        <f>VLOOKUP(Table7[[#This Row],[Product_ID]],Table4_2[#All],6,FALSE)</f>
        <v>399</v>
      </c>
      <c r="S1002" t="s">
        <v>1761</v>
      </c>
      <c r="T1002" t="str">
        <f>VLOOKUP(Table7[[#This Row],[Store_ID]],Table5[#All],2,FALSE)</f>
        <v>Black-Horn</v>
      </c>
      <c r="U1002" t="str">
        <f>VLOOKUP(Table7[[#This Row],[Store_ID]],Table5[#All],3,FALSE)</f>
        <v>South</v>
      </c>
      <c r="V1002" t="str">
        <f>VLOOKUP(Table7[[#This Row],[Store_ID]],Table5[#All],4,FALSE)</f>
        <v>North Nancyview</v>
      </c>
      <c r="W1002" t="str">
        <f>VLOOKUP(Table7[[#This Row],[Store_ID]],Table5[#All],5,FALSE)</f>
        <v>Outlet</v>
      </c>
      <c r="X1002">
        <v>2</v>
      </c>
      <c r="Y1002">
        <v>909.51</v>
      </c>
      <c r="Z1002">
        <v>0.27</v>
      </c>
      <c r="AA1002" t="s">
        <v>1824</v>
      </c>
      <c r="AB1002">
        <v>1327.8846000000001</v>
      </c>
    </row>
    <row r="1003" spans="1:28" x14ac:dyDescent="0.25">
      <c r="A1003" t="s">
        <v>2827</v>
      </c>
      <c r="B1003" s="2">
        <v>45776</v>
      </c>
      <c r="C1003" t="s">
        <v>198</v>
      </c>
      <c r="D1003" t="str">
        <f>VLOOKUP(Table7[[#This Row],[Customer_ID]],Table1[#All],2,FALSE)</f>
        <v>Debra Liu</v>
      </c>
      <c r="E1003">
        <f t="shared" si="46"/>
        <v>29</v>
      </c>
      <c r="F1003">
        <f t="shared" si="47"/>
        <v>4</v>
      </c>
      <c r="G1003">
        <f t="shared" si="48"/>
        <v>2025</v>
      </c>
      <c r="H1003">
        <f>VLOOKUP(Table7[[#This Row],[Customer_ID]],Table1[#All],3,FALSE)</f>
        <v>55</v>
      </c>
      <c r="I1003" t="str">
        <f>VLOOKUP(Table7[[#This Row],[Customer_ID]],Table1[#All],4,FALSE)</f>
        <v>Male</v>
      </c>
      <c r="J1003" t="str">
        <f>VLOOKUP(Table7[[#This Row],[Customer_ID]],Table1[#All],5,FALSE)</f>
        <v>South Timtown</v>
      </c>
      <c r="K1003" t="str">
        <f>VLOOKUP(Table7[[#This Row],[Customer_ID]],Table1[#All],6,FALSE)</f>
        <v>Minnesota</v>
      </c>
      <c r="L1003" t="str">
        <f>VLOOKUP(Table7[[#This Row],[Customer_ID]],Table1[#All],7,FALSE)</f>
        <v>USA</v>
      </c>
      <c r="M1003" t="str">
        <f>VLOOKUP(Table7[[#This Row],[Customer_ID]],Table1[#All],8,FALSE)</f>
        <v>Bronze</v>
      </c>
      <c r="N1003" t="s">
        <v>1686</v>
      </c>
      <c r="O1003" t="str">
        <f>VLOOKUP(Table7[[#This Row],[Product_ID]],Table4_2[#All],3,FALSE)</f>
        <v>Clothing</v>
      </c>
      <c r="P1003" t="str">
        <f>VLOOKUP(Table7[[#This Row],[Product_ID]],Table4_2[#All],4,FALSE)</f>
        <v>Bottoms</v>
      </c>
      <c r="Q1003">
        <f>VLOOKUP(Table7[[#This Row],[Product_ID]],Table4_2[#All],5,FALSE)</f>
        <v>218.22</v>
      </c>
      <c r="R1003">
        <f>VLOOKUP(Table7[[#This Row],[Product_ID]],Table4_2[#All],6,FALSE)</f>
        <v>224</v>
      </c>
      <c r="S1003" t="s">
        <v>1799</v>
      </c>
      <c r="T1003" t="str">
        <f>VLOOKUP(Table7[[#This Row],[Store_ID]],Table5[#All],2,FALSE)</f>
        <v>Mcdonald Inc</v>
      </c>
      <c r="U1003" t="str">
        <f>VLOOKUP(Table7[[#This Row],[Store_ID]],Table5[#All],3,FALSE)</f>
        <v>South</v>
      </c>
      <c r="V1003" t="str">
        <f>VLOOKUP(Table7[[#This Row],[Store_ID]],Table5[#All],4,FALSE)</f>
        <v>Christopherland</v>
      </c>
      <c r="W1003" t="str">
        <f>VLOOKUP(Table7[[#This Row],[Store_ID]],Table5[#All],5,FALSE)</f>
        <v>Outlet</v>
      </c>
      <c r="X1003">
        <v>4</v>
      </c>
      <c r="Y1003">
        <v>593.84</v>
      </c>
      <c r="Z1003">
        <v>0.24</v>
      </c>
      <c r="AA1003" t="s">
        <v>1826</v>
      </c>
      <c r="AB1003">
        <v>1805.2736</v>
      </c>
    </row>
    <row r="1004" spans="1:28" x14ac:dyDescent="0.25">
      <c r="A1004" t="s">
        <v>2828</v>
      </c>
      <c r="B1004" s="2">
        <v>45566</v>
      </c>
      <c r="C1004" t="s">
        <v>384</v>
      </c>
      <c r="D1004" t="str">
        <f>VLOOKUP(Table7[[#This Row],[Customer_ID]],Table1[#All],2,FALSE)</f>
        <v>Amy Walker</v>
      </c>
      <c r="E1004">
        <f t="shared" si="46"/>
        <v>1</v>
      </c>
      <c r="F1004">
        <f t="shared" si="47"/>
        <v>10</v>
      </c>
      <c r="G1004">
        <f t="shared" si="48"/>
        <v>2024</v>
      </c>
      <c r="H1004">
        <f>VLOOKUP(Table7[[#This Row],[Customer_ID]],Table1[#All],3,FALSE)</f>
        <v>27</v>
      </c>
      <c r="I1004" t="str">
        <f>VLOOKUP(Table7[[#This Row],[Customer_ID]],Table1[#All],4,FALSE)</f>
        <v>Male</v>
      </c>
      <c r="J1004" t="str">
        <f>VLOOKUP(Table7[[#This Row],[Customer_ID]],Table1[#All],5,FALSE)</f>
        <v>Smithland</v>
      </c>
      <c r="K1004" t="str">
        <f>VLOOKUP(Table7[[#This Row],[Customer_ID]],Table1[#All],6,FALSE)</f>
        <v>West Virginia</v>
      </c>
      <c r="L1004" t="str">
        <f>VLOOKUP(Table7[[#This Row],[Customer_ID]],Table1[#All],7,FALSE)</f>
        <v>USA</v>
      </c>
      <c r="M1004" t="str">
        <f>VLOOKUP(Table7[[#This Row],[Customer_ID]],Table1[#All],8,FALSE)</f>
        <v>Silver</v>
      </c>
      <c r="N1004" t="s">
        <v>1694</v>
      </c>
      <c r="O1004" t="str">
        <f>VLOOKUP(Table7[[#This Row],[Product_ID]],Table4_2[#All],3,FALSE)</f>
        <v>Sports</v>
      </c>
      <c r="P1004" t="str">
        <f>VLOOKUP(Table7[[#This Row],[Product_ID]],Table4_2[#All],4,FALSE)</f>
        <v>Team Sports</v>
      </c>
      <c r="Q1004">
        <f>VLOOKUP(Table7[[#This Row],[Product_ID]],Table4_2[#All],5,FALSE)</f>
        <v>107.06</v>
      </c>
      <c r="R1004">
        <f>VLOOKUP(Table7[[#This Row],[Product_ID]],Table4_2[#All],6,FALSE)</f>
        <v>359</v>
      </c>
      <c r="S1004" t="s">
        <v>1789</v>
      </c>
      <c r="T1004" t="str">
        <f>VLOOKUP(Table7[[#This Row],[Store_ID]],Table5[#All],2,FALSE)</f>
        <v>Hill, Wagner and Ballard</v>
      </c>
      <c r="U1004" t="str">
        <f>VLOOKUP(Table7[[#This Row],[Store_ID]],Table5[#All],3,FALSE)</f>
        <v>East</v>
      </c>
      <c r="V1004" t="str">
        <f>VLOOKUP(Table7[[#This Row],[Store_ID]],Table5[#All],4,FALSE)</f>
        <v>East Davidville</v>
      </c>
      <c r="W1004" t="str">
        <f>VLOOKUP(Table7[[#This Row],[Store_ID]],Table5[#All],5,FALSE)</f>
        <v>Online</v>
      </c>
      <c r="X1004">
        <v>3</v>
      </c>
      <c r="Y1004">
        <v>909.11</v>
      </c>
      <c r="Z1004">
        <v>0.23</v>
      </c>
      <c r="AA1004" t="s">
        <v>1829</v>
      </c>
      <c r="AB1004">
        <v>2100.0441000000001</v>
      </c>
    </row>
    <row r="1005" spans="1:28" x14ac:dyDescent="0.25">
      <c r="A1005" t="s">
        <v>2829</v>
      </c>
      <c r="B1005" s="2">
        <v>45542</v>
      </c>
      <c r="C1005" t="s">
        <v>1243</v>
      </c>
      <c r="D1005" t="str">
        <f>VLOOKUP(Table7[[#This Row],[Customer_ID]],Table1[#All],2,FALSE)</f>
        <v>John Donaldson</v>
      </c>
      <c r="E1005">
        <f t="shared" si="46"/>
        <v>7</v>
      </c>
      <c r="F1005">
        <f t="shared" si="47"/>
        <v>9</v>
      </c>
      <c r="G1005">
        <f t="shared" si="48"/>
        <v>2024</v>
      </c>
      <c r="H1005">
        <f>VLOOKUP(Table7[[#This Row],[Customer_ID]],Table1[#All],3,FALSE)</f>
        <v>27</v>
      </c>
      <c r="I1005" t="str">
        <f>VLOOKUP(Table7[[#This Row],[Customer_ID]],Table1[#All],4,FALSE)</f>
        <v>Male</v>
      </c>
      <c r="J1005" t="str">
        <f>VLOOKUP(Table7[[#This Row],[Customer_ID]],Table1[#All],5,FALSE)</f>
        <v>New Edward</v>
      </c>
      <c r="K1005" t="str">
        <f>VLOOKUP(Table7[[#This Row],[Customer_ID]],Table1[#All],6,FALSE)</f>
        <v>Maine</v>
      </c>
      <c r="L1005" t="str">
        <f>VLOOKUP(Table7[[#This Row],[Customer_ID]],Table1[#All],7,FALSE)</f>
        <v>USA</v>
      </c>
      <c r="M1005" t="str">
        <f>VLOOKUP(Table7[[#This Row],[Customer_ID]],Table1[#All],8,FALSE)</f>
        <v>Bronze</v>
      </c>
      <c r="N1005" t="s">
        <v>1596</v>
      </c>
      <c r="O1005" t="str">
        <f>VLOOKUP(Table7[[#This Row],[Product_ID]],Table4_2[#All],3,FALSE)</f>
        <v>Sports</v>
      </c>
      <c r="P1005" t="str">
        <f>VLOOKUP(Table7[[#This Row],[Product_ID]],Table4_2[#All],4,FALSE)</f>
        <v>Outdoor</v>
      </c>
      <c r="Q1005">
        <f>VLOOKUP(Table7[[#This Row],[Product_ID]],Table4_2[#All],5,FALSE)</f>
        <v>166.06</v>
      </c>
      <c r="R1005">
        <f>VLOOKUP(Table7[[#This Row],[Product_ID]],Table4_2[#All],6,FALSE)</f>
        <v>340</v>
      </c>
      <c r="S1005" t="s">
        <v>1757</v>
      </c>
      <c r="T1005" t="str">
        <f>VLOOKUP(Table7[[#This Row],[Store_ID]],Table5[#All],2,FALSE)</f>
        <v>Martinez, Adkins and Johnson</v>
      </c>
      <c r="U1005" t="str">
        <f>VLOOKUP(Table7[[#This Row],[Store_ID]],Table5[#All],3,FALSE)</f>
        <v>North</v>
      </c>
      <c r="V1005" t="str">
        <f>VLOOKUP(Table7[[#This Row],[Store_ID]],Table5[#All],4,FALSE)</f>
        <v>Danielmouth</v>
      </c>
      <c r="W1005" t="str">
        <f>VLOOKUP(Table7[[#This Row],[Store_ID]],Table5[#All],5,FALSE)</f>
        <v>Flagship</v>
      </c>
      <c r="X1005">
        <v>4</v>
      </c>
      <c r="Y1005">
        <v>996.85</v>
      </c>
      <c r="Z1005">
        <v>0.24</v>
      </c>
      <c r="AA1005" t="s">
        <v>1826</v>
      </c>
      <c r="AB1005">
        <v>3030.424</v>
      </c>
    </row>
    <row r="1006" spans="1:28" x14ac:dyDescent="0.25">
      <c r="A1006" t="s">
        <v>2830</v>
      </c>
      <c r="B1006" s="2">
        <v>45834</v>
      </c>
      <c r="C1006" t="s">
        <v>948</v>
      </c>
      <c r="D1006" t="str">
        <f>VLOOKUP(Table7[[#This Row],[Customer_ID]],Table1[#All],2,FALSE)</f>
        <v>Matthew Avery</v>
      </c>
      <c r="E1006">
        <f t="shared" si="46"/>
        <v>26</v>
      </c>
      <c r="F1006">
        <f t="shared" si="47"/>
        <v>6</v>
      </c>
      <c r="G1006">
        <f t="shared" si="48"/>
        <v>2025</v>
      </c>
      <c r="H1006">
        <f>VLOOKUP(Table7[[#This Row],[Customer_ID]],Table1[#All],3,FALSE)</f>
        <v>29</v>
      </c>
      <c r="I1006" t="str">
        <f>VLOOKUP(Table7[[#This Row],[Customer_ID]],Table1[#All],4,FALSE)</f>
        <v>Male</v>
      </c>
      <c r="J1006" t="str">
        <f>VLOOKUP(Table7[[#This Row],[Customer_ID]],Table1[#All],5,FALSE)</f>
        <v>Lake Melissashire</v>
      </c>
      <c r="K1006" t="str">
        <f>VLOOKUP(Table7[[#This Row],[Customer_ID]],Table1[#All],6,FALSE)</f>
        <v>Oregon</v>
      </c>
      <c r="L1006" t="str">
        <f>VLOOKUP(Table7[[#This Row],[Customer_ID]],Table1[#All],7,FALSE)</f>
        <v>USA</v>
      </c>
      <c r="M1006" t="str">
        <f>VLOOKUP(Table7[[#This Row],[Customer_ID]],Table1[#All],8,FALSE)</f>
        <v>Silver</v>
      </c>
      <c r="N1006" t="s">
        <v>1543</v>
      </c>
      <c r="O1006" t="str">
        <f>VLOOKUP(Table7[[#This Row],[Product_ID]],Table4_2[#All],3,FALSE)</f>
        <v>Electronics</v>
      </c>
      <c r="P1006" t="str">
        <f>VLOOKUP(Table7[[#This Row],[Product_ID]],Table4_2[#All],4,FALSE)</f>
        <v>Computer</v>
      </c>
      <c r="Q1006">
        <f>VLOOKUP(Table7[[#This Row],[Product_ID]],Table4_2[#All],5,FALSE)</f>
        <v>112.42</v>
      </c>
      <c r="R1006">
        <f>VLOOKUP(Table7[[#This Row],[Product_ID]],Table4_2[#All],6,FALSE)</f>
        <v>416</v>
      </c>
      <c r="S1006" t="s">
        <v>1807</v>
      </c>
      <c r="T1006" t="str">
        <f>VLOOKUP(Table7[[#This Row],[Store_ID]],Table5[#All],2,FALSE)</f>
        <v>Holloway Ltd</v>
      </c>
      <c r="U1006" t="str">
        <f>VLOOKUP(Table7[[#This Row],[Store_ID]],Table5[#All],3,FALSE)</f>
        <v>North</v>
      </c>
      <c r="V1006" t="str">
        <f>VLOOKUP(Table7[[#This Row],[Store_ID]],Table5[#All],4,FALSE)</f>
        <v>Bensonhaven</v>
      </c>
      <c r="W1006" t="str">
        <f>VLOOKUP(Table7[[#This Row],[Store_ID]],Table5[#All],5,FALSE)</f>
        <v>Flagship</v>
      </c>
      <c r="X1006">
        <v>1</v>
      </c>
      <c r="Y1006">
        <v>522.69000000000005</v>
      </c>
      <c r="Z1006">
        <v>0.06</v>
      </c>
      <c r="AA1006" t="s">
        <v>1829</v>
      </c>
      <c r="AB1006">
        <v>491.32860000000011</v>
      </c>
    </row>
    <row r="1007" spans="1:28" x14ac:dyDescent="0.25">
      <c r="A1007" t="s">
        <v>2831</v>
      </c>
      <c r="B1007" s="2">
        <v>45405</v>
      </c>
      <c r="C1007" t="s">
        <v>637</v>
      </c>
      <c r="D1007" t="str">
        <f>VLOOKUP(Table7[[#This Row],[Customer_ID]],Table1[#All],2,FALSE)</f>
        <v>Ashley Ferguson</v>
      </c>
      <c r="E1007">
        <f t="shared" si="46"/>
        <v>23</v>
      </c>
      <c r="F1007">
        <f t="shared" si="47"/>
        <v>4</v>
      </c>
      <c r="G1007">
        <f t="shared" si="48"/>
        <v>2024</v>
      </c>
      <c r="H1007">
        <f>VLOOKUP(Table7[[#This Row],[Customer_ID]],Table1[#All],3,FALSE)</f>
        <v>46</v>
      </c>
      <c r="I1007" t="str">
        <f>VLOOKUP(Table7[[#This Row],[Customer_ID]],Table1[#All],4,FALSE)</f>
        <v>Male</v>
      </c>
      <c r="J1007" t="str">
        <f>VLOOKUP(Table7[[#This Row],[Customer_ID]],Table1[#All],5,FALSE)</f>
        <v>Sarahmouth</v>
      </c>
      <c r="K1007" t="str">
        <f>VLOOKUP(Table7[[#This Row],[Customer_ID]],Table1[#All],6,FALSE)</f>
        <v>Pennsylvania</v>
      </c>
      <c r="L1007" t="str">
        <f>VLOOKUP(Table7[[#This Row],[Customer_ID]],Table1[#All],7,FALSE)</f>
        <v>USA</v>
      </c>
      <c r="M1007" t="str">
        <f>VLOOKUP(Table7[[#This Row],[Customer_ID]],Table1[#All],8,FALSE)</f>
        <v>Gold</v>
      </c>
      <c r="N1007" t="s">
        <v>1656</v>
      </c>
      <c r="O1007" t="str">
        <f>VLOOKUP(Table7[[#This Row],[Product_ID]],Table4_2[#All],3,FALSE)</f>
        <v>Sports</v>
      </c>
      <c r="P1007" t="str">
        <f>VLOOKUP(Table7[[#This Row],[Product_ID]],Table4_2[#All],4,FALSE)</f>
        <v>Accessories</v>
      </c>
      <c r="Q1007">
        <f>VLOOKUP(Table7[[#This Row],[Product_ID]],Table4_2[#All],5,FALSE)</f>
        <v>434.84</v>
      </c>
      <c r="R1007">
        <f>VLOOKUP(Table7[[#This Row],[Product_ID]],Table4_2[#All],6,FALSE)</f>
        <v>185</v>
      </c>
      <c r="S1007" t="s">
        <v>1766</v>
      </c>
      <c r="T1007" t="str">
        <f>VLOOKUP(Table7[[#This Row],[Store_ID]],Table5[#All],2,FALSE)</f>
        <v>Johnson-Wright</v>
      </c>
      <c r="U1007" t="str">
        <f>VLOOKUP(Table7[[#This Row],[Store_ID]],Table5[#All],3,FALSE)</f>
        <v>North</v>
      </c>
      <c r="V1007" t="str">
        <f>VLOOKUP(Table7[[#This Row],[Store_ID]],Table5[#All],4,FALSE)</f>
        <v>Hoodberg</v>
      </c>
      <c r="W1007" t="str">
        <f>VLOOKUP(Table7[[#This Row],[Store_ID]],Table5[#All],5,FALSE)</f>
        <v>Outlet</v>
      </c>
      <c r="X1007">
        <v>3</v>
      </c>
      <c r="Y1007">
        <v>261.05</v>
      </c>
      <c r="Z1007">
        <v>0.12</v>
      </c>
      <c r="AA1007" t="s">
        <v>1826</v>
      </c>
      <c r="AB1007">
        <v>689.17200000000014</v>
      </c>
    </row>
    <row r="1008" spans="1:28" x14ac:dyDescent="0.25">
      <c r="A1008" t="s">
        <v>2832</v>
      </c>
      <c r="B1008" s="2">
        <v>45918</v>
      </c>
      <c r="C1008" t="s">
        <v>314</v>
      </c>
      <c r="D1008" t="str">
        <f>VLOOKUP(Table7[[#This Row],[Customer_ID]],Table1[#All],2,FALSE)</f>
        <v>Melissa Duffy MD</v>
      </c>
      <c r="E1008">
        <f t="shared" si="46"/>
        <v>18</v>
      </c>
      <c r="F1008">
        <f t="shared" si="47"/>
        <v>9</v>
      </c>
      <c r="G1008">
        <f t="shared" si="48"/>
        <v>2025</v>
      </c>
      <c r="H1008">
        <f>VLOOKUP(Table7[[#This Row],[Customer_ID]],Table1[#All],3,FALSE)</f>
        <v>58</v>
      </c>
      <c r="I1008" t="str">
        <f>VLOOKUP(Table7[[#This Row],[Customer_ID]],Table1[#All],4,FALSE)</f>
        <v>Female</v>
      </c>
      <c r="J1008" t="str">
        <f>VLOOKUP(Table7[[#This Row],[Customer_ID]],Table1[#All],5,FALSE)</f>
        <v>East Jenna</v>
      </c>
      <c r="K1008" t="str">
        <f>VLOOKUP(Table7[[#This Row],[Customer_ID]],Table1[#All],6,FALSE)</f>
        <v>South Carolina</v>
      </c>
      <c r="L1008" t="str">
        <f>VLOOKUP(Table7[[#This Row],[Customer_ID]],Table1[#All],7,FALSE)</f>
        <v>USA</v>
      </c>
      <c r="M1008" t="str">
        <f>VLOOKUP(Table7[[#This Row],[Customer_ID]],Table1[#All],8,FALSE)</f>
        <v>Bronze</v>
      </c>
      <c r="N1008" t="s">
        <v>1594</v>
      </c>
      <c r="O1008" t="str">
        <f>VLOOKUP(Table7[[#This Row],[Product_ID]],Table4_2[#All],3,FALSE)</f>
        <v>Clothing</v>
      </c>
      <c r="P1008" t="str">
        <f>VLOOKUP(Table7[[#This Row],[Product_ID]],Table4_2[#All],4,FALSE)</f>
        <v>Tops</v>
      </c>
      <c r="Q1008">
        <f>VLOOKUP(Table7[[#This Row],[Product_ID]],Table4_2[#All],5,FALSE)</f>
        <v>265.73266666666666</v>
      </c>
      <c r="R1008">
        <f>VLOOKUP(Table7[[#This Row],[Product_ID]],Table4_2[#All],6,FALSE)</f>
        <v>360</v>
      </c>
      <c r="S1008" t="s">
        <v>1807</v>
      </c>
      <c r="T1008" t="str">
        <f>VLOOKUP(Table7[[#This Row],[Store_ID]],Table5[#All],2,FALSE)</f>
        <v>Holloway Ltd</v>
      </c>
      <c r="U1008" t="str">
        <f>VLOOKUP(Table7[[#This Row],[Store_ID]],Table5[#All],3,FALSE)</f>
        <v>North</v>
      </c>
      <c r="V1008" t="str">
        <f>VLOOKUP(Table7[[#This Row],[Store_ID]],Table5[#All],4,FALSE)</f>
        <v>Bensonhaven</v>
      </c>
      <c r="W1008" t="str">
        <f>VLOOKUP(Table7[[#This Row],[Store_ID]],Table5[#All],5,FALSE)</f>
        <v>Flagship</v>
      </c>
      <c r="X1008">
        <v>3</v>
      </c>
      <c r="Y1008">
        <v>644.73</v>
      </c>
      <c r="Z1008">
        <v>0.01</v>
      </c>
      <c r="AA1008" t="s">
        <v>1829</v>
      </c>
      <c r="AB1008">
        <v>1914.8480999999999</v>
      </c>
    </row>
    <row r="1009" spans="1:28" x14ac:dyDescent="0.25">
      <c r="A1009" t="s">
        <v>2833</v>
      </c>
      <c r="B1009" s="2">
        <v>45217</v>
      </c>
      <c r="C1009" t="s">
        <v>648</v>
      </c>
      <c r="D1009" t="str">
        <f>VLOOKUP(Table7[[#This Row],[Customer_ID]],Table1[#All],2,FALSE)</f>
        <v>Wanda Snyder</v>
      </c>
      <c r="E1009">
        <f t="shared" si="46"/>
        <v>18</v>
      </c>
      <c r="F1009">
        <f t="shared" si="47"/>
        <v>10</v>
      </c>
      <c r="G1009">
        <f t="shared" si="48"/>
        <v>2023</v>
      </c>
      <c r="H1009">
        <f>VLOOKUP(Table7[[#This Row],[Customer_ID]],Table1[#All],3,FALSE)</f>
        <v>54</v>
      </c>
      <c r="I1009" t="str">
        <f>VLOOKUP(Table7[[#This Row],[Customer_ID]],Table1[#All],4,FALSE)</f>
        <v>Male</v>
      </c>
      <c r="J1009" t="str">
        <f>VLOOKUP(Table7[[#This Row],[Customer_ID]],Table1[#All],5,FALSE)</f>
        <v>Frostmouth</v>
      </c>
      <c r="K1009" t="str">
        <f>VLOOKUP(Table7[[#This Row],[Customer_ID]],Table1[#All],6,FALSE)</f>
        <v>Vermont</v>
      </c>
      <c r="L1009" t="str">
        <f>VLOOKUP(Table7[[#This Row],[Customer_ID]],Table1[#All],7,FALSE)</f>
        <v>USA</v>
      </c>
      <c r="M1009" t="str">
        <f>VLOOKUP(Table7[[#This Row],[Customer_ID]],Table1[#All],8,FALSE)</f>
        <v>Bronze</v>
      </c>
      <c r="N1009" t="s">
        <v>1698</v>
      </c>
      <c r="O1009" t="str">
        <f>VLOOKUP(Table7[[#This Row],[Product_ID]],Table4_2[#All],3,FALSE)</f>
        <v>Clothing</v>
      </c>
      <c r="P1009" t="str">
        <f>VLOOKUP(Table7[[#This Row],[Product_ID]],Table4_2[#All],4,FALSE)</f>
        <v>Footwear</v>
      </c>
      <c r="Q1009">
        <f>VLOOKUP(Table7[[#This Row],[Product_ID]],Table4_2[#All],5,FALSE)</f>
        <v>158.13999999999999</v>
      </c>
      <c r="R1009">
        <f>VLOOKUP(Table7[[#This Row],[Product_ID]],Table4_2[#All],6,FALSE)</f>
        <v>82</v>
      </c>
      <c r="S1009" t="s">
        <v>1761</v>
      </c>
      <c r="T1009" t="str">
        <f>VLOOKUP(Table7[[#This Row],[Store_ID]],Table5[#All],2,FALSE)</f>
        <v>Black-Horn</v>
      </c>
      <c r="U1009" t="str">
        <f>VLOOKUP(Table7[[#This Row],[Store_ID]],Table5[#All],3,FALSE)</f>
        <v>South</v>
      </c>
      <c r="V1009" t="str">
        <f>VLOOKUP(Table7[[#This Row],[Store_ID]],Table5[#All],4,FALSE)</f>
        <v>North Nancyview</v>
      </c>
      <c r="W1009" t="str">
        <f>VLOOKUP(Table7[[#This Row],[Store_ID]],Table5[#All],5,FALSE)</f>
        <v>Outlet</v>
      </c>
      <c r="X1009">
        <v>2</v>
      </c>
      <c r="Y1009">
        <v>541.52</v>
      </c>
      <c r="Z1009">
        <v>0.26</v>
      </c>
      <c r="AA1009" t="s">
        <v>1826</v>
      </c>
      <c r="AB1009">
        <v>801.44959999999992</v>
      </c>
    </row>
    <row r="1010" spans="1:28" x14ac:dyDescent="0.25">
      <c r="A1010" t="s">
        <v>2834</v>
      </c>
      <c r="B1010" s="2">
        <v>45259</v>
      </c>
      <c r="C1010" t="s">
        <v>1322</v>
      </c>
      <c r="D1010" t="str">
        <f>VLOOKUP(Table7[[#This Row],[Customer_ID]],Table1[#All],2,FALSE)</f>
        <v>Jeanette Nichols</v>
      </c>
      <c r="E1010">
        <f t="shared" si="46"/>
        <v>29</v>
      </c>
      <c r="F1010">
        <f t="shared" si="47"/>
        <v>11</v>
      </c>
      <c r="G1010">
        <f t="shared" si="48"/>
        <v>2023</v>
      </c>
      <c r="H1010">
        <f>VLOOKUP(Table7[[#This Row],[Customer_ID]],Table1[#All],3,FALSE)</f>
        <v>28</v>
      </c>
      <c r="I1010" t="str">
        <f>VLOOKUP(Table7[[#This Row],[Customer_ID]],Table1[#All],4,FALSE)</f>
        <v>Male</v>
      </c>
      <c r="J1010" t="str">
        <f>VLOOKUP(Table7[[#This Row],[Customer_ID]],Table1[#All],5,FALSE)</f>
        <v>Aguilarland</v>
      </c>
      <c r="K1010" t="str">
        <f>VLOOKUP(Table7[[#This Row],[Customer_ID]],Table1[#All],6,FALSE)</f>
        <v>North Carolina</v>
      </c>
      <c r="L1010" t="str">
        <f>VLOOKUP(Table7[[#This Row],[Customer_ID]],Table1[#All],7,FALSE)</f>
        <v>USA</v>
      </c>
      <c r="M1010" t="str">
        <f>VLOOKUP(Table7[[#This Row],[Customer_ID]],Table1[#All],8,FALSE)</f>
        <v>Platinum</v>
      </c>
      <c r="N1010" t="s">
        <v>1674</v>
      </c>
      <c r="O1010" t="str">
        <f>VLOOKUP(Table7[[#This Row],[Product_ID]],Table4_2[#All],3,FALSE)</f>
        <v>Beauty</v>
      </c>
      <c r="P1010" t="str">
        <f>VLOOKUP(Table7[[#This Row],[Product_ID]],Table4_2[#All],4,FALSE)</f>
        <v>Skincare</v>
      </c>
      <c r="Q1010">
        <f>VLOOKUP(Table7[[#This Row],[Product_ID]],Table4_2[#All],5,FALSE)</f>
        <v>266.86</v>
      </c>
      <c r="R1010">
        <f>VLOOKUP(Table7[[#This Row],[Product_ID]],Table4_2[#All],6,FALSE)</f>
        <v>458</v>
      </c>
      <c r="S1010" t="s">
        <v>1789</v>
      </c>
      <c r="T1010" t="str">
        <f>VLOOKUP(Table7[[#This Row],[Store_ID]],Table5[#All],2,FALSE)</f>
        <v>Hill, Wagner and Ballard</v>
      </c>
      <c r="U1010" t="str">
        <f>VLOOKUP(Table7[[#This Row],[Store_ID]],Table5[#All],3,FALSE)</f>
        <v>East</v>
      </c>
      <c r="V1010" t="str">
        <f>VLOOKUP(Table7[[#This Row],[Store_ID]],Table5[#All],4,FALSE)</f>
        <v>East Davidville</v>
      </c>
      <c r="W1010" t="str">
        <f>VLOOKUP(Table7[[#This Row],[Store_ID]],Table5[#All],5,FALSE)</f>
        <v>Online</v>
      </c>
      <c r="X1010">
        <v>1</v>
      </c>
      <c r="Y1010">
        <v>395.18</v>
      </c>
      <c r="Z1010">
        <v>0.09</v>
      </c>
      <c r="AA1010" t="s">
        <v>1826</v>
      </c>
      <c r="AB1010">
        <v>359.61380000000003</v>
      </c>
    </row>
    <row r="1011" spans="1:28" x14ac:dyDescent="0.25">
      <c r="A1011" t="s">
        <v>2835</v>
      </c>
      <c r="B1011" s="2">
        <v>45740</v>
      </c>
      <c r="C1011" t="s">
        <v>356</v>
      </c>
      <c r="D1011" t="str">
        <f>VLOOKUP(Table7[[#This Row],[Customer_ID]],Table1[#All],2,FALSE)</f>
        <v>Diane Watson</v>
      </c>
      <c r="E1011">
        <f t="shared" si="46"/>
        <v>24</v>
      </c>
      <c r="F1011">
        <f t="shared" si="47"/>
        <v>3</v>
      </c>
      <c r="G1011">
        <f t="shared" si="48"/>
        <v>2025</v>
      </c>
      <c r="H1011">
        <f>VLOOKUP(Table7[[#This Row],[Customer_ID]],Table1[#All],3,FALSE)</f>
        <v>53</v>
      </c>
      <c r="I1011" t="str">
        <f>VLOOKUP(Table7[[#This Row],[Customer_ID]],Table1[#All],4,FALSE)</f>
        <v>Female</v>
      </c>
      <c r="J1011" t="str">
        <f>VLOOKUP(Table7[[#This Row],[Customer_ID]],Table1[#All],5,FALSE)</f>
        <v>North Codyport</v>
      </c>
      <c r="K1011" t="str">
        <f>VLOOKUP(Table7[[#This Row],[Customer_ID]],Table1[#All],6,FALSE)</f>
        <v>Texas</v>
      </c>
      <c r="L1011" t="str">
        <f>VLOOKUP(Table7[[#This Row],[Customer_ID]],Table1[#All],7,FALSE)</f>
        <v>USA</v>
      </c>
      <c r="M1011" t="str">
        <f>VLOOKUP(Table7[[#This Row],[Customer_ID]],Table1[#All],8,FALSE)</f>
        <v>Platinum</v>
      </c>
      <c r="N1011" t="s">
        <v>1562</v>
      </c>
      <c r="O1011" t="str">
        <f>VLOOKUP(Table7[[#This Row],[Product_ID]],Table4_2[#All],3,FALSE)</f>
        <v>Electronics</v>
      </c>
      <c r="P1011" t="str">
        <f>VLOOKUP(Table7[[#This Row],[Product_ID]],Table4_2[#All],4,FALSE)</f>
        <v>Audio</v>
      </c>
      <c r="Q1011">
        <f>VLOOKUP(Table7[[#This Row],[Product_ID]],Table4_2[#All],5,FALSE)</f>
        <v>439.07</v>
      </c>
      <c r="R1011">
        <f>VLOOKUP(Table7[[#This Row],[Product_ID]],Table4_2[#All],6,FALSE)</f>
        <v>142</v>
      </c>
      <c r="S1011" t="s">
        <v>1782</v>
      </c>
      <c r="T1011" t="str">
        <f>VLOOKUP(Table7[[#This Row],[Store_ID]],Table5[#All],2,FALSE)</f>
        <v>Bean, Jones and Park</v>
      </c>
      <c r="U1011" t="str">
        <f>VLOOKUP(Table7[[#This Row],[Store_ID]],Table5[#All],3,FALSE)</f>
        <v>West</v>
      </c>
      <c r="V1011" t="str">
        <f>VLOOKUP(Table7[[#This Row],[Store_ID]],Table5[#All],4,FALSE)</f>
        <v>Thompsonborough</v>
      </c>
      <c r="W1011" t="str">
        <f>VLOOKUP(Table7[[#This Row],[Store_ID]],Table5[#All],5,FALSE)</f>
        <v>Online</v>
      </c>
      <c r="X1011">
        <v>4</v>
      </c>
      <c r="Y1011">
        <v>56.37</v>
      </c>
      <c r="Z1011">
        <v>0.17</v>
      </c>
      <c r="AA1011" t="s">
        <v>1824</v>
      </c>
      <c r="AB1011">
        <v>187.14840000000001</v>
      </c>
    </row>
    <row r="1012" spans="1:28" x14ac:dyDescent="0.25">
      <c r="A1012" t="s">
        <v>2836</v>
      </c>
      <c r="B1012" s="2">
        <v>45908</v>
      </c>
      <c r="C1012" t="s">
        <v>681</v>
      </c>
      <c r="D1012" t="str">
        <f>VLOOKUP(Table7[[#This Row],[Customer_ID]],Table1[#All],2,FALSE)</f>
        <v>Joan Johnson</v>
      </c>
      <c r="E1012">
        <f t="shared" si="46"/>
        <v>8</v>
      </c>
      <c r="F1012">
        <f t="shared" si="47"/>
        <v>9</v>
      </c>
      <c r="G1012">
        <f t="shared" si="48"/>
        <v>2025</v>
      </c>
      <c r="H1012">
        <f>VLOOKUP(Table7[[#This Row],[Customer_ID]],Table1[#All],3,FALSE)</f>
        <v>50</v>
      </c>
      <c r="I1012" t="str">
        <f>VLOOKUP(Table7[[#This Row],[Customer_ID]],Table1[#All],4,FALSE)</f>
        <v>Female</v>
      </c>
      <c r="J1012" t="str">
        <f>VLOOKUP(Table7[[#This Row],[Customer_ID]],Table1[#All],5,FALSE)</f>
        <v>Lake Josephport</v>
      </c>
      <c r="K1012" t="str">
        <f>VLOOKUP(Table7[[#This Row],[Customer_ID]],Table1[#All],6,FALSE)</f>
        <v>Maine</v>
      </c>
      <c r="L1012" t="str">
        <f>VLOOKUP(Table7[[#This Row],[Customer_ID]],Table1[#All],7,FALSE)</f>
        <v>USA</v>
      </c>
      <c r="M1012" t="str">
        <f>VLOOKUP(Table7[[#This Row],[Customer_ID]],Table1[#All],8,FALSE)</f>
        <v>Platinum</v>
      </c>
      <c r="N1012" t="s">
        <v>1706</v>
      </c>
      <c r="O1012" t="str">
        <f>VLOOKUP(Table7[[#This Row],[Product_ID]],Table4_2[#All],3,FALSE)</f>
        <v>Home</v>
      </c>
      <c r="P1012" t="str">
        <f>VLOOKUP(Table7[[#This Row],[Product_ID]],Table4_2[#All],4,FALSE)</f>
        <v>Lighting</v>
      </c>
      <c r="Q1012">
        <f>VLOOKUP(Table7[[#This Row],[Product_ID]],Table4_2[#All],5,FALSE)</f>
        <v>228.53</v>
      </c>
      <c r="R1012">
        <f>VLOOKUP(Table7[[#This Row],[Product_ID]],Table4_2[#All],6,FALSE)</f>
        <v>469</v>
      </c>
      <c r="S1012" t="s">
        <v>1786</v>
      </c>
      <c r="T1012" t="str">
        <f>VLOOKUP(Table7[[#This Row],[Store_ID]],Table5[#All],2,FALSE)</f>
        <v>Moore, Padilla and Butler</v>
      </c>
      <c r="U1012" t="str">
        <f>VLOOKUP(Table7[[#This Row],[Store_ID]],Table5[#All],3,FALSE)</f>
        <v>South</v>
      </c>
      <c r="V1012" t="str">
        <f>VLOOKUP(Table7[[#This Row],[Store_ID]],Table5[#All],4,FALSE)</f>
        <v>East Johnstad</v>
      </c>
      <c r="W1012" t="str">
        <f>VLOOKUP(Table7[[#This Row],[Store_ID]],Table5[#All],5,FALSE)</f>
        <v>Flagship</v>
      </c>
      <c r="X1012">
        <v>4</v>
      </c>
      <c r="Y1012">
        <v>202.59</v>
      </c>
      <c r="Z1012">
        <v>0.06</v>
      </c>
      <c r="AA1012" t="s">
        <v>1829</v>
      </c>
      <c r="AB1012">
        <v>761.73839999999996</v>
      </c>
    </row>
    <row r="1013" spans="1:28" x14ac:dyDescent="0.25">
      <c r="A1013" t="s">
        <v>2837</v>
      </c>
      <c r="B1013" s="2">
        <v>45601</v>
      </c>
      <c r="C1013" t="s">
        <v>27</v>
      </c>
      <c r="D1013" t="str">
        <f>VLOOKUP(Table7[[#This Row],[Customer_ID]],Table1[#All],2,FALSE)</f>
        <v>Caroline Collins</v>
      </c>
      <c r="E1013">
        <f t="shared" si="46"/>
        <v>5</v>
      </c>
      <c r="F1013">
        <f t="shared" si="47"/>
        <v>11</v>
      </c>
      <c r="G1013">
        <f t="shared" si="48"/>
        <v>2024</v>
      </c>
      <c r="H1013">
        <f>VLOOKUP(Table7[[#This Row],[Customer_ID]],Table1[#All],3,FALSE)</f>
        <v>64</v>
      </c>
      <c r="I1013" t="str">
        <f>VLOOKUP(Table7[[#This Row],[Customer_ID]],Table1[#All],4,FALSE)</f>
        <v>Female</v>
      </c>
      <c r="J1013" t="str">
        <f>VLOOKUP(Table7[[#This Row],[Customer_ID]],Table1[#All],5,FALSE)</f>
        <v>Nicholasshire</v>
      </c>
      <c r="K1013" t="str">
        <f>VLOOKUP(Table7[[#This Row],[Customer_ID]],Table1[#All],6,FALSE)</f>
        <v>California</v>
      </c>
      <c r="L1013" t="str">
        <f>VLOOKUP(Table7[[#This Row],[Customer_ID]],Table1[#All],7,FALSE)</f>
        <v>USA</v>
      </c>
      <c r="M1013" t="str">
        <f>VLOOKUP(Table7[[#This Row],[Customer_ID]],Table1[#All],8,FALSE)</f>
        <v>Silver</v>
      </c>
      <c r="N1013" t="s">
        <v>1710</v>
      </c>
      <c r="O1013" t="str">
        <f>VLOOKUP(Table7[[#This Row],[Product_ID]],Table4_2[#All],3,FALSE)</f>
        <v>Sports</v>
      </c>
      <c r="P1013" t="str">
        <f>VLOOKUP(Table7[[#This Row],[Product_ID]],Table4_2[#All],4,FALSE)</f>
        <v>Equipment</v>
      </c>
      <c r="Q1013">
        <f>VLOOKUP(Table7[[#This Row],[Product_ID]],Table4_2[#All],5,FALSE)</f>
        <v>285.54000000000002</v>
      </c>
      <c r="R1013">
        <f>VLOOKUP(Table7[[#This Row],[Product_ID]],Table4_2[#All],6,FALSE)</f>
        <v>358</v>
      </c>
      <c r="S1013" t="s">
        <v>1773</v>
      </c>
      <c r="T1013" t="str">
        <f>VLOOKUP(Table7[[#This Row],[Store_ID]],Table5[#All],2,FALSE)</f>
        <v>Gray Ltd</v>
      </c>
      <c r="U1013" t="str">
        <f>VLOOKUP(Table7[[#This Row],[Store_ID]],Table5[#All],3,FALSE)</f>
        <v>North</v>
      </c>
      <c r="V1013" t="str">
        <f>VLOOKUP(Table7[[#This Row],[Store_ID]],Table5[#All],4,FALSE)</f>
        <v>New Michaelchester</v>
      </c>
      <c r="W1013" t="str">
        <f>VLOOKUP(Table7[[#This Row],[Store_ID]],Table5[#All],5,FALSE)</f>
        <v>Outlet</v>
      </c>
      <c r="X1013">
        <v>2</v>
      </c>
      <c r="Y1013">
        <v>358.36</v>
      </c>
      <c r="Z1013">
        <v>0.05</v>
      </c>
      <c r="AA1013" t="s">
        <v>1826</v>
      </c>
      <c r="AB1013">
        <v>680.88400000000001</v>
      </c>
    </row>
    <row r="1014" spans="1:28" x14ac:dyDescent="0.25">
      <c r="A1014" t="s">
        <v>2838</v>
      </c>
      <c r="B1014" s="2">
        <v>45535</v>
      </c>
      <c r="C1014" t="s">
        <v>264</v>
      </c>
      <c r="D1014" t="str">
        <f>VLOOKUP(Table7[[#This Row],[Customer_ID]],Table1[#All],2,FALSE)</f>
        <v>Tonya Burch</v>
      </c>
      <c r="E1014">
        <f t="shared" si="46"/>
        <v>31</v>
      </c>
      <c r="F1014">
        <f t="shared" si="47"/>
        <v>8</v>
      </c>
      <c r="G1014">
        <f t="shared" si="48"/>
        <v>2024</v>
      </c>
      <c r="H1014">
        <f>VLOOKUP(Table7[[#This Row],[Customer_ID]],Table1[#All],3,FALSE)</f>
        <v>39</v>
      </c>
      <c r="I1014" t="str">
        <f>VLOOKUP(Table7[[#This Row],[Customer_ID]],Table1[#All],4,FALSE)</f>
        <v>Female</v>
      </c>
      <c r="J1014" t="str">
        <f>VLOOKUP(Table7[[#This Row],[Customer_ID]],Table1[#All],5,FALSE)</f>
        <v>Olsonhaven</v>
      </c>
      <c r="K1014" t="str">
        <f>VLOOKUP(Table7[[#This Row],[Customer_ID]],Table1[#All],6,FALSE)</f>
        <v>Iowa</v>
      </c>
      <c r="L1014" t="str">
        <f>VLOOKUP(Table7[[#This Row],[Customer_ID]],Table1[#All],7,FALSE)</f>
        <v>USA</v>
      </c>
      <c r="M1014" t="str">
        <f>VLOOKUP(Table7[[#This Row],[Customer_ID]],Table1[#All],8,FALSE)</f>
        <v>Gold</v>
      </c>
      <c r="N1014" t="s">
        <v>1622</v>
      </c>
      <c r="O1014" t="str">
        <f>VLOOKUP(Table7[[#This Row],[Product_ID]],Table4_2[#All],3,FALSE)</f>
        <v>Clothing</v>
      </c>
      <c r="P1014" t="str">
        <f>VLOOKUP(Table7[[#This Row],[Product_ID]],Table4_2[#All],4,FALSE)</f>
        <v>Footwear</v>
      </c>
      <c r="Q1014">
        <f>VLOOKUP(Table7[[#This Row],[Product_ID]],Table4_2[#All],5,FALSE)</f>
        <v>353.47</v>
      </c>
      <c r="R1014">
        <f>VLOOKUP(Table7[[#This Row],[Product_ID]],Table4_2[#All],6,FALSE)</f>
        <v>214</v>
      </c>
      <c r="S1014" t="s">
        <v>1810</v>
      </c>
      <c r="T1014" t="str">
        <f>VLOOKUP(Table7[[#This Row],[Store_ID]],Table5[#All],2,FALSE)</f>
        <v>Guerrero-Schmitt</v>
      </c>
      <c r="U1014" t="str">
        <f>VLOOKUP(Table7[[#This Row],[Store_ID]],Table5[#All],3,FALSE)</f>
        <v>East</v>
      </c>
      <c r="V1014" t="str">
        <f>VLOOKUP(Table7[[#This Row],[Store_ID]],Table5[#All],4,FALSE)</f>
        <v>East Stevechester</v>
      </c>
      <c r="W1014" t="str">
        <f>VLOOKUP(Table7[[#This Row],[Store_ID]],Table5[#All],5,FALSE)</f>
        <v>Flagship</v>
      </c>
      <c r="X1014">
        <v>4</v>
      </c>
      <c r="Y1014">
        <v>85.62</v>
      </c>
      <c r="Z1014">
        <v>0.28000000000000003</v>
      </c>
      <c r="AA1014" t="s">
        <v>1829</v>
      </c>
      <c r="AB1014">
        <v>246.5856</v>
      </c>
    </row>
    <row r="1015" spans="1:28" x14ac:dyDescent="0.25">
      <c r="A1015" t="s">
        <v>2839</v>
      </c>
      <c r="B1015" s="2">
        <v>45459</v>
      </c>
      <c r="C1015" t="s">
        <v>610</v>
      </c>
      <c r="D1015" t="str">
        <f>VLOOKUP(Table7[[#This Row],[Customer_ID]],Table1[#All],2,FALSE)</f>
        <v>Brent Rivas</v>
      </c>
      <c r="E1015">
        <f t="shared" si="46"/>
        <v>16</v>
      </c>
      <c r="F1015">
        <f t="shared" si="47"/>
        <v>6</v>
      </c>
      <c r="G1015">
        <f t="shared" si="48"/>
        <v>2024</v>
      </c>
      <c r="H1015">
        <f>VLOOKUP(Table7[[#This Row],[Customer_ID]],Table1[#All],3,FALSE)</f>
        <v>54</v>
      </c>
      <c r="I1015" t="str">
        <f>VLOOKUP(Table7[[#This Row],[Customer_ID]],Table1[#All],4,FALSE)</f>
        <v>Female</v>
      </c>
      <c r="J1015" t="str">
        <f>VLOOKUP(Table7[[#This Row],[Customer_ID]],Table1[#All],5,FALSE)</f>
        <v>North Kellyberg</v>
      </c>
      <c r="K1015" t="str">
        <f>VLOOKUP(Table7[[#This Row],[Customer_ID]],Table1[#All],6,FALSE)</f>
        <v>New Jersey</v>
      </c>
      <c r="L1015" t="str">
        <f>VLOOKUP(Table7[[#This Row],[Customer_ID]],Table1[#All],7,FALSE)</f>
        <v>USA</v>
      </c>
      <c r="M1015" t="str">
        <f>VLOOKUP(Table7[[#This Row],[Customer_ID]],Table1[#All],8,FALSE)</f>
        <v>Platinum</v>
      </c>
      <c r="N1015" t="s">
        <v>1560</v>
      </c>
      <c r="O1015" t="str">
        <f>VLOOKUP(Table7[[#This Row],[Product_ID]],Table4_2[#All],3,FALSE)</f>
        <v>Home</v>
      </c>
      <c r="P1015" t="str">
        <f>VLOOKUP(Table7[[#This Row],[Product_ID]],Table4_2[#All],4,FALSE)</f>
        <v>Lighting</v>
      </c>
      <c r="Q1015">
        <f>VLOOKUP(Table7[[#This Row],[Product_ID]],Table4_2[#All],5,FALSE)</f>
        <v>218.86</v>
      </c>
      <c r="R1015">
        <f>VLOOKUP(Table7[[#This Row],[Product_ID]],Table4_2[#All],6,FALSE)</f>
        <v>170</v>
      </c>
      <c r="S1015" t="s">
        <v>1807</v>
      </c>
      <c r="T1015" t="str">
        <f>VLOOKUP(Table7[[#This Row],[Store_ID]],Table5[#All],2,FALSE)</f>
        <v>Holloway Ltd</v>
      </c>
      <c r="U1015" t="str">
        <f>VLOOKUP(Table7[[#This Row],[Store_ID]],Table5[#All],3,FALSE)</f>
        <v>North</v>
      </c>
      <c r="V1015" t="str">
        <f>VLOOKUP(Table7[[#This Row],[Store_ID]],Table5[#All],4,FALSE)</f>
        <v>Bensonhaven</v>
      </c>
      <c r="W1015" t="str">
        <f>VLOOKUP(Table7[[#This Row],[Store_ID]],Table5[#All],5,FALSE)</f>
        <v>Flagship</v>
      </c>
      <c r="X1015">
        <v>4</v>
      </c>
      <c r="Y1015">
        <v>929.26</v>
      </c>
      <c r="Z1015">
        <v>0.23</v>
      </c>
      <c r="AA1015" t="s">
        <v>1826</v>
      </c>
      <c r="AB1015">
        <v>2862.1208000000001</v>
      </c>
    </row>
    <row r="1016" spans="1:28" x14ac:dyDescent="0.25">
      <c r="A1016" t="s">
        <v>2840</v>
      </c>
      <c r="B1016" s="2">
        <v>45681</v>
      </c>
      <c r="C1016" t="s">
        <v>975</v>
      </c>
      <c r="D1016" t="str">
        <f>VLOOKUP(Table7[[#This Row],[Customer_ID]],Table1[#All],2,FALSE)</f>
        <v>Stacy Collins</v>
      </c>
      <c r="E1016">
        <f t="shared" si="46"/>
        <v>24</v>
      </c>
      <c r="F1016">
        <f t="shared" si="47"/>
        <v>1</v>
      </c>
      <c r="G1016">
        <f t="shared" si="48"/>
        <v>2025</v>
      </c>
      <c r="H1016">
        <f>VLOOKUP(Table7[[#This Row],[Customer_ID]],Table1[#All],3,FALSE)</f>
        <v>41</v>
      </c>
      <c r="I1016" t="str">
        <f>VLOOKUP(Table7[[#This Row],[Customer_ID]],Table1[#All],4,FALSE)</f>
        <v>Female</v>
      </c>
      <c r="J1016" t="str">
        <f>VLOOKUP(Table7[[#This Row],[Customer_ID]],Table1[#All],5,FALSE)</f>
        <v>Randychester</v>
      </c>
      <c r="K1016" t="str">
        <f>VLOOKUP(Table7[[#This Row],[Customer_ID]],Table1[#All],6,FALSE)</f>
        <v>California</v>
      </c>
      <c r="L1016" t="str">
        <f>VLOOKUP(Table7[[#This Row],[Customer_ID]],Table1[#All],7,FALSE)</f>
        <v>USA</v>
      </c>
      <c r="M1016" t="str">
        <f>VLOOKUP(Table7[[#This Row],[Customer_ID]],Table1[#All],8,FALSE)</f>
        <v>Bronze</v>
      </c>
      <c r="N1016" t="s">
        <v>1668</v>
      </c>
      <c r="O1016" t="str">
        <f>VLOOKUP(Table7[[#This Row],[Product_ID]],Table4_2[#All],3,FALSE)</f>
        <v>Beauty</v>
      </c>
      <c r="P1016" t="str">
        <f>VLOOKUP(Table7[[#This Row],[Product_ID]],Table4_2[#All],4,FALSE)</f>
        <v>Fragrance</v>
      </c>
      <c r="Q1016">
        <f>VLOOKUP(Table7[[#This Row],[Product_ID]],Table4_2[#All],5,FALSE)</f>
        <v>482.75</v>
      </c>
      <c r="R1016">
        <f>VLOOKUP(Table7[[#This Row],[Product_ID]],Table4_2[#All],6,FALSE)</f>
        <v>444</v>
      </c>
      <c r="S1016" t="s">
        <v>1797</v>
      </c>
      <c r="T1016" t="str">
        <f>VLOOKUP(Table7[[#This Row],[Store_ID]],Table5[#All],2,FALSE)</f>
        <v>Gardner, Humphrey and Contreras</v>
      </c>
      <c r="U1016" t="str">
        <f>VLOOKUP(Table7[[#This Row],[Store_ID]],Table5[#All],3,FALSE)</f>
        <v>East</v>
      </c>
      <c r="V1016" t="str">
        <f>VLOOKUP(Table7[[#This Row],[Store_ID]],Table5[#All],4,FALSE)</f>
        <v>Johnsonville</v>
      </c>
      <c r="W1016" t="str">
        <f>VLOOKUP(Table7[[#This Row],[Store_ID]],Table5[#All],5,FALSE)</f>
        <v>Flagship</v>
      </c>
      <c r="X1016">
        <v>2</v>
      </c>
      <c r="Y1016">
        <v>92.64</v>
      </c>
      <c r="Z1016">
        <v>0.14000000000000001</v>
      </c>
      <c r="AA1016" t="s">
        <v>1829</v>
      </c>
      <c r="AB1016">
        <v>159.3408</v>
      </c>
    </row>
    <row r="1017" spans="1:28" x14ac:dyDescent="0.25">
      <c r="A1017" t="s">
        <v>2841</v>
      </c>
      <c r="B1017" s="2">
        <v>45725</v>
      </c>
      <c r="C1017" t="s">
        <v>794</v>
      </c>
      <c r="D1017" t="str">
        <f>VLOOKUP(Table7[[#This Row],[Customer_ID]],Table1[#All],2,FALSE)</f>
        <v>Nicholas Webb</v>
      </c>
      <c r="E1017">
        <f t="shared" si="46"/>
        <v>9</v>
      </c>
      <c r="F1017">
        <f t="shared" si="47"/>
        <v>3</v>
      </c>
      <c r="G1017">
        <f t="shared" si="48"/>
        <v>2025</v>
      </c>
      <c r="H1017">
        <f>VLOOKUP(Table7[[#This Row],[Customer_ID]],Table1[#All],3,FALSE)</f>
        <v>19</v>
      </c>
      <c r="I1017" t="str">
        <f>VLOOKUP(Table7[[#This Row],[Customer_ID]],Table1[#All],4,FALSE)</f>
        <v>Male</v>
      </c>
      <c r="J1017" t="str">
        <f>VLOOKUP(Table7[[#This Row],[Customer_ID]],Table1[#All],5,FALSE)</f>
        <v>Lake Timothy</v>
      </c>
      <c r="K1017" t="str">
        <f>VLOOKUP(Table7[[#This Row],[Customer_ID]],Table1[#All],6,FALSE)</f>
        <v>Nevada</v>
      </c>
      <c r="L1017" t="str">
        <f>VLOOKUP(Table7[[#This Row],[Customer_ID]],Table1[#All],7,FALSE)</f>
        <v>USA</v>
      </c>
      <c r="M1017" t="str">
        <f>VLOOKUP(Table7[[#This Row],[Customer_ID]],Table1[#All],8,FALSE)</f>
        <v>Gold</v>
      </c>
      <c r="N1017" t="s">
        <v>1672</v>
      </c>
      <c r="O1017" t="str">
        <f>VLOOKUP(Table7[[#This Row],[Product_ID]],Table4_2[#All],3,FALSE)</f>
        <v>Electronics</v>
      </c>
      <c r="P1017" t="str">
        <f>VLOOKUP(Table7[[#This Row],[Product_ID]],Table4_2[#All],4,FALSE)</f>
        <v>Computer</v>
      </c>
      <c r="Q1017">
        <f>VLOOKUP(Table7[[#This Row],[Product_ID]],Table4_2[#All],5,FALSE)</f>
        <v>86.42</v>
      </c>
      <c r="R1017">
        <f>VLOOKUP(Table7[[#This Row],[Product_ID]],Table4_2[#All],6,FALSE)</f>
        <v>222</v>
      </c>
      <c r="S1017" t="s">
        <v>1769</v>
      </c>
      <c r="T1017" t="str">
        <f>VLOOKUP(Table7[[#This Row],[Store_ID]],Table5[#All],2,FALSE)</f>
        <v>Alexander Group</v>
      </c>
      <c r="U1017" t="str">
        <f>VLOOKUP(Table7[[#This Row],[Store_ID]],Table5[#All],3,FALSE)</f>
        <v>South</v>
      </c>
      <c r="V1017" t="str">
        <f>VLOOKUP(Table7[[#This Row],[Store_ID]],Table5[#All],4,FALSE)</f>
        <v>Port Sharon</v>
      </c>
      <c r="W1017" t="str">
        <f>VLOOKUP(Table7[[#This Row],[Store_ID]],Table5[#All],5,FALSE)</f>
        <v>Online</v>
      </c>
      <c r="X1017">
        <v>4</v>
      </c>
      <c r="Y1017">
        <v>139.05000000000001</v>
      </c>
      <c r="Z1017">
        <v>0.28999999999999998</v>
      </c>
      <c r="AA1017" t="s">
        <v>1829</v>
      </c>
      <c r="AB1017">
        <v>394.90199999999999</v>
      </c>
    </row>
    <row r="1018" spans="1:28" x14ac:dyDescent="0.25">
      <c r="A1018" t="s">
        <v>2842</v>
      </c>
      <c r="B1018" s="2">
        <v>45461</v>
      </c>
      <c r="C1018" t="s">
        <v>475</v>
      </c>
      <c r="D1018" t="str">
        <f>VLOOKUP(Table7[[#This Row],[Customer_ID]],Table1[#All],2,FALSE)</f>
        <v>Patty Francis</v>
      </c>
      <c r="E1018">
        <f t="shared" si="46"/>
        <v>18</v>
      </c>
      <c r="F1018">
        <f t="shared" si="47"/>
        <v>6</v>
      </c>
      <c r="G1018">
        <f t="shared" si="48"/>
        <v>2024</v>
      </c>
      <c r="H1018">
        <f>VLOOKUP(Table7[[#This Row],[Customer_ID]],Table1[#All],3,FALSE)</f>
        <v>63</v>
      </c>
      <c r="I1018" t="str">
        <f>VLOOKUP(Table7[[#This Row],[Customer_ID]],Table1[#All],4,FALSE)</f>
        <v>Female</v>
      </c>
      <c r="J1018" t="str">
        <f>VLOOKUP(Table7[[#This Row],[Customer_ID]],Table1[#All],5,FALSE)</f>
        <v>South Brooke</v>
      </c>
      <c r="K1018" t="str">
        <f>VLOOKUP(Table7[[#This Row],[Customer_ID]],Table1[#All],6,FALSE)</f>
        <v>Pennsylvania</v>
      </c>
      <c r="L1018" t="str">
        <f>VLOOKUP(Table7[[#This Row],[Customer_ID]],Table1[#All],7,FALSE)</f>
        <v>USA</v>
      </c>
      <c r="M1018" t="str">
        <f>VLOOKUP(Table7[[#This Row],[Customer_ID]],Table1[#All],8,FALSE)</f>
        <v>Gold</v>
      </c>
      <c r="N1018" t="s">
        <v>1654</v>
      </c>
      <c r="O1018" t="str">
        <f>VLOOKUP(Table7[[#This Row],[Product_ID]],Table4_2[#All],3,FALSE)</f>
        <v>Clothing</v>
      </c>
      <c r="P1018" t="str">
        <f>VLOOKUP(Table7[[#This Row],[Product_ID]],Table4_2[#All],4,FALSE)</f>
        <v>Bottoms</v>
      </c>
      <c r="Q1018">
        <f>VLOOKUP(Table7[[#This Row],[Product_ID]],Table4_2[#All],5,FALSE)</f>
        <v>386.56</v>
      </c>
      <c r="R1018">
        <f>VLOOKUP(Table7[[#This Row],[Product_ID]],Table4_2[#All],6,FALSE)</f>
        <v>125</v>
      </c>
      <c r="S1018" t="s">
        <v>1769</v>
      </c>
      <c r="T1018" t="str">
        <f>VLOOKUP(Table7[[#This Row],[Store_ID]],Table5[#All],2,FALSE)</f>
        <v>Alexander Group</v>
      </c>
      <c r="U1018" t="str">
        <f>VLOOKUP(Table7[[#This Row],[Store_ID]],Table5[#All],3,FALSE)</f>
        <v>South</v>
      </c>
      <c r="V1018" t="str">
        <f>VLOOKUP(Table7[[#This Row],[Store_ID]],Table5[#All],4,FALSE)</f>
        <v>Port Sharon</v>
      </c>
      <c r="W1018" t="str">
        <f>VLOOKUP(Table7[[#This Row],[Store_ID]],Table5[#All],5,FALSE)</f>
        <v>Online</v>
      </c>
      <c r="X1018">
        <v>3</v>
      </c>
      <c r="Y1018">
        <v>155.87</v>
      </c>
      <c r="Z1018">
        <v>0.03</v>
      </c>
      <c r="AA1018" t="s">
        <v>1829</v>
      </c>
      <c r="AB1018">
        <v>453.58170000000001</v>
      </c>
    </row>
    <row r="1019" spans="1:28" x14ac:dyDescent="0.25">
      <c r="A1019" t="s">
        <v>2843</v>
      </c>
      <c r="B1019" s="2">
        <v>45837</v>
      </c>
      <c r="C1019" t="s">
        <v>1368</v>
      </c>
      <c r="D1019" t="str">
        <f>VLOOKUP(Table7[[#This Row],[Customer_ID]],Table1[#All],2,FALSE)</f>
        <v>Kelli Smith</v>
      </c>
      <c r="E1019">
        <f t="shared" si="46"/>
        <v>29</v>
      </c>
      <c r="F1019">
        <f t="shared" si="47"/>
        <v>6</v>
      </c>
      <c r="G1019">
        <f t="shared" si="48"/>
        <v>2025</v>
      </c>
      <c r="H1019">
        <f>VLOOKUP(Table7[[#This Row],[Customer_ID]],Table1[#All],3,FALSE)</f>
        <v>42</v>
      </c>
      <c r="I1019" t="str">
        <f>VLOOKUP(Table7[[#This Row],[Customer_ID]],Table1[#All],4,FALSE)</f>
        <v>Female</v>
      </c>
      <c r="J1019" t="str">
        <f>VLOOKUP(Table7[[#This Row],[Customer_ID]],Table1[#All],5,FALSE)</f>
        <v>North Maryfort</v>
      </c>
      <c r="K1019" t="str">
        <f>VLOOKUP(Table7[[#This Row],[Customer_ID]],Table1[#All],6,FALSE)</f>
        <v>Oregon</v>
      </c>
      <c r="L1019" t="str">
        <f>VLOOKUP(Table7[[#This Row],[Customer_ID]],Table1[#All],7,FALSE)</f>
        <v>USA</v>
      </c>
      <c r="M1019" t="str">
        <f>VLOOKUP(Table7[[#This Row],[Customer_ID]],Table1[#All],8,FALSE)</f>
        <v>Bronze</v>
      </c>
      <c r="N1019" t="s">
        <v>1616</v>
      </c>
      <c r="O1019" t="str">
        <f>VLOOKUP(Table7[[#This Row],[Product_ID]],Table4_2[#All],3,FALSE)</f>
        <v>Electronics</v>
      </c>
      <c r="P1019" t="str">
        <f>VLOOKUP(Table7[[#This Row],[Product_ID]],Table4_2[#All],4,FALSE)</f>
        <v>Computer</v>
      </c>
      <c r="Q1019">
        <f>VLOOKUP(Table7[[#This Row],[Product_ID]],Table4_2[#All],5,FALSE)</f>
        <v>419.28</v>
      </c>
      <c r="R1019">
        <f>VLOOKUP(Table7[[#This Row],[Product_ID]],Table4_2[#All],6,FALSE)</f>
        <v>86</v>
      </c>
      <c r="S1019" t="s">
        <v>1804</v>
      </c>
      <c r="T1019" t="str">
        <f>VLOOKUP(Table7[[#This Row],[Store_ID]],Table5[#All],2,FALSE)</f>
        <v>Frederick-Wright</v>
      </c>
      <c r="U1019" t="str">
        <f>VLOOKUP(Table7[[#This Row],[Store_ID]],Table5[#All],3,FALSE)</f>
        <v>West</v>
      </c>
      <c r="V1019" t="str">
        <f>VLOOKUP(Table7[[#This Row],[Store_ID]],Table5[#All],4,FALSE)</f>
        <v>New Jimmymouth</v>
      </c>
      <c r="W1019" t="str">
        <f>VLOOKUP(Table7[[#This Row],[Store_ID]],Table5[#All],5,FALSE)</f>
        <v>Flagship</v>
      </c>
      <c r="X1019">
        <v>4</v>
      </c>
      <c r="Y1019">
        <v>115.42</v>
      </c>
      <c r="Z1019">
        <v>0.03</v>
      </c>
      <c r="AA1019" t="s">
        <v>1829</v>
      </c>
      <c r="AB1019">
        <v>447.82960000000003</v>
      </c>
    </row>
    <row r="1020" spans="1:28" x14ac:dyDescent="0.25">
      <c r="A1020" t="s">
        <v>2844</v>
      </c>
      <c r="B1020" s="2">
        <v>45823</v>
      </c>
      <c r="C1020" t="s">
        <v>422</v>
      </c>
      <c r="D1020" t="str">
        <f>VLOOKUP(Table7[[#This Row],[Customer_ID]],Table1[#All],2,FALSE)</f>
        <v>Michael Chang</v>
      </c>
      <c r="E1020">
        <f t="shared" si="46"/>
        <v>15</v>
      </c>
      <c r="F1020">
        <f t="shared" si="47"/>
        <v>6</v>
      </c>
      <c r="G1020">
        <f t="shared" si="48"/>
        <v>2025</v>
      </c>
      <c r="H1020">
        <f>VLOOKUP(Table7[[#This Row],[Customer_ID]],Table1[#All],3,FALSE)</f>
        <v>50</v>
      </c>
      <c r="I1020" t="str">
        <f>VLOOKUP(Table7[[#This Row],[Customer_ID]],Table1[#All],4,FALSE)</f>
        <v>Male</v>
      </c>
      <c r="J1020" t="str">
        <f>VLOOKUP(Table7[[#This Row],[Customer_ID]],Table1[#All],5,FALSE)</f>
        <v>Kathrynport</v>
      </c>
      <c r="K1020" t="str">
        <f>VLOOKUP(Table7[[#This Row],[Customer_ID]],Table1[#All],6,FALSE)</f>
        <v>North Carolina</v>
      </c>
      <c r="L1020" t="str">
        <f>VLOOKUP(Table7[[#This Row],[Customer_ID]],Table1[#All],7,FALSE)</f>
        <v>USA</v>
      </c>
      <c r="M1020" t="str">
        <f>VLOOKUP(Table7[[#This Row],[Customer_ID]],Table1[#All],8,FALSE)</f>
        <v>Platinum</v>
      </c>
      <c r="N1020" t="s">
        <v>1652</v>
      </c>
      <c r="O1020" t="str">
        <f>VLOOKUP(Table7[[#This Row],[Product_ID]],Table4_2[#All],3,FALSE)</f>
        <v>Sports</v>
      </c>
      <c r="P1020" t="str">
        <f>VLOOKUP(Table7[[#This Row],[Product_ID]],Table4_2[#All],4,FALSE)</f>
        <v>Team Sports</v>
      </c>
      <c r="Q1020">
        <f>VLOOKUP(Table7[[#This Row],[Product_ID]],Table4_2[#All],5,FALSE)</f>
        <v>212.26</v>
      </c>
      <c r="R1020">
        <f>VLOOKUP(Table7[[#This Row],[Product_ID]],Table4_2[#All],6,FALSE)</f>
        <v>82</v>
      </c>
      <c r="S1020" t="s">
        <v>1776</v>
      </c>
      <c r="T1020" t="str">
        <f>VLOOKUP(Table7[[#This Row],[Store_ID]],Table5[#All],2,FALSE)</f>
        <v>Benson-Elliott</v>
      </c>
      <c r="U1020" t="str">
        <f>VLOOKUP(Table7[[#This Row],[Store_ID]],Table5[#All],3,FALSE)</f>
        <v>East</v>
      </c>
      <c r="V1020" t="str">
        <f>VLOOKUP(Table7[[#This Row],[Store_ID]],Table5[#All],4,FALSE)</f>
        <v>Port Josephberg</v>
      </c>
      <c r="W1020" t="str">
        <f>VLOOKUP(Table7[[#This Row],[Store_ID]],Table5[#All],5,FALSE)</f>
        <v>Online</v>
      </c>
      <c r="X1020">
        <v>3</v>
      </c>
      <c r="Y1020">
        <v>593.62</v>
      </c>
      <c r="Z1020">
        <v>0.08</v>
      </c>
      <c r="AA1020" t="s">
        <v>1824</v>
      </c>
      <c r="AB1020">
        <v>1638.3912</v>
      </c>
    </row>
    <row r="1021" spans="1:28" x14ac:dyDescent="0.25">
      <c r="A1021" t="s">
        <v>2845</v>
      </c>
      <c r="B1021" s="2">
        <v>45733</v>
      </c>
      <c r="C1021" t="s">
        <v>1107</v>
      </c>
      <c r="D1021" t="str">
        <f>VLOOKUP(Table7[[#This Row],[Customer_ID]],Table1[#All],2,FALSE)</f>
        <v xml:space="preserve">   laura green</v>
      </c>
      <c r="E1021">
        <f t="shared" si="46"/>
        <v>17</v>
      </c>
      <c r="F1021">
        <f t="shared" si="47"/>
        <v>3</v>
      </c>
      <c r="G1021">
        <f t="shared" si="48"/>
        <v>2025</v>
      </c>
      <c r="H1021">
        <f>VLOOKUP(Table7[[#This Row],[Customer_ID]],Table1[#All],3,FALSE)</f>
        <v>56</v>
      </c>
      <c r="I1021" t="str">
        <f>VLOOKUP(Table7[[#This Row],[Customer_ID]],Table1[#All],4,FALSE)</f>
        <v>Female</v>
      </c>
      <c r="J1021" t="str">
        <f>VLOOKUP(Table7[[#This Row],[Customer_ID]],Table1[#All],5,FALSE)</f>
        <v>Westbury</v>
      </c>
      <c r="K1021" t="str">
        <f>VLOOKUP(Table7[[#This Row],[Customer_ID]],Table1[#All],6,FALSE)</f>
        <v>Oregon</v>
      </c>
      <c r="L1021" t="str">
        <f>VLOOKUP(Table7[[#This Row],[Customer_ID]],Table1[#All],7,FALSE)</f>
        <v>USA</v>
      </c>
      <c r="M1021" t="str">
        <f>VLOOKUP(Table7[[#This Row],[Customer_ID]],Table1[#All],8,FALSE)</f>
        <v>Platinum</v>
      </c>
      <c r="N1021" t="s">
        <v>1638</v>
      </c>
      <c r="O1021" t="str">
        <f>VLOOKUP(Table7[[#This Row],[Product_ID]],Table4_2[#All],3,FALSE)</f>
        <v>Sports</v>
      </c>
      <c r="P1021" t="str">
        <f>VLOOKUP(Table7[[#This Row],[Product_ID]],Table4_2[#All],4,FALSE)</f>
        <v>Team Sports</v>
      </c>
      <c r="Q1021">
        <f>VLOOKUP(Table7[[#This Row],[Product_ID]],Table4_2[#All],5,FALSE)</f>
        <v>318.91000000000003</v>
      </c>
      <c r="R1021">
        <f>VLOOKUP(Table7[[#This Row],[Product_ID]],Table4_2[#All],6,FALSE)</f>
        <v>114</v>
      </c>
      <c r="S1021" t="s">
        <v>1769</v>
      </c>
      <c r="T1021" t="str">
        <f>VLOOKUP(Table7[[#This Row],[Store_ID]],Table5[#All],2,FALSE)</f>
        <v>Alexander Group</v>
      </c>
      <c r="U1021" t="str">
        <f>VLOOKUP(Table7[[#This Row],[Store_ID]],Table5[#All],3,FALSE)</f>
        <v>South</v>
      </c>
      <c r="V1021" t="str">
        <f>VLOOKUP(Table7[[#This Row],[Store_ID]],Table5[#All],4,FALSE)</f>
        <v>Port Sharon</v>
      </c>
      <c r="W1021" t="str">
        <f>VLOOKUP(Table7[[#This Row],[Store_ID]],Table5[#All],5,FALSE)</f>
        <v>Online</v>
      </c>
      <c r="X1021">
        <v>2</v>
      </c>
      <c r="Y1021">
        <v>825.04</v>
      </c>
      <c r="Z1021">
        <v>0.2</v>
      </c>
      <c r="AA1021" t="s">
        <v>1824</v>
      </c>
      <c r="AB1021">
        <v>1320.0640000000001</v>
      </c>
    </row>
    <row r="1022" spans="1:28" x14ac:dyDescent="0.25">
      <c r="A1022" t="s">
        <v>2846</v>
      </c>
      <c r="B1022" s="2">
        <v>45322</v>
      </c>
      <c r="C1022" t="s">
        <v>1431</v>
      </c>
      <c r="D1022" t="str">
        <f>VLOOKUP(Table7[[#This Row],[Customer_ID]],Table1[#All],2,FALSE)</f>
        <v>David Pierce</v>
      </c>
      <c r="E1022">
        <f t="shared" si="46"/>
        <v>31</v>
      </c>
      <c r="F1022">
        <f t="shared" si="47"/>
        <v>1</v>
      </c>
      <c r="G1022">
        <f t="shared" si="48"/>
        <v>2024</v>
      </c>
      <c r="H1022">
        <f>VLOOKUP(Table7[[#This Row],[Customer_ID]],Table1[#All],3,FALSE)</f>
        <v>45</v>
      </c>
      <c r="I1022" t="str">
        <f>VLOOKUP(Table7[[#This Row],[Customer_ID]],Table1[#All],4,FALSE)</f>
        <v>Female</v>
      </c>
      <c r="J1022" t="str">
        <f>VLOOKUP(Table7[[#This Row],[Customer_ID]],Table1[#All],5,FALSE)</f>
        <v>Grayland</v>
      </c>
      <c r="K1022" t="str">
        <f>VLOOKUP(Table7[[#This Row],[Customer_ID]],Table1[#All],6,FALSE)</f>
        <v>Washington</v>
      </c>
      <c r="L1022" t="str">
        <f>VLOOKUP(Table7[[#This Row],[Customer_ID]],Table1[#All],7,FALSE)</f>
        <v>USA</v>
      </c>
      <c r="M1022" t="str">
        <f>VLOOKUP(Table7[[#This Row],[Customer_ID]],Table1[#All],8,FALSE)</f>
        <v>Platinum</v>
      </c>
      <c r="N1022" t="s">
        <v>1598</v>
      </c>
      <c r="O1022" t="str">
        <f>VLOOKUP(Table7[[#This Row],[Product_ID]],Table4_2[#All],3,FALSE)</f>
        <v>Clothing</v>
      </c>
      <c r="P1022" t="str">
        <f>VLOOKUP(Table7[[#This Row],[Product_ID]],Table4_2[#All],4,FALSE)</f>
        <v>Accessories</v>
      </c>
      <c r="Q1022">
        <f>VLOOKUP(Table7[[#This Row],[Product_ID]],Table4_2[#All],5,FALSE)</f>
        <v>174.02</v>
      </c>
      <c r="R1022">
        <f>VLOOKUP(Table7[[#This Row],[Product_ID]],Table4_2[#All],6,FALSE)</f>
        <v>268</v>
      </c>
      <c r="S1022" t="s">
        <v>1797</v>
      </c>
      <c r="T1022" t="str">
        <f>VLOOKUP(Table7[[#This Row],[Store_ID]],Table5[#All],2,FALSE)</f>
        <v>Gardner, Humphrey and Contreras</v>
      </c>
      <c r="U1022" t="str">
        <f>VLOOKUP(Table7[[#This Row],[Store_ID]],Table5[#All],3,FALSE)</f>
        <v>East</v>
      </c>
      <c r="V1022" t="str">
        <f>VLOOKUP(Table7[[#This Row],[Store_ID]],Table5[#All],4,FALSE)</f>
        <v>Johnsonville</v>
      </c>
      <c r="W1022" t="str">
        <f>VLOOKUP(Table7[[#This Row],[Store_ID]],Table5[#All],5,FALSE)</f>
        <v>Flagship</v>
      </c>
      <c r="X1022">
        <v>1</v>
      </c>
      <c r="Y1022">
        <v>963.76</v>
      </c>
      <c r="Z1022">
        <v>0.14000000000000001</v>
      </c>
      <c r="AA1022" t="s">
        <v>1826</v>
      </c>
      <c r="AB1022">
        <v>828.83359999999993</v>
      </c>
    </row>
    <row r="1023" spans="1:28" x14ac:dyDescent="0.25">
      <c r="A1023" t="s">
        <v>2847</v>
      </c>
      <c r="B1023" s="2">
        <v>45415</v>
      </c>
      <c r="C1023" t="s">
        <v>926</v>
      </c>
      <c r="D1023" t="str">
        <f>VLOOKUP(Table7[[#This Row],[Customer_ID]],Table1[#All],2,FALSE)</f>
        <v>Ricardo Jones</v>
      </c>
      <c r="E1023">
        <f t="shared" si="46"/>
        <v>3</v>
      </c>
      <c r="F1023">
        <f t="shared" si="47"/>
        <v>5</v>
      </c>
      <c r="G1023">
        <f t="shared" si="48"/>
        <v>2024</v>
      </c>
      <c r="H1023">
        <f>VLOOKUP(Table7[[#This Row],[Customer_ID]],Table1[#All],3,FALSE)</f>
        <v>30</v>
      </c>
      <c r="I1023" t="str">
        <f>VLOOKUP(Table7[[#This Row],[Customer_ID]],Table1[#All],4,FALSE)</f>
        <v>Male</v>
      </c>
      <c r="J1023" t="str">
        <f>VLOOKUP(Table7[[#This Row],[Customer_ID]],Table1[#All],5,FALSE)</f>
        <v>Danielland</v>
      </c>
      <c r="K1023" t="str">
        <f>VLOOKUP(Table7[[#This Row],[Customer_ID]],Table1[#All],6,FALSE)</f>
        <v>Minnesota</v>
      </c>
      <c r="L1023" t="str">
        <f>VLOOKUP(Table7[[#This Row],[Customer_ID]],Table1[#All],7,FALSE)</f>
        <v>USA</v>
      </c>
      <c r="M1023" t="str">
        <f>VLOOKUP(Table7[[#This Row],[Customer_ID]],Table1[#All],8,FALSE)</f>
        <v>Silver</v>
      </c>
      <c r="N1023" t="s">
        <v>1658</v>
      </c>
      <c r="O1023" t="str">
        <f>VLOOKUP(Table7[[#This Row],[Product_ID]],Table4_2[#All],3,FALSE)</f>
        <v>Home</v>
      </c>
      <c r="P1023" t="str">
        <f>VLOOKUP(Table7[[#This Row],[Product_ID]],Table4_2[#All],4,FALSE)</f>
        <v>Decor</v>
      </c>
      <c r="Q1023">
        <f>VLOOKUP(Table7[[#This Row],[Product_ID]],Table4_2[#All],5,FALSE)</f>
        <v>81.75</v>
      </c>
      <c r="R1023">
        <f>VLOOKUP(Table7[[#This Row],[Product_ID]],Table4_2[#All],6,FALSE)</f>
        <v>226.05</v>
      </c>
      <c r="S1023" t="s">
        <v>1776</v>
      </c>
      <c r="T1023" t="str">
        <f>VLOOKUP(Table7[[#This Row],[Store_ID]],Table5[#All],2,FALSE)</f>
        <v>Benson-Elliott</v>
      </c>
      <c r="U1023" t="str">
        <f>VLOOKUP(Table7[[#This Row],[Store_ID]],Table5[#All],3,FALSE)</f>
        <v>East</v>
      </c>
      <c r="V1023" t="str">
        <f>VLOOKUP(Table7[[#This Row],[Store_ID]],Table5[#All],4,FALSE)</f>
        <v>Port Josephberg</v>
      </c>
      <c r="W1023" t="str">
        <f>VLOOKUP(Table7[[#This Row],[Store_ID]],Table5[#All],5,FALSE)</f>
        <v>Online</v>
      </c>
      <c r="X1023">
        <v>1</v>
      </c>
      <c r="Y1023">
        <v>238.24</v>
      </c>
      <c r="Z1023">
        <v>0.12</v>
      </c>
      <c r="AA1023" t="s">
        <v>1826</v>
      </c>
      <c r="AB1023">
        <v>209.65119999999999</v>
      </c>
    </row>
    <row r="1024" spans="1:28" x14ac:dyDescent="0.25">
      <c r="A1024" t="s">
        <v>2848</v>
      </c>
      <c r="B1024" s="2">
        <v>45644</v>
      </c>
      <c r="C1024" t="s">
        <v>1411</v>
      </c>
      <c r="D1024" t="str">
        <f>VLOOKUP(Table7[[#This Row],[Customer_ID]],Table1[#All],2,FALSE)</f>
        <v>Christina Robertson</v>
      </c>
      <c r="E1024">
        <f t="shared" si="46"/>
        <v>18</v>
      </c>
      <c r="F1024">
        <f t="shared" si="47"/>
        <v>12</v>
      </c>
      <c r="G1024">
        <f t="shared" si="48"/>
        <v>2024</v>
      </c>
      <c r="H1024">
        <f>VLOOKUP(Table7[[#This Row],[Customer_ID]],Table1[#All],3,FALSE)</f>
        <v>59</v>
      </c>
      <c r="I1024" t="str">
        <f>VLOOKUP(Table7[[#This Row],[Customer_ID]],Table1[#All],4,FALSE)</f>
        <v>Male</v>
      </c>
      <c r="J1024" t="str">
        <f>VLOOKUP(Table7[[#This Row],[Customer_ID]],Table1[#All],5,FALSE)</f>
        <v>Hubbardborough</v>
      </c>
      <c r="K1024" t="str">
        <f>VLOOKUP(Table7[[#This Row],[Customer_ID]],Table1[#All],6,FALSE)</f>
        <v>Kentucky</v>
      </c>
      <c r="L1024" t="str">
        <f>VLOOKUP(Table7[[#This Row],[Customer_ID]],Table1[#All],7,FALSE)</f>
        <v>USA</v>
      </c>
      <c r="M1024" t="str">
        <f>VLOOKUP(Table7[[#This Row],[Customer_ID]],Table1[#All],8,FALSE)</f>
        <v>Platinum</v>
      </c>
      <c r="N1024" t="s">
        <v>1712</v>
      </c>
      <c r="O1024" t="str">
        <f>VLOOKUP(Table7[[#This Row],[Product_ID]],Table4_2[#All],3,FALSE)</f>
        <v>Sports</v>
      </c>
      <c r="P1024" t="str">
        <f>VLOOKUP(Table7[[#This Row],[Product_ID]],Table4_2[#All],4,FALSE)</f>
        <v>Fitness</v>
      </c>
      <c r="Q1024">
        <f>VLOOKUP(Table7[[#This Row],[Product_ID]],Table4_2[#All],5,FALSE)</f>
        <v>152.91999999999999</v>
      </c>
      <c r="R1024">
        <f>VLOOKUP(Table7[[#This Row],[Product_ID]],Table4_2[#All],6,FALSE)</f>
        <v>281</v>
      </c>
      <c r="S1024" t="s">
        <v>1804</v>
      </c>
      <c r="T1024" t="str">
        <f>VLOOKUP(Table7[[#This Row],[Store_ID]],Table5[#All],2,FALSE)</f>
        <v>Frederick-Wright</v>
      </c>
      <c r="U1024" t="str">
        <f>VLOOKUP(Table7[[#This Row],[Store_ID]],Table5[#All],3,FALSE)</f>
        <v>West</v>
      </c>
      <c r="V1024" t="str">
        <f>VLOOKUP(Table7[[#This Row],[Store_ID]],Table5[#All],4,FALSE)</f>
        <v>New Jimmymouth</v>
      </c>
      <c r="W1024" t="str">
        <f>VLOOKUP(Table7[[#This Row],[Store_ID]],Table5[#All],5,FALSE)</f>
        <v>Flagship</v>
      </c>
      <c r="X1024">
        <v>1</v>
      </c>
      <c r="Y1024">
        <v>756.63</v>
      </c>
      <c r="Z1024">
        <v>0.04</v>
      </c>
      <c r="AA1024" t="s">
        <v>1826</v>
      </c>
      <c r="AB1024">
        <v>726.36479999999995</v>
      </c>
    </row>
    <row r="1025" spans="1:28" x14ac:dyDescent="0.25">
      <c r="A1025" t="s">
        <v>2849</v>
      </c>
      <c r="B1025" s="2">
        <v>45845</v>
      </c>
      <c r="C1025" t="s">
        <v>85</v>
      </c>
      <c r="D1025" t="str">
        <f>VLOOKUP(Table7[[#This Row],[Customer_ID]],Table1[#All],2,FALSE)</f>
        <v>Michael Torres</v>
      </c>
      <c r="E1025">
        <f t="shared" si="46"/>
        <v>7</v>
      </c>
      <c r="F1025">
        <f t="shared" si="47"/>
        <v>7</v>
      </c>
      <c r="G1025">
        <f t="shared" si="48"/>
        <v>2025</v>
      </c>
      <c r="H1025">
        <f>VLOOKUP(Table7[[#This Row],[Customer_ID]],Table1[#All],3,FALSE)</f>
        <v>46</v>
      </c>
      <c r="I1025" t="str">
        <f>VLOOKUP(Table7[[#This Row],[Customer_ID]],Table1[#All],4,FALSE)</f>
        <v>Female</v>
      </c>
      <c r="J1025" t="str">
        <f>VLOOKUP(Table7[[#This Row],[Customer_ID]],Table1[#All],5,FALSE)</f>
        <v>Gonzalezfort</v>
      </c>
      <c r="K1025" t="str">
        <f>VLOOKUP(Table7[[#This Row],[Customer_ID]],Table1[#All],6,FALSE)</f>
        <v>New Jersey</v>
      </c>
      <c r="L1025" t="str">
        <f>VLOOKUP(Table7[[#This Row],[Customer_ID]],Table1[#All],7,FALSE)</f>
        <v>USA</v>
      </c>
      <c r="M1025" t="str">
        <f>VLOOKUP(Table7[[#This Row],[Customer_ID]],Table1[#All],8,FALSE)</f>
        <v>Platinum</v>
      </c>
      <c r="N1025" t="s">
        <v>1734</v>
      </c>
      <c r="O1025" t="str">
        <f>VLOOKUP(Table7[[#This Row],[Product_ID]],Table4_2[#All],3,FALSE)</f>
        <v>Electronics</v>
      </c>
      <c r="P1025" t="str">
        <f>VLOOKUP(Table7[[#This Row],[Product_ID]],Table4_2[#All],4,FALSE)</f>
        <v>Computer</v>
      </c>
      <c r="Q1025">
        <f>VLOOKUP(Table7[[#This Row],[Product_ID]],Table4_2[#All],5,FALSE)</f>
        <v>377.52</v>
      </c>
      <c r="R1025">
        <f>VLOOKUP(Table7[[#This Row],[Product_ID]],Table4_2[#All],6,FALSE)</f>
        <v>485</v>
      </c>
      <c r="S1025" t="s">
        <v>1779</v>
      </c>
      <c r="T1025" t="str">
        <f>VLOOKUP(Table7[[#This Row],[Store_ID]],Table5[#All],2,FALSE)</f>
        <v>Martinez-Mullins</v>
      </c>
      <c r="U1025" t="str">
        <f>VLOOKUP(Table7[[#This Row],[Store_ID]],Table5[#All],3,FALSE)</f>
        <v>South</v>
      </c>
      <c r="V1025" t="str">
        <f>VLOOKUP(Table7[[#This Row],[Store_ID]],Table5[#All],4,FALSE)</f>
        <v>Williamsfurt</v>
      </c>
      <c r="W1025" t="str">
        <f>VLOOKUP(Table7[[#This Row],[Store_ID]],Table5[#All],5,FALSE)</f>
        <v>Online</v>
      </c>
      <c r="X1025">
        <v>3</v>
      </c>
      <c r="Y1025">
        <v>159.76</v>
      </c>
      <c r="Z1025">
        <v>0.22</v>
      </c>
      <c r="AA1025" t="s">
        <v>1824</v>
      </c>
      <c r="AB1025">
        <v>373.83839999999998</v>
      </c>
    </row>
    <row r="1026" spans="1:28" x14ac:dyDescent="0.25">
      <c r="A1026" t="s">
        <v>2850</v>
      </c>
      <c r="B1026" s="2">
        <v>45354</v>
      </c>
      <c r="C1026" t="s">
        <v>1151</v>
      </c>
      <c r="D1026" t="str">
        <f>VLOOKUP(Table7[[#This Row],[Customer_ID]],Table1[#All],2,FALSE)</f>
        <v>Miranda King</v>
      </c>
      <c r="E1026">
        <f t="shared" ref="E1026:E1089" si="49">DAY(B1026)</f>
        <v>3</v>
      </c>
      <c r="F1026">
        <f t="shared" ref="F1026:F1089" si="50">MONTH(B1026)</f>
        <v>3</v>
      </c>
      <c r="G1026">
        <f t="shared" ref="G1026:G1089" si="51">YEAR(B1026)</f>
        <v>2024</v>
      </c>
      <c r="H1026">
        <f>VLOOKUP(Table7[[#This Row],[Customer_ID]],Table1[#All],3,FALSE)</f>
        <v>34</v>
      </c>
      <c r="I1026" t="str">
        <f>VLOOKUP(Table7[[#This Row],[Customer_ID]],Table1[#All],4,FALSE)</f>
        <v>Female</v>
      </c>
      <c r="J1026" t="str">
        <f>VLOOKUP(Table7[[#This Row],[Customer_ID]],Table1[#All],5,FALSE)</f>
        <v>West Mathew</v>
      </c>
      <c r="K1026" t="str">
        <f>VLOOKUP(Table7[[#This Row],[Customer_ID]],Table1[#All],6,FALSE)</f>
        <v>New York</v>
      </c>
      <c r="L1026" t="str">
        <f>VLOOKUP(Table7[[#This Row],[Customer_ID]],Table1[#All],7,FALSE)</f>
        <v>USA</v>
      </c>
      <c r="M1026" t="str">
        <f>VLOOKUP(Table7[[#This Row],[Customer_ID]],Table1[#All],8,FALSE)</f>
        <v>Platinum</v>
      </c>
      <c r="N1026" t="s">
        <v>1738</v>
      </c>
      <c r="O1026" t="str">
        <f>VLOOKUP(Table7[[#This Row],[Product_ID]],Table4_2[#All],3,FALSE)</f>
        <v>Sports</v>
      </c>
      <c r="P1026" t="str">
        <f>VLOOKUP(Table7[[#This Row],[Product_ID]],Table4_2[#All],4,FALSE)</f>
        <v>Accessories</v>
      </c>
      <c r="Q1026">
        <f>VLOOKUP(Table7[[#This Row],[Product_ID]],Table4_2[#All],5,FALSE)</f>
        <v>60.65</v>
      </c>
      <c r="R1026">
        <f>VLOOKUP(Table7[[#This Row],[Product_ID]],Table4_2[#All],6,FALSE)</f>
        <v>75</v>
      </c>
      <c r="S1026" t="s">
        <v>1782</v>
      </c>
      <c r="T1026" t="str">
        <f>VLOOKUP(Table7[[#This Row],[Store_ID]],Table5[#All],2,FALSE)</f>
        <v>Bean, Jones and Park</v>
      </c>
      <c r="U1026" t="str">
        <f>VLOOKUP(Table7[[#This Row],[Store_ID]],Table5[#All],3,FALSE)</f>
        <v>West</v>
      </c>
      <c r="V1026" t="str">
        <f>VLOOKUP(Table7[[#This Row],[Store_ID]],Table5[#All],4,FALSE)</f>
        <v>Thompsonborough</v>
      </c>
      <c r="W1026" t="str">
        <f>VLOOKUP(Table7[[#This Row],[Store_ID]],Table5[#All],5,FALSE)</f>
        <v>Online</v>
      </c>
      <c r="X1026">
        <v>1</v>
      </c>
      <c r="Y1026">
        <v>329.94</v>
      </c>
      <c r="Z1026">
        <v>0.14000000000000001</v>
      </c>
      <c r="AA1026" t="s">
        <v>1829</v>
      </c>
      <c r="AB1026">
        <v>283.7484</v>
      </c>
    </row>
    <row r="1027" spans="1:28" x14ac:dyDescent="0.25">
      <c r="A1027" t="s">
        <v>2851</v>
      </c>
      <c r="B1027" s="2">
        <v>45720</v>
      </c>
      <c r="C1027" t="s">
        <v>224</v>
      </c>
      <c r="D1027" t="str">
        <f>VLOOKUP(Table7[[#This Row],[Customer_ID]],Table1[#All],2,FALSE)</f>
        <v>Dr. David Smith</v>
      </c>
      <c r="E1027">
        <f t="shared" si="49"/>
        <v>4</v>
      </c>
      <c r="F1027">
        <f t="shared" si="50"/>
        <v>3</v>
      </c>
      <c r="G1027">
        <f t="shared" si="51"/>
        <v>2025</v>
      </c>
      <c r="H1027">
        <f>VLOOKUP(Table7[[#This Row],[Customer_ID]],Table1[#All],3,FALSE)</f>
        <v>22</v>
      </c>
      <c r="I1027" t="str">
        <f>VLOOKUP(Table7[[#This Row],[Customer_ID]],Table1[#All],4,FALSE)</f>
        <v>Female</v>
      </c>
      <c r="J1027" t="str">
        <f>VLOOKUP(Table7[[#This Row],[Customer_ID]],Table1[#All],5,FALSE)</f>
        <v>Schmidtchester</v>
      </c>
      <c r="K1027" t="str">
        <f>VLOOKUP(Table7[[#This Row],[Customer_ID]],Table1[#All],6,FALSE)</f>
        <v>Alaska</v>
      </c>
      <c r="L1027" t="str">
        <f>VLOOKUP(Table7[[#This Row],[Customer_ID]],Table1[#All],7,FALSE)</f>
        <v>USA</v>
      </c>
      <c r="M1027" t="str">
        <f>VLOOKUP(Table7[[#This Row],[Customer_ID]],Table1[#All],8,FALSE)</f>
        <v>Silver</v>
      </c>
      <c r="N1027" t="s">
        <v>1582</v>
      </c>
      <c r="O1027" t="str">
        <f>VLOOKUP(Table7[[#This Row],[Product_ID]],Table4_2[#All],3,FALSE)</f>
        <v>Sports</v>
      </c>
      <c r="P1027" t="str">
        <f>VLOOKUP(Table7[[#This Row],[Product_ID]],Table4_2[#All],4,FALSE)</f>
        <v>Accessories</v>
      </c>
      <c r="Q1027">
        <f>VLOOKUP(Table7[[#This Row],[Product_ID]],Table4_2[#All],5,FALSE)</f>
        <v>144.53</v>
      </c>
      <c r="R1027">
        <f>VLOOKUP(Table7[[#This Row],[Product_ID]],Table4_2[#All],6,FALSE)</f>
        <v>367</v>
      </c>
      <c r="S1027" t="s">
        <v>1782</v>
      </c>
      <c r="T1027" t="str">
        <f>VLOOKUP(Table7[[#This Row],[Store_ID]],Table5[#All],2,FALSE)</f>
        <v>Bean, Jones and Park</v>
      </c>
      <c r="U1027" t="str">
        <f>VLOOKUP(Table7[[#This Row],[Store_ID]],Table5[#All],3,FALSE)</f>
        <v>West</v>
      </c>
      <c r="V1027" t="str">
        <f>VLOOKUP(Table7[[#This Row],[Store_ID]],Table5[#All],4,FALSE)</f>
        <v>Thompsonborough</v>
      </c>
      <c r="W1027" t="str">
        <f>VLOOKUP(Table7[[#This Row],[Store_ID]],Table5[#All],5,FALSE)</f>
        <v>Online</v>
      </c>
      <c r="X1027">
        <v>1</v>
      </c>
      <c r="Y1027">
        <v>234.06</v>
      </c>
      <c r="Z1027">
        <v>0.11</v>
      </c>
      <c r="AA1027" t="s">
        <v>1826</v>
      </c>
      <c r="AB1027">
        <v>208.3134</v>
      </c>
    </row>
    <row r="1028" spans="1:28" x14ac:dyDescent="0.25">
      <c r="A1028" t="s">
        <v>2852</v>
      </c>
      <c r="B1028" s="2">
        <v>45278</v>
      </c>
      <c r="C1028" t="s">
        <v>999</v>
      </c>
      <c r="D1028" t="str">
        <f>VLOOKUP(Table7[[#This Row],[Customer_ID]],Table1[#All],2,FALSE)</f>
        <v>Tiffany Williams</v>
      </c>
      <c r="E1028">
        <f t="shared" si="49"/>
        <v>18</v>
      </c>
      <c r="F1028">
        <f t="shared" si="50"/>
        <v>12</v>
      </c>
      <c r="G1028">
        <f t="shared" si="51"/>
        <v>2023</v>
      </c>
      <c r="H1028">
        <f>VLOOKUP(Table7[[#This Row],[Customer_ID]],Table1[#All],3,FALSE)</f>
        <v>64</v>
      </c>
      <c r="I1028" t="str">
        <f>VLOOKUP(Table7[[#This Row],[Customer_ID]],Table1[#All],4,FALSE)</f>
        <v>Female</v>
      </c>
      <c r="J1028" t="str">
        <f>VLOOKUP(Table7[[#This Row],[Customer_ID]],Table1[#All],5,FALSE)</f>
        <v>Richardsport</v>
      </c>
      <c r="K1028" t="str">
        <f>VLOOKUP(Table7[[#This Row],[Customer_ID]],Table1[#All],6,FALSE)</f>
        <v>New Hampshire</v>
      </c>
      <c r="L1028" t="str">
        <f>VLOOKUP(Table7[[#This Row],[Customer_ID]],Table1[#All],7,FALSE)</f>
        <v>USA</v>
      </c>
      <c r="M1028" t="str">
        <f>VLOOKUP(Table7[[#This Row],[Customer_ID]],Table1[#All],8,FALSE)</f>
        <v>Gold</v>
      </c>
      <c r="N1028" t="s">
        <v>1710</v>
      </c>
      <c r="O1028" t="str">
        <f>VLOOKUP(Table7[[#This Row],[Product_ID]],Table4_2[#All],3,FALSE)</f>
        <v>Sports</v>
      </c>
      <c r="P1028" t="str">
        <f>VLOOKUP(Table7[[#This Row],[Product_ID]],Table4_2[#All],4,FALSE)</f>
        <v>Equipment</v>
      </c>
      <c r="Q1028">
        <f>VLOOKUP(Table7[[#This Row],[Product_ID]],Table4_2[#All],5,FALSE)</f>
        <v>285.54000000000002</v>
      </c>
      <c r="R1028">
        <f>VLOOKUP(Table7[[#This Row],[Product_ID]],Table4_2[#All],6,FALSE)</f>
        <v>358</v>
      </c>
      <c r="S1028" t="s">
        <v>1752</v>
      </c>
      <c r="T1028" t="str">
        <f>VLOOKUP(Table7[[#This Row],[Store_ID]],Table5[#All],2,FALSE)</f>
        <v>Rivera-Warner</v>
      </c>
      <c r="U1028" t="str">
        <f>VLOOKUP(Table7[[#This Row],[Store_ID]],Table5[#All],3,FALSE)</f>
        <v>East</v>
      </c>
      <c r="V1028" t="str">
        <f>VLOOKUP(Table7[[#This Row],[Store_ID]],Table5[#All],4,FALSE)</f>
        <v>Washingtonfurt</v>
      </c>
      <c r="W1028" t="str">
        <f>VLOOKUP(Table7[[#This Row],[Store_ID]],Table5[#All],5,FALSE)</f>
        <v>Flagship</v>
      </c>
      <c r="X1028">
        <v>2</v>
      </c>
      <c r="Y1028">
        <v>773.75</v>
      </c>
      <c r="Z1028">
        <v>0.16</v>
      </c>
      <c r="AA1028" t="s">
        <v>1826</v>
      </c>
      <c r="AB1028">
        <v>1299.9000000000001</v>
      </c>
    </row>
    <row r="1029" spans="1:28" x14ac:dyDescent="0.25">
      <c r="A1029" t="s">
        <v>2853</v>
      </c>
      <c r="B1029" s="2">
        <v>45422</v>
      </c>
      <c r="C1029" t="s">
        <v>1352</v>
      </c>
      <c r="D1029" t="str">
        <f>VLOOKUP(Table7[[#This Row],[Customer_ID]],Table1[#All],2,FALSE)</f>
        <v>Sharon Simpson</v>
      </c>
      <c r="E1029">
        <f t="shared" si="49"/>
        <v>10</v>
      </c>
      <c r="F1029">
        <f t="shared" si="50"/>
        <v>5</v>
      </c>
      <c r="G1029">
        <f t="shared" si="51"/>
        <v>2024</v>
      </c>
      <c r="H1029">
        <f>VLOOKUP(Table7[[#This Row],[Customer_ID]],Table1[#All],3,FALSE)</f>
        <v>61</v>
      </c>
      <c r="I1029" t="str">
        <f>VLOOKUP(Table7[[#This Row],[Customer_ID]],Table1[#All],4,FALSE)</f>
        <v>Male</v>
      </c>
      <c r="J1029" t="str">
        <f>VLOOKUP(Table7[[#This Row],[Customer_ID]],Table1[#All],5,FALSE)</f>
        <v>South Michellebury</v>
      </c>
      <c r="K1029" t="str">
        <f>VLOOKUP(Table7[[#This Row],[Customer_ID]],Table1[#All],6,FALSE)</f>
        <v>South Dakota</v>
      </c>
      <c r="L1029" t="str">
        <f>VLOOKUP(Table7[[#This Row],[Customer_ID]],Table1[#All],7,FALSE)</f>
        <v>USA</v>
      </c>
      <c r="M1029" t="str">
        <f>VLOOKUP(Table7[[#This Row],[Customer_ID]],Table1[#All],8,FALSE)</f>
        <v>Gold</v>
      </c>
      <c r="N1029" t="s">
        <v>1652</v>
      </c>
      <c r="O1029" t="str">
        <f>VLOOKUP(Table7[[#This Row],[Product_ID]],Table4_2[#All],3,FALSE)</f>
        <v>Sports</v>
      </c>
      <c r="P1029" t="str">
        <f>VLOOKUP(Table7[[#This Row],[Product_ID]],Table4_2[#All],4,FALSE)</f>
        <v>Team Sports</v>
      </c>
      <c r="Q1029">
        <f>VLOOKUP(Table7[[#This Row],[Product_ID]],Table4_2[#All],5,FALSE)</f>
        <v>212.26</v>
      </c>
      <c r="R1029">
        <f>VLOOKUP(Table7[[#This Row],[Product_ID]],Table4_2[#All],6,FALSE)</f>
        <v>82</v>
      </c>
      <c r="S1029" t="s">
        <v>1810</v>
      </c>
      <c r="T1029" t="str">
        <f>VLOOKUP(Table7[[#This Row],[Store_ID]],Table5[#All],2,FALSE)</f>
        <v>Guerrero-Schmitt</v>
      </c>
      <c r="U1029" t="str">
        <f>VLOOKUP(Table7[[#This Row],[Store_ID]],Table5[#All],3,FALSE)</f>
        <v>East</v>
      </c>
      <c r="V1029" t="str">
        <f>VLOOKUP(Table7[[#This Row],[Store_ID]],Table5[#All],4,FALSE)</f>
        <v>East Stevechester</v>
      </c>
      <c r="W1029" t="str">
        <f>VLOOKUP(Table7[[#This Row],[Store_ID]],Table5[#All],5,FALSE)</f>
        <v>Flagship</v>
      </c>
      <c r="X1029">
        <v>1</v>
      </c>
      <c r="Y1029">
        <v>73.88</v>
      </c>
      <c r="Z1029">
        <v>0.04</v>
      </c>
      <c r="AA1029" t="s">
        <v>1824</v>
      </c>
      <c r="AB1029">
        <v>70.924799999999991</v>
      </c>
    </row>
    <row r="1030" spans="1:28" x14ac:dyDescent="0.25">
      <c r="A1030" t="s">
        <v>2854</v>
      </c>
      <c r="B1030" s="2">
        <v>45337</v>
      </c>
      <c r="C1030" t="s">
        <v>32</v>
      </c>
      <c r="D1030" t="str">
        <f>VLOOKUP(Table7[[#This Row],[Customer_ID]],Table1[#All],2,FALSE)</f>
        <v>Christine Vaughn</v>
      </c>
      <c r="E1030">
        <f t="shared" si="49"/>
        <v>15</v>
      </c>
      <c r="F1030">
        <f t="shared" si="50"/>
        <v>2</v>
      </c>
      <c r="G1030">
        <f t="shared" si="51"/>
        <v>2024</v>
      </c>
      <c r="H1030">
        <f>VLOOKUP(Table7[[#This Row],[Customer_ID]],Table1[#All],3,FALSE)</f>
        <v>24</v>
      </c>
      <c r="I1030" t="str">
        <f>VLOOKUP(Table7[[#This Row],[Customer_ID]],Table1[#All],4,FALSE)</f>
        <v>Male</v>
      </c>
      <c r="J1030" t="str">
        <f>VLOOKUP(Table7[[#This Row],[Customer_ID]],Table1[#All],5,FALSE)</f>
        <v>East Amandamouth</v>
      </c>
      <c r="K1030" t="str">
        <f>VLOOKUP(Table7[[#This Row],[Customer_ID]],Table1[#All],6,FALSE)</f>
        <v>Oregon</v>
      </c>
      <c r="L1030" t="str">
        <f>VLOOKUP(Table7[[#This Row],[Customer_ID]],Table1[#All],7,FALSE)</f>
        <v>USA</v>
      </c>
      <c r="M1030" t="str">
        <f>VLOOKUP(Table7[[#This Row],[Customer_ID]],Table1[#All],8,FALSE)</f>
        <v>Bronze</v>
      </c>
      <c r="N1030" t="s">
        <v>1720</v>
      </c>
      <c r="O1030" t="str">
        <f>VLOOKUP(Table7[[#This Row],[Product_ID]],Table4_2[#All],3,FALSE)</f>
        <v>Home</v>
      </c>
      <c r="P1030" t="str">
        <f>VLOOKUP(Table7[[#This Row],[Product_ID]],Table4_2[#All],4,FALSE)</f>
        <v>Kitchen</v>
      </c>
      <c r="Q1030">
        <f>VLOOKUP(Table7[[#This Row],[Product_ID]],Table4_2[#All],5,FALSE)</f>
        <v>176.07</v>
      </c>
      <c r="R1030">
        <f>VLOOKUP(Table7[[#This Row],[Product_ID]],Table4_2[#All],6,FALSE)</f>
        <v>82</v>
      </c>
      <c r="S1030" t="s">
        <v>1810</v>
      </c>
      <c r="T1030" t="str">
        <f>VLOOKUP(Table7[[#This Row],[Store_ID]],Table5[#All],2,FALSE)</f>
        <v>Guerrero-Schmitt</v>
      </c>
      <c r="U1030" t="str">
        <f>VLOOKUP(Table7[[#This Row],[Store_ID]],Table5[#All],3,FALSE)</f>
        <v>East</v>
      </c>
      <c r="V1030" t="str">
        <f>VLOOKUP(Table7[[#This Row],[Store_ID]],Table5[#All],4,FALSE)</f>
        <v>East Stevechester</v>
      </c>
      <c r="W1030" t="str">
        <f>VLOOKUP(Table7[[#This Row],[Store_ID]],Table5[#All],5,FALSE)</f>
        <v>Flagship</v>
      </c>
      <c r="X1030">
        <v>1</v>
      </c>
      <c r="Y1030">
        <v>859.3</v>
      </c>
      <c r="Z1030">
        <v>0.16</v>
      </c>
      <c r="AA1030" t="s">
        <v>1826</v>
      </c>
      <c r="AB1030">
        <v>721.8119999999999</v>
      </c>
    </row>
    <row r="1031" spans="1:28" x14ac:dyDescent="0.25">
      <c r="A1031" t="s">
        <v>2855</v>
      </c>
      <c r="B1031" s="2">
        <v>45564</v>
      </c>
      <c r="C1031" t="s">
        <v>444</v>
      </c>
      <c r="D1031" t="str">
        <f>VLOOKUP(Table7[[#This Row],[Customer_ID]],Table1[#All],2,FALSE)</f>
        <v>Jessica Mitchell</v>
      </c>
      <c r="E1031">
        <f t="shared" si="49"/>
        <v>29</v>
      </c>
      <c r="F1031">
        <f t="shared" si="50"/>
        <v>9</v>
      </c>
      <c r="G1031">
        <f t="shared" si="51"/>
        <v>2024</v>
      </c>
      <c r="H1031">
        <f>VLOOKUP(Table7[[#This Row],[Customer_ID]],Table1[#All],3,FALSE)</f>
        <v>43</v>
      </c>
      <c r="I1031" t="str">
        <f>VLOOKUP(Table7[[#This Row],[Customer_ID]],Table1[#All],4,FALSE)</f>
        <v>Female</v>
      </c>
      <c r="J1031" t="str">
        <f>VLOOKUP(Table7[[#This Row],[Customer_ID]],Table1[#All],5,FALSE)</f>
        <v>Matthewbury</v>
      </c>
      <c r="K1031" t="str">
        <f>VLOOKUP(Table7[[#This Row],[Customer_ID]],Table1[#All],6,FALSE)</f>
        <v>South Dakota</v>
      </c>
      <c r="L1031" t="str">
        <f>VLOOKUP(Table7[[#This Row],[Customer_ID]],Table1[#All],7,FALSE)</f>
        <v>USA</v>
      </c>
      <c r="M1031" t="str">
        <f>VLOOKUP(Table7[[#This Row],[Customer_ID]],Table1[#All],8,FALSE)</f>
        <v>Silver</v>
      </c>
      <c r="N1031" t="s">
        <v>1710</v>
      </c>
      <c r="O1031" t="str">
        <f>VLOOKUP(Table7[[#This Row],[Product_ID]],Table4_2[#All],3,FALSE)</f>
        <v>Sports</v>
      </c>
      <c r="P1031" t="str">
        <f>VLOOKUP(Table7[[#This Row],[Product_ID]],Table4_2[#All],4,FALSE)</f>
        <v>Equipment</v>
      </c>
      <c r="Q1031">
        <f>VLOOKUP(Table7[[#This Row],[Product_ID]],Table4_2[#All],5,FALSE)</f>
        <v>285.54000000000002</v>
      </c>
      <c r="R1031">
        <f>VLOOKUP(Table7[[#This Row],[Product_ID]],Table4_2[#All],6,FALSE)</f>
        <v>358</v>
      </c>
      <c r="S1031" t="s">
        <v>1776</v>
      </c>
      <c r="T1031" t="str">
        <f>VLOOKUP(Table7[[#This Row],[Store_ID]],Table5[#All],2,FALSE)</f>
        <v>Benson-Elliott</v>
      </c>
      <c r="U1031" t="str">
        <f>VLOOKUP(Table7[[#This Row],[Store_ID]],Table5[#All],3,FALSE)</f>
        <v>East</v>
      </c>
      <c r="V1031" t="str">
        <f>VLOOKUP(Table7[[#This Row],[Store_ID]],Table5[#All],4,FALSE)</f>
        <v>Port Josephberg</v>
      </c>
      <c r="W1031" t="str">
        <f>VLOOKUP(Table7[[#This Row],[Store_ID]],Table5[#All],5,FALSE)</f>
        <v>Online</v>
      </c>
      <c r="X1031">
        <v>4</v>
      </c>
      <c r="Y1031">
        <v>762.43</v>
      </c>
      <c r="Z1031">
        <v>0.05</v>
      </c>
      <c r="AA1031" t="s">
        <v>1824</v>
      </c>
      <c r="AB1031">
        <v>2897.233999999999</v>
      </c>
    </row>
    <row r="1032" spans="1:28" x14ac:dyDescent="0.25">
      <c r="A1032" t="s">
        <v>2856</v>
      </c>
      <c r="B1032" s="2">
        <v>45424</v>
      </c>
      <c r="C1032" t="s">
        <v>428</v>
      </c>
      <c r="D1032" t="str">
        <f>VLOOKUP(Table7[[#This Row],[Customer_ID]],Table1[#All],2,FALSE)</f>
        <v>Donald Lee</v>
      </c>
      <c r="E1032">
        <f t="shared" si="49"/>
        <v>12</v>
      </c>
      <c r="F1032">
        <f t="shared" si="50"/>
        <v>5</v>
      </c>
      <c r="G1032">
        <f t="shared" si="51"/>
        <v>2024</v>
      </c>
      <c r="H1032">
        <f>VLOOKUP(Table7[[#This Row],[Customer_ID]],Table1[#All],3,FALSE)</f>
        <v>26</v>
      </c>
      <c r="I1032" t="str">
        <f>VLOOKUP(Table7[[#This Row],[Customer_ID]],Table1[#All],4,FALSE)</f>
        <v>Male</v>
      </c>
      <c r="J1032" t="str">
        <f>VLOOKUP(Table7[[#This Row],[Customer_ID]],Table1[#All],5,FALSE)</f>
        <v>Wongberg</v>
      </c>
      <c r="K1032" t="str">
        <f>VLOOKUP(Table7[[#This Row],[Customer_ID]],Table1[#All],6,FALSE)</f>
        <v>Illinois</v>
      </c>
      <c r="L1032" t="str">
        <f>VLOOKUP(Table7[[#This Row],[Customer_ID]],Table1[#All],7,FALSE)</f>
        <v>USA</v>
      </c>
      <c r="M1032" t="str">
        <f>VLOOKUP(Table7[[#This Row],[Customer_ID]],Table1[#All],8,FALSE)</f>
        <v>Bronze</v>
      </c>
      <c r="N1032" t="s">
        <v>1694</v>
      </c>
      <c r="O1032" t="str">
        <f>VLOOKUP(Table7[[#This Row],[Product_ID]],Table4_2[#All],3,FALSE)</f>
        <v>Sports</v>
      </c>
      <c r="P1032" t="str">
        <f>VLOOKUP(Table7[[#This Row],[Product_ID]],Table4_2[#All],4,FALSE)</f>
        <v>Team Sports</v>
      </c>
      <c r="Q1032">
        <f>VLOOKUP(Table7[[#This Row],[Product_ID]],Table4_2[#All],5,FALSE)</f>
        <v>107.06</v>
      </c>
      <c r="R1032">
        <f>VLOOKUP(Table7[[#This Row],[Product_ID]],Table4_2[#All],6,FALSE)</f>
        <v>359</v>
      </c>
      <c r="S1032" t="s">
        <v>1752</v>
      </c>
      <c r="T1032" t="str">
        <f>VLOOKUP(Table7[[#This Row],[Store_ID]],Table5[#All],2,FALSE)</f>
        <v>Rivera-Warner</v>
      </c>
      <c r="U1032" t="str">
        <f>VLOOKUP(Table7[[#This Row],[Store_ID]],Table5[#All],3,FALSE)</f>
        <v>East</v>
      </c>
      <c r="V1032" t="str">
        <f>VLOOKUP(Table7[[#This Row],[Store_ID]],Table5[#All],4,FALSE)</f>
        <v>Washingtonfurt</v>
      </c>
      <c r="W1032" t="str">
        <f>VLOOKUP(Table7[[#This Row],[Store_ID]],Table5[#All],5,FALSE)</f>
        <v>Flagship</v>
      </c>
      <c r="X1032">
        <v>1</v>
      </c>
      <c r="Y1032">
        <v>328.51</v>
      </c>
      <c r="Z1032">
        <v>0.2</v>
      </c>
      <c r="AA1032" t="s">
        <v>1829</v>
      </c>
      <c r="AB1032">
        <v>262.80799999999999</v>
      </c>
    </row>
    <row r="1033" spans="1:28" x14ac:dyDescent="0.25">
      <c r="A1033" t="s">
        <v>2857</v>
      </c>
      <c r="B1033" s="2">
        <v>45719</v>
      </c>
      <c r="C1033" t="s">
        <v>872</v>
      </c>
      <c r="D1033" t="str">
        <f>VLOOKUP(Table7[[#This Row],[Customer_ID]],Table1[#All],2,FALSE)</f>
        <v>Sarah Lane</v>
      </c>
      <c r="E1033">
        <f t="shared" si="49"/>
        <v>3</v>
      </c>
      <c r="F1033">
        <f t="shared" si="50"/>
        <v>3</v>
      </c>
      <c r="G1033">
        <f t="shared" si="51"/>
        <v>2025</v>
      </c>
      <c r="H1033">
        <f>VLOOKUP(Table7[[#This Row],[Customer_ID]],Table1[#All],3,FALSE)</f>
        <v>38</v>
      </c>
      <c r="I1033" t="str">
        <f>VLOOKUP(Table7[[#This Row],[Customer_ID]],Table1[#All],4,FALSE)</f>
        <v>Male</v>
      </c>
      <c r="J1033" t="str">
        <f>VLOOKUP(Table7[[#This Row],[Customer_ID]],Table1[#All],5,FALSE)</f>
        <v>Edwardborough</v>
      </c>
      <c r="K1033" t="str">
        <f>VLOOKUP(Table7[[#This Row],[Customer_ID]],Table1[#All],6,FALSE)</f>
        <v>Vermont</v>
      </c>
      <c r="L1033" t="str">
        <f>VLOOKUP(Table7[[#This Row],[Customer_ID]],Table1[#All],7,FALSE)</f>
        <v>USA</v>
      </c>
      <c r="M1033" t="str">
        <f>VLOOKUP(Table7[[#This Row],[Customer_ID]],Table1[#All],8,FALSE)</f>
        <v>Silver</v>
      </c>
      <c r="N1033" t="s">
        <v>1636</v>
      </c>
      <c r="O1033" t="str">
        <f>VLOOKUP(Table7[[#This Row],[Product_ID]],Table4_2[#All],3,FALSE)</f>
        <v>Sports</v>
      </c>
      <c r="P1033" t="str">
        <f>VLOOKUP(Table7[[#This Row],[Product_ID]],Table4_2[#All],4,FALSE)</f>
        <v>Fitness</v>
      </c>
      <c r="Q1033">
        <f>VLOOKUP(Table7[[#This Row],[Product_ID]],Table4_2[#All],5,FALSE)</f>
        <v>167.12</v>
      </c>
      <c r="R1033">
        <f>VLOOKUP(Table7[[#This Row],[Product_ID]],Table4_2[#All],6,FALSE)</f>
        <v>316</v>
      </c>
      <c r="S1033" t="s">
        <v>1769</v>
      </c>
      <c r="T1033" t="str">
        <f>VLOOKUP(Table7[[#This Row],[Store_ID]],Table5[#All],2,FALSE)</f>
        <v>Alexander Group</v>
      </c>
      <c r="U1033" t="str">
        <f>VLOOKUP(Table7[[#This Row],[Store_ID]],Table5[#All],3,FALSE)</f>
        <v>South</v>
      </c>
      <c r="V1033" t="str">
        <f>VLOOKUP(Table7[[#This Row],[Store_ID]],Table5[#All],4,FALSE)</f>
        <v>Port Sharon</v>
      </c>
      <c r="W1033" t="str">
        <f>VLOOKUP(Table7[[#This Row],[Store_ID]],Table5[#All],5,FALSE)</f>
        <v>Online</v>
      </c>
      <c r="X1033">
        <v>1</v>
      </c>
      <c r="Y1033">
        <v>34.51</v>
      </c>
      <c r="Z1033">
        <v>0.04</v>
      </c>
      <c r="AA1033" t="s">
        <v>1829</v>
      </c>
      <c r="AB1033">
        <v>33.129600000000003</v>
      </c>
    </row>
    <row r="1034" spans="1:28" x14ac:dyDescent="0.25">
      <c r="A1034" t="s">
        <v>2858</v>
      </c>
      <c r="B1034" s="2">
        <v>45250</v>
      </c>
      <c r="C1034" t="s">
        <v>372</v>
      </c>
      <c r="D1034" t="str">
        <f>VLOOKUP(Table7[[#This Row],[Customer_ID]],Table1[#All],2,FALSE)</f>
        <v>Lance Baker</v>
      </c>
      <c r="E1034">
        <f t="shared" si="49"/>
        <v>20</v>
      </c>
      <c r="F1034">
        <f t="shared" si="50"/>
        <v>11</v>
      </c>
      <c r="G1034">
        <f t="shared" si="51"/>
        <v>2023</v>
      </c>
      <c r="H1034">
        <f>VLOOKUP(Table7[[#This Row],[Customer_ID]],Table1[#All],3,FALSE)</f>
        <v>50</v>
      </c>
      <c r="I1034" t="str">
        <f>VLOOKUP(Table7[[#This Row],[Customer_ID]],Table1[#All],4,FALSE)</f>
        <v>Female</v>
      </c>
      <c r="J1034" t="str">
        <f>VLOOKUP(Table7[[#This Row],[Customer_ID]],Table1[#All],5,FALSE)</f>
        <v>Port Victoria</v>
      </c>
      <c r="K1034" t="str">
        <f>VLOOKUP(Table7[[#This Row],[Customer_ID]],Table1[#All],6,FALSE)</f>
        <v>Florida</v>
      </c>
      <c r="L1034" t="str">
        <f>VLOOKUP(Table7[[#This Row],[Customer_ID]],Table1[#All],7,FALSE)</f>
        <v>USA</v>
      </c>
      <c r="M1034" t="str">
        <f>VLOOKUP(Table7[[#This Row],[Customer_ID]],Table1[#All],8,FALSE)</f>
        <v>Gold</v>
      </c>
      <c r="N1034" t="s">
        <v>1586</v>
      </c>
      <c r="O1034" t="str">
        <f>VLOOKUP(Table7[[#This Row],[Product_ID]],Table4_2[#All],3,FALSE)</f>
        <v>Sports</v>
      </c>
      <c r="P1034" t="str">
        <f>VLOOKUP(Table7[[#This Row],[Product_ID]],Table4_2[#All],4,FALSE)</f>
        <v>Equipment</v>
      </c>
      <c r="Q1034">
        <f>VLOOKUP(Table7[[#This Row],[Product_ID]],Table4_2[#All],5,FALSE)</f>
        <v>21.34</v>
      </c>
      <c r="R1034">
        <f>VLOOKUP(Table7[[#This Row],[Product_ID]],Table4_2[#All],6,FALSE)</f>
        <v>65</v>
      </c>
      <c r="S1034" t="s">
        <v>1792</v>
      </c>
      <c r="T1034" t="str">
        <f>VLOOKUP(Table7[[#This Row],[Store_ID]],Table5[#All],2,FALSE)</f>
        <v>Aguirre-Keller</v>
      </c>
      <c r="U1034" t="str">
        <f>VLOOKUP(Table7[[#This Row],[Store_ID]],Table5[#All],3,FALSE)</f>
        <v>South</v>
      </c>
      <c r="V1034" t="str">
        <f>VLOOKUP(Table7[[#This Row],[Store_ID]],Table5[#All],4,FALSE)</f>
        <v>Lake Michael</v>
      </c>
      <c r="W1034" t="str">
        <f>VLOOKUP(Table7[[#This Row],[Store_ID]],Table5[#All],5,FALSE)</f>
        <v>Online</v>
      </c>
      <c r="X1034">
        <v>3</v>
      </c>
      <c r="Y1034">
        <v>663.73</v>
      </c>
      <c r="Z1034">
        <v>0.06</v>
      </c>
      <c r="AA1034" t="s">
        <v>1829</v>
      </c>
      <c r="AB1034">
        <v>1871.7185999999999</v>
      </c>
    </row>
    <row r="1035" spans="1:28" x14ac:dyDescent="0.25">
      <c r="A1035" t="s">
        <v>2859</v>
      </c>
      <c r="B1035" s="2">
        <v>45479</v>
      </c>
      <c r="C1035" t="s">
        <v>788</v>
      </c>
      <c r="D1035" t="str">
        <f>VLOOKUP(Table7[[#This Row],[Customer_ID]],Table1[#All],2,FALSE)</f>
        <v>Mary Russell</v>
      </c>
      <c r="E1035">
        <f t="shared" si="49"/>
        <v>6</v>
      </c>
      <c r="F1035">
        <f t="shared" si="50"/>
        <v>7</v>
      </c>
      <c r="G1035">
        <f t="shared" si="51"/>
        <v>2024</v>
      </c>
      <c r="H1035">
        <f>VLOOKUP(Table7[[#This Row],[Customer_ID]],Table1[#All],3,FALSE)</f>
        <v>58</v>
      </c>
      <c r="I1035" t="str">
        <f>VLOOKUP(Table7[[#This Row],[Customer_ID]],Table1[#All],4,FALSE)</f>
        <v>Male</v>
      </c>
      <c r="J1035" t="str">
        <f>VLOOKUP(Table7[[#This Row],[Customer_ID]],Table1[#All],5,FALSE)</f>
        <v>South Regina</v>
      </c>
      <c r="K1035" t="str">
        <f>VLOOKUP(Table7[[#This Row],[Customer_ID]],Table1[#All],6,FALSE)</f>
        <v>Arkansas</v>
      </c>
      <c r="L1035" t="str">
        <f>VLOOKUP(Table7[[#This Row],[Customer_ID]],Table1[#All],7,FALSE)</f>
        <v>USA</v>
      </c>
      <c r="M1035" t="str">
        <f>VLOOKUP(Table7[[#This Row],[Customer_ID]],Table1[#All],8,FALSE)</f>
        <v>Bronze</v>
      </c>
      <c r="N1035" t="s">
        <v>1614</v>
      </c>
      <c r="O1035" t="str">
        <f>VLOOKUP(Table7[[#This Row],[Product_ID]],Table4_2[#All],3,FALSE)</f>
        <v>Home</v>
      </c>
      <c r="P1035" t="str">
        <f>VLOOKUP(Table7[[#This Row],[Product_ID]],Table4_2[#All],4,FALSE)</f>
        <v>Decor</v>
      </c>
      <c r="Q1035">
        <f>VLOOKUP(Table7[[#This Row],[Product_ID]],Table4_2[#All],5,FALSE)</f>
        <v>179.77</v>
      </c>
      <c r="R1035">
        <f>VLOOKUP(Table7[[#This Row],[Product_ID]],Table4_2[#All],6,FALSE)</f>
        <v>305</v>
      </c>
      <c r="S1035" t="s">
        <v>1786</v>
      </c>
      <c r="T1035" t="str">
        <f>VLOOKUP(Table7[[#This Row],[Store_ID]],Table5[#All],2,FALSE)</f>
        <v>Moore, Padilla and Butler</v>
      </c>
      <c r="U1035" t="str">
        <f>VLOOKUP(Table7[[#This Row],[Store_ID]],Table5[#All],3,FALSE)</f>
        <v>South</v>
      </c>
      <c r="V1035" t="str">
        <f>VLOOKUP(Table7[[#This Row],[Store_ID]],Table5[#All],4,FALSE)</f>
        <v>East Johnstad</v>
      </c>
      <c r="W1035" t="str">
        <f>VLOOKUP(Table7[[#This Row],[Store_ID]],Table5[#All],5,FALSE)</f>
        <v>Flagship</v>
      </c>
      <c r="X1035">
        <v>1</v>
      </c>
      <c r="Y1035">
        <v>409.41</v>
      </c>
      <c r="Z1035">
        <v>0.13</v>
      </c>
      <c r="AA1035" t="s">
        <v>1826</v>
      </c>
      <c r="AB1035">
        <v>356.18669999999997</v>
      </c>
    </row>
    <row r="1036" spans="1:28" x14ac:dyDescent="0.25">
      <c r="A1036" t="s">
        <v>2860</v>
      </c>
      <c r="B1036" s="2">
        <v>45727</v>
      </c>
      <c r="C1036" t="s">
        <v>332</v>
      </c>
      <c r="D1036" t="str">
        <f>VLOOKUP(Table7[[#This Row],[Customer_ID]],Table1[#All],2,FALSE)</f>
        <v>Robert Jackson</v>
      </c>
      <c r="E1036">
        <f t="shared" si="49"/>
        <v>11</v>
      </c>
      <c r="F1036">
        <f t="shared" si="50"/>
        <v>3</v>
      </c>
      <c r="G1036">
        <f t="shared" si="51"/>
        <v>2025</v>
      </c>
      <c r="H1036">
        <f>VLOOKUP(Table7[[#This Row],[Customer_ID]],Table1[#All],3,FALSE)</f>
        <v>44</v>
      </c>
      <c r="I1036" t="str">
        <f>VLOOKUP(Table7[[#This Row],[Customer_ID]],Table1[#All],4,FALSE)</f>
        <v>Female</v>
      </c>
      <c r="J1036" t="str">
        <f>VLOOKUP(Table7[[#This Row],[Customer_ID]],Table1[#All],5,FALSE)</f>
        <v>Lake Brandy</v>
      </c>
      <c r="K1036" t="str">
        <f>VLOOKUP(Table7[[#This Row],[Customer_ID]],Table1[#All],6,FALSE)</f>
        <v>Tennessee</v>
      </c>
      <c r="L1036" t="str">
        <f>VLOOKUP(Table7[[#This Row],[Customer_ID]],Table1[#All],7,FALSE)</f>
        <v>USA</v>
      </c>
      <c r="M1036" t="str">
        <f>VLOOKUP(Table7[[#This Row],[Customer_ID]],Table1[#All],8,FALSE)</f>
        <v>Platinum</v>
      </c>
      <c r="N1036" t="s">
        <v>1704</v>
      </c>
      <c r="O1036" t="str">
        <f>VLOOKUP(Table7[[#This Row],[Product_ID]],Table4_2[#All],3,FALSE)</f>
        <v>Home</v>
      </c>
      <c r="P1036" t="str">
        <f>VLOOKUP(Table7[[#This Row],[Product_ID]],Table4_2[#All],4,FALSE)</f>
        <v>Decor</v>
      </c>
      <c r="Q1036">
        <f>VLOOKUP(Table7[[#This Row],[Product_ID]],Table4_2[#All],5,FALSE)</f>
        <v>325.26</v>
      </c>
      <c r="R1036">
        <f>VLOOKUP(Table7[[#This Row],[Product_ID]],Table4_2[#All],6,FALSE)</f>
        <v>400</v>
      </c>
      <c r="S1036" t="s">
        <v>1766</v>
      </c>
      <c r="T1036" t="str">
        <f>VLOOKUP(Table7[[#This Row],[Store_ID]],Table5[#All],2,FALSE)</f>
        <v>Johnson-Wright</v>
      </c>
      <c r="U1036" t="str">
        <f>VLOOKUP(Table7[[#This Row],[Store_ID]],Table5[#All],3,FALSE)</f>
        <v>North</v>
      </c>
      <c r="V1036" t="str">
        <f>VLOOKUP(Table7[[#This Row],[Store_ID]],Table5[#All],4,FALSE)</f>
        <v>Hoodberg</v>
      </c>
      <c r="W1036" t="str">
        <f>VLOOKUP(Table7[[#This Row],[Store_ID]],Table5[#All],5,FALSE)</f>
        <v>Outlet</v>
      </c>
      <c r="X1036">
        <v>3</v>
      </c>
      <c r="Y1036">
        <v>461.03</v>
      </c>
      <c r="Z1036">
        <v>0.11</v>
      </c>
      <c r="AA1036" t="s">
        <v>1826</v>
      </c>
      <c r="AB1036">
        <v>1230.9501</v>
      </c>
    </row>
    <row r="1037" spans="1:28" x14ac:dyDescent="0.25">
      <c r="A1037" t="s">
        <v>2861</v>
      </c>
      <c r="B1037" s="2">
        <v>45394</v>
      </c>
      <c r="C1037" t="s">
        <v>1151</v>
      </c>
      <c r="D1037" t="str">
        <f>VLOOKUP(Table7[[#This Row],[Customer_ID]],Table1[#All],2,FALSE)</f>
        <v>Miranda King</v>
      </c>
      <c r="E1037">
        <f t="shared" si="49"/>
        <v>12</v>
      </c>
      <c r="F1037">
        <f t="shared" si="50"/>
        <v>4</v>
      </c>
      <c r="G1037">
        <f t="shared" si="51"/>
        <v>2024</v>
      </c>
      <c r="H1037">
        <f>VLOOKUP(Table7[[#This Row],[Customer_ID]],Table1[#All],3,FALSE)</f>
        <v>34</v>
      </c>
      <c r="I1037" t="str">
        <f>VLOOKUP(Table7[[#This Row],[Customer_ID]],Table1[#All],4,FALSE)</f>
        <v>Female</v>
      </c>
      <c r="J1037" t="str">
        <f>VLOOKUP(Table7[[#This Row],[Customer_ID]],Table1[#All],5,FALSE)</f>
        <v>West Mathew</v>
      </c>
      <c r="K1037" t="str">
        <f>VLOOKUP(Table7[[#This Row],[Customer_ID]],Table1[#All],6,FALSE)</f>
        <v>New York</v>
      </c>
      <c r="L1037" t="str">
        <f>VLOOKUP(Table7[[#This Row],[Customer_ID]],Table1[#All],7,FALSE)</f>
        <v>USA</v>
      </c>
      <c r="M1037" t="str">
        <f>VLOOKUP(Table7[[#This Row],[Customer_ID]],Table1[#All],8,FALSE)</f>
        <v>Platinum</v>
      </c>
      <c r="N1037" t="s">
        <v>1586</v>
      </c>
      <c r="O1037" t="str">
        <f>VLOOKUP(Table7[[#This Row],[Product_ID]],Table4_2[#All],3,FALSE)</f>
        <v>Sports</v>
      </c>
      <c r="P1037" t="str">
        <f>VLOOKUP(Table7[[#This Row],[Product_ID]],Table4_2[#All],4,FALSE)</f>
        <v>Equipment</v>
      </c>
      <c r="Q1037">
        <f>VLOOKUP(Table7[[#This Row],[Product_ID]],Table4_2[#All],5,FALSE)</f>
        <v>21.34</v>
      </c>
      <c r="R1037">
        <f>VLOOKUP(Table7[[#This Row],[Product_ID]],Table4_2[#All],6,FALSE)</f>
        <v>65</v>
      </c>
      <c r="S1037" t="s">
        <v>1799</v>
      </c>
      <c r="T1037" t="str">
        <f>VLOOKUP(Table7[[#This Row],[Store_ID]],Table5[#All],2,FALSE)</f>
        <v>Mcdonald Inc</v>
      </c>
      <c r="U1037" t="str">
        <f>VLOOKUP(Table7[[#This Row],[Store_ID]],Table5[#All],3,FALSE)</f>
        <v>South</v>
      </c>
      <c r="V1037" t="str">
        <f>VLOOKUP(Table7[[#This Row],[Store_ID]],Table5[#All],4,FALSE)</f>
        <v>Christopherland</v>
      </c>
      <c r="W1037" t="str">
        <f>VLOOKUP(Table7[[#This Row],[Store_ID]],Table5[#All],5,FALSE)</f>
        <v>Outlet</v>
      </c>
      <c r="X1037">
        <v>2</v>
      </c>
      <c r="Y1037">
        <v>760.14</v>
      </c>
      <c r="Z1037">
        <v>0.02</v>
      </c>
      <c r="AA1037" t="s">
        <v>1829</v>
      </c>
      <c r="AB1037">
        <v>1489.8743999999999</v>
      </c>
    </row>
    <row r="1038" spans="1:28" x14ac:dyDescent="0.25">
      <c r="A1038" t="s">
        <v>2862</v>
      </c>
      <c r="B1038" s="2">
        <v>45773</v>
      </c>
      <c r="C1038" t="s">
        <v>884</v>
      </c>
      <c r="D1038" t="str">
        <f>VLOOKUP(Table7[[#This Row],[Customer_ID]],Table1[#All],2,FALSE)</f>
        <v>Stephen Fowler</v>
      </c>
      <c r="E1038">
        <f t="shared" si="49"/>
        <v>26</v>
      </c>
      <c r="F1038">
        <f t="shared" si="50"/>
        <v>4</v>
      </c>
      <c r="G1038">
        <f t="shared" si="51"/>
        <v>2025</v>
      </c>
      <c r="H1038">
        <f>VLOOKUP(Table7[[#This Row],[Customer_ID]],Table1[#All],3,FALSE)</f>
        <v>42</v>
      </c>
      <c r="I1038" t="str">
        <f>VLOOKUP(Table7[[#This Row],[Customer_ID]],Table1[#All],4,FALSE)</f>
        <v>Female</v>
      </c>
      <c r="J1038" t="str">
        <f>VLOOKUP(Table7[[#This Row],[Customer_ID]],Table1[#All],5,FALSE)</f>
        <v>Port Mariastad</v>
      </c>
      <c r="K1038" t="str">
        <f>VLOOKUP(Table7[[#This Row],[Customer_ID]],Table1[#All],6,FALSE)</f>
        <v>Rhode Island</v>
      </c>
      <c r="L1038" t="str">
        <f>VLOOKUP(Table7[[#This Row],[Customer_ID]],Table1[#All],7,FALSE)</f>
        <v>USA</v>
      </c>
      <c r="M1038" t="str">
        <f>VLOOKUP(Table7[[#This Row],[Customer_ID]],Table1[#All],8,FALSE)</f>
        <v>Platinum</v>
      </c>
      <c r="N1038" t="s">
        <v>1594</v>
      </c>
      <c r="O1038" t="str">
        <f>VLOOKUP(Table7[[#This Row],[Product_ID]],Table4_2[#All],3,FALSE)</f>
        <v>Clothing</v>
      </c>
      <c r="P1038" t="str">
        <f>VLOOKUP(Table7[[#This Row],[Product_ID]],Table4_2[#All],4,FALSE)</f>
        <v>Tops</v>
      </c>
      <c r="Q1038">
        <f>VLOOKUP(Table7[[#This Row],[Product_ID]],Table4_2[#All],5,FALSE)</f>
        <v>265.73266666666666</v>
      </c>
      <c r="R1038">
        <f>VLOOKUP(Table7[[#This Row],[Product_ID]],Table4_2[#All],6,FALSE)</f>
        <v>360</v>
      </c>
      <c r="S1038" t="s">
        <v>1757</v>
      </c>
      <c r="T1038" t="str">
        <f>VLOOKUP(Table7[[#This Row],[Store_ID]],Table5[#All],2,FALSE)</f>
        <v>Martinez, Adkins and Johnson</v>
      </c>
      <c r="U1038" t="str">
        <f>VLOOKUP(Table7[[#This Row],[Store_ID]],Table5[#All],3,FALSE)</f>
        <v>North</v>
      </c>
      <c r="V1038" t="str">
        <f>VLOOKUP(Table7[[#This Row],[Store_ID]],Table5[#All],4,FALSE)</f>
        <v>Danielmouth</v>
      </c>
      <c r="W1038" t="str">
        <f>VLOOKUP(Table7[[#This Row],[Store_ID]],Table5[#All],5,FALSE)</f>
        <v>Flagship</v>
      </c>
      <c r="X1038">
        <v>3</v>
      </c>
      <c r="Y1038">
        <v>688.76</v>
      </c>
      <c r="Z1038">
        <v>0.12</v>
      </c>
      <c r="AA1038" t="s">
        <v>1826</v>
      </c>
      <c r="AB1038">
        <v>1818.3263999999999</v>
      </c>
    </row>
    <row r="1039" spans="1:28" x14ac:dyDescent="0.25">
      <c r="A1039" t="s">
        <v>2863</v>
      </c>
      <c r="B1039" s="2">
        <v>45779</v>
      </c>
      <c r="C1039" t="s">
        <v>532</v>
      </c>
      <c r="D1039" t="str">
        <f>VLOOKUP(Table7[[#This Row],[Customer_ID]],Table1[#All],2,FALSE)</f>
        <v>Brian Choi</v>
      </c>
      <c r="E1039">
        <f t="shared" si="49"/>
        <v>2</v>
      </c>
      <c r="F1039">
        <f t="shared" si="50"/>
        <v>5</v>
      </c>
      <c r="G1039">
        <f t="shared" si="51"/>
        <v>2025</v>
      </c>
      <c r="H1039">
        <f>VLOOKUP(Table7[[#This Row],[Customer_ID]],Table1[#All],3,FALSE)</f>
        <v>46</v>
      </c>
      <c r="I1039" t="str">
        <f>VLOOKUP(Table7[[#This Row],[Customer_ID]],Table1[#All],4,FALSE)</f>
        <v>Female</v>
      </c>
      <c r="J1039" t="str">
        <f>VLOOKUP(Table7[[#This Row],[Customer_ID]],Table1[#All],5,FALSE)</f>
        <v>Floydton</v>
      </c>
      <c r="K1039" t="str">
        <f>VLOOKUP(Table7[[#This Row],[Customer_ID]],Table1[#All],6,FALSE)</f>
        <v>New Jersey</v>
      </c>
      <c r="L1039" t="str">
        <f>VLOOKUP(Table7[[#This Row],[Customer_ID]],Table1[#All],7,FALSE)</f>
        <v>USA</v>
      </c>
      <c r="M1039" t="str">
        <f>VLOOKUP(Table7[[#This Row],[Customer_ID]],Table1[#All],8,FALSE)</f>
        <v>Gold</v>
      </c>
      <c r="N1039" t="s">
        <v>1634</v>
      </c>
      <c r="O1039" t="str">
        <f>VLOOKUP(Table7[[#This Row],[Product_ID]],Table4_2[#All],3,FALSE)</f>
        <v>Electronics</v>
      </c>
      <c r="P1039" t="str">
        <f>VLOOKUP(Table7[[#This Row],[Product_ID]],Table4_2[#All],4,FALSE)</f>
        <v>Computer</v>
      </c>
      <c r="Q1039">
        <f>VLOOKUP(Table7[[#This Row],[Product_ID]],Table4_2[#All],5,FALSE)</f>
        <v>253.33</v>
      </c>
      <c r="R1039">
        <f>VLOOKUP(Table7[[#This Row],[Product_ID]],Table4_2[#All],6,FALSE)</f>
        <v>266</v>
      </c>
      <c r="S1039" t="s">
        <v>1786</v>
      </c>
      <c r="T1039" t="str">
        <f>VLOOKUP(Table7[[#This Row],[Store_ID]],Table5[#All],2,FALSE)</f>
        <v>Moore, Padilla and Butler</v>
      </c>
      <c r="U1039" t="str">
        <f>VLOOKUP(Table7[[#This Row],[Store_ID]],Table5[#All],3,FALSE)</f>
        <v>South</v>
      </c>
      <c r="V1039" t="str">
        <f>VLOOKUP(Table7[[#This Row],[Store_ID]],Table5[#All],4,FALSE)</f>
        <v>East Johnstad</v>
      </c>
      <c r="W1039" t="str">
        <f>VLOOKUP(Table7[[#This Row],[Store_ID]],Table5[#All],5,FALSE)</f>
        <v>Flagship</v>
      </c>
      <c r="X1039">
        <v>2</v>
      </c>
      <c r="Y1039">
        <v>257.77999999999997</v>
      </c>
      <c r="Z1039">
        <v>0.05</v>
      </c>
      <c r="AA1039" t="s">
        <v>1824</v>
      </c>
      <c r="AB1039">
        <v>489.78199999999993</v>
      </c>
    </row>
    <row r="1040" spans="1:28" x14ac:dyDescent="0.25">
      <c r="A1040" t="s">
        <v>2864</v>
      </c>
      <c r="B1040" s="2">
        <v>45400</v>
      </c>
      <c r="C1040" t="s">
        <v>198</v>
      </c>
      <c r="D1040" t="str">
        <f>VLOOKUP(Table7[[#This Row],[Customer_ID]],Table1[#All],2,FALSE)</f>
        <v>Debra Liu</v>
      </c>
      <c r="E1040">
        <f t="shared" si="49"/>
        <v>18</v>
      </c>
      <c r="F1040">
        <f t="shared" si="50"/>
        <v>4</v>
      </c>
      <c r="G1040">
        <f t="shared" si="51"/>
        <v>2024</v>
      </c>
      <c r="H1040">
        <f>VLOOKUP(Table7[[#This Row],[Customer_ID]],Table1[#All],3,FALSE)</f>
        <v>55</v>
      </c>
      <c r="I1040" t="str">
        <f>VLOOKUP(Table7[[#This Row],[Customer_ID]],Table1[#All],4,FALSE)</f>
        <v>Male</v>
      </c>
      <c r="J1040" t="str">
        <f>VLOOKUP(Table7[[#This Row],[Customer_ID]],Table1[#All],5,FALSE)</f>
        <v>South Timtown</v>
      </c>
      <c r="K1040" t="str">
        <f>VLOOKUP(Table7[[#This Row],[Customer_ID]],Table1[#All],6,FALSE)</f>
        <v>Minnesota</v>
      </c>
      <c r="L1040" t="str">
        <f>VLOOKUP(Table7[[#This Row],[Customer_ID]],Table1[#All],7,FALSE)</f>
        <v>USA</v>
      </c>
      <c r="M1040" t="str">
        <f>VLOOKUP(Table7[[#This Row],[Customer_ID]],Table1[#All],8,FALSE)</f>
        <v>Bronze</v>
      </c>
      <c r="N1040" t="s">
        <v>1654</v>
      </c>
      <c r="O1040" t="str">
        <f>VLOOKUP(Table7[[#This Row],[Product_ID]],Table4_2[#All],3,FALSE)</f>
        <v>Clothing</v>
      </c>
      <c r="P1040" t="str">
        <f>VLOOKUP(Table7[[#This Row],[Product_ID]],Table4_2[#All],4,FALSE)</f>
        <v>Bottoms</v>
      </c>
      <c r="Q1040">
        <f>VLOOKUP(Table7[[#This Row],[Product_ID]],Table4_2[#All],5,FALSE)</f>
        <v>386.56</v>
      </c>
      <c r="R1040">
        <f>VLOOKUP(Table7[[#This Row],[Product_ID]],Table4_2[#All],6,FALSE)</f>
        <v>125</v>
      </c>
      <c r="S1040" t="s">
        <v>1779</v>
      </c>
      <c r="T1040" t="str">
        <f>VLOOKUP(Table7[[#This Row],[Store_ID]],Table5[#All],2,FALSE)</f>
        <v>Martinez-Mullins</v>
      </c>
      <c r="U1040" t="str">
        <f>VLOOKUP(Table7[[#This Row],[Store_ID]],Table5[#All],3,FALSE)</f>
        <v>South</v>
      </c>
      <c r="V1040" t="str">
        <f>VLOOKUP(Table7[[#This Row],[Store_ID]],Table5[#All],4,FALSE)</f>
        <v>Williamsfurt</v>
      </c>
      <c r="W1040" t="str">
        <f>VLOOKUP(Table7[[#This Row],[Store_ID]],Table5[#All],5,FALSE)</f>
        <v>Online</v>
      </c>
      <c r="X1040">
        <v>2</v>
      </c>
      <c r="Y1040">
        <v>314.29000000000002</v>
      </c>
      <c r="Z1040">
        <v>0.19</v>
      </c>
      <c r="AA1040" t="s">
        <v>1829</v>
      </c>
      <c r="AB1040">
        <v>509.14980000000008</v>
      </c>
    </row>
    <row r="1041" spans="1:28" x14ac:dyDescent="0.25">
      <c r="A1041" t="s">
        <v>2865</v>
      </c>
      <c r="B1041" s="2">
        <v>45520</v>
      </c>
      <c r="C1041" t="s">
        <v>520</v>
      </c>
      <c r="D1041" t="str">
        <f>VLOOKUP(Table7[[#This Row],[Customer_ID]],Table1[#All],2,FALSE)</f>
        <v>Curtis Haynes</v>
      </c>
      <c r="E1041">
        <f t="shared" si="49"/>
        <v>16</v>
      </c>
      <c r="F1041">
        <f t="shared" si="50"/>
        <v>8</v>
      </c>
      <c r="G1041">
        <f t="shared" si="51"/>
        <v>2024</v>
      </c>
      <c r="H1041">
        <f>VLOOKUP(Table7[[#This Row],[Customer_ID]],Table1[#All],3,FALSE)</f>
        <v>60</v>
      </c>
      <c r="I1041" t="str">
        <f>VLOOKUP(Table7[[#This Row],[Customer_ID]],Table1[#All],4,FALSE)</f>
        <v>Female</v>
      </c>
      <c r="J1041" t="str">
        <f>VLOOKUP(Table7[[#This Row],[Customer_ID]],Table1[#All],5,FALSE)</f>
        <v>Estradaside</v>
      </c>
      <c r="K1041" t="str">
        <f>VLOOKUP(Table7[[#This Row],[Customer_ID]],Table1[#All],6,FALSE)</f>
        <v>Iowa</v>
      </c>
      <c r="L1041" t="str">
        <f>VLOOKUP(Table7[[#This Row],[Customer_ID]],Table1[#All],7,FALSE)</f>
        <v>USA</v>
      </c>
      <c r="M1041" t="str">
        <f>VLOOKUP(Table7[[#This Row],[Customer_ID]],Table1[#All],8,FALSE)</f>
        <v>Gold</v>
      </c>
      <c r="N1041" t="s">
        <v>1692</v>
      </c>
      <c r="O1041" t="str">
        <f>VLOOKUP(Table7[[#This Row],[Product_ID]],Table4_2[#All],3,FALSE)</f>
        <v>Sports</v>
      </c>
      <c r="P1041" t="str">
        <f>VLOOKUP(Table7[[#This Row],[Product_ID]],Table4_2[#All],4,FALSE)</f>
        <v>Fitness</v>
      </c>
      <c r="Q1041">
        <f>VLOOKUP(Table7[[#This Row],[Product_ID]],Table4_2[#All],5,FALSE)</f>
        <v>477.61</v>
      </c>
      <c r="R1041">
        <f>VLOOKUP(Table7[[#This Row],[Product_ID]],Table4_2[#All],6,FALSE)</f>
        <v>300</v>
      </c>
      <c r="S1041" t="s">
        <v>1799</v>
      </c>
      <c r="T1041" t="str">
        <f>VLOOKUP(Table7[[#This Row],[Store_ID]],Table5[#All],2,FALSE)</f>
        <v>Mcdonald Inc</v>
      </c>
      <c r="U1041" t="str">
        <f>VLOOKUP(Table7[[#This Row],[Store_ID]],Table5[#All],3,FALSE)</f>
        <v>South</v>
      </c>
      <c r="V1041" t="str">
        <f>VLOOKUP(Table7[[#This Row],[Store_ID]],Table5[#All],4,FALSE)</f>
        <v>Christopherland</v>
      </c>
      <c r="W1041" t="str">
        <f>VLOOKUP(Table7[[#This Row],[Store_ID]],Table5[#All],5,FALSE)</f>
        <v>Outlet</v>
      </c>
      <c r="X1041">
        <v>3</v>
      </c>
      <c r="Y1041">
        <v>336.09</v>
      </c>
      <c r="Z1041">
        <v>0.01</v>
      </c>
      <c r="AA1041" t="s">
        <v>1826</v>
      </c>
      <c r="AB1041">
        <v>998.18729999999994</v>
      </c>
    </row>
    <row r="1042" spans="1:28" x14ac:dyDescent="0.25">
      <c r="A1042" t="s">
        <v>2866</v>
      </c>
      <c r="B1042" s="2">
        <v>45861</v>
      </c>
      <c r="C1042" t="s">
        <v>20</v>
      </c>
      <c r="D1042" t="str">
        <f>VLOOKUP(Table7[[#This Row],[Customer_ID]],Table1[#All],2,FALSE)</f>
        <v>dr. Benjamin Price</v>
      </c>
      <c r="E1042">
        <f t="shared" si="49"/>
        <v>23</v>
      </c>
      <c r="F1042">
        <f t="shared" si="50"/>
        <v>7</v>
      </c>
      <c r="G1042">
        <f t="shared" si="51"/>
        <v>2025</v>
      </c>
      <c r="H1042">
        <f>VLOOKUP(Table7[[#This Row],[Customer_ID]],Table1[#All],3,FALSE)</f>
        <v>29</v>
      </c>
      <c r="I1042" t="str">
        <f>VLOOKUP(Table7[[#This Row],[Customer_ID]],Table1[#All],4,FALSE)</f>
        <v>Female</v>
      </c>
      <c r="J1042" t="str">
        <f>VLOOKUP(Table7[[#This Row],[Customer_ID]],Table1[#All],5,FALSE)</f>
        <v>Kylebury</v>
      </c>
      <c r="K1042" t="str">
        <f>VLOOKUP(Table7[[#This Row],[Customer_ID]],Table1[#All],6,FALSE)</f>
        <v>Alabama</v>
      </c>
      <c r="L1042" t="str">
        <f>VLOOKUP(Table7[[#This Row],[Customer_ID]],Table1[#All],7,FALSE)</f>
        <v>USA</v>
      </c>
      <c r="M1042" t="str">
        <f>VLOOKUP(Table7[[#This Row],[Customer_ID]],Table1[#All],8,FALSE)</f>
        <v>Platinum</v>
      </c>
      <c r="N1042" t="s">
        <v>1698</v>
      </c>
      <c r="O1042" t="str">
        <f>VLOOKUP(Table7[[#This Row],[Product_ID]],Table4_2[#All],3,FALSE)</f>
        <v>Clothing</v>
      </c>
      <c r="P1042" t="str">
        <f>VLOOKUP(Table7[[#This Row],[Product_ID]],Table4_2[#All],4,FALSE)</f>
        <v>Footwear</v>
      </c>
      <c r="Q1042">
        <f>VLOOKUP(Table7[[#This Row],[Product_ID]],Table4_2[#All],5,FALSE)</f>
        <v>158.13999999999999</v>
      </c>
      <c r="R1042">
        <f>VLOOKUP(Table7[[#This Row],[Product_ID]],Table4_2[#All],6,FALSE)</f>
        <v>82</v>
      </c>
      <c r="S1042" t="s">
        <v>1807</v>
      </c>
      <c r="T1042" t="str">
        <f>VLOOKUP(Table7[[#This Row],[Store_ID]],Table5[#All],2,FALSE)</f>
        <v>Holloway Ltd</v>
      </c>
      <c r="U1042" t="str">
        <f>VLOOKUP(Table7[[#This Row],[Store_ID]],Table5[#All],3,FALSE)</f>
        <v>North</v>
      </c>
      <c r="V1042" t="str">
        <f>VLOOKUP(Table7[[#This Row],[Store_ID]],Table5[#All],4,FALSE)</f>
        <v>Bensonhaven</v>
      </c>
      <c r="W1042" t="str">
        <f>VLOOKUP(Table7[[#This Row],[Store_ID]],Table5[#All],5,FALSE)</f>
        <v>Flagship</v>
      </c>
      <c r="X1042">
        <v>3</v>
      </c>
      <c r="Y1042">
        <v>202.07</v>
      </c>
      <c r="Z1042">
        <v>0.23</v>
      </c>
      <c r="AA1042" t="s">
        <v>1826</v>
      </c>
      <c r="AB1042">
        <v>466.78170000000011</v>
      </c>
    </row>
    <row r="1043" spans="1:28" x14ac:dyDescent="0.25">
      <c r="A1043" t="s">
        <v>2867</v>
      </c>
      <c r="B1043" s="2">
        <v>45781</v>
      </c>
      <c r="C1043" t="s">
        <v>978</v>
      </c>
      <c r="D1043" t="str">
        <f>VLOOKUP(Table7[[#This Row],[Customer_ID]],Table1[#All],2,FALSE)</f>
        <v>Kara Dodson</v>
      </c>
      <c r="E1043">
        <f t="shared" si="49"/>
        <v>4</v>
      </c>
      <c r="F1043">
        <f t="shared" si="50"/>
        <v>5</v>
      </c>
      <c r="G1043">
        <f t="shared" si="51"/>
        <v>2025</v>
      </c>
      <c r="H1043">
        <f>VLOOKUP(Table7[[#This Row],[Customer_ID]],Table1[#All],3,FALSE)</f>
        <v>20</v>
      </c>
      <c r="I1043" t="str">
        <f>VLOOKUP(Table7[[#This Row],[Customer_ID]],Table1[#All],4,FALSE)</f>
        <v>Male</v>
      </c>
      <c r="J1043" t="str">
        <f>VLOOKUP(Table7[[#This Row],[Customer_ID]],Table1[#All],5,FALSE)</f>
        <v>Joelside</v>
      </c>
      <c r="K1043" t="str">
        <f>VLOOKUP(Table7[[#This Row],[Customer_ID]],Table1[#All],6,FALSE)</f>
        <v>Vermont</v>
      </c>
      <c r="L1043" t="str">
        <f>VLOOKUP(Table7[[#This Row],[Customer_ID]],Table1[#All],7,FALSE)</f>
        <v>USA</v>
      </c>
      <c r="M1043" t="str">
        <f>VLOOKUP(Table7[[#This Row],[Customer_ID]],Table1[#All],8,FALSE)</f>
        <v>Silver</v>
      </c>
      <c r="N1043" t="s">
        <v>1582</v>
      </c>
      <c r="O1043" t="str">
        <f>VLOOKUP(Table7[[#This Row],[Product_ID]],Table4_2[#All],3,FALSE)</f>
        <v>Sports</v>
      </c>
      <c r="P1043" t="str">
        <f>VLOOKUP(Table7[[#This Row],[Product_ID]],Table4_2[#All],4,FALSE)</f>
        <v>Accessories</v>
      </c>
      <c r="Q1043">
        <f>VLOOKUP(Table7[[#This Row],[Product_ID]],Table4_2[#All],5,FALSE)</f>
        <v>144.53</v>
      </c>
      <c r="R1043">
        <f>VLOOKUP(Table7[[#This Row],[Product_ID]],Table4_2[#All],6,FALSE)</f>
        <v>367</v>
      </c>
      <c r="S1043" t="s">
        <v>1782</v>
      </c>
      <c r="T1043" t="str">
        <f>VLOOKUP(Table7[[#This Row],[Store_ID]],Table5[#All],2,FALSE)</f>
        <v>Bean, Jones and Park</v>
      </c>
      <c r="U1043" t="str">
        <f>VLOOKUP(Table7[[#This Row],[Store_ID]],Table5[#All],3,FALSE)</f>
        <v>West</v>
      </c>
      <c r="V1043" t="str">
        <f>VLOOKUP(Table7[[#This Row],[Store_ID]],Table5[#All],4,FALSE)</f>
        <v>Thompsonborough</v>
      </c>
      <c r="W1043" t="str">
        <f>VLOOKUP(Table7[[#This Row],[Store_ID]],Table5[#All],5,FALSE)</f>
        <v>Online</v>
      </c>
      <c r="X1043">
        <v>2</v>
      </c>
      <c r="Y1043">
        <v>485.25</v>
      </c>
      <c r="Z1043">
        <v>0.28000000000000003</v>
      </c>
      <c r="AA1043" t="s">
        <v>1824</v>
      </c>
      <c r="AB1043">
        <v>698.76</v>
      </c>
    </row>
    <row r="1044" spans="1:28" x14ac:dyDescent="0.25">
      <c r="A1044" t="s">
        <v>2868</v>
      </c>
      <c r="B1044" s="2">
        <v>45906</v>
      </c>
      <c r="C1044" t="s">
        <v>568</v>
      </c>
      <c r="D1044" t="str">
        <f>VLOOKUP(Table7[[#This Row],[Customer_ID]],Table1[#All],2,FALSE)</f>
        <v>Amy Wilson</v>
      </c>
      <c r="E1044">
        <f t="shared" si="49"/>
        <v>6</v>
      </c>
      <c r="F1044">
        <f t="shared" si="50"/>
        <v>9</v>
      </c>
      <c r="G1044">
        <f t="shared" si="51"/>
        <v>2025</v>
      </c>
      <c r="H1044">
        <f>VLOOKUP(Table7[[#This Row],[Customer_ID]],Table1[#All],3,FALSE)</f>
        <v>44</v>
      </c>
      <c r="I1044" t="str">
        <f>VLOOKUP(Table7[[#This Row],[Customer_ID]],Table1[#All],4,FALSE)</f>
        <v>Female</v>
      </c>
      <c r="J1044" t="str">
        <f>VLOOKUP(Table7[[#This Row],[Customer_ID]],Table1[#All],5,FALSE)</f>
        <v>Morrisburgh</v>
      </c>
      <c r="K1044" t="str">
        <f>VLOOKUP(Table7[[#This Row],[Customer_ID]],Table1[#All],6,FALSE)</f>
        <v>Indiana</v>
      </c>
      <c r="L1044" t="str">
        <f>VLOOKUP(Table7[[#This Row],[Customer_ID]],Table1[#All],7,FALSE)</f>
        <v>USA</v>
      </c>
      <c r="M1044" t="str">
        <f>VLOOKUP(Table7[[#This Row],[Customer_ID]],Table1[#All],8,FALSE)</f>
        <v>Platinum</v>
      </c>
      <c r="N1044" t="s">
        <v>1698</v>
      </c>
      <c r="O1044" t="str">
        <f>VLOOKUP(Table7[[#This Row],[Product_ID]],Table4_2[#All],3,FALSE)</f>
        <v>Clothing</v>
      </c>
      <c r="P1044" t="str">
        <f>VLOOKUP(Table7[[#This Row],[Product_ID]],Table4_2[#All],4,FALSE)</f>
        <v>Footwear</v>
      </c>
      <c r="Q1044">
        <f>VLOOKUP(Table7[[#This Row],[Product_ID]],Table4_2[#All],5,FALSE)</f>
        <v>158.13999999999999</v>
      </c>
      <c r="R1044">
        <f>VLOOKUP(Table7[[#This Row],[Product_ID]],Table4_2[#All],6,FALSE)</f>
        <v>82</v>
      </c>
      <c r="S1044" t="s">
        <v>1789</v>
      </c>
      <c r="T1044" t="str">
        <f>VLOOKUP(Table7[[#This Row],[Store_ID]],Table5[#All],2,FALSE)</f>
        <v>Hill, Wagner and Ballard</v>
      </c>
      <c r="U1044" t="str">
        <f>VLOOKUP(Table7[[#This Row],[Store_ID]],Table5[#All],3,FALSE)</f>
        <v>East</v>
      </c>
      <c r="V1044" t="str">
        <f>VLOOKUP(Table7[[#This Row],[Store_ID]],Table5[#All],4,FALSE)</f>
        <v>East Davidville</v>
      </c>
      <c r="W1044" t="str">
        <f>VLOOKUP(Table7[[#This Row],[Store_ID]],Table5[#All],5,FALSE)</f>
        <v>Online</v>
      </c>
      <c r="X1044">
        <v>4</v>
      </c>
      <c r="Y1044">
        <v>552.38</v>
      </c>
      <c r="Z1044">
        <v>0.1</v>
      </c>
      <c r="AA1044" t="s">
        <v>1826</v>
      </c>
      <c r="AB1044">
        <v>1988.568</v>
      </c>
    </row>
    <row r="1045" spans="1:28" x14ac:dyDescent="0.25">
      <c r="A1045" t="s">
        <v>2869</v>
      </c>
      <c r="B1045" s="2">
        <v>45251</v>
      </c>
      <c r="C1045" t="s">
        <v>378</v>
      </c>
      <c r="D1045" t="str">
        <f>VLOOKUP(Table7[[#This Row],[Customer_ID]],Table1[#All],2,FALSE)</f>
        <v>Erica Carney</v>
      </c>
      <c r="E1045">
        <f t="shared" si="49"/>
        <v>21</v>
      </c>
      <c r="F1045">
        <f t="shared" si="50"/>
        <v>11</v>
      </c>
      <c r="G1045">
        <f t="shared" si="51"/>
        <v>2023</v>
      </c>
      <c r="H1045">
        <f>VLOOKUP(Table7[[#This Row],[Customer_ID]],Table1[#All],3,FALSE)</f>
        <v>62</v>
      </c>
      <c r="I1045" t="str">
        <f>VLOOKUP(Table7[[#This Row],[Customer_ID]],Table1[#All],4,FALSE)</f>
        <v>Female</v>
      </c>
      <c r="J1045" t="str">
        <f>VLOOKUP(Table7[[#This Row],[Customer_ID]],Table1[#All],5,FALSE)</f>
        <v>North Justin</v>
      </c>
      <c r="K1045" t="str">
        <f>VLOOKUP(Table7[[#This Row],[Customer_ID]],Table1[#All],6,FALSE)</f>
        <v>North Dakota</v>
      </c>
      <c r="L1045" t="str">
        <f>VLOOKUP(Table7[[#This Row],[Customer_ID]],Table1[#All],7,FALSE)</f>
        <v>USA</v>
      </c>
      <c r="M1045" t="str">
        <f>VLOOKUP(Table7[[#This Row],[Customer_ID]],Table1[#All],8,FALSE)</f>
        <v>Platinum</v>
      </c>
      <c r="N1045" t="s">
        <v>1664</v>
      </c>
      <c r="O1045" t="str">
        <f>VLOOKUP(Table7[[#This Row],[Product_ID]],Table4_2[#All],3,FALSE)</f>
        <v>Clothing</v>
      </c>
      <c r="P1045" t="str">
        <f>VLOOKUP(Table7[[#This Row],[Product_ID]],Table4_2[#All],4,FALSE)</f>
        <v>Accessories</v>
      </c>
      <c r="Q1045">
        <f>VLOOKUP(Table7[[#This Row],[Product_ID]],Table4_2[#All],5,FALSE)</f>
        <v>113.83</v>
      </c>
      <c r="R1045">
        <f>VLOOKUP(Table7[[#This Row],[Product_ID]],Table4_2[#All],6,FALSE)</f>
        <v>485</v>
      </c>
      <c r="S1045" t="s">
        <v>1807</v>
      </c>
      <c r="T1045" t="str">
        <f>VLOOKUP(Table7[[#This Row],[Store_ID]],Table5[#All],2,FALSE)</f>
        <v>Holloway Ltd</v>
      </c>
      <c r="U1045" t="str">
        <f>VLOOKUP(Table7[[#This Row],[Store_ID]],Table5[#All],3,FALSE)</f>
        <v>North</v>
      </c>
      <c r="V1045" t="str">
        <f>VLOOKUP(Table7[[#This Row],[Store_ID]],Table5[#All],4,FALSE)</f>
        <v>Bensonhaven</v>
      </c>
      <c r="W1045" t="str">
        <f>VLOOKUP(Table7[[#This Row],[Store_ID]],Table5[#All],5,FALSE)</f>
        <v>Flagship</v>
      </c>
      <c r="X1045">
        <v>4</v>
      </c>
      <c r="Y1045">
        <v>377.26</v>
      </c>
      <c r="Z1045">
        <v>0.22</v>
      </c>
      <c r="AA1045" t="s">
        <v>1829</v>
      </c>
      <c r="AB1045">
        <v>1177.0512000000001</v>
      </c>
    </row>
    <row r="1046" spans="1:28" x14ac:dyDescent="0.25">
      <c r="A1046" t="s">
        <v>2870</v>
      </c>
      <c r="B1046" s="2">
        <v>45257</v>
      </c>
      <c r="C1046" t="s">
        <v>202</v>
      </c>
      <c r="D1046" t="str">
        <f>VLOOKUP(Table7[[#This Row],[Customer_ID]],Table1[#All],2,FALSE)</f>
        <v>Sharon Brown</v>
      </c>
      <c r="E1046">
        <f t="shared" si="49"/>
        <v>27</v>
      </c>
      <c r="F1046">
        <f t="shared" si="50"/>
        <v>11</v>
      </c>
      <c r="G1046">
        <f t="shared" si="51"/>
        <v>2023</v>
      </c>
      <c r="H1046">
        <f>VLOOKUP(Table7[[#This Row],[Customer_ID]],Table1[#All],3,FALSE)</f>
        <v>37</v>
      </c>
      <c r="I1046" t="str">
        <f>VLOOKUP(Table7[[#This Row],[Customer_ID]],Table1[#All],4,FALSE)</f>
        <v>Female</v>
      </c>
      <c r="J1046" t="str">
        <f>VLOOKUP(Table7[[#This Row],[Customer_ID]],Table1[#All],5,FALSE)</f>
        <v>East Andrea</v>
      </c>
      <c r="K1046" t="str">
        <f>VLOOKUP(Table7[[#This Row],[Customer_ID]],Table1[#All],6,FALSE)</f>
        <v>Michigan</v>
      </c>
      <c r="L1046" t="str">
        <f>VLOOKUP(Table7[[#This Row],[Customer_ID]],Table1[#All],7,FALSE)</f>
        <v>USA</v>
      </c>
      <c r="M1046" t="str">
        <f>VLOOKUP(Table7[[#This Row],[Customer_ID]],Table1[#All],8,FALSE)</f>
        <v>Gold</v>
      </c>
      <c r="N1046" t="s">
        <v>1642</v>
      </c>
      <c r="O1046" t="str">
        <f>VLOOKUP(Table7[[#This Row],[Product_ID]],Table4_2[#All],3,FALSE)</f>
        <v>Beauty</v>
      </c>
      <c r="P1046" t="str">
        <f>VLOOKUP(Table7[[#This Row],[Product_ID]],Table4_2[#All],4,FALSE)</f>
        <v>Makeup</v>
      </c>
      <c r="Q1046">
        <f>VLOOKUP(Table7[[#This Row],[Product_ID]],Table4_2[#All],5,FALSE)</f>
        <v>250.41615384615383</v>
      </c>
      <c r="R1046">
        <f>VLOOKUP(Table7[[#This Row],[Product_ID]],Table4_2[#All],6,FALSE)</f>
        <v>431</v>
      </c>
      <c r="S1046" t="s">
        <v>1813</v>
      </c>
      <c r="T1046" t="str">
        <f>VLOOKUP(Table7[[#This Row],[Store_ID]],Table5[#All],2,FALSE)</f>
        <v>Mann-Austin</v>
      </c>
      <c r="U1046" t="str">
        <f>VLOOKUP(Table7[[#This Row],[Store_ID]],Table5[#All],3,FALSE)</f>
        <v>East</v>
      </c>
      <c r="V1046" t="str">
        <f>VLOOKUP(Table7[[#This Row],[Store_ID]],Table5[#All],4,FALSE)</f>
        <v>Vasquezborough</v>
      </c>
      <c r="W1046" t="str">
        <f>VLOOKUP(Table7[[#This Row],[Store_ID]],Table5[#All],5,FALSE)</f>
        <v>Online</v>
      </c>
      <c r="X1046">
        <v>4</v>
      </c>
      <c r="Y1046">
        <v>189.07</v>
      </c>
      <c r="Z1046">
        <v>0.1</v>
      </c>
      <c r="AA1046" t="s">
        <v>1829</v>
      </c>
      <c r="AB1046">
        <v>680.65200000000004</v>
      </c>
    </row>
    <row r="1047" spans="1:28" x14ac:dyDescent="0.25">
      <c r="A1047" t="s">
        <v>2871</v>
      </c>
      <c r="B1047" s="2">
        <v>45818</v>
      </c>
      <c r="C1047" t="s">
        <v>1533</v>
      </c>
      <c r="D1047" t="str">
        <f>VLOOKUP(Table7[[#This Row],[Customer_ID]],Table1[#All],2,FALSE)</f>
        <v>Philip Pennington</v>
      </c>
      <c r="E1047">
        <f t="shared" si="49"/>
        <v>10</v>
      </c>
      <c r="F1047">
        <f t="shared" si="50"/>
        <v>6</v>
      </c>
      <c r="G1047">
        <f t="shared" si="51"/>
        <v>2025</v>
      </c>
      <c r="H1047">
        <f>VLOOKUP(Table7[[#This Row],[Customer_ID]],Table1[#All],3,FALSE)</f>
        <v>27</v>
      </c>
      <c r="I1047" t="str">
        <f>VLOOKUP(Table7[[#This Row],[Customer_ID]],Table1[#All],4,FALSE)</f>
        <v>Female</v>
      </c>
      <c r="J1047" t="str">
        <f>VLOOKUP(Table7[[#This Row],[Customer_ID]],Table1[#All],5,FALSE)</f>
        <v>East Valerieview</v>
      </c>
      <c r="K1047" t="str">
        <f>VLOOKUP(Table7[[#This Row],[Customer_ID]],Table1[#All],6,FALSE)</f>
        <v>Oregon</v>
      </c>
      <c r="L1047" t="str">
        <f>VLOOKUP(Table7[[#This Row],[Customer_ID]],Table1[#All],7,FALSE)</f>
        <v>USA</v>
      </c>
      <c r="M1047" t="str">
        <f>VLOOKUP(Table7[[#This Row],[Customer_ID]],Table1[#All],8,FALSE)</f>
        <v>Platinum</v>
      </c>
      <c r="N1047" t="s">
        <v>1608</v>
      </c>
      <c r="O1047" t="str">
        <f>VLOOKUP(Table7[[#This Row],[Product_ID]],Table4_2[#All],3,FALSE)</f>
        <v>Home</v>
      </c>
      <c r="P1047" t="str">
        <f>VLOOKUP(Table7[[#This Row],[Product_ID]],Table4_2[#All],4,FALSE)</f>
        <v>Kitchen</v>
      </c>
      <c r="Q1047">
        <f>VLOOKUP(Table7[[#This Row],[Product_ID]],Table4_2[#All],5,FALSE)</f>
        <v>19.52</v>
      </c>
      <c r="R1047">
        <f>VLOOKUP(Table7[[#This Row],[Product_ID]],Table4_2[#All],6,FALSE)</f>
        <v>57</v>
      </c>
      <c r="S1047" t="s">
        <v>1769</v>
      </c>
      <c r="T1047" t="str">
        <f>VLOOKUP(Table7[[#This Row],[Store_ID]],Table5[#All],2,FALSE)</f>
        <v>Alexander Group</v>
      </c>
      <c r="U1047" t="str">
        <f>VLOOKUP(Table7[[#This Row],[Store_ID]],Table5[#All],3,FALSE)</f>
        <v>South</v>
      </c>
      <c r="V1047" t="str">
        <f>VLOOKUP(Table7[[#This Row],[Store_ID]],Table5[#All],4,FALSE)</f>
        <v>Port Sharon</v>
      </c>
      <c r="W1047" t="str">
        <f>VLOOKUP(Table7[[#This Row],[Store_ID]],Table5[#All],5,FALSE)</f>
        <v>Online</v>
      </c>
      <c r="X1047">
        <v>3</v>
      </c>
      <c r="Y1047">
        <v>272.27</v>
      </c>
      <c r="Z1047">
        <v>0.01</v>
      </c>
      <c r="AA1047" t="s">
        <v>1824</v>
      </c>
      <c r="AB1047">
        <v>808.64189999999996</v>
      </c>
    </row>
    <row r="1048" spans="1:28" x14ac:dyDescent="0.25">
      <c r="A1048" t="s">
        <v>2872</v>
      </c>
      <c r="B1048" s="2">
        <v>45806</v>
      </c>
      <c r="C1048" t="s">
        <v>842</v>
      </c>
      <c r="D1048" t="str">
        <f>VLOOKUP(Table7[[#This Row],[Customer_ID]],Table1[#All],2,FALSE)</f>
        <v>Matthew Payne</v>
      </c>
      <c r="E1048">
        <f t="shared" si="49"/>
        <v>29</v>
      </c>
      <c r="F1048">
        <f t="shared" si="50"/>
        <v>5</v>
      </c>
      <c r="G1048">
        <f t="shared" si="51"/>
        <v>2025</v>
      </c>
      <c r="H1048">
        <f>VLOOKUP(Table7[[#This Row],[Customer_ID]],Table1[#All],3,FALSE)</f>
        <v>25</v>
      </c>
      <c r="I1048" t="str">
        <f>VLOOKUP(Table7[[#This Row],[Customer_ID]],Table1[#All],4,FALSE)</f>
        <v>Male</v>
      </c>
      <c r="J1048" t="str">
        <f>VLOOKUP(Table7[[#This Row],[Customer_ID]],Table1[#All],5,FALSE)</f>
        <v>Grahamfurt</v>
      </c>
      <c r="K1048" t="str">
        <f>VLOOKUP(Table7[[#This Row],[Customer_ID]],Table1[#All],6,FALSE)</f>
        <v>Wyoming</v>
      </c>
      <c r="L1048" t="str">
        <f>VLOOKUP(Table7[[#This Row],[Customer_ID]],Table1[#All],7,FALSE)</f>
        <v>USA</v>
      </c>
      <c r="M1048" t="str">
        <f>VLOOKUP(Table7[[#This Row],[Customer_ID]],Table1[#All],8,FALSE)</f>
        <v>Gold</v>
      </c>
      <c r="N1048" t="s">
        <v>1732</v>
      </c>
      <c r="O1048" t="str">
        <f>VLOOKUP(Table7[[#This Row],[Product_ID]],Table4_2[#All],3,FALSE)</f>
        <v>Home</v>
      </c>
      <c r="P1048" t="str">
        <f>VLOOKUP(Table7[[#This Row],[Product_ID]],Table4_2[#All],4,FALSE)</f>
        <v>Appliances</v>
      </c>
      <c r="Q1048">
        <f>VLOOKUP(Table7[[#This Row],[Product_ID]],Table4_2[#All],5,FALSE)</f>
        <v>447.43</v>
      </c>
      <c r="R1048">
        <f>VLOOKUP(Table7[[#This Row],[Product_ID]],Table4_2[#All],6,FALSE)</f>
        <v>191</v>
      </c>
      <c r="S1048" t="s">
        <v>1792</v>
      </c>
      <c r="T1048" t="str">
        <f>VLOOKUP(Table7[[#This Row],[Store_ID]],Table5[#All],2,FALSE)</f>
        <v>Aguirre-Keller</v>
      </c>
      <c r="U1048" t="str">
        <f>VLOOKUP(Table7[[#This Row],[Store_ID]],Table5[#All],3,FALSE)</f>
        <v>South</v>
      </c>
      <c r="V1048" t="str">
        <f>VLOOKUP(Table7[[#This Row],[Store_ID]],Table5[#All],4,FALSE)</f>
        <v>Lake Michael</v>
      </c>
      <c r="W1048" t="str">
        <f>VLOOKUP(Table7[[#This Row],[Store_ID]],Table5[#All],5,FALSE)</f>
        <v>Online</v>
      </c>
      <c r="X1048">
        <v>1</v>
      </c>
      <c r="Y1048">
        <v>209.39</v>
      </c>
      <c r="Z1048">
        <v>0.28000000000000003</v>
      </c>
      <c r="AA1048" t="s">
        <v>1826</v>
      </c>
      <c r="AB1048">
        <v>150.76079999999999</v>
      </c>
    </row>
    <row r="1049" spans="1:28" x14ac:dyDescent="0.25">
      <c r="A1049" t="s">
        <v>2873</v>
      </c>
      <c r="B1049" s="2">
        <v>45288</v>
      </c>
      <c r="C1049" t="s">
        <v>202</v>
      </c>
      <c r="D1049" t="str">
        <f>VLOOKUP(Table7[[#This Row],[Customer_ID]],Table1[#All],2,FALSE)</f>
        <v>Sharon Brown</v>
      </c>
      <c r="E1049">
        <f t="shared" si="49"/>
        <v>28</v>
      </c>
      <c r="F1049">
        <f t="shared" si="50"/>
        <v>12</v>
      </c>
      <c r="G1049">
        <f t="shared" si="51"/>
        <v>2023</v>
      </c>
      <c r="H1049">
        <f>VLOOKUP(Table7[[#This Row],[Customer_ID]],Table1[#All],3,FALSE)</f>
        <v>37</v>
      </c>
      <c r="I1049" t="str">
        <f>VLOOKUP(Table7[[#This Row],[Customer_ID]],Table1[#All],4,FALSE)</f>
        <v>Female</v>
      </c>
      <c r="J1049" t="str">
        <f>VLOOKUP(Table7[[#This Row],[Customer_ID]],Table1[#All],5,FALSE)</f>
        <v>East Andrea</v>
      </c>
      <c r="K1049" t="str">
        <f>VLOOKUP(Table7[[#This Row],[Customer_ID]],Table1[#All],6,FALSE)</f>
        <v>Michigan</v>
      </c>
      <c r="L1049" t="str">
        <f>VLOOKUP(Table7[[#This Row],[Customer_ID]],Table1[#All],7,FALSE)</f>
        <v>USA</v>
      </c>
      <c r="M1049" t="str">
        <f>VLOOKUP(Table7[[#This Row],[Customer_ID]],Table1[#All],8,FALSE)</f>
        <v>Gold</v>
      </c>
      <c r="N1049" t="s">
        <v>1708</v>
      </c>
      <c r="O1049" t="str">
        <f>VLOOKUP(Table7[[#This Row],[Product_ID]],Table4_2[#All],3,FALSE)</f>
        <v>Home</v>
      </c>
      <c r="P1049" t="str">
        <f>VLOOKUP(Table7[[#This Row],[Product_ID]],Table4_2[#All],4,FALSE)</f>
        <v>Kitchen</v>
      </c>
      <c r="Q1049">
        <f>VLOOKUP(Table7[[#This Row],[Product_ID]],Table4_2[#All],5,FALSE)</f>
        <v>143.43</v>
      </c>
      <c r="R1049">
        <f>VLOOKUP(Table7[[#This Row],[Product_ID]],Table4_2[#All],6,FALSE)</f>
        <v>58</v>
      </c>
      <c r="S1049" t="s">
        <v>1786</v>
      </c>
      <c r="T1049" t="str">
        <f>VLOOKUP(Table7[[#This Row],[Store_ID]],Table5[#All],2,FALSE)</f>
        <v>Moore, Padilla and Butler</v>
      </c>
      <c r="U1049" t="str">
        <f>VLOOKUP(Table7[[#This Row],[Store_ID]],Table5[#All],3,FALSE)</f>
        <v>South</v>
      </c>
      <c r="V1049" t="str">
        <f>VLOOKUP(Table7[[#This Row],[Store_ID]],Table5[#All],4,FALSE)</f>
        <v>East Johnstad</v>
      </c>
      <c r="W1049" t="str">
        <f>VLOOKUP(Table7[[#This Row],[Store_ID]],Table5[#All],5,FALSE)</f>
        <v>Flagship</v>
      </c>
      <c r="X1049">
        <v>1</v>
      </c>
      <c r="Y1049">
        <v>813.87</v>
      </c>
      <c r="Z1049">
        <v>0.23</v>
      </c>
      <c r="AA1049" t="s">
        <v>1824</v>
      </c>
      <c r="AB1049">
        <v>626.67989999999998</v>
      </c>
    </row>
    <row r="1050" spans="1:28" x14ac:dyDescent="0.25">
      <c r="A1050" t="s">
        <v>2874</v>
      </c>
      <c r="B1050" s="2">
        <v>45783</v>
      </c>
      <c r="C1050" t="s">
        <v>821</v>
      </c>
      <c r="D1050" t="str">
        <f>VLOOKUP(Table7[[#This Row],[Customer_ID]],Table1[#All],2,FALSE)</f>
        <v>Christopher David</v>
      </c>
      <c r="E1050">
        <f t="shared" si="49"/>
        <v>6</v>
      </c>
      <c r="F1050">
        <f t="shared" si="50"/>
        <v>5</v>
      </c>
      <c r="G1050">
        <f t="shared" si="51"/>
        <v>2025</v>
      </c>
      <c r="H1050">
        <f>VLOOKUP(Table7[[#This Row],[Customer_ID]],Table1[#All],3,FALSE)</f>
        <v>42</v>
      </c>
      <c r="I1050" t="str">
        <f>VLOOKUP(Table7[[#This Row],[Customer_ID]],Table1[#All],4,FALSE)</f>
        <v>Male</v>
      </c>
      <c r="J1050" t="str">
        <f>VLOOKUP(Table7[[#This Row],[Customer_ID]],Table1[#All],5,FALSE)</f>
        <v>Karenmouth</v>
      </c>
      <c r="K1050" t="str">
        <f>VLOOKUP(Table7[[#This Row],[Customer_ID]],Table1[#All],6,FALSE)</f>
        <v>Massachusetts</v>
      </c>
      <c r="L1050" t="str">
        <f>VLOOKUP(Table7[[#This Row],[Customer_ID]],Table1[#All],7,FALSE)</f>
        <v>USA</v>
      </c>
      <c r="M1050" t="str">
        <f>VLOOKUP(Table7[[#This Row],[Customer_ID]],Table1[#All],8,FALSE)</f>
        <v>Silver</v>
      </c>
      <c r="N1050" t="s">
        <v>1604</v>
      </c>
      <c r="O1050" t="str">
        <f>VLOOKUP(Table7[[#This Row],[Product_ID]],Table4_2[#All],3,FALSE)</f>
        <v>Sports</v>
      </c>
      <c r="P1050" t="str">
        <f>VLOOKUP(Table7[[#This Row],[Product_ID]],Table4_2[#All],4,FALSE)</f>
        <v>Accessories</v>
      </c>
      <c r="Q1050">
        <f>VLOOKUP(Table7[[#This Row],[Product_ID]],Table4_2[#All],5,FALSE)</f>
        <v>38.76</v>
      </c>
      <c r="R1050">
        <f>VLOOKUP(Table7[[#This Row],[Product_ID]],Table4_2[#All],6,FALSE)</f>
        <v>137</v>
      </c>
      <c r="S1050" t="s">
        <v>1752</v>
      </c>
      <c r="T1050" t="str">
        <f>VLOOKUP(Table7[[#This Row],[Store_ID]],Table5[#All],2,FALSE)</f>
        <v>Rivera-Warner</v>
      </c>
      <c r="U1050" t="str">
        <f>VLOOKUP(Table7[[#This Row],[Store_ID]],Table5[#All],3,FALSE)</f>
        <v>East</v>
      </c>
      <c r="V1050" t="str">
        <f>VLOOKUP(Table7[[#This Row],[Store_ID]],Table5[#All],4,FALSE)</f>
        <v>Washingtonfurt</v>
      </c>
      <c r="W1050" t="str">
        <f>VLOOKUP(Table7[[#This Row],[Store_ID]],Table5[#All],5,FALSE)</f>
        <v>Flagship</v>
      </c>
      <c r="X1050">
        <v>1</v>
      </c>
      <c r="Y1050">
        <v>143.69999999999999</v>
      </c>
      <c r="Z1050">
        <v>0.19</v>
      </c>
      <c r="AA1050" t="s">
        <v>1826</v>
      </c>
      <c r="AB1050">
        <v>116.39700000000001</v>
      </c>
    </row>
    <row r="1051" spans="1:28" x14ac:dyDescent="0.25">
      <c r="A1051" t="s">
        <v>2875</v>
      </c>
      <c r="B1051" s="2">
        <v>45385</v>
      </c>
      <c r="C1051" t="s">
        <v>1449</v>
      </c>
      <c r="D1051" t="str">
        <f>VLOOKUP(Table7[[#This Row],[Customer_ID]],Table1[#All],2,FALSE)</f>
        <v>Manuel Fisher</v>
      </c>
      <c r="E1051">
        <f t="shared" si="49"/>
        <v>3</v>
      </c>
      <c r="F1051">
        <f t="shared" si="50"/>
        <v>4</v>
      </c>
      <c r="G1051">
        <f t="shared" si="51"/>
        <v>2024</v>
      </c>
      <c r="H1051">
        <f>VLOOKUP(Table7[[#This Row],[Customer_ID]],Table1[#All],3,FALSE)</f>
        <v>21</v>
      </c>
      <c r="I1051" t="str">
        <f>VLOOKUP(Table7[[#This Row],[Customer_ID]],Table1[#All],4,FALSE)</f>
        <v>Female</v>
      </c>
      <c r="J1051" t="str">
        <f>VLOOKUP(Table7[[#This Row],[Customer_ID]],Table1[#All],5,FALSE)</f>
        <v>Kanebury</v>
      </c>
      <c r="K1051" t="str">
        <f>VLOOKUP(Table7[[#This Row],[Customer_ID]],Table1[#All],6,FALSE)</f>
        <v>New Hampshire</v>
      </c>
      <c r="L1051" t="str">
        <f>VLOOKUP(Table7[[#This Row],[Customer_ID]],Table1[#All],7,FALSE)</f>
        <v>USA</v>
      </c>
      <c r="M1051" t="str">
        <f>VLOOKUP(Table7[[#This Row],[Customer_ID]],Table1[#All],8,FALSE)</f>
        <v>Gold</v>
      </c>
      <c r="N1051" t="s">
        <v>1640</v>
      </c>
      <c r="O1051" t="str">
        <f>VLOOKUP(Table7[[#This Row],[Product_ID]],Table4_2[#All],3,FALSE)</f>
        <v>Clothing</v>
      </c>
      <c r="P1051" t="str">
        <f>VLOOKUP(Table7[[#This Row],[Product_ID]],Table4_2[#All],4,FALSE)</f>
        <v>Outerwear</v>
      </c>
      <c r="Q1051">
        <f>VLOOKUP(Table7[[#This Row],[Product_ID]],Table4_2[#All],5,FALSE)</f>
        <v>167.34</v>
      </c>
      <c r="R1051">
        <f>VLOOKUP(Table7[[#This Row],[Product_ID]],Table4_2[#All],6,FALSE)</f>
        <v>296</v>
      </c>
      <c r="S1051" t="s">
        <v>1757</v>
      </c>
      <c r="T1051" t="str">
        <f>VLOOKUP(Table7[[#This Row],[Store_ID]],Table5[#All],2,FALSE)</f>
        <v>Martinez, Adkins and Johnson</v>
      </c>
      <c r="U1051" t="str">
        <f>VLOOKUP(Table7[[#This Row],[Store_ID]],Table5[#All],3,FALSE)</f>
        <v>North</v>
      </c>
      <c r="V1051" t="str">
        <f>VLOOKUP(Table7[[#This Row],[Store_ID]],Table5[#All],4,FALSE)</f>
        <v>Danielmouth</v>
      </c>
      <c r="W1051" t="str">
        <f>VLOOKUP(Table7[[#This Row],[Store_ID]],Table5[#All],5,FALSE)</f>
        <v>Flagship</v>
      </c>
      <c r="X1051">
        <v>4</v>
      </c>
      <c r="Y1051">
        <v>837.34</v>
      </c>
      <c r="Z1051">
        <v>0.05</v>
      </c>
      <c r="AA1051" t="s">
        <v>1826</v>
      </c>
      <c r="AB1051">
        <v>3181.8919999999998</v>
      </c>
    </row>
    <row r="1052" spans="1:28" x14ac:dyDescent="0.25">
      <c r="A1052" t="s">
        <v>2876</v>
      </c>
      <c r="B1052" s="2">
        <v>45878</v>
      </c>
      <c r="C1052" t="s">
        <v>417</v>
      </c>
      <c r="D1052" t="str">
        <f>VLOOKUP(Table7[[#This Row],[Customer_ID]],Table1[#All],2,FALSE)</f>
        <v>Jacob Hopkins</v>
      </c>
      <c r="E1052">
        <f t="shared" si="49"/>
        <v>9</v>
      </c>
      <c r="F1052">
        <f t="shared" si="50"/>
        <v>8</v>
      </c>
      <c r="G1052">
        <f t="shared" si="51"/>
        <v>2025</v>
      </c>
      <c r="H1052">
        <f>VLOOKUP(Table7[[#This Row],[Customer_ID]],Table1[#All],3,FALSE)</f>
        <v>44</v>
      </c>
      <c r="I1052" t="str">
        <f>VLOOKUP(Table7[[#This Row],[Customer_ID]],Table1[#All],4,FALSE)</f>
        <v>Female</v>
      </c>
      <c r="J1052" t="str">
        <f>VLOOKUP(Table7[[#This Row],[Customer_ID]],Table1[#All],5,FALSE)</f>
        <v>lake tylerfort</v>
      </c>
      <c r="K1052" t="str">
        <f>VLOOKUP(Table7[[#This Row],[Customer_ID]],Table1[#All],6,FALSE)</f>
        <v>Pennsylvania</v>
      </c>
      <c r="L1052" t="str">
        <f>VLOOKUP(Table7[[#This Row],[Customer_ID]],Table1[#All],7,FALSE)</f>
        <v>USA</v>
      </c>
      <c r="M1052" t="str">
        <f>VLOOKUP(Table7[[#This Row],[Customer_ID]],Table1[#All],8,FALSE)</f>
        <v>Platinum</v>
      </c>
      <c r="N1052" t="s">
        <v>1578</v>
      </c>
      <c r="O1052" t="str">
        <f>VLOOKUP(Table7[[#This Row],[Product_ID]],Table4_2[#All],3,FALSE)</f>
        <v>Electronics</v>
      </c>
      <c r="P1052" t="str">
        <f>VLOOKUP(Table7[[#This Row],[Product_ID]],Table4_2[#All],4,FALSE)</f>
        <v>Appliances</v>
      </c>
      <c r="Q1052">
        <f>VLOOKUP(Table7[[#This Row],[Product_ID]],Table4_2[#All],5,FALSE)</f>
        <v>465.34</v>
      </c>
      <c r="R1052">
        <f>VLOOKUP(Table7[[#This Row],[Product_ID]],Table4_2[#All],6,FALSE)</f>
        <v>301</v>
      </c>
      <c r="S1052" t="s">
        <v>1813</v>
      </c>
      <c r="T1052" t="str">
        <f>VLOOKUP(Table7[[#This Row],[Store_ID]],Table5[#All],2,FALSE)</f>
        <v>Mann-Austin</v>
      </c>
      <c r="U1052" t="str">
        <f>VLOOKUP(Table7[[#This Row],[Store_ID]],Table5[#All],3,FALSE)</f>
        <v>East</v>
      </c>
      <c r="V1052" t="str">
        <f>VLOOKUP(Table7[[#This Row],[Store_ID]],Table5[#All],4,FALSE)</f>
        <v>Vasquezborough</v>
      </c>
      <c r="W1052" t="str">
        <f>VLOOKUP(Table7[[#This Row],[Store_ID]],Table5[#All],5,FALSE)</f>
        <v>Online</v>
      </c>
      <c r="X1052">
        <v>1</v>
      </c>
      <c r="Y1052">
        <v>151.66</v>
      </c>
      <c r="Z1052">
        <v>0.16</v>
      </c>
      <c r="AA1052" t="s">
        <v>1829</v>
      </c>
      <c r="AB1052">
        <v>127.3944</v>
      </c>
    </row>
    <row r="1053" spans="1:28" x14ac:dyDescent="0.25">
      <c r="A1053" t="s">
        <v>2877</v>
      </c>
      <c r="B1053" s="2">
        <v>45720</v>
      </c>
      <c r="C1053" t="s">
        <v>1533</v>
      </c>
      <c r="D1053" t="str">
        <f>VLOOKUP(Table7[[#This Row],[Customer_ID]],Table1[#All],2,FALSE)</f>
        <v>Philip Pennington</v>
      </c>
      <c r="E1053">
        <f t="shared" si="49"/>
        <v>4</v>
      </c>
      <c r="F1053">
        <f t="shared" si="50"/>
        <v>3</v>
      </c>
      <c r="G1053">
        <f t="shared" si="51"/>
        <v>2025</v>
      </c>
      <c r="H1053">
        <f>VLOOKUP(Table7[[#This Row],[Customer_ID]],Table1[#All],3,FALSE)</f>
        <v>27</v>
      </c>
      <c r="I1053" t="str">
        <f>VLOOKUP(Table7[[#This Row],[Customer_ID]],Table1[#All],4,FALSE)</f>
        <v>Female</v>
      </c>
      <c r="J1053" t="str">
        <f>VLOOKUP(Table7[[#This Row],[Customer_ID]],Table1[#All],5,FALSE)</f>
        <v>East Valerieview</v>
      </c>
      <c r="K1053" t="str">
        <f>VLOOKUP(Table7[[#This Row],[Customer_ID]],Table1[#All],6,FALSE)</f>
        <v>Oregon</v>
      </c>
      <c r="L1053" t="str">
        <f>VLOOKUP(Table7[[#This Row],[Customer_ID]],Table1[#All],7,FALSE)</f>
        <v>USA</v>
      </c>
      <c r="M1053" t="str">
        <f>VLOOKUP(Table7[[#This Row],[Customer_ID]],Table1[#All],8,FALSE)</f>
        <v>Platinum</v>
      </c>
      <c r="N1053" t="s">
        <v>1636</v>
      </c>
      <c r="O1053" t="str">
        <f>VLOOKUP(Table7[[#This Row],[Product_ID]],Table4_2[#All],3,FALSE)</f>
        <v>Sports</v>
      </c>
      <c r="P1053" t="str">
        <f>VLOOKUP(Table7[[#This Row],[Product_ID]],Table4_2[#All],4,FALSE)</f>
        <v>Fitness</v>
      </c>
      <c r="Q1053">
        <f>VLOOKUP(Table7[[#This Row],[Product_ID]],Table4_2[#All],5,FALSE)</f>
        <v>167.12</v>
      </c>
      <c r="R1053">
        <f>VLOOKUP(Table7[[#This Row],[Product_ID]],Table4_2[#All],6,FALSE)</f>
        <v>316</v>
      </c>
      <c r="S1053" t="s">
        <v>1782</v>
      </c>
      <c r="T1053" t="str">
        <f>VLOOKUP(Table7[[#This Row],[Store_ID]],Table5[#All],2,FALSE)</f>
        <v>Bean, Jones and Park</v>
      </c>
      <c r="U1053" t="str">
        <f>VLOOKUP(Table7[[#This Row],[Store_ID]],Table5[#All],3,FALSE)</f>
        <v>West</v>
      </c>
      <c r="V1053" t="str">
        <f>VLOOKUP(Table7[[#This Row],[Store_ID]],Table5[#All],4,FALSE)</f>
        <v>Thompsonborough</v>
      </c>
      <c r="W1053" t="str">
        <f>VLOOKUP(Table7[[#This Row],[Store_ID]],Table5[#All],5,FALSE)</f>
        <v>Online</v>
      </c>
      <c r="X1053">
        <v>3</v>
      </c>
      <c r="Y1053">
        <v>961.4</v>
      </c>
      <c r="Z1053">
        <v>0.02</v>
      </c>
      <c r="AA1053" t="s">
        <v>1826</v>
      </c>
      <c r="AB1053">
        <v>2826.5160000000001</v>
      </c>
    </row>
    <row r="1054" spans="1:28" x14ac:dyDescent="0.25">
      <c r="A1054" t="s">
        <v>2878</v>
      </c>
      <c r="B1054" s="2">
        <v>45503</v>
      </c>
      <c r="C1054" t="s">
        <v>1157</v>
      </c>
      <c r="D1054" t="str">
        <f>VLOOKUP(Table7[[#This Row],[Customer_ID]],Table1[#All],2,FALSE)</f>
        <v>James Holloway Jr.</v>
      </c>
      <c r="E1054">
        <f t="shared" si="49"/>
        <v>30</v>
      </c>
      <c r="F1054">
        <f t="shared" si="50"/>
        <v>7</v>
      </c>
      <c r="G1054">
        <f t="shared" si="51"/>
        <v>2024</v>
      </c>
      <c r="H1054">
        <f>VLOOKUP(Table7[[#This Row],[Customer_ID]],Table1[#All],3,FALSE)</f>
        <v>45</v>
      </c>
      <c r="I1054" t="str">
        <f>VLOOKUP(Table7[[#This Row],[Customer_ID]],Table1[#All],4,FALSE)</f>
        <v>Male</v>
      </c>
      <c r="J1054" t="str">
        <f>VLOOKUP(Table7[[#This Row],[Customer_ID]],Table1[#All],5,FALSE)</f>
        <v>Millston</v>
      </c>
      <c r="K1054" t="str">
        <f>VLOOKUP(Table7[[#This Row],[Customer_ID]],Table1[#All],6,FALSE)</f>
        <v>Indiana</v>
      </c>
      <c r="L1054" t="str">
        <f>VLOOKUP(Table7[[#This Row],[Customer_ID]],Table1[#All],7,FALSE)</f>
        <v>USA</v>
      </c>
      <c r="M1054" t="str">
        <f>VLOOKUP(Table7[[#This Row],[Customer_ID]],Table1[#All],8,FALSE)</f>
        <v>Silver</v>
      </c>
      <c r="N1054" t="s">
        <v>1696</v>
      </c>
      <c r="O1054" t="str">
        <f>VLOOKUP(Table7[[#This Row],[Product_ID]],Table4_2[#All],3,FALSE)</f>
        <v>Electronics</v>
      </c>
      <c r="P1054" t="str">
        <f>VLOOKUP(Table7[[#This Row],[Product_ID]],Table4_2[#All],4,FALSE)</f>
        <v>Audio</v>
      </c>
      <c r="Q1054">
        <f>VLOOKUP(Table7[[#This Row],[Product_ID]],Table4_2[#All],5,FALSE)</f>
        <v>403.71</v>
      </c>
      <c r="R1054">
        <f>VLOOKUP(Table7[[#This Row],[Product_ID]],Table4_2[#All],6,FALSE)</f>
        <v>159</v>
      </c>
      <c r="S1054" t="s">
        <v>1810</v>
      </c>
      <c r="T1054" t="str">
        <f>VLOOKUP(Table7[[#This Row],[Store_ID]],Table5[#All],2,FALSE)</f>
        <v>Guerrero-Schmitt</v>
      </c>
      <c r="U1054" t="str">
        <f>VLOOKUP(Table7[[#This Row],[Store_ID]],Table5[#All],3,FALSE)</f>
        <v>East</v>
      </c>
      <c r="V1054" t="str">
        <f>VLOOKUP(Table7[[#This Row],[Store_ID]],Table5[#All],4,FALSE)</f>
        <v>East Stevechester</v>
      </c>
      <c r="W1054" t="str">
        <f>VLOOKUP(Table7[[#This Row],[Store_ID]],Table5[#All],5,FALSE)</f>
        <v>Flagship</v>
      </c>
      <c r="X1054">
        <v>4</v>
      </c>
      <c r="Y1054">
        <v>475.98</v>
      </c>
      <c r="Z1054">
        <v>0.19</v>
      </c>
      <c r="AA1054" t="s">
        <v>1826</v>
      </c>
      <c r="AB1054">
        <v>1542.1751999999999</v>
      </c>
    </row>
    <row r="1055" spans="1:28" x14ac:dyDescent="0.25">
      <c r="A1055" t="s">
        <v>2879</v>
      </c>
      <c r="B1055" s="2">
        <v>45551</v>
      </c>
      <c r="C1055" t="s">
        <v>1187</v>
      </c>
      <c r="D1055" t="str">
        <f>VLOOKUP(Table7[[#This Row],[Customer_ID]],Table1[#All],2,FALSE)</f>
        <v>Shelley Ponce</v>
      </c>
      <c r="E1055">
        <f t="shared" si="49"/>
        <v>16</v>
      </c>
      <c r="F1055">
        <f t="shared" si="50"/>
        <v>9</v>
      </c>
      <c r="G1055">
        <f t="shared" si="51"/>
        <v>2024</v>
      </c>
      <c r="H1055">
        <f>VLOOKUP(Table7[[#This Row],[Customer_ID]],Table1[#All],3,FALSE)</f>
        <v>23</v>
      </c>
      <c r="I1055" t="str">
        <f>VLOOKUP(Table7[[#This Row],[Customer_ID]],Table1[#All],4,FALSE)</f>
        <v>Male</v>
      </c>
      <c r="J1055" t="str">
        <f>VLOOKUP(Table7[[#This Row],[Customer_ID]],Table1[#All],5,FALSE)</f>
        <v>South Cassandrachester</v>
      </c>
      <c r="K1055" t="str">
        <f>VLOOKUP(Table7[[#This Row],[Customer_ID]],Table1[#All],6,FALSE)</f>
        <v>Rhode Island</v>
      </c>
      <c r="L1055" t="str">
        <f>VLOOKUP(Table7[[#This Row],[Customer_ID]],Table1[#All],7,FALSE)</f>
        <v>USA</v>
      </c>
      <c r="M1055" t="str">
        <f>VLOOKUP(Table7[[#This Row],[Customer_ID]],Table1[#All],8,FALSE)</f>
        <v>Gold</v>
      </c>
      <c r="N1055" t="s">
        <v>1624</v>
      </c>
      <c r="O1055" t="str">
        <f>VLOOKUP(Table7[[#This Row],[Product_ID]],Table4_2[#All],3,FALSE)</f>
        <v>Sports</v>
      </c>
      <c r="P1055" t="str">
        <f>VLOOKUP(Table7[[#This Row],[Product_ID]],Table4_2[#All],4,FALSE)</f>
        <v>Outdoor</v>
      </c>
      <c r="Q1055">
        <f>VLOOKUP(Table7[[#This Row],[Product_ID]],Table4_2[#All],5,FALSE)</f>
        <v>135.61000000000001</v>
      </c>
      <c r="R1055">
        <f>VLOOKUP(Table7[[#This Row],[Product_ID]],Table4_2[#All],6,FALSE)</f>
        <v>394</v>
      </c>
      <c r="S1055" t="s">
        <v>1801</v>
      </c>
      <c r="T1055" t="str">
        <f>VLOOKUP(Table7[[#This Row],[Store_ID]],Table5[#All],2,FALSE)</f>
        <v>Shelton PLC</v>
      </c>
      <c r="U1055" t="str">
        <f>VLOOKUP(Table7[[#This Row],[Store_ID]],Table5[#All],3,FALSE)</f>
        <v>North</v>
      </c>
      <c r="V1055" t="str">
        <f>VLOOKUP(Table7[[#This Row],[Store_ID]],Table5[#All],4,FALSE)</f>
        <v>East Jenniferstad</v>
      </c>
      <c r="W1055" t="str">
        <f>VLOOKUP(Table7[[#This Row],[Store_ID]],Table5[#All],5,FALSE)</f>
        <v>Flagship</v>
      </c>
      <c r="X1055">
        <v>4</v>
      </c>
      <c r="Y1055">
        <v>132.88999999999999</v>
      </c>
      <c r="Z1055">
        <v>0.12</v>
      </c>
      <c r="AA1055" t="s">
        <v>1824</v>
      </c>
      <c r="AB1055">
        <v>467.77280000000002</v>
      </c>
    </row>
    <row r="1056" spans="1:28" x14ac:dyDescent="0.25">
      <c r="A1056" t="s">
        <v>2880</v>
      </c>
      <c r="B1056" s="2">
        <v>45850</v>
      </c>
      <c r="C1056" t="s">
        <v>1355</v>
      </c>
      <c r="D1056" t="str">
        <f>VLOOKUP(Table7[[#This Row],[Customer_ID]],Table1[#All],2,FALSE)</f>
        <v>Melinda Rivera</v>
      </c>
      <c r="E1056">
        <f t="shared" si="49"/>
        <v>12</v>
      </c>
      <c r="F1056">
        <f t="shared" si="50"/>
        <v>7</v>
      </c>
      <c r="G1056">
        <f t="shared" si="51"/>
        <v>2025</v>
      </c>
      <c r="H1056">
        <f>VLOOKUP(Table7[[#This Row],[Customer_ID]],Table1[#All],3,FALSE)</f>
        <v>47</v>
      </c>
      <c r="I1056" t="str">
        <f>VLOOKUP(Table7[[#This Row],[Customer_ID]],Table1[#All],4,FALSE)</f>
        <v>Female</v>
      </c>
      <c r="J1056" t="str">
        <f>VLOOKUP(Table7[[#This Row],[Customer_ID]],Table1[#All],5,FALSE)</f>
        <v>East Davidmouth</v>
      </c>
      <c r="K1056" t="str">
        <f>VLOOKUP(Table7[[#This Row],[Customer_ID]],Table1[#All],6,FALSE)</f>
        <v>New Hampshire</v>
      </c>
      <c r="L1056" t="str">
        <f>VLOOKUP(Table7[[#This Row],[Customer_ID]],Table1[#All],7,FALSE)</f>
        <v>USA</v>
      </c>
      <c r="M1056" t="str">
        <f>VLOOKUP(Table7[[#This Row],[Customer_ID]],Table1[#All],8,FALSE)</f>
        <v>Platinum</v>
      </c>
      <c r="N1056" t="s">
        <v>1618</v>
      </c>
      <c r="O1056" t="str">
        <f>VLOOKUP(Table7[[#This Row],[Product_ID]],Table4_2[#All],3,FALSE)</f>
        <v>Home</v>
      </c>
      <c r="P1056" t="str">
        <f>VLOOKUP(Table7[[#This Row],[Product_ID]],Table4_2[#All],4,FALSE)</f>
        <v>Lighting</v>
      </c>
      <c r="Q1056">
        <f>VLOOKUP(Table7[[#This Row],[Product_ID]],Table4_2[#All],5,FALSE)</f>
        <v>382.22</v>
      </c>
      <c r="R1056">
        <f>VLOOKUP(Table7[[#This Row],[Product_ID]],Table4_2[#All],6,FALSE)</f>
        <v>329</v>
      </c>
      <c r="S1056" t="s">
        <v>1794</v>
      </c>
      <c r="T1056" t="str">
        <f>VLOOKUP(Table7[[#This Row],[Store_ID]],Table5[#All],2,FALSE)</f>
        <v>Thomas, Bridges and Harris</v>
      </c>
      <c r="U1056" t="str">
        <f>VLOOKUP(Table7[[#This Row],[Store_ID]],Table5[#All],3,FALSE)</f>
        <v>North</v>
      </c>
      <c r="V1056" t="str">
        <f>VLOOKUP(Table7[[#This Row],[Store_ID]],Table5[#All],4,FALSE)</f>
        <v>Sabrinatown</v>
      </c>
      <c r="W1056" t="str">
        <f>VLOOKUP(Table7[[#This Row],[Store_ID]],Table5[#All],5,FALSE)</f>
        <v>Online</v>
      </c>
      <c r="X1056">
        <v>3</v>
      </c>
      <c r="Y1056">
        <v>471.31</v>
      </c>
      <c r="Z1056">
        <v>0</v>
      </c>
      <c r="AA1056" t="s">
        <v>1826</v>
      </c>
      <c r="AB1056">
        <v>1413.93</v>
      </c>
    </row>
    <row r="1057" spans="1:28" x14ac:dyDescent="0.25">
      <c r="A1057" t="s">
        <v>2881</v>
      </c>
      <c r="B1057" s="2">
        <v>45441</v>
      </c>
      <c r="C1057" t="s">
        <v>1431</v>
      </c>
      <c r="D1057" t="str">
        <f>VLOOKUP(Table7[[#This Row],[Customer_ID]],Table1[#All],2,FALSE)</f>
        <v>David Pierce</v>
      </c>
      <c r="E1057">
        <f t="shared" si="49"/>
        <v>29</v>
      </c>
      <c r="F1057">
        <f t="shared" si="50"/>
        <v>5</v>
      </c>
      <c r="G1057">
        <f t="shared" si="51"/>
        <v>2024</v>
      </c>
      <c r="H1057">
        <f>VLOOKUP(Table7[[#This Row],[Customer_ID]],Table1[#All],3,FALSE)</f>
        <v>45</v>
      </c>
      <c r="I1057" t="str">
        <f>VLOOKUP(Table7[[#This Row],[Customer_ID]],Table1[#All],4,FALSE)</f>
        <v>Female</v>
      </c>
      <c r="J1057" t="str">
        <f>VLOOKUP(Table7[[#This Row],[Customer_ID]],Table1[#All],5,FALSE)</f>
        <v>Grayland</v>
      </c>
      <c r="K1057" t="str">
        <f>VLOOKUP(Table7[[#This Row],[Customer_ID]],Table1[#All],6,FALSE)</f>
        <v>Washington</v>
      </c>
      <c r="L1057" t="str">
        <f>VLOOKUP(Table7[[#This Row],[Customer_ID]],Table1[#All],7,FALSE)</f>
        <v>USA</v>
      </c>
      <c r="M1057" t="str">
        <f>VLOOKUP(Table7[[#This Row],[Customer_ID]],Table1[#All],8,FALSE)</f>
        <v>Platinum</v>
      </c>
      <c r="N1057" t="s">
        <v>1700</v>
      </c>
      <c r="O1057" t="str">
        <f>VLOOKUP(Table7[[#This Row],[Product_ID]],Table4_2[#All],3,FALSE)</f>
        <v>Electronics</v>
      </c>
      <c r="P1057" t="str">
        <f>VLOOKUP(Table7[[#This Row],[Product_ID]],Table4_2[#All],4,FALSE)</f>
        <v>Computer</v>
      </c>
      <c r="Q1057">
        <f>VLOOKUP(Table7[[#This Row],[Product_ID]],Table4_2[#All],5,FALSE)</f>
        <v>392.89</v>
      </c>
      <c r="R1057">
        <f>VLOOKUP(Table7[[#This Row],[Product_ID]],Table4_2[#All],6,FALSE)</f>
        <v>320</v>
      </c>
      <c r="S1057" t="s">
        <v>1799</v>
      </c>
      <c r="T1057" t="str">
        <f>VLOOKUP(Table7[[#This Row],[Store_ID]],Table5[#All],2,FALSE)</f>
        <v>Mcdonald Inc</v>
      </c>
      <c r="U1057" t="str">
        <f>VLOOKUP(Table7[[#This Row],[Store_ID]],Table5[#All],3,FALSE)</f>
        <v>South</v>
      </c>
      <c r="V1057" t="str">
        <f>VLOOKUP(Table7[[#This Row],[Store_ID]],Table5[#All],4,FALSE)</f>
        <v>Christopherland</v>
      </c>
      <c r="W1057" t="str">
        <f>VLOOKUP(Table7[[#This Row],[Store_ID]],Table5[#All],5,FALSE)</f>
        <v>Outlet</v>
      </c>
      <c r="X1057">
        <v>2</v>
      </c>
      <c r="Y1057">
        <v>720.32</v>
      </c>
      <c r="Z1057">
        <v>0.26</v>
      </c>
      <c r="AA1057" t="s">
        <v>1824</v>
      </c>
      <c r="AB1057">
        <v>1066.0735999999999</v>
      </c>
    </row>
    <row r="1058" spans="1:28" x14ac:dyDescent="0.25">
      <c r="A1058" t="s">
        <v>2882</v>
      </c>
      <c r="B1058" s="2">
        <v>45431</v>
      </c>
      <c r="C1058" t="s">
        <v>275</v>
      </c>
      <c r="D1058" t="str">
        <f>VLOOKUP(Table7[[#This Row],[Customer_ID]],Table1[#All],2,FALSE)</f>
        <v>Rhonda Morales</v>
      </c>
      <c r="E1058">
        <f t="shared" si="49"/>
        <v>19</v>
      </c>
      <c r="F1058">
        <f t="shared" si="50"/>
        <v>5</v>
      </c>
      <c r="G1058">
        <f t="shared" si="51"/>
        <v>2024</v>
      </c>
      <c r="H1058">
        <f>VLOOKUP(Table7[[#This Row],[Customer_ID]],Table1[#All],3,FALSE)</f>
        <v>61</v>
      </c>
      <c r="I1058" t="str">
        <f>VLOOKUP(Table7[[#This Row],[Customer_ID]],Table1[#All],4,FALSE)</f>
        <v>Female</v>
      </c>
      <c r="J1058" t="str">
        <f>VLOOKUP(Table7[[#This Row],[Customer_ID]],Table1[#All],5,FALSE)</f>
        <v>Lake Barryfurt</v>
      </c>
      <c r="K1058" t="str">
        <f>VLOOKUP(Table7[[#This Row],[Customer_ID]],Table1[#All],6,FALSE)</f>
        <v>California</v>
      </c>
      <c r="L1058" t="str">
        <f>VLOOKUP(Table7[[#This Row],[Customer_ID]],Table1[#All],7,FALSE)</f>
        <v>USA</v>
      </c>
      <c r="M1058" t="str">
        <f>VLOOKUP(Table7[[#This Row],[Customer_ID]],Table1[#All],8,FALSE)</f>
        <v>Gold</v>
      </c>
      <c r="N1058" t="s">
        <v>1680</v>
      </c>
      <c r="O1058" t="str">
        <f>VLOOKUP(Table7[[#This Row],[Product_ID]],Table4_2[#All],3,FALSE)</f>
        <v>Beauty</v>
      </c>
      <c r="P1058" t="str">
        <f>VLOOKUP(Table7[[#This Row],[Product_ID]],Table4_2[#All],4,FALSE)</f>
        <v>Haircare</v>
      </c>
      <c r="Q1058">
        <f>VLOOKUP(Table7[[#This Row],[Product_ID]],Table4_2[#All],5,FALSE)</f>
        <v>340.39</v>
      </c>
      <c r="R1058">
        <f>VLOOKUP(Table7[[#This Row],[Product_ID]],Table4_2[#All],6,FALSE)</f>
        <v>177</v>
      </c>
      <c r="S1058" t="s">
        <v>1810</v>
      </c>
      <c r="T1058" t="str">
        <f>VLOOKUP(Table7[[#This Row],[Store_ID]],Table5[#All],2,FALSE)</f>
        <v>Guerrero-Schmitt</v>
      </c>
      <c r="U1058" t="str">
        <f>VLOOKUP(Table7[[#This Row],[Store_ID]],Table5[#All],3,FALSE)</f>
        <v>East</v>
      </c>
      <c r="V1058" t="str">
        <f>VLOOKUP(Table7[[#This Row],[Store_ID]],Table5[#All],4,FALSE)</f>
        <v>East Stevechester</v>
      </c>
      <c r="W1058" t="str">
        <f>VLOOKUP(Table7[[#This Row],[Store_ID]],Table5[#All],5,FALSE)</f>
        <v>Flagship</v>
      </c>
      <c r="X1058">
        <v>4</v>
      </c>
      <c r="Y1058">
        <v>99.92</v>
      </c>
      <c r="Z1058">
        <v>0.11</v>
      </c>
      <c r="AA1058" t="s">
        <v>1829</v>
      </c>
      <c r="AB1058">
        <v>355.71519999999998</v>
      </c>
    </row>
    <row r="1059" spans="1:28" x14ac:dyDescent="0.25">
      <c r="A1059" t="s">
        <v>2883</v>
      </c>
      <c r="B1059" s="2">
        <v>45873</v>
      </c>
      <c r="C1059" t="s">
        <v>247</v>
      </c>
      <c r="D1059" t="str">
        <f>VLOOKUP(Table7[[#This Row],[Customer_ID]],Table1[#All],2,FALSE)</f>
        <v>Amber Mcclain</v>
      </c>
      <c r="E1059">
        <f t="shared" si="49"/>
        <v>4</v>
      </c>
      <c r="F1059">
        <f t="shared" si="50"/>
        <v>8</v>
      </c>
      <c r="G1059">
        <f t="shared" si="51"/>
        <v>2025</v>
      </c>
      <c r="H1059">
        <f>VLOOKUP(Table7[[#This Row],[Customer_ID]],Table1[#All],3,FALSE)</f>
        <v>58</v>
      </c>
      <c r="I1059" t="str">
        <f>VLOOKUP(Table7[[#This Row],[Customer_ID]],Table1[#All],4,FALSE)</f>
        <v>Male</v>
      </c>
      <c r="J1059" t="str">
        <f>VLOOKUP(Table7[[#This Row],[Customer_ID]],Table1[#All],5,FALSE)</f>
        <v>Brendaburgh</v>
      </c>
      <c r="K1059" t="str">
        <f>VLOOKUP(Table7[[#This Row],[Customer_ID]],Table1[#All],6,FALSE)</f>
        <v>Florida</v>
      </c>
      <c r="L1059" t="str">
        <f>VLOOKUP(Table7[[#This Row],[Customer_ID]],Table1[#All],7,FALSE)</f>
        <v>USA</v>
      </c>
      <c r="M1059" t="str">
        <f>VLOOKUP(Table7[[#This Row],[Customer_ID]],Table1[#All],8,FALSE)</f>
        <v>Silver</v>
      </c>
      <c r="N1059" t="s">
        <v>1568</v>
      </c>
      <c r="O1059" t="str">
        <f>VLOOKUP(Table7[[#This Row],[Product_ID]],Table4_2[#All],3,FALSE)</f>
        <v>Home</v>
      </c>
      <c r="P1059" t="str">
        <f>VLOOKUP(Table7[[#This Row],[Product_ID]],Table4_2[#All],4,FALSE)</f>
        <v>Kitchen</v>
      </c>
      <c r="Q1059">
        <f>VLOOKUP(Table7[[#This Row],[Product_ID]],Table4_2[#All],5,FALSE)</f>
        <v>298.86</v>
      </c>
      <c r="R1059">
        <f>VLOOKUP(Table7[[#This Row],[Product_ID]],Table4_2[#All],6,FALSE)</f>
        <v>308</v>
      </c>
      <c r="S1059" t="s">
        <v>1766</v>
      </c>
      <c r="T1059" t="str">
        <f>VLOOKUP(Table7[[#This Row],[Store_ID]],Table5[#All],2,FALSE)</f>
        <v>Johnson-Wright</v>
      </c>
      <c r="U1059" t="str">
        <f>VLOOKUP(Table7[[#This Row],[Store_ID]],Table5[#All],3,FALSE)</f>
        <v>North</v>
      </c>
      <c r="V1059" t="str">
        <f>VLOOKUP(Table7[[#This Row],[Store_ID]],Table5[#All],4,FALSE)</f>
        <v>Hoodberg</v>
      </c>
      <c r="W1059" t="str">
        <f>VLOOKUP(Table7[[#This Row],[Store_ID]],Table5[#All],5,FALSE)</f>
        <v>Outlet</v>
      </c>
      <c r="X1059">
        <v>3</v>
      </c>
      <c r="Y1059">
        <v>900.63</v>
      </c>
      <c r="Z1059">
        <v>0.11</v>
      </c>
      <c r="AA1059" t="s">
        <v>1829</v>
      </c>
      <c r="AB1059">
        <v>2404.6821</v>
      </c>
    </row>
    <row r="1060" spans="1:28" x14ac:dyDescent="0.25">
      <c r="A1060" t="s">
        <v>2884</v>
      </c>
      <c r="B1060" s="2">
        <v>45629</v>
      </c>
      <c r="C1060" t="s">
        <v>1368</v>
      </c>
      <c r="D1060" t="str">
        <f>VLOOKUP(Table7[[#This Row],[Customer_ID]],Table1[#All],2,FALSE)</f>
        <v>Kelli Smith</v>
      </c>
      <c r="E1060">
        <f t="shared" si="49"/>
        <v>3</v>
      </c>
      <c r="F1060">
        <f t="shared" si="50"/>
        <v>12</v>
      </c>
      <c r="G1060">
        <f t="shared" si="51"/>
        <v>2024</v>
      </c>
      <c r="H1060">
        <f>VLOOKUP(Table7[[#This Row],[Customer_ID]],Table1[#All],3,FALSE)</f>
        <v>42</v>
      </c>
      <c r="I1060" t="str">
        <f>VLOOKUP(Table7[[#This Row],[Customer_ID]],Table1[#All],4,FALSE)</f>
        <v>Female</v>
      </c>
      <c r="J1060" t="str">
        <f>VLOOKUP(Table7[[#This Row],[Customer_ID]],Table1[#All],5,FALSE)</f>
        <v>North Maryfort</v>
      </c>
      <c r="K1060" t="str">
        <f>VLOOKUP(Table7[[#This Row],[Customer_ID]],Table1[#All],6,FALSE)</f>
        <v>Oregon</v>
      </c>
      <c r="L1060" t="str">
        <f>VLOOKUP(Table7[[#This Row],[Customer_ID]],Table1[#All],7,FALSE)</f>
        <v>USA</v>
      </c>
      <c r="M1060" t="str">
        <f>VLOOKUP(Table7[[#This Row],[Customer_ID]],Table1[#All],8,FALSE)</f>
        <v>Bronze</v>
      </c>
      <c r="N1060" t="s">
        <v>1640</v>
      </c>
      <c r="O1060" t="str">
        <f>VLOOKUP(Table7[[#This Row],[Product_ID]],Table4_2[#All],3,FALSE)</f>
        <v>Clothing</v>
      </c>
      <c r="P1060" t="str">
        <f>VLOOKUP(Table7[[#This Row],[Product_ID]],Table4_2[#All],4,FALSE)</f>
        <v>Outerwear</v>
      </c>
      <c r="Q1060">
        <f>VLOOKUP(Table7[[#This Row],[Product_ID]],Table4_2[#All],5,FALSE)</f>
        <v>167.34</v>
      </c>
      <c r="R1060">
        <f>VLOOKUP(Table7[[#This Row],[Product_ID]],Table4_2[#All],6,FALSE)</f>
        <v>296</v>
      </c>
      <c r="S1060" t="s">
        <v>1782</v>
      </c>
      <c r="T1060" t="str">
        <f>VLOOKUP(Table7[[#This Row],[Store_ID]],Table5[#All],2,FALSE)</f>
        <v>Bean, Jones and Park</v>
      </c>
      <c r="U1060" t="str">
        <f>VLOOKUP(Table7[[#This Row],[Store_ID]],Table5[#All],3,FALSE)</f>
        <v>West</v>
      </c>
      <c r="V1060" t="str">
        <f>VLOOKUP(Table7[[#This Row],[Store_ID]],Table5[#All],4,FALSE)</f>
        <v>Thompsonborough</v>
      </c>
      <c r="W1060" t="str">
        <f>VLOOKUP(Table7[[#This Row],[Store_ID]],Table5[#All],5,FALSE)</f>
        <v>Online</v>
      </c>
      <c r="X1060">
        <v>1</v>
      </c>
      <c r="Y1060">
        <v>681.72</v>
      </c>
      <c r="Z1060">
        <v>0.11</v>
      </c>
      <c r="AA1060" t="s">
        <v>1826</v>
      </c>
      <c r="AB1060">
        <v>606.73080000000004</v>
      </c>
    </row>
    <row r="1061" spans="1:28" x14ac:dyDescent="0.25">
      <c r="A1061" t="s">
        <v>2885</v>
      </c>
      <c r="B1061" s="2">
        <v>45222</v>
      </c>
      <c r="C1061" t="s">
        <v>48</v>
      </c>
      <c r="D1061" t="str">
        <f>VLOOKUP(Table7[[#This Row],[Customer_ID]],Table1[#All],2,FALSE)</f>
        <v>Ms. Maria Leach</v>
      </c>
      <c r="E1061">
        <f t="shared" si="49"/>
        <v>23</v>
      </c>
      <c r="F1061">
        <f t="shared" si="50"/>
        <v>10</v>
      </c>
      <c r="G1061">
        <f t="shared" si="51"/>
        <v>2023</v>
      </c>
      <c r="H1061">
        <f>VLOOKUP(Table7[[#This Row],[Customer_ID]],Table1[#All],3,FALSE)</f>
        <v>64</v>
      </c>
      <c r="I1061" t="str">
        <f>VLOOKUP(Table7[[#This Row],[Customer_ID]],Table1[#All],4,FALSE)</f>
        <v>Male</v>
      </c>
      <c r="J1061" t="str">
        <f>VLOOKUP(Table7[[#This Row],[Customer_ID]],Table1[#All],5,FALSE)</f>
        <v>Melissashire</v>
      </c>
      <c r="K1061" t="str">
        <f>VLOOKUP(Table7[[#This Row],[Customer_ID]],Table1[#All],6,FALSE)</f>
        <v>Pennsylvania</v>
      </c>
      <c r="L1061" t="str">
        <f>VLOOKUP(Table7[[#This Row],[Customer_ID]],Table1[#All],7,FALSE)</f>
        <v>USA</v>
      </c>
      <c r="M1061" t="str">
        <f>VLOOKUP(Table7[[#This Row],[Customer_ID]],Table1[#All],8,FALSE)</f>
        <v>Platinum</v>
      </c>
      <c r="N1061" t="s">
        <v>1704</v>
      </c>
      <c r="O1061" t="str">
        <f>VLOOKUP(Table7[[#This Row],[Product_ID]],Table4_2[#All],3,FALSE)</f>
        <v>Home</v>
      </c>
      <c r="P1061" t="str">
        <f>VLOOKUP(Table7[[#This Row],[Product_ID]],Table4_2[#All],4,FALSE)</f>
        <v>Decor</v>
      </c>
      <c r="Q1061">
        <f>VLOOKUP(Table7[[#This Row],[Product_ID]],Table4_2[#All],5,FALSE)</f>
        <v>325.26</v>
      </c>
      <c r="R1061">
        <f>VLOOKUP(Table7[[#This Row],[Product_ID]],Table4_2[#All],6,FALSE)</f>
        <v>400</v>
      </c>
      <c r="S1061" t="s">
        <v>1797</v>
      </c>
      <c r="T1061" t="str">
        <f>VLOOKUP(Table7[[#This Row],[Store_ID]],Table5[#All],2,FALSE)</f>
        <v>Gardner, Humphrey and Contreras</v>
      </c>
      <c r="U1061" t="str">
        <f>VLOOKUP(Table7[[#This Row],[Store_ID]],Table5[#All],3,FALSE)</f>
        <v>East</v>
      </c>
      <c r="V1061" t="str">
        <f>VLOOKUP(Table7[[#This Row],[Store_ID]],Table5[#All],4,FALSE)</f>
        <v>Johnsonville</v>
      </c>
      <c r="W1061" t="str">
        <f>VLOOKUP(Table7[[#This Row],[Store_ID]],Table5[#All],5,FALSE)</f>
        <v>Flagship</v>
      </c>
      <c r="X1061">
        <v>2</v>
      </c>
      <c r="Y1061">
        <v>838.22</v>
      </c>
      <c r="Z1061">
        <v>0.3</v>
      </c>
      <c r="AA1061" t="s">
        <v>1824</v>
      </c>
      <c r="AB1061">
        <v>1173.508</v>
      </c>
    </row>
    <row r="1062" spans="1:28" x14ac:dyDescent="0.25">
      <c r="A1062" t="s">
        <v>2886</v>
      </c>
      <c r="B1062" s="2">
        <v>45797</v>
      </c>
      <c r="C1062" t="s">
        <v>637</v>
      </c>
      <c r="D1062" t="str">
        <f>VLOOKUP(Table7[[#This Row],[Customer_ID]],Table1[#All],2,FALSE)</f>
        <v>Ashley Ferguson</v>
      </c>
      <c r="E1062">
        <f t="shared" si="49"/>
        <v>20</v>
      </c>
      <c r="F1062">
        <f t="shared" si="50"/>
        <v>5</v>
      </c>
      <c r="G1062">
        <f t="shared" si="51"/>
        <v>2025</v>
      </c>
      <c r="H1062">
        <f>VLOOKUP(Table7[[#This Row],[Customer_ID]],Table1[#All],3,FALSE)</f>
        <v>46</v>
      </c>
      <c r="I1062" t="str">
        <f>VLOOKUP(Table7[[#This Row],[Customer_ID]],Table1[#All],4,FALSE)</f>
        <v>Male</v>
      </c>
      <c r="J1062" t="str">
        <f>VLOOKUP(Table7[[#This Row],[Customer_ID]],Table1[#All],5,FALSE)</f>
        <v>Sarahmouth</v>
      </c>
      <c r="K1062" t="str">
        <f>VLOOKUP(Table7[[#This Row],[Customer_ID]],Table1[#All],6,FALSE)</f>
        <v>Pennsylvania</v>
      </c>
      <c r="L1062" t="str">
        <f>VLOOKUP(Table7[[#This Row],[Customer_ID]],Table1[#All],7,FALSE)</f>
        <v>USA</v>
      </c>
      <c r="M1062" t="str">
        <f>VLOOKUP(Table7[[#This Row],[Customer_ID]],Table1[#All],8,FALSE)</f>
        <v>Gold</v>
      </c>
      <c r="N1062" t="s">
        <v>1722</v>
      </c>
      <c r="O1062" t="str">
        <f>VLOOKUP(Table7[[#This Row],[Product_ID]],Table4_2[#All],3,FALSE)</f>
        <v>Home</v>
      </c>
      <c r="P1062" t="str">
        <f>VLOOKUP(Table7[[#This Row],[Product_ID]],Table4_2[#All],4,FALSE)</f>
        <v>Lighting</v>
      </c>
      <c r="Q1062">
        <f>VLOOKUP(Table7[[#This Row],[Product_ID]],Table4_2[#All],5,FALSE)</f>
        <v>371.38</v>
      </c>
      <c r="R1062">
        <f>VLOOKUP(Table7[[#This Row],[Product_ID]],Table4_2[#All],6,FALSE)</f>
        <v>220</v>
      </c>
      <c r="S1062" t="s">
        <v>1794</v>
      </c>
      <c r="T1062" t="str">
        <f>VLOOKUP(Table7[[#This Row],[Store_ID]],Table5[#All],2,FALSE)</f>
        <v>Thomas, Bridges and Harris</v>
      </c>
      <c r="U1062" t="str">
        <f>VLOOKUP(Table7[[#This Row],[Store_ID]],Table5[#All],3,FALSE)</f>
        <v>North</v>
      </c>
      <c r="V1062" t="str">
        <f>VLOOKUP(Table7[[#This Row],[Store_ID]],Table5[#All],4,FALSE)</f>
        <v>Sabrinatown</v>
      </c>
      <c r="W1062" t="str">
        <f>VLOOKUP(Table7[[#This Row],[Store_ID]],Table5[#All],5,FALSE)</f>
        <v>Online</v>
      </c>
      <c r="X1062">
        <v>2</v>
      </c>
      <c r="Y1062">
        <v>816.22</v>
      </c>
      <c r="Z1062">
        <v>0.27</v>
      </c>
      <c r="AA1062" t="s">
        <v>1824</v>
      </c>
      <c r="AB1062">
        <v>1191.6812</v>
      </c>
    </row>
    <row r="1063" spans="1:28" x14ac:dyDescent="0.25">
      <c r="A1063" t="s">
        <v>2887</v>
      </c>
      <c r="B1063" s="2">
        <v>45554</v>
      </c>
      <c r="C1063" t="s">
        <v>1187</v>
      </c>
      <c r="D1063" t="str">
        <f>VLOOKUP(Table7[[#This Row],[Customer_ID]],Table1[#All],2,FALSE)</f>
        <v>Shelley Ponce</v>
      </c>
      <c r="E1063">
        <f t="shared" si="49"/>
        <v>19</v>
      </c>
      <c r="F1063">
        <f t="shared" si="50"/>
        <v>9</v>
      </c>
      <c r="G1063">
        <f t="shared" si="51"/>
        <v>2024</v>
      </c>
      <c r="H1063">
        <f>VLOOKUP(Table7[[#This Row],[Customer_ID]],Table1[#All],3,FALSE)</f>
        <v>23</v>
      </c>
      <c r="I1063" t="str">
        <f>VLOOKUP(Table7[[#This Row],[Customer_ID]],Table1[#All],4,FALSE)</f>
        <v>Male</v>
      </c>
      <c r="J1063" t="str">
        <f>VLOOKUP(Table7[[#This Row],[Customer_ID]],Table1[#All],5,FALSE)</f>
        <v>South Cassandrachester</v>
      </c>
      <c r="K1063" t="str">
        <f>VLOOKUP(Table7[[#This Row],[Customer_ID]],Table1[#All],6,FALSE)</f>
        <v>Rhode Island</v>
      </c>
      <c r="L1063" t="str">
        <f>VLOOKUP(Table7[[#This Row],[Customer_ID]],Table1[#All],7,FALSE)</f>
        <v>USA</v>
      </c>
      <c r="M1063" t="str">
        <f>VLOOKUP(Table7[[#This Row],[Customer_ID]],Table1[#All],8,FALSE)</f>
        <v>Gold</v>
      </c>
      <c r="N1063" t="s">
        <v>1670</v>
      </c>
      <c r="O1063" t="str">
        <f>VLOOKUP(Table7[[#This Row],[Product_ID]],Table4_2[#All],3,FALSE)</f>
        <v>Sports</v>
      </c>
      <c r="P1063" t="str">
        <f>VLOOKUP(Table7[[#This Row],[Product_ID]],Table4_2[#All],4,FALSE)</f>
        <v>Equipment</v>
      </c>
      <c r="Q1063">
        <f>VLOOKUP(Table7[[#This Row],[Product_ID]],Table4_2[#All],5,FALSE)</f>
        <v>103.45</v>
      </c>
      <c r="R1063">
        <f>VLOOKUP(Table7[[#This Row],[Product_ID]],Table4_2[#All],6,FALSE)</f>
        <v>465</v>
      </c>
      <c r="S1063" t="s">
        <v>1779</v>
      </c>
      <c r="T1063" t="str">
        <f>VLOOKUP(Table7[[#This Row],[Store_ID]],Table5[#All],2,FALSE)</f>
        <v>Martinez-Mullins</v>
      </c>
      <c r="U1063" t="str">
        <f>VLOOKUP(Table7[[#This Row],[Store_ID]],Table5[#All],3,FALSE)</f>
        <v>South</v>
      </c>
      <c r="V1063" t="str">
        <f>VLOOKUP(Table7[[#This Row],[Store_ID]],Table5[#All],4,FALSE)</f>
        <v>Williamsfurt</v>
      </c>
      <c r="W1063" t="str">
        <f>VLOOKUP(Table7[[#This Row],[Store_ID]],Table5[#All],5,FALSE)</f>
        <v>Online</v>
      </c>
      <c r="X1063">
        <v>2</v>
      </c>
      <c r="Y1063">
        <v>654.12</v>
      </c>
      <c r="Z1063">
        <v>0.27</v>
      </c>
      <c r="AA1063" t="s">
        <v>1826</v>
      </c>
      <c r="AB1063">
        <v>955.01519999999994</v>
      </c>
    </row>
    <row r="1064" spans="1:28" x14ac:dyDescent="0.25">
      <c r="A1064" t="s">
        <v>2888</v>
      </c>
      <c r="B1064" s="2">
        <v>45385</v>
      </c>
      <c r="C1064" t="s">
        <v>372</v>
      </c>
      <c r="D1064" t="str">
        <f>VLOOKUP(Table7[[#This Row],[Customer_ID]],Table1[#All],2,FALSE)</f>
        <v>Lance Baker</v>
      </c>
      <c r="E1064">
        <f t="shared" si="49"/>
        <v>3</v>
      </c>
      <c r="F1064">
        <f t="shared" si="50"/>
        <v>4</v>
      </c>
      <c r="G1064">
        <f t="shared" si="51"/>
        <v>2024</v>
      </c>
      <c r="H1064">
        <f>VLOOKUP(Table7[[#This Row],[Customer_ID]],Table1[#All],3,FALSE)</f>
        <v>50</v>
      </c>
      <c r="I1064" t="str">
        <f>VLOOKUP(Table7[[#This Row],[Customer_ID]],Table1[#All],4,FALSE)</f>
        <v>Female</v>
      </c>
      <c r="J1064" t="str">
        <f>VLOOKUP(Table7[[#This Row],[Customer_ID]],Table1[#All],5,FALSE)</f>
        <v>Port Victoria</v>
      </c>
      <c r="K1064" t="str">
        <f>VLOOKUP(Table7[[#This Row],[Customer_ID]],Table1[#All],6,FALSE)</f>
        <v>Florida</v>
      </c>
      <c r="L1064" t="str">
        <f>VLOOKUP(Table7[[#This Row],[Customer_ID]],Table1[#All],7,FALSE)</f>
        <v>USA</v>
      </c>
      <c r="M1064" t="str">
        <f>VLOOKUP(Table7[[#This Row],[Customer_ID]],Table1[#All],8,FALSE)</f>
        <v>Gold</v>
      </c>
      <c r="N1064" t="s">
        <v>1694</v>
      </c>
      <c r="O1064" t="str">
        <f>VLOOKUP(Table7[[#This Row],[Product_ID]],Table4_2[#All],3,FALSE)</f>
        <v>Sports</v>
      </c>
      <c r="P1064" t="str">
        <f>VLOOKUP(Table7[[#This Row],[Product_ID]],Table4_2[#All],4,FALSE)</f>
        <v>Team Sports</v>
      </c>
      <c r="Q1064">
        <f>VLOOKUP(Table7[[#This Row],[Product_ID]],Table4_2[#All],5,FALSE)</f>
        <v>107.06</v>
      </c>
      <c r="R1064">
        <f>VLOOKUP(Table7[[#This Row],[Product_ID]],Table4_2[#All],6,FALSE)</f>
        <v>359</v>
      </c>
      <c r="S1064" t="s">
        <v>1797</v>
      </c>
      <c r="T1064" t="str">
        <f>VLOOKUP(Table7[[#This Row],[Store_ID]],Table5[#All],2,FALSE)</f>
        <v>Gardner, Humphrey and Contreras</v>
      </c>
      <c r="U1064" t="str">
        <f>VLOOKUP(Table7[[#This Row],[Store_ID]],Table5[#All],3,FALSE)</f>
        <v>East</v>
      </c>
      <c r="V1064" t="str">
        <f>VLOOKUP(Table7[[#This Row],[Store_ID]],Table5[#All],4,FALSE)</f>
        <v>Johnsonville</v>
      </c>
      <c r="W1064" t="str">
        <f>VLOOKUP(Table7[[#This Row],[Store_ID]],Table5[#All],5,FALSE)</f>
        <v>Flagship</v>
      </c>
      <c r="X1064">
        <v>4</v>
      </c>
      <c r="Y1064">
        <v>528.22</v>
      </c>
      <c r="Z1064">
        <v>0.2</v>
      </c>
      <c r="AA1064" t="s">
        <v>1826</v>
      </c>
      <c r="AB1064">
        <v>1690.3040000000001</v>
      </c>
    </row>
    <row r="1065" spans="1:28" x14ac:dyDescent="0.25">
      <c r="A1065" t="s">
        <v>2889</v>
      </c>
      <c r="B1065" s="2">
        <v>45704</v>
      </c>
      <c r="C1065" t="s">
        <v>716</v>
      </c>
      <c r="D1065" t="str">
        <f>VLOOKUP(Table7[[#This Row],[Customer_ID]],Table1[#All],2,FALSE)</f>
        <v>Lisa Young</v>
      </c>
      <c r="E1065">
        <f t="shared" si="49"/>
        <v>16</v>
      </c>
      <c r="F1065">
        <f t="shared" si="50"/>
        <v>2</v>
      </c>
      <c r="G1065">
        <f t="shared" si="51"/>
        <v>2025</v>
      </c>
      <c r="H1065">
        <f>VLOOKUP(Table7[[#This Row],[Customer_ID]],Table1[#All],3,FALSE)</f>
        <v>38</v>
      </c>
      <c r="I1065" t="str">
        <f>VLOOKUP(Table7[[#This Row],[Customer_ID]],Table1[#All],4,FALSE)</f>
        <v>Male</v>
      </c>
      <c r="J1065" t="str">
        <f>VLOOKUP(Table7[[#This Row],[Customer_ID]],Table1[#All],5,FALSE)</f>
        <v>Maybury</v>
      </c>
      <c r="K1065" t="str">
        <f>VLOOKUP(Table7[[#This Row],[Customer_ID]],Table1[#All],6,FALSE)</f>
        <v>Georgia</v>
      </c>
      <c r="L1065" t="str">
        <f>VLOOKUP(Table7[[#This Row],[Customer_ID]],Table1[#All],7,FALSE)</f>
        <v>USA</v>
      </c>
      <c r="M1065" t="str">
        <f>VLOOKUP(Table7[[#This Row],[Customer_ID]],Table1[#All],8,FALSE)</f>
        <v>Platinum</v>
      </c>
      <c r="N1065" t="s">
        <v>1616</v>
      </c>
      <c r="O1065" t="str">
        <f>VLOOKUP(Table7[[#This Row],[Product_ID]],Table4_2[#All],3,FALSE)</f>
        <v>Electronics</v>
      </c>
      <c r="P1065" t="str">
        <f>VLOOKUP(Table7[[#This Row],[Product_ID]],Table4_2[#All],4,FALSE)</f>
        <v>Computer</v>
      </c>
      <c r="Q1065">
        <f>VLOOKUP(Table7[[#This Row],[Product_ID]],Table4_2[#All],5,FALSE)</f>
        <v>419.28</v>
      </c>
      <c r="R1065">
        <f>VLOOKUP(Table7[[#This Row],[Product_ID]],Table4_2[#All],6,FALSE)</f>
        <v>86</v>
      </c>
      <c r="S1065" t="s">
        <v>1779</v>
      </c>
      <c r="T1065" t="str">
        <f>VLOOKUP(Table7[[#This Row],[Store_ID]],Table5[#All],2,FALSE)</f>
        <v>Martinez-Mullins</v>
      </c>
      <c r="U1065" t="str">
        <f>VLOOKUP(Table7[[#This Row],[Store_ID]],Table5[#All],3,FALSE)</f>
        <v>South</v>
      </c>
      <c r="V1065" t="str">
        <f>VLOOKUP(Table7[[#This Row],[Store_ID]],Table5[#All],4,FALSE)</f>
        <v>Williamsfurt</v>
      </c>
      <c r="W1065" t="str">
        <f>VLOOKUP(Table7[[#This Row],[Store_ID]],Table5[#All],5,FALSE)</f>
        <v>Online</v>
      </c>
      <c r="X1065">
        <v>4</v>
      </c>
      <c r="Y1065">
        <v>36.72</v>
      </c>
      <c r="Z1065">
        <v>7.0000000000000007E-2</v>
      </c>
      <c r="AA1065" t="s">
        <v>1829</v>
      </c>
      <c r="AB1065">
        <v>136.5984</v>
      </c>
    </row>
    <row r="1066" spans="1:28" x14ac:dyDescent="0.25">
      <c r="A1066" t="s">
        <v>2890</v>
      </c>
      <c r="B1066" s="2">
        <v>45545</v>
      </c>
      <c r="C1066" t="s">
        <v>1157</v>
      </c>
      <c r="D1066" t="str">
        <f>VLOOKUP(Table7[[#This Row],[Customer_ID]],Table1[#All],2,FALSE)</f>
        <v>James Holloway Jr.</v>
      </c>
      <c r="E1066">
        <f t="shared" si="49"/>
        <v>10</v>
      </c>
      <c r="F1066">
        <f t="shared" si="50"/>
        <v>9</v>
      </c>
      <c r="G1066">
        <f t="shared" si="51"/>
        <v>2024</v>
      </c>
      <c r="H1066">
        <f>VLOOKUP(Table7[[#This Row],[Customer_ID]],Table1[#All],3,FALSE)</f>
        <v>45</v>
      </c>
      <c r="I1066" t="str">
        <f>VLOOKUP(Table7[[#This Row],[Customer_ID]],Table1[#All],4,FALSE)</f>
        <v>Male</v>
      </c>
      <c r="J1066" t="str">
        <f>VLOOKUP(Table7[[#This Row],[Customer_ID]],Table1[#All],5,FALSE)</f>
        <v>Millston</v>
      </c>
      <c r="K1066" t="str">
        <f>VLOOKUP(Table7[[#This Row],[Customer_ID]],Table1[#All],6,FALSE)</f>
        <v>Indiana</v>
      </c>
      <c r="L1066" t="str">
        <f>VLOOKUP(Table7[[#This Row],[Customer_ID]],Table1[#All],7,FALSE)</f>
        <v>USA</v>
      </c>
      <c r="M1066" t="str">
        <f>VLOOKUP(Table7[[#This Row],[Customer_ID]],Table1[#All],8,FALSE)</f>
        <v>Silver</v>
      </c>
      <c r="N1066" t="s">
        <v>1704</v>
      </c>
      <c r="O1066" t="str">
        <f>VLOOKUP(Table7[[#This Row],[Product_ID]],Table4_2[#All],3,FALSE)</f>
        <v>Home</v>
      </c>
      <c r="P1066" t="str">
        <f>VLOOKUP(Table7[[#This Row],[Product_ID]],Table4_2[#All],4,FALSE)</f>
        <v>Decor</v>
      </c>
      <c r="Q1066">
        <f>VLOOKUP(Table7[[#This Row],[Product_ID]],Table4_2[#All],5,FALSE)</f>
        <v>325.26</v>
      </c>
      <c r="R1066">
        <f>VLOOKUP(Table7[[#This Row],[Product_ID]],Table4_2[#All],6,FALSE)</f>
        <v>400</v>
      </c>
      <c r="S1066" t="s">
        <v>1813</v>
      </c>
      <c r="T1066" t="str">
        <f>VLOOKUP(Table7[[#This Row],[Store_ID]],Table5[#All],2,FALSE)</f>
        <v>Mann-Austin</v>
      </c>
      <c r="U1066" t="str">
        <f>VLOOKUP(Table7[[#This Row],[Store_ID]],Table5[#All],3,FALSE)</f>
        <v>East</v>
      </c>
      <c r="V1066" t="str">
        <f>VLOOKUP(Table7[[#This Row],[Store_ID]],Table5[#All],4,FALSE)</f>
        <v>Vasquezborough</v>
      </c>
      <c r="W1066" t="str">
        <f>VLOOKUP(Table7[[#This Row],[Store_ID]],Table5[#All],5,FALSE)</f>
        <v>Online</v>
      </c>
      <c r="X1066">
        <v>2</v>
      </c>
      <c r="Y1066">
        <v>705.97</v>
      </c>
      <c r="Z1066">
        <v>0.1</v>
      </c>
      <c r="AA1066" t="s">
        <v>1826</v>
      </c>
      <c r="AB1066">
        <v>1270.7460000000001</v>
      </c>
    </row>
    <row r="1067" spans="1:28" x14ac:dyDescent="0.25">
      <c r="A1067" t="s">
        <v>2891</v>
      </c>
      <c r="B1067" s="2">
        <v>45736</v>
      </c>
      <c r="C1067" t="s">
        <v>100</v>
      </c>
      <c r="D1067" t="str">
        <f>VLOOKUP(Table7[[#This Row],[Customer_ID]],Table1[#All],2,FALSE)</f>
        <v>Jonathan Steele</v>
      </c>
      <c r="E1067">
        <f t="shared" si="49"/>
        <v>20</v>
      </c>
      <c r="F1067">
        <f t="shared" si="50"/>
        <v>3</v>
      </c>
      <c r="G1067">
        <f t="shared" si="51"/>
        <v>2025</v>
      </c>
      <c r="H1067">
        <f>VLOOKUP(Table7[[#This Row],[Customer_ID]],Table1[#All],3,FALSE)</f>
        <v>52</v>
      </c>
      <c r="I1067" t="str">
        <f>VLOOKUP(Table7[[#This Row],[Customer_ID]],Table1[#All],4,FALSE)</f>
        <v>Female</v>
      </c>
      <c r="J1067" t="str">
        <f>VLOOKUP(Table7[[#This Row],[Customer_ID]],Table1[#All],5,FALSE)</f>
        <v>Molinabury</v>
      </c>
      <c r="K1067" t="str">
        <f>VLOOKUP(Table7[[#This Row],[Customer_ID]],Table1[#All],6,FALSE)</f>
        <v>Oregon</v>
      </c>
      <c r="L1067" t="str">
        <f>VLOOKUP(Table7[[#This Row],[Customer_ID]],Table1[#All],7,FALSE)</f>
        <v>USA</v>
      </c>
      <c r="M1067" t="str">
        <f>VLOOKUP(Table7[[#This Row],[Customer_ID]],Table1[#All],8,FALSE)</f>
        <v>Silver</v>
      </c>
      <c r="N1067" t="s">
        <v>1628</v>
      </c>
      <c r="O1067" t="str">
        <f>VLOOKUP(Table7[[#This Row],[Product_ID]],Table4_2[#All],3,FALSE)</f>
        <v>Electronics</v>
      </c>
      <c r="P1067" t="str">
        <f>VLOOKUP(Table7[[#This Row],[Product_ID]],Table4_2[#All],4,FALSE)</f>
        <v>Audio</v>
      </c>
      <c r="Q1067">
        <f>VLOOKUP(Table7[[#This Row],[Product_ID]],Table4_2[#All],5,FALSE)</f>
        <v>38.520000000000003</v>
      </c>
      <c r="R1067">
        <f>VLOOKUP(Table7[[#This Row],[Product_ID]],Table4_2[#All],6,FALSE)</f>
        <v>378</v>
      </c>
      <c r="S1067" t="s">
        <v>1757</v>
      </c>
      <c r="T1067" t="str">
        <f>VLOOKUP(Table7[[#This Row],[Store_ID]],Table5[#All],2,FALSE)</f>
        <v>Martinez, Adkins and Johnson</v>
      </c>
      <c r="U1067" t="str">
        <f>VLOOKUP(Table7[[#This Row],[Store_ID]],Table5[#All],3,FALSE)</f>
        <v>North</v>
      </c>
      <c r="V1067" t="str">
        <f>VLOOKUP(Table7[[#This Row],[Store_ID]],Table5[#All],4,FALSE)</f>
        <v>Danielmouth</v>
      </c>
      <c r="W1067" t="str">
        <f>VLOOKUP(Table7[[#This Row],[Store_ID]],Table5[#All],5,FALSE)</f>
        <v>Flagship</v>
      </c>
      <c r="X1067">
        <v>2</v>
      </c>
      <c r="Y1067">
        <v>994.29</v>
      </c>
      <c r="Z1067">
        <v>0.01</v>
      </c>
      <c r="AA1067" t="s">
        <v>1826</v>
      </c>
      <c r="AB1067">
        <v>1968.6941999999999</v>
      </c>
    </row>
    <row r="1068" spans="1:28" x14ac:dyDescent="0.25">
      <c r="A1068" t="s">
        <v>2892</v>
      </c>
      <c r="B1068" s="2">
        <v>45608</v>
      </c>
      <c r="C1068" t="s">
        <v>1307</v>
      </c>
      <c r="D1068" t="str">
        <f>VLOOKUP(Table7[[#This Row],[Customer_ID]],Table1[#All],2,FALSE)</f>
        <v>Holly Robinson</v>
      </c>
      <c r="E1068">
        <f t="shared" si="49"/>
        <v>12</v>
      </c>
      <c r="F1068">
        <f t="shared" si="50"/>
        <v>11</v>
      </c>
      <c r="G1068">
        <f t="shared" si="51"/>
        <v>2024</v>
      </c>
      <c r="H1068">
        <f>VLOOKUP(Table7[[#This Row],[Customer_ID]],Table1[#All],3,FALSE)</f>
        <v>45</v>
      </c>
      <c r="I1068" t="str">
        <f>VLOOKUP(Table7[[#This Row],[Customer_ID]],Table1[#All],4,FALSE)</f>
        <v>Female</v>
      </c>
      <c r="J1068" t="str">
        <f>VLOOKUP(Table7[[#This Row],[Customer_ID]],Table1[#All],5,FALSE)</f>
        <v>East Amy</v>
      </c>
      <c r="K1068" t="str">
        <f>VLOOKUP(Table7[[#This Row],[Customer_ID]],Table1[#All],6,FALSE)</f>
        <v>Washington</v>
      </c>
      <c r="L1068" t="str">
        <f>VLOOKUP(Table7[[#This Row],[Customer_ID]],Table1[#All],7,FALSE)</f>
        <v>USA</v>
      </c>
      <c r="M1068" t="str">
        <f>VLOOKUP(Table7[[#This Row],[Customer_ID]],Table1[#All],8,FALSE)</f>
        <v>Platinum</v>
      </c>
      <c r="N1068" t="s">
        <v>1732</v>
      </c>
      <c r="O1068" t="str">
        <f>VLOOKUP(Table7[[#This Row],[Product_ID]],Table4_2[#All],3,FALSE)</f>
        <v>Home</v>
      </c>
      <c r="P1068" t="str">
        <f>VLOOKUP(Table7[[#This Row],[Product_ID]],Table4_2[#All],4,FALSE)</f>
        <v>Appliances</v>
      </c>
      <c r="Q1068">
        <f>VLOOKUP(Table7[[#This Row],[Product_ID]],Table4_2[#All],5,FALSE)</f>
        <v>447.43</v>
      </c>
      <c r="R1068">
        <f>VLOOKUP(Table7[[#This Row],[Product_ID]],Table4_2[#All],6,FALSE)</f>
        <v>191</v>
      </c>
      <c r="S1068" t="s">
        <v>1810</v>
      </c>
      <c r="T1068" t="str">
        <f>VLOOKUP(Table7[[#This Row],[Store_ID]],Table5[#All],2,FALSE)</f>
        <v>Guerrero-Schmitt</v>
      </c>
      <c r="U1068" t="str">
        <f>VLOOKUP(Table7[[#This Row],[Store_ID]],Table5[#All],3,FALSE)</f>
        <v>East</v>
      </c>
      <c r="V1068" t="str">
        <f>VLOOKUP(Table7[[#This Row],[Store_ID]],Table5[#All],4,FALSE)</f>
        <v>East Stevechester</v>
      </c>
      <c r="W1068" t="str">
        <f>VLOOKUP(Table7[[#This Row],[Store_ID]],Table5[#All],5,FALSE)</f>
        <v>Flagship</v>
      </c>
      <c r="X1068">
        <v>1</v>
      </c>
      <c r="Y1068">
        <v>909.04</v>
      </c>
      <c r="Z1068">
        <v>0.11</v>
      </c>
      <c r="AA1068" t="s">
        <v>1824</v>
      </c>
      <c r="AB1068">
        <v>809.04560000000004</v>
      </c>
    </row>
    <row r="1069" spans="1:28" x14ac:dyDescent="0.25">
      <c r="A1069" t="s">
        <v>2893</v>
      </c>
      <c r="B1069" s="2">
        <v>45334</v>
      </c>
      <c r="C1069" t="s">
        <v>1095</v>
      </c>
      <c r="D1069" t="str">
        <f>VLOOKUP(Table7[[#This Row],[Customer_ID]],Table1[#All],2,FALSE)</f>
        <v>Heather Valenzuela</v>
      </c>
      <c r="E1069">
        <f t="shared" si="49"/>
        <v>12</v>
      </c>
      <c r="F1069">
        <f t="shared" si="50"/>
        <v>2</v>
      </c>
      <c r="G1069">
        <f t="shared" si="51"/>
        <v>2024</v>
      </c>
      <c r="H1069">
        <f>VLOOKUP(Table7[[#This Row],[Customer_ID]],Table1[#All],3,FALSE)</f>
        <v>31</v>
      </c>
      <c r="I1069" t="str">
        <f>VLOOKUP(Table7[[#This Row],[Customer_ID]],Table1[#All],4,FALSE)</f>
        <v>Male</v>
      </c>
      <c r="J1069" t="str">
        <f>VLOOKUP(Table7[[#This Row],[Customer_ID]],Table1[#All],5,FALSE)</f>
        <v>New Angiefurt</v>
      </c>
      <c r="K1069" t="str">
        <f>VLOOKUP(Table7[[#This Row],[Customer_ID]],Table1[#All],6,FALSE)</f>
        <v>Alaska</v>
      </c>
      <c r="L1069" t="str">
        <f>VLOOKUP(Table7[[#This Row],[Customer_ID]],Table1[#All],7,FALSE)</f>
        <v>USA</v>
      </c>
      <c r="M1069" t="str">
        <f>VLOOKUP(Table7[[#This Row],[Customer_ID]],Table1[#All],8,FALSE)</f>
        <v>Bronze</v>
      </c>
      <c r="N1069" t="s">
        <v>1616</v>
      </c>
      <c r="O1069" t="str">
        <f>VLOOKUP(Table7[[#This Row],[Product_ID]],Table4_2[#All],3,FALSE)</f>
        <v>Electronics</v>
      </c>
      <c r="P1069" t="str">
        <f>VLOOKUP(Table7[[#This Row],[Product_ID]],Table4_2[#All],4,FALSE)</f>
        <v>Computer</v>
      </c>
      <c r="Q1069">
        <f>VLOOKUP(Table7[[#This Row],[Product_ID]],Table4_2[#All],5,FALSE)</f>
        <v>419.28</v>
      </c>
      <c r="R1069">
        <f>VLOOKUP(Table7[[#This Row],[Product_ID]],Table4_2[#All],6,FALSE)</f>
        <v>86</v>
      </c>
      <c r="S1069" t="s">
        <v>1792</v>
      </c>
      <c r="T1069" t="str">
        <f>VLOOKUP(Table7[[#This Row],[Store_ID]],Table5[#All],2,FALSE)</f>
        <v>Aguirre-Keller</v>
      </c>
      <c r="U1069" t="str">
        <f>VLOOKUP(Table7[[#This Row],[Store_ID]],Table5[#All],3,FALSE)</f>
        <v>South</v>
      </c>
      <c r="V1069" t="str">
        <f>VLOOKUP(Table7[[#This Row],[Store_ID]],Table5[#All],4,FALSE)</f>
        <v>Lake Michael</v>
      </c>
      <c r="W1069" t="str">
        <f>VLOOKUP(Table7[[#This Row],[Store_ID]],Table5[#All],5,FALSE)</f>
        <v>Online</v>
      </c>
      <c r="X1069">
        <v>1</v>
      </c>
      <c r="Y1069">
        <v>164.73</v>
      </c>
      <c r="Z1069">
        <v>0.12</v>
      </c>
      <c r="AA1069" t="s">
        <v>1826</v>
      </c>
      <c r="AB1069">
        <v>144.9624</v>
      </c>
    </row>
    <row r="1070" spans="1:28" x14ac:dyDescent="0.25">
      <c r="A1070" t="s">
        <v>2894</v>
      </c>
      <c r="B1070" s="2">
        <v>45690</v>
      </c>
      <c r="C1070" t="s">
        <v>230</v>
      </c>
      <c r="D1070" t="str">
        <f>VLOOKUP(Table7[[#This Row],[Customer_ID]],Table1[#All],2,FALSE)</f>
        <v>James Bean</v>
      </c>
      <c r="E1070">
        <f t="shared" si="49"/>
        <v>2</v>
      </c>
      <c r="F1070">
        <f t="shared" si="50"/>
        <v>2</v>
      </c>
      <c r="G1070">
        <f t="shared" si="51"/>
        <v>2025</v>
      </c>
      <c r="H1070">
        <f>VLOOKUP(Table7[[#This Row],[Customer_ID]],Table1[#All],3,FALSE)</f>
        <v>50</v>
      </c>
      <c r="I1070" t="str">
        <f>VLOOKUP(Table7[[#This Row],[Customer_ID]],Table1[#All],4,FALSE)</f>
        <v>Male</v>
      </c>
      <c r="J1070" t="str">
        <f>VLOOKUP(Table7[[#This Row],[Customer_ID]],Table1[#All],5,FALSE)</f>
        <v>Stevensonton</v>
      </c>
      <c r="K1070" t="str">
        <f>VLOOKUP(Table7[[#This Row],[Customer_ID]],Table1[#All],6,FALSE)</f>
        <v>New Mexico</v>
      </c>
      <c r="L1070" t="str">
        <f>VLOOKUP(Table7[[#This Row],[Customer_ID]],Table1[#All],7,FALSE)</f>
        <v>USA</v>
      </c>
      <c r="M1070" t="str">
        <f>VLOOKUP(Table7[[#This Row],[Customer_ID]],Table1[#All],8,FALSE)</f>
        <v>Bronze</v>
      </c>
      <c r="N1070" t="s">
        <v>1622</v>
      </c>
      <c r="O1070" t="str">
        <f>VLOOKUP(Table7[[#This Row],[Product_ID]],Table4_2[#All],3,FALSE)</f>
        <v>Clothing</v>
      </c>
      <c r="P1070" t="str">
        <f>VLOOKUP(Table7[[#This Row],[Product_ID]],Table4_2[#All],4,FALSE)</f>
        <v>Footwear</v>
      </c>
      <c r="Q1070">
        <f>VLOOKUP(Table7[[#This Row],[Product_ID]],Table4_2[#All],5,FALSE)</f>
        <v>353.47</v>
      </c>
      <c r="R1070">
        <f>VLOOKUP(Table7[[#This Row],[Product_ID]],Table4_2[#All],6,FALSE)</f>
        <v>214</v>
      </c>
      <c r="S1070" t="s">
        <v>1779</v>
      </c>
      <c r="T1070" t="str">
        <f>VLOOKUP(Table7[[#This Row],[Store_ID]],Table5[#All],2,FALSE)</f>
        <v>Martinez-Mullins</v>
      </c>
      <c r="U1070" t="str">
        <f>VLOOKUP(Table7[[#This Row],[Store_ID]],Table5[#All],3,FALSE)</f>
        <v>South</v>
      </c>
      <c r="V1070" t="str">
        <f>VLOOKUP(Table7[[#This Row],[Store_ID]],Table5[#All],4,FALSE)</f>
        <v>Williamsfurt</v>
      </c>
      <c r="W1070" t="str">
        <f>VLOOKUP(Table7[[#This Row],[Store_ID]],Table5[#All],5,FALSE)</f>
        <v>Online</v>
      </c>
      <c r="X1070">
        <v>2</v>
      </c>
      <c r="Y1070">
        <v>606.35</v>
      </c>
      <c r="Z1070">
        <v>0.16</v>
      </c>
      <c r="AA1070" t="s">
        <v>1829</v>
      </c>
      <c r="AB1070">
        <v>1018.668</v>
      </c>
    </row>
    <row r="1071" spans="1:28" x14ac:dyDescent="0.25">
      <c r="A1071" t="s">
        <v>2895</v>
      </c>
      <c r="B1071" s="2">
        <v>45481</v>
      </c>
      <c r="C1071" t="s">
        <v>544</v>
      </c>
      <c r="D1071" t="str">
        <f>VLOOKUP(Table7[[#This Row],[Customer_ID]],Table1[#All],2,FALSE)</f>
        <v>Joseph Jones</v>
      </c>
      <c r="E1071">
        <f t="shared" si="49"/>
        <v>8</v>
      </c>
      <c r="F1071">
        <f t="shared" si="50"/>
        <v>7</v>
      </c>
      <c r="G1071">
        <f t="shared" si="51"/>
        <v>2024</v>
      </c>
      <c r="H1071">
        <f>VLOOKUP(Table7[[#This Row],[Customer_ID]],Table1[#All],3,FALSE)</f>
        <v>21</v>
      </c>
      <c r="I1071" t="str">
        <f>VLOOKUP(Table7[[#This Row],[Customer_ID]],Table1[#All],4,FALSE)</f>
        <v>Male</v>
      </c>
      <c r="J1071" t="str">
        <f>VLOOKUP(Table7[[#This Row],[Customer_ID]],Table1[#All],5,FALSE)</f>
        <v>North Matthew</v>
      </c>
      <c r="K1071" t="str">
        <f>VLOOKUP(Table7[[#This Row],[Customer_ID]],Table1[#All],6,FALSE)</f>
        <v>Illinois</v>
      </c>
      <c r="L1071" t="str">
        <f>VLOOKUP(Table7[[#This Row],[Customer_ID]],Table1[#All],7,FALSE)</f>
        <v>USA</v>
      </c>
      <c r="M1071" t="str">
        <f>VLOOKUP(Table7[[#This Row],[Customer_ID]],Table1[#All],8,FALSE)</f>
        <v>Bronze</v>
      </c>
      <c r="N1071" t="s">
        <v>1744</v>
      </c>
      <c r="O1071" t="str">
        <f>VLOOKUP(Table7[[#This Row],[Product_ID]],Table4_2[#All],3,FALSE)</f>
        <v>Electronics</v>
      </c>
      <c r="P1071" t="str">
        <f>VLOOKUP(Table7[[#This Row],[Product_ID]],Table4_2[#All],4,FALSE)</f>
        <v>Audio</v>
      </c>
      <c r="Q1071">
        <f>VLOOKUP(Table7[[#This Row],[Product_ID]],Table4_2[#All],5,FALSE)</f>
        <v>431.67</v>
      </c>
      <c r="R1071">
        <f>VLOOKUP(Table7[[#This Row],[Product_ID]],Table4_2[#All],6,FALSE)</f>
        <v>73</v>
      </c>
      <c r="S1071" t="s">
        <v>1769</v>
      </c>
      <c r="T1071" t="str">
        <f>VLOOKUP(Table7[[#This Row],[Store_ID]],Table5[#All],2,FALSE)</f>
        <v>Alexander Group</v>
      </c>
      <c r="U1071" t="str">
        <f>VLOOKUP(Table7[[#This Row],[Store_ID]],Table5[#All],3,FALSE)</f>
        <v>South</v>
      </c>
      <c r="V1071" t="str">
        <f>VLOOKUP(Table7[[#This Row],[Store_ID]],Table5[#All],4,FALSE)</f>
        <v>Port Sharon</v>
      </c>
      <c r="W1071" t="str">
        <f>VLOOKUP(Table7[[#This Row],[Store_ID]],Table5[#All],5,FALSE)</f>
        <v>Online</v>
      </c>
      <c r="X1071">
        <v>3</v>
      </c>
      <c r="Y1071">
        <v>904.19</v>
      </c>
      <c r="Z1071">
        <v>0.09</v>
      </c>
      <c r="AA1071" t="s">
        <v>1824</v>
      </c>
      <c r="AB1071">
        <v>2468.4387000000002</v>
      </c>
    </row>
    <row r="1072" spans="1:28" x14ac:dyDescent="0.25">
      <c r="A1072" t="s">
        <v>2896</v>
      </c>
      <c r="B1072" s="2">
        <v>45576</v>
      </c>
      <c r="C1072" t="s">
        <v>508</v>
      </c>
      <c r="D1072" t="str">
        <f>VLOOKUP(Table7[[#This Row],[Customer_ID]],Table1[#All],2,FALSE)</f>
        <v>Michael Davies</v>
      </c>
      <c r="E1072">
        <f t="shared" si="49"/>
        <v>11</v>
      </c>
      <c r="F1072">
        <f t="shared" si="50"/>
        <v>10</v>
      </c>
      <c r="G1072">
        <f t="shared" si="51"/>
        <v>2024</v>
      </c>
      <c r="H1072">
        <f>VLOOKUP(Table7[[#This Row],[Customer_ID]],Table1[#All],3,FALSE)</f>
        <v>25</v>
      </c>
      <c r="I1072" t="str">
        <f>VLOOKUP(Table7[[#This Row],[Customer_ID]],Table1[#All],4,FALSE)</f>
        <v>Female</v>
      </c>
      <c r="J1072" t="str">
        <f>VLOOKUP(Table7[[#This Row],[Customer_ID]],Table1[#All],5,FALSE)</f>
        <v>Lake Stevenfort</v>
      </c>
      <c r="K1072" t="str">
        <f>VLOOKUP(Table7[[#This Row],[Customer_ID]],Table1[#All],6,FALSE)</f>
        <v>Oregon</v>
      </c>
      <c r="L1072" t="str">
        <f>VLOOKUP(Table7[[#This Row],[Customer_ID]],Table1[#All],7,FALSE)</f>
        <v>USA</v>
      </c>
      <c r="M1072" t="str">
        <f>VLOOKUP(Table7[[#This Row],[Customer_ID]],Table1[#All],8,FALSE)</f>
        <v>Gold</v>
      </c>
      <c r="N1072" t="s">
        <v>1648</v>
      </c>
      <c r="O1072" t="str">
        <f>VLOOKUP(Table7[[#This Row],[Product_ID]],Table4_2[#All],3,FALSE)</f>
        <v>Sports</v>
      </c>
      <c r="P1072" t="str">
        <f>VLOOKUP(Table7[[#This Row],[Product_ID]],Table4_2[#All],4,FALSE)</f>
        <v>Fitness</v>
      </c>
      <c r="Q1072">
        <f>VLOOKUP(Table7[[#This Row],[Product_ID]],Table4_2[#All],5,FALSE)</f>
        <v>190.29</v>
      </c>
      <c r="R1072">
        <f>VLOOKUP(Table7[[#This Row],[Product_ID]],Table4_2[#All],6,FALSE)</f>
        <v>260</v>
      </c>
      <c r="S1072" t="s">
        <v>1761</v>
      </c>
      <c r="T1072" t="str">
        <f>VLOOKUP(Table7[[#This Row],[Store_ID]],Table5[#All],2,FALSE)</f>
        <v>Black-Horn</v>
      </c>
      <c r="U1072" t="str">
        <f>VLOOKUP(Table7[[#This Row],[Store_ID]],Table5[#All],3,FALSE)</f>
        <v>South</v>
      </c>
      <c r="V1072" t="str">
        <f>VLOOKUP(Table7[[#This Row],[Store_ID]],Table5[#All],4,FALSE)</f>
        <v>North Nancyview</v>
      </c>
      <c r="W1072" t="str">
        <f>VLOOKUP(Table7[[#This Row],[Store_ID]],Table5[#All],5,FALSE)</f>
        <v>Outlet</v>
      </c>
      <c r="X1072">
        <v>4</v>
      </c>
      <c r="Y1072">
        <v>694.61</v>
      </c>
      <c r="Z1072">
        <v>0.18</v>
      </c>
      <c r="AA1072" t="s">
        <v>1829</v>
      </c>
      <c r="AB1072">
        <v>2278.3208</v>
      </c>
    </row>
    <row r="1073" spans="1:28" x14ac:dyDescent="0.25">
      <c r="A1073" t="s">
        <v>2897</v>
      </c>
      <c r="B1073" s="2">
        <v>45215</v>
      </c>
      <c r="C1073" t="s">
        <v>727</v>
      </c>
      <c r="D1073" t="str">
        <f>VLOOKUP(Table7[[#This Row],[Customer_ID]],Table1[#All],2,FALSE)</f>
        <v>Elizabeth Stanley</v>
      </c>
      <c r="E1073">
        <f t="shared" si="49"/>
        <v>16</v>
      </c>
      <c r="F1073">
        <f t="shared" si="50"/>
        <v>10</v>
      </c>
      <c r="G1073">
        <f t="shared" si="51"/>
        <v>2023</v>
      </c>
      <c r="H1073">
        <f>VLOOKUP(Table7[[#This Row],[Customer_ID]],Table1[#All],3,FALSE)</f>
        <v>46</v>
      </c>
      <c r="I1073" t="str">
        <f>VLOOKUP(Table7[[#This Row],[Customer_ID]],Table1[#All],4,FALSE)</f>
        <v>Female</v>
      </c>
      <c r="J1073" t="str">
        <f>VLOOKUP(Table7[[#This Row],[Customer_ID]],Table1[#All],5,FALSE)</f>
        <v>Bethanyton</v>
      </c>
      <c r="K1073" t="str">
        <f>VLOOKUP(Table7[[#This Row],[Customer_ID]],Table1[#All],6,FALSE)</f>
        <v>Utah</v>
      </c>
      <c r="L1073" t="str">
        <f>VLOOKUP(Table7[[#This Row],[Customer_ID]],Table1[#All],7,FALSE)</f>
        <v>USA</v>
      </c>
      <c r="M1073" t="str">
        <f>VLOOKUP(Table7[[#This Row],[Customer_ID]],Table1[#All],8,FALSE)</f>
        <v>Platinum</v>
      </c>
      <c r="N1073" t="s">
        <v>1726</v>
      </c>
      <c r="O1073" t="str">
        <f>VLOOKUP(Table7[[#This Row],[Product_ID]],Table4_2[#All],3,FALSE)</f>
        <v>Beauty</v>
      </c>
      <c r="P1073" t="str">
        <f>VLOOKUP(Table7[[#This Row],[Product_ID]],Table4_2[#All],4,FALSE)</f>
        <v>Makeup</v>
      </c>
      <c r="Q1073">
        <f>VLOOKUP(Table7[[#This Row],[Product_ID]],Table4_2[#All],5,FALSE)</f>
        <v>183.04</v>
      </c>
      <c r="R1073">
        <f>VLOOKUP(Table7[[#This Row],[Product_ID]],Table4_2[#All],6,FALSE)</f>
        <v>457</v>
      </c>
      <c r="S1073" t="s">
        <v>1761</v>
      </c>
      <c r="T1073" t="str">
        <f>VLOOKUP(Table7[[#This Row],[Store_ID]],Table5[#All],2,FALSE)</f>
        <v>Black-Horn</v>
      </c>
      <c r="U1073" t="str">
        <f>VLOOKUP(Table7[[#This Row],[Store_ID]],Table5[#All],3,FALSE)</f>
        <v>South</v>
      </c>
      <c r="V1073" t="str">
        <f>VLOOKUP(Table7[[#This Row],[Store_ID]],Table5[#All],4,FALSE)</f>
        <v>North Nancyview</v>
      </c>
      <c r="W1073" t="str">
        <f>VLOOKUP(Table7[[#This Row],[Store_ID]],Table5[#All],5,FALSE)</f>
        <v>Outlet</v>
      </c>
      <c r="X1073">
        <v>4</v>
      </c>
      <c r="Y1073">
        <v>753.83</v>
      </c>
      <c r="Z1073">
        <v>0.24</v>
      </c>
      <c r="AA1073" t="s">
        <v>1824</v>
      </c>
      <c r="AB1073">
        <v>2291.6432</v>
      </c>
    </row>
    <row r="1074" spans="1:28" x14ac:dyDescent="0.25">
      <c r="A1074" t="s">
        <v>2898</v>
      </c>
      <c r="B1074" s="2">
        <v>45653</v>
      </c>
      <c r="C1074" t="s">
        <v>646</v>
      </c>
      <c r="D1074" t="str">
        <f>VLOOKUP(Table7[[#This Row],[Customer_ID]],Table1[#All],2,FALSE)</f>
        <v>Andrea Jacobs</v>
      </c>
      <c r="E1074">
        <f t="shared" si="49"/>
        <v>27</v>
      </c>
      <c r="F1074">
        <f t="shared" si="50"/>
        <v>12</v>
      </c>
      <c r="G1074">
        <f t="shared" si="51"/>
        <v>2024</v>
      </c>
      <c r="H1074">
        <f>VLOOKUP(Table7[[#This Row],[Customer_ID]],Table1[#All],3,FALSE)</f>
        <v>45</v>
      </c>
      <c r="I1074" t="str">
        <f>VLOOKUP(Table7[[#This Row],[Customer_ID]],Table1[#All],4,FALSE)</f>
        <v>Female</v>
      </c>
      <c r="J1074" t="str">
        <f>VLOOKUP(Table7[[#This Row],[Customer_ID]],Table1[#All],5,FALSE)</f>
        <v>Christopherland</v>
      </c>
      <c r="K1074" t="str">
        <f>VLOOKUP(Table7[[#This Row],[Customer_ID]],Table1[#All],6,FALSE)</f>
        <v>Minnesota</v>
      </c>
      <c r="L1074" t="str">
        <f>VLOOKUP(Table7[[#This Row],[Customer_ID]],Table1[#All],7,FALSE)</f>
        <v>USA</v>
      </c>
      <c r="M1074" t="str">
        <f>VLOOKUP(Table7[[#This Row],[Customer_ID]],Table1[#All],8,FALSE)</f>
        <v>Platinum</v>
      </c>
      <c r="N1074" t="s">
        <v>1590</v>
      </c>
      <c r="O1074" t="str">
        <f>VLOOKUP(Table7[[#This Row],[Product_ID]],Table4_2[#All],3,FALSE)</f>
        <v>Home</v>
      </c>
      <c r="P1074" t="str">
        <f>VLOOKUP(Table7[[#This Row],[Product_ID]],Table4_2[#All],4,FALSE)</f>
        <v>Storage</v>
      </c>
      <c r="Q1074">
        <f>VLOOKUP(Table7[[#This Row],[Product_ID]],Table4_2[#All],5,FALSE)</f>
        <v>123.46</v>
      </c>
      <c r="R1074">
        <f>VLOOKUP(Table7[[#This Row],[Product_ID]],Table4_2[#All],6,FALSE)</f>
        <v>76</v>
      </c>
      <c r="S1074" t="s">
        <v>1782</v>
      </c>
      <c r="T1074" t="str">
        <f>VLOOKUP(Table7[[#This Row],[Store_ID]],Table5[#All],2,FALSE)</f>
        <v>Bean, Jones and Park</v>
      </c>
      <c r="U1074" t="str">
        <f>VLOOKUP(Table7[[#This Row],[Store_ID]],Table5[#All],3,FALSE)</f>
        <v>West</v>
      </c>
      <c r="V1074" t="str">
        <f>VLOOKUP(Table7[[#This Row],[Store_ID]],Table5[#All],4,FALSE)</f>
        <v>Thompsonborough</v>
      </c>
      <c r="W1074" t="str">
        <f>VLOOKUP(Table7[[#This Row],[Store_ID]],Table5[#All],5,FALSE)</f>
        <v>Online</v>
      </c>
      <c r="X1074">
        <v>1</v>
      </c>
      <c r="Y1074">
        <v>66.22</v>
      </c>
      <c r="Z1074">
        <v>0.02</v>
      </c>
      <c r="AA1074" t="s">
        <v>1824</v>
      </c>
      <c r="AB1074">
        <v>64.895600000000002</v>
      </c>
    </row>
    <row r="1075" spans="1:28" x14ac:dyDescent="0.25">
      <c r="A1075" t="s">
        <v>2899</v>
      </c>
      <c r="B1075" s="2">
        <v>45241</v>
      </c>
      <c r="C1075" t="s">
        <v>1059</v>
      </c>
      <c r="D1075" t="str">
        <f>VLOOKUP(Table7[[#This Row],[Customer_ID]],Table1[#All],2,FALSE)</f>
        <v>Carol Lewis</v>
      </c>
      <c r="E1075">
        <f t="shared" si="49"/>
        <v>11</v>
      </c>
      <c r="F1075">
        <f t="shared" si="50"/>
        <v>11</v>
      </c>
      <c r="G1075">
        <f t="shared" si="51"/>
        <v>2023</v>
      </c>
      <c r="H1075">
        <f>VLOOKUP(Table7[[#This Row],[Customer_ID]],Table1[#All],3,FALSE)</f>
        <v>40</v>
      </c>
      <c r="I1075" t="str">
        <f>VLOOKUP(Table7[[#This Row],[Customer_ID]],Table1[#All],4,FALSE)</f>
        <v>Female</v>
      </c>
      <c r="J1075" t="str">
        <f>VLOOKUP(Table7[[#This Row],[Customer_ID]],Table1[#All],5,FALSE)</f>
        <v>Ryanport</v>
      </c>
      <c r="K1075" t="str">
        <f>VLOOKUP(Table7[[#This Row],[Customer_ID]],Table1[#All],6,FALSE)</f>
        <v>North Carolina</v>
      </c>
      <c r="L1075" t="str">
        <f>VLOOKUP(Table7[[#This Row],[Customer_ID]],Table1[#All],7,FALSE)</f>
        <v>USA</v>
      </c>
      <c r="M1075" t="str">
        <f>VLOOKUP(Table7[[#This Row],[Customer_ID]],Table1[#All],8,FALSE)</f>
        <v>Bronze</v>
      </c>
      <c r="N1075" t="s">
        <v>1676</v>
      </c>
      <c r="O1075" t="str">
        <f>VLOOKUP(Table7[[#This Row],[Product_ID]],Table4_2[#All],3,FALSE)</f>
        <v>Beauty</v>
      </c>
      <c r="P1075" t="str">
        <f>VLOOKUP(Table7[[#This Row],[Product_ID]],Table4_2[#All],4,FALSE)</f>
        <v>Makeup</v>
      </c>
      <c r="Q1075">
        <f>VLOOKUP(Table7[[#This Row],[Product_ID]],Table4_2[#All],5,FALSE)</f>
        <v>299.11</v>
      </c>
      <c r="R1075">
        <f>VLOOKUP(Table7[[#This Row],[Product_ID]],Table4_2[#All],6,FALSE)</f>
        <v>118</v>
      </c>
      <c r="S1075" t="s">
        <v>1799</v>
      </c>
      <c r="T1075" t="str">
        <f>VLOOKUP(Table7[[#This Row],[Store_ID]],Table5[#All],2,FALSE)</f>
        <v>Mcdonald Inc</v>
      </c>
      <c r="U1075" t="str">
        <f>VLOOKUP(Table7[[#This Row],[Store_ID]],Table5[#All],3,FALSE)</f>
        <v>South</v>
      </c>
      <c r="V1075" t="str">
        <f>VLOOKUP(Table7[[#This Row],[Store_ID]],Table5[#All],4,FALSE)</f>
        <v>Christopherland</v>
      </c>
      <c r="W1075" t="str">
        <f>VLOOKUP(Table7[[#This Row],[Store_ID]],Table5[#All],5,FALSE)</f>
        <v>Outlet</v>
      </c>
      <c r="X1075">
        <v>2</v>
      </c>
      <c r="Y1075">
        <v>891.8</v>
      </c>
      <c r="Z1075">
        <v>0.28999999999999998</v>
      </c>
      <c r="AA1075" t="s">
        <v>1829</v>
      </c>
      <c r="AB1075">
        <v>1266.356</v>
      </c>
    </row>
    <row r="1076" spans="1:28" x14ac:dyDescent="0.25">
      <c r="A1076" t="s">
        <v>2900</v>
      </c>
      <c r="B1076" s="2">
        <v>45428</v>
      </c>
      <c r="C1076" t="s">
        <v>1136</v>
      </c>
      <c r="D1076" t="str">
        <f>VLOOKUP(Table7[[#This Row],[Customer_ID]],Table1[#All],2,FALSE)</f>
        <v>Elizabeth Smith</v>
      </c>
      <c r="E1076">
        <f t="shared" si="49"/>
        <v>16</v>
      </c>
      <c r="F1076">
        <f t="shared" si="50"/>
        <v>5</v>
      </c>
      <c r="G1076">
        <f t="shared" si="51"/>
        <v>2024</v>
      </c>
      <c r="H1076">
        <f>VLOOKUP(Table7[[#This Row],[Customer_ID]],Table1[#All],3,FALSE)</f>
        <v>23</v>
      </c>
      <c r="I1076" t="str">
        <f>VLOOKUP(Table7[[#This Row],[Customer_ID]],Table1[#All],4,FALSE)</f>
        <v>Male</v>
      </c>
      <c r="J1076" t="str">
        <f>VLOOKUP(Table7[[#This Row],[Customer_ID]],Table1[#All],5,FALSE)</f>
        <v>Murphytown</v>
      </c>
      <c r="K1076" t="str">
        <f>VLOOKUP(Table7[[#This Row],[Customer_ID]],Table1[#All],6,FALSE)</f>
        <v>Ohio</v>
      </c>
      <c r="L1076" t="str">
        <f>VLOOKUP(Table7[[#This Row],[Customer_ID]],Table1[#All],7,FALSE)</f>
        <v>USA</v>
      </c>
      <c r="M1076" t="str">
        <f>VLOOKUP(Table7[[#This Row],[Customer_ID]],Table1[#All],8,FALSE)</f>
        <v>Bronze</v>
      </c>
      <c r="N1076" t="s">
        <v>1698</v>
      </c>
      <c r="O1076" t="str">
        <f>VLOOKUP(Table7[[#This Row],[Product_ID]],Table4_2[#All],3,FALSE)</f>
        <v>Clothing</v>
      </c>
      <c r="P1076" t="str">
        <f>VLOOKUP(Table7[[#This Row],[Product_ID]],Table4_2[#All],4,FALSE)</f>
        <v>Footwear</v>
      </c>
      <c r="Q1076">
        <f>VLOOKUP(Table7[[#This Row],[Product_ID]],Table4_2[#All],5,FALSE)</f>
        <v>158.13999999999999</v>
      </c>
      <c r="R1076">
        <f>VLOOKUP(Table7[[#This Row],[Product_ID]],Table4_2[#All],6,FALSE)</f>
        <v>82</v>
      </c>
      <c r="S1076" t="s">
        <v>1786</v>
      </c>
      <c r="T1076" t="str">
        <f>VLOOKUP(Table7[[#This Row],[Store_ID]],Table5[#All],2,FALSE)</f>
        <v>Moore, Padilla and Butler</v>
      </c>
      <c r="U1076" t="str">
        <f>VLOOKUP(Table7[[#This Row],[Store_ID]],Table5[#All],3,FALSE)</f>
        <v>South</v>
      </c>
      <c r="V1076" t="str">
        <f>VLOOKUP(Table7[[#This Row],[Store_ID]],Table5[#All],4,FALSE)</f>
        <v>East Johnstad</v>
      </c>
      <c r="W1076" t="str">
        <f>VLOOKUP(Table7[[#This Row],[Store_ID]],Table5[#All],5,FALSE)</f>
        <v>Flagship</v>
      </c>
      <c r="X1076">
        <v>4</v>
      </c>
      <c r="Y1076">
        <v>255.48</v>
      </c>
      <c r="Z1076">
        <v>0.03</v>
      </c>
      <c r="AA1076" t="s">
        <v>1829</v>
      </c>
      <c r="AB1076">
        <v>991.26239999999996</v>
      </c>
    </row>
    <row r="1077" spans="1:28" x14ac:dyDescent="0.25">
      <c r="A1077" t="s">
        <v>2901</v>
      </c>
      <c r="B1077" s="2">
        <v>45593</v>
      </c>
      <c r="C1077" t="s">
        <v>951</v>
      </c>
      <c r="D1077" t="str">
        <f>VLOOKUP(Table7[[#This Row],[Customer_ID]],Table1[#All],2,FALSE)</f>
        <v>Ryan Kane</v>
      </c>
      <c r="E1077">
        <f t="shared" si="49"/>
        <v>28</v>
      </c>
      <c r="F1077">
        <f t="shared" si="50"/>
        <v>10</v>
      </c>
      <c r="G1077">
        <f t="shared" si="51"/>
        <v>2024</v>
      </c>
      <c r="H1077">
        <f>VLOOKUP(Table7[[#This Row],[Customer_ID]],Table1[#All],3,FALSE)</f>
        <v>50</v>
      </c>
      <c r="I1077" t="str">
        <f>VLOOKUP(Table7[[#This Row],[Customer_ID]],Table1[#All],4,FALSE)</f>
        <v>Male</v>
      </c>
      <c r="J1077" t="str">
        <f>VLOOKUP(Table7[[#This Row],[Customer_ID]],Table1[#All],5,FALSE)</f>
        <v>West Bruceburgh</v>
      </c>
      <c r="K1077" t="str">
        <f>VLOOKUP(Table7[[#This Row],[Customer_ID]],Table1[#All],6,FALSE)</f>
        <v>Virginia</v>
      </c>
      <c r="L1077" t="str">
        <f>VLOOKUP(Table7[[#This Row],[Customer_ID]],Table1[#All],7,FALSE)</f>
        <v>USA</v>
      </c>
      <c r="M1077" t="str">
        <f>VLOOKUP(Table7[[#This Row],[Customer_ID]],Table1[#All],8,FALSE)</f>
        <v>Gold</v>
      </c>
      <c r="N1077" t="s">
        <v>1716</v>
      </c>
      <c r="O1077" t="str">
        <f>VLOOKUP(Table7[[#This Row],[Product_ID]],Table4_2[#All],3,FALSE)</f>
        <v>Home</v>
      </c>
      <c r="P1077" t="str">
        <f>VLOOKUP(Table7[[#This Row],[Product_ID]],Table4_2[#All],4,FALSE)</f>
        <v>Furniture</v>
      </c>
      <c r="Q1077">
        <f>VLOOKUP(Table7[[#This Row],[Product_ID]],Table4_2[#All],5,FALSE)</f>
        <v>388.46</v>
      </c>
      <c r="R1077">
        <f>VLOOKUP(Table7[[#This Row],[Product_ID]],Table4_2[#All],6,FALSE)</f>
        <v>208</v>
      </c>
      <c r="S1077" t="s">
        <v>1807</v>
      </c>
      <c r="T1077" t="str">
        <f>VLOOKUP(Table7[[#This Row],[Store_ID]],Table5[#All],2,FALSE)</f>
        <v>Holloway Ltd</v>
      </c>
      <c r="U1077" t="str">
        <f>VLOOKUP(Table7[[#This Row],[Store_ID]],Table5[#All],3,FALSE)</f>
        <v>North</v>
      </c>
      <c r="V1077" t="str">
        <f>VLOOKUP(Table7[[#This Row],[Store_ID]],Table5[#All],4,FALSE)</f>
        <v>Bensonhaven</v>
      </c>
      <c r="W1077" t="str">
        <f>VLOOKUP(Table7[[#This Row],[Store_ID]],Table5[#All],5,FALSE)</f>
        <v>Flagship</v>
      </c>
      <c r="X1077">
        <v>4</v>
      </c>
      <c r="Y1077">
        <v>604.87</v>
      </c>
      <c r="Z1077">
        <v>0.28000000000000003</v>
      </c>
      <c r="AA1077" t="s">
        <v>1826</v>
      </c>
      <c r="AB1077">
        <v>1742.0255999999999</v>
      </c>
    </row>
    <row r="1078" spans="1:28" x14ac:dyDescent="0.25">
      <c r="A1078" t="s">
        <v>2902</v>
      </c>
      <c r="B1078" s="2">
        <v>45370</v>
      </c>
      <c r="C1078" t="s">
        <v>175</v>
      </c>
      <c r="D1078" t="str">
        <f>VLOOKUP(Table7[[#This Row],[Customer_ID]],Table1[#All],2,FALSE)</f>
        <v>Jordan Jackson DDS</v>
      </c>
      <c r="E1078">
        <f t="shared" si="49"/>
        <v>19</v>
      </c>
      <c r="F1078">
        <f t="shared" si="50"/>
        <v>3</v>
      </c>
      <c r="G1078">
        <f t="shared" si="51"/>
        <v>2024</v>
      </c>
      <c r="H1078">
        <f>VLOOKUP(Table7[[#This Row],[Customer_ID]],Table1[#All],3,FALSE)</f>
        <v>54</v>
      </c>
      <c r="I1078" t="str">
        <f>VLOOKUP(Table7[[#This Row],[Customer_ID]],Table1[#All],4,FALSE)</f>
        <v>Male</v>
      </c>
      <c r="J1078" t="str">
        <f>VLOOKUP(Table7[[#This Row],[Customer_ID]],Table1[#All],5,FALSE)</f>
        <v>North Johnview</v>
      </c>
      <c r="K1078" t="str">
        <f>VLOOKUP(Table7[[#This Row],[Customer_ID]],Table1[#All],6,FALSE)</f>
        <v>Arizona</v>
      </c>
      <c r="L1078" t="str">
        <f>VLOOKUP(Table7[[#This Row],[Customer_ID]],Table1[#All],7,FALSE)</f>
        <v>USA</v>
      </c>
      <c r="M1078" t="str">
        <f>VLOOKUP(Table7[[#This Row],[Customer_ID]],Table1[#All],8,FALSE)</f>
        <v>Gold</v>
      </c>
      <c r="N1078" t="s">
        <v>1614</v>
      </c>
      <c r="O1078" t="str">
        <f>VLOOKUP(Table7[[#This Row],[Product_ID]],Table4_2[#All],3,FALSE)</f>
        <v>Home</v>
      </c>
      <c r="P1078" t="str">
        <f>VLOOKUP(Table7[[#This Row],[Product_ID]],Table4_2[#All],4,FALSE)</f>
        <v>Decor</v>
      </c>
      <c r="Q1078">
        <f>VLOOKUP(Table7[[#This Row],[Product_ID]],Table4_2[#All],5,FALSE)</f>
        <v>179.77</v>
      </c>
      <c r="R1078">
        <f>VLOOKUP(Table7[[#This Row],[Product_ID]],Table4_2[#All],6,FALSE)</f>
        <v>305</v>
      </c>
      <c r="S1078" t="s">
        <v>1807</v>
      </c>
      <c r="T1078" t="str">
        <f>VLOOKUP(Table7[[#This Row],[Store_ID]],Table5[#All],2,FALSE)</f>
        <v>Holloway Ltd</v>
      </c>
      <c r="U1078" t="str">
        <f>VLOOKUP(Table7[[#This Row],[Store_ID]],Table5[#All],3,FALSE)</f>
        <v>North</v>
      </c>
      <c r="V1078" t="str">
        <f>VLOOKUP(Table7[[#This Row],[Store_ID]],Table5[#All],4,FALSE)</f>
        <v>Bensonhaven</v>
      </c>
      <c r="W1078" t="str">
        <f>VLOOKUP(Table7[[#This Row],[Store_ID]],Table5[#All],5,FALSE)</f>
        <v>Flagship</v>
      </c>
      <c r="X1078">
        <v>3</v>
      </c>
      <c r="Y1078">
        <v>623.82000000000005</v>
      </c>
      <c r="Z1078">
        <v>0.13</v>
      </c>
      <c r="AA1078" t="s">
        <v>1829</v>
      </c>
      <c r="AB1078">
        <v>1628.1702</v>
      </c>
    </row>
    <row r="1079" spans="1:28" x14ac:dyDescent="0.25">
      <c r="A1079" t="s">
        <v>2903</v>
      </c>
      <c r="B1079" s="2">
        <v>45882</v>
      </c>
      <c r="C1079" t="s">
        <v>470</v>
      </c>
      <c r="D1079" t="str">
        <f>VLOOKUP(Table7[[#This Row],[Customer_ID]],Table1[#All],2,FALSE)</f>
        <v>Sean Roth</v>
      </c>
      <c r="E1079">
        <f t="shared" si="49"/>
        <v>13</v>
      </c>
      <c r="F1079">
        <f t="shared" si="50"/>
        <v>8</v>
      </c>
      <c r="G1079">
        <f t="shared" si="51"/>
        <v>2025</v>
      </c>
      <c r="H1079">
        <f>VLOOKUP(Table7[[#This Row],[Customer_ID]],Table1[#All],3,FALSE)</f>
        <v>43</v>
      </c>
      <c r="I1079" t="str">
        <f>VLOOKUP(Table7[[#This Row],[Customer_ID]],Table1[#All],4,FALSE)</f>
        <v>Male</v>
      </c>
      <c r="J1079" t="str">
        <f>VLOOKUP(Table7[[#This Row],[Customer_ID]],Table1[#All],5,FALSE)</f>
        <v>Lake Michael</v>
      </c>
      <c r="K1079" t="str">
        <f>VLOOKUP(Table7[[#This Row],[Customer_ID]],Table1[#All],6,FALSE)</f>
        <v>Virginia</v>
      </c>
      <c r="L1079" t="str">
        <f>VLOOKUP(Table7[[#This Row],[Customer_ID]],Table1[#All],7,FALSE)</f>
        <v>USA</v>
      </c>
      <c r="M1079" t="str">
        <f>VLOOKUP(Table7[[#This Row],[Customer_ID]],Table1[#All],8,FALSE)</f>
        <v>Gold</v>
      </c>
      <c r="N1079" t="s">
        <v>1690</v>
      </c>
      <c r="O1079" t="str">
        <f>VLOOKUP(Table7[[#This Row],[Product_ID]],Table4_2[#All],3,FALSE)</f>
        <v>Beauty</v>
      </c>
      <c r="P1079" t="str">
        <f>VLOOKUP(Table7[[#This Row],[Product_ID]],Table4_2[#All],4,FALSE)</f>
        <v>Haircare</v>
      </c>
      <c r="Q1079">
        <f>VLOOKUP(Table7[[#This Row],[Product_ID]],Table4_2[#All],5,FALSE)</f>
        <v>214.32</v>
      </c>
      <c r="R1079">
        <f>VLOOKUP(Table7[[#This Row],[Product_ID]],Table4_2[#All],6,FALSE)</f>
        <v>383</v>
      </c>
      <c r="S1079" t="s">
        <v>1804</v>
      </c>
      <c r="T1079" t="str">
        <f>VLOOKUP(Table7[[#This Row],[Store_ID]],Table5[#All],2,FALSE)</f>
        <v>Frederick-Wright</v>
      </c>
      <c r="U1079" t="str">
        <f>VLOOKUP(Table7[[#This Row],[Store_ID]],Table5[#All],3,FALSE)</f>
        <v>West</v>
      </c>
      <c r="V1079" t="str">
        <f>VLOOKUP(Table7[[#This Row],[Store_ID]],Table5[#All],4,FALSE)</f>
        <v>New Jimmymouth</v>
      </c>
      <c r="W1079" t="str">
        <f>VLOOKUP(Table7[[#This Row],[Store_ID]],Table5[#All],5,FALSE)</f>
        <v>Flagship</v>
      </c>
      <c r="X1079">
        <v>3</v>
      </c>
      <c r="Y1079">
        <v>575.24</v>
      </c>
      <c r="Z1079">
        <v>0.12</v>
      </c>
      <c r="AA1079" t="s">
        <v>1829</v>
      </c>
      <c r="AB1079">
        <v>1518.6335999999999</v>
      </c>
    </row>
    <row r="1080" spans="1:28" x14ac:dyDescent="0.25">
      <c r="A1080" t="s">
        <v>2904</v>
      </c>
      <c r="B1080" s="2">
        <v>45878</v>
      </c>
      <c r="C1080" t="s">
        <v>1286</v>
      </c>
      <c r="D1080" t="str">
        <f>VLOOKUP(Table7[[#This Row],[Customer_ID]],Table1[#All],2,FALSE)</f>
        <v>Melissa Valentine</v>
      </c>
      <c r="E1080">
        <f t="shared" si="49"/>
        <v>9</v>
      </c>
      <c r="F1080">
        <f t="shared" si="50"/>
        <v>8</v>
      </c>
      <c r="G1080">
        <f t="shared" si="51"/>
        <v>2025</v>
      </c>
      <c r="H1080">
        <f>VLOOKUP(Table7[[#This Row],[Customer_ID]],Table1[#All],3,FALSE)</f>
        <v>35</v>
      </c>
      <c r="I1080" t="str">
        <f>VLOOKUP(Table7[[#This Row],[Customer_ID]],Table1[#All],4,FALSE)</f>
        <v>Female</v>
      </c>
      <c r="J1080" t="str">
        <f>VLOOKUP(Table7[[#This Row],[Customer_ID]],Table1[#All],5,FALSE)</f>
        <v>East Patriciafort</v>
      </c>
      <c r="K1080" t="str">
        <f>VLOOKUP(Table7[[#This Row],[Customer_ID]],Table1[#All],6,FALSE)</f>
        <v>Missouri</v>
      </c>
      <c r="L1080" t="str">
        <f>VLOOKUP(Table7[[#This Row],[Customer_ID]],Table1[#All],7,FALSE)</f>
        <v>USA</v>
      </c>
      <c r="M1080" t="str">
        <f>VLOOKUP(Table7[[#This Row],[Customer_ID]],Table1[#All],8,FALSE)</f>
        <v>Gold</v>
      </c>
      <c r="N1080" t="s">
        <v>1553</v>
      </c>
      <c r="O1080" t="str">
        <f>VLOOKUP(Table7[[#This Row],[Product_ID]],Table4_2[#All],3,FALSE)</f>
        <v>Clothing</v>
      </c>
      <c r="P1080" t="str">
        <f>VLOOKUP(Table7[[#This Row],[Product_ID]],Table4_2[#All],4,FALSE)</f>
        <v>Bottoms</v>
      </c>
      <c r="Q1080">
        <f>VLOOKUP(Table7[[#This Row],[Product_ID]],Table4_2[#All],5,FALSE)</f>
        <v>306.45999999999998</v>
      </c>
      <c r="R1080">
        <f>VLOOKUP(Table7[[#This Row],[Product_ID]],Table4_2[#All],6,FALSE)</f>
        <v>487</v>
      </c>
      <c r="S1080" t="s">
        <v>1792</v>
      </c>
      <c r="T1080" t="str">
        <f>VLOOKUP(Table7[[#This Row],[Store_ID]],Table5[#All],2,FALSE)</f>
        <v>Aguirre-Keller</v>
      </c>
      <c r="U1080" t="str">
        <f>VLOOKUP(Table7[[#This Row],[Store_ID]],Table5[#All],3,FALSE)</f>
        <v>South</v>
      </c>
      <c r="V1080" t="str">
        <f>VLOOKUP(Table7[[#This Row],[Store_ID]],Table5[#All],4,FALSE)</f>
        <v>Lake Michael</v>
      </c>
      <c r="W1080" t="str">
        <f>VLOOKUP(Table7[[#This Row],[Store_ID]],Table5[#All],5,FALSE)</f>
        <v>Online</v>
      </c>
      <c r="X1080">
        <v>1</v>
      </c>
      <c r="Y1080">
        <v>769.4</v>
      </c>
      <c r="Z1080">
        <v>0.16</v>
      </c>
      <c r="AA1080" t="s">
        <v>1824</v>
      </c>
      <c r="AB1080">
        <v>646.29599999999994</v>
      </c>
    </row>
    <row r="1081" spans="1:28" x14ac:dyDescent="0.25">
      <c r="A1081" t="s">
        <v>2905</v>
      </c>
      <c r="B1081" s="2">
        <v>45420</v>
      </c>
      <c r="C1081" t="s">
        <v>1035</v>
      </c>
      <c r="D1081" t="str">
        <f>VLOOKUP(Table7[[#This Row],[Customer_ID]],Table1[#All],2,FALSE)</f>
        <v>Victor Mcintosh</v>
      </c>
      <c r="E1081">
        <f t="shared" si="49"/>
        <v>8</v>
      </c>
      <c r="F1081">
        <f t="shared" si="50"/>
        <v>5</v>
      </c>
      <c r="G1081">
        <f t="shared" si="51"/>
        <v>2024</v>
      </c>
      <c r="H1081">
        <f>VLOOKUP(Table7[[#This Row],[Customer_ID]],Table1[#All],3,FALSE)</f>
        <v>62</v>
      </c>
      <c r="I1081" t="str">
        <f>VLOOKUP(Table7[[#This Row],[Customer_ID]],Table1[#All],4,FALSE)</f>
        <v>Female</v>
      </c>
      <c r="J1081" t="str">
        <f>VLOOKUP(Table7[[#This Row],[Customer_ID]],Table1[#All],5,FALSE)</f>
        <v>Tiffanyshire</v>
      </c>
      <c r="K1081" t="str">
        <f>VLOOKUP(Table7[[#This Row],[Customer_ID]],Table1[#All],6,FALSE)</f>
        <v>Minnesota</v>
      </c>
      <c r="L1081" t="str">
        <f>VLOOKUP(Table7[[#This Row],[Customer_ID]],Table1[#All],7,FALSE)</f>
        <v>USA</v>
      </c>
      <c r="M1081" t="str">
        <f>VLOOKUP(Table7[[#This Row],[Customer_ID]],Table1[#All],8,FALSE)</f>
        <v>Bronze</v>
      </c>
      <c r="N1081" t="s">
        <v>1553</v>
      </c>
      <c r="O1081" t="str">
        <f>VLOOKUP(Table7[[#This Row],[Product_ID]],Table4_2[#All],3,FALSE)</f>
        <v>Clothing</v>
      </c>
      <c r="P1081" t="str">
        <f>VLOOKUP(Table7[[#This Row],[Product_ID]],Table4_2[#All],4,FALSE)</f>
        <v>Bottoms</v>
      </c>
      <c r="Q1081">
        <f>VLOOKUP(Table7[[#This Row],[Product_ID]],Table4_2[#All],5,FALSE)</f>
        <v>306.45999999999998</v>
      </c>
      <c r="R1081">
        <f>VLOOKUP(Table7[[#This Row],[Product_ID]],Table4_2[#All],6,FALSE)</f>
        <v>487</v>
      </c>
      <c r="S1081" t="s">
        <v>1807</v>
      </c>
      <c r="T1081" t="str">
        <f>VLOOKUP(Table7[[#This Row],[Store_ID]],Table5[#All],2,FALSE)</f>
        <v>Holloway Ltd</v>
      </c>
      <c r="U1081" t="str">
        <f>VLOOKUP(Table7[[#This Row],[Store_ID]],Table5[#All],3,FALSE)</f>
        <v>North</v>
      </c>
      <c r="V1081" t="str">
        <f>VLOOKUP(Table7[[#This Row],[Store_ID]],Table5[#All],4,FALSE)</f>
        <v>Bensonhaven</v>
      </c>
      <c r="W1081" t="str">
        <f>VLOOKUP(Table7[[#This Row],[Store_ID]],Table5[#All],5,FALSE)</f>
        <v>Flagship</v>
      </c>
      <c r="X1081">
        <v>1</v>
      </c>
      <c r="Y1081">
        <v>227.28</v>
      </c>
      <c r="Z1081">
        <v>0.13</v>
      </c>
      <c r="AA1081" t="s">
        <v>1829</v>
      </c>
      <c r="AB1081">
        <v>197.7336</v>
      </c>
    </row>
    <row r="1082" spans="1:28" x14ac:dyDescent="0.25">
      <c r="A1082" t="s">
        <v>2906</v>
      </c>
      <c r="B1082" s="2">
        <v>45361</v>
      </c>
      <c r="C1082" t="s">
        <v>195</v>
      </c>
      <c r="D1082" t="str">
        <f>VLOOKUP(Table7[[#This Row],[Customer_ID]],Table1[#All],2,FALSE)</f>
        <v>Sarah Rodgers</v>
      </c>
      <c r="E1082">
        <f t="shared" si="49"/>
        <v>10</v>
      </c>
      <c r="F1082">
        <f t="shared" si="50"/>
        <v>3</v>
      </c>
      <c r="G1082">
        <f t="shared" si="51"/>
        <v>2024</v>
      </c>
      <c r="H1082">
        <f>VLOOKUP(Table7[[#This Row],[Customer_ID]],Table1[#All],3,FALSE)</f>
        <v>23</v>
      </c>
      <c r="I1082" t="str">
        <f>VLOOKUP(Table7[[#This Row],[Customer_ID]],Table1[#All],4,FALSE)</f>
        <v>Female</v>
      </c>
      <c r="J1082" t="str">
        <f>VLOOKUP(Table7[[#This Row],[Customer_ID]],Table1[#All],5,FALSE)</f>
        <v>New Julia</v>
      </c>
      <c r="K1082" t="str">
        <f>VLOOKUP(Table7[[#This Row],[Customer_ID]],Table1[#All],6,FALSE)</f>
        <v>West Virginia</v>
      </c>
      <c r="L1082" t="str">
        <f>VLOOKUP(Table7[[#This Row],[Customer_ID]],Table1[#All],7,FALSE)</f>
        <v>USA</v>
      </c>
      <c r="M1082" t="str">
        <f>VLOOKUP(Table7[[#This Row],[Customer_ID]],Table1[#All],8,FALSE)</f>
        <v>Gold</v>
      </c>
      <c r="N1082" t="s">
        <v>1549</v>
      </c>
      <c r="O1082" t="str">
        <f>VLOOKUP(Table7[[#This Row],[Product_ID]],Table4_2[#All],3,FALSE)</f>
        <v>Clothing</v>
      </c>
      <c r="P1082" t="str">
        <f>VLOOKUP(Table7[[#This Row],[Product_ID]],Table4_2[#All],4,FALSE)</f>
        <v>Outerwear</v>
      </c>
      <c r="Q1082">
        <f>VLOOKUP(Table7[[#This Row],[Product_ID]],Table4_2[#All],5,FALSE)</f>
        <v>265.73266666666666</v>
      </c>
      <c r="R1082">
        <f>VLOOKUP(Table7[[#This Row],[Product_ID]],Table4_2[#All],6,FALSE)</f>
        <v>352</v>
      </c>
      <c r="S1082" t="s">
        <v>1807</v>
      </c>
      <c r="T1082" t="str">
        <f>VLOOKUP(Table7[[#This Row],[Store_ID]],Table5[#All],2,FALSE)</f>
        <v>Holloway Ltd</v>
      </c>
      <c r="U1082" t="str">
        <f>VLOOKUP(Table7[[#This Row],[Store_ID]],Table5[#All],3,FALSE)</f>
        <v>North</v>
      </c>
      <c r="V1082" t="str">
        <f>VLOOKUP(Table7[[#This Row],[Store_ID]],Table5[#All],4,FALSE)</f>
        <v>Bensonhaven</v>
      </c>
      <c r="W1082" t="str">
        <f>VLOOKUP(Table7[[#This Row],[Store_ID]],Table5[#All],5,FALSE)</f>
        <v>Flagship</v>
      </c>
      <c r="X1082">
        <v>4</v>
      </c>
      <c r="Y1082">
        <v>127.58</v>
      </c>
      <c r="Z1082">
        <v>0.15</v>
      </c>
      <c r="AA1082" t="s">
        <v>1824</v>
      </c>
      <c r="AB1082">
        <v>433.77199999999999</v>
      </c>
    </row>
    <row r="1083" spans="1:28" x14ac:dyDescent="0.25">
      <c r="A1083" t="s">
        <v>2907</v>
      </c>
      <c r="B1083" s="2">
        <v>45702</v>
      </c>
      <c r="C1083" t="s">
        <v>1298</v>
      </c>
      <c r="D1083" t="str">
        <f>VLOOKUP(Table7[[#This Row],[Customer_ID]],Table1[#All],2,FALSE)</f>
        <v>Luke Parks</v>
      </c>
      <c r="E1083">
        <f t="shared" si="49"/>
        <v>14</v>
      </c>
      <c r="F1083">
        <f t="shared" si="50"/>
        <v>2</v>
      </c>
      <c r="G1083">
        <f t="shared" si="51"/>
        <v>2025</v>
      </c>
      <c r="H1083">
        <f>VLOOKUP(Table7[[#This Row],[Customer_ID]],Table1[#All],3,FALSE)</f>
        <v>60</v>
      </c>
      <c r="I1083" t="str">
        <f>VLOOKUP(Table7[[#This Row],[Customer_ID]],Table1[#All],4,FALSE)</f>
        <v>Female</v>
      </c>
      <c r="J1083" t="str">
        <f>VLOOKUP(Table7[[#This Row],[Customer_ID]],Table1[#All],5,FALSE)</f>
        <v>West Mario</v>
      </c>
      <c r="K1083" t="str">
        <f>VLOOKUP(Table7[[#This Row],[Customer_ID]],Table1[#All],6,FALSE)</f>
        <v>New Hampshire</v>
      </c>
      <c r="L1083" t="str">
        <f>VLOOKUP(Table7[[#This Row],[Customer_ID]],Table1[#All],7,FALSE)</f>
        <v>USA</v>
      </c>
      <c r="M1083" t="str">
        <f>VLOOKUP(Table7[[#This Row],[Customer_ID]],Table1[#All],8,FALSE)</f>
        <v>Silver</v>
      </c>
      <c r="N1083" t="s">
        <v>1636</v>
      </c>
      <c r="O1083" t="str">
        <f>VLOOKUP(Table7[[#This Row],[Product_ID]],Table4_2[#All],3,FALSE)</f>
        <v>Sports</v>
      </c>
      <c r="P1083" t="str">
        <f>VLOOKUP(Table7[[#This Row],[Product_ID]],Table4_2[#All],4,FALSE)</f>
        <v>Fitness</v>
      </c>
      <c r="Q1083">
        <f>VLOOKUP(Table7[[#This Row],[Product_ID]],Table4_2[#All],5,FALSE)</f>
        <v>167.12</v>
      </c>
      <c r="R1083">
        <f>VLOOKUP(Table7[[#This Row],[Product_ID]],Table4_2[#All],6,FALSE)</f>
        <v>316</v>
      </c>
      <c r="S1083" t="s">
        <v>1766</v>
      </c>
      <c r="T1083" t="str">
        <f>VLOOKUP(Table7[[#This Row],[Store_ID]],Table5[#All],2,FALSE)</f>
        <v>Johnson-Wright</v>
      </c>
      <c r="U1083" t="str">
        <f>VLOOKUP(Table7[[#This Row],[Store_ID]],Table5[#All],3,FALSE)</f>
        <v>North</v>
      </c>
      <c r="V1083" t="str">
        <f>VLOOKUP(Table7[[#This Row],[Store_ID]],Table5[#All],4,FALSE)</f>
        <v>Hoodberg</v>
      </c>
      <c r="W1083" t="str">
        <f>VLOOKUP(Table7[[#This Row],[Store_ID]],Table5[#All],5,FALSE)</f>
        <v>Outlet</v>
      </c>
      <c r="X1083">
        <v>1</v>
      </c>
      <c r="Y1083">
        <v>793.21</v>
      </c>
      <c r="Z1083">
        <v>0.09</v>
      </c>
      <c r="AA1083" t="s">
        <v>1824</v>
      </c>
      <c r="AB1083">
        <v>721.8211</v>
      </c>
    </row>
    <row r="1084" spans="1:28" x14ac:dyDescent="0.25">
      <c r="A1084" t="s">
        <v>2908</v>
      </c>
      <c r="B1084" s="2">
        <v>45871</v>
      </c>
      <c r="C1084" t="s">
        <v>951</v>
      </c>
      <c r="D1084" t="str">
        <f>VLOOKUP(Table7[[#This Row],[Customer_ID]],Table1[#All],2,FALSE)</f>
        <v>Ryan Kane</v>
      </c>
      <c r="E1084">
        <f t="shared" si="49"/>
        <v>2</v>
      </c>
      <c r="F1084">
        <f t="shared" si="50"/>
        <v>8</v>
      </c>
      <c r="G1084">
        <f t="shared" si="51"/>
        <v>2025</v>
      </c>
      <c r="H1084">
        <f>VLOOKUP(Table7[[#This Row],[Customer_ID]],Table1[#All],3,FALSE)</f>
        <v>50</v>
      </c>
      <c r="I1084" t="str">
        <f>VLOOKUP(Table7[[#This Row],[Customer_ID]],Table1[#All],4,FALSE)</f>
        <v>Male</v>
      </c>
      <c r="J1084" t="str">
        <f>VLOOKUP(Table7[[#This Row],[Customer_ID]],Table1[#All],5,FALSE)</f>
        <v>West Bruceburgh</v>
      </c>
      <c r="K1084" t="str">
        <f>VLOOKUP(Table7[[#This Row],[Customer_ID]],Table1[#All],6,FALSE)</f>
        <v>Virginia</v>
      </c>
      <c r="L1084" t="str">
        <f>VLOOKUP(Table7[[#This Row],[Customer_ID]],Table1[#All],7,FALSE)</f>
        <v>USA</v>
      </c>
      <c r="M1084" t="str">
        <f>VLOOKUP(Table7[[#This Row],[Customer_ID]],Table1[#All],8,FALSE)</f>
        <v>Gold</v>
      </c>
      <c r="N1084" t="s">
        <v>1714</v>
      </c>
      <c r="O1084" t="str">
        <f>VLOOKUP(Table7[[#This Row],[Product_ID]],Table4_2[#All],3,FALSE)</f>
        <v>Beauty</v>
      </c>
      <c r="P1084" t="str">
        <f>VLOOKUP(Table7[[#This Row],[Product_ID]],Table4_2[#All],4,FALSE)</f>
        <v>Skincare</v>
      </c>
      <c r="Q1084">
        <f>VLOOKUP(Table7[[#This Row],[Product_ID]],Table4_2[#All],5,FALSE)</f>
        <v>250.41615384615383</v>
      </c>
      <c r="R1084">
        <f>VLOOKUP(Table7[[#This Row],[Product_ID]],Table4_2[#All],6,FALSE)</f>
        <v>159</v>
      </c>
      <c r="S1084" t="s">
        <v>1794</v>
      </c>
      <c r="T1084" t="str">
        <f>VLOOKUP(Table7[[#This Row],[Store_ID]],Table5[#All],2,FALSE)</f>
        <v>Thomas, Bridges and Harris</v>
      </c>
      <c r="U1084" t="str">
        <f>VLOOKUP(Table7[[#This Row],[Store_ID]],Table5[#All],3,FALSE)</f>
        <v>North</v>
      </c>
      <c r="V1084" t="str">
        <f>VLOOKUP(Table7[[#This Row],[Store_ID]],Table5[#All],4,FALSE)</f>
        <v>Sabrinatown</v>
      </c>
      <c r="W1084" t="str">
        <f>VLOOKUP(Table7[[#This Row],[Store_ID]],Table5[#All],5,FALSE)</f>
        <v>Online</v>
      </c>
      <c r="X1084">
        <v>3</v>
      </c>
      <c r="Y1084">
        <v>435.61</v>
      </c>
      <c r="Z1084">
        <v>0.03</v>
      </c>
      <c r="AA1084" t="s">
        <v>1826</v>
      </c>
      <c r="AB1084">
        <v>1267.6251</v>
      </c>
    </row>
    <row r="1085" spans="1:28" x14ac:dyDescent="0.25">
      <c r="A1085" t="s">
        <v>2909</v>
      </c>
      <c r="B1085" s="2">
        <v>45531</v>
      </c>
      <c r="C1085" t="s">
        <v>1202</v>
      </c>
      <c r="D1085" t="str">
        <f>VLOOKUP(Table7[[#This Row],[Customer_ID]],Table1[#All],2,FALSE)</f>
        <v>Tammy Brennan</v>
      </c>
      <c r="E1085">
        <f t="shared" si="49"/>
        <v>27</v>
      </c>
      <c r="F1085">
        <f t="shared" si="50"/>
        <v>8</v>
      </c>
      <c r="G1085">
        <f t="shared" si="51"/>
        <v>2024</v>
      </c>
      <c r="H1085">
        <f>VLOOKUP(Table7[[#This Row],[Customer_ID]],Table1[#All],3,FALSE)</f>
        <v>60</v>
      </c>
      <c r="I1085" t="str">
        <f>VLOOKUP(Table7[[#This Row],[Customer_ID]],Table1[#All],4,FALSE)</f>
        <v>Male</v>
      </c>
      <c r="J1085" t="str">
        <f>VLOOKUP(Table7[[#This Row],[Customer_ID]],Table1[#All],5,FALSE)</f>
        <v>Lake Brandontown</v>
      </c>
      <c r="K1085" t="str">
        <f>VLOOKUP(Table7[[#This Row],[Customer_ID]],Table1[#All],6,FALSE)</f>
        <v>South Carolina</v>
      </c>
      <c r="L1085" t="str">
        <f>VLOOKUP(Table7[[#This Row],[Customer_ID]],Table1[#All],7,FALSE)</f>
        <v>USA</v>
      </c>
      <c r="M1085" t="str">
        <f>VLOOKUP(Table7[[#This Row],[Customer_ID]],Table1[#All],8,FALSE)</f>
        <v>Gold</v>
      </c>
      <c r="N1085" t="s">
        <v>1606</v>
      </c>
      <c r="O1085" t="str">
        <f>VLOOKUP(Table7[[#This Row],[Product_ID]],Table4_2[#All],3,FALSE)</f>
        <v>Home</v>
      </c>
      <c r="P1085" t="str">
        <f>VLOOKUP(Table7[[#This Row],[Product_ID]],Table4_2[#All],4,FALSE)</f>
        <v>Decor</v>
      </c>
      <c r="Q1085">
        <f>VLOOKUP(Table7[[#This Row],[Product_ID]],Table4_2[#All],5,FALSE)</f>
        <v>218.48</v>
      </c>
      <c r="R1085">
        <f>VLOOKUP(Table7[[#This Row],[Product_ID]],Table4_2[#All],6,FALSE)</f>
        <v>276</v>
      </c>
      <c r="S1085" t="s">
        <v>1804</v>
      </c>
      <c r="T1085" t="str">
        <f>VLOOKUP(Table7[[#This Row],[Store_ID]],Table5[#All],2,FALSE)</f>
        <v>Frederick-Wright</v>
      </c>
      <c r="U1085" t="str">
        <f>VLOOKUP(Table7[[#This Row],[Store_ID]],Table5[#All],3,FALSE)</f>
        <v>West</v>
      </c>
      <c r="V1085" t="str">
        <f>VLOOKUP(Table7[[#This Row],[Store_ID]],Table5[#All],4,FALSE)</f>
        <v>New Jimmymouth</v>
      </c>
      <c r="W1085" t="str">
        <f>VLOOKUP(Table7[[#This Row],[Store_ID]],Table5[#All],5,FALSE)</f>
        <v>Flagship</v>
      </c>
      <c r="X1085">
        <v>1</v>
      </c>
      <c r="Y1085">
        <v>850.06</v>
      </c>
      <c r="Z1085">
        <v>0.28999999999999998</v>
      </c>
      <c r="AA1085" t="s">
        <v>1826</v>
      </c>
      <c r="AB1085">
        <v>603.54259999999988</v>
      </c>
    </row>
    <row r="1086" spans="1:28" x14ac:dyDescent="0.25">
      <c r="A1086" t="s">
        <v>2910</v>
      </c>
      <c r="B1086" s="2">
        <v>45330</v>
      </c>
      <c r="C1086" t="s">
        <v>1089</v>
      </c>
      <c r="D1086" t="str">
        <f>VLOOKUP(Table7[[#This Row],[Customer_ID]],Table1[#All],2,FALSE)</f>
        <v>Justin Mason DDS</v>
      </c>
      <c r="E1086">
        <f t="shared" si="49"/>
        <v>8</v>
      </c>
      <c r="F1086">
        <f t="shared" si="50"/>
        <v>2</v>
      </c>
      <c r="G1086">
        <f t="shared" si="51"/>
        <v>2024</v>
      </c>
      <c r="H1086">
        <f>VLOOKUP(Table7[[#This Row],[Customer_ID]],Table1[#All],3,FALSE)</f>
        <v>39</v>
      </c>
      <c r="I1086" t="str">
        <f>VLOOKUP(Table7[[#This Row],[Customer_ID]],Table1[#All],4,FALSE)</f>
        <v>Female</v>
      </c>
      <c r="J1086" t="str">
        <f>VLOOKUP(Table7[[#This Row],[Customer_ID]],Table1[#All],5,FALSE)</f>
        <v>Peggystad</v>
      </c>
      <c r="K1086" t="str">
        <f>VLOOKUP(Table7[[#This Row],[Customer_ID]],Table1[#All],6,FALSE)</f>
        <v>Connecticut</v>
      </c>
      <c r="L1086" t="str">
        <f>VLOOKUP(Table7[[#This Row],[Customer_ID]],Table1[#All],7,FALSE)</f>
        <v>USA</v>
      </c>
      <c r="M1086" t="str">
        <f>VLOOKUP(Table7[[#This Row],[Customer_ID]],Table1[#All],8,FALSE)</f>
        <v>Gold</v>
      </c>
      <c r="N1086" t="s">
        <v>1580</v>
      </c>
      <c r="O1086" t="str">
        <f>VLOOKUP(Table7[[#This Row],[Product_ID]],Table4_2[#All],3,FALSE)</f>
        <v>Beauty</v>
      </c>
      <c r="P1086" t="str">
        <f>VLOOKUP(Table7[[#This Row],[Product_ID]],Table4_2[#All],4,FALSE)</f>
        <v>Grooming</v>
      </c>
      <c r="Q1086">
        <f>VLOOKUP(Table7[[#This Row],[Product_ID]],Table4_2[#All],5,FALSE)</f>
        <v>337.42</v>
      </c>
      <c r="R1086">
        <f>VLOOKUP(Table7[[#This Row],[Product_ID]],Table4_2[#All],6,FALSE)</f>
        <v>256</v>
      </c>
      <c r="S1086" t="s">
        <v>1804</v>
      </c>
      <c r="T1086" t="str">
        <f>VLOOKUP(Table7[[#This Row],[Store_ID]],Table5[#All],2,FALSE)</f>
        <v>Frederick-Wright</v>
      </c>
      <c r="U1086" t="str">
        <f>VLOOKUP(Table7[[#This Row],[Store_ID]],Table5[#All],3,FALSE)</f>
        <v>West</v>
      </c>
      <c r="V1086" t="str">
        <f>VLOOKUP(Table7[[#This Row],[Store_ID]],Table5[#All],4,FALSE)</f>
        <v>New Jimmymouth</v>
      </c>
      <c r="W1086" t="str">
        <f>VLOOKUP(Table7[[#This Row],[Store_ID]],Table5[#All],5,FALSE)</f>
        <v>Flagship</v>
      </c>
      <c r="X1086">
        <v>2</v>
      </c>
      <c r="Y1086">
        <v>753.92</v>
      </c>
      <c r="Z1086">
        <v>0.17</v>
      </c>
      <c r="AA1086" t="s">
        <v>1826</v>
      </c>
      <c r="AB1086">
        <v>1251.5072</v>
      </c>
    </row>
    <row r="1087" spans="1:28" x14ac:dyDescent="0.25">
      <c r="A1087" t="s">
        <v>2911</v>
      </c>
      <c r="B1087" s="2">
        <v>45311</v>
      </c>
      <c r="C1087" t="s">
        <v>1501</v>
      </c>
      <c r="D1087" t="str">
        <f>VLOOKUP(Table7[[#This Row],[Customer_ID]],Table1[#All],2,FALSE)</f>
        <v>Zachary Andrade</v>
      </c>
      <c r="E1087">
        <f t="shared" si="49"/>
        <v>20</v>
      </c>
      <c r="F1087">
        <f t="shared" si="50"/>
        <v>1</v>
      </c>
      <c r="G1087">
        <f t="shared" si="51"/>
        <v>2024</v>
      </c>
      <c r="H1087">
        <f>VLOOKUP(Table7[[#This Row],[Customer_ID]],Table1[#All],3,FALSE)</f>
        <v>23</v>
      </c>
      <c r="I1087" t="str">
        <f>VLOOKUP(Table7[[#This Row],[Customer_ID]],Table1[#All],4,FALSE)</f>
        <v>Female</v>
      </c>
      <c r="J1087" t="str">
        <f>VLOOKUP(Table7[[#This Row],[Customer_ID]],Table1[#All],5,FALSE)</f>
        <v>South Davidport</v>
      </c>
      <c r="K1087" t="str">
        <f>VLOOKUP(Table7[[#This Row],[Customer_ID]],Table1[#All],6,FALSE)</f>
        <v>California</v>
      </c>
      <c r="L1087" t="str">
        <f>VLOOKUP(Table7[[#This Row],[Customer_ID]],Table1[#All],7,FALSE)</f>
        <v>USA</v>
      </c>
      <c r="M1087" t="str">
        <f>VLOOKUP(Table7[[#This Row],[Customer_ID]],Table1[#All],8,FALSE)</f>
        <v>Platinum</v>
      </c>
      <c r="N1087" t="s">
        <v>1553</v>
      </c>
      <c r="O1087" t="str">
        <f>VLOOKUP(Table7[[#This Row],[Product_ID]],Table4_2[#All],3,FALSE)</f>
        <v>Clothing</v>
      </c>
      <c r="P1087" t="str">
        <f>VLOOKUP(Table7[[#This Row],[Product_ID]],Table4_2[#All],4,FALSE)</f>
        <v>Bottoms</v>
      </c>
      <c r="Q1087">
        <f>VLOOKUP(Table7[[#This Row],[Product_ID]],Table4_2[#All],5,FALSE)</f>
        <v>306.45999999999998</v>
      </c>
      <c r="R1087">
        <f>VLOOKUP(Table7[[#This Row],[Product_ID]],Table4_2[#All],6,FALSE)</f>
        <v>487</v>
      </c>
      <c r="S1087" t="s">
        <v>1797</v>
      </c>
      <c r="T1087" t="str">
        <f>VLOOKUP(Table7[[#This Row],[Store_ID]],Table5[#All],2,FALSE)</f>
        <v>Gardner, Humphrey and Contreras</v>
      </c>
      <c r="U1087" t="str">
        <f>VLOOKUP(Table7[[#This Row],[Store_ID]],Table5[#All],3,FALSE)</f>
        <v>East</v>
      </c>
      <c r="V1087" t="str">
        <f>VLOOKUP(Table7[[#This Row],[Store_ID]],Table5[#All],4,FALSE)</f>
        <v>Johnsonville</v>
      </c>
      <c r="W1087" t="str">
        <f>VLOOKUP(Table7[[#This Row],[Store_ID]],Table5[#All],5,FALSE)</f>
        <v>Flagship</v>
      </c>
      <c r="X1087">
        <v>3</v>
      </c>
      <c r="Y1087">
        <v>408.99</v>
      </c>
      <c r="Z1087">
        <v>0.27</v>
      </c>
      <c r="AA1087" t="s">
        <v>1826</v>
      </c>
      <c r="AB1087">
        <v>895.68809999999996</v>
      </c>
    </row>
    <row r="1088" spans="1:28" x14ac:dyDescent="0.25">
      <c r="A1088" t="s">
        <v>2912</v>
      </c>
      <c r="B1088" s="2">
        <v>45567</v>
      </c>
      <c r="C1088" t="s">
        <v>905</v>
      </c>
      <c r="D1088" t="str">
        <f>VLOOKUP(Table7[[#This Row],[Customer_ID]],Table1[#All],2,FALSE)</f>
        <v>Donna Guerra</v>
      </c>
      <c r="E1088">
        <f t="shared" si="49"/>
        <v>2</v>
      </c>
      <c r="F1088">
        <f t="shared" si="50"/>
        <v>10</v>
      </c>
      <c r="G1088">
        <f t="shared" si="51"/>
        <v>2024</v>
      </c>
      <c r="H1088">
        <f>VLOOKUP(Table7[[#This Row],[Customer_ID]],Table1[#All],3,FALSE)</f>
        <v>46</v>
      </c>
      <c r="I1088" t="str">
        <f>VLOOKUP(Table7[[#This Row],[Customer_ID]],Table1[#All],4,FALSE)</f>
        <v>Female</v>
      </c>
      <c r="J1088" t="str">
        <f>VLOOKUP(Table7[[#This Row],[Customer_ID]],Table1[#All],5,FALSE)</f>
        <v>North Robert</v>
      </c>
      <c r="K1088" t="str">
        <f>VLOOKUP(Table7[[#This Row],[Customer_ID]],Table1[#All],6,FALSE)</f>
        <v>Massachusetts</v>
      </c>
      <c r="L1088" t="str">
        <f>VLOOKUP(Table7[[#This Row],[Customer_ID]],Table1[#All],7,FALSE)</f>
        <v>USA</v>
      </c>
      <c r="M1088" t="str">
        <f>VLOOKUP(Table7[[#This Row],[Customer_ID]],Table1[#All],8,FALSE)</f>
        <v>Silver</v>
      </c>
      <c r="N1088" t="s">
        <v>1662</v>
      </c>
      <c r="O1088" t="str">
        <f>VLOOKUP(Table7[[#This Row],[Product_ID]],Table4_2[#All],3,FALSE)</f>
        <v>Sports</v>
      </c>
      <c r="P1088" t="str">
        <f>VLOOKUP(Table7[[#This Row],[Product_ID]],Table4_2[#All],4,FALSE)</f>
        <v>Fitness</v>
      </c>
      <c r="Q1088">
        <f>VLOOKUP(Table7[[#This Row],[Product_ID]],Table4_2[#All],5,FALSE)</f>
        <v>30.62</v>
      </c>
      <c r="R1088">
        <f>VLOOKUP(Table7[[#This Row],[Product_ID]],Table4_2[#All],6,FALSE)</f>
        <v>138</v>
      </c>
      <c r="S1088" t="s">
        <v>1773</v>
      </c>
      <c r="T1088" t="str">
        <f>VLOOKUP(Table7[[#This Row],[Store_ID]],Table5[#All],2,FALSE)</f>
        <v>Gray Ltd</v>
      </c>
      <c r="U1088" t="str">
        <f>VLOOKUP(Table7[[#This Row],[Store_ID]],Table5[#All],3,FALSE)</f>
        <v>North</v>
      </c>
      <c r="V1088" t="str">
        <f>VLOOKUP(Table7[[#This Row],[Store_ID]],Table5[#All],4,FALSE)</f>
        <v>New Michaelchester</v>
      </c>
      <c r="W1088" t="str">
        <f>VLOOKUP(Table7[[#This Row],[Store_ID]],Table5[#All],5,FALSE)</f>
        <v>Outlet</v>
      </c>
      <c r="X1088">
        <v>3</v>
      </c>
      <c r="Y1088">
        <v>404.5</v>
      </c>
      <c r="Z1088">
        <v>0.22</v>
      </c>
      <c r="AA1088" t="s">
        <v>1826</v>
      </c>
      <c r="AB1088">
        <v>946.53000000000009</v>
      </c>
    </row>
    <row r="1089" spans="1:28" x14ac:dyDescent="0.25">
      <c r="A1089" t="s">
        <v>2913</v>
      </c>
      <c r="B1089" s="2">
        <v>45239</v>
      </c>
      <c r="C1089" t="s">
        <v>1187</v>
      </c>
      <c r="D1089" t="str">
        <f>VLOOKUP(Table7[[#This Row],[Customer_ID]],Table1[#All],2,FALSE)</f>
        <v>Shelley Ponce</v>
      </c>
      <c r="E1089">
        <f t="shared" si="49"/>
        <v>9</v>
      </c>
      <c r="F1089">
        <f t="shared" si="50"/>
        <v>11</v>
      </c>
      <c r="G1089">
        <f t="shared" si="51"/>
        <v>2023</v>
      </c>
      <c r="H1089">
        <f>VLOOKUP(Table7[[#This Row],[Customer_ID]],Table1[#All],3,FALSE)</f>
        <v>23</v>
      </c>
      <c r="I1089" t="str">
        <f>VLOOKUP(Table7[[#This Row],[Customer_ID]],Table1[#All],4,FALSE)</f>
        <v>Male</v>
      </c>
      <c r="J1089" t="str">
        <f>VLOOKUP(Table7[[#This Row],[Customer_ID]],Table1[#All],5,FALSE)</f>
        <v>South Cassandrachester</v>
      </c>
      <c r="K1089" t="str">
        <f>VLOOKUP(Table7[[#This Row],[Customer_ID]],Table1[#All],6,FALSE)</f>
        <v>Rhode Island</v>
      </c>
      <c r="L1089" t="str">
        <f>VLOOKUP(Table7[[#This Row],[Customer_ID]],Table1[#All],7,FALSE)</f>
        <v>USA</v>
      </c>
      <c r="M1089" t="str">
        <f>VLOOKUP(Table7[[#This Row],[Customer_ID]],Table1[#All],8,FALSE)</f>
        <v>Gold</v>
      </c>
      <c r="N1089" t="s">
        <v>1626</v>
      </c>
      <c r="O1089" t="str">
        <f>VLOOKUP(Table7[[#This Row],[Product_ID]],Table4_2[#All],3,FALSE)</f>
        <v>Electronics</v>
      </c>
      <c r="P1089" t="str">
        <f>VLOOKUP(Table7[[#This Row],[Product_ID]],Table4_2[#All],4,FALSE)</f>
        <v>Mobile</v>
      </c>
      <c r="Q1089">
        <f>VLOOKUP(Table7[[#This Row],[Product_ID]],Table4_2[#All],5,FALSE)</f>
        <v>326.06</v>
      </c>
      <c r="R1089">
        <f>VLOOKUP(Table7[[#This Row],[Product_ID]],Table4_2[#All],6,FALSE)</f>
        <v>301</v>
      </c>
      <c r="S1089" t="s">
        <v>1766</v>
      </c>
      <c r="T1089" t="str">
        <f>VLOOKUP(Table7[[#This Row],[Store_ID]],Table5[#All],2,FALSE)</f>
        <v>Johnson-Wright</v>
      </c>
      <c r="U1089" t="str">
        <f>VLOOKUP(Table7[[#This Row],[Store_ID]],Table5[#All],3,FALSE)</f>
        <v>North</v>
      </c>
      <c r="V1089" t="str">
        <f>VLOOKUP(Table7[[#This Row],[Store_ID]],Table5[#All],4,FALSE)</f>
        <v>Hoodberg</v>
      </c>
      <c r="W1089" t="str">
        <f>VLOOKUP(Table7[[#This Row],[Store_ID]],Table5[#All],5,FALSE)</f>
        <v>Outlet</v>
      </c>
      <c r="X1089">
        <v>3</v>
      </c>
      <c r="Y1089">
        <v>717.81</v>
      </c>
      <c r="Z1089">
        <v>0.17</v>
      </c>
      <c r="AA1089" t="s">
        <v>1829</v>
      </c>
      <c r="AB1089">
        <v>1787.3469</v>
      </c>
    </row>
    <row r="1090" spans="1:28" x14ac:dyDescent="0.25">
      <c r="A1090" t="s">
        <v>2914</v>
      </c>
      <c r="B1090" s="2">
        <v>45284</v>
      </c>
      <c r="C1090" t="s">
        <v>803</v>
      </c>
      <c r="D1090" t="str">
        <f>VLOOKUP(Table7[[#This Row],[Customer_ID]],Table1[#All],2,FALSE)</f>
        <v>Tyler Garner</v>
      </c>
      <c r="E1090">
        <f t="shared" ref="E1090:E1153" si="52">DAY(B1090)</f>
        <v>24</v>
      </c>
      <c r="F1090">
        <f t="shared" ref="F1090:F1153" si="53">MONTH(B1090)</f>
        <v>12</v>
      </c>
      <c r="G1090">
        <f t="shared" ref="G1090:G1153" si="54">YEAR(B1090)</f>
        <v>2023</v>
      </c>
      <c r="H1090">
        <f>VLOOKUP(Table7[[#This Row],[Customer_ID]],Table1[#All],3,FALSE)</f>
        <v>64</v>
      </c>
      <c r="I1090" t="str">
        <f>VLOOKUP(Table7[[#This Row],[Customer_ID]],Table1[#All],4,FALSE)</f>
        <v>Male</v>
      </c>
      <c r="J1090" t="str">
        <f>VLOOKUP(Table7[[#This Row],[Customer_ID]],Table1[#All],5,FALSE)</f>
        <v>Port Coreyfort</v>
      </c>
      <c r="K1090" t="str">
        <f>VLOOKUP(Table7[[#This Row],[Customer_ID]],Table1[#All],6,FALSE)</f>
        <v>Alabama</v>
      </c>
      <c r="L1090" t="str">
        <f>VLOOKUP(Table7[[#This Row],[Customer_ID]],Table1[#All],7,FALSE)</f>
        <v>USA</v>
      </c>
      <c r="M1090" t="str">
        <f>VLOOKUP(Table7[[#This Row],[Customer_ID]],Table1[#All],8,FALSE)</f>
        <v>Silver</v>
      </c>
      <c r="N1090" t="s">
        <v>1716</v>
      </c>
      <c r="O1090" t="str">
        <f>VLOOKUP(Table7[[#This Row],[Product_ID]],Table4_2[#All],3,FALSE)</f>
        <v>Home</v>
      </c>
      <c r="P1090" t="str">
        <f>VLOOKUP(Table7[[#This Row],[Product_ID]],Table4_2[#All],4,FALSE)</f>
        <v>Furniture</v>
      </c>
      <c r="Q1090">
        <f>VLOOKUP(Table7[[#This Row],[Product_ID]],Table4_2[#All],5,FALSE)</f>
        <v>388.46</v>
      </c>
      <c r="R1090">
        <f>VLOOKUP(Table7[[#This Row],[Product_ID]],Table4_2[#All],6,FALSE)</f>
        <v>208</v>
      </c>
      <c r="S1090" t="s">
        <v>1757</v>
      </c>
      <c r="T1090" t="str">
        <f>VLOOKUP(Table7[[#This Row],[Store_ID]],Table5[#All],2,FALSE)</f>
        <v>Martinez, Adkins and Johnson</v>
      </c>
      <c r="U1090" t="str">
        <f>VLOOKUP(Table7[[#This Row],[Store_ID]],Table5[#All],3,FALSE)</f>
        <v>North</v>
      </c>
      <c r="V1090" t="str">
        <f>VLOOKUP(Table7[[#This Row],[Store_ID]],Table5[#All],4,FALSE)</f>
        <v>Danielmouth</v>
      </c>
      <c r="W1090" t="str">
        <f>VLOOKUP(Table7[[#This Row],[Store_ID]],Table5[#All],5,FALSE)</f>
        <v>Flagship</v>
      </c>
      <c r="X1090">
        <v>3</v>
      </c>
      <c r="Y1090">
        <v>204.77</v>
      </c>
      <c r="Z1090">
        <v>0.14000000000000001</v>
      </c>
      <c r="AA1090" t="s">
        <v>1824</v>
      </c>
      <c r="AB1090">
        <v>528.3066</v>
      </c>
    </row>
    <row r="1091" spans="1:28" x14ac:dyDescent="0.25">
      <c r="A1091" t="s">
        <v>2915</v>
      </c>
      <c r="B1091" s="2">
        <v>45686</v>
      </c>
      <c r="C1091" t="s">
        <v>153</v>
      </c>
      <c r="D1091" t="str">
        <f>VLOOKUP(Table7[[#This Row],[Customer_ID]],Table1[#All],2,FALSE)</f>
        <v>Tonya Reynolds</v>
      </c>
      <c r="E1091">
        <f t="shared" si="52"/>
        <v>29</v>
      </c>
      <c r="F1091">
        <f t="shared" si="53"/>
        <v>1</v>
      </c>
      <c r="G1091">
        <f t="shared" si="54"/>
        <v>2025</v>
      </c>
      <c r="H1091">
        <f>VLOOKUP(Table7[[#This Row],[Customer_ID]],Table1[#All],3,FALSE)</f>
        <v>55</v>
      </c>
      <c r="I1091" t="str">
        <f>VLOOKUP(Table7[[#This Row],[Customer_ID]],Table1[#All],4,FALSE)</f>
        <v>Female</v>
      </c>
      <c r="J1091" t="str">
        <f>VLOOKUP(Table7[[#This Row],[Customer_ID]],Table1[#All],5,FALSE)</f>
        <v>Darleneton</v>
      </c>
      <c r="K1091" t="str">
        <f>VLOOKUP(Table7[[#This Row],[Customer_ID]],Table1[#All],6,FALSE)</f>
        <v>Michigan</v>
      </c>
      <c r="L1091" t="str">
        <f>VLOOKUP(Table7[[#This Row],[Customer_ID]],Table1[#All],7,FALSE)</f>
        <v>USA</v>
      </c>
      <c r="M1091" t="str">
        <f>VLOOKUP(Table7[[#This Row],[Customer_ID]],Table1[#All],8,FALSE)</f>
        <v>Gold</v>
      </c>
      <c r="N1091" t="s">
        <v>1644</v>
      </c>
      <c r="O1091" t="str">
        <f>VLOOKUP(Table7[[#This Row],[Product_ID]],Table4_2[#All],3,FALSE)</f>
        <v>Electronics</v>
      </c>
      <c r="P1091" t="str">
        <f>VLOOKUP(Table7[[#This Row],[Product_ID]],Table4_2[#All],4,FALSE)</f>
        <v>Accessories</v>
      </c>
      <c r="Q1091">
        <f>VLOOKUP(Table7[[#This Row],[Product_ID]],Table4_2[#All],5,FALSE)</f>
        <v>177.98</v>
      </c>
      <c r="R1091">
        <f>VLOOKUP(Table7[[#This Row],[Product_ID]],Table4_2[#All],6,FALSE)</f>
        <v>103</v>
      </c>
      <c r="S1091" t="s">
        <v>1810</v>
      </c>
      <c r="T1091" t="str">
        <f>VLOOKUP(Table7[[#This Row],[Store_ID]],Table5[#All],2,FALSE)</f>
        <v>Guerrero-Schmitt</v>
      </c>
      <c r="U1091" t="str">
        <f>VLOOKUP(Table7[[#This Row],[Store_ID]],Table5[#All],3,FALSE)</f>
        <v>East</v>
      </c>
      <c r="V1091" t="str">
        <f>VLOOKUP(Table7[[#This Row],[Store_ID]],Table5[#All],4,FALSE)</f>
        <v>East Stevechester</v>
      </c>
      <c r="W1091" t="str">
        <f>VLOOKUP(Table7[[#This Row],[Store_ID]],Table5[#All],5,FALSE)</f>
        <v>Flagship</v>
      </c>
      <c r="X1091">
        <v>4</v>
      </c>
      <c r="Y1091">
        <v>106.23</v>
      </c>
      <c r="Z1091">
        <v>0.28000000000000003</v>
      </c>
      <c r="AA1091" t="s">
        <v>1829</v>
      </c>
      <c r="AB1091">
        <v>305.94240000000002</v>
      </c>
    </row>
    <row r="1092" spans="1:28" x14ac:dyDescent="0.25">
      <c r="A1092" t="s">
        <v>2916</v>
      </c>
      <c r="B1092" s="2">
        <v>45824</v>
      </c>
      <c r="C1092" t="s">
        <v>1023</v>
      </c>
      <c r="D1092" t="str">
        <f>VLOOKUP(Table7[[#This Row],[Customer_ID]],Table1[#All],2,FALSE)</f>
        <v>Andrew Smith</v>
      </c>
      <c r="E1092">
        <f t="shared" si="52"/>
        <v>16</v>
      </c>
      <c r="F1092">
        <f t="shared" si="53"/>
        <v>6</v>
      </c>
      <c r="G1092">
        <f t="shared" si="54"/>
        <v>2025</v>
      </c>
      <c r="H1092">
        <f>VLOOKUP(Table7[[#This Row],[Customer_ID]],Table1[#All],3,FALSE)</f>
        <v>60</v>
      </c>
      <c r="I1092" t="str">
        <f>VLOOKUP(Table7[[#This Row],[Customer_ID]],Table1[#All],4,FALSE)</f>
        <v>Male</v>
      </c>
      <c r="J1092" t="str">
        <f>VLOOKUP(Table7[[#This Row],[Customer_ID]],Table1[#All],5,FALSE)</f>
        <v>East Matthew</v>
      </c>
      <c r="K1092" t="str">
        <f>VLOOKUP(Table7[[#This Row],[Customer_ID]],Table1[#All],6,FALSE)</f>
        <v>Wisconsin</v>
      </c>
      <c r="L1092" t="str">
        <f>VLOOKUP(Table7[[#This Row],[Customer_ID]],Table1[#All],7,FALSE)</f>
        <v>USA</v>
      </c>
      <c r="M1092" t="str">
        <f>VLOOKUP(Table7[[#This Row],[Customer_ID]],Table1[#All],8,FALSE)</f>
        <v>Bronze</v>
      </c>
      <c r="N1092" t="s">
        <v>1680</v>
      </c>
      <c r="O1092" t="str">
        <f>VLOOKUP(Table7[[#This Row],[Product_ID]],Table4_2[#All],3,FALSE)</f>
        <v>Beauty</v>
      </c>
      <c r="P1092" t="str">
        <f>VLOOKUP(Table7[[#This Row],[Product_ID]],Table4_2[#All],4,FALSE)</f>
        <v>Haircare</v>
      </c>
      <c r="Q1092">
        <f>VLOOKUP(Table7[[#This Row],[Product_ID]],Table4_2[#All],5,FALSE)</f>
        <v>340.39</v>
      </c>
      <c r="R1092">
        <f>VLOOKUP(Table7[[#This Row],[Product_ID]],Table4_2[#All],6,FALSE)</f>
        <v>177</v>
      </c>
      <c r="S1092" t="s">
        <v>1773</v>
      </c>
      <c r="T1092" t="str">
        <f>VLOOKUP(Table7[[#This Row],[Store_ID]],Table5[#All],2,FALSE)</f>
        <v>Gray Ltd</v>
      </c>
      <c r="U1092" t="str">
        <f>VLOOKUP(Table7[[#This Row],[Store_ID]],Table5[#All],3,FALSE)</f>
        <v>North</v>
      </c>
      <c r="V1092" t="str">
        <f>VLOOKUP(Table7[[#This Row],[Store_ID]],Table5[#All],4,FALSE)</f>
        <v>New Michaelchester</v>
      </c>
      <c r="W1092" t="str">
        <f>VLOOKUP(Table7[[#This Row],[Store_ID]],Table5[#All],5,FALSE)</f>
        <v>Outlet</v>
      </c>
      <c r="X1092">
        <v>2</v>
      </c>
      <c r="Y1092">
        <v>769.48</v>
      </c>
      <c r="Z1092">
        <v>0.11</v>
      </c>
      <c r="AA1092" t="s">
        <v>1826</v>
      </c>
      <c r="AB1092">
        <v>1369.6744000000001</v>
      </c>
    </row>
    <row r="1093" spans="1:28" x14ac:dyDescent="0.25">
      <c r="A1093" t="s">
        <v>2917</v>
      </c>
      <c r="B1093" s="2">
        <v>45867</v>
      </c>
      <c r="C1093" t="s">
        <v>815</v>
      </c>
      <c r="D1093" t="str">
        <f>VLOOKUP(Table7[[#This Row],[Customer_ID]],Table1[#All],2,FALSE)</f>
        <v>Damon Perez</v>
      </c>
      <c r="E1093">
        <f t="shared" si="52"/>
        <v>29</v>
      </c>
      <c r="F1093">
        <f t="shared" si="53"/>
        <v>7</v>
      </c>
      <c r="G1093">
        <f t="shared" si="54"/>
        <v>2025</v>
      </c>
      <c r="H1093">
        <f>VLOOKUP(Table7[[#This Row],[Customer_ID]],Table1[#All],3,FALSE)</f>
        <v>21</v>
      </c>
      <c r="I1093" t="str">
        <f>VLOOKUP(Table7[[#This Row],[Customer_ID]],Table1[#All],4,FALSE)</f>
        <v>Male</v>
      </c>
      <c r="J1093" t="str">
        <f>VLOOKUP(Table7[[#This Row],[Customer_ID]],Table1[#All],5,FALSE)</f>
        <v>Jasonton</v>
      </c>
      <c r="K1093" t="str">
        <f>VLOOKUP(Table7[[#This Row],[Customer_ID]],Table1[#All],6,FALSE)</f>
        <v>Ohio</v>
      </c>
      <c r="L1093" t="str">
        <f>VLOOKUP(Table7[[#This Row],[Customer_ID]],Table1[#All],7,FALSE)</f>
        <v>USA</v>
      </c>
      <c r="M1093" t="str">
        <f>VLOOKUP(Table7[[#This Row],[Customer_ID]],Table1[#All],8,FALSE)</f>
        <v>Gold</v>
      </c>
      <c r="N1093" t="s">
        <v>1662</v>
      </c>
      <c r="O1093" t="str">
        <f>VLOOKUP(Table7[[#This Row],[Product_ID]],Table4_2[#All],3,FALSE)</f>
        <v>Sports</v>
      </c>
      <c r="P1093" t="str">
        <f>VLOOKUP(Table7[[#This Row],[Product_ID]],Table4_2[#All],4,FALSE)</f>
        <v>Fitness</v>
      </c>
      <c r="Q1093">
        <f>VLOOKUP(Table7[[#This Row],[Product_ID]],Table4_2[#All],5,FALSE)</f>
        <v>30.62</v>
      </c>
      <c r="R1093">
        <f>VLOOKUP(Table7[[#This Row],[Product_ID]],Table4_2[#All],6,FALSE)</f>
        <v>138</v>
      </c>
      <c r="S1093" t="s">
        <v>1797</v>
      </c>
      <c r="T1093" t="str">
        <f>VLOOKUP(Table7[[#This Row],[Store_ID]],Table5[#All],2,FALSE)</f>
        <v>Gardner, Humphrey and Contreras</v>
      </c>
      <c r="U1093" t="str">
        <f>VLOOKUP(Table7[[#This Row],[Store_ID]],Table5[#All],3,FALSE)</f>
        <v>East</v>
      </c>
      <c r="V1093" t="str">
        <f>VLOOKUP(Table7[[#This Row],[Store_ID]],Table5[#All],4,FALSE)</f>
        <v>Johnsonville</v>
      </c>
      <c r="W1093" t="str">
        <f>VLOOKUP(Table7[[#This Row],[Store_ID]],Table5[#All],5,FALSE)</f>
        <v>Flagship</v>
      </c>
      <c r="X1093">
        <v>2</v>
      </c>
      <c r="Y1093">
        <v>714.21</v>
      </c>
      <c r="Z1093">
        <v>0.14000000000000001</v>
      </c>
      <c r="AA1093" t="s">
        <v>1824</v>
      </c>
      <c r="AB1093">
        <v>1228.4412</v>
      </c>
    </row>
    <row r="1094" spans="1:28" x14ac:dyDescent="0.25">
      <c r="A1094" t="s">
        <v>2918</v>
      </c>
      <c r="B1094" s="2">
        <v>45578</v>
      </c>
      <c r="C1094" t="s">
        <v>863</v>
      </c>
      <c r="D1094" t="str">
        <f>VLOOKUP(Table7[[#This Row],[Customer_ID]],Table1[#All],2,FALSE)</f>
        <v>Daisy Johnson DDS</v>
      </c>
      <c r="E1094">
        <f t="shared" si="52"/>
        <v>13</v>
      </c>
      <c r="F1094">
        <f t="shared" si="53"/>
        <v>10</v>
      </c>
      <c r="G1094">
        <f t="shared" si="54"/>
        <v>2024</v>
      </c>
      <c r="H1094">
        <f>VLOOKUP(Table7[[#This Row],[Customer_ID]],Table1[#All],3,FALSE)</f>
        <v>64</v>
      </c>
      <c r="I1094" t="str">
        <f>VLOOKUP(Table7[[#This Row],[Customer_ID]],Table1[#All],4,FALSE)</f>
        <v>Male</v>
      </c>
      <c r="J1094" t="str">
        <f>VLOOKUP(Table7[[#This Row],[Customer_ID]],Table1[#All],5,FALSE)</f>
        <v>North Stephanie</v>
      </c>
      <c r="K1094" t="str">
        <f>VLOOKUP(Table7[[#This Row],[Customer_ID]],Table1[#All],6,FALSE)</f>
        <v>Nebraska</v>
      </c>
      <c r="L1094" t="str">
        <f>VLOOKUP(Table7[[#This Row],[Customer_ID]],Table1[#All],7,FALSE)</f>
        <v>USA</v>
      </c>
      <c r="M1094" t="str">
        <f>VLOOKUP(Table7[[#This Row],[Customer_ID]],Table1[#All],8,FALSE)</f>
        <v>Platinum</v>
      </c>
      <c r="N1094" t="s">
        <v>1570</v>
      </c>
      <c r="O1094" t="str">
        <f>VLOOKUP(Table7[[#This Row],[Product_ID]],Table4_2[#All],3,FALSE)</f>
        <v>Electronics</v>
      </c>
      <c r="P1094" t="str">
        <f>VLOOKUP(Table7[[#This Row],[Product_ID]],Table4_2[#All],4,FALSE)</f>
        <v>Accessories</v>
      </c>
      <c r="Q1094">
        <f>VLOOKUP(Table7[[#This Row],[Product_ID]],Table4_2[#All],5,FALSE)</f>
        <v>449.4</v>
      </c>
      <c r="R1094">
        <f>VLOOKUP(Table7[[#This Row],[Product_ID]],Table4_2[#All],6,FALSE)</f>
        <v>274.7</v>
      </c>
      <c r="S1094" t="s">
        <v>1801</v>
      </c>
      <c r="T1094" t="str">
        <f>VLOOKUP(Table7[[#This Row],[Store_ID]],Table5[#All],2,FALSE)</f>
        <v>Shelton PLC</v>
      </c>
      <c r="U1094" t="str">
        <f>VLOOKUP(Table7[[#This Row],[Store_ID]],Table5[#All],3,FALSE)</f>
        <v>North</v>
      </c>
      <c r="V1094" t="str">
        <f>VLOOKUP(Table7[[#This Row],[Store_ID]],Table5[#All],4,FALSE)</f>
        <v>East Jenniferstad</v>
      </c>
      <c r="W1094" t="str">
        <f>VLOOKUP(Table7[[#This Row],[Store_ID]],Table5[#All],5,FALSE)</f>
        <v>Flagship</v>
      </c>
      <c r="X1094">
        <v>4</v>
      </c>
      <c r="Y1094">
        <v>632.24</v>
      </c>
      <c r="Z1094">
        <v>0.25</v>
      </c>
      <c r="AA1094" t="s">
        <v>1826</v>
      </c>
      <c r="AB1094">
        <v>1896.72</v>
      </c>
    </row>
    <row r="1095" spans="1:28" x14ac:dyDescent="0.25">
      <c r="A1095" t="s">
        <v>2919</v>
      </c>
      <c r="B1095" s="2">
        <v>45575</v>
      </c>
      <c r="C1095" t="s">
        <v>538</v>
      </c>
      <c r="D1095" t="str">
        <f>VLOOKUP(Table7[[#This Row],[Customer_ID]],Table1[#All],2,FALSE)</f>
        <v>Cynthia Morris</v>
      </c>
      <c r="E1095">
        <f t="shared" si="52"/>
        <v>10</v>
      </c>
      <c r="F1095">
        <f t="shared" si="53"/>
        <v>10</v>
      </c>
      <c r="G1095">
        <f t="shared" si="54"/>
        <v>2024</v>
      </c>
      <c r="H1095">
        <f>VLOOKUP(Table7[[#This Row],[Customer_ID]],Table1[#All],3,FALSE)</f>
        <v>18</v>
      </c>
      <c r="I1095" t="str">
        <f>VLOOKUP(Table7[[#This Row],[Customer_ID]],Table1[#All],4,FALSE)</f>
        <v>Female</v>
      </c>
      <c r="J1095" t="str">
        <f>VLOOKUP(Table7[[#This Row],[Customer_ID]],Table1[#All],5,FALSE)</f>
        <v>Hessmouth</v>
      </c>
      <c r="K1095" t="str">
        <f>VLOOKUP(Table7[[#This Row],[Customer_ID]],Table1[#All],6,FALSE)</f>
        <v>Arizona</v>
      </c>
      <c r="L1095" t="str">
        <f>VLOOKUP(Table7[[#This Row],[Customer_ID]],Table1[#All],7,FALSE)</f>
        <v>USA</v>
      </c>
      <c r="M1095" t="str">
        <f>VLOOKUP(Table7[[#This Row],[Customer_ID]],Table1[#All],8,FALSE)</f>
        <v>Silver</v>
      </c>
      <c r="N1095" t="s">
        <v>1704</v>
      </c>
      <c r="O1095" t="str">
        <f>VLOOKUP(Table7[[#This Row],[Product_ID]],Table4_2[#All],3,FALSE)</f>
        <v>Home</v>
      </c>
      <c r="P1095" t="str">
        <f>VLOOKUP(Table7[[#This Row],[Product_ID]],Table4_2[#All],4,FALSE)</f>
        <v>Decor</v>
      </c>
      <c r="Q1095">
        <f>VLOOKUP(Table7[[#This Row],[Product_ID]],Table4_2[#All],5,FALSE)</f>
        <v>325.26</v>
      </c>
      <c r="R1095">
        <f>VLOOKUP(Table7[[#This Row],[Product_ID]],Table4_2[#All],6,FALSE)</f>
        <v>400</v>
      </c>
      <c r="S1095" t="s">
        <v>1766</v>
      </c>
      <c r="T1095" t="str">
        <f>VLOOKUP(Table7[[#This Row],[Store_ID]],Table5[#All],2,FALSE)</f>
        <v>Johnson-Wright</v>
      </c>
      <c r="U1095" t="str">
        <f>VLOOKUP(Table7[[#This Row],[Store_ID]],Table5[#All],3,FALSE)</f>
        <v>North</v>
      </c>
      <c r="V1095" t="str">
        <f>VLOOKUP(Table7[[#This Row],[Store_ID]],Table5[#All],4,FALSE)</f>
        <v>Hoodberg</v>
      </c>
      <c r="W1095" t="str">
        <f>VLOOKUP(Table7[[#This Row],[Store_ID]],Table5[#All],5,FALSE)</f>
        <v>Outlet</v>
      </c>
      <c r="X1095">
        <v>2</v>
      </c>
      <c r="Y1095">
        <v>845.27</v>
      </c>
      <c r="Z1095">
        <v>0.18</v>
      </c>
      <c r="AA1095" t="s">
        <v>1826</v>
      </c>
      <c r="AB1095">
        <v>1386.2428</v>
      </c>
    </row>
    <row r="1096" spans="1:28" x14ac:dyDescent="0.25">
      <c r="A1096" t="s">
        <v>2920</v>
      </c>
      <c r="B1096" s="2">
        <v>45816</v>
      </c>
      <c r="C1096" t="s">
        <v>1527</v>
      </c>
      <c r="D1096" t="str">
        <f>VLOOKUP(Table7[[#This Row],[Customer_ID]],Table1[#All],2,FALSE)</f>
        <v>Sarah Marsh</v>
      </c>
      <c r="E1096">
        <f t="shared" si="52"/>
        <v>8</v>
      </c>
      <c r="F1096">
        <f t="shared" si="53"/>
        <v>6</v>
      </c>
      <c r="G1096">
        <f t="shared" si="54"/>
        <v>2025</v>
      </c>
      <c r="H1096">
        <f>VLOOKUP(Table7[[#This Row],[Customer_ID]],Table1[#All],3,FALSE)</f>
        <v>47</v>
      </c>
      <c r="I1096" t="str">
        <f>VLOOKUP(Table7[[#This Row],[Customer_ID]],Table1[#All],4,FALSE)</f>
        <v>Female</v>
      </c>
      <c r="J1096" t="str">
        <f>VLOOKUP(Table7[[#This Row],[Customer_ID]],Table1[#All],5,FALSE)</f>
        <v>Port William</v>
      </c>
      <c r="K1096" t="str">
        <f>VLOOKUP(Table7[[#This Row],[Customer_ID]],Table1[#All],6,FALSE)</f>
        <v>New York</v>
      </c>
      <c r="L1096" t="str">
        <f>VLOOKUP(Table7[[#This Row],[Customer_ID]],Table1[#All],7,FALSE)</f>
        <v>USA</v>
      </c>
      <c r="M1096" t="str">
        <f>VLOOKUP(Table7[[#This Row],[Customer_ID]],Table1[#All],8,FALSE)</f>
        <v>Gold</v>
      </c>
      <c r="N1096" t="s">
        <v>1722</v>
      </c>
      <c r="O1096" t="str">
        <f>VLOOKUP(Table7[[#This Row],[Product_ID]],Table4_2[#All],3,FALSE)</f>
        <v>Home</v>
      </c>
      <c r="P1096" t="str">
        <f>VLOOKUP(Table7[[#This Row],[Product_ID]],Table4_2[#All],4,FALSE)</f>
        <v>Lighting</v>
      </c>
      <c r="Q1096">
        <f>VLOOKUP(Table7[[#This Row],[Product_ID]],Table4_2[#All],5,FALSE)</f>
        <v>371.38</v>
      </c>
      <c r="R1096">
        <f>VLOOKUP(Table7[[#This Row],[Product_ID]],Table4_2[#All],6,FALSE)</f>
        <v>220</v>
      </c>
      <c r="S1096" t="s">
        <v>1797</v>
      </c>
      <c r="T1096" t="str">
        <f>VLOOKUP(Table7[[#This Row],[Store_ID]],Table5[#All],2,FALSE)</f>
        <v>Gardner, Humphrey and Contreras</v>
      </c>
      <c r="U1096" t="str">
        <f>VLOOKUP(Table7[[#This Row],[Store_ID]],Table5[#All],3,FALSE)</f>
        <v>East</v>
      </c>
      <c r="V1096" t="str">
        <f>VLOOKUP(Table7[[#This Row],[Store_ID]],Table5[#All],4,FALSE)</f>
        <v>Johnsonville</v>
      </c>
      <c r="W1096" t="str">
        <f>VLOOKUP(Table7[[#This Row],[Store_ID]],Table5[#All],5,FALSE)</f>
        <v>Flagship</v>
      </c>
      <c r="X1096">
        <v>1</v>
      </c>
      <c r="Y1096">
        <v>575.94000000000005</v>
      </c>
      <c r="Z1096">
        <v>0.17</v>
      </c>
      <c r="AA1096" t="s">
        <v>1824</v>
      </c>
      <c r="AB1096">
        <v>478.03019999999998</v>
      </c>
    </row>
    <row r="1097" spans="1:28" x14ac:dyDescent="0.25">
      <c r="A1097" t="s">
        <v>2921</v>
      </c>
      <c r="B1097" s="2">
        <v>45620</v>
      </c>
      <c r="C1097" t="s">
        <v>803</v>
      </c>
      <c r="D1097" t="str">
        <f>VLOOKUP(Table7[[#This Row],[Customer_ID]],Table1[#All],2,FALSE)</f>
        <v>Tyler Garner</v>
      </c>
      <c r="E1097">
        <f t="shared" si="52"/>
        <v>24</v>
      </c>
      <c r="F1097">
        <f t="shared" si="53"/>
        <v>11</v>
      </c>
      <c r="G1097">
        <f t="shared" si="54"/>
        <v>2024</v>
      </c>
      <c r="H1097">
        <f>VLOOKUP(Table7[[#This Row],[Customer_ID]],Table1[#All],3,FALSE)</f>
        <v>64</v>
      </c>
      <c r="I1097" t="str">
        <f>VLOOKUP(Table7[[#This Row],[Customer_ID]],Table1[#All],4,FALSE)</f>
        <v>Male</v>
      </c>
      <c r="J1097" t="str">
        <f>VLOOKUP(Table7[[#This Row],[Customer_ID]],Table1[#All],5,FALSE)</f>
        <v>Port Coreyfort</v>
      </c>
      <c r="K1097" t="str">
        <f>VLOOKUP(Table7[[#This Row],[Customer_ID]],Table1[#All],6,FALSE)</f>
        <v>Alabama</v>
      </c>
      <c r="L1097" t="str">
        <f>VLOOKUP(Table7[[#This Row],[Customer_ID]],Table1[#All],7,FALSE)</f>
        <v>USA</v>
      </c>
      <c r="M1097" t="str">
        <f>VLOOKUP(Table7[[#This Row],[Customer_ID]],Table1[#All],8,FALSE)</f>
        <v>Silver</v>
      </c>
      <c r="N1097" t="s">
        <v>1716</v>
      </c>
      <c r="O1097" t="str">
        <f>VLOOKUP(Table7[[#This Row],[Product_ID]],Table4_2[#All],3,FALSE)</f>
        <v>Home</v>
      </c>
      <c r="P1097" t="str">
        <f>VLOOKUP(Table7[[#This Row],[Product_ID]],Table4_2[#All],4,FALSE)</f>
        <v>Furniture</v>
      </c>
      <c r="Q1097">
        <f>VLOOKUP(Table7[[#This Row],[Product_ID]],Table4_2[#All],5,FALSE)</f>
        <v>388.46</v>
      </c>
      <c r="R1097">
        <f>VLOOKUP(Table7[[#This Row],[Product_ID]],Table4_2[#All],6,FALSE)</f>
        <v>208</v>
      </c>
      <c r="S1097" t="s">
        <v>1801</v>
      </c>
      <c r="T1097" t="str">
        <f>VLOOKUP(Table7[[#This Row],[Store_ID]],Table5[#All],2,FALSE)</f>
        <v>Shelton PLC</v>
      </c>
      <c r="U1097" t="str">
        <f>VLOOKUP(Table7[[#This Row],[Store_ID]],Table5[#All],3,FALSE)</f>
        <v>North</v>
      </c>
      <c r="V1097" t="str">
        <f>VLOOKUP(Table7[[#This Row],[Store_ID]],Table5[#All],4,FALSE)</f>
        <v>East Jenniferstad</v>
      </c>
      <c r="W1097" t="str">
        <f>VLOOKUP(Table7[[#This Row],[Store_ID]],Table5[#All],5,FALSE)</f>
        <v>Flagship</v>
      </c>
      <c r="X1097">
        <v>1</v>
      </c>
      <c r="Y1097">
        <v>907.97</v>
      </c>
      <c r="Z1097">
        <v>0.26</v>
      </c>
      <c r="AA1097" t="s">
        <v>1829</v>
      </c>
      <c r="AB1097">
        <v>671.89779999999996</v>
      </c>
    </row>
    <row r="1098" spans="1:28" x14ac:dyDescent="0.25">
      <c r="A1098" t="s">
        <v>2922</v>
      </c>
      <c r="B1098" s="2">
        <v>45695</v>
      </c>
      <c r="C1098" t="s">
        <v>849</v>
      </c>
      <c r="D1098" t="str">
        <f>VLOOKUP(Table7[[#This Row],[Customer_ID]],Table1[#All],2,FALSE)</f>
        <v>Cynthia Payne</v>
      </c>
      <c r="E1098">
        <f t="shared" si="52"/>
        <v>7</v>
      </c>
      <c r="F1098">
        <f t="shared" si="53"/>
        <v>2</v>
      </c>
      <c r="G1098">
        <f t="shared" si="54"/>
        <v>2025</v>
      </c>
      <c r="H1098">
        <f>VLOOKUP(Table7[[#This Row],[Customer_ID]],Table1[#All],3,FALSE)</f>
        <v>32</v>
      </c>
      <c r="I1098" t="str">
        <f>VLOOKUP(Table7[[#This Row],[Customer_ID]],Table1[#All],4,FALSE)</f>
        <v>Female</v>
      </c>
      <c r="J1098" t="str">
        <f>VLOOKUP(Table7[[#This Row],[Customer_ID]],Table1[#All],5,FALSE)</f>
        <v>South Gina</v>
      </c>
      <c r="K1098" t="str">
        <f>VLOOKUP(Table7[[#This Row],[Customer_ID]],Table1[#All],6,FALSE)</f>
        <v>Kentucky</v>
      </c>
      <c r="L1098" t="str">
        <f>VLOOKUP(Table7[[#This Row],[Customer_ID]],Table1[#All],7,FALSE)</f>
        <v>USA</v>
      </c>
      <c r="M1098" t="str">
        <f>VLOOKUP(Table7[[#This Row],[Customer_ID]],Table1[#All],8,FALSE)</f>
        <v>Bronze</v>
      </c>
      <c r="N1098" t="s">
        <v>1588</v>
      </c>
      <c r="O1098" t="str">
        <f>VLOOKUP(Table7[[#This Row],[Product_ID]],Table4_2[#All],3,FALSE)</f>
        <v>Sports</v>
      </c>
      <c r="P1098" t="str">
        <f>VLOOKUP(Table7[[#This Row],[Product_ID]],Table4_2[#All],4,FALSE)</f>
        <v>Accessories</v>
      </c>
      <c r="Q1098">
        <f>VLOOKUP(Table7[[#This Row],[Product_ID]],Table4_2[#All],5,FALSE)</f>
        <v>131.51</v>
      </c>
      <c r="R1098">
        <f>VLOOKUP(Table7[[#This Row],[Product_ID]],Table4_2[#All],6,FALSE)</f>
        <v>281.95833333333331</v>
      </c>
      <c r="S1098" t="s">
        <v>1794</v>
      </c>
      <c r="T1098" t="str">
        <f>VLOOKUP(Table7[[#This Row],[Store_ID]],Table5[#All],2,FALSE)</f>
        <v>Thomas, Bridges and Harris</v>
      </c>
      <c r="U1098" t="str">
        <f>VLOOKUP(Table7[[#This Row],[Store_ID]],Table5[#All],3,FALSE)</f>
        <v>North</v>
      </c>
      <c r="V1098" t="str">
        <f>VLOOKUP(Table7[[#This Row],[Store_ID]],Table5[#All],4,FALSE)</f>
        <v>Sabrinatown</v>
      </c>
      <c r="W1098" t="str">
        <f>VLOOKUP(Table7[[#This Row],[Store_ID]],Table5[#All],5,FALSE)</f>
        <v>Online</v>
      </c>
      <c r="X1098">
        <v>1</v>
      </c>
      <c r="Y1098">
        <v>99.35</v>
      </c>
      <c r="Z1098">
        <v>0.08</v>
      </c>
      <c r="AA1098" t="s">
        <v>1829</v>
      </c>
      <c r="AB1098">
        <v>91.402000000000001</v>
      </c>
    </row>
    <row r="1099" spans="1:28" x14ac:dyDescent="0.25">
      <c r="A1099" t="s">
        <v>2923</v>
      </c>
      <c r="B1099" s="2">
        <v>45596</v>
      </c>
      <c r="C1099" t="s">
        <v>261</v>
      </c>
      <c r="D1099" t="str">
        <f>VLOOKUP(Table7[[#This Row],[Customer_ID]],Table1[#All],2,FALSE)</f>
        <v>Andrea Perez</v>
      </c>
      <c r="E1099">
        <f t="shared" si="52"/>
        <v>31</v>
      </c>
      <c r="F1099">
        <f t="shared" si="53"/>
        <v>10</v>
      </c>
      <c r="G1099">
        <f t="shared" si="54"/>
        <v>2024</v>
      </c>
      <c r="H1099">
        <f>VLOOKUP(Table7[[#This Row],[Customer_ID]],Table1[#All],3,FALSE)</f>
        <v>61</v>
      </c>
      <c r="I1099" t="str">
        <f>VLOOKUP(Table7[[#This Row],[Customer_ID]],Table1[#All],4,FALSE)</f>
        <v>Female</v>
      </c>
      <c r="J1099" t="str">
        <f>VLOOKUP(Table7[[#This Row],[Customer_ID]],Table1[#All],5,FALSE)</f>
        <v>South Shaun</v>
      </c>
      <c r="K1099" t="str">
        <f>VLOOKUP(Table7[[#This Row],[Customer_ID]],Table1[#All],6,FALSE)</f>
        <v>New Mexico</v>
      </c>
      <c r="L1099" t="str">
        <f>VLOOKUP(Table7[[#This Row],[Customer_ID]],Table1[#All],7,FALSE)</f>
        <v>USA</v>
      </c>
      <c r="M1099" t="str">
        <f>VLOOKUP(Table7[[#This Row],[Customer_ID]],Table1[#All],8,FALSE)</f>
        <v>Gold</v>
      </c>
      <c r="N1099" t="s">
        <v>1543</v>
      </c>
      <c r="O1099" t="str">
        <f>VLOOKUP(Table7[[#This Row],[Product_ID]],Table4_2[#All],3,FALSE)</f>
        <v>Electronics</v>
      </c>
      <c r="P1099" t="str">
        <f>VLOOKUP(Table7[[#This Row],[Product_ID]],Table4_2[#All],4,FALSE)</f>
        <v>Computer</v>
      </c>
      <c r="Q1099">
        <f>VLOOKUP(Table7[[#This Row],[Product_ID]],Table4_2[#All],5,FALSE)</f>
        <v>112.42</v>
      </c>
      <c r="R1099">
        <f>VLOOKUP(Table7[[#This Row],[Product_ID]],Table4_2[#All],6,FALSE)</f>
        <v>416</v>
      </c>
      <c r="S1099" t="s">
        <v>1766</v>
      </c>
      <c r="T1099" t="str">
        <f>VLOOKUP(Table7[[#This Row],[Store_ID]],Table5[#All],2,FALSE)</f>
        <v>Johnson-Wright</v>
      </c>
      <c r="U1099" t="str">
        <f>VLOOKUP(Table7[[#This Row],[Store_ID]],Table5[#All],3,FALSE)</f>
        <v>North</v>
      </c>
      <c r="V1099" t="str">
        <f>VLOOKUP(Table7[[#This Row],[Store_ID]],Table5[#All],4,FALSE)</f>
        <v>Hoodberg</v>
      </c>
      <c r="W1099" t="str">
        <f>VLOOKUP(Table7[[#This Row],[Store_ID]],Table5[#All],5,FALSE)</f>
        <v>Outlet</v>
      </c>
      <c r="X1099">
        <v>2</v>
      </c>
      <c r="Y1099">
        <v>374.42</v>
      </c>
      <c r="Z1099">
        <v>0.21</v>
      </c>
      <c r="AA1099" t="s">
        <v>1829</v>
      </c>
      <c r="AB1099">
        <v>591.58360000000005</v>
      </c>
    </row>
    <row r="1100" spans="1:28" x14ac:dyDescent="0.25">
      <c r="A1100" t="s">
        <v>2924</v>
      </c>
      <c r="B1100" s="2">
        <v>45869</v>
      </c>
      <c r="C1100" t="s">
        <v>1481</v>
      </c>
      <c r="D1100" t="str">
        <f>VLOOKUP(Table7[[#This Row],[Customer_ID]],Table1[#All],2,FALSE)</f>
        <v>Bryan Tran</v>
      </c>
      <c r="E1100">
        <f t="shared" si="52"/>
        <v>31</v>
      </c>
      <c r="F1100">
        <f t="shared" si="53"/>
        <v>7</v>
      </c>
      <c r="G1100">
        <f t="shared" si="54"/>
        <v>2025</v>
      </c>
      <c r="H1100">
        <f>VLOOKUP(Table7[[#This Row],[Customer_ID]],Table1[#All],3,FALSE)</f>
        <v>21</v>
      </c>
      <c r="I1100" t="str">
        <f>VLOOKUP(Table7[[#This Row],[Customer_ID]],Table1[#All],4,FALSE)</f>
        <v>Male</v>
      </c>
      <c r="J1100" t="str">
        <f>VLOOKUP(Table7[[#This Row],[Customer_ID]],Table1[#All],5,FALSE)</f>
        <v>Kelseybury</v>
      </c>
      <c r="K1100" t="str">
        <f>VLOOKUP(Table7[[#This Row],[Customer_ID]],Table1[#All],6,FALSE)</f>
        <v>Georgia</v>
      </c>
      <c r="L1100" t="str">
        <f>VLOOKUP(Table7[[#This Row],[Customer_ID]],Table1[#All],7,FALSE)</f>
        <v>USA</v>
      </c>
      <c r="M1100" t="str">
        <f>VLOOKUP(Table7[[#This Row],[Customer_ID]],Table1[#All],8,FALSE)</f>
        <v>Gold</v>
      </c>
      <c r="N1100" t="s">
        <v>1578</v>
      </c>
      <c r="O1100" t="str">
        <f>VLOOKUP(Table7[[#This Row],[Product_ID]],Table4_2[#All],3,FALSE)</f>
        <v>Electronics</v>
      </c>
      <c r="P1100" t="str">
        <f>VLOOKUP(Table7[[#This Row],[Product_ID]],Table4_2[#All],4,FALSE)</f>
        <v>Appliances</v>
      </c>
      <c r="Q1100">
        <f>VLOOKUP(Table7[[#This Row],[Product_ID]],Table4_2[#All],5,FALSE)</f>
        <v>465.34</v>
      </c>
      <c r="R1100">
        <f>VLOOKUP(Table7[[#This Row],[Product_ID]],Table4_2[#All],6,FALSE)</f>
        <v>301</v>
      </c>
      <c r="S1100" t="s">
        <v>1801</v>
      </c>
      <c r="T1100" t="str">
        <f>VLOOKUP(Table7[[#This Row],[Store_ID]],Table5[#All],2,FALSE)</f>
        <v>Shelton PLC</v>
      </c>
      <c r="U1100" t="str">
        <f>VLOOKUP(Table7[[#This Row],[Store_ID]],Table5[#All],3,FALSE)</f>
        <v>North</v>
      </c>
      <c r="V1100" t="str">
        <f>VLOOKUP(Table7[[#This Row],[Store_ID]],Table5[#All],4,FALSE)</f>
        <v>East Jenniferstad</v>
      </c>
      <c r="W1100" t="str">
        <f>VLOOKUP(Table7[[#This Row],[Store_ID]],Table5[#All],5,FALSE)</f>
        <v>Flagship</v>
      </c>
      <c r="X1100">
        <v>3</v>
      </c>
      <c r="Y1100">
        <v>248.43</v>
      </c>
      <c r="Z1100">
        <v>0.24</v>
      </c>
      <c r="AA1100" t="s">
        <v>1829</v>
      </c>
      <c r="AB1100">
        <v>566.42039999999997</v>
      </c>
    </row>
    <row r="1101" spans="1:28" x14ac:dyDescent="0.25">
      <c r="A1101" t="s">
        <v>2925</v>
      </c>
      <c r="B1101" s="2">
        <v>45631</v>
      </c>
      <c r="C1101" t="s">
        <v>1443</v>
      </c>
      <c r="D1101" t="str">
        <f>VLOOKUP(Table7[[#This Row],[Customer_ID]],Table1[#All],2,FALSE)</f>
        <v>Gregory Curtis</v>
      </c>
      <c r="E1101">
        <f t="shared" si="52"/>
        <v>5</v>
      </c>
      <c r="F1101">
        <f t="shared" si="53"/>
        <v>12</v>
      </c>
      <c r="G1101">
        <f t="shared" si="54"/>
        <v>2024</v>
      </c>
      <c r="H1101">
        <f>VLOOKUP(Table7[[#This Row],[Customer_ID]],Table1[#All],3,FALSE)</f>
        <v>45</v>
      </c>
      <c r="I1101" t="str">
        <f>VLOOKUP(Table7[[#This Row],[Customer_ID]],Table1[#All],4,FALSE)</f>
        <v>Male</v>
      </c>
      <c r="J1101" t="str">
        <f>VLOOKUP(Table7[[#This Row],[Customer_ID]],Table1[#All],5,FALSE)</f>
        <v>Bergermouth</v>
      </c>
      <c r="K1101" t="str">
        <f>VLOOKUP(Table7[[#This Row],[Customer_ID]],Table1[#All],6,FALSE)</f>
        <v>Vermont</v>
      </c>
      <c r="L1101" t="str">
        <f>VLOOKUP(Table7[[#This Row],[Customer_ID]],Table1[#All],7,FALSE)</f>
        <v>USA</v>
      </c>
      <c r="M1101" t="str">
        <f>VLOOKUP(Table7[[#This Row],[Customer_ID]],Table1[#All],8,FALSE)</f>
        <v>Bronze</v>
      </c>
      <c r="N1101" t="s">
        <v>1718</v>
      </c>
      <c r="O1101" t="str">
        <f>VLOOKUP(Table7[[#This Row],[Product_ID]],Table4_2[#All],3,FALSE)</f>
        <v>Clothing</v>
      </c>
      <c r="P1101" t="str">
        <f>VLOOKUP(Table7[[#This Row],[Product_ID]],Table4_2[#All],4,FALSE)</f>
        <v>Accessories</v>
      </c>
      <c r="Q1101">
        <f>VLOOKUP(Table7[[#This Row],[Product_ID]],Table4_2[#All],5,FALSE)</f>
        <v>119.57</v>
      </c>
      <c r="R1101">
        <f>VLOOKUP(Table7[[#This Row],[Product_ID]],Table4_2[#All],6,FALSE)</f>
        <v>210</v>
      </c>
      <c r="S1101" t="s">
        <v>1757</v>
      </c>
      <c r="T1101" t="str">
        <f>VLOOKUP(Table7[[#This Row],[Store_ID]],Table5[#All],2,FALSE)</f>
        <v>Martinez, Adkins and Johnson</v>
      </c>
      <c r="U1101" t="str">
        <f>VLOOKUP(Table7[[#This Row],[Store_ID]],Table5[#All],3,FALSE)</f>
        <v>North</v>
      </c>
      <c r="V1101" t="str">
        <f>VLOOKUP(Table7[[#This Row],[Store_ID]],Table5[#All],4,FALSE)</f>
        <v>Danielmouth</v>
      </c>
      <c r="W1101" t="str">
        <f>VLOOKUP(Table7[[#This Row],[Store_ID]],Table5[#All],5,FALSE)</f>
        <v>Flagship</v>
      </c>
      <c r="X1101">
        <v>1</v>
      </c>
      <c r="Y1101">
        <v>784.46</v>
      </c>
      <c r="Z1101">
        <v>0.14000000000000001</v>
      </c>
      <c r="AA1101" t="s">
        <v>1829</v>
      </c>
      <c r="AB1101">
        <v>674.63560000000007</v>
      </c>
    </row>
    <row r="1102" spans="1:28" x14ac:dyDescent="0.25">
      <c r="A1102" t="s">
        <v>2926</v>
      </c>
      <c r="B1102" s="2">
        <v>45379</v>
      </c>
      <c r="C1102" t="s">
        <v>827</v>
      </c>
      <c r="D1102" t="str">
        <f>VLOOKUP(Table7[[#This Row],[Customer_ID]],Table1[#All],2,FALSE)</f>
        <v>Beth Allen</v>
      </c>
      <c r="E1102">
        <f t="shared" si="52"/>
        <v>28</v>
      </c>
      <c r="F1102">
        <f t="shared" si="53"/>
        <v>3</v>
      </c>
      <c r="G1102">
        <f t="shared" si="54"/>
        <v>2024</v>
      </c>
      <c r="H1102">
        <f>VLOOKUP(Table7[[#This Row],[Customer_ID]],Table1[#All],3,FALSE)</f>
        <v>32</v>
      </c>
      <c r="I1102" t="str">
        <f>VLOOKUP(Table7[[#This Row],[Customer_ID]],Table1[#All],4,FALSE)</f>
        <v>Female</v>
      </c>
      <c r="J1102" t="str">
        <f>VLOOKUP(Table7[[#This Row],[Customer_ID]],Table1[#All],5,FALSE)</f>
        <v>South Kathrynmouth</v>
      </c>
      <c r="K1102" t="str">
        <f>VLOOKUP(Table7[[#This Row],[Customer_ID]],Table1[#All],6,FALSE)</f>
        <v>Oklahoma</v>
      </c>
      <c r="L1102" t="str">
        <f>VLOOKUP(Table7[[#This Row],[Customer_ID]],Table1[#All],7,FALSE)</f>
        <v>USA</v>
      </c>
      <c r="M1102" t="str">
        <f>VLOOKUP(Table7[[#This Row],[Customer_ID]],Table1[#All],8,FALSE)</f>
        <v>Silver</v>
      </c>
      <c r="N1102" t="s">
        <v>1652</v>
      </c>
      <c r="O1102" t="str">
        <f>VLOOKUP(Table7[[#This Row],[Product_ID]],Table4_2[#All],3,FALSE)</f>
        <v>Sports</v>
      </c>
      <c r="P1102" t="str">
        <f>VLOOKUP(Table7[[#This Row],[Product_ID]],Table4_2[#All],4,FALSE)</f>
        <v>Team Sports</v>
      </c>
      <c r="Q1102">
        <f>VLOOKUP(Table7[[#This Row],[Product_ID]],Table4_2[#All],5,FALSE)</f>
        <v>212.26</v>
      </c>
      <c r="R1102">
        <f>VLOOKUP(Table7[[#This Row],[Product_ID]],Table4_2[#All],6,FALSE)</f>
        <v>82</v>
      </c>
      <c r="S1102" t="s">
        <v>1789</v>
      </c>
      <c r="T1102" t="str">
        <f>VLOOKUP(Table7[[#This Row],[Store_ID]],Table5[#All],2,FALSE)</f>
        <v>Hill, Wagner and Ballard</v>
      </c>
      <c r="U1102" t="str">
        <f>VLOOKUP(Table7[[#This Row],[Store_ID]],Table5[#All],3,FALSE)</f>
        <v>East</v>
      </c>
      <c r="V1102" t="str">
        <f>VLOOKUP(Table7[[#This Row],[Store_ID]],Table5[#All],4,FALSE)</f>
        <v>East Davidville</v>
      </c>
      <c r="W1102" t="str">
        <f>VLOOKUP(Table7[[#This Row],[Store_ID]],Table5[#All],5,FALSE)</f>
        <v>Online</v>
      </c>
      <c r="X1102">
        <v>3</v>
      </c>
      <c r="Y1102">
        <v>70.88</v>
      </c>
      <c r="Z1102">
        <v>0.27</v>
      </c>
      <c r="AA1102" t="s">
        <v>1829</v>
      </c>
      <c r="AB1102">
        <v>155.22720000000001</v>
      </c>
    </row>
    <row r="1103" spans="1:28" x14ac:dyDescent="0.25">
      <c r="A1103" t="s">
        <v>2927</v>
      </c>
      <c r="B1103" s="2">
        <v>45641</v>
      </c>
      <c r="C1103" t="s">
        <v>387</v>
      </c>
      <c r="D1103" t="str">
        <f>VLOOKUP(Table7[[#This Row],[Customer_ID]],Table1[#All],2,FALSE)</f>
        <v>Ashley Griffin</v>
      </c>
      <c r="E1103">
        <f t="shared" si="52"/>
        <v>15</v>
      </c>
      <c r="F1103">
        <f t="shared" si="53"/>
        <v>12</v>
      </c>
      <c r="G1103">
        <f t="shared" si="54"/>
        <v>2024</v>
      </c>
      <c r="H1103">
        <f>VLOOKUP(Table7[[#This Row],[Customer_ID]],Table1[#All],3,FALSE)</f>
        <v>40</v>
      </c>
      <c r="I1103" t="str">
        <f>VLOOKUP(Table7[[#This Row],[Customer_ID]],Table1[#All],4,FALSE)</f>
        <v>Female</v>
      </c>
      <c r="J1103" t="str">
        <f>VLOOKUP(Table7[[#This Row],[Customer_ID]],Table1[#All],5,FALSE)</f>
        <v>New Dawnton</v>
      </c>
      <c r="K1103" t="str">
        <f>VLOOKUP(Table7[[#This Row],[Customer_ID]],Table1[#All],6,FALSE)</f>
        <v>Maryland</v>
      </c>
      <c r="L1103" t="str">
        <f>VLOOKUP(Table7[[#This Row],[Customer_ID]],Table1[#All],7,FALSE)</f>
        <v>USA</v>
      </c>
      <c r="M1103" t="str">
        <f>VLOOKUP(Table7[[#This Row],[Customer_ID]],Table1[#All],8,FALSE)</f>
        <v>Gold</v>
      </c>
      <c r="N1103" t="s">
        <v>1562</v>
      </c>
      <c r="O1103" t="str">
        <f>VLOOKUP(Table7[[#This Row],[Product_ID]],Table4_2[#All],3,FALSE)</f>
        <v>Electronics</v>
      </c>
      <c r="P1103" t="str">
        <f>VLOOKUP(Table7[[#This Row],[Product_ID]],Table4_2[#All],4,FALSE)</f>
        <v>Audio</v>
      </c>
      <c r="Q1103">
        <f>VLOOKUP(Table7[[#This Row],[Product_ID]],Table4_2[#All],5,FALSE)</f>
        <v>439.07</v>
      </c>
      <c r="R1103">
        <f>VLOOKUP(Table7[[#This Row],[Product_ID]],Table4_2[#All],6,FALSE)</f>
        <v>142</v>
      </c>
      <c r="S1103" t="s">
        <v>1757</v>
      </c>
      <c r="T1103" t="str">
        <f>VLOOKUP(Table7[[#This Row],[Store_ID]],Table5[#All],2,FALSE)</f>
        <v>Martinez, Adkins and Johnson</v>
      </c>
      <c r="U1103" t="str">
        <f>VLOOKUP(Table7[[#This Row],[Store_ID]],Table5[#All],3,FALSE)</f>
        <v>North</v>
      </c>
      <c r="V1103" t="str">
        <f>VLOOKUP(Table7[[#This Row],[Store_ID]],Table5[#All],4,FALSE)</f>
        <v>Danielmouth</v>
      </c>
      <c r="W1103" t="str">
        <f>VLOOKUP(Table7[[#This Row],[Store_ID]],Table5[#All],5,FALSE)</f>
        <v>Flagship</v>
      </c>
      <c r="X1103">
        <v>3</v>
      </c>
      <c r="Y1103">
        <v>324.29000000000002</v>
      </c>
      <c r="Z1103">
        <v>0.16</v>
      </c>
      <c r="AA1103" t="s">
        <v>1829</v>
      </c>
      <c r="AB1103">
        <v>817.21080000000006</v>
      </c>
    </row>
    <row r="1104" spans="1:28" x14ac:dyDescent="0.25">
      <c r="A1104" t="s">
        <v>2928</v>
      </c>
      <c r="B1104" s="2">
        <v>45842</v>
      </c>
      <c r="C1104" t="s">
        <v>478</v>
      </c>
      <c r="D1104" t="str">
        <f>VLOOKUP(Table7[[#This Row],[Customer_ID]],Table1[#All],2,FALSE)</f>
        <v>Cristian Wright</v>
      </c>
      <c r="E1104">
        <f t="shared" si="52"/>
        <v>4</v>
      </c>
      <c r="F1104">
        <f t="shared" si="53"/>
        <v>7</v>
      </c>
      <c r="G1104">
        <f t="shared" si="54"/>
        <v>2025</v>
      </c>
      <c r="H1104">
        <f>VLOOKUP(Table7[[#This Row],[Customer_ID]],Table1[#All],3,FALSE)</f>
        <v>30</v>
      </c>
      <c r="I1104" t="str">
        <f>VLOOKUP(Table7[[#This Row],[Customer_ID]],Table1[#All],4,FALSE)</f>
        <v>Male</v>
      </c>
      <c r="J1104" t="str">
        <f>VLOOKUP(Table7[[#This Row],[Customer_ID]],Table1[#All],5,FALSE)</f>
        <v>Port Denise</v>
      </c>
      <c r="K1104" t="str">
        <f>VLOOKUP(Table7[[#This Row],[Customer_ID]],Table1[#All],6,FALSE)</f>
        <v>California</v>
      </c>
      <c r="L1104" t="str">
        <f>VLOOKUP(Table7[[#This Row],[Customer_ID]],Table1[#All],7,FALSE)</f>
        <v>USA</v>
      </c>
      <c r="M1104" t="str">
        <f>VLOOKUP(Table7[[#This Row],[Customer_ID]],Table1[#All],8,FALSE)</f>
        <v>Bronze</v>
      </c>
      <c r="N1104" t="s">
        <v>1578</v>
      </c>
      <c r="O1104" t="str">
        <f>VLOOKUP(Table7[[#This Row],[Product_ID]],Table4_2[#All],3,FALSE)</f>
        <v>Electronics</v>
      </c>
      <c r="P1104" t="str">
        <f>VLOOKUP(Table7[[#This Row],[Product_ID]],Table4_2[#All],4,FALSE)</f>
        <v>Appliances</v>
      </c>
      <c r="Q1104">
        <f>VLOOKUP(Table7[[#This Row],[Product_ID]],Table4_2[#All],5,FALSE)</f>
        <v>465.34</v>
      </c>
      <c r="R1104">
        <f>VLOOKUP(Table7[[#This Row],[Product_ID]],Table4_2[#All],6,FALSE)</f>
        <v>301</v>
      </c>
      <c r="S1104" t="s">
        <v>1766</v>
      </c>
      <c r="T1104" t="str">
        <f>VLOOKUP(Table7[[#This Row],[Store_ID]],Table5[#All],2,FALSE)</f>
        <v>Johnson-Wright</v>
      </c>
      <c r="U1104" t="str">
        <f>VLOOKUP(Table7[[#This Row],[Store_ID]],Table5[#All],3,FALSE)</f>
        <v>North</v>
      </c>
      <c r="V1104" t="str">
        <f>VLOOKUP(Table7[[#This Row],[Store_ID]],Table5[#All],4,FALSE)</f>
        <v>Hoodberg</v>
      </c>
      <c r="W1104" t="str">
        <f>VLOOKUP(Table7[[#This Row],[Store_ID]],Table5[#All],5,FALSE)</f>
        <v>Outlet</v>
      </c>
      <c r="X1104">
        <v>4</v>
      </c>
      <c r="Y1104">
        <v>243.92</v>
      </c>
      <c r="Z1104">
        <v>0.02</v>
      </c>
      <c r="AA1104" t="s">
        <v>1826</v>
      </c>
      <c r="AB1104">
        <v>956.16639999999995</v>
      </c>
    </row>
    <row r="1105" spans="1:28" x14ac:dyDescent="0.25">
      <c r="A1105" t="s">
        <v>2929</v>
      </c>
      <c r="B1105" s="2">
        <v>45257</v>
      </c>
      <c r="C1105" t="s">
        <v>1172</v>
      </c>
      <c r="D1105" t="str">
        <f>VLOOKUP(Table7[[#This Row],[Customer_ID]],Table1[#All],2,FALSE)</f>
        <v>Joshua Bell</v>
      </c>
      <c r="E1105">
        <f t="shared" si="52"/>
        <v>27</v>
      </c>
      <c r="F1105">
        <f t="shared" si="53"/>
        <v>11</v>
      </c>
      <c r="G1105">
        <f t="shared" si="54"/>
        <v>2023</v>
      </c>
      <c r="H1105">
        <f>VLOOKUP(Table7[[#This Row],[Customer_ID]],Table1[#All],3,FALSE)</f>
        <v>26</v>
      </c>
      <c r="I1105" t="str">
        <f>VLOOKUP(Table7[[#This Row],[Customer_ID]],Table1[#All],4,FALSE)</f>
        <v>Male</v>
      </c>
      <c r="J1105" t="str">
        <f>VLOOKUP(Table7[[#This Row],[Customer_ID]],Table1[#All],5,FALSE)</f>
        <v>Port Richardshire</v>
      </c>
      <c r="K1105" t="str">
        <f>VLOOKUP(Table7[[#This Row],[Customer_ID]],Table1[#All],6,FALSE)</f>
        <v>Minnesota</v>
      </c>
      <c r="L1105" t="str">
        <f>VLOOKUP(Table7[[#This Row],[Customer_ID]],Table1[#All],7,FALSE)</f>
        <v>USA</v>
      </c>
      <c r="M1105" t="str">
        <f>VLOOKUP(Table7[[#This Row],[Customer_ID]],Table1[#All],8,FALSE)</f>
        <v>Platinum</v>
      </c>
      <c r="N1105" t="s">
        <v>1604</v>
      </c>
      <c r="O1105" t="str">
        <f>VLOOKUP(Table7[[#This Row],[Product_ID]],Table4_2[#All],3,FALSE)</f>
        <v>Sports</v>
      </c>
      <c r="P1105" t="str">
        <f>VLOOKUP(Table7[[#This Row],[Product_ID]],Table4_2[#All],4,FALSE)</f>
        <v>Accessories</v>
      </c>
      <c r="Q1105">
        <f>VLOOKUP(Table7[[#This Row],[Product_ID]],Table4_2[#All],5,FALSE)</f>
        <v>38.76</v>
      </c>
      <c r="R1105">
        <f>VLOOKUP(Table7[[#This Row],[Product_ID]],Table4_2[#All],6,FALSE)</f>
        <v>137</v>
      </c>
      <c r="S1105" t="s">
        <v>1797</v>
      </c>
      <c r="T1105" t="str">
        <f>VLOOKUP(Table7[[#This Row],[Store_ID]],Table5[#All],2,FALSE)</f>
        <v>Gardner, Humphrey and Contreras</v>
      </c>
      <c r="U1105" t="str">
        <f>VLOOKUP(Table7[[#This Row],[Store_ID]],Table5[#All],3,FALSE)</f>
        <v>East</v>
      </c>
      <c r="V1105" t="str">
        <f>VLOOKUP(Table7[[#This Row],[Store_ID]],Table5[#All],4,FALSE)</f>
        <v>Johnsonville</v>
      </c>
      <c r="W1105" t="str">
        <f>VLOOKUP(Table7[[#This Row],[Store_ID]],Table5[#All],5,FALSE)</f>
        <v>Flagship</v>
      </c>
      <c r="X1105">
        <v>1</v>
      </c>
      <c r="Y1105">
        <v>664.35</v>
      </c>
      <c r="Z1105">
        <v>0</v>
      </c>
      <c r="AA1105" t="s">
        <v>1824</v>
      </c>
      <c r="AB1105">
        <v>664.35</v>
      </c>
    </row>
    <row r="1106" spans="1:28" x14ac:dyDescent="0.25">
      <c r="A1106" t="s">
        <v>2930</v>
      </c>
      <c r="B1106" s="2">
        <v>45468</v>
      </c>
      <c r="C1106" t="s">
        <v>1199</v>
      </c>
      <c r="D1106" t="str">
        <f>VLOOKUP(Table7[[#This Row],[Customer_ID]],Table1[#All],2,FALSE)</f>
        <v>Andrew Mason</v>
      </c>
      <c r="E1106">
        <f t="shared" si="52"/>
        <v>25</v>
      </c>
      <c r="F1106">
        <f t="shared" si="53"/>
        <v>6</v>
      </c>
      <c r="G1106">
        <f t="shared" si="54"/>
        <v>2024</v>
      </c>
      <c r="H1106">
        <f>VLOOKUP(Table7[[#This Row],[Customer_ID]],Table1[#All],3,FALSE)</f>
        <v>52</v>
      </c>
      <c r="I1106" t="str">
        <f>VLOOKUP(Table7[[#This Row],[Customer_ID]],Table1[#All],4,FALSE)</f>
        <v>Female</v>
      </c>
      <c r="J1106" t="str">
        <f>VLOOKUP(Table7[[#This Row],[Customer_ID]],Table1[#All],5,FALSE)</f>
        <v>North Michael</v>
      </c>
      <c r="K1106" t="str">
        <f>VLOOKUP(Table7[[#This Row],[Customer_ID]],Table1[#All],6,FALSE)</f>
        <v>Iowa</v>
      </c>
      <c r="L1106" t="str">
        <f>VLOOKUP(Table7[[#This Row],[Customer_ID]],Table1[#All],7,FALSE)</f>
        <v>USA</v>
      </c>
      <c r="M1106" t="str">
        <f>VLOOKUP(Table7[[#This Row],[Customer_ID]],Table1[#All],8,FALSE)</f>
        <v>Bronze</v>
      </c>
      <c r="N1106" t="s">
        <v>1590</v>
      </c>
      <c r="O1106" t="str">
        <f>VLOOKUP(Table7[[#This Row],[Product_ID]],Table4_2[#All],3,FALSE)</f>
        <v>Home</v>
      </c>
      <c r="P1106" t="str">
        <f>VLOOKUP(Table7[[#This Row],[Product_ID]],Table4_2[#All],4,FALSE)</f>
        <v>Storage</v>
      </c>
      <c r="Q1106">
        <f>VLOOKUP(Table7[[#This Row],[Product_ID]],Table4_2[#All],5,FALSE)</f>
        <v>123.46</v>
      </c>
      <c r="R1106">
        <f>VLOOKUP(Table7[[#This Row],[Product_ID]],Table4_2[#All],6,FALSE)</f>
        <v>76</v>
      </c>
      <c r="S1106" t="s">
        <v>1789</v>
      </c>
      <c r="T1106" t="str">
        <f>VLOOKUP(Table7[[#This Row],[Store_ID]],Table5[#All],2,FALSE)</f>
        <v>Hill, Wagner and Ballard</v>
      </c>
      <c r="U1106" t="str">
        <f>VLOOKUP(Table7[[#This Row],[Store_ID]],Table5[#All],3,FALSE)</f>
        <v>East</v>
      </c>
      <c r="V1106" t="str">
        <f>VLOOKUP(Table7[[#This Row],[Store_ID]],Table5[#All],4,FALSE)</f>
        <v>East Davidville</v>
      </c>
      <c r="W1106" t="str">
        <f>VLOOKUP(Table7[[#This Row],[Store_ID]],Table5[#All],5,FALSE)</f>
        <v>Online</v>
      </c>
      <c r="X1106">
        <v>2</v>
      </c>
      <c r="Y1106">
        <v>218.07</v>
      </c>
      <c r="Z1106">
        <v>0.19</v>
      </c>
      <c r="AA1106" t="s">
        <v>1826</v>
      </c>
      <c r="AB1106">
        <v>353.27339999999998</v>
      </c>
    </row>
    <row r="1107" spans="1:28" x14ac:dyDescent="0.25">
      <c r="A1107" t="s">
        <v>2931</v>
      </c>
      <c r="B1107" s="2">
        <v>45228</v>
      </c>
      <c r="C1107" t="s">
        <v>1196</v>
      </c>
      <c r="D1107" t="str">
        <f>VLOOKUP(Table7[[#This Row],[Customer_ID]],Table1[#All],2,FALSE)</f>
        <v>Kristine Higgins</v>
      </c>
      <c r="E1107">
        <f t="shared" si="52"/>
        <v>29</v>
      </c>
      <c r="F1107">
        <f t="shared" si="53"/>
        <v>10</v>
      </c>
      <c r="G1107">
        <f t="shared" si="54"/>
        <v>2023</v>
      </c>
      <c r="H1107">
        <f>VLOOKUP(Table7[[#This Row],[Customer_ID]],Table1[#All],3,FALSE)</f>
        <v>27</v>
      </c>
      <c r="I1107" t="str">
        <f>VLOOKUP(Table7[[#This Row],[Customer_ID]],Table1[#All],4,FALSE)</f>
        <v>Female</v>
      </c>
      <c r="J1107" t="str">
        <f>VLOOKUP(Table7[[#This Row],[Customer_ID]],Table1[#All],5,FALSE)</f>
        <v>Jennifertown</v>
      </c>
      <c r="K1107" t="str">
        <f>VLOOKUP(Table7[[#This Row],[Customer_ID]],Table1[#All],6,FALSE)</f>
        <v>South Carolina</v>
      </c>
      <c r="L1107" t="str">
        <f>VLOOKUP(Table7[[#This Row],[Customer_ID]],Table1[#All],7,FALSE)</f>
        <v>USA</v>
      </c>
      <c r="M1107" t="str">
        <f>VLOOKUP(Table7[[#This Row],[Customer_ID]],Table1[#All],8,FALSE)</f>
        <v>Silver</v>
      </c>
      <c r="N1107" t="s">
        <v>1578</v>
      </c>
      <c r="O1107" t="str">
        <f>VLOOKUP(Table7[[#This Row],[Product_ID]],Table4_2[#All],3,FALSE)</f>
        <v>Electronics</v>
      </c>
      <c r="P1107" t="str">
        <f>VLOOKUP(Table7[[#This Row],[Product_ID]],Table4_2[#All],4,FALSE)</f>
        <v>Appliances</v>
      </c>
      <c r="Q1107">
        <f>VLOOKUP(Table7[[#This Row],[Product_ID]],Table4_2[#All],5,FALSE)</f>
        <v>465.34</v>
      </c>
      <c r="R1107">
        <f>VLOOKUP(Table7[[#This Row],[Product_ID]],Table4_2[#All],6,FALSE)</f>
        <v>301</v>
      </c>
      <c r="S1107" t="s">
        <v>1766</v>
      </c>
      <c r="T1107" t="str">
        <f>VLOOKUP(Table7[[#This Row],[Store_ID]],Table5[#All],2,FALSE)</f>
        <v>Johnson-Wright</v>
      </c>
      <c r="U1107" t="str">
        <f>VLOOKUP(Table7[[#This Row],[Store_ID]],Table5[#All],3,FALSE)</f>
        <v>North</v>
      </c>
      <c r="V1107" t="str">
        <f>VLOOKUP(Table7[[#This Row],[Store_ID]],Table5[#All],4,FALSE)</f>
        <v>Hoodberg</v>
      </c>
      <c r="W1107" t="str">
        <f>VLOOKUP(Table7[[#This Row],[Store_ID]],Table5[#All],5,FALSE)</f>
        <v>Outlet</v>
      </c>
      <c r="X1107">
        <v>4</v>
      </c>
      <c r="Y1107">
        <v>921.83</v>
      </c>
      <c r="Z1107">
        <v>0.27</v>
      </c>
      <c r="AA1107" t="s">
        <v>1824</v>
      </c>
      <c r="AB1107">
        <v>2691.7435999999998</v>
      </c>
    </row>
    <row r="1108" spans="1:28" x14ac:dyDescent="0.25">
      <c r="A1108" t="s">
        <v>2932</v>
      </c>
      <c r="B1108" s="2">
        <v>45661</v>
      </c>
      <c r="C1108" t="s">
        <v>559</v>
      </c>
      <c r="D1108" t="str">
        <f>VLOOKUP(Table7[[#This Row],[Customer_ID]],Table1[#All],2,FALSE)</f>
        <v>Daniel Contreras</v>
      </c>
      <c r="E1108">
        <f t="shared" si="52"/>
        <v>4</v>
      </c>
      <c r="F1108">
        <f t="shared" si="53"/>
        <v>1</v>
      </c>
      <c r="G1108">
        <f t="shared" si="54"/>
        <v>2025</v>
      </c>
      <c r="H1108">
        <f>VLOOKUP(Table7[[#This Row],[Customer_ID]],Table1[#All],3,FALSE)</f>
        <v>36</v>
      </c>
      <c r="I1108" t="str">
        <f>VLOOKUP(Table7[[#This Row],[Customer_ID]],Table1[#All],4,FALSE)</f>
        <v>Female</v>
      </c>
      <c r="J1108" t="str">
        <f>VLOOKUP(Table7[[#This Row],[Customer_ID]],Table1[#All],5,FALSE)</f>
        <v>Robertview</v>
      </c>
      <c r="K1108" t="str">
        <f>VLOOKUP(Table7[[#This Row],[Customer_ID]],Table1[#All],6,FALSE)</f>
        <v>Florida</v>
      </c>
      <c r="L1108" t="str">
        <f>VLOOKUP(Table7[[#This Row],[Customer_ID]],Table1[#All],7,FALSE)</f>
        <v>USA</v>
      </c>
      <c r="M1108" t="str">
        <f>VLOOKUP(Table7[[#This Row],[Customer_ID]],Table1[#All],8,FALSE)</f>
        <v>Platinum</v>
      </c>
      <c r="N1108" t="s">
        <v>1648</v>
      </c>
      <c r="O1108" t="str">
        <f>VLOOKUP(Table7[[#This Row],[Product_ID]],Table4_2[#All],3,FALSE)</f>
        <v>Sports</v>
      </c>
      <c r="P1108" t="str">
        <f>VLOOKUP(Table7[[#This Row],[Product_ID]],Table4_2[#All],4,FALSE)</f>
        <v>Fitness</v>
      </c>
      <c r="Q1108">
        <f>VLOOKUP(Table7[[#This Row],[Product_ID]],Table4_2[#All],5,FALSE)</f>
        <v>190.29</v>
      </c>
      <c r="R1108">
        <f>VLOOKUP(Table7[[#This Row],[Product_ID]],Table4_2[#All],6,FALSE)</f>
        <v>260</v>
      </c>
      <c r="S1108" t="s">
        <v>1757</v>
      </c>
      <c r="T1108" t="str">
        <f>VLOOKUP(Table7[[#This Row],[Store_ID]],Table5[#All],2,FALSE)</f>
        <v>Martinez, Adkins and Johnson</v>
      </c>
      <c r="U1108" t="str">
        <f>VLOOKUP(Table7[[#This Row],[Store_ID]],Table5[#All],3,FALSE)</f>
        <v>North</v>
      </c>
      <c r="V1108" t="str">
        <f>VLOOKUP(Table7[[#This Row],[Store_ID]],Table5[#All],4,FALSE)</f>
        <v>Danielmouth</v>
      </c>
      <c r="W1108" t="str">
        <f>VLOOKUP(Table7[[#This Row],[Store_ID]],Table5[#All],5,FALSE)</f>
        <v>Flagship</v>
      </c>
      <c r="X1108">
        <v>3</v>
      </c>
      <c r="Y1108">
        <v>326.2</v>
      </c>
      <c r="Z1108">
        <v>0.22</v>
      </c>
      <c r="AA1108" t="s">
        <v>1829</v>
      </c>
      <c r="AB1108">
        <v>763.30799999999999</v>
      </c>
    </row>
    <row r="1109" spans="1:28" x14ac:dyDescent="0.25">
      <c r="A1109" t="s">
        <v>2933</v>
      </c>
      <c r="B1109" s="2">
        <v>45701</v>
      </c>
      <c r="C1109" t="s">
        <v>1414</v>
      </c>
      <c r="D1109" t="str">
        <f>VLOOKUP(Table7[[#This Row],[Customer_ID]],Table1[#All],2,FALSE)</f>
        <v>Kelly Garrett</v>
      </c>
      <c r="E1109">
        <f t="shared" si="52"/>
        <v>13</v>
      </c>
      <c r="F1109">
        <f t="shared" si="53"/>
        <v>2</v>
      </c>
      <c r="G1109">
        <f t="shared" si="54"/>
        <v>2025</v>
      </c>
      <c r="H1109">
        <f>VLOOKUP(Table7[[#This Row],[Customer_ID]],Table1[#All],3,FALSE)</f>
        <v>62</v>
      </c>
      <c r="I1109" t="str">
        <f>VLOOKUP(Table7[[#This Row],[Customer_ID]],Table1[#All],4,FALSE)</f>
        <v>Female</v>
      </c>
      <c r="J1109" t="str">
        <f>VLOOKUP(Table7[[#This Row],[Customer_ID]],Table1[#All],5,FALSE)</f>
        <v>Port Taylorberg</v>
      </c>
      <c r="K1109" t="str">
        <f>VLOOKUP(Table7[[#This Row],[Customer_ID]],Table1[#All],6,FALSE)</f>
        <v>Pennsylvania</v>
      </c>
      <c r="L1109" t="str">
        <f>VLOOKUP(Table7[[#This Row],[Customer_ID]],Table1[#All],7,FALSE)</f>
        <v>USA</v>
      </c>
      <c r="M1109" t="str">
        <f>VLOOKUP(Table7[[#This Row],[Customer_ID]],Table1[#All],8,FALSE)</f>
        <v>Silver</v>
      </c>
      <c r="N1109" t="s">
        <v>1582</v>
      </c>
      <c r="O1109" t="str">
        <f>VLOOKUP(Table7[[#This Row],[Product_ID]],Table4_2[#All],3,FALSE)</f>
        <v>Sports</v>
      </c>
      <c r="P1109" t="str">
        <f>VLOOKUP(Table7[[#This Row],[Product_ID]],Table4_2[#All],4,FALSE)</f>
        <v>Accessories</v>
      </c>
      <c r="Q1109">
        <f>VLOOKUP(Table7[[#This Row],[Product_ID]],Table4_2[#All],5,FALSE)</f>
        <v>144.53</v>
      </c>
      <c r="R1109">
        <f>VLOOKUP(Table7[[#This Row],[Product_ID]],Table4_2[#All],6,FALSE)</f>
        <v>367</v>
      </c>
      <c r="S1109" t="s">
        <v>1813</v>
      </c>
      <c r="T1109" t="str">
        <f>VLOOKUP(Table7[[#This Row],[Store_ID]],Table5[#All],2,FALSE)</f>
        <v>Mann-Austin</v>
      </c>
      <c r="U1109" t="str">
        <f>VLOOKUP(Table7[[#This Row],[Store_ID]],Table5[#All],3,FALSE)</f>
        <v>East</v>
      </c>
      <c r="V1109" t="str">
        <f>VLOOKUP(Table7[[#This Row],[Store_ID]],Table5[#All],4,FALSE)</f>
        <v>Vasquezborough</v>
      </c>
      <c r="W1109" t="str">
        <f>VLOOKUP(Table7[[#This Row],[Store_ID]],Table5[#All],5,FALSE)</f>
        <v>Online</v>
      </c>
      <c r="X1109">
        <v>1</v>
      </c>
      <c r="Y1109">
        <v>244.25</v>
      </c>
      <c r="Z1109">
        <v>0.09</v>
      </c>
      <c r="AA1109" t="s">
        <v>1826</v>
      </c>
      <c r="AB1109">
        <v>222.26750000000001</v>
      </c>
    </row>
    <row r="1110" spans="1:28" x14ac:dyDescent="0.25">
      <c r="A1110" t="s">
        <v>2934</v>
      </c>
      <c r="B1110" s="2">
        <v>45448</v>
      </c>
      <c r="C1110" t="s">
        <v>1154</v>
      </c>
      <c r="D1110" t="str">
        <f>VLOOKUP(Table7[[#This Row],[Customer_ID]],Table1[#All],2,FALSE)</f>
        <v>Gregory Allen</v>
      </c>
      <c r="E1110">
        <f t="shared" si="52"/>
        <v>5</v>
      </c>
      <c r="F1110">
        <f t="shared" si="53"/>
        <v>6</v>
      </c>
      <c r="G1110">
        <f t="shared" si="54"/>
        <v>2024</v>
      </c>
      <c r="H1110">
        <f>VLOOKUP(Table7[[#This Row],[Customer_ID]],Table1[#All],3,FALSE)</f>
        <v>20</v>
      </c>
      <c r="I1110" t="str">
        <f>VLOOKUP(Table7[[#This Row],[Customer_ID]],Table1[#All],4,FALSE)</f>
        <v>Female</v>
      </c>
      <c r="J1110" t="str">
        <f>VLOOKUP(Table7[[#This Row],[Customer_ID]],Table1[#All],5,FALSE)</f>
        <v>West Bruce</v>
      </c>
      <c r="K1110" t="str">
        <f>VLOOKUP(Table7[[#This Row],[Customer_ID]],Table1[#All],6,FALSE)</f>
        <v>Vermont</v>
      </c>
      <c r="L1110" t="str">
        <f>VLOOKUP(Table7[[#This Row],[Customer_ID]],Table1[#All],7,FALSE)</f>
        <v>USA</v>
      </c>
      <c r="M1110" t="str">
        <f>VLOOKUP(Table7[[#This Row],[Customer_ID]],Table1[#All],8,FALSE)</f>
        <v>Platinum</v>
      </c>
      <c r="N1110" t="s">
        <v>1670</v>
      </c>
      <c r="O1110" t="str">
        <f>VLOOKUP(Table7[[#This Row],[Product_ID]],Table4_2[#All],3,FALSE)</f>
        <v>Sports</v>
      </c>
      <c r="P1110" t="str">
        <f>VLOOKUP(Table7[[#This Row],[Product_ID]],Table4_2[#All],4,FALSE)</f>
        <v>Equipment</v>
      </c>
      <c r="Q1110">
        <f>VLOOKUP(Table7[[#This Row],[Product_ID]],Table4_2[#All],5,FALSE)</f>
        <v>103.45</v>
      </c>
      <c r="R1110">
        <f>VLOOKUP(Table7[[#This Row],[Product_ID]],Table4_2[#All],6,FALSE)</f>
        <v>465</v>
      </c>
      <c r="S1110" t="s">
        <v>1789</v>
      </c>
      <c r="T1110" t="str">
        <f>VLOOKUP(Table7[[#This Row],[Store_ID]],Table5[#All],2,FALSE)</f>
        <v>Hill, Wagner and Ballard</v>
      </c>
      <c r="U1110" t="str">
        <f>VLOOKUP(Table7[[#This Row],[Store_ID]],Table5[#All],3,FALSE)</f>
        <v>East</v>
      </c>
      <c r="V1110" t="str">
        <f>VLOOKUP(Table7[[#This Row],[Store_ID]],Table5[#All],4,FALSE)</f>
        <v>East Davidville</v>
      </c>
      <c r="W1110" t="str">
        <f>VLOOKUP(Table7[[#This Row],[Store_ID]],Table5[#All],5,FALSE)</f>
        <v>Online</v>
      </c>
      <c r="X1110">
        <v>3</v>
      </c>
      <c r="Y1110">
        <v>808.87</v>
      </c>
      <c r="Z1110">
        <v>0.12</v>
      </c>
      <c r="AA1110" t="s">
        <v>1829</v>
      </c>
      <c r="AB1110">
        <v>2135.4168</v>
      </c>
    </row>
    <row r="1111" spans="1:28" x14ac:dyDescent="0.25">
      <c r="A1111" t="s">
        <v>2935</v>
      </c>
      <c r="B1111" s="2">
        <v>45387</v>
      </c>
      <c r="C1111" t="s">
        <v>1062</v>
      </c>
      <c r="D1111" t="str">
        <f>VLOOKUP(Table7[[#This Row],[Customer_ID]],Table1[#All],2,FALSE)</f>
        <v>Jasmine Snyder</v>
      </c>
      <c r="E1111">
        <f t="shared" si="52"/>
        <v>5</v>
      </c>
      <c r="F1111">
        <f t="shared" si="53"/>
        <v>4</v>
      </c>
      <c r="G1111">
        <f t="shared" si="54"/>
        <v>2024</v>
      </c>
      <c r="H1111">
        <f>VLOOKUP(Table7[[#This Row],[Customer_ID]],Table1[#All],3,FALSE)</f>
        <v>46</v>
      </c>
      <c r="I1111" t="str">
        <f>VLOOKUP(Table7[[#This Row],[Customer_ID]],Table1[#All],4,FALSE)</f>
        <v>Female</v>
      </c>
      <c r="J1111" t="str">
        <f>VLOOKUP(Table7[[#This Row],[Customer_ID]],Table1[#All],5,FALSE)</f>
        <v>Hudsonfort</v>
      </c>
      <c r="K1111" t="str">
        <f>VLOOKUP(Table7[[#This Row],[Customer_ID]],Table1[#All],6,FALSE)</f>
        <v>Connecticut</v>
      </c>
      <c r="L1111" t="str">
        <f>VLOOKUP(Table7[[#This Row],[Customer_ID]],Table1[#All],7,FALSE)</f>
        <v>USA</v>
      </c>
      <c r="M1111" t="str">
        <f>VLOOKUP(Table7[[#This Row],[Customer_ID]],Table1[#All],8,FALSE)</f>
        <v>Silver</v>
      </c>
      <c r="N1111" t="s">
        <v>1610</v>
      </c>
      <c r="O1111" t="str">
        <f>VLOOKUP(Table7[[#This Row],[Product_ID]],Table4_2[#All],3,FALSE)</f>
        <v>Sports</v>
      </c>
      <c r="P1111" t="str">
        <f>VLOOKUP(Table7[[#This Row],[Product_ID]],Table4_2[#All],4,FALSE)</f>
        <v>Team Sports</v>
      </c>
      <c r="Q1111">
        <f>VLOOKUP(Table7[[#This Row],[Product_ID]],Table4_2[#All],5,FALSE)</f>
        <v>204.39</v>
      </c>
      <c r="R1111">
        <f>VLOOKUP(Table7[[#This Row],[Product_ID]],Table4_2[#All],6,FALSE)</f>
        <v>281</v>
      </c>
      <c r="S1111" t="s">
        <v>1761</v>
      </c>
      <c r="T1111" t="str">
        <f>VLOOKUP(Table7[[#This Row],[Store_ID]],Table5[#All],2,FALSE)</f>
        <v>Black-Horn</v>
      </c>
      <c r="U1111" t="str">
        <f>VLOOKUP(Table7[[#This Row],[Store_ID]],Table5[#All],3,FALSE)</f>
        <v>South</v>
      </c>
      <c r="V1111" t="str">
        <f>VLOOKUP(Table7[[#This Row],[Store_ID]],Table5[#All],4,FALSE)</f>
        <v>North Nancyview</v>
      </c>
      <c r="W1111" t="str">
        <f>VLOOKUP(Table7[[#This Row],[Store_ID]],Table5[#All],5,FALSE)</f>
        <v>Outlet</v>
      </c>
      <c r="X1111">
        <v>3</v>
      </c>
      <c r="Y1111">
        <v>826.15</v>
      </c>
      <c r="Z1111">
        <v>0</v>
      </c>
      <c r="AA1111" t="s">
        <v>1826</v>
      </c>
      <c r="AB1111">
        <v>2478.4499999999998</v>
      </c>
    </row>
    <row r="1112" spans="1:28" x14ac:dyDescent="0.25">
      <c r="A1112" t="s">
        <v>2936</v>
      </c>
      <c r="B1112" s="2">
        <v>45652</v>
      </c>
      <c r="C1112" t="s">
        <v>616</v>
      </c>
      <c r="D1112" t="str">
        <f>VLOOKUP(Table7[[#This Row],[Customer_ID]],Table1[#All],2,FALSE)</f>
        <v>Dr. Suzanne Bullock</v>
      </c>
      <c r="E1112">
        <f t="shared" si="52"/>
        <v>26</v>
      </c>
      <c r="F1112">
        <f t="shared" si="53"/>
        <v>12</v>
      </c>
      <c r="G1112">
        <f t="shared" si="54"/>
        <v>2024</v>
      </c>
      <c r="H1112">
        <f>VLOOKUP(Table7[[#This Row],[Customer_ID]],Table1[#All],3,FALSE)</f>
        <v>60</v>
      </c>
      <c r="I1112" t="str">
        <f>VLOOKUP(Table7[[#This Row],[Customer_ID]],Table1[#All],4,FALSE)</f>
        <v>Female</v>
      </c>
      <c r="J1112" t="str">
        <f>VLOOKUP(Table7[[#This Row],[Customer_ID]],Table1[#All],5,FALSE)</f>
        <v>Lake Blaketon</v>
      </c>
      <c r="K1112" t="str">
        <f>VLOOKUP(Table7[[#This Row],[Customer_ID]],Table1[#All],6,FALSE)</f>
        <v>Alabama</v>
      </c>
      <c r="L1112" t="str">
        <f>VLOOKUP(Table7[[#This Row],[Customer_ID]],Table1[#All],7,FALSE)</f>
        <v>USA</v>
      </c>
      <c r="M1112" t="str">
        <f>VLOOKUP(Table7[[#This Row],[Customer_ID]],Table1[#All],8,FALSE)</f>
        <v>Platinum</v>
      </c>
      <c r="N1112" t="s">
        <v>1596</v>
      </c>
      <c r="O1112" t="str">
        <f>VLOOKUP(Table7[[#This Row],[Product_ID]],Table4_2[#All],3,FALSE)</f>
        <v>Sports</v>
      </c>
      <c r="P1112" t="str">
        <f>VLOOKUP(Table7[[#This Row],[Product_ID]],Table4_2[#All],4,FALSE)</f>
        <v>Outdoor</v>
      </c>
      <c r="Q1112">
        <f>VLOOKUP(Table7[[#This Row],[Product_ID]],Table4_2[#All],5,FALSE)</f>
        <v>166.06</v>
      </c>
      <c r="R1112">
        <f>VLOOKUP(Table7[[#This Row],[Product_ID]],Table4_2[#All],6,FALSE)</f>
        <v>340</v>
      </c>
      <c r="S1112" t="s">
        <v>1813</v>
      </c>
      <c r="T1112" t="str">
        <f>VLOOKUP(Table7[[#This Row],[Store_ID]],Table5[#All],2,FALSE)</f>
        <v>Mann-Austin</v>
      </c>
      <c r="U1112" t="str">
        <f>VLOOKUP(Table7[[#This Row],[Store_ID]],Table5[#All],3,FALSE)</f>
        <v>East</v>
      </c>
      <c r="V1112" t="str">
        <f>VLOOKUP(Table7[[#This Row],[Store_ID]],Table5[#All],4,FALSE)</f>
        <v>Vasquezborough</v>
      </c>
      <c r="W1112" t="str">
        <f>VLOOKUP(Table7[[#This Row],[Store_ID]],Table5[#All],5,FALSE)</f>
        <v>Online</v>
      </c>
      <c r="X1112">
        <v>3</v>
      </c>
      <c r="Y1112">
        <v>631.20000000000005</v>
      </c>
      <c r="Z1112">
        <v>0.24</v>
      </c>
      <c r="AA1112" t="s">
        <v>1824</v>
      </c>
      <c r="AB1112">
        <v>1439.136</v>
      </c>
    </row>
    <row r="1113" spans="1:28" x14ac:dyDescent="0.25">
      <c r="A1113" t="s">
        <v>2937</v>
      </c>
      <c r="B1113" s="2">
        <v>45316</v>
      </c>
      <c r="C1113" t="s">
        <v>872</v>
      </c>
      <c r="D1113" t="str">
        <f>VLOOKUP(Table7[[#This Row],[Customer_ID]],Table1[#All],2,FALSE)</f>
        <v>Sarah Lane</v>
      </c>
      <c r="E1113">
        <f t="shared" si="52"/>
        <v>25</v>
      </c>
      <c r="F1113">
        <f t="shared" si="53"/>
        <v>1</v>
      </c>
      <c r="G1113">
        <f t="shared" si="54"/>
        <v>2024</v>
      </c>
      <c r="H1113">
        <f>VLOOKUP(Table7[[#This Row],[Customer_ID]],Table1[#All],3,FALSE)</f>
        <v>38</v>
      </c>
      <c r="I1113" t="str">
        <f>VLOOKUP(Table7[[#This Row],[Customer_ID]],Table1[#All],4,FALSE)</f>
        <v>Male</v>
      </c>
      <c r="J1113" t="str">
        <f>VLOOKUP(Table7[[#This Row],[Customer_ID]],Table1[#All],5,FALSE)</f>
        <v>Edwardborough</v>
      </c>
      <c r="K1113" t="str">
        <f>VLOOKUP(Table7[[#This Row],[Customer_ID]],Table1[#All],6,FALSE)</f>
        <v>Vermont</v>
      </c>
      <c r="L1113" t="str">
        <f>VLOOKUP(Table7[[#This Row],[Customer_ID]],Table1[#All],7,FALSE)</f>
        <v>USA</v>
      </c>
      <c r="M1113" t="str">
        <f>VLOOKUP(Table7[[#This Row],[Customer_ID]],Table1[#All],8,FALSE)</f>
        <v>Silver</v>
      </c>
      <c r="N1113" t="s">
        <v>1664</v>
      </c>
      <c r="O1113" t="str">
        <f>VLOOKUP(Table7[[#This Row],[Product_ID]],Table4_2[#All],3,FALSE)</f>
        <v>Clothing</v>
      </c>
      <c r="P1113" t="str">
        <f>VLOOKUP(Table7[[#This Row],[Product_ID]],Table4_2[#All],4,FALSE)</f>
        <v>Accessories</v>
      </c>
      <c r="Q1113">
        <f>VLOOKUP(Table7[[#This Row],[Product_ID]],Table4_2[#All],5,FALSE)</f>
        <v>113.83</v>
      </c>
      <c r="R1113">
        <f>VLOOKUP(Table7[[#This Row],[Product_ID]],Table4_2[#All],6,FALSE)</f>
        <v>485</v>
      </c>
      <c r="S1113" t="s">
        <v>1789</v>
      </c>
      <c r="T1113" t="str">
        <f>VLOOKUP(Table7[[#This Row],[Store_ID]],Table5[#All],2,FALSE)</f>
        <v>Hill, Wagner and Ballard</v>
      </c>
      <c r="U1113" t="str">
        <f>VLOOKUP(Table7[[#This Row],[Store_ID]],Table5[#All],3,FALSE)</f>
        <v>East</v>
      </c>
      <c r="V1113" t="str">
        <f>VLOOKUP(Table7[[#This Row],[Store_ID]],Table5[#All],4,FALSE)</f>
        <v>East Davidville</v>
      </c>
      <c r="W1113" t="str">
        <f>VLOOKUP(Table7[[#This Row],[Store_ID]],Table5[#All],5,FALSE)</f>
        <v>Online</v>
      </c>
      <c r="X1113">
        <v>1</v>
      </c>
      <c r="Y1113">
        <v>937.01</v>
      </c>
      <c r="Z1113">
        <v>7.0000000000000007E-2</v>
      </c>
      <c r="AA1113" t="s">
        <v>1824</v>
      </c>
      <c r="AB1113">
        <v>871.41929999999991</v>
      </c>
    </row>
    <row r="1114" spans="1:28" x14ac:dyDescent="0.25">
      <c r="A1114" t="s">
        <v>2938</v>
      </c>
      <c r="B1114" s="2">
        <v>45316</v>
      </c>
      <c r="C1114" t="s">
        <v>508</v>
      </c>
      <c r="D1114" t="str">
        <f>VLOOKUP(Table7[[#This Row],[Customer_ID]],Table1[#All],2,FALSE)</f>
        <v>Michael Davies</v>
      </c>
      <c r="E1114">
        <f t="shared" si="52"/>
        <v>25</v>
      </c>
      <c r="F1114">
        <f t="shared" si="53"/>
        <v>1</v>
      </c>
      <c r="G1114">
        <f t="shared" si="54"/>
        <v>2024</v>
      </c>
      <c r="H1114">
        <f>VLOOKUP(Table7[[#This Row],[Customer_ID]],Table1[#All],3,FALSE)</f>
        <v>25</v>
      </c>
      <c r="I1114" t="str">
        <f>VLOOKUP(Table7[[#This Row],[Customer_ID]],Table1[#All],4,FALSE)</f>
        <v>Female</v>
      </c>
      <c r="J1114" t="str">
        <f>VLOOKUP(Table7[[#This Row],[Customer_ID]],Table1[#All],5,FALSE)</f>
        <v>Lake Stevenfort</v>
      </c>
      <c r="K1114" t="str">
        <f>VLOOKUP(Table7[[#This Row],[Customer_ID]],Table1[#All],6,FALSE)</f>
        <v>Oregon</v>
      </c>
      <c r="L1114" t="str">
        <f>VLOOKUP(Table7[[#This Row],[Customer_ID]],Table1[#All],7,FALSE)</f>
        <v>USA</v>
      </c>
      <c r="M1114" t="str">
        <f>VLOOKUP(Table7[[#This Row],[Customer_ID]],Table1[#All],8,FALSE)</f>
        <v>Gold</v>
      </c>
      <c r="N1114" t="s">
        <v>1694</v>
      </c>
      <c r="O1114" t="str">
        <f>VLOOKUP(Table7[[#This Row],[Product_ID]],Table4_2[#All],3,FALSE)</f>
        <v>Sports</v>
      </c>
      <c r="P1114" t="str">
        <f>VLOOKUP(Table7[[#This Row],[Product_ID]],Table4_2[#All],4,FALSE)</f>
        <v>Team Sports</v>
      </c>
      <c r="Q1114">
        <f>VLOOKUP(Table7[[#This Row],[Product_ID]],Table4_2[#All],5,FALSE)</f>
        <v>107.06</v>
      </c>
      <c r="R1114">
        <f>VLOOKUP(Table7[[#This Row],[Product_ID]],Table4_2[#All],6,FALSE)</f>
        <v>359</v>
      </c>
      <c r="S1114" t="s">
        <v>1773</v>
      </c>
      <c r="T1114" t="str">
        <f>VLOOKUP(Table7[[#This Row],[Store_ID]],Table5[#All],2,FALSE)</f>
        <v>Gray Ltd</v>
      </c>
      <c r="U1114" t="str">
        <f>VLOOKUP(Table7[[#This Row],[Store_ID]],Table5[#All],3,FALSE)</f>
        <v>North</v>
      </c>
      <c r="V1114" t="str">
        <f>VLOOKUP(Table7[[#This Row],[Store_ID]],Table5[#All],4,FALSE)</f>
        <v>New Michaelchester</v>
      </c>
      <c r="W1114" t="str">
        <f>VLOOKUP(Table7[[#This Row],[Store_ID]],Table5[#All],5,FALSE)</f>
        <v>Outlet</v>
      </c>
      <c r="X1114">
        <v>2</v>
      </c>
      <c r="Y1114">
        <v>644</v>
      </c>
      <c r="Z1114">
        <v>0.04</v>
      </c>
      <c r="AA1114" t="s">
        <v>1826</v>
      </c>
      <c r="AB1114">
        <v>1236.48</v>
      </c>
    </row>
    <row r="1115" spans="1:28" x14ac:dyDescent="0.25">
      <c r="A1115" t="s">
        <v>2939</v>
      </c>
      <c r="B1115" s="2">
        <v>45888</v>
      </c>
      <c r="C1115" t="s">
        <v>338</v>
      </c>
      <c r="D1115" t="str">
        <f>VLOOKUP(Table7[[#This Row],[Customer_ID]],Table1[#All],2,FALSE)</f>
        <v>David Patterson</v>
      </c>
      <c r="E1115">
        <f t="shared" si="52"/>
        <v>19</v>
      </c>
      <c r="F1115">
        <f t="shared" si="53"/>
        <v>8</v>
      </c>
      <c r="G1115">
        <f t="shared" si="54"/>
        <v>2025</v>
      </c>
      <c r="H1115">
        <f>VLOOKUP(Table7[[#This Row],[Customer_ID]],Table1[#All],3,FALSE)</f>
        <v>43</v>
      </c>
      <c r="I1115" t="str">
        <f>VLOOKUP(Table7[[#This Row],[Customer_ID]],Table1[#All],4,FALSE)</f>
        <v>Female</v>
      </c>
      <c r="J1115" t="str">
        <f>VLOOKUP(Table7[[#This Row],[Customer_ID]],Table1[#All],5,FALSE)</f>
        <v>New Amyport</v>
      </c>
      <c r="K1115" t="str">
        <f>VLOOKUP(Table7[[#This Row],[Customer_ID]],Table1[#All],6,FALSE)</f>
        <v>Nevada</v>
      </c>
      <c r="L1115" t="str">
        <f>VLOOKUP(Table7[[#This Row],[Customer_ID]],Table1[#All],7,FALSE)</f>
        <v>USA</v>
      </c>
      <c r="M1115" t="str">
        <f>VLOOKUP(Table7[[#This Row],[Customer_ID]],Table1[#All],8,FALSE)</f>
        <v>Gold</v>
      </c>
      <c r="N1115" t="s">
        <v>1730</v>
      </c>
      <c r="O1115" t="str">
        <f>VLOOKUP(Table7[[#This Row],[Product_ID]],Table4_2[#All],3,FALSE)</f>
        <v>Clothing</v>
      </c>
      <c r="P1115" t="str">
        <f>VLOOKUP(Table7[[#This Row],[Product_ID]],Table4_2[#All],4,FALSE)</f>
        <v>Footwear</v>
      </c>
      <c r="Q1115">
        <f>VLOOKUP(Table7[[#This Row],[Product_ID]],Table4_2[#All],5,FALSE)</f>
        <v>438.25</v>
      </c>
      <c r="R1115">
        <f>VLOOKUP(Table7[[#This Row],[Product_ID]],Table4_2[#All],6,FALSE)</f>
        <v>496</v>
      </c>
      <c r="S1115" t="s">
        <v>1773</v>
      </c>
      <c r="T1115" t="str">
        <f>VLOOKUP(Table7[[#This Row],[Store_ID]],Table5[#All],2,FALSE)</f>
        <v>Gray Ltd</v>
      </c>
      <c r="U1115" t="str">
        <f>VLOOKUP(Table7[[#This Row],[Store_ID]],Table5[#All],3,FALSE)</f>
        <v>North</v>
      </c>
      <c r="V1115" t="str">
        <f>VLOOKUP(Table7[[#This Row],[Store_ID]],Table5[#All],4,FALSE)</f>
        <v>New Michaelchester</v>
      </c>
      <c r="W1115" t="str">
        <f>VLOOKUP(Table7[[#This Row],[Store_ID]],Table5[#All],5,FALSE)</f>
        <v>Outlet</v>
      </c>
      <c r="X1115">
        <v>3</v>
      </c>
      <c r="Y1115">
        <v>629.58000000000004</v>
      </c>
      <c r="Z1115">
        <v>0.05</v>
      </c>
      <c r="AA1115" t="s">
        <v>1824</v>
      </c>
      <c r="AB1115">
        <v>1794.3030000000001</v>
      </c>
    </row>
    <row r="1116" spans="1:28" x14ac:dyDescent="0.25">
      <c r="A1116" t="s">
        <v>2940</v>
      </c>
      <c r="B1116" s="2">
        <v>45791</v>
      </c>
      <c r="C1116" t="s">
        <v>1437</v>
      </c>
      <c r="D1116" t="str">
        <f>VLOOKUP(Table7[[#This Row],[Customer_ID]],Table1[#All],2,FALSE)</f>
        <v>Cynthia Parrish</v>
      </c>
      <c r="E1116">
        <f t="shared" si="52"/>
        <v>14</v>
      </c>
      <c r="F1116">
        <f t="shared" si="53"/>
        <v>5</v>
      </c>
      <c r="G1116">
        <f t="shared" si="54"/>
        <v>2025</v>
      </c>
      <c r="H1116">
        <f>VLOOKUP(Table7[[#This Row],[Customer_ID]],Table1[#All],3,FALSE)</f>
        <v>18</v>
      </c>
      <c r="I1116" t="str">
        <f>VLOOKUP(Table7[[#This Row],[Customer_ID]],Table1[#All],4,FALSE)</f>
        <v>Male</v>
      </c>
      <c r="J1116" t="str">
        <f>VLOOKUP(Table7[[#This Row],[Customer_ID]],Table1[#All],5,FALSE)</f>
        <v>Espinozaberg</v>
      </c>
      <c r="K1116" t="str">
        <f>VLOOKUP(Table7[[#This Row],[Customer_ID]],Table1[#All],6,FALSE)</f>
        <v>Minnesota</v>
      </c>
      <c r="L1116" t="str">
        <f>VLOOKUP(Table7[[#This Row],[Customer_ID]],Table1[#All],7,FALSE)</f>
        <v>USA</v>
      </c>
      <c r="M1116" t="str">
        <f>VLOOKUP(Table7[[#This Row],[Customer_ID]],Table1[#All],8,FALSE)</f>
        <v>Silver</v>
      </c>
      <c r="N1116" t="s">
        <v>1722</v>
      </c>
      <c r="O1116" t="str">
        <f>VLOOKUP(Table7[[#This Row],[Product_ID]],Table4_2[#All],3,FALSE)</f>
        <v>Home</v>
      </c>
      <c r="P1116" t="str">
        <f>VLOOKUP(Table7[[#This Row],[Product_ID]],Table4_2[#All],4,FALSE)</f>
        <v>Lighting</v>
      </c>
      <c r="Q1116">
        <f>VLOOKUP(Table7[[#This Row],[Product_ID]],Table4_2[#All],5,FALSE)</f>
        <v>371.38</v>
      </c>
      <c r="R1116">
        <f>VLOOKUP(Table7[[#This Row],[Product_ID]],Table4_2[#All],6,FALSE)</f>
        <v>220</v>
      </c>
      <c r="S1116" t="s">
        <v>1761</v>
      </c>
      <c r="T1116" t="str">
        <f>VLOOKUP(Table7[[#This Row],[Store_ID]],Table5[#All],2,FALSE)</f>
        <v>Black-Horn</v>
      </c>
      <c r="U1116" t="str">
        <f>VLOOKUP(Table7[[#This Row],[Store_ID]],Table5[#All],3,FALSE)</f>
        <v>South</v>
      </c>
      <c r="V1116" t="str">
        <f>VLOOKUP(Table7[[#This Row],[Store_ID]],Table5[#All],4,FALSE)</f>
        <v>North Nancyview</v>
      </c>
      <c r="W1116" t="str">
        <f>VLOOKUP(Table7[[#This Row],[Store_ID]],Table5[#All],5,FALSE)</f>
        <v>Outlet</v>
      </c>
      <c r="X1116">
        <v>2</v>
      </c>
      <c r="Y1116">
        <v>121.52</v>
      </c>
      <c r="Z1116">
        <v>0.18</v>
      </c>
      <c r="AA1116" t="s">
        <v>1829</v>
      </c>
      <c r="AB1116">
        <v>199.2928</v>
      </c>
    </row>
    <row r="1117" spans="1:28" x14ac:dyDescent="0.25">
      <c r="A1117" t="s">
        <v>2941</v>
      </c>
      <c r="B1117" s="2">
        <v>45420</v>
      </c>
      <c r="C1117" t="s">
        <v>1249</v>
      </c>
      <c r="D1117" t="str">
        <f>VLOOKUP(Table7[[#This Row],[Customer_ID]],Table1[#All],2,FALSE)</f>
        <v>Terry Moses</v>
      </c>
      <c r="E1117">
        <f t="shared" si="52"/>
        <v>8</v>
      </c>
      <c r="F1117">
        <f t="shared" si="53"/>
        <v>5</v>
      </c>
      <c r="G1117">
        <f t="shared" si="54"/>
        <v>2024</v>
      </c>
      <c r="H1117">
        <f>VLOOKUP(Table7[[#This Row],[Customer_ID]],Table1[#All],3,FALSE)</f>
        <v>51</v>
      </c>
      <c r="I1117" t="str">
        <f>VLOOKUP(Table7[[#This Row],[Customer_ID]],Table1[#All],4,FALSE)</f>
        <v>Female</v>
      </c>
      <c r="J1117" t="str">
        <f>VLOOKUP(Table7[[#This Row],[Customer_ID]],Table1[#All],5,FALSE)</f>
        <v>Leahmouth</v>
      </c>
      <c r="K1117" t="str">
        <f>VLOOKUP(Table7[[#This Row],[Customer_ID]],Table1[#All],6,FALSE)</f>
        <v>Nevada</v>
      </c>
      <c r="L1117" t="str">
        <f>VLOOKUP(Table7[[#This Row],[Customer_ID]],Table1[#All],7,FALSE)</f>
        <v>USA</v>
      </c>
      <c r="M1117" t="str">
        <f>VLOOKUP(Table7[[#This Row],[Customer_ID]],Table1[#All],8,FALSE)</f>
        <v>Platinum</v>
      </c>
      <c r="N1117" t="s">
        <v>1678</v>
      </c>
      <c r="O1117" t="str">
        <f>VLOOKUP(Table7[[#This Row],[Product_ID]],Table4_2[#All],3,FALSE)</f>
        <v>Sports</v>
      </c>
      <c r="P1117" t="str">
        <f>VLOOKUP(Table7[[#This Row],[Product_ID]],Table4_2[#All],4,FALSE)</f>
        <v>Fitness</v>
      </c>
      <c r="Q1117">
        <f>VLOOKUP(Table7[[#This Row],[Product_ID]],Table4_2[#All],5,FALSE)</f>
        <v>240.63</v>
      </c>
      <c r="R1117">
        <f>VLOOKUP(Table7[[#This Row],[Product_ID]],Table4_2[#All],6,FALSE)</f>
        <v>423</v>
      </c>
      <c r="S1117" t="s">
        <v>1813</v>
      </c>
      <c r="T1117" t="str">
        <f>VLOOKUP(Table7[[#This Row],[Store_ID]],Table5[#All],2,FALSE)</f>
        <v>Mann-Austin</v>
      </c>
      <c r="U1117" t="str">
        <f>VLOOKUP(Table7[[#This Row],[Store_ID]],Table5[#All],3,FALSE)</f>
        <v>East</v>
      </c>
      <c r="V1117" t="str">
        <f>VLOOKUP(Table7[[#This Row],[Store_ID]],Table5[#All],4,FALSE)</f>
        <v>Vasquezborough</v>
      </c>
      <c r="W1117" t="str">
        <f>VLOOKUP(Table7[[#This Row],[Store_ID]],Table5[#All],5,FALSE)</f>
        <v>Online</v>
      </c>
      <c r="X1117">
        <v>2</v>
      </c>
      <c r="Y1117">
        <v>549.83000000000004</v>
      </c>
      <c r="Z1117">
        <v>7.0000000000000007E-2</v>
      </c>
      <c r="AA1117" t="s">
        <v>1826</v>
      </c>
      <c r="AB1117">
        <v>1022.6838</v>
      </c>
    </row>
    <row r="1118" spans="1:28" x14ac:dyDescent="0.25">
      <c r="A1118" t="s">
        <v>2942</v>
      </c>
      <c r="B1118" s="2">
        <v>45219</v>
      </c>
      <c r="C1118" t="s">
        <v>475</v>
      </c>
      <c r="D1118" t="str">
        <f>VLOOKUP(Table7[[#This Row],[Customer_ID]],Table1[#All],2,FALSE)</f>
        <v>Patty Francis</v>
      </c>
      <c r="E1118">
        <f t="shared" si="52"/>
        <v>20</v>
      </c>
      <c r="F1118">
        <f t="shared" si="53"/>
        <v>10</v>
      </c>
      <c r="G1118">
        <f t="shared" si="54"/>
        <v>2023</v>
      </c>
      <c r="H1118">
        <f>VLOOKUP(Table7[[#This Row],[Customer_ID]],Table1[#All],3,FALSE)</f>
        <v>63</v>
      </c>
      <c r="I1118" t="str">
        <f>VLOOKUP(Table7[[#This Row],[Customer_ID]],Table1[#All],4,FALSE)</f>
        <v>Female</v>
      </c>
      <c r="J1118" t="str">
        <f>VLOOKUP(Table7[[#This Row],[Customer_ID]],Table1[#All],5,FALSE)</f>
        <v>South Brooke</v>
      </c>
      <c r="K1118" t="str">
        <f>VLOOKUP(Table7[[#This Row],[Customer_ID]],Table1[#All],6,FALSE)</f>
        <v>Pennsylvania</v>
      </c>
      <c r="L1118" t="str">
        <f>VLOOKUP(Table7[[#This Row],[Customer_ID]],Table1[#All],7,FALSE)</f>
        <v>USA</v>
      </c>
      <c r="M1118" t="str">
        <f>VLOOKUP(Table7[[#This Row],[Customer_ID]],Table1[#All],8,FALSE)</f>
        <v>Gold</v>
      </c>
      <c r="N1118" t="s">
        <v>1574</v>
      </c>
      <c r="O1118" t="str">
        <f>VLOOKUP(Table7[[#This Row],[Product_ID]],Table4_2[#All],3,FALSE)</f>
        <v>Electronics</v>
      </c>
      <c r="P1118" t="str">
        <f>VLOOKUP(Table7[[#This Row],[Product_ID]],Table4_2[#All],4,FALSE)</f>
        <v>Accessories</v>
      </c>
      <c r="Q1118">
        <f>VLOOKUP(Table7[[#This Row],[Product_ID]],Table4_2[#All],5,FALSE)</f>
        <v>242.23</v>
      </c>
      <c r="R1118">
        <f>VLOOKUP(Table7[[#This Row],[Product_ID]],Table4_2[#All],6,FALSE)</f>
        <v>453</v>
      </c>
      <c r="S1118" t="s">
        <v>1782</v>
      </c>
      <c r="T1118" t="str">
        <f>VLOOKUP(Table7[[#This Row],[Store_ID]],Table5[#All],2,FALSE)</f>
        <v>Bean, Jones and Park</v>
      </c>
      <c r="U1118" t="str">
        <f>VLOOKUP(Table7[[#This Row],[Store_ID]],Table5[#All],3,FALSE)</f>
        <v>West</v>
      </c>
      <c r="V1118" t="str">
        <f>VLOOKUP(Table7[[#This Row],[Store_ID]],Table5[#All],4,FALSE)</f>
        <v>Thompsonborough</v>
      </c>
      <c r="W1118" t="str">
        <f>VLOOKUP(Table7[[#This Row],[Store_ID]],Table5[#All],5,FALSE)</f>
        <v>Online</v>
      </c>
      <c r="X1118">
        <v>3</v>
      </c>
      <c r="Y1118">
        <v>278.38</v>
      </c>
      <c r="Z1118">
        <v>0.03</v>
      </c>
      <c r="AA1118" t="s">
        <v>1824</v>
      </c>
      <c r="AB1118">
        <v>810.08579999999995</v>
      </c>
    </row>
    <row r="1119" spans="1:28" x14ac:dyDescent="0.25">
      <c r="A1119" t="s">
        <v>2943</v>
      </c>
      <c r="B1119" s="2">
        <v>45510</v>
      </c>
      <c r="C1119" t="s">
        <v>1355</v>
      </c>
      <c r="D1119" t="str">
        <f>VLOOKUP(Table7[[#This Row],[Customer_ID]],Table1[#All],2,FALSE)</f>
        <v>Melinda Rivera</v>
      </c>
      <c r="E1119">
        <f t="shared" si="52"/>
        <v>6</v>
      </c>
      <c r="F1119">
        <f t="shared" si="53"/>
        <v>8</v>
      </c>
      <c r="G1119">
        <f t="shared" si="54"/>
        <v>2024</v>
      </c>
      <c r="H1119">
        <f>VLOOKUP(Table7[[#This Row],[Customer_ID]],Table1[#All],3,FALSE)</f>
        <v>47</v>
      </c>
      <c r="I1119" t="str">
        <f>VLOOKUP(Table7[[#This Row],[Customer_ID]],Table1[#All],4,FALSE)</f>
        <v>Female</v>
      </c>
      <c r="J1119" t="str">
        <f>VLOOKUP(Table7[[#This Row],[Customer_ID]],Table1[#All],5,FALSE)</f>
        <v>East Davidmouth</v>
      </c>
      <c r="K1119" t="str">
        <f>VLOOKUP(Table7[[#This Row],[Customer_ID]],Table1[#All],6,FALSE)</f>
        <v>New Hampshire</v>
      </c>
      <c r="L1119" t="str">
        <f>VLOOKUP(Table7[[#This Row],[Customer_ID]],Table1[#All],7,FALSE)</f>
        <v>USA</v>
      </c>
      <c r="M1119" t="str">
        <f>VLOOKUP(Table7[[#This Row],[Customer_ID]],Table1[#All],8,FALSE)</f>
        <v>Platinum</v>
      </c>
      <c r="N1119" t="s">
        <v>1740</v>
      </c>
      <c r="O1119" t="str">
        <f>VLOOKUP(Table7[[#This Row],[Product_ID]],Table4_2[#All],3,FALSE)</f>
        <v>Clothing</v>
      </c>
      <c r="P1119" t="str">
        <f>VLOOKUP(Table7[[#This Row],[Product_ID]],Table4_2[#All],4,FALSE)</f>
        <v>Outerwear</v>
      </c>
      <c r="Q1119">
        <f>VLOOKUP(Table7[[#This Row],[Product_ID]],Table4_2[#All],5,FALSE)</f>
        <v>358.47</v>
      </c>
      <c r="R1119">
        <f>VLOOKUP(Table7[[#This Row],[Product_ID]],Table4_2[#All],6,FALSE)</f>
        <v>143</v>
      </c>
      <c r="S1119" t="s">
        <v>1766</v>
      </c>
      <c r="T1119" t="str">
        <f>VLOOKUP(Table7[[#This Row],[Store_ID]],Table5[#All],2,FALSE)</f>
        <v>Johnson-Wright</v>
      </c>
      <c r="U1119" t="str">
        <f>VLOOKUP(Table7[[#This Row],[Store_ID]],Table5[#All],3,FALSE)</f>
        <v>North</v>
      </c>
      <c r="V1119" t="str">
        <f>VLOOKUP(Table7[[#This Row],[Store_ID]],Table5[#All],4,FALSE)</f>
        <v>Hoodberg</v>
      </c>
      <c r="W1119" t="str">
        <f>VLOOKUP(Table7[[#This Row],[Store_ID]],Table5[#All],5,FALSE)</f>
        <v>Outlet</v>
      </c>
      <c r="X1119">
        <v>4</v>
      </c>
      <c r="Y1119">
        <v>723.66</v>
      </c>
      <c r="Z1119">
        <v>0.03</v>
      </c>
      <c r="AA1119" t="s">
        <v>1826</v>
      </c>
      <c r="AB1119">
        <v>2807.8008</v>
      </c>
    </row>
    <row r="1120" spans="1:28" x14ac:dyDescent="0.25">
      <c r="A1120" t="s">
        <v>2944</v>
      </c>
      <c r="B1120" s="2">
        <v>45687</v>
      </c>
      <c r="C1120" t="s">
        <v>669</v>
      </c>
      <c r="D1120" t="str">
        <f>VLOOKUP(Table7[[#This Row],[Customer_ID]],Table1[#All],2,FALSE)</f>
        <v>Michelle Carpenter</v>
      </c>
      <c r="E1120">
        <f t="shared" si="52"/>
        <v>30</v>
      </c>
      <c r="F1120">
        <f t="shared" si="53"/>
        <v>1</v>
      </c>
      <c r="G1120">
        <f t="shared" si="54"/>
        <v>2025</v>
      </c>
      <c r="H1120">
        <f>VLOOKUP(Table7[[#This Row],[Customer_ID]],Table1[#All],3,FALSE)</f>
        <v>44</v>
      </c>
      <c r="I1120" t="str">
        <f>VLOOKUP(Table7[[#This Row],[Customer_ID]],Table1[#All],4,FALSE)</f>
        <v>Female</v>
      </c>
      <c r="J1120" t="str">
        <f>VLOOKUP(Table7[[#This Row],[Customer_ID]],Table1[#All],5,FALSE)</f>
        <v>Lake Danielleton</v>
      </c>
      <c r="K1120" t="str">
        <f>VLOOKUP(Table7[[#This Row],[Customer_ID]],Table1[#All],6,FALSE)</f>
        <v>New Jersey</v>
      </c>
      <c r="L1120" t="str">
        <f>VLOOKUP(Table7[[#This Row],[Customer_ID]],Table1[#All],7,FALSE)</f>
        <v>USA</v>
      </c>
      <c r="M1120" t="str">
        <f>VLOOKUP(Table7[[#This Row],[Customer_ID]],Table1[#All],8,FALSE)</f>
        <v>Gold</v>
      </c>
      <c r="N1120" t="s">
        <v>1692</v>
      </c>
      <c r="O1120" t="str">
        <f>VLOOKUP(Table7[[#This Row],[Product_ID]],Table4_2[#All],3,FALSE)</f>
        <v>Sports</v>
      </c>
      <c r="P1120" t="str">
        <f>VLOOKUP(Table7[[#This Row],[Product_ID]],Table4_2[#All],4,FALSE)</f>
        <v>Fitness</v>
      </c>
      <c r="Q1120">
        <f>VLOOKUP(Table7[[#This Row],[Product_ID]],Table4_2[#All],5,FALSE)</f>
        <v>477.61</v>
      </c>
      <c r="R1120">
        <f>VLOOKUP(Table7[[#This Row],[Product_ID]],Table4_2[#All],6,FALSE)</f>
        <v>300</v>
      </c>
      <c r="S1120" t="s">
        <v>1786</v>
      </c>
      <c r="T1120" t="str">
        <f>VLOOKUP(Table7[[#This Row],[Store_ID]],Table5[#All],2,FALSE)</f>
        <v>Moore, Padilla and Butler</v>
      </c>
      <c r="U1120" t="str">
        <f>VLOOKUP(Table7[[#This Row],[Store_ID]],Table5[#All],3,FALSE)</f>
        <v>South</v>
      </c>
      <c r="V1120" t="str">
        <f>VLOOKUP(Table7[[#This Row],[Store_ID]],Table5[#All],4,FALSE)</f>
        <v>East Johnstad</v>
      </c>
      <c r="W1120" t="str">
        <f>VLOOKUP(Table7[[#This Row],[Store_ID]],Table5[#All],5,FALSE)</f>
        <v>Flagship</v>
      </c>
      <c r="X1120">
        <v>1</v>
      </c>
      <c r="Y1120">
        <v>724.74</v>
      </c>
      <c r="Z1120">
        <v>0.15</v>
      </c>
      <c r="AA1120" t="s">
        <v>1826</v>
      </c>
      <c r="AB1120">
        <v>616.029</v>
      </c>
    </row>
    <row r="1121" spans="1:28" x14ac:dyDescent="0.25">
      <c r="A1121" t="s">
        <v>2945</v>
      </c>
      <c r="B1121" s="2">
        <v>45271</v>
      </c>
      <c r="C1121" t="s">
        <v>1405</v>
      </c>
      <c r="D1121" t="str">
        <f>VLOOKUP(Table7[[#This Row],[Customer_ID]],Table1[#All],2,FALSE)</f>
        <v>Tyler Weber</v>
      </c>
      <c r="E1121">
        <f t="shared" si="52"/>
        <v>11</v>
      </c>
      <c r="F1121">
        <f t="shared" si="53"/>
        <v>12</v>
      </c>
      <c r="G1121">
        <f t="shared" si="54"/>
        <v>2023</v>
      </c>
      <c r="H1121">
        <f>VLOOKUP(Table7[[#This Row],[Customer_ID]],Table1[#All],3,FALSE)</f>
        <v>54</v>
      </c>
      <c r="I1121" t="str">
        <f>VLOOKUP(Table7[[#This Row],[Customer_ID]],Table1[#All],4,FALSE)</f>
        <v>Male</v>
      </c>
      <c r="J1121" t="str">
        <f>VLOOKUP(Table7[[#This Row],[Customer_ID]],Table1[#All],5,FALSE)</f>
        <v>East Yvette</v>
      </c>
      <c r="K1121" t="str">
        <f>VLOOKUP(Table7[[#This Row],[Customer_ID]],Table1[#All],6,FALSE)</f>
        <v>Illinois</v>
      </c>
      <c r="L1121" t="str">
        <f>VLOOKUP(Table7[[#This Row],[Customer_ID]],Table1[#All],7,FALSE)</f>
        <v>USA</v>
      </c>
      <c r="M1121" t="str">
        <f>VLOOKUP(Table7[[#This Row],[Customer_ID]],Table1[#All],8,FALSE)</f>
        <v>Gold</v>
      </c>
      <c r="N1121" t="s">
        <v>1590</v>
      </c>
      <c r="O1121" t="str">
        <f>VLOOKUP(Table7[[#This Row],[Product_ID]],Table4_2[#All],3,FALSE)</f>
        <v>Home</v>
      </c>
      <c r="P1121" t="str">
        <f>VLOOKUP(Table7[[#This Row],[Product_ID]],Table4_2[#All],4,FALSE)</f>
        <v>Storage</v>
      </c>
      <c r="Q1121">
        <f>VLOOKUP(Table7[[#This Row],[Product_ID]],Table4_2[#All],5,FALSE)</f>
        <v>123.46</v>
      </c>
      <c r="R1121">
        <f>VLOOKUP(Table7[[#This Row],[Product_ID]],Table4_2[#All],6,FALSE)</f>
        <v>76</v>
      </c>
      <c r="S1121" t="s">
        <v>1769</v>
      </c>
      <c r="T1121" t="str">
        <f>VLOOKUP(Table7[[#This Row],[Store_ID]],Table5[#All],2,FALSE)</f>
        <v>Alexander Group</v>
      </c>
      <c r="U1121" t="str">
        <f>VLOOKUP(Table7[[#This Row],[Store_ID]],Table5[#All],3,FALSE)</f>
        <v>South</v>
      </c>
      <c r="V1121" t="str">
        <f>VLOOKUP(Table7[[#This Row],[Store_ID]],Table5[#All],4,FALSE)</f>
        <v>Port Sharon</v>
      </c>
      <c r="W1121" t="str">
        <f>VLOOKUP(Table7[[#This Row],[Store_ID]],Table5[#All],5,FALSE)</f>
        <v>Online</v>
      </c>
      <c r="X1121">
        <v>2</v>
      </c>
      <c r="Y1121">
        <v>961.84</v>
      </c>
      <c r="Z1121">
        <v>0.25</v>
      </c>
      <c r="AA1121" t="s">
        <v>1826</v>
      </c>
      <c r="AB1121">
        <v>1442.76</v>
      </c>
    </row>
    <row r="1122" spans="1:28" x14ac:dyDescent="0.25">
      <c r="A1122" t="s">
        <v>2946</v>
      </c>
      <c r="B1122" s="2">
        <v>45446</v>
      </c>
      <c r="C1122" t="s">
        <v>89</v>
      </c>
      <c r="D1122" t="str">
        <f>VLOOKUP(Table7[[#This Row],[Customer_ID]],Table1[#All],2,FALSE)</f>
        <v>Bridget Allen</v>
      </c>
      <c r="E1122">
        <f t="shared" si="52"/>
        <v>3</v>
      </c>
      <c r="F1122">
        <f t="shared" si="53"/>
        <v>6</v>
      </c>
      <c r="G1122">
        <f t="shared" si="54"/>
        <v>2024</v>
      </c>
      <c r="H1122">
        <f>VLOOKUP(Table7[[#This Row],[Customer_ID]],Table1[#All],3,FALSE)</f>
        <v>59</v>
      </c>
      <c r="I1122" t="str">
        <f>VLOOKUP(Table7[[#This Row],[Customer_ID]],Table1[#All],4,FALSE)</f>
        <v>Male</v>
      </c>
      <c r="J1122" t="str">
        <f>VLOOKUP(Table7[[#This Row],[Customer_ID]],Table1[#All],5,FALSE)</f>
        <v>Lake Shaneburgh</v>
      </c>
      <c r="K1122" t="str">
        <f>VLOOKUP(Table7[[#This Row],[Customer_ID]],Table1[#All],6,FALSE)</f>
        <v>Delaware</v>
      </c>
      <c r="L1122" t="str">
        <f>VLOOKUP(Table7[[#This Row],[Customer_ID]],Table1[#All],7,FALSE)</f>
        <v>USA</v>
      </c>
      <c r="M1122" t="str">
        <f>VLOOKUP(Table7[[#This Row],[Customer_ID]],Table1[#All],8,FALSE)</f>
        <v>Silver</v>
      </c>
      <c r="N1122" t="s">
        <v>1622</v>
      </c>
      <c r="O1122" t="str">
        <f>VLOOKUP(Table7[[#This Row],[Product_ID]],Table4_2[#All],3,FALSE)</f>
        <v>Clothing</v>
      </c>
      <c r="P1122" t="str">
        <f>VLOOKUP(Table7[[#This Row],[Product_ID]],Table4_2[#All],4,FALSE)</f>
        <v>Footwear</v>
      </c>
      <c r="Q1122">
        <f>VLOOKUP(Table7[[#This Row],[Product_ID]],Table4_2[#All],5,FALSE)</f>
        <v>353.47</v>
      </c>
      <c r="R1122">
        <f>VLOOKUP(Table7[[#This Row],[Product_ID]],Table4_2[#All],6,FALSE)</f>
        <v>214</v>
      </c>
      <c r="S1122" t="s">
        <v>1804</v>
      </c>
      <c r="T1122" t="str">
        <f>VLOOKUP(Table7[[#This Row],[Store_ID]],Table5[#All],2,FALSE)</f>
        <v>Frederick-Wright</v>
      </c>
      <c r="U1122" t="str">
        <f>VLOOKUP(Table7[[#This Row],[Store_ID]],Table5[#All],3,FALSE)</f>
        <v>West</v>
      </c>
      <c r="V1122" t="str">
        <f>VLOOKUP(Table7[[#This Row],[Store_ID]],Table5[#All],4,FALSE)</f>
        <v>New Jimmymouth</v>
      </c>
      <c r="W1122" t="str">
        <f>VLOOKUP(Table7[[#This Row],[Store_ID]],Table5[#All],5,FALSE)</f>
        <v>Flagship</v>
      </c>
      <c r="X1122">
        <v>4</v>
      </c>
      <c r="Y1122">
        <v>21.12</v>
      </c>
      <c r="Z1122">
        <v>0.18</v>
      </c>
      <c r="AA1122" t="s">
        <v>1829</v>
      </c>
      <c r="AB1122">
        <v>69.273600000000002</v>
      </c>
    </row>
    <row r="1123" spans="1:28" x14ac:dyDescent="0.25">
      <c r="A1123" t="s">
        <v>2947</v>
      </c>
      <c r="B1123" s="2">
        <v>45579</v>
      </c>
      <c r="C1123" t="s">
        <v>1005</v>
      </c>
      <c r="D1123" t="str">
        <f>VLOOKUP(Table7[[#This Row],[Customer_ID]],Table1[#All],2,FALSE)</f>
        <v>Casey Simpson</v>
      </c>
      <c r="E1123">
        <f t="shared" si="52"/>
        <v>14</v>
      </c>
      <c r="F1123">
        <f t="shared" si="53"/>
        <v>10</v>
      </c>
      <c r="G1123">
        <f t="shared" si="54"/>
        <v>2024</v>
      </c>
      <c r="H1123">
        <f>VLOOKUP(Table7[[#This Row],[Customer_ID]],Table1[#All],3,FALSE)</f>
        <v>54</v>
      </c>
      <c r="I1123" t="str">
        <f>VLOOKUP(Table7[[#This Row],[Customer_ID]],Table1[#All],4,FALSE)</f>
        <v>Male</v>
      </c>
      <c r="J1123" t="str">
        <f>VLOOKUP(Table7[[#This Row],[Customer_ID]],Table1[#All],5,FALSE)</f>
        <v>West Mathewside</v>
      </c>
      <c r="K1123" t="str">
        <f>VLOOKUP(Table7[[#This Row],[Customer_ID]],Table1[#All],6,FALSE)</f>
        <v>Mississippi</v>
      </c>
      <c r="L1123" t="str">
        <f>VLOOKUP(Table7[[#This Row],[Customer_ID]],Table1[#All],7,FALSE)</f>
        <v>USA</v>
      </c>
      <c r="M1123" t="str">
        <f>VLOOKUP(Table7[[#This Row],[Customer_ID]],Table1[#All],8,FALSE)</f>
        <v>Platinum</v>
      </c>
      <c r="N1123" t="s">
        <v>1543</v>
      </c>
      <c r="O1123" t="str">
        <f>VLOOKUP(Table7[[#This Row],[Product_ID]],Table4_2[#All],3,FALSE)</f>
        <v>Electronics</v>
      </c>
      <c r="P1123" t="str">
        <f>VLOOKUP(Table7[[#This Row],[Product_ID]],Table4_2[#All],4,FALSE)</f>
        <v>Computer</v>
      </c>
      <c r="Q1123">
        <f>VLOOKUP(Table7[[#This Row],[Product_ID]],Table4_2[#All],5,FALSE)</f>
        <v>112.42</v>
      </c>
      <c r="R1123">
        <f>VLOOKUP(Table7[[#This Row],[Product_ID]],Table4_2[#All],6,FALSE)</f>
        <v>416</v>
      </c>
      <c r="S1123" t="s">
        <v>1769</v>
      </c>
      <c r="T1123" t="str">
        <f>VLOOKUP(Table7[[#This Row],[Store_ID]],Table5[#All],2,FALSE)</f>
        <v>Alexander Group</v>
      </c>
      <c r="U1123" t="str">
        <f>VLOOKUP(Table7[[#This Row],[Store_ID]],Table5[#All],3,FALSE)</f>
        <v>South</v>
      </c>
      <c r="V1123" t="str">
        <f>VLOOKUP(Table7[[#This Row],[Store_ID]],Table5[#All],4,FALSE)</f>
        <v>Port Sharon</v>
      </c>
      <c r="W1123" t="str">
        <f>VLOOKUP(Table7[[#This Row],[Store_ID]],Table5[#All],5,FALSE)</f>
        <v>Online</v>
      </c>
      <c r="X1123">
        <v>3</v>
      </c>
      <c r="Y1123">
        <v>819.93</v>
      </c>
      <c r="Z1123">
        <v>0.08</v>
      </c>
      <c r="AA1123" t="s">
        <v>1826</v>
      </c>
      <c r="AB1123">
        <v>2263.0068000000001</v>
      </c>
    </row>
    <row r="1124" spans="1:28" x14ac:dyDescent="0.25">
      <c r="A1124" t="s">
        <v>2948</v>
      </c>
      <c r="B1124" s="2">
        <v>45725</v>
      </c>
      <c r="C1124" t="s">
        <v>932</v>
      </c>
      <c r="D1124" t="str">
        <f>VLOOKUP(Table7[[#This Row],[Customer_ID]],Table1[#All],2,FALSE)</f>
        <v>Lisa Chandler</v>
      </c>
      <c r="E1124">
        <f t="shared" si="52"/>
        <v>9</v>
      </c>
      <c r="F1124">
        <f t="shared" si="53"/>
        <v>3</v>
      </c>
      <c r="G1124">
        <f t="shared" si="54"/>
        <v>2025</v>
      </c>
      <c r="H1124">
        <f>VLOOKUP(Table7[[#This Row],[Customer_ID]],Table1[#All],3,FALSE)</f>
        <v>29</v>
      </c>
      <c r="I1124" t="str">
        <f>VLOOKUP(Table7[[#This Row],[Customer_ID]],Table1[#All],4,FALSE)</f>
        <v>Male</v>
      </c>
      <c r="J1124" t="str">
        <f>VLOOKUP(Table7[[#This Row],[Customer_ID]],Table1[#All],5,FALSE)</f>
        <v>Port Richard</v>
      </c>
      <c r="K1124" t="str">
        <f>VLOOKUP(Table7[[#This Row],[Customer_ID]],Table1[#All],6,FALSE)</f>
        <v>Montana</v>
      </c>
      <c r="L1124" t="str">
        <f>VLOOKUP(Table7[[#This Row],[Customer_ID]],Table1[#All],7,FALSE)</f>
        <v>USA</v>
      </c>
      <c r="M1124" t="str">
        <f>VLOOKUP(Table7[[#This Row],[Customer_ID]],Table1[#All],8,FALSE)</f>
        <v>Platinum</v>
      </c>
      <c r="N1124" t="s">
        <v>1632</v>
      </c>
      <c r="O1124" t="str">
        <f>VLOOKUP(Table7[[#This Row],[Product_ID]],Table4_2[#All],3,FALSE)</f>
        <v>Electronics</v>
      </c>
      <c r="P1124" t="str">
        <f>VLOOKUP(Table7[[#This Row],[Product_ID]],Table4_2[#All],4,FALSE)</f>
        <v>Accessories</v>
      </c>
      <c r="Q1124">
        <f>VLOOKUP(Table7[[#This Row],[Product_ID]],Table4_2[#All],5,FALSE)</f>
        <v>450.71</v>
      </c>
      <c r="R1124">
        <f>VLOOKUP(Table7[[#This Row],[Product_ID]],Table4_2[#All],6,FALSE)</f>
        <v>389</v>
      </c>
      <c r="S1124" t="s">
        <v>1752</v>
      </c>
      <c r="T1124" t="str">
        <f>VLOOKUP(Table7[[#This Row],[Store_ID]],Table5[#All],2,FALSE)</f>
        <v>Rivera-Warner</v>
      </c>
      <c r="U1124" t="str">
        <f>VLOOKUP(Table7[[#This Row],[Store_ID]],Table5[#All],3,FALSE)</f>
        <v>East</v>
      </c>
      <c r="V1124" t="str">
        <f>VLOOKUP(Table7[[#This Row],[Store_ID]],Table5[#All],4,FALSE)</f>
        <v>Washingtonfurt</v>
      </c>
      <c r="W1124" t="str">
        <f>VLOOKUP(Table7[[#This Row],[Store_ID]],Table5[#All],5,FALSE)</f>
        <v>Flagship</v>
      </c>
      <c r="X1124">
        <v>2</v>
      </c>
      <c r="Y1124">
        <v>700.95</v>
      </c>
      <c r="Z1124">
        <v>0.18</v>
      </c>
      <c r="AA1124" t="s">
        <v>1824</v>
      </c>
      <c r="AB1124">
        <v>1149.558</v>
      </c>
    </row>
    <row r="1125" spans="1:28" x14ac:dyDescent="0.25">
      <c r="A1125" t="s">
        <v>2949</v>
      </c>
      <c r="B1125" s="2">
        <v>45910</v>
      </c>
      <c r="C1125" t="s">
        <v>478</v>
      </c>
      <c r="D1125" t="str">
        <f>VLOOKUP(Table7[[#This Row],[Customer_ID]],Table1[#All],2,FALSE)</f>
        <v>Cristian Wright</v>
      </c>
      <c r="E1125">
        <f t="shared" si="52"/>
        <v>10</v>
      </c>
      <c r="F1125">
        <f t="shared" si="53"/>
        <v>9</v>
      </c>
      <c r="G1125">
        <f t="shared" si="54"/>
        <v>2025</v>
      </c>
      <c r="H1125">
        <f>VLOOKUP(Table7[[#This Row],[Customer_ID]],Table1[#All],3,FALSE)</f>
        <v>30</v>
      </c>
      <c r="I1125" t="str">
        <f>VLOOKUP(Table7[[#This Row],[Customer_ID]],Table1[#All],4,FALSE)</f>
        <v>Male</v>
      </c>
      <c r="J1125" t="str">
        <f>VLOOKUP(Table7[[#This Row],[Customer_ID]],Table1[#All],5,FALSE)</f>
        <v>Port Denise</v>
      </c>
      <c r="K1125" t="str">
        <f>VLOOKUP(Table7[[#This Row],[Customer_ID]],Table1[#All],6,FALSE)</f>
        <v>California</v>
      </c>
      <c r="L1125" t="str">
        <f>VLOOKUP(Table7[[#This Row],[Customer_ID]],Table1[#All],7,FALSE)</f>
        <v>USA</v>
      </c>
      <c r="M1125" t="str">
        <f>VLOOKUP(Table7[[#This Row],[Customer_ID]],Table1[#All],8,FALSE)</f>
        <v>Bronze</v>
      </c>
      <c r="N1125" t="s">
        <v>1582</v>
      </c>
      <c r="O1125" t="str">
        <f>VLOOKUP(Table7[[#This Row],[Product_ID]],Table4_2[#All],3,FALSE)</f>
        <v>Sports</v>
      </c>
      <c r="P1125" t="str">
        <f>VLOOKUP(Table7[[#This Row],[Product_ID]],Table4_2[#All],4,FALSE)</f>
        <v>Accessories</v>
      </c>
      <c r="Q1125">
        <f>VLOOKUP(Table7[[#This Row],[Product_ID]],Table4_2[#All],5,FALSE)</f>
        <v>144.53</v>
      </c>
      <c r="R1125">
        <f>VLOOKUP(Table7[[#This Row],[Product_ID]],Table4_2[#All],6,FALSE)</f>
        <v>367</v>
      </c>
      <c r="S1125" t="s">
        <v>1799</v>
      </c>
      <c r="T1125" t="str">
        <f>VLOOKUP(Table7[[#This Row],[Store_ID]],Table5[#All],2,FALSE)</f>
        <v>Mcdonald Inc</v>
      </c>
      <c r="U1125" t="str">
        <f>VLOOKUP(Table7[[#This Row],[Store_ID]],Table5[#All],3,FALSE)</f>
        <v>South</v>
      </c>
      <c r="V1125" t="str">
        <f>VLOOKUP(Table7[[#This Row],[Store_ID]],Table5[#All],4,FALSE)</f>
        <v>Christopherland</v>
      </c>
      <c r="W1125" t="str">
        <f>VLOOKUP(Table7[[#This Row],[Store_ID]],Table5[#All],5,FALSE)</f>
        <v>Outlet</v>
      </c>
      <c r="X1125">
        <v>2</v>
      </c>
      <c r="Y1125">
        <v>456.38</v>
      </c>
      <c r="Z1125">
        <v>0.12</v>
      </c>
      <c r="AA1125" t="s">
        <v>1824</v>
      </c>
      <c r="AB1125">
        <v>803.22879999999998</v>
      </c>
    </row>
    <row r="1126" spans="1:28" x14ac:dyDescent="0.25">
      <c r="A1126" t="s">
        <v>2950</v>
      </c>
      <c r="B1126" s="2">
        <v>45447</v>
      </c>
      <c r="C1126" t="s">
        <v>1130</v>
      </c>
      <c r="D1126" t="str">
        <f>VLOOKUP(Table7[[#This Row],[Customer_ID]],Table1[#All],2,FALSE)</f>
        <v>Natalie Johnson</v>
      </c>
      <c r="E1126">
        <f t="shared" si="52"/>
        <v>4</v>
      </c>
      <c r="F1126">
        <f t="shared" si="53"/>
        <v>6</v>
      </c>
      <c r="G1126">
        <f t="shared" si="54"/>
        <v>2024</v>
      </c>
      <c r="H1126">
        <f>VLOOKUP(Table7[[#This Row],[Customer_ID]],Table1[#All],3,FALSE)</f>
        <v>64</v>
      </c>
      <c r="I1126" t="str">
        <f>VLOOKUP(Table7[[#This Row],[Customer_ID]],Table1[#All],4,FALSE)</f>
        <v>Male</v>
      </c>
      <c r="J1126" t="str">
        <f>VLOOKUP(Table7[[#This Row],[Customer_ID]],Table1[#All],5,FALSE)</f>
        <v>New Jessechester</v>
      </c>
      <c r="K1126" t="str">
        <f>VLOOKUP(Table7[[#This Row],[Customer_ID]],Table1[#All],6,FALSE)</f>
        <v>Indiana</v>
      </c>
      <c r="L1126" t="str">
        <f>VLOOKUP(Table7[[#This Row],[Customer_ID]],Table1[#All],7,FALSE)</f>
        <v>USA</v>
      </c>
      <c r="M1126" t="str">
        <f>VLOOKUP(Table7[[#This Row],[Customer_ID]],Table1[#All],8,FALSE)</f>
        <v>Platinum</v>
      </c>
      <c r="N1126" t="s">
        <v>1700</v>
      </c>
      <c r="O1126" t="str">
        <f>VLOOKUP(Table7[[#This Row],[Product_ID]],Table4_2[#All],3,FALSE)</f>
        <v>Electronics</v>
      </c>
      <c r="P1126" t="str">
        <f>VLOOKUP(Table7[[#This Row],[Product_ID]],Table4_2[#All],4,FALSE)</f>
        <v>Computer</v>
      </c>
      <c r="Q1126">
        <f>VLOOKUP(Table7[[#This Row],[Product_ID]],Table4_2[#All],5,FALSE)</f>
        <v>392.89</v>
      </c>
      <c r="R1126">
        <f>VLOOKUP(Table7[[#This Row],[Product_ID]],Table4_2[#All],6,FALSE)</f>
        <v>320</v>
      </c>
      <c r="S1126" t="s">
        <v>1799</v>
      </c>
      <c r="T1126" t="str">
        <f>VLOOKUP(Table7[[#This Row],[Store_ID]],Table5[#All],2,FALSE)</f>
        <v>Mcdonald Inc</v>
      </c>
      <c r="U1126" t="str">
        <f>VLOOKUP(Table7[[#This Row],[Store_ID]],Table5[#All],3,FALSE)</f>
        <v>South</v>
      </c>
      <c r="V1126" t="str">
        <f>VLOOKUP(Table7[[#This Row],[Store_ID]],Table5[#All],4,FALSE)</f>
        <v>Christopherland</v>
      </c>
      <c r="W1126" t="str">
        <f>VLOOKUP(Table7[[#This Row],[Store_ID]],Table5[#All],5,FALSE)</f>
        <v>Outlet</v>
      </c>
      <c r="X1126">
        <v>3</v>
      </c>
      <c r="Y1126">
        <v>291.05</v>
      </c>
      <c r="Z1126">
        <v>0.3</v>
      </c>
      <c r="AA1126" t="s">
        <v>1824</v>
      </c>
      <c r="AB1126">
        <v>611.20500000000004</v>
      </c>
    </row>
    <row r="1127" spans="1:28" x14ac:dyDescent="0.25">
      <c r="A1127" t="s">
        <v>2951</v>
      </c>
      <c r="B1127" s="2">
        <v>45307</v>
      </c>
      <c r="C1127" t="s">
        <v>749</v>
      </c>
      <c r="D1127" t="str">
        <f>VLOOKUP(Table7[[#This Row],[Customer_ID]],Table1[#All],2,FALSE)</f>
        <v>Michelle Gonzalez</v>
      </c>
      <c r="E1127">
        <f t="shared" si="52"/>
        <v>16</v>
      </c>
      <c r="F1127">
        <f t="shared" si="53"/>
        <v>1</v>
      </c>
      <c r="G1127">
        <f t="shared" si="54"/>
        <v>2024</v>
      </c>
      <c r="H1127">
        <f>VLOOKUP(Table7[[#This Row],[Customer_ID]],Table1[#All],3,FALSE)</f>
        <v>59</v>
      </c>
      <c r="I1127" t="str">
        <f>VLOOKUP(Table7[[#This Row],[Customer_ID]],Table1[#All],4,FALSE)</f>
        <v>Male</v>
      </c>
      <c r="J1127" t="str">
        <f>VLOOKUP(Table7[[#This Row],[Customer_ID]],Table1[#All],5,FALSE)</f>
        <v>Clarkport</v>
      </c>
      <c r="K1127" t="str">
        <f>VLOOKUP(Table7[[#This Row],[Customer_ID]],Table1[#All],6,FALSE)</f>
        <v>West Virginia</v>
      </c>
      <c r="L1127" t="str">
        <f>VLOOKUP(Table7[[#This Row],[Customer_ID]],Table1[#All],7,FALSE)</f>
        <v>USA</v>
      </c>
      <c r="M1127" t="str">
        <f>VLOOKUP(Table7[[#This Row],[Customer_ID]],Table1[#All],8,FALSE)</f>
        <v>Silver</v>
      </c>
      <c r="N1127" t="s">
        <v>1738</v>
      </c>
      <c r="O1127" t="str">
        <f>VLOOKUP(Table7[[#This Row],[Product_ID]],Table4_2[#All],3,FALSE)</f>
        <v>Sports</v>
      </c>
      <c r="P1127" t="str">
        <f>VLOOKUP(Table7[[#This Row],[Product_ID]],Table4_2[#All],4,FALSE)</f>
        <v>Accessories</v>
      </c>
      <c r="Q1127">
        <f>VLOOKUP(Table7[[#This Row],[Product_ID]],Table4_2[#All],5,FALSE)</f>
        <v>60.65</v>
      </c>
      <c r="R1127">
        <f>VLOOKUP(Table7[[#This Row],[Product_ID]],Table4_2[#All],6,FALSE)</f>
        <v>75</v>
      </c>
      <c r="S1127" t="s">
        <v>1801</v>
      </c>
      <c r="T1127" t="str">
        <f>VLOOKUP(Table7[[#This Row],[Store_ID]],Table5[#All],2,FALSE)</f>
        <v>Shelton PLC</v>
      </c>
      <c r="U1127" t="str">
        <f>VLOOKUP(Table7[[#This Row],[Store_ID]],Table5[#All],3,FALSE)</f>
        <v>North</v>
      </c>
      <c r="V1127" t="str">
        <f>VLOOKUP(Table7[[#This Row],[Store_ID]],Table5[#All],4,FALSE)</f>
        <v>East Jenniferstad</v>
      </c>
      <c r="W1127" t="str">
        <f>VLOOKUP(Table7[[#This Row],[Store_ID]],Table5[#All],5,FALSE)</f>
        <v>Flagship</v>
      </c>
      <c r="X1127">
        <v>2</v>
      </c>
      <c r="Y1127">
        <v>463.52</v>
      </c>
      <c r="Z1127">
        <v>0.27</v>
      </c>
      <c r="AA1127" t="s">
        <v>1826</v>
      </c>
      <c r="AB1127">
        <v>676.73919999999998</v>
      </c>
    </row>
    <row r="1128" spans="1:28" x14ac:dyDescent="0.25">
      <c r="A1128" t="s">
        <v>2952</v>
      </c>
      <c r="B1128" s="2">
        <v>45653</v>
      </c>
      <c r="C1128" t="s">
        <v>1184</v>
      </c>
      <c r="D1128" t="str">
        <f>VLOOKUP(Table7[[#This Row],[Customer_ID]],Table1[#All],2,FALSE)</f>
        <v>Tanya Lopez</v>
      </c>
      <c r="E1128">
        <f t="shared" si="52"/>
        <v>27</v>
      </c>
      <c r="F1128">
        <f t="shared" si="53"/>
        <v>12</v>
      </c>
      <c r="G1128">
        <f t="shared" si="54"/>
        <v>2024</v>
      </c>
      <c r="H1128">
        <f>VLOOKUP(Table7[[#This Row],[Customer_ID]],Table1[#All],3,FALSE)</f>
        <v>34</v>
      </c>
      <c r="I1128" t="str">
        <f>VLOOKUP(Table7[[#This Row],[Customer_ID]],Table1[#All],4,FALSE)</f>
        <v>Female</v>
      </c>
      <c r="J1128" t="str">
        <f>VLOOKUP(Table7[[#This Row],[Customer_ID]],Table1[#All],5,FALSE)</f>
        <v>West Jeffreyburgh</v>
      </c>
      <c r="K1128" t="str">
        <f>VLOOKUP(Table7[[#This Row],[Customer_ID]],Table1[#All],6,FALSE)</f>
        <v>Iowa</v>
      </c>
      <c r="L1128" t="str">
        <f>VLOOKUP(Table7[[#This Row],[Customer_ID]],Table1[#All],7,FALSE)</f>
        <v>USA</v>
      </c>
      <c r="M1128" t="str">
        <f>VLOOKUP(Table7[[#This Row],[Customer_ID]],Table1[#All],8,FALSE)</f>
        <v>Gold</v>
      </c>
      <c r="N1128" t="s">
        <v>1543</v>
      </c>
      <c r="O1128" t="str">
        <f>VLOOKUP(Table7[[#This Row],[Product_ID]],Table4_2[#All],3,FALSE)</f>
        <v>Electronics</v>
      </c>
      <c r="P1128" t="str">
        <f>VLOOKUP(Table7[[#This Row],[Product_ID]],Table4_2[#All],4,FALSE)</f>
        <v>Computer</v>
      </c>
      <c r="Q1128">
        <f>VLOOKUP(Table7[[#This Row],[Product_ID]],Table4_2[#All],5,FALSE)</f>
        <v>112.42</v>
      </c>
      <c r="R1128">
        <f>VLOOKUP(Table7[[#This Row],[Product_ID]],Table4_2[#All],6,FALSE)</f>
        <v>416</v>
      </c>
      <c r="S1128" t="s">
        <v>1807</v>
      </c>
      <c r="T1128" t="str">
        <f>VLOOKUP(Table7[[#This Row],[Store_ID]],Table5[#All],2,FALSE)</f>
        <v>Holloway Ltd</v>
      </c>
      <c r="U1128" t="str">
        <f>VLOOKUP(Table7[[#This Row],[Store_ID]],Table5[#All],3,FALSE)</f>
        <v>North</v>
      </c>
      <c r="V1128" t="str">
        <f>VLOOKUP(Table7[[#This Row],[Store_ID]],Table5[#All],4,FALSE)</f>
        <v>Bensonhaven</v>
      </c>
      <c r="W1128" t="str">
        <f>VLOOKUP(Table7[[#This Row],[Store_ID]],Table5[#All],5,FALSE)</f>
        <v>Flagship</v>
      </c>
      <c r="X1128">
        <v>3</v>
      </c>
      <c r="Y1128">
        <v>241.64</v>
      </c>
      <c r="Z1128">
        <v>0.28999999999999998</v>
      </c>
      <c r="AA1128" t="s">
        <v>1826</v>
      </c>
      <c r="AB1128">
        <v>514.69319999999993</v>
      </c>
    </row>
    <row r="1129" spans="1:28" x14ac:dyDescent="0.25">
      <c r="A1129" t="s">
        <v>2953</v>
      </c>
      <c r="B1129" s="2">
        <v>45817</v>
      </c>
      <c r="C1129" t="s">
        <v>1487</v>
      </c>
      <c r="D1129" t="str">
        <f>VLOOKUP(Table7[[#This Row],[Customer_ID]],Table1[#All],2,FALSE)</f>
        <v>Sarah Smith</v>
      </c>
      <c r="E1129">
        <f t="shared" si="52"/>
        <v>9</v>
      </c>
      <c r="F1129">
        <f t="shared" si="53"/>
        <v>6</v>
      </c>
      <c r="G1129">
        <f t="shared" si="54"/>
        <v>2025</v>
      </c>
      <c r="H1129">
        <f>VLOOKUP(Table7[[#This Row],[Customer_ID]],Table1[#All],3,FALSE)</f>
        <v>48</v>
      </c>
      <c r="I1129" t="str">
        <f>VLOOKUP(Table7[[#This Row],[Customer_ID]],Table1[#All],4,FALSE)</f>
        <v>Male</v>
      </c>
      <c r="J1129" t="str">
        <f>VLOOKUP(Table7[[#This Row],[Customer_ID]],Table1[#All],5,FALSE)</f>
        <v>East Rodney</v>
      </c>
      <c r="K1129" t="str">
        <f>VLOOKUP(Table7[[#This Row],[Customer_ID]],Table1[#All],6,FALSE)</f>
        <v>Nevada</v>
      </c>
      <c r="L1129" t="str">
        <f>VLOOKUP(Table7[[#This Row],[Customer_ID]],Table1[#All],7,FALSE)</f>
        <v>USA</v>
      </c>
      <c r="M1129" t="str">
        <f>VLOOKUP(Table7[[#This Row],[Customer_ID]],Table1[#All],8,FALSE)</f>
        <v>Gold</v>
      </c>
      <c r="N1129" t="s">
        <v>1608</v>
      </c>
      <c r="O1129" t="str">
        <f>VLOOKUP(Table7[[#This Row],[Product_ID]],Table4_2[#All],3,FALSE)</f>
        <v>Home</v>
      </c>
      <c r="P1129" t="str">
        <f>VLOOKUP(Table7[[#This Row],[Product_ID]],Table4_2[#All],4,FALSE)</f>
        <v>Kitchen</v>
      </c>
      <c r="Q1129">
        <f>VLOOKUP(Table7[[#This Row],[Product_ID]],Table4_2[#All],5,FALSE)</f>
        <v>19.52</v>
      </c>
      <c r="R1129">
        <f>VLOOKUP(Table7[[#This Row],[Product_ID]],Table4_2[#All],6,FALSE)</f>
        <v>57</v>
      </c>
      <c r="S1129" t="s">
        <v>1789</v>
      </c>
      <c r="T1129" t="str">
        <f>VLOOKUP(Table7[[#This Row],[Store_ID]],Table5[#All],2,FALSE)</f>
        <v>Hill, Wagner and Ballard</v>
      </c>
      <c r="U1129" t="str">
        <f>VLOOKUP(Table7[[#This Row],[Store_ID]],Table5[#All],3,FALSE)</f>
        <v>East</v>
      </c>
      <c r="V1129" t="str">
        <f>VLOOKUP(Table7[[#This Row],[Store_ID]],Table5[#All],4,FALSE)</f>
        <v>East Davidville</v>
      </c>
      <c r="W1129" t="str">
        <f>VLOOKUP(Table7[[#This Row],[Store_ID]],Table5[#All],5,FALSE)</f>
        <v>Online</v>
      </c>
      <c r="X1129">
        <v>2</v>
      </c>
      <c r="Y1129">
        <v>47.86</v>
      </c>
      <c r="Z1129">
        <v>0.03</v>
      </c>
      <c r="AA1129" t="s">
        <v>1826</v>
      </c>
      <c r="AB1129">
        <v>92.848399999999998</v>
      </c>
    </row>
    <row r="1130" spans="1:28" x14ac:dyDescent="0.25">
      <c r="A1130" t="s">
        <v>2954</v>
      </c>
      <c r="B1130" s="2">
        <v>45509</v>
      </c>
      <c r="C1130" t="s">
        <v>1080</v>
      </c>
      <c r="D1130" t="str">
        <f>VLOOKUP(Table7[[#This Row],[Customer_ID]],Table1[#All],2,FALSE)</f>
        <v>Evelyn Brown</v>
      </c>
      <c r="E1130">
        <f t="shared" si="52"/>
        <v>5</v>
      </c>
      <c r="F1130">
        <f t="shared" si="53"/>
        <v>8</v>
      </c>
      <c r="G1130">
        <f t="shared" si="54"/>
        <v>2024</v>
      </c>
      <c r="H1130">
        <f>VLOOKUP(Table7[[#This Row],[Customer_ID]],Table1[#All],3,FALSE)</f>
        <v>39</v>
      </c>
      <c r="I1130" t="str">
        <f>VLOOKUP(Table7[[#This Row],[Customer_ID]],Table1[#All],4,FALSE)</f>
        <v>Male</v>
      </c>
      <c r="J1130" t="str">
        <f>VLOOKUP(Table7[[#This Row],[Customer_ID]],Table1[#All],5,FALSE)</f>
        <v>West Victoriaborough</v>
      </c>
      <c r="K1130" t="str">
        <f>VLOOKUP(Table7[[#This Row],[Customer_ID]],Table1[#All],6,FALSE)</f>
        <v>New Mexico</v>
      </c>
      <c r="L1130" t="str">
        <f>VLOOKUP(Table7[[#This Row],[Customer_ID]],Table1[#All],7,FALSE)</f>
        <v>USA</v>
      </c>
      <c r="M1130" t="str">
        <f>VLOOKUP(Table7[[#This Row],[Customer_ID]],Table1[#All],8,FALSE)</f>
        <v>Gold</v>
      </c>
      <c r="N1130" t="s">
        <v>1732</v>
      </c>
      <c r="O1130" t="str">
        <f>VLOOKUP(Table7[[#This Row],[Product_ID]],Table4_2[#All],3,FALSE)</f>
        <v>Home</v>
      </c>
      <c r="P1130" t="str">
        <f>VLOOKUP(Table7[[#This Row],[Product_ID]],Table4_2[#All],4,FALSE)</f>
        <v>Appliances</v>
      </c>
      <c r="Q1130">
        <f>VLOOKUP(Table7[[#This Row],[Product_ID]],Table4_2[#All],5,FALSE)</f>
        <v>447.43</v>
      </c>
      <c r="R1130">
        <f>VLOOKUP(Table7[[#This Row],[Product_ID]],Table4_2[#All],6,FALSE)</f>
        <v>191</v>
      </c>
      <c r="S1130" t="s">
        <v>1766</v>
      </c>
      <c r="T1130" t="str">
        <f>VLOOKUP(Table7[[#This Row],[Store_ID]],Table5[#All],2,FALSE)</f>
        <v>Johnson-Wright</v>
      </c>
      <c r="U1130" t="str">
        <f>VLOOKUP(Table7[[#This Row],[Store_ID]],Table5[#All],3,FALSE)</f>
        <v>North</v>
      </c>
      <c r="V1130" t="str">
        <f>VLOOKUP(Table7[[#This Row],[Store_ID]],Table5[#All],4,FALSE)</f>
        <v>Hoodberg</v>
      </c>
      <c r="W1130" t="str">
        <f>VLOOKUP(Table7[[#This Row],[Store_ID]],Table5[#All],5,FALSE)</f>
        <v>Outlet</v>
      </c>
      <c r="X1130">
        <v>1</v>
      </c>
      <c r="Y1130">
        <v>805.07</v>
      </c>
      <c r="Z1130">
        <v>0.06</v>
      </c>
      <c r="AA1130" t="s">
        <v>1829</v>
      </c>
      <c r="AB1130">
        <v>756.76580000000001</v>
      </c>
    </row>
    <row r="1131" spans="1:28" x14ac:dyDescent="0.25">
      <c r="A1131" t="s">
        <v>2955</v>
      </c>
      <c r="B1131" s="2">
        <v>45753</v>
      </c>
      <c r="C1131" t="s">
        <v>1166</v>
      </c>
      <c r="D1131" t="str">
        <f>VLOOKUP(Table7[[#This Row],[Customer_ID]],Table1[#All],2,FALSE)</f>
        <v>James Orozco</v>
      </c>
      <c r="E1131">
        <f t="shared" si="52"/>
        <v>6</v>
      </c>
      <c r="F1131">
        <f t="shared" si="53"/>
        <v>4</v>
      </c>
      <c r="G1131">
        <f t="shared" si="54"/>
        <v>2025</v>
      </c>
      <c r="H1131">
        <f>VLOOKUP(Table7[[#This Row],[Customer_ID]],Table1[#All],3,FALSE)</f>
        <v>37</v>
      </c>
      <c r="I1131" t="str">
        <f>VLOOKUP(Table7[[#This Row],[Customer_ID]],Table1[#All],4,FALSE)</f>
        <v>Female</v>
      </c>
      <c r="J1131" t="str">
        <f>VLOOKUP(Table7[[#This Row],[Customer_ID]],Table1[#All],5,FALSE)</f>
        <v>Simpsonfort</v>
      </c>
      <c r="K1131" t="str">
        <f>VLOOKUP(Table7[[#This Row],[Customer_ID]],Table1[#All],6,FALSE)</f>
        <v>Maine</v>
      </c>
      <c r="L1131" t="str">
        <f>VLOOKUP(Table7[[#This Row],[Customer_ID]],Table1[#All],7,FALSE)</f>
        <v>USA</v>
      </c>
      <c r="M1131" t="str">
        <f>VLOOKUP(Table7[[#This Row],[Customer_ID]],Table1[#All],8,FALSE)</f>
        <v>Gold</v>
      </c>
      <c r="N1131" t="s">
        <v>1616</v>
      </c>
      <c r="O1131" t="str">
        <f>VLOOKUP(Table7[[#This Row],[Product_ID]],Table4_2[#All],3,FALSE)</f>
        <v>Electronics</v>
      </c>
      <c r="P1131" t="str">
        <f>VLOOKUP(Table7[[#This Row],[Product_ID]],Table4_2[#All],4,FALSE)</f>
        <v>Computer</v>
      </c>
      <c r="Q1131">
        <f>VLOOKUP(Table7[[#This Row],[Product_ID]],Table4_2[#All],5,FALSE)</f>
        <v>419.28</v>
      </c>
      <c r="R1131">
        <f>VLOOKUP(Table7[[#This Row],[Product_ID]],Table4_2[#All],6,FALSE)</f>
        <v>86</v>
      </c>
      <c r="S1131" t="s">
        <v>1757</v>
      </c>
      <c r="T1131" t="str">
        <f>VLOOKUP(Table7[[#This Row],[Store_ID]],Table5[#All],2,FALSE)</f>
        <v>Martinez, Adkins and Johnson</v>
      </c>
      <c r="U1131" t="str">
        <f>VLOOKUP(Table7[[#This Row],[Store_ID]],Table5[#All],3,FALSE)</f>
        <v>North</v>
      </c>
      <c r="V1131" t="str">
        <f>VLOOKUP(Table7[[#This Row],[Store_ID]],Table5[#All],4,FALSE)</f>
        <v>Danielmouth</v>
      </c>
      <c r="W1131" t="str">
        <f>VLOOKUP(Table7[[#This Row],[Store_ID]],Table5[#All],5,FALSE)</f>
        <v>Flagship</v>
      </c>
      <c r="X1131">
        <v>3</v>
      </c>
      <c r="Y1131">
        <v>848.48</v>
      </c>
      <c r="Z1131">
        <v>0</v>
      </c>
      <c r="AA1131" t="s">
        <v>1829</v>
      </c>
      <c r="AB1131">
        <v>2545.44</v>
      </c>
    </row>
    <row r="1132" spans="1:28" x14ac:dyDescent="0.25">
      <c r="A1132" t="s">
        <v>2956</v>
      </c>
      <c r="B1132" s="2">
        <v>45512</v>
      </c>
      <c r="C1132" t="s">
        <v>782</v>
      </c>
      <c r="D1132" t="str">
        <f>VLOOKUP(Table7[[#This Row],[Customer_ID]],Table1[#All],2,FALSE)</f>
        <v>Nancy Page</v>
      </c>
      <c r="E1132">
        <f t="shared" si="52"/>
        <v>8</v>
      </c>
      <c r="F1132">
        <f t="shared" si="53"/>
        <v>8</v>
      </c>
      <c r="G1132">
        <f t="shared" si="54"/>
        <v>2024</v>
      </c>
      <c r="H1132">
        <f>VLOOKUP(Table7[[#This Row],[Customer_ID]],Table1[#All],3,FALSE)</f>
        <v>19</v>
      </c>
      <c r="I1132" t="str">
        <f>VLOOKUP(Table7[[#This Row],[Customer_ID]],Table1[#All],4,FALSE)</f>
        <v>Male</v>
      </c>
      <c r="J1132" t="str">
        <f>VLOOKUP(Table7[[#This Row],[Customer_ID]],Table1[#All],5,FALSE)</f>
        <v>West Julia</v>
      </c>
      <c r="K1132" t="str">
        <f>VLOOKUP(Table7[[#This Row],[Customer_ID]],Table1[#All],6,FALSE)</f>
        <v>Utah</v>
      </c>
      <c r="L1132" t="str">
        <f>VLOOKUP(Table7[[#This Row],[Customer_ID]],Table1[#All],7,FALSE)</f>
        <v>USA</v>
      </c>
      <c r="M1132" t="str">
        <f>VLOOKUP(Table7[[#This Row],[Customer_ID]],Table1[#All],8,FALSE)</f>
        <v>Bronze</v>
      </c>
      <c r="N1132" t="s">
        <v>1654</v>
      </c>
      <c r="O1132" t="str">
        <f>VLOOKUP(Table7[[#This Row],[Product_ID]],Table4_2[#All],3,FALSE)</f>
        <v>Clothing</v>
      </c>
      <c r="P1132" t="str">
        <f>VLOOKUP(Table7[[#This Row],[Product_ID]],Table4_2[#All],4,FALSE)</f>
        <v>Bottoms</v>
      </c>
      <c r="Q1132">
        <f>VLOOKUP(Table7[[#This Row],[Product_ID]],Table4_2[#All],5,FALSE)</f>
        <v>386.56</v>
      </c>
      <c r="R1132">
        <f>VLOOKUP(Table7[[#This Row],[Product_ID]],Table4_2[#All],6,FALSE)</f>
        <v>125</v>
      </c>
      <c r="S1132" t="s">
        <v>1782</v>
      </c>
      <c r="T1132" t="str">
        <f>VLOOKUP(Table7[[#This Row],[Store_ID]],Table5[#All],2,FALSE)</f>
        <v>Bean, Jones and Park</v>
      </c>
      <c r="U1132" t="str">
        <f>VLOOKUP(Table7[[#This Row],[Store_ID]],Table5[#All],3,FALSE)</f>
        <v>West</v>
      </c>
      <c r="V1132" t="str">
        <f>VLOOKUP(Table7[[#This Row],[Store_ID]],Table5[#All],4,FALSE)</f>
        <v>Thompsonborough</v>
      </c>
      <c r="W1132" t="str">
        <f>VLOOKUP(Table7[[#This Row],[Store_ID]],Table5[#All],5,FALSE)</f>
        <v>Online</v>
      </c>
      <c r="X1132">
        <v>2</v>
      </c>
      <c r="Y1132">
        <v>568.95000000000005</v>
      </c>
      <c r="Z1132">
        <v>0.22</v>
      </c>
      <c r="AA1132" t="s">
        <v>1824</v>
      </c>
      <c r="AB1132">
        <v>887.56200000000013</v>
      </c>
    </row>
    <row r="1133" spans="1:28" x14ac:dyDescent="0.25">
      <c r="A1133" t="s">
        <v>2957</v>
      </c>
      <c r="B1133" s="2">
        <v>45764</v>
      </c>
      <c r="C1133" t="s">
        <v>541</v>
      </c>
      <c r="D1133" t="str">
        <f>VLOOKUP(Table7[[#This Row],[Customer_ID]],Table1[#All],2,FALSE)</f>
        <v>Mariah Brown</v>
      </c>
      <c r="E1133">
        <f t="shared" si="52"/>
        <v>17</v>
      </c>
      <c r="F1133">
        <f t="shared" si="53"/>
        <v>4</v>
      </c>
      <c r="G1133">
        <f t="shared" si="54"/>
        <v>2025</v>
      </c>
      <c r="H1133">
        <f>VLOOKUP(Table7[[#This Row],[Customer_ID]],Table1[#All],3,FALSE)</f>
        <v>37</v>
      </c>
      <c r="I1133" t="str">
        <f>VLOOKUP(Table7[[#This Row],[Customer_ID]],Table1[#All],4,FALSE)</f>
        <v>Male</v>
      </c>
      <c r="J1133" t="str">
        <f>VLOOKUP(Table7[[#This Row],[Customer_ID]],Table1[#All],5,FALSE)</f>
        <v>Palmerbury</v>
      </c>
      <c r="K1133" t="str">
        <f>VLOOKUP(Table7[[#This Row],[Customer_ID]],Table1[#All],6,FALSE)</f>
        <v>Tennessee</v>
      </c>
      <c r="L1133" t="str">
        <f>VLOOKUP(Table7[[#This Row],[Customer_ID]],Table1[#All],7,FALSE)</f>
        <v>USA</v>
      </c>
      <c r="M1133" t="str">
        <f>VLOOKUP(Table7[[#This Row],[Customer_ID]],Table1[#All],8,FALSE)</f>
        <v>Silver</v>
      </c>
      <c r="N1133" t="s">
        <v>1654</v>
      </c>
      <c r="O1133" t="str">
        <f>VLOOKUP(Table7[[#This Row],[Product_ID]],Table4_2[#All],3,FALSE)</f>
        <v>Clothing</v>
      </c>
      <c r="P1133" t="str">
        <f>VLOOKUP(Table7[[#This Row],[Product_ID]],Table4_2[#All],4,FALSE)</f>
        <v>Bottoms</v>
      </c>
      <c r="Q1133">
        <f>VLOOKUP(Table7[[#This Row],[Product_ID]],Table4_2[#All],5,FALSE)</f>
        <v>386.56</v>
      </c>
      <c r="R1133">
        <f>VLOOKUP(Table7[[#This Row],[Product_ID]],Table4_2[#All],6,FALSE)</f>
        <v>125</v>
      </c>
      <c r="S1133" t="s">
        <v>1792</v>
      </c>
      <c r="T1133" t="str">
        <f>VLOOKUP(Table7[[#This Row],[Store_ID]],Table5[#All],2,FALSE)</f>
        <v>Aguirre-Keller</v>
      </c>
      <c r="U1133" t="str">
        <f>VLOOKUP(Table7[[#This Row],[Store_ID]],Table5[#All],3,FALSE)</f>
        <v>South</v>
      </c>
      <c r="V1133" t="str">
        <f>VLOOKUP(Table7[[#This Row],[Store_ID]],Table5[#All],4,FALSE)</f>
        <v>Lake Michael</v>
      </c>
      <c r="W1133" t="str">
        <f>VLOOKUP(Table7[[#This Row],[Store_ID]],Table5[#All],5,FALSE)</f>
        <v>Online</v>
      </c>
      <c r="X1133">
        <v>3</v>
      </c>
      <c r="Y1133">
        <v>269.83999999999997</v>
      </c>
      <c r="Z1133">
        <v>0.05</v>
      </c>
      <c r="AA1133" t="s">
        <v>1826</v>
      </c>
      <c r="AB1133">
        <v>769.04399999999998</v>
      </c>
    </row>
    <row r="1134" spans="1:28" x14ac:dyDescent="0.25">
      <c r="A1134" t="s">
        <v>2958</v>
      </c>
      <c r="B1134" s="2">
        <v>45746</v>
      </c>
      <c r="C1134" t="s">
        <v>975</v>
      </c>
      <c r="D1134" t="str">
        <f>VLOOKUP(Table7[[#This Row],[Customer_ID]],Table1[#All],2,FALSE)</f>
        <v>Stacy Collins</v>
      </c>
      <c r="E1134">
        <f t="shared" si="52"/>
        <v>30</v>
      </c>
      <c r="F1134">
        <f t="shared" si="53"/>
        <v>3</v>
      </c>
      <c r="G1134">
        <f t="shared" si="54"/>
        <v>2025</v>
      </c>
      <c r="H1134">
        <f>VLOOKUP(Table7[[#This Row],[Customer_ID]],Table1[#All],3,FALSE)</f>
        <v>41</v>
      </c>
      <c r="I1134" t="str">
        <f>VLOOKUP(Table7[[#This Row],[Customer_ID]],Table1[#All],4,FALSE)</f>
        <v>Female</v>
      </c>
      <c r="J1134" t="str">
        <f>VLOOKUP(Table7[[#This Row],[Customer_ID]],Table1[#All],5,FALSE)</f>
        <v>Randychester</v>
      </c>
      <c r="K1134" t="str">
        <f>VLOOKUP(Table7[[#This Row],[Customer_ID]],Table1[#All],6,FALSE)</f>
        <v>California</v>
      </c>
      <c r="L1134" t="str">
        <f>VLOOKUP(Table7[[#This Row],[Customer_ID]],Table1[#All],7,FALSE)</f>
        <v>USA</v>
      </c>
      <c r="M1134" t="str">
        <f>VLOOKUP(Table7[[#This Row],[Customer_ID]],Table1[#All],8,FALSE)</f>
        <v>Bronze</v>
      </c>
      <c r="N1134" t="s">
        <v>1672</v>
      </c>
      <c r="O1134" t="str">
        <f>VLOOKUP(Table7[[#This Row],[Product_ID]],Table4_2[#All],3,FALSE)</f>
        <v>Electronics</v>
      </c>
      <c r="P1134" t="str">
        <f>VLOOKUP(Table7[[#This Row],[Product_ID]],Table4_2[#All],4,FALSE)</f>
        <v>Computer</v>
      </c>
      <c r="Q1134">
        <f>VLOOKUP(Table7[[#This Row],[Product_ID]],Table4_2[#All],5,FALSE)</f>
        <v>86.42</v>
      </c>
      <c r="R1134">
        <f>VLOOKUP(Table7[[#This Row],[Product_ID]],Table4_2[#All],6,FALSE)</f>
        <v>222</v>
      </c>
      <c r="S1134" t="s">
        <v>1797</v>
      </c>
      <c r="T1134" t="str">
        <f>VLOOKUP(Table7[[#This Row],[Store_ID]],Table5[#All],2,FALSE)</f>
        <v>Gardner, Humphrey and Contreras</v>
      </c>
      <c r="U1134" t="str">
        <f>VLOOKUP(Table7[[#This Row],[Store_ID]],Table5[#All],3,FALSE)</f>
        <v>East</v>
      </c>
      <c r="V1134" t="str">
        <f>VLOOKUP(Table7[[#This Row],[Store_ID]],Table5[#All],4,FALSE)</f>
        <v>Johnsonville</v>
      </c>
      <c r="W1134" t="str">
        <f>VLOOKUP(Table7[[#This Row],[Store_ID]],Table5[#All],5,FALSE)</f>
        <v>Flagship</v>
      </c>
      <c r="X1134">
        <v>4</v>
      </c>
      <c r="Y1134">
        <v>267.36</v>
      </c>
      <c r="Z1134">
        <v>0.27</v>
      </c>
      <c r="AA1134" t="s">
        <v>1826</v>
      </c>
      <c r="AB1134">
        <v>780.69119999999998</v>
      </c>
    </row>
    <row r="1135" spans="1:28" x14ac:dyDescent="0.25">
      <c r="A1135" t="s">
        <v>2959</v>
      </c>
      <c r="B1135" s="2">
        <v>45647</v>
      </c>
      <c r="C1135" t="s">
        <v>399</v>
      </c>
      <c r="D1135" t="str">
        <f>VLOOKUP(Table7[[#This Row],[Customer_ID]],Table1[#All],2,FALSE)</f>
        <v>Ryan Hernandez</v>
      </c>
      <c r="E1135">
        <f t="shared" si="52"/>
        <v>21</v>
      </c>
      <c r="F1135">
        <f t="shared" si="53"/>
        <v>12</v>
      </c>
      <c r="G1135">
        <f t="shared" si="54"/>
        <v>2024</v>
      </c>
      <c r="H1135">
        <f>VLOOKUP(Table7[[#This Row],[Customer_ID]],Table1[#All],3,FALSE)</f>
        <v>30</v>
      </c>
      <c r="I1135" t="str">
        <f>VLOOKUP(Table7[[#This Row],[Customer_ID]],Table1[#All],4,FALSE)</f>
        <v>Male</v>
      </c>
      <c r="J1135" t="str">
        <f>VLOOKUP(Table7[[#This Row],[Customer_ID]],Table1[#All],5,FALSE)</f>
        <v>East Donna</v>
      </c>
      <c r="K1135" t="str">
        <f>VLOOKUP(Table7[[#This Row],[Customer_ID]],Table1[#All],6,FALSE)</f>
        <v>Nevada</v>
      </c>
      <c r="L1135" t="str">
        <f>VLOOKUP(Table7[[#This Row],[Customer_ID]],Table1[#All],7,FALSE)</f>
        <v>USA</v>
      </c>
      <c r="M1135" t="str">
        <f>VLOOKUP(Table7[[#This Row],[Customer_ID]],Table1[#All],8,FALSE)</f>
        <v>Bronze</v>
      </c>
      <c r="N1135" t="s">
        <v>1622</v>
      </c>
      <c r="O1135" t="str">
        <f>VLOOKUP(Table7[[#This Row],[Product_ID]],Table4_2[#All],3,FALSE)</f>
        <v>Clothing</v>
      </c>
      <c r="P1135" t="str">
        <f>VLOOKUP(Table7[[#This Row],[Product_ID]],Table4_2[#All],4,FALSE)</f>
        <v>Footwear</v>
      </c>
      <c r="Q1135">
        <f>VLOOKUP(Table7[[#This Row],[Product_ID]],Table4_2[#All],5,FALSE)</f>
        <v>353.47</v>
      </c>
      <c r="R1135">
        <f>VLOOKUP(Table7[[#This Row],[Product_ID]],Table4_2[#All],6,FALSE)</f>
        <v>214</v>
      </c>
      <c r="S1135" t="s">
        <v>1757</v>
      </c>
      <c r="T1135" t="str">
        <f>VLOOKUP(Table7[[#This Row],[Store_ID]],Table5[#All],2,FALSE)</f>
        <v>Martinez, Adkins and Johnson</v>
      </c>
      <c r="U1135" t="str">
        <f>VLOOKUP(Table7[[#This Row],[Store_ID]],Table5[#All],3,FALSE)</f>
        <v>North</v>
      </c>
      <c r="V1135" t="str">
        <f>VLOOKUP(Table7[[#This Row],[Store_ID]],Table5[#All],4,FALSE)</f>
        <v>Danielmouth</v>
      </c>
      <c r="W1135" t="str">
        <f>VLOOKUP(Table7[[#This Row],[Store_ID]],Table5[#All],5,FALSE)</f>
        <v>Flagship</v>
      </c>
      <c r="X1135">
        <v>1</v>
      </c>
      <c r="Y1135">
        <v>438.41</v>
      </c>
      <c r="Z1135">
        <v>0.09</v>
      </c>
      <c r="AA1135" t="s">
        <v>1824</v>
      </c>
      <c r="AB1135">
        <v>398.95310000000012</v>
      </c>
    </row>
    <row r="1136" spans="1:28" x14ac:dyDescent="0.25">
      <c r="A1136" t="s">
        <v>2960</v>
      </c>
      <c r="B1136" s="2">
        <v>45443</v>
      </c>
      <c r="C1136" t="s">
        <v>547</v>
      </c>
      <c r="D1136" t="str">
        <f>VLOOKUP(Table7[[#This Row],[Customer_ID]],Table1[#All],2,FALSE)</f>
        <v>Daniel Rivas</v>
      </c>
      <c r="E1136">
        <f t="shared" si="52"/>
        <v>31</v>
      </c>
      <c r="F1136">
        <f t="shared" si="53"/>
        <v>5</v>
      </c>
      <c r="G1136">
        <f t="shared" si="54"/>
        <v>2024</v>
      </c>
      <c r="H1136">
        <f>VLOOKUP(Table7[[#This Row],[Customer_ID]],Table1[#All],3,FALSE)</f>
        <v>39</v>
      </c>
      <c r="I1136" t="str">
        <f>VLOOKUP(Table7[[#This Row],[Customer_ID]],Table1[#All],4,FALSE)</f>
        <v>Female</v>
      </c>
      <c r="J1136" t="str">
        <f>VLOOKUP(Table7[[#This Row],[Customer_ID]],Table1[#All],5,FALSE)</f>
        <v>Dominiquefort</v>
      </c>
      <c r="K1136" t="str">
        <f>VLOOKUP(Table7[[#This Row],[Customer_ID]],Table1[#All],6,FALSE)</f>
        <v>Georgia</v>
      </c>
      <c r="L1136" t="str">
        <f>VLOOKUP(Table7[[#This Row],[Customer_ID]],Table1[#All],7,FALSE)</f>
        <v>USA</v>
      </c>
      <c r="M1136" t="str">
        <f>VLOOKUP(Table7[[#This Row],[Customer_ID]],Table1[#All],8,FALSE)</f>
        <v>Silver</v>
      </c>
      <c r="N1136" t="s">
        <v>1650</v>
      </c>
      <c r="O1136" t="str">
        <f>VLOOKUP(Table7[[#This Row],[Product_ID]],Table4_2[#All],3,FALSE)</f>
        <v>Electronics</v>
      </c>
      <c r="P1136" t="str">
        <f>VLOOKUP(Table7[[#This Row],[Product_ID]],Table4_2[#All],4,FALSE)</f>
        <v>Accessories</v>
      </c>
      <c r="Q1136">
        <f>VLOOKUP(Table7[[#This Row],[Product_ID]],Table4_2[#All],5,FALSE)</f>
        <v>88.49</v>
      </c>
      <c r="R1136">
        <f>VLOOKUP(Table7[[#This Row],[Product_ID]],Table4_2[#All],6,FALSE)</f>
        <v>246</v>
      </c>
      <c r="S1136" t="s">
        <v>1810</v>
      </c>
      <c r="T1136" t="str">
        <f>VLOOKUP(Table7[[#This Row],[Store_ID]],Table5[#All],2,FALSE)</f>
        <v>Guerrero-Schmitt</v>
      </c>
      <c r="U1136" t="str">
        <f>VLOOKUP(Table7[[#This Row],[Store_ID]],Table5[#All],3,FALSE)</f>
        <v>East</v>
      </c>
      <c r="V1136" t="str">
        <f>VLOOKUP(Table7[[#This Row],[Store_ID]],Table5[#All],4,FALSE)</f>
        <v>East Stevechester</v>
      </c>
      <c r="W1136" t="str">
        <f>VLOOKUP(Table7[[#This Row],[Store_ID]],Table5[#All],5,FALSE)</f>
        <v>Flagship</v>
      </c>
      <c r="X1136">
        <v>2</v>
      </c>
      <c r="Y1136">
        <v>86.72</v>
      </c>
      <c r="Z1136">
        <v>0.28000000000000003</v>
      </c>
      <c r="AA1136" t="s">
        <v>1829</v>
      </c>
      <c r="AB1136">
        <v>124.8768</v>
      </c>
    </row>
    <row r="1137" spans="1:28" x14ac:dyDescent="0.25">
      <c r="A1137" t="s">
        <v>2961</v>
      </c>
      <c r="B1137" s="2">
        <v>45722</v>
      </c>
      <c r="C1137" t="s">
        <v>1319</v>
      </c>
      <c r="D1137" t="str">
        <f>VLOOKUP(Table7[[#This Row],[Customer_ID]],Table1[#All],2,FALSE)</f>
        <v>Bryce Hawkins</v>
      </c>
      <c r="E1137">
        <f t="shared" si="52"/>
        <v>6</v>
      </c>
      <c r="F1137">
        <f t="shared" si="53"/>
        <v>3</v>
      </c>
      <c r="G1137">
        <f t="shared" si="54"/>
        <v>2025</v>
      </c>
      <c r="H1137">
        <f>VLOOKUP(Table7[[#This Row],[Customer_ID]],Table1[#All],3,FALSE)</f>
        <v>40</v>
      </c>
      <c r="I1137" t="str">
        <f>VLOOKUP(Table7[[#This Row],[Customer_ID]],Table1[#All],4,FALSE)</f>
        <v>Male</v>
      </c>
      <c r="J1137" t="str">
        <f>VLOOKUP(Table7[[#This Row],[Customer_ID]],Table1[#All],5,FALSE)</f>
        <v>Lake Monique</v>
      </c>
      <c r="K1137" t="str">
        <f>VLOOKUP(Table7[[#This Row],[Customer_ID]],Table1[#All],6,FALSE)</f>
        <v>Utah</v>
      </c>
      <c r="L1137" t="str">
        <f>VLOOKUP(Table7[[#This Row],[Customer_ID]],Table1[#All],7,FALSE)</f>
        <v>USA</v>
      </c>
      <c r="M1137" t="str">
        <f>VLOOKUP(Table7[[#This Row],[Customer_ID]],Table1[#All],8,FALSE)</f>
        <v>Bronze</v>
      </c>
      <c r="N1137" t="s">
        <v>1726</v>
      </c>
      <c r="O1137" t="str">
        <f>VLOOKUP(Table7[[#This Row],[Product_ID]],Table4_2[#All],3,FALSE)</f>
        <v>Beauty</v>
      </c>
      <c r="P1137" t="str">
        <f>VLOOKUP(Table7[[#This Row],[Product_ID]],Table4_2[#All],4,FALSE)</f>
        <v>Makeup</v>
      </c>
      <c r="Q1137">
        <f>VLOOKUP(Table7[[#This Row],[Product_ID]],Table4_2[#All],5,FALSE)</f>
        <v>183.04</v>
      </c>
      <c r="R1137">
        <f>VLOOKUP(Table7[[#This Row],[Product_ID]],Table4_2[#All],6,FALSE)</f>
        <v>457</v>
      </c>
      <c r="S1137" t="s">
        <v>1776</v>
      </c>
      <c r="T1137" t="str">
        <f>VLOOKUP(Table7[[#This Row],[Store_ID]],Table5[#All],2,FALSE)</f>
        <v>Benson-Elliott</v>
      </c>
      <c r="U1137" t="str">
        <f>VLOOKUP(Table7[[#This Row],[Store_ID]],Table5[#All],3,FALSE)</f>
        <v>East</v>
      </c>
      <c r="V1137" t="str">
        <f>VLOOKUP(Table7[[#This Row],[Store_ID]],Table5[#All],4,FALSE)</f>
        <v>Port Josephberg</v>
      </c>
      <c r="W1137" t="str">
        <f>VLOOKUP(Table7[[#This Row],[Store_ID]],Table5[#All],5,FALSE)</f>
        <v>Online</v>
      </c>
      <c r="X1137">
        <v>4</v>
      </c>
      <c r="Y1137">
        <v>630.21</v>
      </c>
      <c r="Z1137">
        <v>0.14000000000000001</v>
      </c>
      <c r="AA1137" t="s">
        <v>1829</v>
      </c>
      <c r="AB1137">
        <v>2167.9223999999999</v>
      </c>
    </row>
    <row r="1138" spans="1:28" x14ac:dyDescent="0.25">
      <c r="A1138" t="s">
        <v>2962</v>
      </c>
      <c r="B1138" s="2">
        <v>45575</v>
      </c>
      <c r="C1138" t="s">
        <v>1124</v>
      </c>
      <c r="D1138" t="str">
        <f>VLOOKUP(Table7[[#This Row],[Customer_ID]],Table1[#All],2,FALSE)</f>
        <v>Melanie Lam</v>
      </c>
      <c r="E1138">
        <f t="shared" si="52"/>
        <v>10</v>
      </c>
      <c r="F1138">
        <f t="shared" si="53"/>
        <v>10</v>
      </c>
      <c r="G1138">
        <f t="shared" si="54"/>
        <v>2024</v>
      </c>
      <c r="H1138">
        <f>VLOOKUP(Table7[[#This Row],[Customer_ID]],Table1[#All],3,FALSE)</f>
        <v>32</v>
      </c>
      <c r="I1138" t="str">
        <f>VLOOKUP(Table7[[#This Row],[Customer_ID]],Table1[#All],4,FALSE)</f>
        <v>Male</v>
      </c>
      <c r="J1138" t="str">
        <f>VLOOKUP(Table7[[#This Row],[Customer_ID]],Table1[#All],5,FALSE)</f>
        <v>East Michaelton</v>
      </c>
      <c r="K1138" t="str">
        <f>VLOOKUP(Table7[[#This Row],[Customer_ID]],Table1[#All],6,FALSE)</f>
        <v>Kansas</v>
      </c>
      <c r="L1138" t="str">
        <f>VLOOKUP(Table7[[#This Row],[Customer_ID]],Table1[#All],7,FALSE)</f>
        <v>USA</v>
      </c>
      <c r="M1138" t="str">
        <f>VLOOKUP(Table7[[#This Row],[Customer_ID]],Table1[#All],8,FALSE)</f>
        <v>Silver</v>
      </c>
      <c r="N1138" t="s">
        <v>1666</v>
      </c>
      <c r="O1138" t="str">
        <f>VLOOKUP(Table7[[#This Row],[Product_ID]],Table4_2[#All],3,FALSE)</f>
        <v>Beauty</v>
      </c>
      <c r="P1138" t="str">
        <f>VLOOKUP(Table7[[#This Row],[Product_ID]],Table4_2[#All],4,FALSE)</f>
        <v>Haircare</v>
      </c>
      <c r="Q1138">
        <f>VLOOKUP(Table7[[#This Row],[Product_ID]],Table4_2[#All],5,FALSE)</f>
        <v>17.309999999999999</v>
      </c>
      <c r="R1138">
        <f>VLOOKUP(Table7[[#This Row],[Product_ID]],Table4_2[#All],6,FALSE)</f>
        <v>399</v>
      </c>
      <c r="S1138" t="s">
        <v>1776</v>
      </c>
      <c r="T1138" t="str">
        <f>VLOOKUP(Table7[[#This Row],[Store_ID]],Table5[#All],2,FALSE)</f>
        <v>Benson-Elliott</v>
      </c>
      <c r="U1138" t="str">
        <f>VLOOKUP(Table7[[#This Row],[Store_ID]],Table5[#All],3,FALSE)</f>
        <v>East</v>
      </c>
      <c r="V1138" t="str">
        <f>VLOOKUP(Table7[[#This Row],[Store_ID]],Table5[#All],4,FALSE)</f>
        <v>Port Josephberg</v>
      </c>
      <c r="W1138" t="str">
        <f>VLOOKUP(Table7[[#This Row],[Store_ID]],Table5[#All],5,FALSE)</f>
        <v>Online</v>
      </c>
      <c r="X1138">
        <v>3</v>
      </c>
      <c r="Y1138">
        <v>180.84</v>
      </c>
      <c r="Z1138">
        <v>0.03</v>
      </c>
      <c r="AA1138" t="s">
        <v>1826</v>
      </c>
      <c r="AB1138">
        <v>526.24439999999993</v>
      </c>
    </row>
    <row r="1139" spans="1:28" x14ac:dyDescent="0.25">
      <c r="A1139" t="s">
        <v>2963</v>
      </c>
      <c r="B1139" s="2">
        <v>45441</v>
      </c>
      <c r="C1139" t="s">
        <v>27</v>
      </c>
      <c r="D1139" t="str">
        <f>VLOOKUP(Table7[[#This Row],[Customer_ID]],Table1[#All],2,FALSE)</f>
        <v>Caroline Collins</v>
      </c>
      <c r="E1139">
        <f t="shared" si="52"/>
        <v>29</v>
      </c>
      <c r="F1139">
        <f t="shared" si="53"/>
        <v>5</v>
      </c>
      <c r="G1139">
        <f t="shared" si="54"/>
        <v>2024</v>
      </c>
      <c r="H1139">
        <f>VLOOKUP(Table7[[#This Row],[Customer_ID]],Table1[#All],3,FALSE)</f>
        <v>64</v>
      </c>
      <c r="I1139" t="str">
        <f>VLOOKUP(Table7[[#This Row],[Customer_ID]],Table1[#All],4,FALSE)</f>
        <v>Female</v>
      </c>
      <c r="J1139" t="str">
        <f>VLOOKUP(Table7[[#This Row],[Customer_ID]],Table1[#All],5,FALSE)</f>
        <v>Nicholasshire</v>
      </c>
      <c r="K1139" t="str">
        <f>VLOOKUP(Table7[[#This Row],[Customer_ID]],Table1[#All],6,FALSE)</f>
        <v>California</v>
      </c>
      <c r="L1139" t="str">
        <f>VLOOKUP(Table7[[#This Row],[Customer_ID]],Table1[#All],7,FALSE)</f>
        <v>USA</v>
      </c>
      <c r="M1139" t="str">
        <f>VLOOKUP(Table7[[#This Row],[Customer_ID]],Table1[#All],8,FALSE)</f>
        <v>Silver</v>
      </c>
      <c r="N1139" t="s">
        <v>1676</v>
      </c>
      <c r="O1139" t="str">
        <f>VLOOKUP(Table7[[#This Row],[Product_ID]],Table4_2[#All],3,FALSE)</f>
        <v>Beauty</v>
      </c>
      <c r="P1139" t="str">
        <f>VLOOKUP(Table7[[#This Row],[Product_ID]],Table4_2[#All],4,FALSE)</f>
        <v>Makeup</v>
      </c>
      <c r="Q1139">
        <f>VLOOKUP(Table7[[#This Row],[Product_ID]],Table4_2[#All],5,FALSE)</f>
        <v>299.11</v>
      </c>
      <c r="R1139">
        <f>VLOOKUP(Table7[[#This Row],[Product_ID]],Table4_2[#All],6,FALSE)</f>
        <v>118</v>
      </c>
      <c r="S1139" t="s">
        <v>1804</v>
      </c>
      <c r="T1139" t="str">
        <f>VLOOKUP(Table7[[#This Row],[Store_ID]],Table5[#All],2,FALSE)</f>
        <v>Frederick-Wright</v>
      </c>
      <c r="U1139" t="str">
        <f>VLOOKUP(Table7[[#This Row],[Store_ID]],Table5[#All],3,FALSE)</f>
        <v>West</v>
      </c>
      <c r="V1139" t="str">
        <f>VLOOKUP(Table7[[#This Row],[Store_ID]],Table5[#All],4,FALSE)</f>
        <v>New Jimmymouth</v>
      </c>
      <c r="W1139" t="str">
        <f>VLOOKUP(Table7[[#This Row],[Store_ID]],Table5[#All],5,FALSE)</f>
        <v>Flagship</v>
      </c>
      <c r="X1139">
        <v>1</v>
      </c>
      <c r="Y1139">
        <v>453.41</v>
      </c>
      <c r="Z1139">
        <v>0.04</v>
      </c>
      <c r="AA1139" t="s">
        <v>1829</v>
      </c>
      <c r="AB1139">
        <v>435.27359999999999</v>
      </c>
    </row>
    <row r="1140" spans="1:28" x14ac:dyDescent="0.25">
      <c r="A1140" t="s">
        <v>2964</v>
      </c>
      <c r="B1140" s="2">
        <v>45940</v>
      </c>
      <c r="C1140" t="s">
        <v>103</v>
      </c>
      <c r="D1140" t="str">
        <f>VLOOKUP(Table7[[#This Row],[Customer_ID]],Table1[#All],2,FALSE)</f>
        <v>Heather Collins</v>
      </c>
      <c r="E1140">
        <f t="shared" si="52"/>
        <v>10</v>
      </c>
      <c r="F1140">
        <f t="shared" si="53"/>
        <v>10</v>
      </c>
      <c r="G1140">
        <f t="shared" si="54"/>
        <v>2025</v>
      </c>
      <c r="H1140">
        <f>VLOOKUP(Table7[[#This Row],[Customer_ID]],Table1[#All],3,FALSE)</f>
        <v>40</v>
      </c>
      <c r="I1140" t="str">
        <f>VLOOKUP(Table7[[#This Row],[Customer_ID]],Table1[#All],4,FALSE)</f>
        <v>Male</v>
      </c>
      <c r="J1140" t="str">
        <f>VLOOKUP(Table7[[#This Row],[Customer_ID]],Table1[#All],5,FALSE)</f>
        <v>Rogerschester</v>
      </c>
      <c r="K1140" t="str">
        <f>VLOOKUP(Table7[[#This Row],[Customer_ID]],Table1[#All],6,FALSE)</f>
        <v>Idaho</v>
      </c>
      <c r="L1140" t="str">
        <f>VLOOKUP(Table7[[#This Row],[Customer_ID]],Table1[#All],7,FALSE)</f>
        <v>USA</v>
      </c>
      <c r="M1140" t="str">
        <f>VLOOKUP(Table7[[#This Row],[Customer_ID]],Table1[#All],8,FALSE)</f>
        <v>Platinum</v>
      </c>
      <c r="N1140" t="s">
        <v>1650</v>
      </c>
      <c r="O1140" t="str">
        <f>VLOOKUP(Table7[[#This Row],[Product_ID]],Table4_2[#All],3,FALSE)</f>
        <v>Electronics</v>
      </c>
      <c r="P1140" t="str">
        <f>VLOOKUP(Table7[[#This Row],[Product_ID]],Table4_2[#All],4,FALSE)</f>
        <v>Accessories</v>
      </c>
      <c r="Q1140">
        <f>VLOOKUP(Table7[[#This Row],[Product_ID]],Table4_2[#All],5,FALSE)</f>
        <v>88.49</v>
      </c>
      <c r="R1140">
        <f>VLOOKUP(Table7[[#This Row],[Product_ID]],Table4_2[#All],6,FALSE)</f>
        <v>246</v>
      </c>
      <c r="S1140" t="s">
        <v>1776</v>
      </c>
      <c r="T1140" t="str">
        <f>VLOOKUP(Table7[[#This Row],[Store_ID]],Table5[#All],2,FALSE)</f>
        <v>Benson-Elliott</v>
      </c>
      <c r="U1140" t="str">
        <f>VLOOKUP(Table7[[#This Row],[Store_ID]],Table5[#All],3,FALSE)</f>
        <v>East</v>
      </c>
      <c r="V1140" t="str">
        <f>VLOOKUP(Table7[[#This Row],[Store_ID]],Table5[#All],4,FALSE)</f>
        <v>Port Josephberg</v>
      </c>
      <c r="W1140" t="str">
        <f>VLOOKUP(Table7[[#This Row],[Store_ID]],Table5[#All],5,FALSE)</f>
        <v>Online</v>
      </c>
      <c r="X1140">
        <v>1</v>
      </c>
      <c r="Y1140">
        <v>629.09</v>
      </c>
      <c r="Z1140">
        <v>0.02</v>
      </c>
      <c r="AA1140" t="s">
        <v>1824</v>
      </c>
      <c r="AB1140">
        <v>616.50819999999999</v>
      </c>
    </row>
    <row r="1141" spans="1:28" x14ac:dyDescent="0.25">
      <c r="A1141" t="s">
        <v>2965</v>
      </c>
      <c r="B1141" s="2">
        <v>45518</v>
      </c>
      <c r="C1141" t="s">
        <v>97</v>
      </c>
      <c r="D1141" t="str">
        <f>VLOOKUP(Table7[[#This Row],[Customer_ID]],Table1[#All],2,FALSE)</f>
        <v xml:space="preserve">   paul fox</v>
      </c>
      <c r="E1141">
        <f t="shared" si="52"/>
        <v>14</v>
      </c>
      <c r="F1141">
        <f t="shared" si="53"/>
        <v>8</v>
      </c>
      <c r="G1141">
        <f t="shared" si="54"/>
        <v>2024</v>
      </c>
      <c r="H1141">
        <f>VLOOKUP(Table7[[#This Row],[Customer_ID]],Table1[#All],3,FALSE)</f>
        <v>33</v>
      </c>
      <c r="I1141" t="str">
        <f>VLOOKUP(Table7[[#This Row],[Customer_ID]],Table1[#All],4,FALSE)</f>
        <v>Female</v>
      </c>
      <c r="J1141" t="str">
        <f>VLOOKUP(Table7[[#This Row],[Customer_ID]],Table1[#All],5,FALSE)</f>
        <v>Michaelton</v>
      </c>
      <c r="K1141" t="str">
        <f>VLOOKUP(Table7[[#This Row],[Customer_ID]],Table1[#All],6,FALSE)</f>
        <v>Hawaii</v>
      </c>
      <c r="L1141" t="str">
        <f>VLOOKUP(Table7[[#This Row],[Customer_ID]],Table1[#All],7,FALSE)</f>
        <v>USA</v>
      </c>
      <c r="M1141" t="str">
        <f>VLOOKUP(Table7[[#This Row],[Customer_ID]],Table1[#All],8,FALSE)</f>
        <v>Silver</v>
      </c>
      <c r="N1141" t="s">
        <v>1702</v>
      </c>
      <c r="O1141" t="str">
        <f>VLOOKUP(Table7[[#This Row],[Product_ID]],Table4_2[#All],3,FALSE)</f>
        <v>Electronics</v>
      </c>
      <c r="P1141" t="str">
        <f>VLOOKUP(Table7[[#This Row],[Product_ID]],Table4_2[#All],4,FALSE)</f>
        <v>Appliances</v>
      </c>
      <c r="Q1141">
        <f>VLOOKUP(Table7[[#This Row],[Product_ID]],Table4_2[#All],5,FALSE)</f>
        <v>480.9</v>
      </c>
      <c r="R1141">
        <f>VLOOKUP(Table7[[#This Row],[Product_ID]],Table4_2[#All],6,FALSE)</f>
        <v>104</v>
      </c>
      <c r="S1141" t="s">
        <v>1761</v>
      </c>
      <c r="T1141" t="str">
        <f>VLOOKUP(Table7[[#This Row],[Store_ID]],Table5[#All],2,FALSE)</f>
        <v>Black-Horn</v>
      </c>
      <c r="U1141" t="str">
        <f>VLOOKUP(Table7[[#This Row],[Store_ID]],Table5[#All],3,FALSE)</f>
        <v>South</v>
      </c>
      <c r="V1141" t="str">
        <f>VLOOKUP(Table7[[#This Row],[Store_ID]],Table5[#All],4,FALSE)</f>
        <v>North Nancyview</v>
      </c>
      <c r="W1141" t="str">
        <f>VLOOKUP(Table7[[#This Row],[Store_ID]],Table5[#All],5,FALSE)</f>
        <v>Outlet</v>
      </c>
      <c r="X1141">
        <v>2</v>
      </c>
      <c r="Y1141">
        <v>257.45</v>
      </c>
      <c r="Z1141">
        <v>0</v>
      </c>
      <c r="AA1141" t="s">
        <v>1829</v>
      </c>
      <c r="AB1141">
        <v>514.9</v>
      </c>
    </row>
    <row r="1142" spans="1:28" x14ac:dyDescent="0.25">
      <c r="A1142" t="s">
        <v>2966</v>
      </c>
      <c r="B1142" s="2">
        <v>45861</v>
      </c>
      <c r="C1142" t="s">
        <v>592</v>
      </c>
      <c r="D1142" t="str">
        <f>VLOOKUP(Table7[[#This Row],[Customer_ID]],Table1[#All],2,FALSE)</f>
        <v>Nicholas Bradshaw</v>
      </c>
      <c r="E1142">
        <f t="shared" si="52"/>
        <v>23</v>
      </c>
      <c r="F1142">
        <f t="shared" si="53"/>
        <v>7</v>
      </c>
      <c r="G1142">
        <f t="shared" si="54"/>
        <v>2025</v>
      </c>
      <c r="H1142">
        <f>VLOOKUP(Table7[[#This Row],[Customer_ID]],Table1[#All],3,FALSE)</f>
        <v>43</v>
      </c>
      <c r="I1142" t="str">
        <f>VLOOKUP(Table7[[#This Row],[Customer_ID]],Table1[#All],4,FALSE)</f>
        <v>Female</v>
      </c>
      <c r="J1142" t="str">
        <f>VLOOKUP(Table7[[#This Row],[Customer_ID]],Table1[#All],5,FALSE)</f>
        <v>Murphyfurt</v>
      </c>
      <c r="K1142" t="str">
        <f>VLOOKUP(Table7[[#This Row],[Customer_ID]],Table1[#All],6,FALSE)</f>
        <v>Utah</v>
      </c>
      <c r="L1142" t="str">
        <f>VLOOKUP(Table7[[#This Row],[Customer_ID]],Table1[#All],7,FALSE)</f>
        <v>USA</v>
      </c>
      <c r="M1142" t="str">
        <f>VLOOKUP(Table7[[#This Row],[Customer_ID]],Table1[#All],8,FALSE)</f>
        <v>Silver</v>
      </c>
      <c r="N1142" t="s">
        <v>1616</v>
      </c>
      <c r="O1142" t="str">
        <f>VLOOKUP(Table7[[#This Row],[Product_ID]],Table4_2[#All],3,FALSE)</f>
        <v>Electronics</v>
      </c>
      <c r="P1142" t="str">
        <f>VLOOKUP(Table7[[#This Row],[Product_ID]],Table4_2[#All],4,FALSE)</f>
        <v>Computer</v>
      </c>
      <c r="Q1142">
        <f>VLOOKUP(Table7[[#This Row],[Product_ID]],Table4_2[#All],5,FALSE)</f>
        <v>419.28</v>
      </c>
      <c r="R1142">
        <f>VLOOKUP(Table7[[#This Row],[Product_ID]],Table4_2[#All],6,FALSE)</f>
        <v>86</v>
      </c>
      <c r="S1142" t="s">
        <v>1801</v>
      </c>
      <c r="T1142" t="str">
        <f>VLOOKUP(Table7[[#This Row],[Store_ID]],Table5[#All],2,FALSE)</f>
        <v>Shelton PLC</v>
      </c>
      <c r="U1142" t="str">
        <f>VLOOKUP(Table7[[#This Row],[Store_ID]],Table5[#All],3,FALSE)</f>
        <v>North</v>
      </c>
      <c r="V1142" t="str">
        <f>VLOOKUP(Table7[[#This Row],[Store_ID]],Table5[#All],4,FALSE)</f>
        <v>East Jenniferstad</v>
      </c>
      <c r="W1142" t="str">
        <f>VLOOKUP(Table7[[#This Row],[Store_ID]],Table5[#All],5,FALSE)</f>
        <v>Flagship</v>
      </c>
      <c r="X1142">
        <v>2</v>
      </c>
      <c r="Y1142">
        <v>696.61</v>
      </c>
      <c r="Z1142">
        <v>0.17</v>
      </c>
      <c r="AA1142" t="s">
        <v>1826</v>
      </c>
      <c r="AB1142">
        <v>1156.3725999999999</v>
      </c>
    </row>
    <row r="1143" spans="1:28" x14ac:dyDescent="0.25">
      <c r="A1143" t="s">
        <v>2967</v>
      </c>
      <c r="B1143" s="2">
        <v>45416</v>
      </c>
      <c r="C1143" t="s">
        <v>1166</v>
      </c>
      <c r="D1143" t="str">
        <f>VLOOKUP(Table7[[#This Row],[Customer_ID]],Table1[#All],2,FALSE)</f>
        <v>James Orozco</v>
      </c>
      <c r="E1143">
        <f t="shared" si="52"/>
        <v>4</v>
      </c>
      <c r="F1143">
        <f t="shared" si="53"/>
        <v>5</v>
      </c>
      <c r="G1143">
        <f t="shared" si="54"/>
        <v>2024</v>
      </c>
      <c r="H1143">
        <f>VLOOKUP(Table7[[#This Row],[Customer_ID]],Table1[#All],3,FALSE)</f>
        <v>37</v>
      </c>
      <c r="I1143" t="str">
        <f>VLOOKUP(Table7[[#This Row],[Customer_ID]],Table1[#All],4,FALSE)</f>
        <v>Female</v>
      </c>
      <c r="J1143" t="str">
        <f>VLOOKUP(Table7[[#This Row],[Customer_ID]],Table1[#All],5,FALSE)</f>
        <v>Simpsonfort</v>
      </c>
      <c r="K1143" t="str">
        <f>VLOOKUP(Table7[[#This Row],[Customer_ID]],Table1[#All],6,FALSE)</f>
        <v>Maine</v>
      </c>
      <c r="L1143" t="str">
        <f>VLOOKUP(Table7[[#This Row],[Customer_ID]],Table1[#All],7,FALSE)</f>
        <v>USA</v>
      </c>
      <c r="M1143" t="str">
        <f>VLOOKUP(Table7[[#This Row],[Customer_ID]],Table1[#All],8,FALSE)</f>
        <v>Gold</v>
      </c>
      <c r="N1143" t="s">
        <v>1640</v>
      </c>
      <c r="O1143" t="str">
        <f>VLOOKUP(Table7[[#This Row],[Product_ID]],Table4_2[#All],3,FALSE)</f>
        <v>Clothing</v>
      </c>
      <c r="P1143" t="str">
        <f>VLOOKUP(Table7[[#This Row],[Product_ID]],Table4_2[#All],4,FALSE)</f>
        <v>Outerwear</v>
      </c>
      <c r="Q1143">
        <f>VLOOKUP(Table7[[#This Row],[Product_ID]],Table4_2[#All],5,FALSE)</f>
        <v>167.34</v>
      </c>
      <c r="R1143">
        <f>VLOOKUP(Table7[[#This Row],[Product_ID]],Table4_2[#All],6,FALSE)</f>
        <v>296</v>
      </c>
      <c r="S1143" t="s">
        <v>1779</v>
      </c>
      <c r="T1143" t="str">
        <f>VLOOKUP(Table7[[#This Row],[Store_ID]],Table5[#All],2,FALSE)</f>
        <v>Martinez-Mullins</v>
      </c>
      <c r="U1143" t="str">
        <f>VLOOKUP(Table7[[#This Row],[Store_ID]],Table5[#All],3,FALSE)</f>
        <v>South</v>
      </c>
      <c r="V1143" t="str">
        <f>VLOOKUP(Table7[[#This Row],[Store_ID]],Table5[#All],4,FALSE)</f>
        <v>Williamsfurt</v>
      </c>
      <c r="W1143" t="str">
        <f>VLOOKUP(Table7[[#This Row],[Store_ID]],Table5[#All],5,FALSE)</f>
        <v>Online</v>
      </c>
      <c r="X1143">
        <v>2</v>
      </c>
      <c r="Y1143">
        <v>143.79</v>
      </c>
      <c r="Z1143">
        <v>0.1</v>
      </c>
      <c r="AA1143" t="s">
        <v>1826</v>
      </c>
      <c r="AB1143">
        <v>258.822</v>
      </c>
    </row>
    <row r="1144" spans="1:28" x14ac:dyDescent="0.25">
      <c r="A1144" t="s">
        <v>2968</v>
      </c>
      <c r="B1144" s="2">
        <v>45608</v>
      </c>
      <c r="C1144" t="s">
        <v>937</v>
      </c>
      <c r="D1144" t="str">
        <f>VLOOKUP(Table7[[#This Row],[Customer_ID]],Table1[#All],2,FALSE)</f>
        <v>Jared Moran</v>
      </c>
      <c r="E1144">
        <f t="shared" si="52"/>
        <v>12</v>
      </c>
      <c r="F1144">
        <f t="shared" si="53"/>
        <v>11</v>
      </c>
      <c r="G1144">
        <f t="shared" si="54"/>
        <v>2024</v>
      </c>
      <c r="H1144">
        <f>VLOOKUP(Table7[[#This Row],[Customer_ID]],Table1[#All],3,FALSE)</f>
        <v>28</v>
      </c>
      <c r="I1144" t="str">
        <f>VLOOKUP(Table7[[#This Row],[Customer_ID]],Table1[#All],4,FALSE)</f>
        <v>Female</v>
      </c>
      <c r="J1144" t="str">
        <f>VLOOKUP(Table7[[#This Row],[Customer_ID]],Table1[#All],5,FALSE)</f>
        <v>South David</v>
      </c>
      <c r="K1144" t="str">
        <f>VLOOKUP(Table7[[#This Row],[Customer_ID]],Table1[#All],6,FALSE)</f>
        <v>West Virginia</v>
      </c>
      <c r="L1144" t="str">
        <f>VLOOKUP(Table7[[#This Row],[Customer_ID]],Table1[#All],7,FALSE)</f>
        <v>USA</v>
      </c>
      <c r="M1144" t="str">
        <f>VLOOKUP(Table7[[#This Row],[Customer_ID]],Table1[#All],8,FALSE)</f>
        <v>Bronze</v>
      </c>
      <c r="N1144" t="s">
        <v>1714</v>
      </c>
      <c r="O1144" t="str">
        <f>VLOOKUP(Table7[[#This Row],[Product_ID]],Table4_2[#All],3,FALSE)</f>
        <v>Beauty</v>
      </c>
      <c r="P1144" t="str">
        <f>VLOOKUP(Table7[[#This Row],[Product_ID]],Table4_2[#All],4,FALSE)</f>
        <v>Skincare</v>
      </c>
      <c r="Q1144">
        <f>VLOOKUP(Table7[[#This Row],[Product_ID]],Table4_2[#All],5,FALSE)</f>
        <v>250.41615384615383</v>
      </c>
      <c r="R1144">
        <f>VLOOKUP(Table7[[#This Row],[Product_ID]],Table4_2[#All],6,FALSE)</f>
        <v>159</v>
      </c>
      <c r="S1144" t="s">
        <v>1757</v>
      </c>
      <c r="T1144" t="str">
        <f>VLOOKUP(Table7[[#This Row],[Store_ID]],Table5[#All],2,FALSE)</f>
        <v>Martinez, Adkins and Johnson</v>
      </c>
      <c r="U1144" t="str">
        <f>VLOOKUP(Table7[[#This Row],[Store_ID]],Table5[#All],3,FALSE)</f>
        <v>North</v>
      </c>
      <c r="V1144" t="str">
        <f>VLOOKUP(Table7[[#This Row],[Store_ID]],Table5[#All],4,FALSE)</f>
        <v>Danielmouth</v>
      </c>
      <c r="W1144" t="str">
        <f>VLOOKUP(Table7[[#This Row],[Store_ID]],Table5[#All],5,FALSE)</f>
        <v>Flagship</v>
      </c>
      <c r="X1144">
        <v>3</v>
      </c>
      <c r="Y1144">
        <v>460.93</v>
      </c>
      <c r="Z1144">
        <v>0.19</v>
      </c>
      <c r="AA1144" t="s">
        <v>1829</v>
      </c>
      <c r="AB1144">
        <v>1120.0599</v>
      </c>
    </row>
    <row r="1145" spans="1:28" x14ac:dyDescent="0.25">
      <c r="A1145" t="s">
        <v>2969</v>
      </c>
      <c r="B1145" s="2">
        <v>45301</v>
      </c>
      <c r="C1145" t="s">
        <v>1533</v>
      </c>
      <c r="D1145" t="str">
        <f>VLOOKUP(Table7[[#This Row],[Customer_ID]],Table1[#All],2,FALSE)</f>
        <v>Philip Pennington</v>
      </c>
      <c r="E1145">
        <f t="shared" si="52"/>
        <v>10</v>
      </c>
      <c r="F1145">
        <f t="shared" si="53"/>
        <v>1</v>
      </c>
      <c r="G1145">
        <f t="shared" si="54"/>
        <v>2024</v>
      </c>
      <c r="H1145">
        <f>VLOOKUP(Table7[[#This Row],[Customer_ID]],Table1[#All],3,FALSE)</f>
        <v>27</v>
      </c>
      <c r="I1145" t="str">
        <f>VLOOKUP(Table7[[#This Row],[Customer_ID]],Table1[#All],4,FALSE)</f>
        <v>Female</v>
      </c>
      <c r="J1145" t="str">
        <f>VLOOKUP(Table7[[#This Row],[Customer_ID]],Table1[#All],5,FALSE)</f>
        <v>East Valerieview</v>
      </c>
      <c r="K1145" t="str">
        <f>VLOOKUP(Table7[[#This Row],[Customer_ID]],Table1[#All],6,FALSE)</f>
        <v>Oregon</v>
      </c>
      <c r="L1145" t="str">
        <f>VLOOKUP(Table7[[#This Row],[Customer_ID]],Table1[#All],7,FALSE)</f>
        <v>USA</v>
      </c>
      <c r="M1145" t="str">
        <f>VLOOKUP(Table7[[#This Row],[Customer_ID]],Table1[#All],8,FALSE)</f>
        <v>Platinum</v>
      </c>
      <c r="N1145" t="s">
        <v>1604</v>
      </c>
      <c r="O1145" t="str">
        <f>VLOOKUP(Table7[[#This Row],[Product_ID]],Table4_2[#All],3,FALSE)</f>
        <v>Sports</v>
      </c>
      <c r="P1145" t="str">
        <f>VLOOKUP(Table7[[#This Row],[Product_ID]],Table4_2[#All],4,FALSE)</f>
        <v>Accessories</v>
      </c>
      <c r="Q1145">
        <f>VLOOKUP(Table7[[#This Row],[Product_ID]],Table4_2[#All],5,FALSE)</f>
        <v>38.76</v>
      </c>
      <c r="R1145">
        <f>VLOOKUP(Table7[[#This Row],[Product_ID]],Table4_2[#All],6,FALSE)</f>
        <v>137</v>
      </c>
      <c r="S1145" t="s">
        <v>1786</v>
      </c>
      <c r="T1145" t="str">
        <f>VLOOKUP(Table7[[#This Row],[Store_ID]],Table5[#All],2,FALSE)</f>
        <v>Moore, Padilla and Butler</v>
      </c>
      <c r="U1145" t="str">
        <f>VLOOKUP(Table7[[#This Row],[Store_ID]],Table5[#All],3,FALSE)</f>
        <v>South</v>
      </c>
      <c r="V1145" t="str">
        <f>VLOOKUP(Table7[[#This Row],[Store_ID]],Table5[#All],4,FALSE)</f>
        <v>East Johnstad</v>
      </c>
      <c r="W1145" t="str">
        <f>VLOOKUP(Table7[[#This Row],[Store_ID]],Table5[#All],5,FALSE)</f>
        <v>Flagship</v>
      </c>
      <c r="X1145">
        <v>2</v>
      </c>
      <c r="Y1145">
        <v>67.55</v>
      </c>
      <c r="Z1145">
        <v>0.03</v>
      </c>
      <c r="AA1145" t="s">
        <v>1824</v>
      </c>
      <c r="AB1145">
        <v>131.047</v>
      </c>
    </row>
    <row r="1146" spans="1:28" x14ac:dyDescent="0.25">
      <c r="A1146" t="s">
        <v>2970</v>
      </c>
      <c r="B1146" s="2">
        <v>45433</v>
      </c>
      <c r="C1146" t="s">
        <v>684</v>
      </c>
      <c r="D1146" t="str">
        <f>VLOOKUP(Table7[[#This Row],[Customer_ID]],Table1[#All],2,FALSE)</f>
        <v>Antonio Jones</v>
      </c>
      <c r="E1146">
        <f t="shared" si="52"/>
        <v>21</v>
      </c>
      <c r="F1146">
        <f t="shared" si="53"/>
        <v>5</v>
      </c>
      <c r="G1146">
        <f t="shared" si="54"/>
        <v>2024</v>
      </c>
      <c r="H1146">
        <f>VLOOKUP(Table7[[#This Row],[Customer_ID]],Table1[#All],3,FALSE)</f>
        <v>48</v>
      </c>
      <c r="I1146" t="str">
        <f>VLOOKUP(Table7[[#This Row],[Customer_ID]],Table1[#All],4,FALSE)</f>
        <v>Male</v>
      </c>
      <c r="J1146" t="str">
        <f>VLOOKUP(Table7[[#This Row],[Customer_ID]],Table1[#All],5,FALSE)</f>
        <v>Matthewborough</v>
      </c>
      <c r="K1146" t="str">
        <f>VLOOKUP(Table7[[#This Row],[Customer_ID]],Table1[#All],6,FALSE)</f>
        <v>Georgia</v>
      </c>
      <c r="L1146" t="str">
        <f>VLOOKUP(Table7[[#This Row],[Customer_ID]],Table1[#All],7,FALSE)</f>
        <v>USA</v>
      </c>
      <c r="M1146" t="str">
        <f>VLOOKUP(Table7[[#This Row],[Customer_ID]],Table1[#All],8,FALSE)</f>
        <v>Silver</v>
      </c>
      <c r="N1146" t="s">
        <v>1646</v>
      </c>
      <c r="O1146" t="str">
        <f>VLOOKUP(Table7[[#This Row],[Product_ID]],Table4_2[#All],3,FALSE)</f>
        <v>Beauty</v>
      </c>
      <c r="P1146" t="str">
        <f>VLOOKUP(Table7[[#This Row],[Product_ID]],Table4_2[#All],4,FALSE)</f>
        <v>Fragrance</v>
      </c>
      <c r="Q1146">
        <f>VLOOKUP(Table7[[#This Row],[Product_ID]],Table4_2[#All],5,FALSE)</f>
        <v>43.29</v>
      </c>
      <c r="R1146">
        <f>VLOOKUP(Table7[[#This Row],[Product_ID]],Table4_2[#All],6,FALSE)</f>
        <v>267</v>
      </c>
      <c r="S1146" t="s">
        <v>1757</v>
      </c>
      <c r="T1146" t="str">
        <f>VLOOKUP(Table7[[#This Row],[Store_ID]],Table5[#All],2,FALSE)</f>
        <v>Martinez, Adkins and Johnson</v>
      </c>
      <c r="U1146" t="str">
        <f>VLOOKUP(Table7[[#This Row],[Store_ID]],Table5[#All],3,FALSE)</f>
        <v>North</v>
      </c>
      <c r="V1146" t="str">
        <f>VLOOKUP(Table7[[#This Row],[Store_ID]],Table5[#All],4,FALSE)</f>
        <v>Danielmouth</v>
      </c>
      <c r="W1146" t="str">
        <f>VLOOKUP(Table7[[#This Row],[Store_ID]],Table5[#All],5,FALSE)</f>
        <v>Flagship</v>
      </c>
      <c r="X1146">
        <v>3</v>
      </c>
      <c r="Y1146">
        <v>803.31</v>
      </c>
      <c r="Z1146">
        <v>0.1</v>
      </c>
      <c r="AA1146" t="s">
        <v>1826</v>
      </c>
      <c r="AB1146">
        <v>2168.9369999999999</v>
      </c>
    </row>
    <row r="1147" spans="1:28" x14ac:dyDescent="0.25">
      <c r="A1147" t="s">
        <v>2971</v>
      </c>
      <c r="B1147" s="2">
        <v>45821</v>
      </c>
      <c r="C1147" t="s">
        <v>1340</v>
      </c>
      <c r="D1147" t="str">
        <f>VLOOKUP(Table7[[#This Row],[Customer_ID]],Table1[#All],2,FALSE)</f>
        <v>Summer Weiss</v>
      </c>
      <c r="E1147">
        <f t="shared" si="52"/>
        <v>13</v>
      </c>
      <c r="F1147">
        <f t="shared" si="53"/>
        <v>6</v>
      </c>
      <c r="G1147">
        <f t="shared" si="54"/>
        <v>2025</v>
      </c>
      <c r="H1147">
        <f>VLOOKUP(Table7[[#This Row],[Customer_ID]],Table1[#All],3,FALSE)</f>
        <v>37</v>
      </c>
      <c r="I1147" t="str">
        <f>VLOOKUP(Table7[[#This Row],[Customer_ID]],Table1[#All],4,FALSE)</f>
        <v>Male</v>
      </c>
      <c r="J1147" t="str">
        <f>VLOOKUP(Table7[[#This Row],[Customer_ID]],Table1[#All],5,FALSE)</f>
        <v>Phyllisport</v>
      </c>
      <c r="K1147" t="str">
        <f>VLOOKUP(Table7[[#This Row],[Customer_ID]],Table1[#All],6,FALSE)</f>
        <v>New Jersey</v>
      </c>
      <c r="L1147" t="str">
        <f>VLOOKUP(Table7[[#This Row],[Customer_ID]],Table1[#All],7,FALSE)</f>
        <v>USA</v>
      </c>
      <c r="M1147" t="str">
        <f>VLOOKUP(Table7[[#This Row],[Customer_ID]],Table1[#All],8,FALSE)</f>
        <v>Bronze</v>
      </c>
      <c r="N1147" t="s">
        <v>1580</v>
      </c>
      <c r="O1147" t="str">
        <f>VLOOKUP(Table7[[#This Row],[Product_ID]],Table4_2[#All],3,FALSE)</f>
        <v>Beauty</v>
      </c>
      <c r="P1147" t="str">
        <f>VLOOKUP(Table7[[#This Row],[Product_ID]],Table4_2[#All],4,FALSE)</f>
        <v>Grooming</v>
      </c>
      <c r="Q1147">
        <f>VLOOKUP(Table7[[#This Row],[Product_ID]],Table4_2[#All],5,FALSE)</f>
        <v>337.42</v>
      </c>
      <c r="R1147">
        <f>VLOOKUP(Table7[[#This Row],[Product_ID]],Table4_2[#All],6,FALSE)</f>
        <v>256</v>
      </c>
      <c r="S1147" t="s">
        <v>1797</v>
      </c>
      <c r="T1147" t="str">
        <f>VLOOKUP(Table7[[#This Row],[Store_ID]],Table5[#All],2,FALSE)</f>
        <v>Gardner, Humphrey and Contreras</v>
      </c>
      <c r="U1147" t="str">
        <f>VLOOKUP(Table7[[#This Row],[Store_ID]],Table5[#All],3,FALSE)</f>
        <v>East</v>
      </c>
      <c r="V1147" t="str">
        <f>VLOOKUP(Table7[[#This Row],[Store_ID]],Table5[#All],4,FALSE)</f>
        <v>Johnsonville</v>
      </c>
      <c r="W1147" t="str">
        <f>VLOOKUP(Table7[[#This Row],[Store_ID]],Table5[#All],5,FALSE)</f>
        <v>Flagship</v>
      </c>
      <c r="X1147">
        <v>4</v>
      </c>
      <c r="Y1147">
        <v>254.71</v>
      </c>
      <c r="Z1147">
        <v>0.2</v>
      </c>
      <c r="AA1147" t="s">
        <v>1829</v>
      </c>
      <c r="AB1147">
        <v>815.07200000000012</v>
      </c>
    </row>
    <row r="1148" spans="1:28" x14ac:dyDescent="0.25">
      <c r="A1148" t="s">
        <v>2972</v>
      </c>
      <c r="B1148" s="2">
        <v>45508</v>
      </c>
      <c r="C1148" t="s">
        <v>195</v>
      </c>
      <c r="D1148" t="str">
        <f>VLOOKUP(Table7[[#This Row],[Customer_ID]],Table1[#All],2,FALSE)</f>
        <v>Sarah Rodgers</v>
      </c>
      <c r="E1148">
        <f t="shared" si="52"/>
        <v>4</v>
      </c>
      <c r="F1148">
        <f t="shared" si="53"/>
        <v>8</v>
      </c>
      <c r="G1148">
        <f t="shared" si="54"/>
        <v>2024</v>
      </c>
      <c r="H1148">
        <f>VLOOKUP(Table7[[#This Row],[Customer_ID]],Table1[#All],3,FALSE)</f>
        <v>23</v>
      </c>
      <c r="I1148" t="str">
        <f>VLOOKUP(Table7[[#This Row],[Customer_ID]],Table1[#All],4,FALSE)</f>
        <v>Female</v>
      </c>
      <c r="J1148" t="str">
        <f>VLOOKUP(Table7[[#This Row],[Customer_ID]],Table1[#All],5,FALSE)</f>
        <v>New Julia</v>
      </c>
      <c r="K1148" t="str">
        <f>VLOOKUP(Table7[[#This Row],[Customer_ID]],Table1[#All],6,FALSE)</f>
        <v>West Virginia</v>
      </c>
      <c r="L1148" t="str">
        <f>VLOOKUP(Table7[[#This Row],[Customer_ID]],Table1[#All],7,FALSE)</f>
        <v>USA</v>
      </c>
      <c r="M1148" t="str">
        <f>VLOOKUP(Table7[[#This Row],[Customer_ID]],Table1[#All],8,FALSE)</f>
        <v>Gold</v>
      </c>
      <c r="N1148" t="s">
        <v>1648</v>
      </c>
      <c r="O1148" t="str">
        <f>VLOOKUP(Table7[[#This Row],[Product_ID]],Table4_2[#All],3,FALSE)</f>
        <v>Sports</v>
      </c>
      <c r="P1148" t="str">
        <f>VLOOKUP(Table7[[#This Row],[Product_ID]],Table4_2[#All],4,FALSE)</f>
        <v>Fitness</v>
      </c>
      <c r="Q1148">
        <f>VLOOKUP(Table7[[#This Row],[Product_ID]],Table4_2[#All],5,FALSE)</f>
        <v>190.29</v>
      </c>
      <c r="R1148">
        <f>VLOOKUP(Table7[[#This Row],[Product_ID]],Table4_2[#All],6,FALSE)</f>
        <v>260</v>
      </c>
      <c r="S1148" t="s">
        <v>1769</v>
      </c>
      <c r="T1148" t="str">
        <f>VLOOKUP(Table7[[#This Row],[Store_ID]],Table5[#All],2,FALSE)</f>
        <v>Alexander Group</v>
      </c>
      <c r="U1148" t="str">
        <f>VLOOKUP(Table7[[#This Row],[Store_ID]],Table5[#All],3,FALSE)</f>
        <v>South</v>
      </c>
      <c r="V1148" t="str">
        <f>VLOOKUP(Table7[[#This Row],[Store_ID]],Table5[#All],4,FALSE)</f>
        <v>Port Sharon</v>
      </c>
      <c r="W1148" t="str">
        <f>VLOOKUP(Table7[[#This Row],[Store_ID]],Table5[#All],5,FALSE)</f>
        <v>Online</v>
      </c>
      <c r="X1148">
        <v>4</v>
      </c>
      <c r="Y1148">
        <v>594.89</v>
      </c>
      <c r="Z1148">
        <v>0.3</v>
      </c>
      <c r="AA1148" t="s">
        <v>1826</v>
      </c>
      <c r="AB1148">
        <v>1665.692</v>
      </c>
    </row>
    <row r="1149" spans="1:28" x14ac:dyDescent="0.25">
      <c r="A1149" t="s">
        <v>2973</v>
      </c>
      <c r="B1149" s="2">
        <v>45854</v>
      </c>
      <c r="C1149" t="s">
        <v>711</v>
      </c>
      <c r="D1149" t="str">
        <f>VLOOKUP(Table7[[#This Row],[Customer_ID]],Table1[#All],2,FALSE)</f>
        <v>Jordan Wells</v>
      </c>
      <c r="E1149">
        <f t="shared" si="52"/>
        <v>16</v>
      </c>
      <c r="F1149">
        <f t="shared" si="53"/>
        <v>7</v>
      </c>
      <c r="G1149">
        <f t="shared" si="54"/>
        <v>2025</v>
      </c>
      <c r="H1149">
        <f>VLOOKUP(Table7[[#This Row],[Customer_ID]],Table1[#All],3,FALSE)</f>
        <v>47</v>
      </c>
      <c r="I1149" t="str">
        <f>VLOOKUP(Table7[[#This Row],[Customer_ID]],Table1[#All],4,FALSE)</f>
        <v>Female</v>
      </c>
      <c r="J1149" t="str">
        <f>VLOOKUP(Table7[[#This Row],[Customer_ID]],Table1[#All],5,FALSE)</f>
        <v xml:space="preserve">Phillipschester   </v>
      </c>
      <c r="K1149" t="str">
        <f>VLOOKUP(Table7[[#This Row],[Customer_ID]],Table1[#All],6,FALSE)</f>
        <v>New Jersey</v>
      </c>
      <c r="L1149" t="str">
        <f>VLOOKUP(Table7[[#This Row],[Customer_ID]],Table1[#All],7,FALSE)</f>
        <v>USA</v>
      </c>
      <c r="M1149" t="str">
        <f>VLOOKUP(Table7[[#This Row],[Customer_ID]],Table1[#All],8,FALSE)</f>
        <v>Gold</v>
      </c>
      <c r="N1149" t="s">
        <v>1730</v>
      </c>
      <c r="O1149" t="str">
        <f>VLOOKUP(Table7[[#This Row],[Product_ID]],Table4_2[#All],3,FALSE)</f>
        <v>Clothing</v>
      </c>
      <c r="P1149" t="str">
        <f>VLOOKUP(Table7[[#This Row],[Product_ID]],Table4_2[#All],4,FALSE)</f>
        <v>Footwear</v>
      </c>
      <c r="Q1149">
        <f>VLOOKUP(Table7[[#This Row],[Product_ID]],Table4_2[#All],5,FALSE)</f>
        <v>438.25</v>
      </c>
      <c r="R1149">
        <f>VLOOKUP(Table7[[#This Row],[Product_ID]],Table4_2[#All],6,FALSE)</f>
        <v>496</v>
      </c>
      <c r="S1149" t="s">
        <v>1752</v>
      </c>
      <c r="T1149" t="str">
        <f>VLOOKUP(Table7[[#This Row],[Store_ID]],Table5[#All],2,FALSE)</f>
        <v>Rivera-Warner</v>
      </c>
      <c r="U1149" t="str">
        <f>VLOOKUP(Table7[[#This Row],[Store_ID]],Table5[#All],3,FALSE)</f>
        <v>East</v>
      </c>
      <c r="V1149" t="str">
        <f>VLOOKUP(Table7[[#This Row],[Store_ID]],Table5[#All],4,FALSE)</f>
        <v>Washingtonfurt</v>
      </c>
      <c r="W1149" t="str">
        <f>VLOOKUP(Table7[[#This Row],[Store_ID]],Table5[#All],5,FALSE)</f>
        <v>Flagship</v>
      </c>
      <c r="X1149">
        <v>2</v>
      </c>
      <c r="Y1149">
        <v>844.31</v>
      </c>
      <c r="Z1149">
        <v>7.0000000000000007E-2</v>
      </c>
      <c r="AA1149" t="s">
        <v>1826</v>
      </c>
      <c r="AB1149">
        <v>1570.4166</v>
      </c>
    </row>
    <row r="1150" spans="1:28" x14ac:dyDescent="0.25">
      <c r="A1150" t="s">
        <v>2974</v>
      </c>
      <c r="B1150" s="2">
        <v>45569</v>
      </c>
      <c r="C1150" t="s">
        <v>458</v>
      </c>
      <c r="D1150" t="str">
        <f>VLOOKUP(Table7[[#This Row],[Customer_ID]],Table1[#All],2,FALSE)</f>
        <v>Morgan Bowen</v>
      </c>
      <c r="E1150">
        <f t="shared" si="52"/>
        <v>4</v>
      </c>
      <c r="F1150">
        <f t="shared" si="53"/>
        <v>10</v>
      </c>
      <c r="G1150">
        <f t="shared" si="54"/>
        <v>2024</v>
      </c>
      <c r="H1150">
        <f>VLOOKUP(Table7[[#This Row],[Customer_ID]],Table1[#All],3,FALSE)</f>
        <v>54</v>
      </c>
      <c r="I1150" t="str">
        <f>VLOOKUP(Table7[[#This Row],[Customer_ID]],Table1[#All],4,FALSE)</f>
        <v>Male</v>
      </c>
      <c r="J1150" t="str">
        <f>VLOOKUP(Table7[[#This Row],[Customer_ID]],Table1[#All],5,FALSE)</f>
        <v>Parksfort</v>
      </c>
      <c r="K1150" t="str">
        <f>VLOOKUP(Table7[[#This Row],[Customer_ID]],Table1[#All],6,FALSE)</f>
        <v>Washington</v>
      </c>
      <c r="L1150" t="str">
        <f>VLOOKUP(Table7[[#This Row],[Customer_ID]],Table1[#All],7,FALSE)</f>
        <v>USA</v>
      </c>
      <c r="M1150" t="str">
        <f>VLOOKUP(Table7[[#This Row],[Customer_ID]],Table1[#All],8,FALSE)</f>
        <v>Gold</v>
      </c>
      <c r="N1150" t="s">
        <v>1578</v>
      </c>
      <c r="O1150" t="str">
        <f>VLOOKUP(Table7[[#This Row],[Product_ID]],Table4_2[#All],3,FALSE)</f>
        <v>Electronics</v>
      </c>
      <c r="P1150" t="str">
        <f>VLOOKUP(Table7[[#This Row],[Product_ID]],Table4_2[#All],4,FALSE)</f>
        <v>Appliances</v>
      </c>
      <c r="Q1150">
        <f>VLOOKUP(Table7[[#This Row],[Product_ID]],Table4_2[#All],5,FALSE)</f>
        <v>465.34</v>
      </c>
      <c r="R1150">
        <f>VLOOKUP(Table7[[#This Row],[Product_ID]],Table4_2[#All],6,FALSE)</f>
        <v>301</v>
      </c>
      <c r="S1150" t="s">
        <v>1776</v>
      </c>
      <c r="T1150" t="str">
        <f>VLOOKUP(Table7[[#This Row],[Store_ID]],Table5[#All],2,FALSE)</f>
        <v>Benson-Elliott</v>
      </c>
      <c r="U1150" t="str">
        <f>VLOOKUP(Table7[[#This Row],[Store_ID]],Table5[#All],3,FALSE)</f>
        <v>East</v>
      </c>
      <c r="V1150" t="str">
        <f>VLOOKUP(Table7[[#This Row],[Store_ID]],Table5[#All],4,FALSE)</f>
        <v>Port Josephberg</v>
      </c>
      <c r="W1150" t="str">
        <f>VLOOKUP(Table7[[#This Row],[Store_ID]],Table5[#All],5,FALSE)</f>
        <v>Online</v>
      </c>
      <c r="X1150">
        <v>4</v>
      </c>
      <c r="Y1150">
        <v>101.33</v>
      </c>
      <c r="Z1150">
        <v>0</v>
      </c>
      <c r="AA1150" t="s">
        <v>1824</v>
      </c>
      <c r="AB1150">
        <v>405.32</v>
      </c>
    </row>
    <row r="1151" spans="1:28" x14ac:dyDescent="0.25">
      <c r="A1151" t="s">
        <v>2975</v>
      </c>
      <c r="B1151" s="2">
        <v>45824</v>
      </c>
      <c r="C1151" t="s">
        <v>449</v>
      </c>
      <c r="D1151" t="str">
        <f>VLOOKUP(Table7[[#This Row],[Customer_ID]],Table1[#All],2,FALSE)</f>
        <v>Joseph Richards</v>
      </c>
      <c r="E1151">
        <f t="shared" si="52"/>
        <v>16</v>
      </c>
      <c r="F1151">
        <f t="shared" si="53"/>
        <v>6</v>
      </c>
      <c r="G1151">
        <f t="shared" si="54"/>
        <v>2025</v>
      </c>
      <c r="H1151">
        <f>VLOOKUP(Table7[[#This Row],[Customer_ID]],Table1[#All],3,FALSE)</f>
        <v>34</v>
      </c>
      <c r="I1151" t="str">
        <f>VLOOKUP(Table7[[#This Row],[Customer_ID]],Table1[#All],4,FALSE)</f>
        <v>Female</v>
      </c>
      <c r="J1151" t="str">
        <f>VLOOKUP(Table7[[#This Row],[Customer_ID]],Table1[#All],5,FALSE)</f>
        <v>Wigginsville</v>
      </c>
      <c r="K1151" t="str">
        <f>VLOOKUP(Table7[[#This Row],[Customer_ID]],Table1[#All],6,FALSE)</f>
        <v>Alabama</v>
      </c>
      <c r="L1151" t="str">
        <f>VLOOKUP(Table7[[#This Row],[Customer_ID]],Table1[#All],7,FALSE)</f>
        <v>USA</v>
      </c>
      <c r="M1151" t="str">
        <f>VLOOKUP(Table7[[#This Row],[Customer_ID]],Table1[#All],8,FALSE)</f>
        <v>Bronze</v>
      </c>
      <c r="N1151" t="s">
        <v>1600</v>
      </c>
      <c r="O1151" t="str">
        <f>VLOOKUP(Table7[[#This Row],[Product_ID]],Table4_2[#All],3,FALSE)</f>
        <v>Electronics</v>
      </c>
      <c r="P1151" t="str">
        <f>VLOOKUP(Table7[[#This Row],[Product_ID]],Table4_2[#All],4,FALSE)</f>
        <v>Audio</v>
      </c>
      <c r="Q1151">
        <f>VLOOKUP(Table7[[#This Row],[Product_ID]],Table4_2[#All],5,FALSE)</f>
        <v>322.41000000000003</v>
      </c>
      <c r="R1151">
        <f>VLOOKUP(Table7[[#This Row],[Product_ID]],Table4_2[#All],6,FALSE)</f>
        <v>213</v>
      </c>
      <c r="S1151" t="s">
        <v>1782</v>
      </c>
      <c r="T1151" t="str">
        <f>VLOOKUP(Table7[[#This Row],[Store_ID]],Table5[#All],2,FALSE)</f>
        <v>Bean, Jones and Park</v>
      </c>
      <c r="U1151" t="str">
        <f>VLOOKUP(Table7[[#This Row],[Store_ID]],Table5[#All],3,FALSE)</f>
        <v>West</v>
      </c>
      <c r="V1151" t="str">
        <f>VLOOKUP(Table7[[#This Row],[Store_ID]],Table5[#All],4,FALSE)</f>
        <v>Thompsonborough</v>
      </c>
      <c r="W1151" t="str">
        <f>VLOOKUP(Table7[[#This Row],[Store_ID]],Table5[#All],5,FALSE)</f>
        <v>Online</v>
      </c>
      <c r="X1151">
        <v>3</v>
      </c>
      <c r="Y1151">
        <v>922.56</v>
      </c>
      <c r="Z1151">
        <v>0.18</v>
      </c>
      <c r="AA1151" t="s">
        <v>1826</v>
      </c>
      <c r="AB1151">
        <v>2269.4976000000001</v>
      </c>
    </row>
    <row r="1152" spans="1:28" x14ac:dyDescent="0.25">
      <c r="A1152" t="s">
        <v>2976</v>
      </c>
      <c r="B1152" s="2">
        <v>45352</v>
      </c>
      <c r="C1152" t="s">
        <v>1340</v>
      </c>
      <c r="D1152" t="str">
        <f>VLOOKUP(Table7[[#This Row],[Customer_ID]],Table1[#All],2,FALSE)</f>
        <v>Summer Weiss</v>
      </c>
      <c r="E1152">
        <f t="shared" si="52"/>
        <v>1</v>
      </c>
      <c r="F1152">
        <f t="shared" si="53"/>
        <v>3</v>
      </c>
      <c r="G1152">
        <f t="shared" si="54"/>
        <v>2024</v>
      </c>
      <c r="H1152">
        <f>VLOOKUP(Table7[[#This Row],[Customer_ID]],Table1[#All],3,FALSE)</f>
        <v>37</v>
      </c>
      <c r="I1152" t="str">
        <f>VLOOKUP(Table7[[#This Row],[Customer_ID]],Table1[#All],4,FALSE)</f>
        <v>Male</v>
      </c>
      <c r="J1152" t="str">
        <f>VLOOKUP(Table7[[#This Row],[Customer_ID]],Table1[#All],5,FALSE)</f>
        <v>Phyllisport</v>
      </c>
      <c r="K1152" t="str">
        <f>VLOOKUP(Table7[[#This Row],[Customer_ID]],Table1[#All],6,FALSE)</f>
        <v>New Jersey</v>
      </c>
      <c r="L1152" t="str">
        <f>VLOOKUP(Table7[[#This Row],[Customer_ID]],Table1[#All],7,FALSE)</f>
        <v>USA</v>
      </c>
      <c r="M1152" t="str">
        <f>VLOOKUP(Table7[[#This Row],[Customer_ID]],Table1[#All],8,FALSE)</f>
        <v>Bronze</v>
      </c>
      <c r="N1152" t="s">
        <v>1624</v>
      </c>
      <c r="O1152" t="str">
        <f>VLOOKUP(Table7[[#This Row],[Product_ID]],Table4_2[#All],3,FALSE)</f>
        <v>Sports</v>
      </c>
      <c r="P1152" t="str">
        <f>VLOOKUP(Table7[[#This Row],[Product_ID]],Table4_2[#All],4,FALSE)</f>
        <v>Outdoor</v>
      </c>
      <c r="Q1152">
        <f>VLOOKUP(Table7[[#This Row],[Product_ID]],Table4_2[#All],5,FALSE)</f>
        <v>135.61000000000001</v>
      </c>
      <c r="R1152">
        <f>VLOOKUP(Table7[[#This Row],[Product_ID]],Table4_2[#All],6,FALSE)</f>
        <v>394</v>
      </c>
      <c r="S1152" t="s">
        <v>1799</v>
      </c>
      <c r="T1152" t="str">
        <f>VLOOKUP(Table7[[#This Row],[Store_ID]],Table5[#All],2,FALSE)</f>
        <v>Mcdonald Inc</v>
      </c>
      <c r="U1152" t="str">
        <f>VLOOKUP(Table7[[#This Row],[Store_ID]],Table5[#All],3,FALSE)</f>
        <v>South</v>
      </c>
      <c r="V1152" t="str">
        <f>VLOOKUP(Table7[[#This Row],[Store_ID]],Table5[#All],4,FALSE)</f>
        <v>Christopherland</v>
      </c>
      <c r="W1152" t="str">
        <f>VLOOKUP(Table7[[#This Row],[Store_ID]],Table5[#All],5,FALSE)</f>
        <v>Outlet</v>
      </c>
      <c r="X1152">
        <v>4</v>
      </c>
      <c r="Y1152">
        <v>867.19</v>
      </c>
      <c r="Z1152">
        <v>7.0000000000000007E-2</v>
      </c>
      <c r="AA1152" t="s">
        <v>1829</v>
      </c>
      <c r="AB1152">
        <v>3225.9468000000002</v>
      </c>
    </row>
    <row r="1153" spans="1:28" x14ac:dyDescent="0.25">
      <c r="A1153" t="s">
        <v>2977</v>
      </c>
      <c r="B1153" s="2">
        <v>45454</v>
      </c>
      <c r="C1153" t="s">
        <v>36</v>
      </c>
      <c r="D1153" t="str">
        <f>VLOOKUP(Table7[[#This Row],[Customer_ID]],Table1[#All],2,FALSE)</f>
        <v>Amber Jackson</v>
      </c>
      <c r="E1153">
        <f t="shared" si="52"/>
        <v>11</v>
      </c>
      <c r="F1153">
        <f t="shared" si="53"/>
        <v>6</v>
      </c>
      <c r="G1153">
        <f t="shared" si="54"/>
        <v>2024</v>
      </c>
      <c r="H1153">
        <f>VLOOKUP(Table7[[#This Row],[Customer_ID]],Table1[#All],3,FALSE)</f>
        <v>29</v>
      </c>
      <c r="I1153" t="str">
        <f>VLOOKUP(Table7[[#This Row],[Customer_ID]],Table1[#All],4,FALSE)</f>
        <v>Female</v>
      </c>
      <c r="J1153" t="str">
        <f>VLOOKUP(Table7[[#This Row],[Customer_ID]],Table1[#All],5,FALSE)</f>
        <v>Deborahborough</v>
      </c>
      <c r="K1153" t="str">
        <f>VLOOKUP(Table7[[#This Row],[Customer_ID]],Table1[#All],6,FALSE)</f>
        <v>South Dakota</v>
      </c>
      <c r="L1153" t="str">
        <f>VLOOKUP(Table7[[#This Row],[Customer_ID]],Table1[#All],7,FALSE)</f>
        <v>USA</v>
      </c>
      <c r="M1153" t="str">
        <f>VLOOKUP(Table7[[#This Row],[Customer_ID]],Table1[#All],8,FALSE)</f>
        <v>Platinum</v>
      </c>
      <c r="N1153" t="s">
        <v>1714</v>
      </c>
      <c r="O1153" t="str">
        <f>VLOOKUP(Table7[[#This Row],[Product_ID]],Table4_2[#All],3,FALSE)</f>
        <v>Beauty</v>
      </c>
      <c r="P1153" t="str">
        <f>VLOOKUP(Table7[[#This Row],[Product_ID]],Table4_2[#All],4,FALSE)</f>
        <v>Skincare</v>
      </c>
      <c r="Q1153">
        <f>VLOOKUP(Table7[[#This Row],[Product_ID]],Table4_2[#All],5,FALSE)</f>
        <v>250.41615384615383</v>
      </c>
      <c r="R1153">
        <f>VLOOKUP(Table7[[#This Row],[Product_ID]],Table4_2[#All],6,FALSE)</f>
        <v>159</v>
      </c>
      <c r="S1153" t="s">
        <v>1807</v>
      </c>
      <c r="T1153" t="str">
        <f>VLOOKUP(Table7[[#This Row],[Store_ID]],Table5[#All],2,FALSE)</f>
        <v>Holloway Ltd</v>
      </c>
      <c r="U1153" t="str">
        <f>VLOOKUP(Table7[[#This Row],[Store_ID]],Table5[#All],3,FALSE)</f>
        <v>North</v>
      </c>
      <c r="V1153" t="str">
        <f>VLOOKUP(Table7[[#This Row],[Store_ID]],Table5[#All],4,FALSE)</f>
        <v>Bensonhaven</v>
      </c>
      <c r="W1153" t="str">
        <f>VLOOKUP(Table7[[#This Row],[Store_ID]],Table5[#All],5,FALSE)</f>
        <v>Flagship</v>
      </c>
      <c r="X1153">
        <v>3</v>
      </c>
      <c r="Y1153">
        <v>816.87</v>
      </c>
      <c r="Z1153">
        <v>0.14000000000000001</v>
      </c>
      <c r="AA1153" t="s">
        <v>1826</v>
      </c>
      <c r="AB1153">
        <v>2107.5246000000002</v>
      </c>
    </row>
    <row r="1154" spans="1:28" x14ac:dyDescent="0.25">
      <c r="A1154" t="s">
        <v>2978</v>
      </c>
      <c r="B1154" s="2">
        <v>45924</v>
      </c>
      <c r="C1154" t="s">
        <v>1478</v>
      </c>
      <c r="D1154" t="str">
        <f>VLOOKUP(Table7[[#This Row],[Customer_ID]],Table1[#All],2,FALSE)</f>
        <v>Jordan Medina</v>
      </c>
      <c r="E1154">
        <f t="shared" ref="E1154:E1217" si="55">DAY(B1154)</f>
        <v>24</v>
      </c>
      <c r="F1154">
        <f t="shared" ref="F1154:F1217" si="56">MONTH(B1154)</f>
        <v>9</v>
      </c>
      <c r="G1154">
        <f t="shared" ref="G1154:G1217" si="57">YEAR(B1154)</f>
        <v>2025</v>
      </c>
      <c r="H1154">
        <f>VLOOKUP(Table7[[#This Row],[Customer_ID]],Table1[#All],3,FALSE)</f>
        <v>33</v>
      </c>
      <c r="I1154" t="str">
        <f>VLOOKUP(Table7[[#This Row],[Customer_ID]],Table1[#All],4,FALSE)</f>
        <v>Male</v>
      </c>
      <c r="J1154" t="str">
        <f>VLOOKUP(Table7[[#This Row],[Customer_ID]],Table1[#All],5,FALSE)</f>
        <v>Robinchester</v>
      </c>
      <c r="K1154" t="str">
        <f>VLOOKUP(Table7[[#This Row],[Customer_ID]],Table1[#All],6,FALSE)</f>
        <v>Florida</v>
      </c>
      <c r="L1154" t="str">
        <f>VLOOKUP(Table7[[#This Row],[Customer_ID]],Table1[#All],7,FALSE)</f>
        <v>USA</v>
      </c>
      <c r="M1154" t="str">
        <f>VLOOKUP(Table7[[#This Row],[Customer_ID]],Table1[#All],8,FALSE)</f>
        <v>Bronze</v>
      </c>
      <c r="N1154" t="s">
        <v>1678</v>
      </c>
      <c r="O1154" t="str">
        <f>VLOOKUP(Table7[[#This Row],[Product_ID]],Table4_2[#All],3,FALSE)</f>
        <v>Sports</v>
      </c>
      <c r="P1154" t="str">
        <f>VLOOKUP(Table7[[#This Row],[Product_ID]],Table4_2[#All],4,FALSE)</f>
        <v>Fitness</v>
      </c>
      <c r="Q1154">
        <f>VLOOKUP(Table7[[#This Row],[Product_ID]],Table4_2[#All],5,FALSE)</f>
        <v>240.63</v>
      </c>
      <c r="R1154">
        <f>VLOOKUP(Table7[[#This Row],[Product_ID]],Table4_2[#All],6,FALSE)</f>
        <v>423</v>
      </c>
      <c r="S1154" t="s">
        <v>1766</v>
      </c>
      <c r="T1154" t="str">
        <f>VLOOKUP(Table7[[#This Row],[Store_ID]],Table5[#All],2,FALSE)</f>
        <v>Johnson-Wright</v>
      </c>
      <c r="U1154" t="str">
        <f>VLOOKUP(Table7[[#This Row],[Store_ID]],Table5[#All],3,FALSE)</f>
        <v>North</v>
      </c>
      <c r="V1154" t="str">
        <f>VLOOKUP(Table7[[#This Row],[Store_ID]],Table5[#All],4,FALSE)</f>
        <v>Hoodberg</v>
      </c>
      <c r="W1154" t="str">
        <f>VLOOKUP(Table7[[#This Row],[Store_ID]],Table5[#All],5,FALSE)</f>
        <v>Outlet</v>
      </c>
      <c r="X1154">
        <v>3</v>
      </c>
      <c r="Y1154">
        <v>258.06</v>
      </c>
      <c r="Z1154">
        <v>0</v>
      </c>
      <c r="AA1154" t="s">
        <v>1826</v>
      </c>
      <c r="AB1154">
        <v>774.18000000000006</v>
      </c>
    </row>
    <row r="1155" spans="1:28" x14ac:dyDescent="0.25">
      <c r="A1155" t="s">
        <v>2979</v>
      </c>
      <c r="B1155" s="2">
        <v>45694</v>
      </c>
      <c r="C1155" t="s">
        <v>984</v>
      </c>
      <c r="D1155" t="str">
        <f>VLOOKUP(Table7[[#This Row],[Customer_ID]],Table1[#All],2,FALSE)</f>
        <v>Jason Mullins</v>
      </c>
      <c r="E1155">
        <f t="shared" si="55"/>
        <v>6</v>
      </c>
      <c r="F1155">
        <f t="shared" si="56"/>
        <v>2</v>
      </c>
      <c r="G1155">
        <f t="shared" si="57"/>
        <v>2025</v>
      </c>
      <c r="H1155">
        <f>VLOOKUP(Table7[[#This Row],[Customer_ID]],Table1[#All],3,FALSE)</f>
        <v>47</v>
      </c>
      <c r="I1155" t="str">
        <f>VLOOKUP(Table7[[#This Row],[Customer_ID]],Table1[#All],4,FALSE)</f>
        <v>Female</v>
      </c>
      <c r="J1155" t="str">
        <f>VLOOKUP(Table7[[#This Row],[Customer_ID]],Table1[#All],5,FALSE)</f>
        <v>Brianchester</v>
      </c>
      <c r="K1155" t="str">
        <f>VLOOKUP(Table7[[#This Row],[Customer_ID]],Table1[#All],6,FALSE)</f>
        <v>Delaware</v>
      </c>
      <c r="L1155" t="str">
        <f>VLOOKUP(Table7[[#This Row],[Customer_ID]],Table1[#All],7,FALSE)</f>
        <v>USA</v>
      </c>
      <c r="M1155" t="str">
        <f>VLOOKUP(Table7[[#This Row],[Customer_ID]],Table1[#All],8,FALSE)</f>
        <v>Silver</v>
      </c>
      <c r="N1155" t="s">
        <v>1624</v>
      </c>
      <c r="O1155" t="str">
        <f>VLOOKUP(Table7[[#This Row],[Product_ID]],Table4_2[#All],3,FALSE)</f>
        <v>Sports</v>
      </c>
      <c r="P1155" t="str">
        <f>VLOOKUP(Table7[[#This Row],[Product_ID]],Table4_2[#All],4,FALSE)</f>
        <v>Outdoor</v>
      </c>
      <c r="Q1155">
        <f>VLOOKUP(Table7[[#This Row],[Product_ID]],Table4_2[#All],5,FALSE)</f>
        <v>135.61000000000001</v>
      </c>
      <c r="R1155">
        <f>VLOOKUP(Table7[[#This Row],[Product_ID]],Table4_2[#All],6,FALSE)</f>
        <v>394</v>
      </c>
      <c r="S1155" t="s">
        <v>1799</v>
      </c>
      <c r="T1155" t="str">
        <f>VLOOKUP(Table7[[#This Row],[Store_ID]],Table5[#All],2,FALSE)</f>
        <v>Mcdonald Inc</v>
      </c>
      <c r="U1155" t="str">
        <f>VLOOKUP(Table7[[#This Row],[Store_ID]],Table5[#All],3,FALSE)</f>
        <v>South</v>
      </c>
      <c r="V1155" t="str">
        <f>VLOOKUP(Table7[[#This Row],[Store_ID]],Table5[#All],4,FALSE)</f>
        <v>Christopherland</v>
      </c>
      <c r="W1155" t="str">
        <f>VLOOKUP(Table7[[#This Row],[Store_ID]],Table5[#All],5,FALSE)</f>
        <v>Outlet</v>
      </c>
      <c r="X1155">
        <v>2</v>
      </c>
      <c r="Y1155">
        <v>574.58000000000004</v>
      </c>
      <c r="Z1155">
        <v>0.06</v>
      </c>
      <c r="AA1155" t="s">
        <v>1824</v>
      </c>
      <c r="AB1155">
        <v>1080.2103999999999</v>
      </c>
    </row>
    <row r="1156" spans="1:28" x14ac:dyDescent="0.25">
      <c r="A1156" t="s">
        <v>2980</v>
      </c>
      <c r="B1156" s="2">
        <v>45587</v>
      </c>
      <c r="C1156" t="s">
        <v>97</v>
      </c>
      <c r="D1156" t="str">
        <f>VLOOKUP(Table7[[#This Row],[Customer_ID]],Table1[#All],2,FALSE)</f>
        <v xml:space="preserve">   paul fox</v>
      </c>
      <c r="E1156">
        <f t="shared" si="55"/>
        <v>22</v>
      </c>
      <c r="F1156">
        <f t="shared" si="56"/>
        <v>10</v>
      </c>
      <c r="G1156">
        <f t="shared" si="57"/>
        <v>2024</v>
      </c>
      <c r="H1156">
        <f>VLOOKUP(Table7[[#This Row],[Customer_ID]],Table1[#All],3,FALSE)</f>
        <v>33</v>
      </c>
      <c r="I1156" t="str">
        <f>VLOOKUP(Table7[[#This Row],[Customer_ID]],Table1[#All],4,FALSE)</f>
        <v>Female</v>
      </c>
      <c r="J1156" t="str">
        <f>VLOOKUP(Table7[[#This Row],[Customer_ID]],Table1[#All],5,FALSE)</f>
        <v>Michaelton</v>
      </c>
      <c r="K1156" t="str">
        <f>VLOOKUP(Table7[[#This Row],[Customer_ID]],Table1[#All],6,FALSE)</f>
        <v>Hawaii</v>
      </c>
      <c r="L1156" t="str">
        <f>VLOOKUP(Table7[[#This Row],[Customer_ID]],Table1[#All],7,FALSE)</f>
        <v>USA</v>
      </c>
      <c r="M1156" t="str">
        <f>VLOOKUP(Table7[[#This Row],[Customer_ID]],Table1[#All],8,FALSE)</f>
        <v>Silver</v>
      </c>
      <c r="N1156" t="s">
        <v>1714</v>
      </c>
      <c r="O1156" t="str">
        <f>VLOOKUP(Table7[[#This Row],[Product_ID]],Table4_2[#All],3,FALSE)</f>
        <v>Beauty</v>
      </c>
      <c r="P1156" t="str">
        <f>VLOOKUP(Table7[[#This Row],[Product_ID]],Table4_2[#All],4,FALSE)</f>
        <v>Skincare</v>
      </c>
      <c r="Q1156">
        <f>VLOOKUP(Table7[[#This Row],[Product_ID]],Table4_2[#All],5,FALSE)</f>
        <v>250.41615384615383</v>
      </c>
      <c r="R1156">
        <f>VLOOKUP(Table7[[#This Row],[Product_ID]],Table4_2[#All],6,FALSE)</f>
        <v>159</v>
      </c>
      <c r="S1156" t="s">
        <v>1776</v>
      </c>
      <c r="T1156" t="str">
        <f>VLOOKUP(Table7[[#This Row],[Store_ID]],Table5[#All],2,FALSE)</f>
        <v>Benson-Elliott</v>
      </c>
      <c r="U1156" t="str">
        <f>VLOOKUP(Table7[[#This Row],[Store_ID]],Table5[#All],3,FALSE)</f>
        <v>East</v>
      </c>
      <c r="V1156" t="str">
        <f>VLOOKUP(Table7[[#This Row],[Store_ID]],Table5[#All],4,FALSE)</f>
        <v>Port Josephberg</v>
      </c>
      <c r="W1156" t="str">
        <f>VLOOKUP(Table7[[#This Row],[Store_ID]],Table5[#All],5,FALSE)</f>
        <v>Online</v>
      </c>
      <c r="X1156">
        <v>2</v>
      </c>
      <c r="Y1156">
        <v>472.18</v>
      </c>
      <c r="Z1156">
        <v>0.27</v>
      </c>
      <c r="AA1156" t="s">
        <v>1826</v>
      </c>
      <c r="AB1156">
        <v>689.38279999999997</v>
      </c>
    </row>
    <row r="1157" spans="1:28" x14ac:dyDescent="0.25">
      <c r="A1157" t="s">
        <v>2981</v>
      </c>
      <c r="B1157" s="2">
        <v>45556</v>
      </c>
      <c r="C1157" t="s">
        <v>1068</v>
      </c>
      <c r="D1157" t="str">
        <f>VLOOKUP(Table7[[#This Row],[Customer_ID]],Table1[#All],2,FALSE)</f>
        <v>Eric Davis</v>
      </c>
      <c r="E1157">
        <f t="shared" si="55"/>
        <v>21</v>
      </c>
      <c r="F1157">
        <f t="shared" si="56"/>
        <v>9</v>
      </c>
      <c r="G1157">
        <f t="shared" si="57"/>
        <v>2024</v>
      </c>
      <c r="H1157">
        <f>VLOOKUP(Table7[[#This Row],[Customer_ID]],Table1[#All],3,FALSE)</f>
        <v>27</v>
      </c>
      <c r="I1157" t="str">
        <f>VLOOKUP(Table7[[#This Row],[Customer_ID]],Table1[#All],4,FALSE)</f>
        <v>Male</v>
      </c>
      <c r="J1157" t="str">
        <f>VLOOKUP(Table7[[#This Row],[Customer_ID]],Table1[#All],5,FALSE)</f>
        <v>Johntown</v>
      </c>
      <c r="K1157" t="str">
        <f>VLOOKUP(Table7[[#This Row],[Customer_ID]],Table1[#All],6,FALSE)</f>
        <v>Colorado</v>
      </c>
      <c r="L1157" t="str">
        <f>VLOOKUP(Table7[[#This Row],[Customer_ID]],Table1[#All],7,FALSE)</f>
        <v>USA</v>
      </c>
      <c r="M1157" t="str">
        <f>VLOOKUP(Table7[[#This Row],[Customer_ID]],Table1[#All],8,FALSE)</f>
        <v>Bronze</v>
      </c>
      <c r="N1157" t="s">
        <v>1630</v>
      </c>
      <c r="O1157" t="str">
        <f>VLOOKUP(Table7[[#This Row],[Product_ID]],Table4_2[#All],3,FALSE)</f>
        <v>Sports</v>
      </c>
      <c r="P1157" t="str">
        <f>VLOOKUP(Table7[[#This Row],[Product_ID]],Table4_2[#All],4,FALSE)</f>
        <v>Fitness</v>
      </c>
      <c r="Q1157">
        <f>VLOOKUP(Table7[[#This Row],[Product_ID]],Table4_2[#All],5,FALSE)</f>
        <v>313.26</v>
      </c>
      <c r="R1157">
        <f>VLOOKUP(Table7[[#This Row],[Product_ID]],Table4_2[#All],6,FALSE)</f>
        <v>369</v>
      </c>
      <c r="S1157" t="s">
        <v>1773</v>
      </c>
      <c r="T1157" t="str">
        <f>VLOOKUP(Table7[[#This Row],[Store_ID]],Table5[#All],2,FALSE)</f>
        <v>Gray Ltd</v>
      </c>
      <c r="U1157" t="str">
        <f>VLOOKUP(Table7[[#This Row],[Store_ID]],Table5[#All],3,FALSE)</f>
        <v>North</v>
      </c>
      <c r="V1157" t="str">
        <f>VLOOKUP(Table7[[#This Row],[Store_ID]],Table5[#All],4,FALSE)</f>
        <v>New Michaelchester</v>
      </c>
      <c r="W1157" t="str">
        <f>VLOOKUP(Table7[[#This Row],[Store_ID]],Table5[#All],5,FALSE)</f>
        <v>Outlet</v>
      </c>
      <c r="X1157">
        <v>2</v>
      </c>
      <c r="Y1157">
        <v>20.47</v>
      </c>
      <c r="Z1157">
        <v>0.12</v>
      </c>
      <c r="AA1157" t="s">
        <v>1829</v>
      </c>
      <c r="AB1157">
        <v>36.027200000000001</v>
      </c>
    </row>
    <row r="1158" spans="1:28" x14ac:dyDescent="0.25">
      <c r="A1158" t="s">
        <v>2982</v>
      </c>
      <c r="B1158" s="2">
        <v>45923</v>
      </c>
      <c r="C1158" t="s">
        <v>100</v>
      </c>
      <c r="D1158" t="str">
        <f>VLOOKUP(Table7[[#This Row],[Customer_ID]],Table1[#All],2,FALSE)</f>
        <v>Jonathan Steele</v>
      </c>
      <c r="E1158">
        <f t="shared" si="55"/>
        <v>23</v>
      </c>
      <c r="F1158">
        <f t="shared" si="56"/>
        <v>9</v>
      </c>
      <c r="G1158">
        <f t="shared" si="57"/>
        <v>2025</v>
      </c>
      <c r="H1158">
        <f>VLOOKUP(Table7[[#This Row],[Customer_ID]],Table1[#All],3,FALSE)</f>
        <v>52</v>
      </c>
      <c r="I1158" t="str">
        <f>VLOOKUP(Table7[[#This Row],[Customer_ID]],Table1[#All],4,FALSE)</f>
        <v>Female</v>
      </c>
      <c r="J1158" t="str">
        <f>VLOOKUP(Table7[[#This Row],[Customer_ID]],Table1[#All],5,FALSE)</f>
        <v>Molinabury</v>
      </c>
      <c r="K1158" t="str">
        <f>VLOOKUP(Table7[[#This Row],[Customer_ID]],Table1[#All],6,FALSE)</f>
        <v>Oregon</v>
      </c>
      <c r="L1158" t="str">
        <f>VLOOKUP(Table7[[#This Row],[Customer_ID]],Table1[#All],7,FALSE)</f>
        <v>USA</v>
      </c>
      <c r="M1158" t="str">
        <f>VLOOKUP(Table7[[#This Row],[Customer_ID]],Table1[#All],8,FALSE)</f>
        <v>Silver</v>
      </c>
      <c r="N1158" t="s">
        <v>1592</v>
      </c>
      <c r="O1158" t="str">
        <f>VLOOKUP(Table7[[#This Row],[Product_ID]],Table4_2[#All],3,FALSE)</f>
        <v>Sports</v>
      </c>
      <c r="P1158" t="str">
        <f>VLOOKUP(Table7[[#This Row],[Product_ID]],Table4_2[#All],4,FALSE)</f>
        <v>Equipment</v>
      </c>
      <c r="Q1158">
        <f>VLOOKUP(Table7[[#This Row],[Product_ID]],Table4_2[#All],5,FALSE)</f>
        <v>484.62</v>
      </c>
      <c r="R1158">
        <f>VLOOKUP(Table7[[#This Row],[Product_ID]],Table4_2[#All],6,FALSE)</f>
        <v>432</v>
      </c>
      <c r="S1158" t="s">
        <v>1779</v>
      </c>
      <c r="T1158" t="str">
        <f>VLOOKUP(Table7[[#This Row],[Store_ID]],Table5[#All],2,FALSE)</f>
        <v>Martinez-Mullins</v>
      </c>
      <c r="U1158" t="str">
        <f>VLOOKUP(Table7[[#This Row],[Store_ID]],Table5[#All],3,FALSE)</f>
        <v>South</v>
      </c>
      <c r="V1158" t="str">
        <f>VLOOKUP(Table7[[#This Row],[Store_ID]],Table5[#All],4,FALSE)</f>
        <v>Williamsfurt</v>
      </c>
      <c r="W1158" t="str">
        <f>VLOOKUP(Table7[[#This Row],[Store_ID]],Table5[#All],5,FALSE)</f>
        <v>Online</v>
      </c>
      <c r="X1158">
        <v>3</v>
      </c>
      <c r="Y1158">
        <v>235.41</v>
      </c>
      <c r="Z1158">
        <v>0.15</v>
      </c>
      <c r="AA1158" t="s">
        <v>1826</v>
      </c>
      <c r="AB1158">
        <v>600.29549999999995</v>
      </c>
    </row>
    <row r="1159" spans="1:28" x14ac:dyDescent="0.25">
      <c r="A1159" t="s">
        <v>2983</v>
      </c>
      <c r="B1159" s="2">
        <v>45811</v>
      </c>
      <c r="C1159" t="s">
        <v>740</v>
      </c>
      <c r="D1159" t="str">
        <f>VLOOKUP(Table7[[#This Row],[Customer_ID]],Table1[#All],2,FALSE)</f>
        <v>Timothy Sanders</v>
      </c>
      <c r="E1159">
        <f t="shared" si="55"/>
        <v>3</v>
      </c>
      <c r="F1159">
        <f t="shared" si="56"/>
        <v>6</v>
      </c>
      <c r="G1159">
        <f t="shared" si="57"/>
        <v>2025</v>
      </c>
      <c r="H1159">
        <f>VLOOKUP(Table7[[#This Row],[Customer_ID]],Table1[#All],3,FALSE)</f>
        <v>29</v>
      </c>
      <c r="I1159" t="str">
        <f>VLOOKUP(Table7[[#This Row],[Customer_ID]],Table1[#All],4,FALSE)</f>
        <v>Male</v>
      </c>
      <c r="J1159" t="str">
        <f>VLOOKUP(Table7[[#This Row],[Customer_ID]],Table1[#All],5,FALSE)</f>
        <v>Aaronmouth</v>
      </c>
      <c r="K1159" t="str">
        <f>VLOOKUP(Table7[[#This Row],[Customer_ID]],Table1[#All],6,FALSE)</f>
        <v>Florida</v>
      </c>
      <c r="L1159" t="str">
        <f>VLOOKUP(Table7[[#This Row],[Customer_ID]],Table1[#All],7,FALSE)</f>
        <v>USA</v>
      </c>
      <c r="M1159" t="str">
        <f>VLOOKUP(Table7[[#This Row],[Customer_ID]],Table1[#All],8,FALSE)</f>
        <v>Bronze</v>
      </c>
      <c r="N1159" t="s">
        <v>1704</v>
      </c>
      <c r="O1159" t="str">
        <f>VLOOKUP(Table7[[#This Row],[Product_ID]],Table4_2[#All],3,FALSE)</f>
        <v>Home</v>
      </c>
      <c r="P1159" t="str">
        <f>VLOOKUP(Table7[[#This Row],[Product_ID]],Table4_2[#All],4,FALSE)</f>
        <v>Decor</v>
      </c>
      <c r="Q1159">
        <f>VLOOKUP(Table7[[#This Row],[Product_ID]],Table4_2[#All],5,FALSE)</f>
        <v>325.26</v>
      </c>
      <c r="R1159">
        <f>VLOOKUP(Table7[[#This Row],[Product_ID]],Table4_2[#All],6,FALSE)</f>
        <v>400</v>
      </c>
      <c r="S1159" t="s">
        <v>1779</v>
      </c>
      <c r="T1159" t="str">
        <f>VLOOKUP(Table7[[#This Row],[Store_ID]],Table5[#All],2,FALSE)</f>
        <v>Martinez-Mullins</v>
      </c>
      <c r="U1159" t="str">
        <f>VLOOKUP(Table7[[#This Row],[Store_ID]],Table5[#All],3,FALSE)</f>
        <v>South</v>
      </c>
      <c r="V1159" t="str">
        <f>VLOOKUP(Table7[[#This Row],[Store_ID]],Table5[#All],4,FALSE)</f>
        <v>Williamsfurt</v>
      </c>
      <c r="W1159" t="str">
        <f>VLOOKUP(Table7[[#This Row],[Store_ID]],Table5[#All],5,FALSE)</f>
        <v>Online</v>
      </c>
      <c r="X1159">
        <v>3</v>
      </c>
      <c r="Y1159">
        <v>744.9</v>
      </c>
      <c r="Z1159">
        <v>0.27</v>
      </c>
      <c r="AA1159" t="s">
        <v>1826</v>
      </c>
      <c r="AB1159">
        <v>1631.3309999999999</v>
      </c>
    </row>
    <row r="1160" spans="1:28" x14ac:dyDescent="0.25">
      <c r="A1160" t="s">
        <v>2984</v>
      </c>
      <c r="B1160" s="2">
        <v>45559</v>
      </c>
      <c r="C1160" t="s">
        <v>181</v>
      </c>
      <c r="D1160" t="str">
        <f>VLOOKUP(Table7[[#This Row],[Customer_ID]],Table1[#All],2,FALSE)</f>
        <v>Gina Knight</v>
      </c>
      <c r="E1160">
        <f t="shared" si="55"/>
        <v>24</v>
      </c>
      <c r="F1160">
        <f t="shared" si="56"/>
        <v>9</v>
      </c>
      <c r="G1160">
        <f t="shared" si="57"/>
        <v>2024</v>
      </c>
      <c r="H1160">
        <f>VLOOKUP(Table7[[#This Row],[Customer_ID]],Table1[#All],3,FALSE)</f>
        <v>54</v>
      </c>
      <c r="I1160" t="str">
        <f>VLOOKUP(Table7[[#This Row],[Customer_ID]],Table1[#All],4,FALSE)</f>
        <v>Female</v>
      </c>
      <c r="J1160" t="str">
        <f>VLOOKUP(Table7[[#This Row],[Customer_ID]],Table1[#All],5,FALSE)</f>
        <v>Lake Roberthaven</v>
      </c>
      <c r="K1160" t="str">
        <f>VLOOKUP(Table7[[#This Row],[Customer_ID]],Table1[#All],6,FALSE)</f>
        <v>Nevada</v>
      </c>
      <c r="L1160" t="str">
        <f>VLOOKUP(Table7[[#This Row],[Customer_ID]],Table1[#All],7,FALSE)</f>
        <v>USA</v>
      </c>
      <c r="M1160" t="str">
        <f>VLOOKUP(Table7[[#This Row],[Customer_ID]],Table1[#All],8,FALSE)</f>
        <v>Silver</v>
      </c>
      <c r="N1160" t="s">
        <v>1584</v>
      </c>
      <c r="O1160" t="str">
        <f>VLOOKUP(Table7[[#This Row],[Product_ID]],Table4_2[#All],3,FALSE)</f>
        <v>Clothing</v>
      </c>
      <c r="P1160" t="str">
        <f>VLOOKUP(Table7[[#This Row],[Product_ID]],Table4_2[#All],4,FALSE)</f>
        <v>Bottoms</v>
      </c>
      <c r="Q1160">
        <f>VLOOKUP(Table7[[#This Row],[Product_ID]],Table4_2[#All],5,FALSE)</f>
        <v>265.73266666666666</v>
      </c>
      <c r="R1160">
        <f>VLOOKUP(Table7[[#This Row],[Product_ID]],Table4_2[#All],6,FALSE)</f>
        <v>343</v>
      </c>
      <c r="S1160" t="s">
        <v>1766</v>
      </c>
      <c r="T1160" t="str">
        <f>VLOOKUP(Table7[[#This Row],[Store_ID]],Table5[#All],2,FALSE)</f>
        <v>Johnson-Wright</v>
      </c>
      <c r="U1160" t="str">
        <f>VLOOKUP(Table7[[#This Row],[Store_ID]],Table5[#All],3,FALSE)</f>
        <v>North</v>
      </c>
      <c r="V1160" t="str">
        <f>VLOOKUP(Table7[[#This Row],[Store_ID]],Table5[#All],4,FALSE)</f>
        <v>Hoodberg</v>
      </c>
      <c r="W1160" t="str">
        <f>VLOOKUP(Table7[[#This Row],[Store_ID]],Table5[#All],5,FALSE)</f>
        <v>Outlet</v>
      </c>
      <c r="X1160">
        <v>2</v>
      </c>
      <c r="Y1160">
        <v>382.2</v>
      </c>
      <c r="Z1160">
        <v>0.15</v>
      </c>
      <c r="AA1160" t="s">
        <v>1824</v>
      </c>
      <c r="AB1160">
        <v>649.74</v>
      </c>
    </row>
    <row r="1161" spans="1:28" x14ac:dyDescent="0.25">
      <c r="A1161" t="s">
        <v>2985</v>
      </c>
      <c r="B1161" s="2">
        <v>45881</v>
      </c>
      <c r="C1161" t="s">
        <v>1086</v>
      </c>
      <c r="D1161" t="str">
        <f>VLOOKUP(Table7[[#This Row],[Customer_ID]],Table1[#All],2,FALSE)</f>
        <v>John Jordan</v>
      </c>
      <c r="E1161">
        <f t="shared" si="55"/>
        <v>12</v>
      </c>
      <c r="F1161">
        <f t="shared" si="56"/>
        <v>8</v>
      </c>
      <c r="G1161">
        <f t="shared" si="57"/>
        <v>2025</v>
      </c>
      <c r="H1161">
        <f>VLOOKUP(Table7[[#This Row],[Customer_ID]],Table1[#All],3,FALSE)</f>
        <v>58</v>
      </c>
      <c r="I1161" t="str">
        <f>VLOOKUP(Table7[[#This Row],[Customer_ID]],Table1[#All],4,FALSE)</f>
        <v>Female</v>
      </c>
      <c r="J1161" t="str">
        <f>VLOOKUP(Table7[[#This Row],[Customer_ID]],Table1[#All],5,FALSE)</f>
        <v>Port Crystalberg</v>
      </c>
      <c r="K1161" t="str">
        <f>VLOOKUP(Table7[[#This Row],[Customer_ID]],Table1[#All],6,FALSE)</f>
        <v>Tennessee</v>
      </c>
      <c r="L1161" t="str">
        <f>VLOOKUP(Table7[[#This Row],[Customer_ID]],Table1[#All],7,FALSE)</f>
        <v>USA</v>
      </c>
      <c r="M1161" t="str">
        <f>VLOOKUP(Table7[[#This Row],[Customer_ID]],Table1[#All],8,FALSE)</f>
        <v>Platinum</v>
      </c>
      <c r="N1161" t="s">
        <v>1728</v>
      </c>
      <c r="O1161" t="str">
        <f>VLOOKUP(Table7[[#This Row],[Product_ID]],Table4_2[#All],3,FALSE)</f>
        <v>Electronics</v>
      </c>
      <c r="P1161" t="str">
        <f>VLOOKUP(Table7[[#This Row],[Product_ID]],Table4_2[#All],4,FALSE)</f>
        <v>Accessories</v>
      </c>
      <c r="Q1161">
        <f>VLOOKUP(Table7[[#This Row],[Product_ID]],Table4_2[#All],5,FALSE)</f>
        <v>340.14</v>
      </c>
      <c r="R1161">
        <f>VLOOKUP(Table7[[#This Row],[Product_ID]],Table4_2[#All],6,FALSE)</f>
        <v>361</v>
      </c>
      <c r="S1161" t="s">
        <v>1804</v>
      </c>
      <c r="T1161" t="str">
        <f>VLOOKUP(Table7[[#This Row],[Store_ID]],Table5[#All],2,FALSE)</f>
        <v>Frederick-Wright</v>
      </c>
      <c r="U1161" t="str">
        <f>VLOOKUP(Table7[[#This Row],[Store_ID]],Table5[#All],3,FALSE)</f>
        <v>West</v>
      </c>
      <c r="V1161" t="str">
        <f>VLOOKUP(Table7[[#This Row],[Store_ID]],Table5[#All],4,FALSE)</f>
        <v>New Jimmymouth</v>
      </c>
      <c r="W1161" t="str">
        <f>VLOOKUP(Table7[[#This Row],[Store_ID]],Table5[#All],5,FALSE)</f>
        <v>Flagship</v>
      </c>
      <c r="X1161">
        <v>1</v>
      </c>
      <c r="Y1161">
        <v>269.25</v>
      </c>
      <c r="Z1161">
        <v>0.14000000000000001</v>
      </c>
      <c r="AA1161" t="s">
        <v>1826</v>
      </c>
      <c r="AB1161">
        <v>231.55500000000001</v>
      </c>
    </row>
    <row r="1162" spans="1:28" x14ac:dyDescent="0.25">
      <c r="A1162" t="s">
        <v>2986</v>
      </c>
      <c r="B1162" s="2">
        <v>45367</v>
      </c>
      <c r="C1162" t="s">
        <v>1142</v>
      </c>
      <c r="D1162" t="str">
        <f>VLOOKUP(Table7[[#This Row],[Customer_ID]],Table1[#All],2,FALSE)</f>
        <v>Brandon Mcbride</v>
      </c>
      <c r="E1162">
        <f t="shared" si="55"/>
        <v>16</v>
      </c>
      <c r="F1162">
        <f t="shared" si="56"/>
        <v>3</v>
      </c>
      <c r="G1162">
        <f t="shared" si="57"/>
        <v>2024</v>
      </c>
      <c r="H1162">
        <f>VLOOKUP(Table7[[#This Row],[Customer_ID]],Table1[#All],3,FALSE)</f>
        <v>63</v>
      </c>
      <c r="I1162" t="str">
        <f>VLOOKUP(Table7[[#This Row],[Customer_ID]],Table1[#All],4,FALSE)</f>
        <v>Female</v>
      </c>
      <c r="J1162" t="str">
        <f>VLOOKUP(Table7[[#This Row],[Customer_ID]],Table1[#All],5,FALSE)</f>
        <v>Kellyside</v>
      </c>
      <c r="K1162" t="str">
        <f>VLOOKUP(Table7[[#This Row],[Customer_ID]],Table1[#All],6,FALSE)</f>
        <v>Alaska</v>
      </c>
      <c r="L1162" t="str">
        <f>VLOOKUP(Table7[[#This Row],[Customer_ID]],Table1[#All],7,FALSE)</f>
        <v>USA</v>
      </c>
      <c r="M1162" t="str">
        <f>VLOOKUP(Table7[[#This Row],[Customer_ID]],Table1[#All],8,FALSE)</f>
        <v>Platinum</v>
      </c>
      <c r="N1162" t="s">
        <v>1608</v>
      </c>
      <c r="O1162" t="str">
        <f>VLOOKUP(Table7[[#This Row],[Product_ID]],Table4_2[#All],3,FALSE)</f>
        <v>Home</v>
      </c>
      <c r="P1162" t="str">
        <f>VLOOKUP(Table7[[#This Row],[Product_ID]],Table4_2[#All],4,FALSE)</f>
        <v>Kitchen</v>
      </c>
      <c r="Q1162">
        <f>VLOOKUP(Table7[[#This Row],[Product_ID]],Table4_2[#All],5,FALSE)</f>
        <v>19.52</v>
      </c>
      <c r="R1162">
        <f>VLOOKUP(Table7[[#This Row],[Product_ID]],Table4_2[#All],6,FALSE)</f>
        <v>57</v>
      </c>
      <c r="S1162" t="s">
        <v>1792</v>
      </c>
      <c r="T1162" t="str">
        <f>VLOOKUP(Table7[[#This Row],[Store_ID]],Table5[#All],2,FALSE)</f>
        <v>Aguirre-Keller</v>
      </c>
      <c r="U1162" t="str">
        <f>VLOOKUP(Table7[[#This Row],[Store_ID]],Table5[#All],3,FALSE)</f>
        <v>South</v>
      </c>
      <c r="V1162" t="str">
        <f>VLOOKUP(Table7[[#This Row],[Store_ID]],Table5[#All],4,FALSE)</f>
        <v>Lake Michael</v>
      </c>
      <c r="W1162" t="str">
        <f>VLOOKUP(Table7[[#This Row],[Store_ID]],Table5[#All],5,FALSE)</f>
        <v>Online</v>
      </c>
      <c r="X1162">
        <v>2</v>
      </c>
      <c r="Y1162">
        <v>723.75</v>
      </c>
      <c r="Z1162">
        <v>0.03</v>
      </c>
      <c r="AA1162" t="s">
        <v>1826</v>
      </c>
      <c r="AB1162">
        <v>1404.075</v>
      </c>
    </row>
    <row r="1163" spans="1:28" x14ac:dyDescent="0.25">
      <c r="A1163" t="s">
        <v>2987</v>
      </c>
      <c r="B1163" s="2">
        <v>45832</v>
      </c>
      <c r="C1163" t="s">
        <v>893</v>
      </c>
      <c r="D1163" t="str">
        <f>VLOOKUP(Table7[[#This Row],[Customer_ID]],Table1[#All],2,FALSE)</f>
        <v>Brittany Watson</v>
      </c>
      <c r="E1163">
        <f t="shared" si="55"/>
        <v>24</v>
      </c>
      <c r="F1163">
        <f t="shared" si="56"/>
        <v>6</v>
      </c>
      <c r="G1163">
        <f t="shared" si="57"/>
        <v>2025</v>
      </c>
      <c r="H1163">
        <f>VLOOKUP(Table7[[#This Row],[Customer_ID]],Table1[#All],3,FALSE)</f>
        <v>59</v>
      </c>
      <c r="I1163" t="str">
        <f>VLOOKUP(Table7[[#This Row],[Customer_ID]],Table1[#All],4,FALSE)</f>
        <v>Male</v>
      </c>
      <c r="J1163" t="str">
        <f>VLOOKUP(Table7[[#This Row],[Customer_ID]],Table1[#All],5,FALSE)</f>
        <v>North Joshualand</v>
      </c>
      <c r="K1163" t="str">
        <f>VLOOKUP(Table7[[#This Row],[Customer_ID]],Table1[#All],6,FALSE)</f>
        <v>Connecticut</v>
      </c>
      <c r="L1163" t="str">
        <f>VLOOKUP(Table7[[#This Row],[Customer_ID]],Table1[#All],7,FALSE)</f>
        <v>USA</v>
      </c>
      <c r="M1163" t="str">
        <f>VLOOKUP(Table7[[#This Row],[Customer_ID]],Table1[#All],8,FALSE)</f>
        <v>Platinum</v>
      </c>
      <c r="N1163" t="s">
        <v>1586</v>
      </c>
      <c r="O1163" t="str">
        <f>VLOOKUP(Table7[[#This Row],[Product_ID]],Table4_2[#All],3,FALSE)</f>
        <v>Sports</v>
      </c>
      <c r="P1163" t="str">
        <f>VLOOKUP(Table7[[#This Row],[Product_ID]],Table4_2[#All],4,FALSE)</f>
        <v>Equipment</v>
      </c>
      <c r="Q1163">
        <f>VLOOKUP(Table7[[#This Row],[Product_ID]],Table4_2[#All],5,FALSE)</f>
        <v>21.34</v>
      </c>
      <c r="R1163">
        <f>VLOOKUP(Table7[[#This Row],[Product_ID]],Table4_2[#All],6,FALSE)</f>
        <v>65</v>
      </c>
      <c r="S1163" t="s">
        <v>1813</v>
      </c>
      <c r="T1163" t="str">
        <f>VLOOKUP(Table7[[#This Row],[Store_ID]],Table5[#All],2,FALSE)</f>
        <v>Mann-Austin</v>
      </c>
      <c r="U1163" t="str">
        <f>VLOOKUP(Table7[[#This Row],[Store_ID]],Table5[#All],3,FALSE)</f>
        <v>East</v>
      </c>
      <c r="V1163" t="str">
        <f>VLOOKUP(Table7[[#This Row],[Store_ID]],Table5[#All],4,FALSE)</f>
        <v>Vasquezborough</v>
      </c>
      <c r="W1163" t="str">
        <f>VLOOKUP(Table7[[#This Row],[Store_ID]],Table5[#All],5,FALSE)</f>
        <v>Online</v>
      </c>
      <c r="X1163">
        <v>4</v>
      </c>
      <c r="Y1163">
        <v>58.92</v>
      </c>
      <c r="Z1163">
        <v>0.18</v>
      </c>
      <c r="AA1163" t="s">
        <v>1824</v>
      </c>
      <c r="AB1163">
        <v>193.2576</v>
      </c>
    </row>
    <row r="1164" spans="1:28" x14ac:dyDescent="0.25">
      <c r="A1164" t="s">
        <v>2988</v>
      </c>
      <c r="B1164" s="2">
        <v>45438</v>
      </c>
      <c r="C1164" t="s">
        <v>619</v>
      </c>
      <c r="D1164" t="str">
        <f>VLOOKUP(Table7[[#This Row],[Customer_ID]],Table1[#All],2,FALSE)</f>
        <v>Kimberly Brooks</v>
      </c>
      <c r="E1164">
        <f t="shared" si="55"/>
        <v>26</v>
      </c>
      <c r="F1164">
        <f t="shared" si="56"/>
        <v>5</v>
      </c>
      <c r="G1164">
        <f t="shared" si="57"/>
        <v>2024</v>
      </c>
      <c r="H1164">
        <f>VLOOKUP(Table7[[#This Row],[Customer_ID]],Table1[#All],3,FALSE)</f>
        <v>42</v>
      </c>
      <c r="I1164" t="str">
        <f>VLOOKUP(Table7[[#This Row],[Customer_ID]],Table1[#All],4,FALSE)</f>
        <v>Male</v>
      </c>
      <c r="J1164" t="str">
        <f>VLOOKUP(Table7[[#This Row],[Customer_ID]],Table1[#All],5,FALSE)</f>
        <v>Kingfort</v>
      </c>
      <c r="K1164" t="str">
        <f>VLOOKUP(Table7[[#This Row],[Customer_ID]],Table1[#All],6,FALSE)</f>
        <v>New Mexico</v>
      </c>
      <c r="L1164" t="str">
        <f>VLOOKUP(Table7[[#This Row],[Customer_ID]],Table1[#All],7,FALSE)</f>
        <v>USA</v>
      </c>
      <c r="M1164" t="str">
        <f>VLOOKUP(Table7[[#This Row],[Customer_ID]],Table1[#All],8,FALSE)</f>
        <v>Silver</v>
      </c>
      <c r="N1164" t="s">
        <v>1690</v>
      </c>
      <c r="O1164" t="str">
        <f>VLOOKUP(Table7[[#This Row],[Product_ID]],Table4_2[#All],3,FALSE)</f>
        <v>Beauty</v>
      </c>
      <c r="P1164" t="str">
        <f>VLOOKUP(Table7[[#This Row],[Product_ID]],Table4_2[#All],4,FALSE)</f>
        <v>Haircare</v>
      </c>
      <c r="Q1164">
        <f>VLOOKUP(Table7[[#This Row],[Product_ID]],Table4_2[#All],5,FALSE)</f>
        <v>214.32</v>
      </c>
      <c r="R1164">
        <f>VLOOKUP(Table7[[#This Row],[Product_ID]],Table4_2[#All],6,FALSE)</f>
        <v>383</v>
      </c>
      <c r="S1164" t="s">
        <v>1789</v>
      </c>
      <c r="T1164" t="str">
        <f>VLOOKUP(Table7[[#This Row],[Store_ID]],Table5[#All],2,FALSE)</f>
        <v>Hill, Wagner and Ballard</v>
      </c>
      <c r="U1164" t="str">
        <f>VLOOKUP(Table7[[#This Row],[Store_ID]],Table5[#All],3,FALSE)</f>
        <v>East</v>
      </c>
      <c r="V1164" t="str">
        <f>VLOOKUP(Table7[[#This Row],[Store_ID]],Table5[#All],4,FALSE)</f>
        <v>East Davidville</v>
      </c>
      <c r="W1164" t="str">
        <f>VLOOKUP(Table7[[#This Row],[Store_ID]],Table5[#All],5,FALSE)</f>
        <v>Online</v>
      </c>
      <c r="X1164">
        <v>2</v>
      </c>
      <c r="Y1164">
        <v>913.08</v>
      </c>
      <c r="Z1164">
        <v>0.26</v>
      </c>
      <c r="AA1164" t="s">
        <v>1824</v>
      </c>
      <c r="AB1164">
        <v>1351.3584000000001</v>
      </c>
    </row>
    <row r="1165" spans="1:28" x14ac:dyDescent="0.25">
      <c r="A1165" t="s">
        <v>2989</v>
      </c>
      <c r="B1165" s="2">
        <v>45691</v>
      </c>
      <c r="C1165" t="s">
        <v>776</v>
      </c>
      <c r="D1165" t="str">
        <f>VLOOKUP(Table7[[#This Row],[Customer_ID]],Table1[#All],2,FALSE)</f>
        <v>William Jackson</v>
      </c>
      <c r="E1165">
        <f t="shared" si="55"/>
        <v>3</v>
      </c>
      <c r="F1165">
        <f t="shared" si="56"/>
        <v>2</v>
      </c>
      <c r="G1165">
        <f t="shared" si="57"/>
        <v>2025</v>
      </c>
      <c r="H1165">
        <f>VLOOKUP(Table7[[#This Row],[Customer_ID]],Table1[#All],3,FALSE)</f>
        <v>58</v>
      </c>
      <c r="I1165" t="str">
        <f>VLOOKUP(Table7[[#This Row],[Customer_ID]],Table1[#All],4,FALSE)</f>
        <v>Female</v>
      </c>
      <c r="J1165" t="str">
        <f>VLOOKUP(Table7[[#This Row],[Customer_ID]],Table1[#All],5,FALSE)</f>
        <v>New Tina</v>
      </c>
      <c r="K1165" t="str">
        <f>VLOOKUP(Table7[[#This Row],[Customer_ID]],Table1[#All],6,FALSE)</f>
        <v>Connecticut</v>
      </c>
      <c r="L1165" t="str">
        <f>VLOOKUP(Table7[[#This Row],[Customer_ID]],Table1[#All],7,FALSE)</f>
        <v>USA</v>
      </c>
      <c r="M1165" t="str">
        <f>VLOOKUP(Table7[[#This Row],[Customer_ID]],Table1[#All],8,FALSE)</f>
        <v>Silver</v>
      </c>
      <c r="N1165" t="s">
        <v>1710</v>
      </c>
      <c r="O1165" t="str">
        <f>VLOOKUP(Table7[[#This Row],[Product_ID]],Table4_2[#All],3,FALSE)</f>
        <v>Sports</v>
      </c>
      <c r="P1165" t="str">
        <f>VLOOKUP(Table7[[#This Row],[Product_ID]],Table4_2[#All],4,FALSE)</f>
        <v>Equipment</v>
      </c>
      <c r="Q1165">
        <f>VLOOKUP(Table7[[#This Row],[Product_ID]],Table4_2[#All],5,FALSE)</f>
        <v>285.54000000000002</v>
      </c>
      <c r="R1165">
        <f>VLOOKUP(Table7[[#This Row],[Product_ID]],Table4_2[#All],6,FALSE)</f>
        <v>358</v>
      </c>
      <c r="S1165" t="s">
        <v>1757</v>
      </c>
      <c r="T1165" t="str">
        <f>VLOOKUP(Table7[[#This Row],[Store_ID]],Table5[#All],2,FALSE)</f>
        <v>Martinez, Adkins and Johnson</v>
      </c>
      <c r="U1165" t="str">
        <f>VLOOKUP(Table7[[#This Row],[Store_ID]],Table5[#All],3,FALSE)</f>
        <v>North</v>
      </c>
      <c r="V1165" t="str">
        <f>VLOOKUP(Table7[[#This Row],[Store_ID]],Table5[#All],4,FALSE)</f>
        <v>Danielmouth</v>
      </c>
      <c r="W1165" t="str">
        <f>VLOOKUP(Table7[[#This Row],[Store_ID]],Table5[#All],5,FALSE)</f>
        <v>Flagship</v>
      </c>
      <c r="X1165">
        <v>1</v>
      </c>
      <c r="Y1165">
        <v>791.83</v>
      </c>
      <c r="Z1165">
        <v>0.28000000000000003</v>
      </c>
      <c r="AA1165" t="s">
        <v>1826</v>
      </c>
      <c r="AB1165">
        <v>570.11760000000004</v>
      </c>
    </row>
    <row r="1166" spans="1:28" x14ac:dyDescent="0.25">
      <c r="A1166" t="s">
        <v>2990</v>
      </c>
      <c r="B1166" s="2">
        <v>45506</v>
      </c>
      <c r="C1166" t="s">
        <v>1452</v>
      </c>
      <c r="D1166" t="str">
        <f>VLOOKUP(Table7[[#This Row],[Customer_ID]],Table1[#All],2,FALSE)</f>
        <v>Debra Mccullough</v>
      </c>
      <c r="E1166">
        <f t="shared" si="55"/>
        <v>2</v>
      </c>
      <c r="F1166">
        <f t="shared" si="56"/>
        <v>8</v>
      </c>
      <c r="G1166">
        <f t="shared" si="57"/>
        <v>2024</v>
      </c>
      <c r="H1166">
        <f>VLOOKUP(Table7[[#This Row],[Customer_ID]],Table1[#All],3,FALSE)</f>
        <v>42</v>
      </c>
      <c r="I1166" t="str">
        <f>VLOOKUP(Table7[[#This Row],[Customer_ID]],Table1[#All],4,FALSE)</f>
        <v>Male</v>
      </c>
      <c r="J1166" t="str">
        <f>VLOOKUP(Table7[[#This Row],[Customer_ID]],Table1[#All],5,FALSE)</f>
        <v>Mcdanielfurt</v>
      </c>
      <c r="K1166" t="str">
        <f>VLOOKUP(Table7[[#This Row],[Customer_ID]],Table1[#All],6,FALSE)</f>
        <v>Montana</v>
      </c>
      <c r="L1166" t="str">
        <f>VLOOKUP(Table7[[#This Row],[Customer_ID]],Table1[#All],7,FALSE)</f>
        <v>USA</v>
      </c>
      <c r="M1166" t="str">
        <f>VLOOKUP(Table7[[#This Row],[Customer_ID]],Table1[#All],8,FALSE)</f>
        <v>Platinum</v>
      </c>
      <c r="N1166" t="s">
        <v>1551</v>
      </c>
      <c r="O1166" t="str">
        <f>VLOOKUP(Table7[[#This Row],[Product_ID]],Table4_2[#All],3,FALSE)</f>
        <v>Clothing</v>
      </c>
      <c r="P1166" t="str">
        <f>VLOOKUP(Table7[[#This Row],[Product_ID]],Table4_2[#All],4,FALSE)</f>
        <v>Outerwear</v>
      </c>
      <c r="Q1166">
        <f>VLOOKUP(Table7[[#This Row],[Product_ID]],Table4_2[#All],5,FALSE)</f>
        <v>364.67</v>
      </c>
      <c r="R1166">
        <f>VLOOKUP(Table7[[#This Row],[Product_ID]],Table4_2[#All],6,FALSE)</f>
        <v>452</v>
      </c>
      <c r="S1166" t="s">
        <v>1801</v>
      </c>
      <c r="T1166" t="str">
        <f>VLOOKUP(Table7[[#This Row],[Store_ID]],Table5[#All],2,FALSE)</f>
        <v>Shelton PLC</v>
      </c>
      <c r="U1166" t="str">
        <f>VLOOKUP(Table7[[#This Row],[Store_ID]],Table5[#All],3,FALSE)</f>
        <v>North</v>
      </c>
      <c r="V1166" t="str">
        <f>VLOOKUP(Table7[[#This Row],[Store_ID]],Table5[#All],4,FALSE)</f>
        <v>East Jenniferstad</v>
      </c>
      <c r="W1166" t="str">
        <f>VLOOKUP(Table7[[#This Row],[Store_ID]],Table5[#All],5,FALSE)</f>
        <v>Flagship</v>
      </c>
      <c r="X1166">
        <v>1</v>
      </c>
      <c r="Y1166">
        <v>74.290000000000006</v>
      </c>
      <c r="Z1166">
        <v>0.3</v>
      </c>
      <c r="AA1166" t="s">
        <v>1829</v>
      </c>
      <c r="AB1166">
        <v>52.003</v>
      </c>
    </row>
    <row r="1167" spans="1:28" x14ac:dyDescent="0.25">
      <c r="A1167" t="s">
        <v>2991</v>
      </c>
      <c r="B1167" s="2">
        <v>45251</v>
      </c>
      <c r="C1167" t="s">
        <v>779</v>
      </c>
      <c r="D1167" t="str">
        <f>VLOOKUP(Table7[[#This Row],[Customer_ID]],Table1[#All],2,FALSE)</f>
        <v>Brian Hammond</v>
      </c>
      <c r="E1167">
        <f t="shared" si="55"/>
        <v>21</v>
      </c>
      <c r="F1167">
        <f t="shared" si="56"/>
        <v>11</v>
      </c>
      <c r="G1167">
        <f t="shared" si="57"/>
        <v>2023</v>
      </c>
      <c r="H1167">
        <f>VLOOKUP(Table7[[#This Row],[Customer_ID]],Table1[#All],3,FALSE)</f>
        <v>56</v>
      </c>
      <c r="I1167" t="str">
        <f>VLOOKUP(Table7[[#This Row],[Customer_ID]],Table1[#All],4,FALSE)</f>
        <v>Female</v>
      </c>
      <c r="J1167" t="str">
        <f>VLOOKUP(Table7[[#This Row],[Customer_ID]],Table1[#All],5,FALSE)</f>
        <v>North Nicholas</v>
      </c>
      <c r="K1167" t="str">
        <f>VLOOKUP(Table7[[#This Row],[Customer_ID]],Table1[#All],6,FALSE)</f>
        <v>Texas</v>
      </c>
      <c r="L1167" t="str">
        <f>VLOOKUP(Table7[[#This Row],[Customer_ID]],Table1[#All],7,FALSE)</f>
        <v>USA</v>
      </c>
      <c r="M1167" t="str">
        <f>VLOOKUP(Table7[[#This Row],[Customer_ID]],Table1[#All],8,FALSE)</f>
        <v>Gold</v>
      </c>
      <c r="N1167" t="s">
        <v>1618</v>
      </c>
      <c r="O1167" t="str">
        <f>VLOOKUP(Table7[[#This Row],[Product_ID]],Table4_2[#All],3,FALSE)</f>
        <v>Home</v>
      </c>
      <c r="P1167" t="str">
        <f>VLOOKUP(Table7[[#This Row],[Product_ID]],Table4_2[#All],4,FALSE)</f>
        <v>Lighting</v>
      </c>
      <c r="Q1167">
        <f>VLOOKUP(Table7[[#This Row],[Product_ID]],Table4_2[#All],5,FALSE)</f>
        <v>382.22</v>
      </c>
      <c r="R1167">
        <f>VLOOKUP(Table7[[#This Row],[Product_ID]],Table4_2[#All],6,FALSE)</f>
        <v>329</v>
      </c>
      <c r="S1167" t="s">
        <v>1752</v>
      </c>
      <c r="T1167" t="str">
        <f>VLOOKUP(Table7[[#This Row],[Store_ID]],Table5[#All],2,FALSE)</f>
        <v>Rivera-Warner</v>
      </c>
      <c r="U1167" t="str">
        <f>VLOOKUP(Table7[[#This Row],[Store_ID]],Table5[#All],3,FALSE)</f>
        <v>East</v>
      </c>
      <c r="V1167" t="str">
        <f>VLOOKUP(Table7[[#This Row],[Store_ID]],Table5[#All],4,FALSE)</f>
        <v>Washingtonfurt</v>
      </c>
      <c r="W1167" t="str">
        <f>VLOOKUP(Table7[[#This Row],[Store_ID]],Table5[#All],5,FALSE)</f>
        <v>Flagship</v>
      </c>
      <c r="X1167">
        <v>2</v>
      </c>
      <c r="Y1167">
        <v>961.68</v>
      </c>
      <c r="Z1167">
        <v>0.27</v>
      </c>
      <c r="AA1167" t="s">
        <v>1826</v>
      </c>
      <c r="AB1167">
        <v>1404.0527999999999</v>
      </c>
    </row>
    <row r="1168" spans="1:28" x14ac:dyDescent="0.25">
      <c r="A1168" t="s">
        <v>2992</v>
      </c>
      <c r="B1168" s="2">
        <v>45722</v>
      </c>
      <c r="C1168" t="s">
        <v>1518</v>
      </c>
      <c r="D1168" t="str">
        <f>VLOOKUP(Table7[[#This Row],[Customer_ID]],Table1[#All],2,FALSE)</f>
        <v>Justin Lopez</v>
      </c>
      <c r="E1168">
        <f t="shared" si="55"/>
        <v>6</v>
      </c>
      <c r="F1168">
        <f t="shared" si="56"/>
        <v>3</v>
      </c>
      <c r="G1168">
        <f t="shared" si="57"/>
        <v>2025</v>
      </c>
      <c r="H1168">
        <f>VLOOKUP(Table7[[#This Row],[Customer_ID]],Table1[#All],3,FALSE)</f>
        <v>21</v>
      </c>
      <c r="I1168" t="str">
        <f>VLOOKUP(Table7[[#This Row],[Customer_ID]],Table1[#All],4,FALSE)</f>
        <v>Male</v>
      </c>
      <c r="J1168" t="str">
        <f>VLOOKUP(Table7[[#This Row],[Customer_ID]],Table1[#All],5,FALSE)</f>
        <v>Port Cheryl</v>
      </c>
      <c r="K1168" t="str">
        <f>VLOOKUP(Table7[[#This Row],[Customer_ID]],Table1[#All],6,FALSE)</f>
        <v>Texas</v>
      </c>
      <c r="L1168" t="str">
        <f>VLOOKUP(Table7[[#This Row],[Customer_ID]],Table1[#All],7,FALSE)</f>
        <v>USA</v>
      </c>
      <c r="M1168" t="str">
        <f>VLOOKUP(Table7[[#This Row],[Customer_ID]],Table1[#All],8,FALSE)</f>
        <v>Gold</v>
      </c>
      <c r="N1168" t="s">
        <v>1586</v>
      </c>
      <c r="O1168" t="str">
        <f>VLOOKUP(Table7[[#This Row],[Product_ID]],Table4_2[#All],3,FALSE)</f>
        <v>Sports</v>
      </c>
      <c r="P1168" t="str">
        <f>VLOOKUP(Table7[[#This Row],[Product_ID]],Table4_2[#All],4,FALSE)</f>
        <v>Equipment</v>
      </c>
      <c r="Q1168">
        <f>VLOOKUP(Table7[[#This Row],[Product_ID]],Table4_2[#All],5,FALSE)</f>
        <v>21.34</v>
      </c>
      <c r="R1168">
        <f>VLOOKUP(Table7[[#This Row],[Product_ID]],Table4_2[#All],6,FALSE)</f>
        <v>65</v>
      </c>
      <c r="S1168" t="s">
        <v>1799</v>
      </c>
      <c r="T1168" t="str">
        <f>VLOOKUP(Table7[[#This Row],[Store_ID]],Table5[#All],2,FALSE)</f>
        <v>Mcdonald Inc</v>
      </c>
      <c r="U1168" t="str">
        <f>VLOOKUP(Table7[[#This Row],[Store_ID]],Table5[#All],3,FALSE)</f>
        <v>South</v>
      </c>
      <c r="V1168" t="str">
        <f>VLOOKUP(Table7[[#This Row],[Store_ID]],Table5[#All],4,FALSE)</f>
        <v>Christopherland</v>
      </c>
      <c r="W1168" t="str">
        <f>VLOOKUP(Table7[[#This Row],[Store_ID]],Table5[#All],5,FALSE)</f>
        <v>Outlet</v>
      </c>
      <c r="X1168">
        <v>1</v>
      </c>
      <c r="Y1168">
        <v>90.72</v>
      </c>
      <c r="Z1168">
        <v>0.1</v>
      </c>
      <c r="AA1168" t="s">
        <v>1826</v>
      </c>
      <c r="AB1168">
        <v>81.647999999999996</v>
      </c>
    </row>
    <row r="1169" spans="1:28" x14ac:dyDescent="0.25">
      <c r="A1169" t="s">
        <v>2993</v>
      </c>
      <c r="B1169" s="2">
        <v>45689</v>
      </c>
      <c r="C1169" t="s">
        <v>224</v>
      </c>
      <c r="D1169" t="str">
        <f>VLOOKUP(Table7[[#This Row],[Customer_ID]],Table1[#All],2,FALSE)</f>
        <v>Dr. David Smith</v>
      </c>
      <c r="E1169">
        <f t="shared" si="55"/>
        <v>1</v>
      </c>
      <c r="F1169">
        <f t="shared" si="56"/>
        <v>2</v>
      </c>
      <c r="G1169">
        <f t="shared" si="57"/>
        <v>2025</v>
      </c>
      <c r="H1169">
        <f>VLOOKUP(Table7[[#This Row],[Customer_ID]],Table1[#All],3,FALSE)</f>
        <v>22</v>
      </c>
      <c r="I1169" t="str">
        <f>VLOOKUP(Table7[[#This Row],[Customer_ID]],Table1[#All],4,FALSE)</f>
        <v>Female</v>
      </c>
      <c r="J1169" t="str">
        <f>VLOOKUP(Table7[[#This Row],[Customer_ID]],Table1[#All],5,FALSE)</f>
        <v>Schmidtchester</v>
      </c>
      <c r="K1169" t="str">
        <f>VLOOKUP(Table7[[#This Row],[Customer_ID]],Table1[#All],6,FALSE)</f>
        <v>Alaska</v>
      </c>
      <c r="L1169" t="str">
        <f>VLOOKUP(Table7[[#This Row],[Customer_ID]],Table1[#All],7,FALSE)</f>
        <v>USA</v>
      </c>
      <c r="M1169" t="str">
        <f>VLOOKUP(Table7[[#This Row],[Customer_ID]],Table1[#All],8,FALSE)</f>
        <v>Silver</v>
      </c>
      <c r="N1169" t="s">
        <v>1664</v>
      </c>
      <c r="O1169" t="str">
        <f>VLOOKUP(Table7[[#This Row],[Product_ID]],Table4_2[#All],3,FALSE)</f>
        <v>Clothing</v>
      </c>
      <c r="P1169" t="str">
        <f>VLOOKUP(Table7[[#This Row],[Product_ID]],Table4_2[#All],4,FALSE)</f>
        <v>Accessories</v>
      </c>
      <c r="Q1169">
        <f>VLOOKUP(Table7[[#This Row],[Product_ID]],Table4_2[#All],5,FALSE)</f>
        <v>113.83</v>
      </c>
      <c r="R1169">
        <f>VLOOKUP(Table7[[#This Row],[Product_ID]],Table4_2[#All],6,FALSE)</f>
        <v>485</v>
      </c>
      <c r="S1169" t="s">
        <v>1779</v>
      </c>
      <c r="T1169" t="str">
        <f>VLOOKUP(Table7[[#This Row],[Store_ID]],Table5[#All],2,FALSE)</f>
        <v>Martinez-Mullins</v>
      </c>
      <c r="U1169" t="str">
        <f>VLOOKUP(Table7[[#This Row],[Store_ID]],Table5[#All],3,FALSE)</f>
        <v>South</v>
      </c>
      <c r="V1169" t="str">
        <f>VLOOKUP(Table7[[#This Row],[Store_ID]],Table5[#All],4,FALSE)</f>
        <v>Williamsfurt</v>
      </c>
      <c r="W1169" t="str">
        <f>VLOOKUP(Table7[[#This Row],[Store_ID]],Table5[#All],5,FALSE)</f>
        <v>Online</v>
      </c>
      <c r="X1169">
        <v>1</v>
      </c>
      <c r="Y1169">
        <v>458.69</v>
      </c>
      <c r="Z1169">
        <v>0.16</v>
      </c>
      <c r="AA1169" t="s">
        <v>1826</v>
      </c>
      <c r="AB1169">
        <v>385.2996</v>
      </c>
    </row>
    <row r="1170" spans="1:28" x14ac:dyDescent="0.25">
      <c r="A1170" t="s">
        <v>2994</v>
      </c>
      <c r="B1170" s="2">
        <v>45346</v>
      </c>
      <c r="C1170" t="s">
        <v>743</v>
      </c>
      <c r="D1170" t="str">
        <f>VLOOKUP(Table7[[#This Row],[Customer_ID]],Table1[#All],2,FALSE)</f>
        <v>Timothy Juarez</v>
      </c>
      <c r="E1170">
        <f t="shared" si="55"/>
        <v>24</v>
      </c>
      <c r="F1170">
        <f t="shared" si="56"/>
        <v>2</v>
      </c>
      <c r="G1170">
        <f t="shared" si="57"/>
        <v>2024</v>
      </c>
      <c r="H1170">
        <f>VLOOKUP(Table7[[#This Row],[Customer_ID]],Table1[#All],3,FALSE)</f>
        <v>22</v>
      </c>
      <c r="I1170" t="str">
        <f>VLOOKUP(Table7[[#This Row],[Customer_ID]],Table1[#All],4,FALSE)</f>
        <v>Female</v>
      </c>
      <c r="J1170" t="str">
        <f>VLOOKUP(Table7[[#This Row],[Customer_ID]],Table1[#All],5,FALSE)</f>
        <v>Grahamstad</v>
      </c>
      <c r="K1170" t="str">
        <f>VLOOKUP(Table7[[#This Row],[Customer_ID]],Table1[#All],6,FALSE)</f>
        <v>South Carolina</v>
      </c>
      <c r="L1170" t="str">
        <f>VLOOKUP(Table7[[#This Row],[Customer_ID]],Table1[#All],7,FALSE)</f>
        <v>USA</v>
      </c>
      <c r="M1170" t="str">
        <f>VLOOKUP(Table7[[#This Row],[Customer_ID]],Table1[#All],8,FALSE)</f>
        <v>Bronze</v>
      </c>
      <c r="N1170" t="s">
        <v>1616</v>
      </c>
      <c r="O1170" t="str">
        <f>VLOOKUP(Table7[[#This Row],[Product_ID]],Table4_2[#All],3,FALSE)</f>
        <v>Electronics</v>
      </c>
      <c r="P1170" t="str">
        <f>VLOOKUP(Table7[[#This Row],[Product_ID]],Table4_2[#All],4,FALSE)</f>
        <v>Computer</v>
      </c>
      <c r="Q1170">
        <f>VLOOKUP(Table7[[#This Row],[Product_ID]],Table4_2[#All],5,FALSE)</f>
        <v>419.28</v>
      </c>
      <c r="R1170">
        <f>VLOOKUP(Table7[[#This Row],[Product_ID]],Table4_2[#All],6,FALSE)</f>
        <v>86</v>
      </c>
      <c r="S1170" t="s">
        <v>1779</v>
      </c>
      <c r="T1170" t="str">
        <f>VLOOKUP(Table7[[#This Row],[Store_ID]],Table5[#All],2,FALSE)</f>
        <v>Martinez-Mullins</v>
      </c>
      <c r="U1170" t="str">
        <f>VLOOKUP(Table7[[#This Row],[Store_ID]],Table5[#All],3,FALSE)</f>
        <v>South</v>
      </c>
      <c r="V1170" t="str">
        <f>VLOOKUP(Table7[[#This Row],[Store_ID]],Table5[#All],4,FALSE)</f>
        <v>Williamsfurt</v>
      </c>
      <c r="W1170" t="str">
        <f>VLOOKUP(Table7[[#This Row],[Store_ID]],Table5[#All],5,FALSE)</f>
        <v>Online</v>
      </c>
      <c r="X1170">
        <v>1</v>
      </c>
      <c r="Y1170">
        <v>168.29</v>
      </c>
      <c r="Z1170">
        <v>0.05</v>
      </c>
      <c r="AA1170" t="s">
        <v>1826</v>
      </c>
      <c r="AB1170">
        <v>159.87549999999999</v>
      </c>
    </row>
    <row r="1171" spans="1:28" x14ac:dyDescent="0.25">
      <c r="A1171" t="s">
        <v>2995</v>
      </c>
      <c r="B1171" s="2">
        <v>45549</v>
      </c>
      <c r="C1171" t="s">
        <v>687</v>
      </c>
      <c r="D1171" t="str">
        <f>VLOOKUP(Table7[[#This Row],[Customer_ID]],Table1[#All],2,FALSE)</f>
        <v>Rodney Huffman</v>
      </c>
      <c r="E1171">
        <f t="shared" si="55"/>
        <v>14</v>
      </c>
      <c r="F1171">
        <f t="shared" si="56"/>
        <v>9</v>
      </c>
      <c r="G1171">
        <f t="shared" si="57"/>
        <v>2024</v>
      </c>
      <c r="H1171">
        <f>VLOOKUP(Table7[[#This Row],[Customer_ID]],Table1[#All],3,FALSE)</f>
        <v>20</v>
      </c>
      <c r="I1171" t="str">
        <f>VLOOKUP(Table7[[#This Row],[Customer_ID]],Table1[#All],4,FALSE)</f>
        <v>Female</v>
      </c>
      <c r="J1171" t="str">
        <f>VLOOKUP(Table7[[#This Row],[Customer_ID]],Table1[#All],5,FALSE)</f>
        <v>Garzafort</v>
      </c>
      <c r="K1171" t="str">
        <f>VLOOKUP(Table7[[#This Row],[Customer_ID]],Table1[#All],6,FALSE)</f>
        <v>Delaware</v>
      </c>
      <c r="L1171" t="str">
        <f>VLOOKUP(Table7[[#This Row],[Customer_ID]],Table1[#All],7,FALSE)</f>
        <v>USA</v>
      </c>
      <c r="M1171" t="str">
        <f>VLOOKUP(Table7[[#This Row],[Customer_ID]],Table1[#All],8,FALSE)</f>
        <v>Silver</v>
      </c>
      <c r="N1171" t="s">
        <v>1582</v>
      </c>
      <c r="O1171" t="str">
        <f>VLOOKUP(Table7[[#This Row],[Product_ID]],Table4_2[#All],3,FALSE)</f>
        <v>Sports</v>
      </c>
      <c r="P1171" t="str">
        <f>VLOOKUP(Table7[[#This Row],[Product_ID]],Table4_2[#All],4,FALSE)</f>
        <v>Accessories</v>
      </c>
      <c r="Q1171">
        <f>VLOOKUP(Table7[[#This Row],[Product_ID]],Table4_2[#All],5,FALSE)</f>
        <v>144.53</v>
      </c>
      <c r="R1171">
        <f>VLOOKUP(Table7[[#This Row],[Product_ID]],Table4_2[#All],6,FALSE)</f>
        <v>367</v>
      </c>
      <c r="S1171" t="s">
        <v>1807</v>
      </c>
      <c r="T1171" t="str">
        <f>VLOOKUP(Table7[[#This Row],[Store_ID]],Table5[#All],2,FALSE)</f>
        <v>Holloway Ltd</v>
      </c>
      <c r="U1171" t="str">
        <f>VLOOKUP(Table7[[#This Row],[Store_ID]],Table5[#All],3,FALSE)</f>
        <v>North</v>
      </c>
      <c r="V1171" t="str">
        <f>VLOOKUP(Table7[[#This Row],[Store_ID]],Table5[#All],4,FALSE)</f>
        <v>Bensonhaven</v>
      </c>
      <c r="W1171" t="str">
        <f>VLOOKUP(Table7[[#This Row],[Store_ID]],Table5[#All],5,FALSE)</f>
        <v>Flagship</v>
      </c>
      <c r="X1171">
        <v>1</v>
      </c>
      <c r="Y1171">
        <v>391.77</v>
      </c>
      <c r="Z1171">
        <v>0.1</v>
      </c>
      <c r="AA1171" t="s">
        <v>1826</v>
      </c>
      <c r="AB1171">
        <v>352.59300000000002</v>
      </c>
    </row>
    <row r="1172" spans="1:28" x14ac:dyDescent="0.25">
      <c r="A1172" t="s">
        <v>2996</v>
      </c>
      <c r="B1172" s="2">
        <v>45900</v>
      </c>
      <c r="C1172" t="s">
        <v>1077</v>
      </c>
      <c r="D1172" t="str">
        <f>VLOOKUP(Table7[[#This Row],[Customer_ID]],Table1[#All],2,FALSE)</f>
        <v>Ryan Moore</v>
      </c>
      <c r="E1172">
        <f t="shared" si="55"/>
        <v>31</v>
      </c>
      <c r="F1172">
        <f t="shared" si="56"/>
        <v>8</v>
      </c>
      <c r="G1172">
        <f t="shared" si="57"/>
        <v>2025</v>
      </c>
      <c r="H1172">
        <f>VLOOKUP(Table7[[#This Row],[Customer_ID]],Table1[#All],3,FALSE)</f>
        <v>38</v>
      </c>
      <c r="I1172" t="str">
        <f>VLOOKUP(Table7[[#This Row],[Customer_ID]],Table1[#All],4,FALSE)</f>
        <v>Male</v>
      </c>
      <c r="J1172" t="str">
        <f>VLOOKUP(Table7[[#This Row],[Customer_ID]],Table1[#All],5,FALSE)</f>
        <v>Cartershire</v>
      </c>
      <c r="K1172" t="str">
        <f>VLOOKUP(Table7[[#This Row],[Customer_ID]],Table1[#All],6,FALSE)</f>
        <v>Virginia</v>
      </c>
      <c r="L1172" t="str">
        <f>VLOOKUP(Table7[[#This Row],[Customer_ID]],Table1[#All],7,FALSE)</f>
        <v>USA</v>
      </c>
      <c r="M1172" t="str">
        <f>VLOOKUP(Table7[[#This Row],[Customer_ID]],Table1[#All],8,FALSE)</f>
        <v>Bronze</v>
      </c>
      <c r="N1172" t="s">
        <v>1572</v>
      </c>
      <c r="O1172" t="str">
        <f>VLOOKUP(Table7[[#This Row],[Product_ID]],Table4_2[#All],3,FALSE)</f>
        <v>Beauty</v>
      </c>
      <c r="P1172" t="str">
        <f>VLOOKUP(Table7[[#This Row],[Product_ID]],Table4_2[#All],4,FALSE)</f>
        <v>Haircare</v>
      </c>
      <c r="Q1172">
        <f>VLOOKUP(Table7[[#This Row],[Product_ID]],Table4_2[#All],5,FALSE)</f>
        <v>115.82</v>
      </c>
      <c r="R1172">
        <f>VLOOKUP(Table7[[#This Row],[Product_ID]],Table4_2[#All],6,FALSE)</f>
        <v>460</v>
      </c>
      <c r="S1172" t="s">
        <v>1799</v>
      </c>
      <c r="T1172" t="str">
        <f>VLOOKUP(Table7[[#This Row],[Store_ID]],Table5[#All],2,FALSE)</f>
        <v>Mcdonald Inc</v>
      </c>
      <c r="U1172" t="str">
        <f>VLOOKUP(Table7[[#This Row],[Store_ID]],Table5[#All],3,FALSE)</f>
        <v>South</v>
      </c>
      <c r="V1172" t="str">
        <f>VLOOKUP(Table7[[#This Row],[Store_ID]],Table5[#All],4,FALSE)</f>
        <v>Christopherland</v>
      </c>
      <c r="W1172" t="str">
        <f>VLOOKUP(Table7[[#This Row],[Store_ID]],Table5[#All],5,FALSE)</f>
        <v>Outlet</v>
      </c>
      <c r="X1172">
        <v>1</v>
      </c>
      <c r="Y1172">
        <v>424.83</v>
      </c>
      <c r="Z1172">
        <v>0.05</v>
      </c>
      <c r="AA1172" t="s">
        <v>1829</v>
      </c>
      <c r="AB1172">
        <v>403.58850000000001</v>
      </c>
    </row>
    <row r="1173" spans="1:28" x14ac:dyDescent="0.25">
      <c r="A1173" t="s">
        <v>2997</v>
      </c>
      <c r="B1173" s="2">
        <v>45308</v>
      </c>
      <c r="C1173" t="s">
        <v>202</v>
      </c>
      <c r="D1173" t="str">
        <f>VLOOKUP(Table7[[#This Row],[Customer_ID]],Table1[#All],2,FALSE)</f>
        <v>Sharon Brown</v>
      </c>
      <c r="E1173">
        <f t="shared" si="55"/>
        <v>17</v>
      </c>
      <c r="F1173">
        <f t="shared" si="56"/>
        <v>1</v>
      </c>
      <c r="G1173">
        <f t="shared" si="57"/>
        <v>2024</v>
      </c>
      <c r="H1173">
        <f>VLOOKUP(Table7[[#This Row],[Customer_ID]],Table1[#All],3,FALSE)</f>
        <v>37</v>
      </c>
      <c r="I1173" t="str">
        <f>VLOOKUP(Table7[[#This Row],[Customer_ID]],Table1[#All],4,FALSE)</f>
        <v>Female</v>
      </c>
      <c r="J1173" t="str">
        <f>VLOOKUP(Table7[[#This Row],[Customer_ID]],Table1[#All],5,FALSE)</f>
        <v>East Andrea</v>
      </c>
      <c r="K1173" t="str">
        <f>VLOOKUP(Table7[[#This Row],[Customer_ID]],Table1[#All],6,FALSE)</f>
        <v>Michigan</v>
      </c>
      <c r="L1173" t="str">
        <f>VLOOKUP(Table7[[#This Row],[Customer_ID]],Table1[#All],7,FALSE)</f>
        <v>USA</v>
      </c>
      <c r="M1173" t="str">
        <f>VLOOKUP(Table7[[#This Row],[Customer_ID]],Table1[#All],8,FALSE)</f>
        <v>Gold</v>
      </c>
      <c r="N1173" t="s">
        <v>1570</v>
      </c>
      <c r="O1173" t="str">
        <f>VLOOKUP(Table7[[#This Row],[Product_ID]],Table4_2[#All],3,FALSE)</f>
        <v>Electronics</v>
      </c>
      <c r="P1173" t="str">
        <f>VLOOKUP(Table7[[#This Row],[Product_ID]],Table4_2[#All],4,FALSE)</f>
        <v>Accessories</v>
      </c>
      <c r="Q1173">
        <f>VLOOKUP(Table7[[#This Row],[Product_ID]],Table4_2[#All],5,FALSE)</f>
        <v>449.4</v>
      </c>
      <c r="R1173">
        <f>VLOOKUP(Table7[[#This Row],[Product_ID]],Table4_2[#All],6,FALSE)</f>
        <v>274.7</v>
      </c>
      <c r="S1173" t="s">
        <v>1766</v>
      </c>
      <c r="T1173" t="str">
        <f>VLOOKUP(Table7[[#This Row],[Store_ID]],Table5[#All],2,FALSE)</f>
        <v>Johnson-Wright</v>
      </c>
      <c r="U1173" t="str">
        <f>VLOOKUP(Table7[[#This Row],[Store_ID]],Table5[#All],3,FALSE)</f>
        <v>North</v>
      </c>
      <c r="V1173" t="str">
        <f>VLOOKUP(Table7[[#This Row],[Store_ID]],Table5[#All],4,FALSE)</f>
        <v>Hoodberg</v>
      </c>
      <c r="W1173" t="str">
        <f>VLOOKUP(Table7[[#This Row],[Store_ID]],Table5[#All],5,FALSE)</f>
        <v>Outlet</v>
      </c>
      <c r="X1173">
        <v>1</v>
      </c>
      <c r="Y1173">
        <v>499.46</v>
      </c>
      <c r="Z1173">
        <v>0.1</v>
      </c>
      <c r="AA1173" t="s">
        <v>1824</v>
      </c>
      <c r="AB1173">
        <v>449.51400000000001</v>
      </c>
    </row>
    <row r="1174" spans="1:28" x14ac:dyDescent="0.25">
      <c r="A1174" t="s">
        <v>2998</v>
      </c>
      <c r="B1174" s="2">
        <v>45336</v>
      </c>
      <c r="C1174" t="s">
        <v>85</v>
      </c>
      <c r="D1174" t="str">
        <f>VLOOKUP(Table7[[#This Row],[Customer_ID]],Table1[#All],2,FALSE)</f>
        <v>Michael Torres</v>
      </c>
      <c r="E1174">
        <f t="shared" si="55"/>
        <v>14</v>
      </c>
      <c r="F1174">
        <f t="shared" si="56"/>
        <v>2</v>
      </c>
      <c r="G1174">
        <f t="shared" si="57"/>
        <v>2024</v>
      </c>
      <c r="H1174">
        <f>VLOOKUP(Table7[[#This Row],[Customer_ID]],Table1[#All],3,FALSE)</f>
        <v>46</v>
      </c>
      <c r="I1174" t="str">
        <f>VLOOKUP(Table7[[#This Row],[Customer_ID]],Table1[#All],4,FALSE)</f>
        <v>Female</v>
      </c>
      <c r="J1174" t="str">
        <f>VLOOKUP(Table7[[#This Row],[Customer_ID]],Table1[#All],5,FALSE)</f>
        <v>Gonzalezfort</v>
      </c>
      <c r="K1174" t="str">
        <f>VLOOKUP(Table7[[#This Row],[Customer_ID]],Table1[#All],6,FALSE)</f>
        <v>New Jersey</v>
      </c>
      <c r="L1174" t="str">
        <f>VLOOKUP(Table7[[#This Row],[Customer_ID]],Table1[#All],7,FALSE)</f>
        <v>USA</v>
      </c>
      <c r="M1174" t="str">
        <f>VLOOKUP(Table7[[#This Row],[Customer_ID]],Table1[#All],8,FALSE)</f>
        <v>Platinum</v>
      </c>
      <c r="N1174" t="s">
        <v>1746</v>
      </c>
      <c r="O1174" t="str">
        <f>VLOOKUP(Table7[[#This Row],[Product_ID]],Table4_2[#All],3,FALSE)</f>
        <v>Home</v>
      </c>
      <c r="P1174" t="str">
        <f>VLOOKUP(Table7[[#This Row],[Product_ID]],Table4_2[#All],4,FALSE)</f>
        <v>Kitchen</v>
      </c>
      <c r="Q1174">
        <f>VLOOKUP(Table7[[#This Row],[Product_ID]],Table4_2[#All],5,FALSE)</f>
        <v>201.41</v>
      </c>
      <c r="R1174">
        <f>VLOOKUP(Table7[[#This Row],[Product_ID]],Table4_2[#All],6,FALSE)</f>
        <v>146</v>
      </c>
      <c r="S1174" t="s">
        <v>1757</v>
      </c>
      <c r="T1174" t="str">
        <f>VLOOKUP(Table7[[#This Row],[Store_ID]],Table5[#All],2,FALSE)</f>
        <v>Martinez, Adkins and Johnson</v>
      </c>
      <c r="U1174" t="str">
        <f>VLOOKUP(Table7[[#This Row],[Store_ID]],Table5[#All],3,FALSE)</f>
        <v>North</v>
      </c>
      <c r="V1174" t="str">
        <f>VLOOKUP(Table7[[#This Row],[Store_ID]],Table5[#All],4,FALSE)</f>
        <v>Danielmouth</v>
      </c>
      <c r="W1174" t="str">
        <f>VLOOKUP(Table7[[#This Row],[Store_ID]],Table5[#All],5,FALSE)</f>
        <v>Flagship</v>
      </c>
      <c r="X1174">
        <v>2</v>
      </c>
      <c r="Y1174">
        <v>698.34</v>
      </c>
      <c r="Z1174">
        <v>0.15</v>
      </c>
      <c r="AA1174" t="s">
        <v>1826</v>
      </c>
      <c r="AB1174">
        <v>1187.1780000000001</v>
      </c>
    </row>
    <row r="1175" spans="1:28" x14ac:dyDescent="0.25">
      <c r="A1175" t="s">
        <v>2999</v>
      </c>
      <c r="B1175" s="2">
        <v>45213</v>
      </c>
      <c r="C1175" t="s">
        <v>899</v>
      </c>
      <c r="D1175" t="str">
        <f>VLOOKUP(Table7[[#This Row],[Customer_ID]],Table1[#All],2,FALSE)</f>
        <v>Bryan Garcia</v>
      </c>
      <c r="E1175">
        <f t="shared" si="55"/>
        <v>14</v>
      </c>
      <c r="F1175">
        <f t="shared" si="56"/>
        <v>10</v>
      </c>
      <c r="G1175">
        <f t="shared" si="57"/>
        <v>2023</v>
      </c>
      <c r="H1175">
        <f>VLOOKUP(Table7[[#This Row],[Customer_ID]],Table1[#All],3,FALSE)</f>
        <v>54</v>
      </c>
      <c r="I1175" t="str">
        <f>VLOOKUP(Table7[[#This Row],[Customer_ID]],Table1[#All],4,FALSE)</f>
        <v>Female</v>
      </c>
      <c r="J1175" t="str">
        <f>VLOOKUP(Table7[[#This Row],[Customer_ID]],Table1[#All],5,FALSE)</f>
        <v>Garciaborough</v>
      </c>
      <c r="K1175" t="str">
        <f>VLOOKUP(Table7[[#This Row],[Customer_ID]],Table1[#All],6,FALSE)</f>
        <v>Wyoming</v>
      </c>
      <c r="L1175" t="str">
        <f>VLOOKUP(Table7[[#This Row],[Customer_ID]],Table1[#All],7,FALSE)</f>
        <v>USA</v>
      </c>
      <c r="M1175" t="str">
        <f>VLOOKUP(Table7[[#This Row],[Customer_ID]],Table1[#All],8,FALSE)</f>
        <v>Silver</v>
      </c>
      <c r="N1175" t="s">
        <v>1660</v>
      </c>
      <c r="O1175" t="str">
        <f>VLOOKUP(Table7[[#This Row],[Product_ID]],Table4_2[#All],3,FALSE)</f>
        <v>Home</v>
      </c>
      <c r="P1175" t="str">
        <f>VLOOKUP(Table7[[#This Row],[Product_ID]],Table4_2[#All],4,FALSE)</f>
        <v>Decor</v>
      </c>
      <c r="Q1175">
        <f>VLOOKUP(Table7[[#This Row],[Product_ID]],Table4_2[#All],5,FALSE)</f>
        <v>461.47</v>
      </c>
      <c r="R1175">
        <f>VLOOKUP(Table7[[#This Row],[Product_ID]],Table4_2[#All],6,FALSE)</f>
        <v>190</v>
      </c>
      <c r="S1175" t="s">
        <v>1804</v>
      </c>
      <c r="T1175" t="str">
        <f>VLOOKUP(Table7[[#This Row],[Store_ID]],Table5[#All],2,FALSE)</f>
        <v>Frederick-Wright</v>
      </c>
      <c r="U1175" t="str">
        <f>VLOOKUP(Table7[[#This Row],[Store_ID]],Table5[#All],3,FALSE)</f>
        <v>West</v>
      </c>
      <c r="V1175" t="str">
        <f>VLOOKUP(Table7[[#This Row],[Store_ID]],Table5[#All],4,FALSE)</f>
        <v>New Jimmymouth</v>
      </c>
      <c r="W1175" t="str">
        <f>VLOOKUP(Table7[[#This Row],[Store_ID]],Table5[#All],5,FALSE)</f>
        <v>Flagship</v>
      </c>
      <c r="X1175">
        <v>2</v>
      </c>
      <c r="Y1175">
        <v>805.08</v>
      </c>
      <c r="Z1175">
        <v>0.27</v>
      </c>
      <c r="AA1175" t="s">
        <v>1826</v>
      </c>
      <c r="AB1175">
        <v>1175.4168</v>
      </c>
    </row>
    <row r="1176" spans="1:28" x14ac:dyDescent="0.25">
      <c r="A1176" t="s">
        <v>3000</v>
      </c>
      <c r="B1176" s="2">
        <v>45742</v>
      </c>
      <c r="C1176" t="s">
        <v>1437</v>
      </c>
      <c r="D1176" t="str">
        <f>VLOOKUP(Table7[[#This Row],[Customer_ID]],Table1[#All],2,FALSE)</f>
        <v>Cynthia Parrish</v>
      </c>
      <c r="E1176">
        <f t="shared" si="55"/>
        <v>26</v>
      </c>
      <c r="F1176">
        <f t="shared" si="56"/>
        <v>3</v>
      </c>
      <c r="G1176">
        <f t="shared" si="57"/>
        <v>2025</v>
      </c>
      <c r="H1176">
        <f>VLOOKUP(Table7[[#This Row],[Customer_ID]],Table1[#All],3,FALSE)</f>
        <v>18</v>
      </c>
      <c r="I1176" t="str">
        <f>VLOOKUP(Table7[[#This Row],[Customer_ID]],Table1[#All],4,FALSE)</f>
        <v>Male</v>
      </c>
      <c r="J1176" t="str">
        <f>VLOOKUP(Table7[[#This Row],[Customer_ID]],Table1[#All],5,FALSE)</f>
        <v>Espinozaberg</v>
      </c>
      <c r="K1176" t="str">
        <f>VLOOKUP(Table7[[#This Row],[Customer_ID]],Table1[#All],6,FALSE)</f>
        <v>Minnesota</v>
      </c>
      <c r="L1176" t="str">
        <f>VLOOKUP(Table7[[#This Row],[Customer_ID]],Table1[#All],7,FALSE)</f>
        <v>USA</v>
      </c>
      <c r="M1176" t="str">
        <f>VLOOKUP(Table7[[#This Row],[Customer_ID]],Table1[#All],8,FALSE)</f>
        <v>Silver</v>
      </c>
      <c r="N1176" t="s">
        <v>1700</v>
      </c>
      <c r="O1176" t="str">
        <f>VLOOKUP(Table7[[#This Row],[Product_ID]],Table4_2[#All],3,FALSE)</f>
        <v>Electronics</v>
      </c>
      <c r="P1176" t="str">
        <f>VLOOKUP(Table7[[#This Row],[Product_ID]],Table4_2[#All],4,FALSE)</f>
        <v>Computer</v>
      </c>
      <c r="Q1176">
        <f>VLOOKUP(Table7[[#This Row],[Product_ID]],Table4_2[#All],5,FALSE)</f>
        <v>392.89</v>
      </c>
      <c r="R1176">
        <f>VLOOKUP(Table7[[#This Row],[Product_ID]],Table4_2[#All],6,FALSE)</f>
        <v>320</v>
      </c>
      <c r="S1176" t="s">
        <v>1761</v>
      </c>
      <c r="T1176" t="str">
        <f>VLOOKUP(Table7[[#This Row],[Store_ID]],Table5[#All],2,FALSE)</f>
        <v>Black-Horn</v>
      </c>
      <c r="U1176" t="str">
        <f>VLOOKUP(Table7[[#This Row],[Store_ID]],Table5[#All],3,FALSE)</f>
        <v>South</v>
      </c>
      <c r="V1176" t="str">
        <f>VLOOKUP(Table7[[#This Row],[Store_ID]],Table5[#All],4,FALSE)</f>
        <v>North Nancyview</v>
      </c>
      <c r="W1176" t="str">
        <f>VLOOKUP(Table7[[#This Row],[Store_ID]],Table5[#All],5,FALSE)</f>
        <v>Outlet</v>
      </c>
      <c r="X1176">
        <v>4</v>
      </c>
      <c r="Y1176">
        <v>934.79</v>
      </c>
      <c r="Z1176">
        <v>0.08</v>
      </c>
      <c r="AA1176" t="s">
        <v>1826</v>
      </c>
      <c r="AB1176">
        <v>3440.0272</v>
      </c>
    </row>
    <row r="1177" spans="1:28" x14ac:dyDescent="0.25">
      <c r="A1177" t="s">
        <v>3001</v>
      </c>
      <c r="B1177" s="2">
        <v>45932</v>
      </c>
      <c r="C1177" t="s">
        <v>85</v>
      </c>
      <c r="D1177" t="str">
        <f>VLOOKUP(Table7[[#This Row],[Customer_ID]],Table1[#All],2,FALSE)</f>
        <v>Michael Torres</v>
      </c>
      <c r="E1177">
        <f t="shared" si="55"/>
        <v>2</v>
      </c>
      <c r="F1177">
        <f t="shared" si="56"/>
        <v>10</v>
      </c>
      <c r="G1177">
        <f t="shared" si="57"/>
        <v>2025</v>
      </c>
      <c r="H1177">
        <f>VLOOKUP(Table7[[#This Row],[Customer_ID]],Table1[#All],3,FALSE)</f>
        <v>46</v>
      </c>
      <c r="I1177" t="str">
        <f>VLOOKUP(Table7[[#This Row],[Customer_ID]],Table1[#All],4,FALSE)</f>
        <v>Female</v>
      </c>
      <c r="J1177" t="str">
        <f>VLOOKUP(Table7[[#This Row],[Customer_ID]],Table1[#All],5,FALSE)</f>
        <v>Gonzalezfort</v>
      </c>
      <c r="K1177" t="str">
        <f>VLOOKUP(Table7[[#This Row],[Customer_ID]],Table1[#All],6,FALSE)</f>
        <v>New Jersey</v>
      </c>
      <c r="L1177" t="str">
        <f>VLOOKUP(Table7[[#This Row],[Customer_ID]],Table1[#All],7,FALSE)</f>
        <v>USA</v>
      </c>
      <c r="M1177" t="str">
        <f>VLOOKUP(Table7[[#This Row],[Customer_ID]],Table1[#All],8,FALSE)</f>
        <v>Platinum</v>
      </c>
      <c r="N1177" t="s">
        <v>1668</v>
      </c>
      <c r="O1177" t="str">
        <f>VLOOKUP(Table7[[#This Row],[Product_ID]],Table4_2[#All],3,FALSE)</f>
        <v>Beauty</v>
      </c>
      <c r="P1177" t="str">
        <f>VLOOKUP(Table7[[#This Row],[Product_ID]],Table4_2[#All],4,FALSE)</f>
        <v>Fragrance</v>
      </c>
      <c r="Q1177">
        <f>VLOOKUP(Table7[[#This Row],[Product_ID]],Table4_2[#All],5,FALSE)</f>
        <v>482.75</v>
      </c>
      <c r="R1177">
        <f>VLOOKUP(Table7[[#This Row],[Product_ID]],Table4_2[#All],6,FALSE)</f>
        <v>444</v>
      </c>
      <c r="S1177" t="s">
        <v>1757</v>
      </c>
      <c r="T1177" t="str">
        <f>VLOOKUP(Table7[[#This Row],[Store_ID]],Table5[#All],2,FALSE)</f>
        <v>Martinez, Adkins and Johnson</v>
      </c>
      <c r="U1177" t="str">
        <f>VLOOKUP(Table7[[#This Row],[Store_ID]],Table5[#All],3,FALSE)</f>
        <v>North</v>
      </c>
      <c r="V1177" t="str">
        <f>VLOOKUP(Table7[[#This Row],[Store_ID]],Table5[#All],4,FALSE)</f>
        <v>Danielmouth</v>
      </c>
      <c r="W1177" t="str">
        <f>VLOOKUP(Table7[[#This Row],[Store_ID]],Table5[#All],5,FALSE)</f>
        <v>Flagship</v>
      </c>
      <c r="X1177">
        <v>2</v>
      </c>
      <c r="Y1177">
        <v>424.54</v>
      </c>
      <c r="Z1177">
        <v>0.24</v>
      </c>
      <c r="AA1177" t="s">
        <v>1826</v>
      </c>
      <c r="AB1177">
        <v>645.30080000000009</v>
      </c>
    </row>
    <row r="1178" spans="1:28" x14ac:dyDescent="0.25">
      <c r="A1178" t="s">
        <v>3002</v>
      </c>
      <c r="B1178" s="2">
        <v>45462</v>
      </c>
      <c r="C1178" t="s">
        <v>1029</v>
      </c>
      <c r="D1178" t="str">
        <f>VLOOKUP(Table7[[#This Row],[Customer_ID]],Table1[#All],2,FALSE)</f>
        <v>Reginald Willis</v>
      </c>
      <c r="E1178">
        <f t="shared" si="55"/>
        <v>19</v>
      </c>
      <c r="F1178">
        <f t="shared" si="56"/>
        <v>6</v>
      </c>
      <c r="G1178">
        <f t="shared" si="57"/>
        <v>2024</v>
      </c>
      <c r="H1178">
        <f>VLOOKUP(Table7[[#This Row],[Customer_ID]],Table1[#All],3,FALSE)</f>
        <v>62</v>
      </c>
      <c r="I1178" t="str">
        <f>VLOOKUP(Table7[[#This Row],[Customer_ID]],Table1[#All],4,FALSE)</f>
        <v>Female</v>
      </c>
      <c r="J1178" t="str">
        <f>VLOOKUP(Table7[[#This Row],[Customer_ID]],Table1[#All],5,FALSE)</f>
        <v>Kellybury</v>
      </c>
      <c r="K1178" t="str">
        <f>VLOOKUP(Table7[[#This Row],[Customer_ID]],Table1[#All],6,FALSE)</f>
        <v>New York</v>
      </c>
      <c r="L1178" t="str">
        <f>VLOOKUP(Table7[[#This Row],[Customer_ID]],Table1[#All],7,FALSE)</f>
        <v>USA</v>
      </c>
      <c r="M1178" t="str">
        <f>VLOOKUP(Table7[[#This Row],[Customer_ID]],Table1[#All],8,FALSE)</f>
        <v>Bronze</v>
      </c>
      <c r="N1178" t="s">
        <v>1716</v>
      </c>
      <c r="O1178" t="str">
        <f>VLOOKUP(Table7[[#This Row],[Product_ID]],Table4_2[#All],3,FALSE)</f>
        <v>Home</v>
      </c>
      <c r="P1178" t="str">
        <f>VLOOKUP(Table7[[#This Row],[Product_ID]],Table4_2[#All],4,FALSE)</f>
        <v>Furniture</v>
      </c>
      <c r="Q1178">
        <f>VLOOKUP(Table7[[#This Row],[Product_ID]],Table4_2[#All],5,FALSE)</f>
        <v>388.46</v>
      </c>
      <c r="R1178">
        <f>VLOOKUP(Table7[[#This Row],[Product_ID]],Table4_2[#All],6,FALSE)</f>
        <v>208</v>
      </c>
      <c r="S1178" t="s">
        <v>1807</v>
      </c>
      <c r="T1178" t="str">
        <f>VLOOKUP(Table7[[#This Row],[Store_ID]],Table5[#All],2,FALSE)</f>
        <v>Holloway Ltd</v>
      </c>
      <c r="U1178" t="str">
        <f>VLOOKUP(Table7[[#This Row],[Store_ID]],Table5[#All],3,FALSE)</f>
        <v>North</v>
      </c>
      <c r="V1178" t="str">
        <f>VLOOKUP(Table7[[#This Row],[Store_ID]],Table5[#All],4,FALSE)</f>
        <v>Bensonhaven</v>
      </c>
      <c r="W1178" t="str">
        <f>VLOOKUP(Table7[[#This Row],[Store_ID]],Table5[#All],5,FALSE)</f>
        <v>Flagship</v>
      </c>
      <c r="X1178">
        <v>1</v>
      </c>
      <c r="Y1178">
        <v>235.44</v>
      </c>
      <c r="Z1178">
        <v>0.19</v>
      </c>
      <c r="AA1178" t="s">
        <v>1829</v>
      </c>
      <c r="AB1178">
        <v>190.7064</v>
      </c>
    </row>
    <row r="1179" spans="1:28" x14ac:dyDescent="0.25">
      <c r="A1179" t="s">
        <v>3003</v>
      </c>
      <c r="B1179" s="2">
        <v>45568</v>
      </c>
      <c r="C1179" t="s">
        <v>863</v>
      </c>
      <c r="D1179" t="str">
        <f>VLOOKUP(Table7[[#This Row],[Customer_ID]],Table1[#All],2,FALSE)</f>
        <v>Daisy Johnson DDS</v>
      </c>
      <c r="E1179">
        <f t="shared" si="55"/>
        <v>3</v>
      </c>
      <c r="F1179">
        <f t="shared" si="56"/>
        <v>10</v>
      </c>
      <c r="G1179">
        <f t="shared" si="57"/>
        <v>2024</v>
      </c>
      <c r="H1179">
        <f>VLOOKUP(Table7[[#This Row],[Customer_ID]],Table1[#All],3,FALSE)</f>
        <v>64</v>
      </c>
      <c r="I1179" t="str">
        <f>VLOOKUP(Table7[[#This Row],[Customer_ID]],Table1[#All],4,FALSE)</f>
        <v>Male</v>
      </c>
      <c r="J1179" t="str">
        <f>VLOOKUP(Table7[[#This Row],[Customer_ID]],Table1[#All],5,FALSE)</f>
        <v>North Stephanie</v>
      </c>
      <c r="K1179" t="str">
        <f>VLOOKUP(Table7[[#This Row],[Customer_ID]],Table1[#All],6,FALSE)</f>
        <v>Nebraska</v>
      </c>
      <c r="L1179" t="str">
        <f>VLOOKUP(Table7[[#This Row],[Customer_ID]],Table1[#All],7,FALSE)</f>
        <v>USA</v>
      </c>
      <c r="M1179" t="str">
        <f>VLOOKUP(Table7[[#This Row],[Customer_ID]],Table1[#All],8,FALSE)</f>
        <v>Platinum</v>
      </c>
      <c r="N1179" t="s">
        <v>1646</v>
      </c>
      <c r="O1179" t="str">
        <f>VLOOKUP(Table7[[#This Row],[Product_ID]],Table4_2[#All],3,FALSE)</f>
        <v>Beauty</v>
      </c>
      <c r="P1179" t="str">
        <f>VLOOKUP(Table7[[#This Row],[Product_ID]],Table4_2[#All],4,FALSE)</f>
        <v>Fragrance</v>
      </c>
      <c r="Q1179">
        <f>VLOOKUP(Table7[[#This Row],[Product_ID]],Table4_2[#All],5,FALSE)</f>
        <v>43.29</v>
      </c>
      <c r="R1179">
        <f>VLOOKUP(Table7[[#This Row],[Product_ID]],Table4_2[#All],6,FALSE)</f>
        <v>267</v>
      </c>
      <c r="S1179" t="s">
        <v>1797</v>
      </c>
      <c r="T1179" t="str">
        <f>VLOOKUP(Table7[[#This Row],[Store_ID]],Table5[#All],2,FALSE)</f>
        <v>Gardner, Humphrey and Contreras</v>
      </c>
      <c r="U1179" t="str">
        <f>VLOOKUP(Table7[[#This Row],[Store_ID]],Table5[#All],3,FALSE)</f>
        <v>East</v>
      </c>
      <c r="V1179" t="str">
        <f>VLOOKUP(Table7[[#This Row],[Store_ID]],Table5[#All],4,FALSE)</f>
        <v>Johnsonville</v>
      </c>
      <c r="W1179" t="str">
        <f>VLOOKUP(Table7[[#This Row],[Store_ID]],Table5[#All],5,FALSE)</f>
        <v>Flagship</v>
      </c>
      <c r="X1179">
        <v>2</v>
      </c>
      <c r="Y1179">
        <v>620.71</v>
      </c>
      <c r="Z1179">
        <v>0.27</v>
      </c>
      <c r="AA1179" t="s">
        <v>1824</v>
      </c>
      <c r="AB1179">
        <v>906.23660000000007</v>
      </c>
    </row>
    <row r="1180" spans="1:28" x14ac:dyDescent="0.25">
      <c r="A1180" t="s">
        <v>3004</v>
      </c>
      <c r="B1180" s="2">
        <v>45397</v>
      </c>
      <c r="C1180" t="s">
        <v>402</v>
      </c>
      <c r="D1180" t="str">
        <f>VLOOKUP(Table7[[#This Row],[Customer_ID]],Table1[#All],2,FALSE)</f>
        <v>Tyler Conrad</v>
      </c>
      <c r="E1180">
        <f t="shared" si="55"/>
        <v>15</v>
      </c>
      <c r="F1180">
        <f t="shared" si="56"/>
        <v>4</v>
      </c>
      <c r="G1180">
        <f t="shared" si="57"/>
        <v>2024</v>
      </c>
      <c r="H1180">
        <f>VLOOKUP(Table7[[#This Row],[Customer_ID]],Table1[#All],3,FALSE)</f>
        <v>53</v>
      </c>
      <c r="I1180" t="str">
        <f>VLOOKUP(Table7[[#This Row],[Customer_ID]],Table1[#All],4,FALSE)</f>
        <v>Female</v>
      </c>
      <c r="J1180" t="str">
        <f>VLOOKUP(Table7[[#This Row],[Customer_ID]],Table1[#All],5,FALSE)</f>
        <v>North Curtischester</v>
      </c>
      <c r="K1180" t="str">
        <f>VLOOKUP(Table7[[#This Row],[Customer_ID]],Table1[#All],6,FALSE)</f>
        <v>North Dakota</v>
      </c>
      <c r="L1180" t="str">
        <f>VLOOKUP(Table7[[#This Row],[Customer_ID]],Table1[#All],7,FALSE)</f>
        <v>USA</v>
      </c>
      <c r="M1180" t="str">
        <f>VLOOKUP(Table7[[#This Row],[Customer_ID]],Table1[#All],8,FALSE)</f>
        <v>Platinum</v>
      </c>
      <c r="N1180" t="s">
        <v>1580</v>
      </c>
      <c r="O1180" t="str">
        <f>VLOOKUP(Table7[[#This Row],[Product_ID]],Table4_2[#All],3,FALSE)</f>
        <v>Beauty</v>
      </c>
      <c r="P1180" t="str">
        <f>VLOOKUP(Table7[[#This Row],[Product_ID]],Table4_2[#All],4,FALSE)</f>
        <v>Grooming</v>
      </c>
      <c r="Q1180">
        <f>VLOOKUP(Table7[[#This Row],[Product_ID]],Table4_2[#All],5,FALSE)</f>
        <v>337.42</v>
      </c>
      <c r="R1180">
        <f>VLOOKUP(Table7[[#This Row],[Product_ID]],Table4_2[#All],6,FALSE)</f>
        <v>256</v>
      </c>
      <c r="S1180" t="s">
        <v>1792</v>
      </c>
      <c r="T1180" t="str">
        <f>VLOOKUP(Table7[[#This Row],[Store_ID]],Table5[#All],2,FALSE)</f>
        <v>Aguirre-Keller</v>
      </c>
      <c r="U1180" t="str">
        <f>VLOOKUP(Table7[[#This Row],[Store_ID]],Table5[#All],3,FALSE)</f>
        <v>South</v>
      </c>
      <c r="V1180" t="str">
        <f>VLOOKUP(Table7[[#This Row],[Store_ID]],Table5[#All],4,FALSE)</f>
        <v>Lake Michael</v>
      </c>
      <c r="W1180" t="str">
        <f>VLOOKUP(Table7[[#This Row],[Store_ID]],Table5[#All],5,FALSE)</f>
        <v>Online</v>
      </c>
      <c r="X1180">
        <v>2</v>
      </c>
      <c r="Y1180">
        <v>851.77</v>
      </c>
      <c r="Z1180">
        <v>0.13</v>
      </c>
      <c r="AA1180" t="s">
        <v>1826</v>
      </c>
      <c r="AB1180">
        <v>1482.0798</v>
      </c>
    </row>
    <row r="1181" spans="1:28" x14ac:dyDescent="0.25">
      <c r="A1181" t="s">
        <v>3005</v>
      </c>
      <c r="B1181" s="2">
        <v>45569</v>
      </c>
      <c r="C1181" t="s">
        <v>559</v>
      </c>
      <c r="D1181" t="str">
        <f>VLOOKUP(Table7[[#This Row],[Customer_ID]],Table1[#All],2,FALSE)</f>
        <v>Daniel Contreras</v>
      </c>
      <c r="E1181">
        <f t="shared" si="55"/>
        <v>4</v>
      </c>
      <c r="F1181">
        <f t="shared" si="56"/>
        <v>10</v>
      </c>
      <c r="G1181">
        <f t="shared" si="57"/>
        <v>2024</v>
      </c>
      <c r="H1181">
        <f>VLOOKUP(Table7[[#This Row],[Customer_ID]],Table1[#All],3,FALSE)</f>
        <v>36</v>
      </c>
      <c r="I1181" t="str">
        <f>VLOOKUP(Table7[[#This Row],[Customer_ID]],Table1[#All],4,FALSE)</f>
        <v>Female</v>
      </c>
      <c r="J1181" t="str">
        <f>VLOOKUP(Table7[[#This Row],[Customer_ID]],Table1[#All],5,FALSE)</f>
        <v>Robertview</v>
      </c>
      <c r="K1181" t="str">
        <f>VLOOKUP(Table7[[#This Row],[Customer_ID]],Table1[#All],6,FALSE)</f>
        <v>Florida</v>
      </c>
      <c r="L1181" t="str">
        <f>VLOOKUP(Table7[[#This Row],[Customer_ID]],Table1[#All],7,FALSE)</f>
        <v>USA</v>
      </c>
      <c r="M1181" t="str">
        <f>VLOOKUP(Table7[[#This Row],[Customer_ID]],Table1[#All],8,FALSE)</f>
        <v>Platinum</v>
      </c>
      <c r="N1181" t="s">
        <v>1638</v>
      </c>
      <c r="O1181" t="str">
        <f>VLOOKUP(Table7[[#This Row],[Product_ID]],Table4_2[#All],3,FALSE)</f>
        <v>Sports</v>
      </c>
      <c r="P1181" t="str">
        <f>VLOOKUP(Table7[[#This Row],[Product_ID]],Table4_2[#All],4,FALSE)</f>
        <v>Team Sports</v>
      </c>
      <c r="Q1181">
        <f>VLOOKUP(Table7[[#This Row],[Product_ID]],Table4_2[#All],5,FALSE)</f>
        <v>318.91000000000003</v>
      </c>
      <c r="R1181">
        <f>VLOOKUP(Table7[[#This Row],[Product_ID]],Table4_2[#All],6,FALSE)</f>
        <v>114</v>
      </c>
      <c r="S1181" t="s">
        <v>1757</v>
      </c>
      <c r="T1181" t="str">
        <f>VLOOKUP(Table7[[#This Row],[Store_ID]],Table5[#All],2,FALSE)</f>
        <v>Martinez, Adkins and Johnson</v>
      </c>
      <c r="U1181" t="str">
        <f>VLOOKUP(Table7[[#This Row],[Store_ID]],Table5[#All],3,FALSE)</f>
        <v>North</v>
      </c>
      <c r="V1181" t="str">
        <f>VLOOKUP(Table7[[#This Row],[Store_ID]],Table5[#All],4,FALSE)</f>
        <v>Danielmouth</v>
      </c>
      <c r="W1181" t="str">
        <f>VLOOKUP(Table7[[#This Row],[Store_ID]],Table5[#All],5,FALSE)</f>
        <v>Flagship</v>
      </c>
      <c r="X1181">
        <v>3</v>
      </c>
      <c r="Y1181">
        <v>876.01</v>
      </c>
      <c r="Z1181">
        <v>0.2</v>
      </c>
      <c r="AA1181" t="s">
        <v>1824</v>
      </c>
      <c r="AB1181">
        <v>2102.424</v>
      </c>
    </row>
    <row r="1182" spans="1:28" x14ac:dyDescent="0.25">
      <c r="A1182" t="s">
        <v>3006</v>
      </c>
      <c r="B1182" s="2">
        <v>45353</v>
      </c>
      <c r="C1182" t="s">
        <v>878</v>
      </c>
      <c r="D1182" t="str">
        <f>VLOOKUP(Table7[[#This Row],[Customer_ID]],Table1[#All],2,FALSE)</f>
        <v>Arthur Warren</v>
      </c>
      <c r="E1182">
        <f t="shared" si="55"/>
        <v>2</v>
      </c>
      <c r="F1182">
        <f t="shared" si="56"/>
        <v>3</v>
      </c>
      <c r="G1182">
        <f t="shared" si="57"/>
        <v>2024</v>
      </c>
      <c r="H1182">
        <f>VLOOKUP(Table7[[#This Row],[Customer_ID]],Table1[#All],3,FALSE)</f>
        <v>38</v>
      </c>
      <c r="I1182" t="str">
        <f>VLOOKUP(Table7[[#This Row],[Customer_ID]],Table1[#All],4,FALSE)</f>
        <v>Male</v>
      </c>
      <c r="J1182" t="str">
        <f>VLOOKUP(Table7[[#This Row],[Customer_ID]],Table1[#All],5,FALSE)</f>
        <v>Ericshire</v>
      </c>
      <c r="K1182" t="str">
        <f>VLOOKUP(Table7[[#This Row],[Customer_ID]],Table1[#All],6,FALSE)</f>
        <v>Nevada</v>
      </c>
      <c r="L1182" t="str">
        <f>VLOOKUP(Table7[[#This Row],[Customer_ID]],Table1[#All],7,FALSE)</f>
        <v>USA</v>
      </c>
      <c r="M1182" t="str">
        <f>VLOOKUP(Table7[[#This Row],[Customer_ID]],Table1[#All],8,FALSE)</f>
        <v>Gold</v>
      </c>
      <c r="N1182" t="s">
        <v>1602</v>
      </c>
      <c r="O1182" t="str">
        <f>VLOOKUP(Table7[[#This Row],[Product_ID]],Table4_2[#All],3,FALSE)</f>
        <v>Home</v>
      </c>
      <c r="P1182" t="str">
        <f>VLOOKUP(Table7[[#This Row],[Product_ID]],Table4_2[#All],4,FALSE)</f>
        <v>Decor</v>
      </c>
      <c r="Q1182">
        <f>VLOOKUP(Table7[[#This Row],[Product_ID]],Table4_2[#All],5,FALSE)</f>
        <v>234.80599999999998</v>
      </c>
      <c r="R1182">
        <f>VLOOKUP(Table7[[#This Row],[Product_ID]],Table4_2[#All],6,FALSE)</f>
        <v>378</v>
      </c>
      <c r="S1182" t="s">
        <v>1786</v>
      </c>
      <c r="T1182" t="str">
        <f>VLOOKUP(Table7[[#This Row],[Store_ID]],Table5[#All],2,FALSE)</f>
        <v>Moore, Padilla and Butler</v>
      </c>
      <c r="U1182" t="str">
        <f>VLOOKUP(Table7[[#This Row],[Store_ID]],Table5[#All],3,FALSE)</f>
        <v>South</v>
      </c>
      <c r="V1182" t="str">
        <f>VLOOKUP(Table7[[#This Row],[Store_ID]],Table5[#All],4,FALSE)</f>
        <v>East Johnstad</v>
      </c>
      <c r="W1182" t="str">
        <f>VLOOKUP(Table7[[#This Row],[Store_ID]],Table5[#All],5,FALSE)</f>
        <v>Flagship</v>
      </c>
      <c r="X1182">
        <v>2</v>
      </c>
      <c r="Y1182">
        <v>717.21</v>
      </c>
      <c r="Z1182">
        <v>0.15</v>
      </c>
      <c r="AA1182" t="s">
        <v>1829</v>
      </c>
      <c r="AB1182">
        <v>1219.2570000000001</v>
      </c>
    </row>
    <row r="1183" spans="1:28" x14ac:dyDescent="0.25">
      <c r="A1183" t="s">
        <v>3007</v>
      </c>
      <c r="B1183" s="2">
        <v>45343</v>
      </c>
      <c r="C1183" t="s">
        <v>211</v>
      </c>
      <c r="D1183" t="str">
        <f>VLOOKUP(Table7[[#This Row],[Customer_ID]],Table1[#All],2,FALSE)</f>
        <v>Christopher Sutton</v>
      </c>
      <c r="E1183">
        <f t="shared" si="55"/>
        <v>21</v>
      </c>
      <c r="F1183">
        <f t="shared" si="56"/>
        <v>2</v>
      </c>
      <c r="G1183">
        <f t="shared" si="57"/>
        <v>2024</v>
      </c>
      <c r="H1183">
        <f>VLOOKUP(Table7[[#This Row],[Customer_ID]],Table1[#All],3,FALSE)</f>
        <v>49</v>
      </c>
      <c r="I1183" t="str">
        <f>VLOOKUP(Table7[[#This Row],[Customer_ID]],Table1[#All],4,FALSE)</f>
        <v>Female</v>
      </c>
      <c r="J1183" t="str">
        <f>VLOOKUP(Table7[[#This Row],[Customer_ID]],Table1[#All],5,FALSE)</f>
        <v>Deborahberg</v>
      </c>
      <c r="K1183" t="str">
        <f>VLOOKUP(Table7[[#This Row],[Customer_ID]],Table1[#All],6,FALSE)</f>
        <v>Pennsylvania</v>
      </c>
      <c r="L1183" t="str">
        <f>VLOOKUP(Table7[[#This Row],[Customer_ID]],Table1[#All],7,FALSE)</f>
        <v>USA</v>
      </c>
      <c r="M1183" t="str">
        <f>VLOOKUP(Table7[[#This Row],[Customer_ID]],Table1[#All],8,FALSE)</f>
        <v>Gold</v>
      </c>
      <c r="N1183" t="s">
        <v>1630</v>
      </c>
      <c r="O1183" t="str">
        <f>VLOOKUP(Table7[[#This Row],[Product_ID]],Table4_2[#All],3,FALSE)</f>
        <v>Sports</v>
      </c>
      <c r="P1183" t="str">
        <f>VLOOKUP(Table7[[#This Row],[Product_ID]],Table4_2[#All],4,FALSE)</f>
        <v>Fitness</v>
      </c>
      <c r="Q1183">
        <f>VLOOKUP(Table7[[#This Row],[Product_ID]],Table4_2[#All],5,FALSE)</f>
        <v>313.26</v>
      </c>
      <c r="R1183">
        <f>VLOOKUP(Table7[[#This Row],[Product_ID]],Table4_2[#All],6,FALSE)</f>
        <v>369</v>
      </c>
      <c r="S1183" t="s">
        <v>1782</v>
      </c>
      <c r="T1183" t="str">
        <f>VLOOKUP(Table7[[#This Row],[Store_ID]],Table5[#All],2,FALSE)</f>
        <v>Bean, Jones and Park</v>
      </c>
      <c r="U1183" t="str">
        <f>VLOOKUP(Table7[[#This Row],[Store_ID]],Table5[#All],3,FALSE)</f>
        <v>West</v>
      </c>
      <c r="V1183" t="str">
        <f>VLOOKUP(Table7[[#This Row],[Store_ID]],Table5[#All],4,FALSE)</f>
        <v>Thompsonborough</v>
      </c>
      <c r="W1183" t="str">
        <f>VLOOKUP(Table7[[#This Row],[Store_ID]],Table5[#All],5,FALSE)</f>
        <v>Online</v>
      </c>
      <c r="X1183">
        <v>2</v>
      </c>
      <c r="Y1183">
        <v>871.43</v>
      </c>
      <c r="Z1183">
        <v>0.05</v>
      </c>
      <c r="AA1183" t="s">
        <v>1824</v>
      </c>
      <c r="AB1183">
        <v>1655.7170000000001</v>
      </c>
    </row>
    <row r="1184" spans="1:28" x14ac:dyDescent="0.25">
      <c r="A1184" t="s">
        <v>3008</v>
      </c>
      <c r="B1184" s="2">
        <v>45321</v>
      </c>
      <c r="C1184" t="s">
        <v>1400</v>
      </c>
      <c r="D1184" t="str">
        <f>VLOOKUP(Table7[[#This Row],[Customer_ID]],Table1[#All],2,FALSE)</f>
        <v>April Phillips</v>
      </c>
      <c r="E1184">
        <f t="shared" si="55"/>
        <v>30</v>
      </c>
      <c r="F1184">
        <f t="shared" si="56"/>
        <v>1</v>
      </c>
      <c r="G1184">
        <f t="shared" si="57"/>
        <v>2024</v>
      </c>
      <c r="H1184">
        <f>VLOOKUP(Table7[[#This Row],[Customer_ID]],Table1[#All],3,FALSE)</f>
        <v>62</v>
      </c>
      <c r="I1184" t="str">
        <f>VLOOKUP(Table7[[#This Row],[Customer_ID]],Table1[#All],4,FALSE)</f>
        <v>Female</v>
      </c>
      <c r="J1184" t="str">
        <f>VLOOKUP(Table7[[#This Row],[Customer_ID]],Table1[#All],5,FALSE)</f>
        <v>Lake Carolyn</v>
      </c>
      <c r="K1184" t="str">
        <f>VLOOKUP(Table7[[#This Row],[Customer_ID]],Table1[#All],6,FALSE)</f>
        <v>Hawaii</v>
      </c>
      <c r="L1184" t="str">
        <f>VLOOKUP(Table7[[#This Row],[Customer_ID]],Table1[#All],7,FALSE)</f>
        <v>USA</v>
      </c>
      <c r="M1184" t="str">
        <f>VLOOKUP(Table7[[#This Row],[Customer_ID]],Table1[#All],8,FALSE)</f>
        <v>Platinum</v>
      </c>
      <c r="N1184" t="s">
        <v>1620</v>
      </c>
      <c r="O1184" t="str">
        <f>VLOOKUP(Table7[[#This Row],[Product_ID]],Table4_2[#All],3,FALSE)</f>
        <v>Clothing</v>
      </c>
      <c r="P1184" t="str">
        <f>VLOOKUP(Table7[[#This Row],[Product_ID]],Table4_2[#All],4,FALSE)</f>
        <v>Tops</v>
      </c>
      <c r="Q1184">
        <f>VLOOKUP(Table7[[#This Row],[Product_ID]],Table4_2[#All],5,FALSE)</f>
        <v>223.43</v>
      </c>
      <c r="R1184">
        <f>VLOOKUP(Table7[[#This Row],[Product_ID]],Table4_2[#All],6,FALSE)</f>
        <v>154</v>
      </c>
      <c r="S1184" t="s">
        <v>1779</v>
      </c>
      <c r="T1184" t="str">
        <f>VLOOKUP(Table7[[#This Row],[Store_ID]],Table5[#All],2,FALSE)</f>
        <v>Martinez-Mullins</v>
      </c>
      <c r="U1184" t="str">
        <f>VLOOKUP(Table7[[#This Row],[Store_ID]],Table5[#All],3,FALSE)</f>
        <v>South</v>
      </c>
      <c r="V1184" t="str">
        <f>VLOOKUP(Table7[[#This Row],[Store_ID]],Table5[#All],4,FALSE)</f>
        <v>Williamsfurt</v>
      </c>
      <c r="W1184" t="str">
        <f>VLOOKUP(Table7[[#This Row],[Store_ID]],Table5[#All],5,FALSE)</f>
        <v>Online</v>
      </c>
      <c r="X1184">
        <v>1</v>
      </c>
      <c r="Y1184">
        <v>514.65</v>
      </c>
      <c r="Z1184">
        <v>0.18</v>
      </c>
      <c r="AA1184" t="s">
        <v>1824</v>
      </c>
      <c r="AB1184">
        <v>422.01299999999998</v>
      </c>
    </row>
    <row r="1185" spans="1:28" x14ac:dyDescent="0.25">
      <c r="A1185" t="s">
        <v>3009</v>
      </c>
      <c r="B1185" s="2">
        <v>45650</v>
      </c>
      <c r="C1185" t="s">
        <v>1417</v>
      </c>
      <c r="D1185" t="str">
        <f>VLOOKUP(Table7[[#This Row],[Customer_ID]],Table1[#All],2,FALSE)</f>
        <v>John Perez</v>
      </c>
      <c r="E1185">
        <f t="shared" si="55"/>
        <v>24</v>
      </c>
      <c r="F1185">
        <f t="shared" si="56"/>
        <v>12</v>
      </c>
      <c r="G1185">
        <f t="shared" si="57"/>
        <v>2024</v>
      </c>
      <c r="H1185">
        <f>VLOOKUP(Table7[[#This Row],[Customer_ID]],Table1[#All],3,FALSE)</f>
        <v>29</v>
      </c>
      <c r="I1185" t="str">
        <f>VLOOKUP(Table7[[#This Row],[Customer_ID]],Table1[#All],4,FALSE)</f>
        <v>Female</v>
      </c>
      <c r="J1185" t="str">
        <f>VLOOKUP(Table7[[#This Row],[Customer_ID]],Table1[#All],5,FALSE)</f>
        <v>Brandontown</v>
      </c>
      <c r="K1185" t="str">
        <f>VLOOKUP(Table7[[#This Row],[Customer_ID]],Table1[#All],6,FALSE)</f>
        <v>South Carolina</v>
      </c>
      <c r="L1185" t="str">
        <f>VLOOKUP(Table7[[#This Row],[Customer_ID]],Table1[#All],7,FALSE)</f>
        <v>USA</v>
      </c>
      <c r="M1185" t="str">
        <f>VLOOKUP(Table7[[#This Row],[Customer_ID]],Table1[#All],8,FALSE)</f>
        <v>Gold</v>
      </c>
      <c r="N1185" t="s">
        <v>1672</v>
      </c>
      <c r="O1185" t="str">
        <f>VLOOKUP(Table7[[#This Row],[Product_ID]],Table4_2[#All],3,FALSE)</f>
        <v>Electronics</v>
      </c>
      <c r="P1185" t="str">
        <f>VLOOKUP(Table7[[#This Row],[Product_ID]],Table4_2[#All],4,FALSE)</f>
        <v>Computer</v>
      </c>
      <c r="Q1185">
        <f>VLOOKUP(Table7[[#This Row],[Product_ID]],Table4_2[#All],5,FALSE)</f>
        <v>86.42</v>
      </c>
      <c r="R1185">
        <f>VLOOKUP(Table7[[#This Row],[Product_ID]],Table4_2[#All],6,FALSE)</f>
        <v>222</v>
      </c>
      <c r="S1185" t="s">
        <v>1804</v>
      </c>
      <c r="T1185" t="str">
        <f>VLOOKUP(Table7[[#This Row],[Store_ID]],Table5[#All],2,FALSE)</f>
        <v>Frederick-Wright</v>
      </c>
      <c r="U1185" t="str">
        <f>VLOOKUP(Table7[[#This Row],[Store_ID]],Table5[#All],3,FALSE)</f>
        <v>West</v>
      </c>
      <c r="V1185" t="str">
        <f>VLOOKUP(Table7[[#This Row],[Store_ID]],Table5[#All],4,FALSE)</f>
        <v>New Jimmymouth</v>
      </c>
      <c r="W1185" t="str">
        <f>VLOOKUP(Table7[[#This Row],[Store_ID]],Table5[#All],5,FALSE)</f>
        <v>Flagship</v>
      </c>
      <c r="X1185">
        <v>3</v>
      </c>
      <c r="Y1185">
        <v>198.76</v>
      </c>
      <c r="Z1185">
        <v>0.28000000000000003</v>
      </c>
      <c r="AA1185" t="s">
        <v>1829</v>
      </c>
      <c r="AB1185">
        <v>429.32159999999999</v>
      </c>
    </row>
    <row r="1186" spans="1:28" x14ac:dyDescent="0.25">
      <c r="A1186" t="s">
        <v>3010</v>
      </c>
      <c r="B1186" s="2">
        <v>45811</v>
      </c>
      <c r="C1186" t="s">
        <v>727</v>
      </c>
      <c r="D1186" t="str">
        <f>VLOOKUP(Table7[[#This Row],[Customer_ID]],Table1[#All],2,FALSE)</f>
        <v>Elizabeth Stanley</v>
      </c>
      <c r="E1186">
        <f t="shared" si="55"/>
        <v>3</v>
      </c>
      <c r="F1186">
        <f t="shared" si="56"/>
        <v>6</v>
      </c>
      <c r="G1186">
        <f t="shared" si="57"/>
        <v>2025</v>
      </c>
      <c r="H1186">
        <f>VLOOKUP(Table7[[#This Row],[Customer_ID]],Table1[#All],3,FALSE)</f>
        <v>46</v>
      </c>
      <c r="I1186" t="str">
        <f>VLOOKUP(Table7[[#This Row],[Customer_ID]],Table1[#All],4,FALSE)</f>
        <v>Female</v>
      </c>
      <c r="J1186" t="str">
        <f>VLOOKUP(Table7[[#This Row],[Customer_ID]],Table1[#All],5,FALSE)</f>
        <v>Bethanyton</v>
      </c>
      <c r="K1186" t="str">
        <f>VLOOKUP(Table7[[#This Row],[Customer_ID]],Table1[#All],6,FALSE)</f>
        <v>Utah</v>
      </c>
      <c r="L1186" t="str">
        <f>VLOOKUP(Table7[[#This Row],[Customer_ID]],Table1[#All],7,FALSE)</f>
        <v>USA</v>
      </c>
      <c r="M1186" t="str">
        <f>VLOOKUP(Table7[[#This Row],[Customer_ID]],Table1[#All],8,FALSE)</f>
        <v>Platinum</v>
      </c>
      <c r="N1186" t="s">
        <v>1674</v>
      </c>
      <c r="O1186" t="str">
        <f>VLOOKUP(Table7[[#This Row],[Product_ID]],Table4_2[#All],3,FALSE)</f>
        <v>Beauty</v>
      </c>
      <c r="P1186" t="str">
        <f>VLOOKUP(Table7[[#This Row],[Product_ID]],Table4_2[#All],4,FALSE)</f>
        <v>Skincare</v>
      </c>
      <c r="Q1186">
        <f>VLOOKUP(Table7[[#This Row],[Product_ID]],Table4_2[#All],5,FALSE)</f>
        <v>266.86</v>
      </c>
      <c r="R1186">
        <f>VLOOKUP(Table7[[#This Row],[Product_ID]],Table4_2[#All],6,FALSE)</f>
        <v>458</v>
      </c>
      <c r="S1186" t="s">
        <v>1766</v>
      </c>
      <c r="T1186" t="str">
        <f>VLOOKUP(Table7[[#This Row],[Store_ID]],Table5[#All],2,FALSE)</f>
        <v>Johnson-Wright</v>
      </c>
      <c r="U1186" t="str">
        <f>VLOOKUP(Table7[[#This Row],[Store_ID]],Table5[#All],3,FALSE)</f>
        <v>North</v>
      </c>
      <c r="V1186" t="str">
        <f>VLOOKUP(Table7[[#This Row],[Store_ID]],Table5[#All],4,FALSE)</f>
        <v>Hoodberg</v>
      </c>
      <c r="W1186" t="str">
        <f>VLOOKUP(Table7[[#This Row],[Store_ID]],Table5[#All],5,FALSE)</f>
        <v>Outlet</v>
      </c>
      <c r="X1186">
        <v>2</v>
      </c>
      <c r="Y1186">
        <v>975.72</v>
      </c>
      <c r="Z1186">
        <v>0.16</v>
      </c>
      <c r="AA1186" t="s">
        <v>1829</v>
      </c>
      <c r="AB1186">
        <v>1639.2095999999999</v>
      </c>
    </row>
    <row r="1187" spans="1:28" x14ac:dyDescent="0.25">
      <c r="A1187" t="s">
        <v>3011</v>
      </c>
      <c r="B1187" s="2">
        <v>45505</v>
      </c>
      <c r="C1187" t="s">
        <v>1304</v>
      </c>
      <c r="D1187" t="str">
        <f>VLOOKUP(Table7[[#This Row],[Customer_ID]],Table1[#All],2,FALSE)</f>
        <v>Dr. Tamara White MD</v>
      </c>
      <c r="E1187">
        <f t="shared" si="55"/>
        <v>1</v>
      </c>
      <c r="F1187">
        <f t="shared" si="56"/>
        <v>8</v>
      </c>
      <c r="G1187">
        <f t="shared" si="57"/>
        <v>2024</v>
      </c>
      <c r="H1187">
        <f>VLOOKUP(Table7[[#This Row],[Customer_ID]],Table1[#All],3,FALSE)</f>
        <v>60</v>
      </c>
      <c r="I1187" t="str">
        <f>VLOOKUP(Table7[[#This Row],[Customer_ID]],Table1[#All],4,FALSE)</f>
        <v>Male</v>
      </c>
      <c r="J1187" t="str">
        <f>VLOOKUP(Table7[[#This Row],[Customer_ID]],Table1[#All],5,FALSE)</f>
        <v>New Benjamin</v>
      </c>
      <c r="K1187" t="str">
        <f>VLOOKUP(Table7[[#This Row],[Customer_ID]],Table1[#All],6,FALSE)</f>
        <v>North Carolina</v>
      </c>
      <c r="L1187" t="str">
        <f>VLOOKUP(Table7[[#This Row],[Customer_ID]],Table1[#All],7,FALSE)</f>
        <v>USA</v>
      </c>
      <c r="M1187" t="str">
        <f>VLOOKUP(Table7[[#This Row],[Customer_ID]],Table1[#All],8,FALSE)</f>
        <v>Bronze</v>
      </c>
      <c r="N1187" t="s">
        <v>1578</v>
      </c>
      <c r="O1187" t="str">
        <f>VLOOKUP(Table7[[#This Row],[Product_ID]],Table4_2[#All],3,FALSE)</f>
        <v>Electronics</v>
      </c>
      <c r="P1187" t="str">
        <f>VLOOKUP(Table7[[#This Row],[Product_ID]],Table4_2[#All],4,FALSE)</f>
        <v>Appliances</v>
      </c>
      <c r="Q1187">
        <f>VLOOKUP(Table7[[#This Row],[Product_ID]],Table4_2[#All],5,FALSE)</f>
        <v>465.34</v>
      </c>
      <c r="R1187">
        <f>VLOOKUP(Table7[[#This Row],[Product_ID]],Table4_2[#All],6,FALSE)</f>
        <v>301</v>
      </c>
      <c r="S1187" t="s">
        <v>1757</v>
      </c>
      <c r="T1187" t="str">
        <f>VLOOKUP(Table7[[#This Row],[Store_ID]],Table5[#All],2,FALSE)</f>
        <v>Martinez, Adkins and Johnson</v>
      </c>
      <c r="U1187" t="str">
        <f>VLOOKUP(Table7[[#This Row],[Store_ID]],Table5[#All],3,FALSE)</f>
        <v>North</v>
      </c>
      <c r="V1187" t="str">
        <f>VLOOKUP(Table7[[#This Row],[Store_ID]],Table5[#All],4,FALSE)</f>
        <v>Danielmouth</v>
      </c>
      <c r="W1187" t="str">
        <f>VLOOKUP(Table7[[#This Row],[Store_ID]],Table5[#All],5,FALSE)</f>
        <v>Flagship</v>
      </c>
      <c r="X1187">
        <v>1</v>
      </c>
      <c r="Y1187">
        <v>86.03</v>
      </c>
      <c r="Z1187">
        <v>0.01</v>
      </c>
      <c r="AA1187" t="s">
        <v>1824</v>
      </c>
      <c r="AB1187">
        <v>85.169700000000006</v>
      </c>
    </row>
    <row r="1188" spans="1:28" x14ac:dyDescent="0.25">
      <c r="A1188" t="s">
        <v>3012</v>
      </c>
      <c r="B1188" s="2">
        <v>45897</v>
      </c>
      <c r="C1188" t="s">
        <v>314</v>
      </c>
      <c r="D1188" t="str">
        <f>VLOOKUP(Table7[[#This Row],[Customer_ID]],Table1[#All],2,FALSE)</f>
        <v>Melissa Duffy MD</v>
      </c>
      <c r="E1188">
        <f t="shared" si="55"/>
        <v>28</v>
      </c>
      <c r="F1188">
        <f t="shared" si="56"/>
        <v>8</v>
      </c>
      <c r="G1188">
        <f t="shared" si="57"/>
        <v>2025</v>
      </c>
      <c r="H1188">
        <f>VLOOKUP(Table7[[#This Row],[Customer_ID]],Table1[#All],3,FALSE)</f>
        <v>58</v>
      </c>
      <c r="I1188" t="str">
        <f>VLOOKUP(Table7[[#This Row],[Customer_ID]],Table1[#All],4,FALSE)</f>
        <v>Female</v>
      </c>
      <c r="J1188" t="str">
        <f>VLOOKUP(Table7[[#This Row],[Customer_ID]],Table1[#All],5,FALSE)</f>
        <v>East Jenna</v>
      </c>
      <c r="K1188" t="str">
        <f>VLOOKUP(Table7[[#This Row],[Customer_ID]],Table1[#All],6,FALSE)</f>
        <v>South Carolina</v>
      </c>
      <c r="L1188" t="str">
        <f>VLOOKUP(Table7[[#This Row],[Customer_ID]],Table1[#All],7,FALSE)</f>
        <v>USA</v>
      </c>
      <c r="M1188" t="str">
        <f>VLOOKUP(Table7[[#This Row],[Customer_ID]],Table1[#All],8,FALSE)</f>
        <v>Bronze</v>
      </c>
      <c r="N1188" t="s">
        <v>1656</v>
      </c>
      <c r="O1188" t="str">
        <f>VLOOKUP(Table7[[#This Row],[Product_ID]],Table4_2[#All],3,FALSE)</f>
        <v>Sports</v>
      </c>
      <c r="P1188" t="str">
        <f>VLOOKUP(Table7[[#This Row],[Product_ID]],Table4_2[#All],4,FALSE)</f>
        <v>Accessories</v>
      </c>
      <c r="Q1188">
        <f>VLOOKUP(Table7[[#This Row],[Product_ID]],Table4_2[#All],5,FALSE)</f>
        <v>434.84</v>
      </c>
      <c r="R1188">
        <f>VLOOKUP(Table7[[#This Row],[Product_ID]],Table4_2[#All],6,FALSE)</f>
        <v>185</v>
      </c>
      <c r="S1188" t="s">
        <v>1794</v>
      </c>
      <c r="T1188" t="str">
        <f>VLOOKUP(Table7[[#This Row],[Store_ID]],Table5[#All],2,FALSE)</f>
        <v>Thomas, Bridges and Harris</v>
      </c>
      <c r="U1188" t="str">
        <f>VLOOKUP(Table7[[#This Row],[Store_ID]],Table5[#All],3,FALSE)</f>
        <v>North</v>
      </c>
      <c r="V1188" t="str">
        <f>VLOOKUP(Table7[[#This Row],[Store_ID]],Table5[#All],4,FALSE)</f>
        <v>Sabrinatown</v>
      </c>
      <c r="W1188" t="str">
        <f>VLOOKUP(Table7[[#This Row],[Store_ID]],Table5[#All],5,FALSE)</f>
        <v>Online</v>
      </c>
      <c r="X1188">
        <v>4</v>
      </c>
      <c r="Y1188">
        <v>705.12</v>
      </c>
      <c r="Z1188">
        <v>0.15</v>
      </c>
      <c r="AA1188" t="s">
        <v>1826</v>
      </c>
      <c r="AB1188">
        <v>2397.4079999999999</v>
      </c>
    </row>
    <row r="1189" spans="1:28" x14ac:dyDescent="0.25">
      <c r="A1189" t="s">
        <v>3013</v>
      </c>
      <c r="B1189" s="2">
        <v>45602</v>
      </c>
      <c r="C1189" t="s">
        <v>1160</v>
      </c>
      <c r="D1189" t="str">
        <f>VLOOKUP(Table7[[#This Row],[Customer_ID]],Table1[#All],2,FALSE)</f>
        <v>Michael Garner</v>
      </c>
      <c r="E1189">
        <f t="shared" si="55"/>
        <v>6</v>
      </c>
      <c r="F1189">
        <f t="shared" si="56"/>
        <v>11</v>
      </c>
      <c r="G1189">
        <f t="shared" si="57"/>
        <v>2024</v>
      </c>
      <c r="H1189">
        <f>VLOOKUP(Table7[[#This Row],[Customer_ID]],Table1[#All],3,FALSE)</f>
        <v>21</v>
      </c>
      <c r="I1189" t="str">
        <f>VLOOKUP(Table7[[#This Row],[Customer_ID]],Table1[#All],4,FALSE)</f>
        <v>Female</v>
      </c>
      <c r="J1189" t="str">
        <f>VLOOKUP(Table7[[#This Row],[Customer_ID]],Table1[#All],5,FALSE)</f>
        <v>Port Crystal</v>
      </c>
      <c r="K1189" t="str">
        <f>VLOOKUP(Table7[[#This Row],[Customer_ID]],Table1[#All],6,FALSE)</f>
        <v>New Hampshire</v>
      </c>
      <c r="L1189" t="str">
        <f>VLOOKUP(Table7[[#This Row],[Customer_ID]],Table1[#All],7,FALSE)</f>
        <v>USA</v>
      </c>
      <c r="M1189" t="str">
        <f>VLOOKUP(Table7[[#This Row],[Customer_ID]],Table1[#All],8,FALSE)</f>
        <v>Platinum</v>
      </c>
      <c r="N1189" t="s">
        <v>1584</v>
      </c>
      <c r="O1189" t="str">
        <f>VLOOKUP(Table7[[#This Row],[Product_ID]],Table4_2[#All],3,FALSE)</f>
        <v>Clothing</v>
      </c>
      <c r="P1189" t="str">
        <f>VLOOKUP(Table7[[#This Row],[Product_ID]],Table4_2[#All],4,FALSE)</f>
        <v>Bottoms</v>
      </c>
      <c r="Q1189">
        <f>VLOOKUP(Table7[[#This Row],[Product_ID]],Table4_2[#All],5,FALSE)</f>
        <v>265.73266666666666</v>
      </c>
      <c r="R1189">
        <f>VLOOKUP(Table7[[#This Row],[Product_ID]],Table4_2[#All],6,FALSE)</f>
        <v>343</v>
      </c>
      <c r="S1189" t="s">
        <v>1794</v>
      </c>
      <c r="T1189" t="str">
        <f>VLOOKUP(Table7[[#This Row],[Store_ID]],Table5[#All],2,FALSE)</f>
        <v>Thomas, Bridges and Harris</v>
      </c>
      <c r="U1189" t="str">
        <f>VLOOKUP(Table7[[#This Row],[Store_ID]],Table5[#All],3,FALSE)</f>
        <v>North</v>
      </c>
      <c r="V1189" t="str">
        <f>VLOOKUP(Table7[[#This Row],[Store_ID]],Table5[#All],4,FALSE)</f>
        <v>Sabrinatown</v>
      </c>
      <c r="W1189" t="str">
        <f>VLOOKUP(Table7[[#This Row],[Store_ID]],Table5[#All],5,FALSE)</f>
        <v>Online</v>
      </c>
      <c r="X1189">
        <v>3</v>
      </c>
      <c r="Y1189">
        <v>99.77</v>
      </c>
      <c r="Z1189">
        <v>0.01</v>
      </c>
      <c r="AA1189" t="s">
        <v>1826</v>
      </c>
      <c r="AB1189">
        <v>296.31689999999998</v>
      </c>
    </row>
    <row r="1190" spans="1:28" x14ac:dyDescent="0.25">
      <c r="A1190" t="s">
        <v>3014</v>
      </c>
      <c r="B1190" s="2">
        <v>45530</v>
      </c>
      <c r="C1190" t="s">
        <v>681</v>
      </c>
      <c r="D1190" t="str">
        <f>VLOOKUP(Table7[[#This Row],[Customer_ID]],Table1[#All],2,FALSE)</f>
        <v>Joan Johnson</v>
      </c>
      <c r="E1190">
        <f t="shared" si="55"/>
        <v>26</v>
      </c>
      <c r="F1190">
        <f t="shared" si="56"/>
        <v>8</v>
      </c>
      <c r="G1190">
        <f t="shared" si="57"/>
        <v>2024</v>
      </c>
      <c r="H1190">
        <f>VLOOKUP(Table7[[#This Row],[Customer_ID]],Table1[#All],3,FALSE)</f>
        <v>50</v>
      </c>
      <c r="I1190" t="str">
        <f>VLOOKUP(Table7[[#This Row],[Customer_ID]],Table1[#All],4,FALSE)</f>
        <v>Female</v>
      </c>
      <c r="J1190" t="str">
        <f>VLOOKUP(Table7[[#This Row],[Customer_ID]],Table1[#All],5,FALSE)</f>
        <v>Lake Josephport</v>
      </c>
      <c r="K1190" t="str">
        <f>VLOOKUP(Table7[[#This Row],[Customer_ID]],Table1[#All],6,FALSE)</f>
        <v>Maine</v>
      </c>
      <c r="L1190" t="str">
        <f>VLOOKUP(Table7[[#This Row],[Customer_ID]],Table1[#All],7,FALSE)</f>
        <v>USA</v>
      </c>
      <c r="M1190" t="str">
        <f>VLOOKUP(Table7[[#This Row],[Customer_ID]],Table1[#All],8,FALSE)</f>
        <v>Platinum</v>
      </c>
      <c r="N1190" t="s">
        <v>1616</v>
      </c>
      <c r="O1190" t="str">
        <f>VLOOKUP(Table7[[#This Row],[Product_ID]],Table4_2[#All],3,FALSE)</f>
        <v>Electronics</v>
      </c>
      <c r="P1190" t="str">
        <f>VLOOKUP(Table7[[#This Row],[Product_ID]],Table4_2[#All],4,FALSE)</f>
        <v>Computer</v>
      </c>
      <c r="Q1190">
        <f>VLOOKUP(Table7[[#This Row],[Product_ID]],Table4_2[#All],5,FALSE)</f>
        <v>419.28</v>
      </c>
      <c r="R1190">
        <f>VLOOKUP(Table7[[#This Row],[Product_ID]],Table4_2[#All],6,FALSE)</f>
        <v>86</v>
      </c>
      <c r="S1190" t="s">
        <v>1786</v>
      </c>
      <c r="T1190" t="str">
        <f>VLOOKUP(Table7[[#This Row],[Store_ID]],Table5[#All],2,FALSE)</f>
        <v>Moore, Padilla and Butler</v>
      </c>
      <c r="U1190" t="str">
        <f>VLOOKUP(Table7[[#This Row],[Store_ID]],Table5[#All],3,FALSE)</f>
        <v>South</v>
      </c>
      <c r="V1190" t="str">
        <f>VLOOKUP(Table7[[#This Row],[Store_ID]],Table5[#All],4,FALSE)</f>
        <v>East Johnstad</v>
      </c>
      <c r="W1190" t="str">
        <f>VLOOKUP(Table7[[#This Row],[Store_ID]],Table5[#All],5,FALSE)</f>
        <v>Flagship</v>
      </c>
      <c r="X1190">
        <v>2</v>
      </c>
      <c r="Y1190">
        <v>166.26</v>
      </c>
      <c r="Z1190">
        <v>0.14000000000000001</v>
      </c>
      <c r="AA1190" t="s">
        <v>1826</v>
      </c>
      <c r="AB1190">
        <v>285.96719999999999</v>
      </c>
    </row>
    <row r="1191" spans="1:28" x14ac:dyDescent="0.25">
      <c r="A1191" t="s">
        <v>3015</v>
      </c>
      <c r="B1191" s="2">
        <v>45729</v>
      </c>
      <c r="C1191" t="s">
        <v>1417</v>
      </c>
      <c r="D1191" t="str">
        <f>VLOOKUP(Table7[[#This Row],[Customer_ID]],Table1[#All],2,FALSE)</f>
        <v>John Perez</v>
      </c>
      <c r="E1191">
        <f t="shared" si="55"/>
        <v>13</v>
      </c>
      <c r="F1191">
        <f t="shared" si="56"/>
        <v>3</v>
      </c>
      <c r="G1191">
        <f t="shared" si="57"/>
        <v>2025</v>
      </c>
      <c r="H1191">
        <f>VLOOKUP(Table7[[#This Row],[Customer_ID]],Table1[#All],3,FALSE)</f>
        <v>29</v>
      </c>
      <c r="I1191" t="str">
        <f>VLOOKUP(Table7[[#This Row],[Customer_ID]],Table1[#All],4,FALSE)</f>
        <v>Female</v>
      </c>
      <c r="J1191" t="str">
        <f>VLOOKUP(Table7[[#This Row],[Customer_ID]],Table1[#All],5,FALSE)</f>
        <v>Brandontown</v>
      </c>
      <c r="K1191" t="str">
        <f>VLOOKUP(Table7[[#This Row],[Customer_ID]],Table1[#All],6,FALSE)</f>
        <v>South Carolina</v>
      </c>
      <c r="L1191" t="str">
        <f>VLOOKUP(Table7[[#This Row],[Customer_ID]],Table1[#All],7,FALSE)</f>
        <v>USA</v>
      </c>
      <c r="M1191" t="str">
        <f>VLOOKUP(Table7[[#This Row],[Customer_ID]],Table1[#All],8,FALSE)</f>
        <v>Gold</v>
      </c>
      <c r="N1191" t="s">
        <v>1600</v>
      </c>
      <c r="O1191" t="str">
        <f>VLOOKUP(Table7[[#This Row],[Product_ID]],Table4_2[#All],3,FALSE)</f>
        <v>Electronics</v>
      </c>
      <c r="P1191" t="str">
        <f>VLOOKUP(Table7[[#This Row],[Product_ID]],Table4_2[#All],4,FALSE)</f>
        <v>Audio</v>
      </c>
      <c r="Q1191">
        <f>VLOOKUP(Table7[[#This Row],[Product_ID]],Table4_2[#All],5,FALSE)</f>
        <v>322.41000000000003</v>
      </c>
      <c r="R1191">
        <f>VLOOKUP(Table7[[#This Row],[Product_ID]],Table4_2[#All],6,FALSE)</f>
        <v>213</v>
      </c>
      <c r="S1191" t="s">
        <v>1773</v>
      </c>
      <c r="T1191" t="str">
        <f>VLOOKUP(Table7[[#This Row],[Store_ID]],Table5[#All],2,FALSE)</f>
        <v>Gray Ltd</v>
      </c>
      <c r="U1191" t="str">
        <f>VLOOKUP(Table7[[#This Row],[Store_ID]],Table5[#All],3,FALSE)</f>
        <v>North</v>
      </c>
      <c r="V1191" t="str">
        <f>VLOOKUP(Table7[[#This Row],[Store_ID]],Table5[#All],4,FALSE)</f>
        <v>New Michaelchester</v>
      </c>
      <c r="W1191" t="str">
        <f>VLOOKUP(Table7[[#This Row],[Store_ID]],Table5[#All],5,FALSE)</f>
        <v>Outlet</v>
      </c>
      <c r="X1191">
        <v>1</v>
      </c>
      <c r="Y1191">
        <v>429.25</v>
      </c>
      <c r="Z1191">
        <v>0.28999999999999998</v>
      </c>
      <c r="AA1191" t="s">
        <v>1824</v>
      </c>
      <c r="AB1191">
        <v>304.76749999999998</v>
      </c>
    </row>
    <row r="1192" spans="1:28" x14ac:dyDescent="0.25">
      <c r="A1192" t="s">
        <v>3016</v>
      </c>
      <c r="B1192" s="2">
        <v>45468</v>
      </c>
      <c r="C1192" t="s">
        <v>1371</v>
      </c>
      <c r="D1192" t="str">
        <f>VLOOKUP(Table7[[#This Row],[Customer_ID]],Table1[#All],2,FALSE)</f>
        <v>Adam Castro</v>
      </c>
      <c r="E1192">
        <f t="shared" si="55"/>
        <v>25</v>
      </c>
      <c r="F1192">
        <f t="shared" si="56"/>
        <v>6</v>
      </c>
      <c r="G1192">
        <f t="shared" si="57"/>
        <v>2024</v>
      </c>
      <c r="H1192">
        <f>VLOOKUP(Table7[[#This Row],[Customer_ID]],Table1[#All],3,FALSE)</f>
        <v>51</v>
      </c>
      <c r="I1192" t="str">
        <f>VLOOKUP(Table7[[#This Row],[Customer_ID]],Table1[#All],4,FALSE)</f>
        <v>Male</v>
      </c>
      <c r="J1192" t="str">
        <f>VLOOKUP(Table7[[#This Row],[Customer_ID]],Table1[#All],5,FALSE)</f>
        <v>New Donnabury</v>
      </c>
      <c r="K1192" t="str">
        <f>VLOOKUP(Table7[[#This Row],[Customer_ID]],Table1[#All],6,FALSE)</f>
        <v>Texas</v>
      </c>
      <c r="L1192" t="str">
        <f>VLOOKUP(Table7[[#This Row],[Customer_ID]],Table1[#All],7,FALSE)</f>
        <v>USA</v>
      </c>
      <c r="M1192" t="str">
        <f>VLOOKUP(Table7[[#This Row],[Customer_ID]],Table1[#All],8,FALSE)</f>
        <v>Silver</v>
      </c>
      <c r="N1192" t="s">
        <v>1543</v>
      </c>
      <c r="O1192" t="str">
        <f>VLOOKUP(Table7[[#This Row],[Product_ID]],Table4_2[#All],3,FALSE)</f>
        <v>Electronics</v>
      </c>
      <c r="P1192" t="str">
        <f>VLOOKUP(Table7[[#This Row],[Product_ID]],Table4_2[#All],4,FALSE)</f>
        <v>Computer</v>
      </c>
      <c r="Q1192">
        <f>VLOOKUP(Table7[[#This Row],[Product_ID]],Table4_2[#All],5,FALSE)</f>
        <v>112.42</v>
      </c>
      <c r="R1192">
        <f>VLOOKUP(Table7[[#This Row],[Product_ID]],Table4_2[#All],6,FALSE)</f>
        <v>416</v>
      </c>
      <c r="S1192" t="s">
        <v>1786</v>
      </c>
      <c r="T1192" t="str">
        <f>VLOOKUP(Table7[[#This Row],[Store_ID]],Table5[#All],2,FALSE)</f>
        <v>Moore, Padilla and Butler</v>
      </c>
      <c r="U1192" t="str">
        <f>VLOOKUP(Table7[[#This Row],[Store_ID]],Table5[#All],3,FALSE)</f>
        <v>South</v>
      </c>
      <c r="V1192" t="str">
        <f>VLOOKUP(Table7[[#This Row],[Store_ID]],Table5[#All],4,FALSE)</f>
        <v>East Johnstad</v>
      </c>
      <c r="W1192" t="str">
        <f>VLOOKUP(Table7[[#This Row],[Store_ID]],Table5[#All],5,FALSE)</f>
        <v>Flagship</v>
      </c>
      <c r="X1192">
        <v>2</v>
      </c>
      <c r="Y1192">
        <v>540.48</v>
      </c>
      <c r="Z1192">
        <v>0.28999999999999998</v>
      </c>
      <c r="AA1192" t="s">
        <v>1824</v>
      </c>
      <c r="AB1192">
        <v>767.48159999999996</v>
      </c>
    </row>
    <row r="1193" spans="1:28" x14ac:dyDescent="0.25">
      <c r="A1193" t="s">
        <v>3017</v>
      </c>
      <c r="B1193" s="2">
        <v>45936</v>
      </c>
      <c r="C1193" t="s">
        <v>857</v>
      </c>
      <c r="D1193" t="str">
        <f>VLOOKUP(Table7[[#This Row],[Customer_ID]],Table1[#All],2,FALSE)</f>
        <v>Tyrone Olson</v>
      </c>
      <c r="E1193">
        <f t="shared" si="55"/>
        <v>6</v>
      </c>
      <c r="F1193">
        <f t="shared" si="56"/>
        <v>10</v>
      </c>
      <c r="G1193">
        <f t="shared" si="57"/>
        <v>2025</v>
      </c>
      <c r="H1193">
        <f>VLOOKUP(Table7[[#This Row],[Customer_ID]],Table1[#All],3,FALSE)</f>
        <v>45</v>
      </c>
      <c r="I1193" t="str">
        <f>VLOOKUP(Table7[[#This Row],[Customer_ID]],Table1[#All],4,FALSE)</f>
        <v>Female</v>
      </c>
      <c r="J1193" t="str">
        <f>VLOOKUP(Table7[[#This Row],[Customer_ID]],Table1[#All],5,FALSE)</f>
        <v>Emilytown</v>
      </c>
      <c r="K1193" t="str">
        <f>VLOOKUP(Table7[[#This Row],[Customer_ID]],Table1[#All],6,FALSE)</f>
        <v>California</v>
      </c>
      <c r="L1193" t="str">
        <f>VLOOKUP(Table7[[#This Row],[Customer_ID]],Table1[#All],7,FALSE)</f>
        <v>USA</v>
      </c>
      <c r="M1193" t="str">
        <f>VLOOKUP(Table7[[#This Row],[Customer_ID]],Table1[#All],8,FALSE)</f>
        <v>Silver</v>
      </c>
      <c r="N1193" t="s">
        <v>1666</v>
      </c>
      <c r="O1193" t="str">
        <f>VLOOKUP(Table7[[#This Row],[Product_ID]],Table4_2[#All],3,FALSE)</f>
        <v>Beauty</v>
      </c>
      <c r="P1193" t="str">
        <f>VLOOKUP(Table7[[#This Row],[Product_ID]],Table4_2[#All],4,FALSE)</f>
        <v>Haircare</v>
      </c>
      <c r="Q1193">
        <f>VLOOKUP(Table7[[#This Row],[Product_ID]],Table4_2[#All],5,FALSE)</f>
        <v>17.309999999999999</v>
      </c>
      <c r="R1193">
        <f>VLOOKUP(Table7[[#This Row],[Product_ID]],Table4_2[#All],6,FALSE)</f>
        <v>399</v>
      </c>
      <c r="S1193" t="s">
        <v>1799</v>
      </c>
      <c r="T1193" t="str">
        <f>VLOOKUP(Table7[[#This Row],[Store_ID]],Table5[#All],2,FALSE)</f>
        <v>Mcdonald Inc</v>
      </c>
      <c r="U1193" t="str">
        <f>VLOOKUP(Table7[[#This Row],[Store_ID]],Table5[#All],3,FALSE)</f>
        <v>South</v>
      </c>
      <c r="V1193" t="str">
        <f>VLOOKUP(Table7[[#This Row],[Store_ID]],Table5[#All],4,FALSE)</f>
        <v>Christopherland</v>
      </c>
      <c r="W1193" t="str">
        <f>VLOOKUP(Table7[[#This Row],[Store_ID]],Table5[#All],5,FALSE)</f>
        <v>Outlet</v>
      </c>
      <c r="X1193">
        <v>2</v>
      </c>
      <c r="Y1193">
        <v>579.52</v>
      </c>
      <c r="Z1193">
        <v>0.01</v>
      </c>
      <c r="AA1193" t="s">
        <v>1826</v>
      </c>
      <c r="AB1193">
        <v>1147.4495999999999</v>
      </c>
    </row>
    <row r="1194" spans="1:28" x14ac:dyDescent="0.25">
      <c r="A1194" t="s">
        <v>3018</v>
      </c>
      <c r="B1194" s="2">
        <v>45622</v>
      </c>
      <c r="C1194" t="s">
        <v>110</v>
      </c>
      <c r="D1194" t="str">
        <f>VLOOKUP(Table7[[#This Row],[Customer_ID]],Table1[#All],2,FALSE)</f>
        <v>Amber Carlson</v>
      </c>
      <c r="E1194">
        <f t="shared" si="55"/>
        <v>26</v>
      </c>
      <c r="F1194">
        <f t="shared" si="56"/>
        <v>11</v>
      </c>
      <c r="G1194">
        <f t="shared" si="57"/>
        <v>2024</v>
      </c>
      <c r="H1194">
        <f>VLOOKUP(Table7[[#This Row],[Customer_ID]],Table1[#All],3,FALSE)</f>
        <v>18</v>
      </c>
      <c r="I1194" t="str">
        <f>VLOOKUP(Table7[[#This Row],[Customer_ID]],Table1[#All],4,FALSE)</f>
        <v>Female</v>
      </c>
      <c r="J1194" t="str">
        <f>VLOOKUP(Table7[[#This Row],[Customer_ID]],Table1[#All],5,FALSE)</f>
        <v>East Michellemouth</v>
      </c>
      <c r="K1194" t="str">
        <f>VLOOKUP(Table7[[#This Row],[Customer_ID]],Table1[#All],6,FALSE)</f>
        <v>Missouri</v>
      </c>
      <c r="L1194" t="str">
        <f>VLOOKUP(Table7[[#This Row],[Customer_ID]],Table1[#All],7,FALSE)</f>
        <v>USA</v>
      </c>
      <c r="M1194" t="str">
        <f>VLOOKUP(Table7[[#This Row],[Customer_ID]],Table1[#All],8,FALSE)</f>
        <v>Gold</v>
      </c>
      <c r="N1194" t="s">
        <v>1686</v>
      </c>
      <c r="O1194" t="str">
        <f>VLOOKUP(Table7[[#This Row],[Product_ID]],Table4_2[#All],3,FALSE)</f>
        <v>Clothing</v>
      </c>
      <c r="P1194" t="str">
        <f>VLOOKUP(Table7[[#This Row],[Product_ID]],Table4_2[#All],4,FALSE)</f>
        <v>Bottoms</v>
      </c>
      <c r="Q1194">
        <f>VLOOKUP(Table7[[#This Row],[Product_ID]],Table4_2[#All],5,FALSE)</f>
        <v>218.22</v>
      </c>
      <c r="R1194">
        <f>VLOOKUP(Table7[[#This Row],[Product_ID]],Table4_2[#All],6,FALSE)</f>
        <v>224</v>
      </c>
      <c r="S1194" t="s">
        <v>1807</v>
      </c>
      <c r="T1194" t="str">
        <f>VLOOKUP(Table7[[#This Row],[Store_ID]],Table5[#All],2,FALSE)</f>
        <v>Holloway Ltd</v>
      </c>
      <c r="U1194" t="str">
        <f>VLOOKUP(Table7[[#This Row],[Store_ID]],Table5[#All],3,FALSE)</f>
        <v>North</v>
      </c>
      <c r="V1194" t="str">
        <f>VLOOKUP(Table7[[#This Row],[Store_ID]],Table5[#All],4,FALSE)</f>
        <v>Bensonhaven</v>
      </c>
      <c r="W1194" t="str">
        <f>VLOOKUP(Table7[[#This Row],[Store_ID]],Table5[#All],5,FALSE)</f>
        <v>Flagship</v>
      </c>
      <c r="X1194">
        <v>4</v>
      </c>
      <c r="Y1194">
        <v>477.52</v>
      </c>
      <c r="Z1194">
        <v>7.0000000000000007E-2</v>
      </c>
      <c r="AA1194" t="s">
        <v>1826</v>
      </c>
      <c r="AB1194">
        <v>1776.3743999999999</v>
      </c>
    </row>
    <row r="1195" spans="1:28" x14ac:dyDescent="0.25">
      <c r="A1195" t="s">
        <v>3019</v>
      </c>
      <c r="B1195" s="2">
        <v>45705</v>
      </c>
      <c r="C1195" t="s">
        <v>827</v>
      </c>
      <c r="D1195" t="str">
        <f>VLOOKUP(Table7[[#This Row],[Customer_ID]],Table1[#All],2,FALSE)</f>
        <v>Beth Allen</v>
      </c>
      <c r="E1195">
        <f t="shared" si="55"/>
        <v>17</v>
      </c>
      <c r="F1195">
        <f t="shared" si="56"/>
        <v>2</v>
      </c>
      <c r="G1195">
        <f t="shared" si="57"/>
        <v>2025</v>
      </c>
      <c r="H1195">
        <f>VLOOKUP(Table7[[#This Row],[Customer_ID]],Table1[#All],3,FALSE)</f>
        <v>32</v>
      </c>
      <c r="I1195" t="str">
        <f>VLOOKUP(Table7[[#This Row],[Customer_ID]],Table1[#All],4,FALSE)</f>
        <v>Female</v>
      </c>
      <c r="J1195" t="str">
        <f>VLOOKUP(Table7[[#This Row],[Customer_ID]],Table1[#All],5,FALSE)</f>
        <v>South Kathrynmouth</v>
      </c>
      <c r="K1195" t="str">
        <f>VLOOKUP(Table7[[#This Row],[Customer_ID]],Table1[#All],6,FALSE)</f>
        <v>Oklahoma</v>
      </c>
      <c r="L1195" t="str">
        <f>VLOOKUP(Table7[[#This Row],[Customer_ID]],Table1[#All],7,FALSE)</f>
        <v>USA</v>
      </c>
      <c r="M1195" t="str">
        <f>VLOOKUP(Table7[[#This Row],[Customer_ID]],Table1[#All],8,FALSE)</f>
        <v>Silver</v>
      </c>
      <c r="N1195" t="s">
        <v>1730</v>
      </c>
      <c r="O1195" t="str">
        <f>VLOOKUP(Table7[[#This Row],[Product_ID]],Table4_2[#All],3,FALSE)</f>
        <v>Clothing</v>
      </c>
      <c r="P1195" t="str">
        <f>VLOOKUP(Table7[[#This Row],[Product_ID]],Table4_2[#All],4,FALSE)</f>
        <v>Footwear</v>
      </c>
      <c r="Q1195">
        <f>VLOOKUP(Table7[[#This Row],[Product_ID]],Table4_2[#All],5,FALSE)</f>
        <v>438.25</v>
      </c>
      <c r="R1195">
        <f>VLOOKUP(Table7[[#This Row],[Product_ID]],Table4_2[#All],6,FALSE)</f>
        <v>496</v>
      </c>
      <c r="S1195" t="s">
        <v>1776</v>
      </c>
      <c r="T1195" t="str">
        <f>VLOOKUP(Table7[[#This Row],[Store_ID]],Table5[#All],2,FALSE)</f>
        <v>Benson-Elliott</v>
      </c>
      <c r="U1195" t="str">
        <f>VLOOKUP(Table7[[#This Row],[Store_ID]],Table5[#All],3,FALSE)</f>
        <v>East</v>
      </c>
      <c r="V1195" t="str">
        <f>VLOOKUP(Table7[[#This Row],[Store_ID]],Table5[#All],4,FALSE)</f>
        <v>Port Josephberg</v>
      </c>
      <c r="W1195" t="str">
        <f>VLOOKUP(Table7[[#This Row],[Store_ID]],Table5[#All],5,FALSE)</f>
        <v>Online</v>
      </c>
      <c r="X1195">
        <v>3</v>
      </c>
      <c r="Y1195">
        <v>242.58</v>
      </c>
      <c r="Z1195">
        <v>0.25</v>
      </c>
      <c r="AA1195" t="s">
        <v>1824</v>
      </c>
      <c r="AB1195">
        <v>545.80500000000006</v>
      </c>
    </row>
    <row r="1196" spans="1:28" x14ac:dyDescent="0.25">
      <c r="A1196" t="s">
        <v>3020</v>
      </c>
      <c r="B1196" s="2">
        <v>45250</v>
      </c>
      <c r="C1196" t="s">
        <v>1148</v>
      </c>
      <c r="D1196" t="str">
        <f>VLOOKUP(Table7[[#This Row],[Customer_ID]],Table1[#All],2,FALSE)</f>
        <v>Melinda Johnson</v>
      </c>
      <c r="E1196">
        <f t="shared" si="55"/>
        <v>20</v>
      </c>
      <c r="F1196">
        <f t="shared" si="56"/>
        <v>11</v>
      </c>
      <c r="G1196">
        <f t="shared" si="57"/>
        <v>2023</v>
      </c>
      <c r="H1196">
        <f>VLOOKUP(Table7[[#This Row],[Customer_ID]],Table1[#All],3,FALSE)</f>
        <v>51</v>
      </c>
      <c r="I1196" t="str">
        <f>VLOOKUP(Table7[[#This Row],[Customer_ID]],Table1[#All],4,FALSE)</f>
        <v>Male</v>
      </c>
      <c r="J1196" t="str">
        <f>VLOOKUP(Table7[[#This Row],[Customer_ID]],Table1[#All],5,FALSE)</f>
        <v>Kaufmanfurt</v>
      </c>
      <c r="K1196" t="str">
        <f>VLOOKUP(Table7[[#This Row],[Customer_ID]],Table1[#All],6,FALSE)</f>
        <v>Ohio</v>
      </c>
      <c r="L1196" t="str">
        <f>VLOOKUP(Table7[[#This Row],[Customer_ID]],Table1[#All],7,FALSE)</f>
        <v>USA</v>
      </c>
      <c r="M1196" t="str">
        <f>VLOOKUP(Table7[[#This Row],[Customer_ID]],Table1[#All],8,FALSE)</f>
        <v>Bronze</v>
      </c>
      <c r="N1196" t="s">
        <v>1600</v>
      </c>
      <c r="O1196" t="str">
        <f>VLOOKUP(Table7[[#This Row],[Product_ID]],Table4_2[#All],3,FALSE)</f>
        <v>Electronics</v>
      </c>
      <c r="P1196" t="str">
        <f>VLOOKUP(Table7[[#This Row],[Product_ID]],Table4_2[#All],4,FALSE)</f>
        <v>Audio</v>
      </c>
      <c r="Q1196">
        <f>VLOOKUP(Table7[[#This Row],[Product_ID]],Table4_2[#All],5,FALSE)</f>
        <v>322.41000000000003</v>
      </c>
      <c r="R1196">
        <f>VLOOKUP(Table7[[#This Row],[Product_ID]],Table4_2[#All],6,FALSE)</f>
        <v>213</v>
      </c>
      <c r="S1196" t="s">
        <v>1807</v>
      </c>
      <c r="T1196" t="str">
        <f>VLOOKUP(Table7[[#This Row],[Store_ID]],Table5[#All],2,FALSE)</f>
        <v>Holloway Ltd</v>
      </c>
      <c r="U1196" t="str">
        <f>VLOOKUP(Table7[[#This Row],[Store_ID]],Table5[#All],3,FALSE)</f>
        <v>North</v>
      </c>
      <c r="V1196" t="str">
        <f>VLOOKUP(Table7[[#This Row],[Store_ID]],Table5[#All],4,FALSE)</f>
        <v>Bensonhaven</v>
      </c>
      <c r="W1196" t="str">
        <f>VLOOKUP(Table7[[#This Row],[Store_ID]],Table5[#All],5,FALSE)</f>
        <v>Flagship</v>
      </c>
      <c r="X1196">
        <v>2</v>
      </c>
      <c r="Y1196">
        <v>519.29999999999995</v>
      </c>
      <c r="Z1196">
        <v>0.09</v>
      </c>
      <c r="AA1196" t="s">
        <v>1826</v>
      </c>
      <c r="AB1196">
        <v>945.12599999999998</v>
      </c>
    </row>
    <row r="1197" spans="1:28" x14ac:dyDescent="0.25">
      <c r="A1197" t="s">
        <v>3021</v>
      </c>
      <c r="B1197" s="2">
        <v>45684</v>
      </c>
      <c r="C1197" t="s">
        <v>1510</v>
      </c>
      <c r="D1197" t="str">
        <f>VLOOKUP(Table7[[#This Row],[Customer_ID]],Table1[#All],2,FALSE)</f>
        <v>Kaitlin Brown</v>
      </c>
      <c r="E1197">
        <f t="shared" si="55"/>
        <v>27</v>
      </c>
      <c r="F1197">
        <f t="shared" si="56"/>
        <v>1</v>
      </c>
      <c r="G1197">
        <f t="shared" si="57"/>
        <v>2025</v>
      </c>
      <c r="H1197">
        <f>VLOOKUP(Table7[[#This Row],[Customer_ID]],Table1[#All],3,FALSE)</f>
        <v>52</v>
      </c>
      <c r="I1197" t="str">
        <f>VLOOKUP(Table7[[#This Row],[Customer_ID]],Table1[#All],4,FALSE)</f>
        <v>Female</v>
      </c>
      <c r="J1197" t="str">
        <f>VLOOKUP(Table7[[#This Row],[Customer_ID]],Table1[#All],5,FALSE)</f>
        <v>Kellyberg</v>
      </c>
      <c r="K1197" t="str">
        <f>VLOOKUP(Table7[[#This Row],[Customer_ID]],Table1[#All],6,FALSE)</f>
        <v>South Dakota</v>
      </c>
      <c r="L1197" t="str">
        <f>VLOOKUP(Table7[[#This Row],[Customer_ID]],Table1[#All],7,FALSE)</f>
        <v>USA</v>
      </c>
      <c r="M1197" t="str">
        <f>VLOOKUP(Table7[[#This Row],[Customer_ID]],Table1[#All],8,FALSE)</f>
        <v>Gold</v>
      </c>
      <c r="N1197" t="s">
        <v>1736</v>
      </c>
      <c r="O1197" t="str">
        <f>VLOOKUP(Table7[[#This Row],[Product_ID]],Table4_2[#All],3,FALSE)</f>
        <v>Beauty</v>
      </c>
      <c r="P1197" t="str">
        <f>VLOOKUP(Table7[[#This Row],[Product_ID]],Table4_2[#All],4,FALSE)</f>
        <v>Skincare</v>
      </c>
      <c r="Q1197">
        <f>VLOOKUP(Table7[[#This Row],[Product_ID]],Table4_2[#All],5,FALSE)</f>
        <v>358.47</v>
      </c>
      <c r="R1197">
        <f>VLOOKUP(Table7[[#This Row],[Product_ID]],Table4_2[#All],6,FALSE)</f>
        <v>213</v>
      </c>
      <c r="S1197" t="s">
        <v>1792</v>
      </c>
      <c r="T1197" t="str">
        <f>VLOOKUP(Table7[[#This Row],[Store_ID]],Table5[#All],2,FALSE)</f>
        <v>Aguirre-Keller</v>
      </c>
      <c r="U1197" t="str">
        <f>VLOOKUP(Table7[[#This Row],[Store_ID]],Table5[#All],3,FALSE)</f>
        <v>South</v>
      </c>
      <c r="V1197" t="str">
        <f>VLOOKUP(Table7[[#This Row],[Store_ID]],Table5[#All],4,FALSE)</f>
        <v>Lake Michael</v>
      </c>
      <c r="W1197" t="str">
        <f>VLOOKUP(Table7[[#This Row],[Store_ID]],Table5[#All],5,FALSE)</f>
        <v>Online</v>
      </c>
      <c r="X1197">
        <v>3</v>
      </c>
      <c r="Y1197">
        <v>845.67</v>
      </c>
      <c r="Z1197">
        <v>0.12</v>
      </c>
      <c r="AA1197" t="s">
        <v>1829</v>
      </c>
      <c r="AB1197">
        <v>2232.5688</v>
      </c>
    </row>
    <row r="1198" spans="1:28" x14ac:dyDescent="0.25">
      <c r="A1198" t="s">
        <v>3022</v>
      </c>
      <c r="B1198" s="2">
        <v>45395</v>
      </c>
      <c r="C1198" t="s">
        <v>963</v>
      </c>
      <c r="D1198" t="str">
        <f>VLOOKUP(Table7[[#This Row],[Customer_ID]],Table1[#All],2,FALSE)</f>
        <v>Roberta Green</v>
      </c>
      <c r="E1198">
        <f t="shared" si="55"/>
        <v>13</v>
      </c>
      <c r="F1198">
        <f t="shared" si="56"/>
        <v>4</v>
      </c>
      <c r="G1198">
        <f t="shared" si="57"/>
        <v>2024</v>
      </c>
      <c r="H1198">
        <f>VLOOKUP(Table7[[#This Row],[Customer_ID]],Table1[#All],3,FALSE)</f>
        <v>64</v>
      </c>
      <c r="I1198" t="str">
        <f>VLOOKUP(Table7[[#This Row],[Customer_ID]],Table1[#All],4,FALSE)</f>
        <v>Male</v>
      </c>
      <c r="J1198" t="str">
        <f>VLOOKUP(Table7[[#This Row],[Customer_ID]],Table1[#All],5,FALSE)</f>
        <v>West Joseph</v>
      </c>
      <c r="K1198" t="str">
        <f>VLOOKUP(Table7[[#This Row],[Customer_ID]],Table1[#All],6,FALSE)</f>
        <v>Washington</v>
      </c>
      <c r="L1198" t="str">
        <f>VLOOKUP(Table7[[#This Row],[Customer_ID]],Table1[#All],7,FALSE)</f>
        <v>USA</v>
      </c>
      <c r="M1198" t="str">
        <f>VLOOKUP(Table7[[#This Row],[Customer_ID]],Table1[#All],8,FALSE)</f>
        <v>Platinum</v>
      </c>
      <c r="N1198" t="s">
        <v>1658</v>
      </c>
      <c r="O1198" t="str">
        <f>VLOOKUP(Table7[[#This Row],[Product_ID]],Table4_2[#All],3,FALSE)</f>
        <v>Home</v>
      </c>
      <c r="P1198" t="str">
        <f>VLOOKUP(Table7[[#This Row],[Product_ID]],Table4_2[#All],4,FALSE)</f>
        <v>Decor</v>
      </c>
      <c r="Q1198">
        <f>VLOOKUP(Table7[[#This Row],[Product_ID]],Table4_2[#All],5,FALSE)</f>
        <v>81.75</v>
      </c>
      <c r="R1198">
        <f>VLOOKUP(Table7[[#This Row],[Product_ID]],Table4_2[#All],6,FALSE)</f>
        <v>226.05</v>
      </c>
      <c r="S1198" t="s">
        <v>1804</v>
      </c>
      <c r="T1198" t="str">
        <f>VLOOKUP(Table7[[#This Row],[Store_ID]],Table5[#All],2,FALSE)</f>
        <v>Frederick-Wright</v>
      </c>
      <c r="U1198" t="str">
        <f>VLOOKUP(Table7[[#This Row],[Store_ID]],Table5[#All],3,FALSE)</f>
        <v>West</v>
      </c>
      <c r="V1198" t="str">
        <f>VLOOKUP(Table7[[#This Row],[Store_ID]],Table5[#All],4,FALSE)</f>
        <v>New Jimmymouth</v>
      </c>
      <c r="W1198" t="str">
        <f>VLOOKUP(Table7[[#This Row],[Store_ID]],Table5[#All],5,FALSE)</f>
        <v>Flagship</v>
      </c>
      <c r="X1198">
        <v>4</v>
      </c>
      <c r="Y1198">
        <v>750.26</v>
      </c>
      <c r="Z1198">
        <v>0.01</v>
      </c>
      <c r="AA1198" t="s">
        <v>1826</v>
      </c>
      <c r="AB1198">
        <v>2971.0295999999998</v>
      </c>
    </row>
    <row r="1199" spans="1:28" x14ac:dyDescent="0.25">
      <c r="A1199" t="s">
        <v>3023</v>
      </c>
      <c r="B1199" s="2">
        <v>45382</v>
      </c>
      <c r="C1199" t="s">
        <v>1044</v>
      </c>
      <c r="D1199" t="str">
        <f>VLOOKUP(Table7[[#This Row],[Customer_ID]],Table1[#All],2,FALSE)</f>
        <v>Dr. Lindsay Hanna</v>
      </c>
      <c r="E1199">
        <f t="shared" si="55"/>
        <v>31</v>
      </c>
      <c r="F1199">
        <f t="shared" si="56"/>
        <v>3</v>
      </c>
      <c r="G1199">
        <f t="shared" si="57"/>
        <v>2024</v>
      </c>
      <c r="H1199">
        <f>VLOOKUP(Table7[[#This Row],[Customer_ID]],Table1[#All],3,FALSE)</f>
        <v>34</v>
      </c>
      <c r="I1199" t="str">
        <f>VLOOKUP(Table7[[#This Row],[Customer_ID]],Table1[#All],4,FALSE)</f>
        <v>Female</v>
      </c>
      <c r="J1199" t="str">
        <f>VLOOKUP(Table7[[#This Row],[Customer_ID]],Table1[#All],5,FALSE)</f>
        <v>New Paulstad</v>
      </c>
      <c r="K1199" t="str">
        <f>VLOOKUP(Table7[[#This Row],[Customer_ID]],Table1[#All],6,FALSE)</f>
        <v>Hawaii</v>
      </c>
      <c r="L1199" t="str">
        <f>VLOOKUP(Table7[[#This Row],[Customer_ID]],Table1[#All],7,FALSE)</f>
        <v>USA</v>
      </c>
      <c r="M1199" t="str">
        <f>VLOOKUP(Table7[[#This Row],[Customer_ID]],Table1[#All],8,FALSE)</f>
        <v>Bronze</v>
      </c>
      <c r="N1199" t="s">
        <v>1732</v>
      </c>
      <c r="O1199" t="str">
        <f>VLOOKUP(Table7[[#This Row],[Product_ID]],Table4_2[#All],3,FALSE)</f>
        <v>Home</v>
      </c>
      <c r="P1199" t="str">
        <f>VLOOKUP(Table7[[#This Row],[Product_ID]],Table4_2[#All],4,FALSE)</f>
        <v>Appliances</v>
      </c>
      <c r="Q1199">
        <f>VLOOKUP(Table7[[#This Row],[Product_ID]],Table4_2[#All],5,FALSE)</f>
        <v>447.43</v>
      </c>
      <c r="R1199">
        <f>VLOOKUP(Table7[[#This Row],[Product_ID]],Table4_2[#All],6,FALSE)</f>
        <v>191</v>
      </c>
      <c r="S1199" t="s">
        <v>1794</v>
      </c>
      <c r="T1199" t="str">
        <f>VLOOKUP(Table7[[#This Row],[Store_ID]],Table5[#All],2,FALSE)</f>
        <v>Thomas, Bridges and Harris</v>
      </c>
      <c r="U1199" t="str">
        <f>VLOOKUP(Table7[[#This Row],[Store_ID]],Table5[#All],3,FALSE)</f>
        <v>North</v>
      </c>
      <c r="V1199" t="str">
        <f>VLOOKUP(Table7[[#This Row],[Store_ID]],Table5[#All],4,FALSE)</f>
        <v>Sabrinatown</v>
      </c>
      <c r="W1199" t="str">
        <f>VLOOKUP(Table7[[#This Row],[Store_ID]],Table5[#All],5,FALSE)</f>
        <v>Online</v>
      </c>
      <c r="X1199">
        <v>4</v>
      </c>
      <c r="Y1199">
        <v>294.38</v>
      </c>
      <c r="Z1199">
        <v>0.2</v>
      </c>
      <c r="AA1199" t="s">
        <v>1824</v>
      </c>
      <c r="AB1199">
        <v>942.01600000000008</v>
      </c>
    </row>
    <row r="1200" spans="1:28" x14ac:dyDescent="0.25">
      <c r="A1200" t="s">
        <v>3024</v>
      </c>
      <c r="B1200" s="2">
        <v>45919</v>
      </c>
      <c r="C1200" t="s">
        <v>347</v>
      </c>
      <c r="D1200" t="str">
        <f>VLOOKUP(Table7[[#This Row],[Customer_ID]],Table1[#All],2,FALSE)</f>
        <v>David Cobb</v>
      </c>
      <c r="E1200">
        <f t="shared" si="55"/>
        <v>19</v>
      </c>
      <c r="F1200">
        <f t="shared" si="56"/>
        <v>9</v>
      </c>
      <c r="G1200">
        <f t="shared" si="57"/>
        <v>2025</v>
      </c>
      <c r="H1200">
        <f>VLOOKUP(Table7[[#This Row],[Customer_ID]],Table1[#All],3,FALSE)</f>
        <v>36</v>
      </c>
      <c r="I1200" t="str">
        <f>VLOOKUP(Table7[[#This Row],[Customer_ID]],Table1[#All],4,FALSE)</f>
        <v>Male</v>
      </c>
      <c r="J1200" t="str">
        <f>VLOOKUP(Table7[[#This Row],[Customer_ID]],Table1[#All],5,FALSE)</f>
        <v>Lake Thomas</v>
      </c>
      <c r="K1200" t="str">
        <f>VLOOKUP(Table7[[#This Row],[Customer_ID]],Table1[#All],6,FALSE)</f>
        <v>South Dakota</v>
      </c>
      <c r="L1200" t="str">
        <f>VLOOKUP(Table7[[#This Row],[Customer_ID]],Table1[#All],7,FALSE)</f>
        <v>USA</v>
      </c>
      <c r="M1200" t="str">
        <f>VLOOKUP(Table7[[#This Row],[Customer_ID]],Table1[#All],8,FALSE)</f>
        <v>Silver</v>
      </c>
      <c r="N1200" t="s">
        <v>1740</v>
      </c>
      <c r="O1200" t="str">
        <f>VLOOKUP(Table7[[#This Row],[Product_ID]],Table4_2[#All],3,FALSE)</f>
        <v>Clothing</v>
      </c>
      <c r="P1200" t="str">
        <f>VLOOKUP(Table7[[#This Row],[Product_ID]],Table4_2[#All],4,FALSE)</f>
        <v>Outerwear</v>
      </c>
      <c r="Q1200">
        <f>VLOOKUP(Table7[[#This Row],[Product_ID]],Table4_2[#All],5,FALSE)</f>
        <v>358.47</v>
      </c>
      <c r="R1200">
        <f>VLOOKUP(Table7[[#This Row],[Product_ID]],Table4_2[#All],6,FALSE)</f>
        <v>143</v>
      </c>
      <c r="S1200" t="s">
        <v>1761</v>
      </c>
      <c r="T1200" t="str">
        <f>VLOOKUP(Table7[[#This Row],[Store_ID]],Table5[#All],2,FALSE)</f>
        <v>Black-Horn</v>
      </c>
      <c r="U1200" t="str">
        <f>VLOOKUP(Table7[[#This Row],[Store_ID]],Table5[#All],3,FALSE)</f>
        <v>South</v>
      </c>
      <c r="V1200" t="str">
        <f>VLOOKUP(Table7[[#This Row],[Store_ID]],Table5[#All],4,FALSE)</f>
        <v>North Nancyview</v>
      </c>
      <c r="W1200" t="str">
        <f>VLOOKUP(Table7[[#This Row],[Store_ID]],Table5[#All],5,FALSE)</f>
        <v>Outlet</v>
      </c>
      <c r="X1200">
        <v>3</v>
      </c>
      <c r="Y1200">
        <v>583.52</v>
      </c>
      <c r="Z1200">
        <v>7.0000000000000007E-2</v>
      </c>
      <c r="AA1200" t="s">
        <v>1826</v>
      </c>
      <c r="AB1200">
        <v>1628.0208</v>
      </c>
    </row>
    <row r="1201" spans="1:28" x14ac:dyDescent="0.25">
      <c r="A1201" t="s">
        <v>3025</v>
      </c>
      <c r="B1201" s="2">
        <v>45453</v>
      </c>
      <c r="C1201" t="s">
        <v>1449</v>
      </c>
      <c r="D1201" t="str">
        <f>VLOOKUP(Table7[[#This Row],[Customer_ID]],Table1[#All],2,FALSE)</f>
        <v>Manuel Fisher</v>
      </c>
      <c r="E1201">
        <f t="shared" si="55"/>
        <v>10</v>
      </c>
      <c r="F1201">
        <f t="shared" si="56"/>
        <v>6</v>
      </c>
      <c r="G1201">
        <f t="shared" si="57"/>
        <v>2024</v>
      </c>
      <c r="H1201">
        <f>VLOOKUP(Table7[[#This Row],[Customer_ID]],Table1[#All],3,FALSE)</f>
        <v>21</v>
      </c>
      <c r="I1201" t="str">
        <f>VLOOKUP(Table7[[#This Row],[Customer_ID]],Table1[#All],4,FALSE)</f>
        <v>Female</v>
      </c>
      <c r="J1201" t="str">
        <f>VLOOKUP(Table7[[#This Row],[Customer_ID]],Table1[#All],5,FALSE)</f>
        <v>Kanebury</v>
      </c>
      <c r="K1201" t="str">
        <f>VLOOKUP(Table7[[#This Row],[Customer_ID]],Table1[#All],6,FALSE)</f>
        <v>New Hampshire</v>
      </c>
      <c r="L1201" t="str">
        <f>VLOOKUP(Table7[[#This Row],[Customer_ID]],Table1[#All],7,FALSE)</f>
        <v>USA</v>
      </c>
      <c r="M1201" t="str">
        <f>VLOOKUP(Table7[[#This Row],[Customer_ID]],Table1[#All],8,FALSE)</f>
        <v>Gold</v>
      </c>
      <c r="N1201" t="s">
        <v>1726</v>
      </c>
      <c r="O1201" t="str">
        <f>VLOOKUP(Table7[[#This Row],[Product_ID]],Table4_2[#All],3,FALSE)</f>
        <v>Beauty</v>
      </c>
      <c r="P1201" t="str">
        <f>VLOOKUP(Table7[[#This Row],[Product_ID]],Table4_2[#All],4,FALSE)</f>
        <v>Makeup</v>
      </c>
      <c r="Q1201">
        <f>VLOOKUP(Table7[[#This Row],[Product_ID]],Table4_2[#All],5,FALSE)</f>
        <v>183.04</v>
      </c>
      <c r="R1201">
        <f>VLOOKUP(Table7[[#This Row],[Product_ID]],Table4_2[#All],6,FALSE)</f>
        <v>457</v>
      </c>
      <c r="S1201" t="s">
        <v>1804</v>
      </c>
      <c r="T1201" t="str">
        <f>VLOOKUP(Table7[[#This Row],[Store_ID]],Table5[#All],2,FALSE)</f>
        <v>Frederick-Wright</v>
      </c>
      <c r="U1201" t="str">
        <f>VLOOKUP(Table7[[#This Row],[Store_ID]],Table5[#All],3,FALSE)</f>
        <v>West</v>
      </c>
      <c r="V1201" t="str">
        <f>VLOOKUP(Table7[[#This Row],[Store_ID]],Table5[#All],4,FALSE)</f>
        <v>New Jimmymouth</v>
      </c>
      <c r="W1201" t="str">
        <f>VLOOKUP(Table7[[#This Row],[Store_ID]],Table5[#All],5,FALSE)</f>
        <v>Flagship</v>
      </c>
      <c r="X1201">
        <v>2</v>
      </c>
      <c r="Y1201">
        <v>635.22</v>
      </c>
      <c r="Z1201">
        <v>0.3</v>
      </c>
      <c r="AA1201" t="s">
        <v>1829</v>
      </c>
      <c r="AB1201">
        <v>889.30799999999999</v>
      </c>
    </row>
    <row r="1202" spans="1:28" x14ac:dyDescent="0.25">
      <c r="A1202" t="s">
        <v>3026</v>
      </c>
      <c r="B1202" s="2">
        <v>45313</v>
      </c>
      <c r="C1202" t="s">
        <v>1328</v>
      </c>
      <c r="D1202" t="str">
        <f>VLOOKUP(Table7[[#This Row],[Customer_ID]],Table1[#All],2,FALSE)</f>
        <v>Samuel Mullins</v>
      </c>
      <c r="E1202">
        <f t="shared" si="55"/>
        <v>22</v>
      </c>
      <c r="F1202">
        <f t="shared" si="56"/>
        <v>1</v>
      </c>
      <c r="G1202">
        <f t="shared" si="57"/>
        <v>2024</v>
      </c>
      <c r="H1202">
        <f>VLOOKUP(Table7[[#This Row],[Customer_ID]],Table1[#All],3,FALSE)</f>
        <v>27</v>
      </c>
      <c r="I1202" t="str">
        <f>VLOOKUP(Table7[[#This Row],[Customer_ID]],Table1[#All],4,FALSE)</f>
        <v>Female</v>
      </c>
      <c r="J1202" t="str">
        <f>VLOOKUP(Table7[[#This Row],[Customer_ID]],Table1[#All],5,FALSE)</f>
        <v>Hartmouth</v>
      </c>
      <c r="K1202" t="str">
        <f>VLOOKUP(Table7[[#This Row],[Customer_ID]],Table1[#All],6,FALSE)</f>
        <v>Louisiana</v>
      </c>
      <c r="L1202" t="str">
        <f>VLOOKUP(Table7[[#This Row],[Customer_ID]],Table1[#All],7,FALSE)</f>
        <v>USA</v>
      </c>
      <c r="M1202" t="str">
        <f>VLOOKUP(Table7[[#This Row],[Customer_ID]],Table1[#All],8,FALSE)</f>
        <v>Bronze</v>
      </c>
      <c r="N1202" t="s">
        <v>1680</v>
      </c>
      <c r="O1202" t="str">
        <f>VLOOKUP(Table7[[#This Row],[Product_ID]],Table4_2[#All],3,FALSE)</f>
        <v>Beauty</v>
      </c>
      <c r="P1202" t="str">
        <f>VLOOKUP(Table7[[#This Row],[Product_ID]],Table4_2[#All],4,FALSE)</f>
        <v>Haircare</v>
      </c>
      <c r="Q1202">
        <f>VLOOKUP(Table7[[#This Row],[Product_ID]],Table4_2[#All],5,FALSE)</f>
        <v>340.39</v>
      </c>
      <c r="R1202">
        <f>VLOOKUP(Table7[[#This Row],[Product_ID]],Table4_2[#All],6,FALSE)</f>
        <v>177</v>
      </c>
      <c r="S1202" t="s">
        <v>1761</v>
      </c>
      <c r="T1202" t="str">
        <f>VLOOKUP(Table7[[#This Row],[Store_ID]],Table5[#All],2,FALSE)</f>
        <v>Black-Horn</v>
      </c>
      <c r="U1202" t="str">
        <f>VLOOKUP(Table7[[#This Row],[Store_ID]],Table5[#All],3,FALSE)</f>
        <v>South</v>
      </c>
      <c r="V1202" t="str">
        <f>VLOOKUP(Table7[[#This Row],[Store_ID]],Table5[#All],4,FALSE)</f>
        <v>North Nancyview</v>
      </c>
      <c r="W1202" t="str">
        <f>VLOOKUP(Table7[[#This Row],[Store_ID]],Table5[#All],5,FALSE)</f>
        <v>Outlet</v>
      </c>
      <c r="X1202">
        <v>1</v>
      </c>
      <c r="Y1202">
        <v>743.55</v>
      </c>
      <c r="Z1202">
        <v>0.11</v>
      </c>
      <c r="AA1202" t="s">
        <v>1829</v>
      </c>
      <c r="AB1202">
        <v>661.7595</v>
      </c>
    </row>
    <row r="1203" spans="1:28" x14ac:dyDescent="0.25">
      <c r="A1203" t="s">
        <v>3027</v>
      </c>
      <c r="B1203" s="2">
        <v>45377</v>
      </c>
      <c r="C1203" t="s">
        <v>360</v>
      </c>
      <c r="D1203" t="str">
        <f>VLOOKUP(Table7[[#This Row],[Customer_ID]],Table1[#All],2,FALSE)</f>
        <v>Colleen Maynard</v>
      </c>
      <c r="E1203">
        <f t="shared" si="55"/>
        <v>26</v>
      </c>
      <c r="F1203">
        <f t="shared" si="56"/>
        <v>3</v>
      </c>
      <c r="G1203">
        <f t="shared" si="57"/>
        <v>2024</v>
      </c>
      <c r="H1203">
        <f>VLOOKUP(Table7[[#This Row],[Customer_ID]],Table1[#All],3,FALSE)</f>
        <v>29</v>
      </c>
      <c r="I1203" t="str">
        <f>VLOOKUP(Table7[[#This Row],[Customer_ID]],Table1[#All],4,FALSE)</f>
        <v>Male</v>
      </c>
      <c r="J1203" t="str">
        <f>VLOOKUP(Table7[[#This Row],[Customer_ID]],Table1[#All],5,FALSE)</f>
        <v>Singletonmouth</v>
      </c>
      <c r="K1203" t="str">
        <f>VLOOKUP(Table7[[#This Row],[Customer_ID]],Table1[#All],6,FALSE)</f>
        <v>Utah</v>
      </c>
      <c r="L1203" t="str">
        <f>VLOOKUP(Table7[[#This Row],[Customer_ID]],Table1[#All],7,FALSE)</f>
        <v>USA</v>
      </c>
      <c r="M1203" t="str">
        <f>VLOOKUP(Table7[[#This Row],[Customer_ID]],Table1[#All],8,FALSE)</f>
        <v>Gold</v>
      </c>
      <c r="N1203" t="s">
        <v>1636</v>
      </c>
      <c r="O1203" t="str">
        <f>VLOOKUP(Table7[[#This Row],[Product_ID]],Table4_2[#All],3,FALSE)</f>
        <v>Sports</v>
      </c>
      <c r="P1203" t="str">
        <f>VLOOKUP(Table7[[#This Row],[Product_ID]],Table4_2[#All],4,FALSE)</f>
        <v>Fitness</v>
      </c>
      <c r="Q1203">
        <f>VLOOKUP(Table7[[#This Row],[Product_ID]],Table4_2[#All],5,FALSE)</f>
        <v>167.12</v>
      </c>
      <c r="R1203">
        <f>VLOOKUP(Table7[[#This Row],[Product_ID]],Table4_2[#All],6,FALSE)</f>
        <v>316</v>
      </c>
      <c r="S1203" t="s">
        <v>1766</v>
      </c>
      <c r="T1203" t="str">
        <f>VLOOKUP(Table7[[#This Row],[Store_ID]],Table5[#All],2,FALSE)</f>
        <v>Johnson-Wright</v>
      </c>
      <c r="U1203" t="str">
        <f>VLOOKUP(Table7[[#This Row],[Store_ID]],Table5[#All],3,FALSE)</f>
        <v>North</v>
      </c>
      <c r="V1203" t="str">
        <f>VLOOKUP(Table7[[#This Row],[Store_ID]],Table5[#All],4,FALSE)</f>
        <v>Hoodberg</v>
      </c>
      <c r="W1203" t="str">
        <f>VLOOKUP(Table7[[#This Row],[Store_ID]],Table5[#All],5,FALSE)</f>
        <v>Outlet</v>
      </c>
      <c r="X1203">
        <v>4</v>
      </c>
      <c r="Y1203">
        <v>530.45000000000005</v>
      </c>
      <c r="Z1203">
        <v>0.13</v>
      </c>
      <c r="AA1203" t="s">
        <v>1824</v>
      </c>
      <c r="AB1203">
        <v>1845.9659999999999</v>
      </c>
    </row>
    <row r="1204" spans="1:28" x14ac:dyDescent="0.25">
      <c r="A1204" t="s">
        <v>3028</v>
      </c>
      <c r="B1204" s="2">
        <v>45371</v>
      </c>
      <c r="C1204" t="s">
        <v>842</v>
      </c>
      <c r="D1204" t="str">
        <f>VLOOKUP(Table7[[#This Row],[Customer_ID]],Table1[#All],2,FALSE)</f>
        <v>Matthew Payne</v>
      </c>
      <c r="E1204">
        <f t="shared" si="55"/>
        <v>20</v>
      </c>
      <c r="F1204">
        <f t="shared" si="56"/>
        <v>3</v>
      </c>
      <c r="G1204">
        <f t="shared" si="57"/>
        <v>2024</v>
      </c>
      <c r="H1204">
        <f>VLOOKUP(Table7[[#This Row],[Customer_ID]],Table1[#All],3,FALSE)</f>
        <v>25</v>
      </c>
      <c r="I1204" t="str">
        <f>VLOOKUP(Table7[[#This Row],[Customer_ID]],Table1[#All],4,FALSE)</f>
        <v>Male</v>
      </c>
      <c r="J1204" t="str">
        <f>VLOOKUP(Table7[[#This Row],[Customer_ID]],Table1[#All],5,FALSE)</f>
        <v>Grahamfurt</v>
      </c>
      <c r="K1204" t="str">
        <f>VLOOKUP(Table7[[#This Row],[Customer_ID]],Table1[#All],6,FALSE)</f>
        <v>Wyoming</v>
      </c>
      <c r="L1204" t="str">
        <f>VLOOKUP(Table7[[#This Row],[Customer_ID]],Table1[#All],7,FALSE)</f>
        <v>USA</v>
      </c>
      <c r="M1204" t="str">
        <f>VLOOKUP(Table7[[#This Row],[Customer_ID]],Table1[#All],8,FALSE)</f>
        <v>Gold</v>
      </c>
      <c r="N1204" t="s">
        <v>1680</v>
      </c>
      <c r="O1204" t="str">
        <f>VLOOKUP(Table7[[#This Row],[Product_ID]],Table4_2[#All],3,FALSE)</f>
        <v>Beauty</v>
      </c>
      <c r="P1204" t="str">
        <f>VLOOKUP(Table7[[#This Row],[Product_ID]],Table4_2[#All],4,FALSE)</f>
        <v>Haircare</v>
      </c>
      <c r="Q1204">
        <f>VLOOKUP(Table7[[#This Row],[Product_ID]],Table4_2[#All],5,FALSE)</f>
        <v>340.39</v>
      </c>
      <c r="R1204">
        <f>VLOOKUP(Table7[[#This Row],[Product_ID]],Table4_2[#All],6,FALSE)</f>
        <v>177</v>
      </c>
      <c r="S1204" t="s">
        <v>1786</v>
      </c>
      <c r="T1204" t="str">
        <f>VLOOKUP(Table7[[#This Row],[Store_ID]],Table5[#All],2,FALSE)</f>
        <v>Moore, Padilla and Butler</v>
      </c>
      <c r="U1204" t="str">
        <f>VLOOKUP(Table7[[#This Row],[Store_ID]],Table5[#All],3,FALSE)</f>
        <v>South</v>
      </c>
      <c r="V1204" t="str">
        <f>VLOOKUP(Table7[[#This Row],[Store_ID]],Table5[#All],4,FALSE)</f>
        <v>East Johnstad</v>
      </c>
      <c r="W1204" t="str">
        <f>VLOOKUP(Table7[[#This Row],[Store_ID]],Table5[#All],5,FALSE)</f>
        <v>Flagship</v>
      </c>
      <c r="X1204">
        <v>2</v>
      </c>
      <c r="Y1204">
        <v>972.4</v>
      </c>
      <c r="Z1204">
        <v>0.06</v>
      </c>
      <c r="AA1204" t="s">
        <v>1829</v>
      </c>
      <c r="AB1204">
        <v>1828.1120000000001</v>
      </c>
    </row>
    <row r="1205" spans="1:28" x14ac:dyDescent="0.25">
      <c r="A1205" t="s">
        <v>3029</v>
      </c>
      <c r="B1205" s="2">
        <v>45797</v>
      </c>
      <c r="C1205" t="s">
        <v>1181</v>
      </c>
      <c r="D1205" t="str">
        <f>VLOOKUP(Table7[[#This Row],[Customer_ID]],Table1[#All],2,FALSE)</f>
        <v>Frank Stewart</v>
      </c>
      <c r="E1205">
        <f t="shared" si="55"/>
        <v>20</v>
      </c>
      <c r="F1205">
        <f t="shared" si="56"/>
        <v>5</v>
      </c>
      <c r="G1205">
        <f t="shared" si="57"/>
        <v>2025</v>
      </c>
      <c r="H1205">
        <f>VLOOKUP(Table7[[#This Row],[Customer_ID]],Table1[#All],3,FALSE)</f>
        <v>44</v>
      </c>
      <c r="I1205" t="str">
        <f>VLOOKUP(Table7[[#This Row],[Customer_ID]],Table1[#All],4,FALSE)</f>
        <v>Female</v>
      </c>
      <c r="J1205" t="str">
        <f>VLOOKUP(Table7[[#This Row],[Customer_ID]],Table1[#All],5,FALSE)</f>
        <v>Fischerborough</v>
      </c>
      <c r="K1205" t="str">
        <f>VLOOKUP(Table7[[#This Row],[Customer_ID]],Table1[#All],6,FALSE)</f>
        <v>Delaware</v>
      </c>
      <c r="L1205" t="str">
        <f>VLOOKUP(Table7[[#This Row],[Customer_ID]],Table1[#All],7,FALSE)</f>
        <v>USA</v>
      </c>
      <c r="M1205" t="str">
        <f>VLOOKUP(Table7[[#This Row],[Customer_ID]],Table1[#All],8,FALSE)</f>
        <v>Bronze</v>
      </c>
      <c r="N1205" t="s">
        <v>1578</v>
      </c>
      <c r="O1205" t="str">
        <f>VLOOKUP(Table7[[#This Row],[Product_ID]],Table4_2[#All],3,FALSE)</f>
        <v>Electronics</v>
      </c>
      <c r="P1205" t="str">
        <f>VLOOKUP(Table7[[#This Row],[Product_ID]],Table4_2[#All],4,FALSE)</f>
        <v>Appliances</v>
      </c>
      <c r="Q1205">
        <f>VLOOKUP(Table7[[#This Row],[Product_ID]],Table4_2[#All],5,FALSE)</f>
        <v>465.34</v>
      </c>
      <c r="R1205">
        <f>VLOOKUP(Table7[[#This Row],[Product_ID]],Table4_2[#All],6,FALSE)</f>
        <v>301</v>
      </c>
      <c r="S1205" t="s">
        <v>1810</v>
      </c>
      <c r="T1205" t="str">
        <f>VLOOKUP(Table7[[#This Row],[Store_ID]],Table5[#All],2,FALSE)</f>
        <v>Guerrero-Schmitt</v>
      </c>
      <c r="U1205" t="str">
        <f>VLOOKUP(Table7[[#This Row],[Store_ID]],Table5[#All],3,FALSE)</f>
        <v>East</v>
      </c>
      <c r="V1205" t="str">
        <f>VLOOKUP(Table7[[#This Row],[Store_ID]],Table5[#All],4,FALSE)</f>
        <v>East Stevechester</v>
      </c>
      <c r="W1205" t="str">
        <f>VLOOKUP(Table7[[#This Row],[Store_ID]],Table5[#All],5,FALSE)</f>
        <v>Flagship</v>
      </c>
      <c r="X1205">
        <v>3</v>
      </c>
      <c r="Y1205">
        <v>197.93</v>
      </c>
      <c r="Z1205">
        <v>0</v>
      </c>
      <c r="AA1205" t="s">
        <v>1829</v>
      </c>
      <c r="AB1205">
        <v>593.79</v>
      </c>
    </row>
    <row r="1206" spans="1:28" x14ac:dyDescent="0.25">
      <c r="A1206" t="s">
        <v>3030</v>
      </c>
      <c r="B1206" s="2">
        <v>45575</v>
      </c>
      <c r="C1206" t="s">
        <v>1074</v>
      </c>
      <c r="D1206" t="str">
        <f>VLOOKUP(Table7[[#This Row],[Customer_ID]],Table1[#All],2,FALSE)</f>
        <v>Michelle Cunningham</v>
      </c>
      <c r="E1206">
        <f t="shared" si="55"/>
        <v>10</v>
      </c>
      <c r="F1206">
        <f t="shared" si="56"/>
        <v>10</v>
      </c>
      <c r="G1206">
        <f t="shared" si="57"/>
        <v>2024</v>
      </c>
      <c r="H1206">
        <f>VLOOKUP(Table7[[#This Row],[Customer_ID]],Table1[#All],3,FALSE)</f>
        <v>30</v>
      </c>
      <c r="I1206" t="str">
        <f>VLOOKUP(Table7[[#This Row],[Customer_ID]],Table1[#All],4,FALSE)</f>
        <v>Female</v>
      </c>
      <c r="J1206" t="str">
        <f>VLOOKUP(Table7[[#This Row],[Customer_ID]],Table1[#All],5,FALSE)</f>
        <v>Amandaborough</v>
      </c>
      <c r="K1206" t="str">
        <f>VLOOKUP(Table7[[#This Row],[Customer_ID]],Table1[#All],6,FALSE)</f>
        <v>Connecticut</v>
      </c>
      <c r="L1206" t="str">
        <f>VLOOKUP(Table7[[#This Row],[Customer_ID]],Table1[#All],7,FALSE)</f>
        <v>USA</v>
      </c>
      <c r="M1206" t="str">
        <f>VLOOKUP(Table7[[#This Row],[Customer_ID]],Table1[#All],8,FALSE)</f>
        <v>Bronze</v>
      </c>
      <c r="N1206" t="s">
        <v>1722</v>
      </c>
      <c r="O1206" t="str">
        <f>VLOOKUP(Table7[[#This Row],[Product_ID]],Table4_2[#All],3,FALSE)</f>
        <v>Home</v>
      </c>
      <c r="P1206" t="str">
        <f>VLOOKUP(Table7[[#This Row],[Product_ID]],Table4_2[#All],4,FALSE)</f>
        <v>Lighting</v>
      </c>
      <c r="Q1206">
        <f>VLOOKUP(Table7[[#This Row],[Product_ID]],Table4_2[#All],5,FALSE)</f>
        <v>371.38</v>
      </c>
      <c r="R1206">
        <f>VLOOKUP(Table7[[#This Row],[Product_ID]],Table4_2[#All],6,FALSE)</f>
        <v>220</v>
      </c>
      <c r="S1206" t="s">
        <v>1792</v>
      </c>
      <c r="T1206" t="str">
        <f>VLOOKUP(Table7[[#This Row],[Store_ID]],Table5[#All],2,FALSE)</f>
        <v>Aguirre-Keller</v>
      </c>
      <c r="U1206" t="str">
        <f>VLOOKUP(Table7[[#This Row],[Store_ID]],Table5[#All],3,FALSE)</f>
        <v>South</v>
      </c>
      <c r="V1206" t="str">
        <f>VLOOKUP(Table7[[#This Row],[Store_ID]],Table5[#All],4,FALSE)</f>
        <v>Lake Michael</v>
      </c>
      <c r="W1206" t="str">
        <f>VLOOKUP(Table7[[#This Row],[Store_ID]],Table5[#All],5,FALSE)</f>
        <v>Online</v>
      </c>
      <c r="X1206">
        <v>4</v>
      </c>
      <c r="Y1206">
        <v>565.51</v>
      </c>
      <c r="Z1206">
        <v>0.16</v>
      </c>
      <c r="AA1206" t="s">
        <v>1826</v>
      </c>
      <c r="AB1206">
        <v>1900.1135999999999</v>
      </c>
    </row>
    <row r="1207" spans="1:28" x14ac:dyDescent="0.25">
      <c r="A1207" t="s">
        <v>3031</v>
      </c>
      <c r="B1207" s="2">
        <v>45566</v>
      </c>
      <c r="C1207" t="s">
        <v>1246</v>
      </c>
      <c r="D1207" t="str">
        <f>VLOOKUP(Table7[[#This Row],[Customer_ID]],Table1[#All],2,FALSE)</f>
        <v>Mark Rogers</v>
      </c>
      <c r="E1207">
        <f t="shared" si="55"/>
        <v>1</v>
      </c>
      <c r="F1207">
        <f t="shared" si="56"/>
        <v>10</v>
      </c>
      <c r="G1207">
        <f t="shared" si="57"/>
        <v>2024</v>
      </c>
      <c r="H1207">
        <f>VLOOKUP(Table7[[#This Row],[Customer_ID]],Table1[#All],3,FALSE)</f>
        <v>57</v>
      </c>
      <c r="I1207" t="str">
        <f>VLOOKUP(Table7[[#This Row],[Customer_ID]],Table1[#All],4,FALSE)</f>
        <v>Female</v>
      </c>
      <c r="J1207" t="str">
        <f>VLOOKUP(Table7[[#This Row],[Customer_ID]],Table1[#All],5,FALSE)</f>
        <v>Bookertown</v>
      </c>
      <c r="K1207" t="str">
        <f>VLOOKUP(Table7[[#This Row],[Customer_ID]],Table1[#All],6,FALSE)</f>
        <v>Oklahoma</v>
      </c>
      <c r="L1207" t="str">
        <f>VLOOKUP(Table7[[#This Row],[Customer_ID]],Table1[#All],7,FALSE)</f>
        <v>USA</v>
      </c>
      <c r="M1207" t="str">
        <f>VLOOKUP(Table7[[#This Row],[Customer_ID]],Table1[#All],8,FALSE)</f>
        <v>Platinum</v>
      </c>
      <c r="N1207" t="s">
        <v>1626</v>
      </c>
      <c r="O1207" t="str">
        <f>VLOOKUP(Table7[[#This Row],[Product_ID]],Table4_2[#All],3,FALSE)</f>
        <v>Electronics</v>
      </c>
      <c r="P1207" t="str">
        <f>VLOOKUP(Table7[[#This Row],[Product_ID]],Table4_2[#All],4,FALSE)</f>
        <v>Mobile</v>
      </c>
      <c r="Q1207">
        <f>VLOOKUP(Table7[[#This Row],[Product_ID]],Table4_2[#All],5,FALSE)</f>
        <v>326.06</v>
      </c>
      <c r="R1207">
        <f>VLOOKUP(Table7[[#This Row],[Product_ID]],Table4_2[#All],6,FALSE)</f>
        <v>301</v>
      </c>
      <c r="S1207" t="s">
        <v>1769</v>
      </c>
      <c r="T1207" t="str">
        <f>VLOOKUP(Table7[[#This Row],[Store_ID]],Table5[#All],2,FALSE)</f>
        <v>Alexander Group</v>
      </c>
      <c r="U1207" t="str">
        <f>VLOOKUP(Table7[[#This Row],[Store_ID]],Table5[#All],3,FALSE)</f>
        <v>South</v>
      </c>
      <c r="V1207" t="str">
        <f>VLOOKUP(Table7[[#This Row],[Store_ID]],Table5[#All],4,FALSE)</f>
        <v>Port Sharon</v>
      </c>
      <c r="W1207" t="str">
        <f>VLOOKUP(Table7[[#This Row],[Store_ID]],Table5[#All],5,FALSE)</f>
        <v>Online</v>
      </c>
      <c r="X1207">
        <v>4</v>
      </c>
      <c r="Y1207">
        <v>983.38</v>
      </c>
      <c r="Z1207">
        <v>0.25</v>
      </c>
      <c r="AA1207" t="s">
        <v>1829</v>
      </c>
      <c r="AB1207">
        <v>2950.14</v>
      </c>
    </row>
    <row r="1208" spans="1:28" x14ac:dyDescent="0.25">
      <c r="A1208" t="s">
        <v>3032</v>
      </c>
      <c r="B1208" s="2">
        <v>45252</v>
      </c>
      <c r="C1208" t="s">
        <v>752</v>
      </c>
      <c r="D1208" t="str">
        <f>VLOOKUP(Table7[[#This Row],[Customer_ID]],Table1[#All],2,FALSE)</f>
        <v>Nathaniel Hill</v>
      </c>
      <c r="E1208">
        <f t="shared" si="55"/>
        <v>22</v>
      </c>
      <c r="F1208">
        <f t="shared" si="56"/>
        <v>11</v>
      </c>
      <c r="G1208">
        <f t="shared" si="57"/>
        <v>2023</v>
      </c>
      <c r="H1208">
        <f>VLOOKUP(Table7[[#This Row],[Customer_ID]],Table1[#All],3,FALSE)</f>
        <v>43</v>
      </c>
      <c r="I1208" t="str">
        <f>VLOOKUP(Table7[[#This Row],[Customer_ID]],Table1[#All],4,FALSE)</f>
        <v>Female</v>
      </c>
      <c r="J1208" t="str">
        <f>VLOOKUP(Table7[[#This Row],[Customer_ID]],Table1[#All],5,FALSE)</f>
        <v>Lake Mark</v>
      </c>
      <c r="K1208" t="str">
        <f>VLOOKUP(Table7[[#This Row],[Customer_ID]],Table1[#All],6,FALSE)</f>
        <v>Kansas</v>
      </c>
      <c r="L1208" t="str">
        <f>VLOOKUP(Table7[[#This Row],[Customer_ID]],Table1[#All],7,FALSE)</f>
        <v>USA</v>
      </c>
      <c r="M1208" t="str">
        <f>VLOOKUP(Table7[[#This Row],[Customer_ID]],Table1[#All],8,FALSE)</f>
        <v>Gold</v>
      </c>
      <c r="N1208" t="s">
        <v>1746</v>
      </c>
      <c r="O1208" t="str">
        <f>VLOOKUP(Table7[[#This Row],[Product_ID]],Table4_2[#All],3,FALSE)</f>
        <v>Home</v>
      </c>
      <c r="P1208" t="str">
        <f>VLOOKUP(Table7[[#This Row],[Product_ID]],Table4_2[#All],4,FALSE)</f>
        <v>Kitchen</v>
      </c>
      <c r="Q1208">
        <f>VLOOKUP(Table7[[#This Row],[Product_ID]],Table4_2[#All],5,FALSE)</f>
        <v>201.41</v>
      </c>
      <c r="R1208">
        <f>VLOOKUP(Table7[[#This Row],[Product_ID]],Table4_2[#All],6,FALSE)</f>
        <v>146</v>
      </c>
      <c r="S1208" t="s">
        <v>1786</v>
      </c>
      <c r="T1208" t="str">
        <f>VLOOKUP(Table7[[#This Row],[Store_ID]],Table5[#All],2,FALSE)</f>
        <v>Moore, Padilla and Butler</v>
      </c>
      <c r="U1208" t="str">
        <f>VLOOKUP(Table7[[#This Row],[Store_ID]],Table5[#All],3,FALSE)</f>
        <v>South</v>
      </c>
      <c r="V1208" t="str">
        <f>VLOOKUP(Table7[[#This Row],[Store_ID]],Table5[#All],4,FALSE)</f>
        <v>East Johnstad</v>
      </c>
      <c r="W1208" t="str">
        <f>VLOOKUP(Table7[[#This Row],[Store_ID]],Table5[#All],5,FALSE)</f>
        <v>Flagship</v>
      </c>
      <c r="X1208">
        <v>1</v>
      </c>
      <c r="Y1208">
        <v>955.06</v>
      </c>
      <c r="Z1208">
        <v>0.14000000000000001</v>
      </c>
      <c r="AA1208" t="s">
        <v>1824</v>
      </c>
      <c r="AB1208">
        <v>821.35159999999996</v>
      </c>
    </row>
    <row r="1209" spans="1:28" x14ac:dyDescent="0.25">
      <c r="A1209" t="s">
        <v>3033</v>
      </c>
      <c r="B1209" s="2">
        <v>45693</v>
      </c>
      <c r="C1209" t="s">
        <v>1104</v>
      </c>
      <c r="D1209" t="str">
        <f>VLOOKUP(Table7[[#This Row],[Customer_ID]],Table1[#All],2,FALSE)</f>
        <v>Michael Greene</v>
      </c>
      <c r="E1209">
        <f t="shared" si="55"/>
        <v>5</v>
      </c>
      <c r="F1209">
        <f t="shared" si="56"/>
        <v>2</v>
      </c>
      <c r="G1209">
        <f t="shared" si="57"/>
        <v>2025</v>
      </c>
      <c r="H1209">
        <f>VLOOKUP(Table7[[#This Row],[Customer_ID]],Table1[#All],3,FALSE)</f>
        <v>52</v>
      </c>
      <c r="I1209" t="str">
        <f>VLOOKUP(Table7[[#This Row],[Customer_ID]],Table1[#All],4,FALSE)</f>
        <v>Female</v>
      </c>
      <c r="J1209" t="str">
        <f>VLOOKUP(Table7[[#This Row],[Customer_ID]],Table1[#All],5,FALSE)</f>
        <v>Port Saramouth</v>
      </c>
      <c r="K1209" t="str">
        <f>VLOOKUP(Table7[[#This Row],[Customer_ID]],Table1[#All],6,FALSE)</f>
        <v>Wisconsin</v>
      </c>
      <c r="L1209" t="str">
        <f>VLOOKUP(Table7[[#This Row],[Customer_ID]],Table1[#All],7,FALSE)</f>
        <v>USA</v>
      </c>
      <c r="M1209" t="str">
        <f>VLOOKUP(Table7[[#This Row],[Customer_ID]],Table1[#All],8,FALSE)</f>
        <v>Silver</v>
      </c>
      <c r="N1209" t="s">
        <v>1666</v>
      </c>
      <c r="O1209" t="str">
        <f>VLOOKUP(Table7[[#This Row],[Product_ID]],Table4_2[#All],3,FALSE)</f>
        <v>Beauty</v>
      </c>
      <c r="P1209" t="str">
        <f>VLOOKUP(Table7[[#This Row],[Product_ID]],Table4_2[#All],4,FALSE)</f>
        <v>Haircare</v>
      </c>
      <c r="Q1209">
        <f>VLOOKUP(Table7[[#This Row],[Product_ID]],Table4_2[#All],5,FALSE)</f>
        <v>17.309999999999999</v>
      </c>
      <c r="R1209">
        <f>VLOOKUP(Table7[[#This Row],[Product_ID]],Table4_2[#All],6,FALSE)</f>
        <v>399</v>
      </c>
      <c r="S1209" t="s">
        <v>1801</v>
      </c>
      <c r="T1209" t="str">
        <f>VLOOKUP(Table7[[#This Row],[Store_ID]],Table5[#All],2,FALSE)</f>
        <v>Shelton PLC</v>
      </c>
      <c r="U1209" t="str">
        <f>VLOOKUP(Table7[[#This Row],[Store_ID]],Table5[#All],3,FALSE)</f>
        <v>North</v>
      </c>
      <c r="V1209" t="str">
        <f>VLOOKUP(Table7[[#This Row],[Store_ID]],Table5[#All],4,FALSE)</f>
        <v>East Jenniferstad</v>
      </c>
      <c r="W1209" t="str">
        <f>VLOOKUP(Table7[[#This Row],[Store_ID]],Table5[#All],5,FALSE)</f>
        <v>Flagship</v>
      </c>
      <c r="X1209">
        <v>3</v>
      </c>
      <c r="Y1209">
        <v>597.46</v>
      </c>
      <c r="Z1209">
        <v>0.02</v>
      </c>
      <c r="AA1209" t="s">
        <v>1826</v>
      </c>
      <c r="AB1209">
        <v>1756.5324000000001</v>
      </c>
    </row>
    <row r="1210" spans="1:28" x14ac:dyDescent="0.25">
      <c r="A1210" t="s">
        <v>3034</v>
      </c>
      <c r="B1210" s="2">
        <v>45446</v>
      </c>
      <c r="C1210" t="s">
        <v>999</v>
      </c>
      <c r="D1210" t="str">
        <f>VLOOKUP(Table7[[#This Row],[Customer_ID]],Table1[#All],2,FALSE)</f>
        <v>Tiffany Williams</v>
      </c>
      <c r="E1210">
        <f t="shared" si="55"/>
        <v>3</v>
      </c>
      <c r="F1210">
        <f t="shared" si="56"/>
        <v>6</v>
      </c>
      <c r="G1210">
        <f t="shared" si="57"/>
        <v>2024</v>
      </c>
      <c r="H1210">
        <f>VLOOKUP(Table7[[#This Row],[Customer_ID]],Table1[#All],3,FALSE)</f>
        <v>64</v>
      </c>
      <c r="I1210" t="str">
        <f>VLOOKUP(Table7[[#This Row],[Customer_ID]],Table1[#All],4,FALSE)</f>
        <v>Female</v>
      </c>
      <c r="J1210" t="str">
        <f>VLOOKUP(Table7[[#This Row],[Customer_ID]],Table1[#All],5,FALSE)</f>
        <v>Richardsport</v>
      </c>
      <c r="K1210" t="str">
        <f>VLOOKUP(Table7[[#This Row],[Customer_ID]],Table1[#All],6,FALSE)</f>
        <v>New Hampshire</v>
      </c>
      <c r="L1210" t="str">
        <f>VLOOKUP(Table7[[#This Row],[Customer_ID]],Table1[#All],7,FALSE)</f>
        <v>USA</v>
      </c>
      <c r="M1210" t="str">
        <f>VLOOKUP(Table7[[#This Row],[Customer_ID]],Table1[#All],8,FALSE)</f>
        <v>Gold</v>
      </c>
      <c r="N1210" t="s">
        <v>1562</v>
      </c>
      <c r="O1210" t="str">
        <f>VLOOKUP(Table7[[#This Row],[Product_ID]],Table4_2[#All],3,FALSE)</f>
        <v>Electronics</v>
      </c>
      <c r="P1210" t="str">
        <f>VLOOKUP(Table7[[#This Row],[Product_ID]],Table4_2[#All],4,FALSE)</f>
        <v>Audio</v>
      </c>
      <c r="Q1210">
        <f>VLOOKUP(Table7[[#This Row],[Product_ID]],Table4_2[#All],5,FALSE)</f>
        <v>439.07</v>
      </c>
      <c r="R1210">
        <f>VLOOKUP(Table7[[#This Row],[Product_ID]],Table4_2[#All],6,FALSE)</f>
        <v>142</v>
      </c>
      <c r="S1210" t="s">
        <v>1804</v>
      </c>
      <c r="T1210" t="str">
        <f>VLOOKUP(Table7[[#This Row],[Store_ID]],Table5[#All],2,FALSE)</f>
        <v>Frederick-Wright</v>
      </c>
      <c r="U1210" t="str">
        <f>VLOOKUP(Table7[[#This Row],[Store_ID]],Table5[#All],3,FALSE)</f>
        <v>West</v>
      </c>
      <c r="V1210" t="str">
        <f>VLOOKUP(Table7[[#This Row],[Store_ID]],Table5[#All],4,FALSE)</f>
        <v>New Jimmymouth</v>
      </c>
      <c r="W1210" t="str">
        <f>VLOOKUP(Table7[[#This Row],[Store_ID]],Table5[#All],5,FALSE)</f>
        <v>Flagship</v>
      </c>
      <c r="X1210">
        <v>3</v>
      </c>
      <c r="Y1210">
        <v>581.09</v>
      </c>
      <c r="Z1210">
        <v>0.1</v>
      </c>
      <c r="AA1210" t="s">
        <v>1829</v>
      </c>
      <c r="AB1210">
        <v>1568.943</v>
      </c>
    </row>
    <row r="1211" spans="1:28" x14ac:dyDescent="0.25">
      <c r="A1211" t="s">
        <v>3035</v>
      </c>
      <c r="B1211" s="2">
        <v>45862</v>
      </c>
      <c r="C1211" t="s">
        <v>205</v>
      </c>
      <c r="D1211" t="str">
        <f>VLOOKUP(Table7[[#This Row],[Customer_ID]],Table1[#All],2,FALSE)</f>
        <v>Katherine Dorsey</v>
      </c>
      <c r="E1211">
        <f t="shared" si="55"/>
        <v>24</v>
      </c>
      <c r="F1211">
        <f t="shared" si="56"/>
        <v>7</v>
      </c>
      <c r="G1211">
        <f t="shared" si="57"/>
        <v>2025</v>
      </c>
      <c r="H1211">
        <f>VLOOKUP(Table7[[#This Row],[Customer_ID]],Table1[#All],3,FALSE)</f>
        <v>24</v>
      </c>
      <c r="I1211" t="str">
        <f>VLOOKUP(Table7[[#This Row],[Customer_ID]],Table1[#All],4,FALSE)</f>
        <v>Male</v>
      </c>
      <c r="J1211" t="str">
        <f>VLOOKUP(Table7[[#This Row],[Customer_ID]],Table1[#All],5,FALSE)</f>
        <v>Christopherland</v>
      </c>
      <c r="K1211" t="str">
        <f>VLOOKUP(Table7[[#This Row],[Customer_ID]],Table1[#All],6,FALSE)</f>
        <v>Oklahoma</v>
      </c>
      <c r="L1211" t="str">
        <f>VLOOKUP(Table7[[#This Row],[Customer_ID]],Table1[#All],7,FALSE)</f>
        <v>USA</v>
      </c>
      <c r="M1211" t="str">
        <f>VLOOKUP(Table7[[#This Row],[Customer_ID]],Table1[#All],8,FALSE)</f>
        <v>Platinum</v>
      </c>
      <c r="N1211" t="s">
        <v>1608</v>
      </c>
      <c r="O1211" t="str">
        <f>VLOOKUP(Table7[[#This Row],[Product_ID]],Table4_2[#All],3,FALSE)</f>
        <v>Home</v>
      </c>
      <c r="P1211" t="str">
        <f>VLOOKUP(Table7[[#This Row],[Product_ID]],Table4_2[#All],4,FALSE)</f>
        <v>Kitchen</v>
      </c>
      <c r="Q1211">
        <f>VLOOKUP(Table7[[#This Row],[Product_ID]],Table4_2[#All],5,FALSE)</f>
        <v>19.52</v>
      </c>
      <c r="R1211">
        <f>VLOOKUP(Table7[[#This Row],[Product_ID]],Table4_2[#All],6,FALSE)</f>
        <v>57</v>
      </c>
      <c r="S1211" t="s">
        <v>1769</v>
      </c>
      <c r="T1211" t="str">
        <f>VLOOKUP(Table7[[#This Row],[Store_ID]],Table5[#All],2,FALSE)</f>
        <v>Alexander Group</v>
      </c>
      <c r="U1211" t="str">
        <f>VLOOKUP(Table7[[#This Row],[Store_ID]],Table5[#All],3,FALSE)</f>
        <v>South</v>
      </c>
      <c r="V1211" t="str">
        <f>VLOOKUP(Table7[[#This Row],[Store_ID]],Table5[#All],4,FALSE)</f>
        <v>Port Sharon</v>
      </c>
      <c r="W1211" t="str">
        <f>VLOOKUP(Table7[[#This Row],[Store_ID]],Table5[#All],5,FALSE)</f>
        <v>Online</v>
      </c>
      <c r="X1211">
        <v>4</v>
      </c>
      <c r="Y1211">
        <v>153.94999999999999</v>
      </c>
      <c r="Z1211">
        <v>0.11</v>
      </c>
      <c r="AA1211" t="s">
        <v>1826</v>
      </c>
      <c r="AB1211">
        <v>548.06200000000001</v>
      </c>
    </row>
    <row r="1212" spans="1:28" x14ac:dyDescent="0.25">
      <c r="A1212" t="s">
        <v>3036</v>
      </c>
      <c r="B1212" s="2">
        <v>45530</v>
      </c>
      <c r="C1212" t="s">
        <v>295</v>
      </c>
      <c r="D1212" t="str">
        <f>VLOOKUP(Table7[[#This Row],[Customer_ID]],Table1[#All],2,FALSE)</f>
        <v>Krystal Ford</v>
      </c>
      <c r="E1212">
        <f t="shared" si="55"/>
        <v>26</v>
      </c>
      <c r="F1212">
        <f t="shared" si="56"/>
        <v>8</v>
      </c>
      <c r="G1212">
        <f t="shared" si="57"/>
        <v>2024</v>
      </c>
      <c r="H1212">
        <f>VLOOKUP(Table7[[#This Row],[Customer_ID]],Table1[#All],3,FALSE)</f>
        <v>34</v>
      </c>
      <c r="I1212" t="str">
        <f>VLOOKUP(Table7[[#This Row],[Customer_ID]],Table1[#All],4,FALSE)</f>
        <v>Female</v>
      </c>
      <c r="J1212" t="str">
        <f>VLOOKUP(Table7[[#This Row],[Customer_ID]],Table1[#All],5,FALSE)</f>
        <v>South David</v>
      </c>
      <c r="K1212" t="str">
        <f>VLOOKUP(Table7[[#This Row],[Customer_ID]],Table1[#All],6,FALSE)</f>
        <v>Arizona</v>
      </c>
      <c r="L1212" t="str">
        <f>VLOOKUP(Table7[[#This Row],[Customer_ID]],Table1[#All],7,FALSE)</f>
        <v>USA</v>
      </c>
      <c r="M1212" t="str">
        <f>VLOOKUP(Table7[[#This Row],[Customer_ID]],Table1[#All],8,FALSE)</f>
        <v>Platinum</v>
      </c>
      <c r="N1212" t="s">
        <v>1620</v>
      </c>
      <c r="O1212" t="str">
        <f>VLOOKUP(Table7[[#This Row],[Product_ID]],Table4_2[#All],3,FALSE)</f>
        <v>Clothing</v>
      </c>
      <c r="P1212" t="str">
        <f>VLOOKUP(Table7[[#This Row],[Product_ID]],Table4_2[#All],4,FALSE)</f>
        <v>Tops</v>
      </c>
      <c r="Q1212">
        <f>VLOOKUP(Table7[[#This Row],[Product_ID]],Table4_2[#All],5,FALSE)</f>
        <v>223.43</v>
      </c>
      <c r="R1212">
        <f>VLOOKUP(Table7[[#This Row],[Product_ID]],Table4_2[#All],6,FALSE)</f>
        <v>154</v>
      </c>
      <c r="S1212" t="s">
        <v>1782</v>
      </c>
      <c r="T1212" t="str">
        <f>VLOOKUP(Table7[[#This Row],[Store_ID]],Table5[#All],2,FALSE)</f>
        <v>Bean, Jones and Park</v>
      </c>
      <c r="U1212" t="str">
        <f>VLOOKUP(Table7[[#This Row],[Store_ID]],Table5[#All],3,FALSE)</f>
        <v>West</v>
      </c>
      <c r="V1212" t="str">
        <f>VLOOKUP(Table7[[#This Row],[Store_ID]],Table5[#All],4,FALSE)</f>
        <v>Thompsonborough</v>
      </c>
      <c r="W1212" t="str">
        <f>VLOOKUP(Table7[[#This Row],[Store_ID]],Table5[#All],5,FALSE)</f>
        <v>Online</v>
      </c>
      <c r="X1212">
        <v>4</v>
      </c>
      <c r="Y1212">
        <v>271.04000000000002</v>
      </c>
      <c r="Z1212">
        <v>0.12</v>
      </c>
      <c r="AA1212" t="s">
        <v>1829</v>
      </c>
      <c r="AB1212">
        <v>954.06080000000009</v>
      </c>
    </row>
    <row r="1213" spans="1:28" x14ac:dyDescent="0.25">
      <c r="A1213" t="s">
        <v>3037</v>
      </c>
      <c r="B1213" s="2">
        <v>45558</v>
      </c>
      <c r="C1213" t="s">
        <v>71</v>
      </c>
      <c r="D1213" t="str">
        <f>VLOOKUP(Table7[[#This Row],[Customer_ID]],Table1[#All],2,FALSE)</f>
        <v>Laura Alvarez</v>
      </c>
      <c r="E1213">
        <f t="shared" si="55"/>
        <v>23</v>
      </c>
      <c r="F1213">
        <f t="shared" si="56"/>
        <v>9</v>
      </c>
      <c r="G1213">
        <f t="shared" si="57"/>
        <v>2024</v>
      </c>
      <c r="H1213">
        <f>VLOOKUP(Table7[[#This Row],[Customer_ID]],Table1[#All],3,FALSE)</f>
        <v>49</v>
      </c>
      <c r="I1213" t="str">
        <f>VLOOKUP(Table7[[#This Row],[Customer_ID]],Table1[#All],4,FALSE)</f>
        <v>Female</v>
      </c>
      <c r="J1213" t="str">
        <f>VLOOKUP(Table7[[#This Row],[Customer_ID]],Table1[#All],5,FALSE)</f>
        <v>Lawsonhaven</v>
      </c>
      <c r="K1213" t="str">
        <f>VLOOKUP(Table7[[#This Row],[Customer_ID]],Table1[#All],6,FALSE)</f>
        <v>Washington</v>
      </c>
      <c r="L1213" t="str">
        <f>VLOOKUP(Table7[[#This Row],[Customer_ID]],Table1[#All],7,FALSE)</f>
        <v>USA</v>
      </c>
      <c r="M1213" t="str">
        <f>VLOOKUP(Table7[[#This Row],[Customer_ID]],Table1[#All],8,FALSE)</f>
        <v>Platinum</v>
      </c>
      <c r="N1213" t="s">
        <v>1618</v>
      </c>
      <c r="O1213" t="str">
        <f>VLOOKUP(Table7[[#This Row],[Product_ID]],Table4_2[#All],3,FALSE)</f>
        <v>Home</v>
      </c>
      <c r="P1213" t="str">
        <f>VLOOKUP(Table7[[#This Row],[Product_ID]],Table4_2[#All],4,FALSE)</f>
        <v>Lighting</v>
      </c>
      <c r="Q1213">
        <f>VLOOKUP(Table7[[#This Row],[Product_ID]],Table4_2[#All],5,FALSE)</f>
        <v>382.22</v>
      </c>
      <c r="R1213">
        <f>VLOOKUP(Table7[[#This Row],[Product_ID]],Table4_2[#All],6,FALSE)</f>
        <v>329</v>
      </c>
      <c r="S1213" t="s">
        <v>1776</v>
      </c>
      <c r="T1213" t="str">
        <f>VLOOKUP(Table7[[#This Row],[Store_ID]],Table5[#All],2,FALSE)</f>
        <v>Benson-Elliott</v>
      </c>
      <c r="U1213" t="str">
        <f>VLOOKUP(Table7[[#This Row],[Store_ID]],Table5[#All],3,FALSE)</f>
        <v>East</v>
      </c>
      <c r="V1213" t="str">
        <f>VLOOKUP(Table7[[#This Row],[Store_ID]],Table5[#All],4,FALSE)</f>
        <v>Port Josephberg</v>
      </c>
      <c r="W1213" t="str">
        <f>VLOOKUP(Table7[[#This Row],[Store_ID]],Table5[#All],5,FALSE)</f>
        <v>Online</v>
      </c>
      <c r="X1213">
        <v>4</v>
      </c>
      <c r="Y1213">
        <v>328.27</v>
      </c>
      <c r="Z1213">
        <v>0.09</v>
      </c>
      <c r="AA1213" t="s">
        <v>1826</v>
      </c>
      <c r="AB1213">
        <v>1194.9028000000001</v>
      </c>
    </row>
    <row r="1214" spans="1:28" x14ac:dyDescent="0.25">
      <c r="A1214" t="s">
        <v>3038</v>
      </c>
      <c r="B1214" s="2">
        <v>45472</v>
      </c>
      <c r="C1214" t="s">
        <v>1518</v>
      </c>
      <c r="D1214" t="str">
        <f>VLOOKUP(Table7[[#This Row],[Customer_ID]],Table1[#All],2,FALSE)</f>
        <v>Justin Lopez</v>
      </c>
      <c r="E1214">
        <f t="shared" si="55"/>
        <v>29</v>
      </c>
      <c r="F1214">
        <f t="shared" si="56"/>
        <v>6</v>
      </c>
      <c r="G1214">
        <f t="shared" si="57"/>
        <v>2024</v>
      </c>
      <c r="H1214">
        <f>VLOOKUP(Table7[[#This Row],[Customer_ID]],Table1[#All],3,FALSE)</f>
        <v>21</v>
      </c>
      <c r="I1214" t="str">
        <f>VLOOKUP(Table7[[#This Row],[Customer_ID]],Table1[#All],4,FALSE)</f>
        <v>Male</v>
      </c>
      <c r="J1214" t="str">
        <f>VLOOKUP(Table7[[#This Row],[Customer_ID]],Table1[#All],5,FALSE)</f>
        <v>Port Cheryl</v>
      </c>
      <c r="K1214" t="str">
        <f>VLOOKUP(Table7[[#This Row],[Customer_ID]],Table1[#All],6,FALSE)</f>
        <v>Texas</v>
      </c>
      <c r="L1214" t="str">
        <f>VLOOKUP(Table7[[#This Row],[Customer_ID]],Table1[#All],7,FALSE)</f>
        <v>USA</v>
      </c>
      <c r="M1214" t="str">
        <f>VLOOKUP(Table7[[#This Row],[Customer_ID]],Table1[#All],8,FALSE)</f>
        <v>Gold</v>
      </c>
      <c r="N1214" t="s">
        <v>1582</v>
      </c>
      <c r="O1214" t="str">
        <f>VLOOKUP(Table7[[#This Row],[Product_ID]],Table4_2[#All],3,FALSE)</f>
        <v>Sports</v>
      </c>
      <c r="P1214" t="str">
        <f>VLOOKUP(Table7[[#This Row],[Product_ID]],Table4_2[#All],4,FALSE)</f>
        <v>Accessories</v>
      </c>
      <c r="Q1214">
        <f>VLOOKUP(Table7[[#This Row],[Product_ID]],Table4_2[#All],5,FALSE)</f>
        <v>144.53</v>
      </c>
      <c r="R1214">
        <f>VLOOKUP(Table7[[#This Row],[Product_ID]],Table4_2[#All],6,FALSE)</f>
        <v>367</v>
      </c>
      <c r="S1214" t="s">
        <v>1799</v>
      </c>
      <c r="T1214" t="str">
        <f>VLOOKUP(Table7[[#This Row],[Store_ID]],Table5[#All],2,FALSE)</f>
        <v>Mcdonald Inc</v>
      </c>
      <c r="U1214" t="str">
        <f>VLOOKUP(Table7[[#This Row],[Store_ID]],Table5[#All],3,FALSE)</f>
        <v>South</v>
      </c>
      <c r="V1214" t="str">
        <f>VLOOKUP(Table7[[#This Row],[Store_ID]],Table5[#All],4,FALSE)</f>
        <v>Christopherland</v>
      </c>
      <c r="W1214" t="str">
        <f>VLOOKUP(Table7[[#This Row],[Store_ID]],Table5[#All],5,FALSE)</f>
        <v>Outlet</v>
      </c>
      <c r="X1214">
        <v>4</v>
      </c>
      <c r="Y1214">
        <v>884.71</v>
      </c>
      <c r="Z1214">
        <v>0.09</v>
      </c>
      <c r="AA1214" t="s">
        <v>1826</v>
      </c>
      <c r="AB1214">
        <v>3220.3444</v>
      </c>
    </row>
    <row r="1215" spans="1:28" x14ac:dyDescent="0.25">
      <c r="A1215" t="s">
        <v>3039</v>
      </c>
      <c r="B1215" s="2">
        <v>45809</v>
      </c>
      <c r="C1215" t="s">
        <v>797</v>
      </c>
      <c r="D1215" t="str">
        <f>VLOOKUP(Table7[[#This Row],[Customer_ID]],Table1[#All],2,FALSE)</f>
        <v>Lauren George</v>
      </c>
      <c r="E1215">
        <f t="shared" si="55"/>
        <v>1</v>
      </c>
      <c r="F1215">
        <f t="shared" si="56"/>
        <v>6</v>
      </c>
      <c r="G1215">
        <f t="shared" si="57"/>
        <v>2025</v>
      </c>
      <c r="H1215">
        <f>VLOOKUP(Table7[[#This Row],[Customer_ID]],Table1[#All],3,FALSE)</f>
        <v>41</v>
      </c>
      <c r="I1215" t="str">
        <f>VLOOKUP(Table7[[#This Row],[Customer_ID]],Table1[#All],4,FALSE)</f>
        <v>Female</v>
      </c>
      <c r="J1215" t="str">
        <f>VLOOKUP(Table7[[#This Row],[Customer_ID]],Table1[#All],5,FALSE)</f>
        <v>Garciamouth</v>
      </c>
      <c r="K1215" t="str">
        <f>VLOOKUP(Table7[[#This Row],[Customer_ID]],Table1[#All],6,FALSE)</f>
        <v>New York</v>
      </c>
      <c r="L1215" t="str">
        <f>VLOOKUP(Table7[[#This Row],[Customer_ID]],Table1[#All],7,FALSE)</f>
        <v>USA</v>
      </c>
      <c r="M1215" t="str">
        <f>VLOOKUP(Table7[[#This Row],[Customer_ID]],Table1[#All],8,FALSE)</f>
        <v>Gold</v>
      </c>
      <c r="N1215" t="s">
        <v>1692</v>
      </c>
      <c r="O1215" t="str">
        <f>VLOOKUP(Table7[[#This Row],[Product_ID]],Table4_2[#All],3,FALSE)</f>
        <v>Sports</v>
      </c>
      <c r="P1215" t="str">
        <f>VLOOKUP(Table7[[#This Row],[Product_ID]],Table4_2[#All],4,FALSE)</f>
        <v>Fitness</v>
      </c>
      <c r="Q1215">
        <f>VLOOKUP(Table7[[#This Row],[Product_ID]],Table4_2[#All],5,FALSE)</f>
        <v>477.61</v>
      </c>
      <c r="R1215">
        <f>VLOOKUP(Table7[[#This Row],[Product_ID]],Table4_2[#All],6,FALSE)</f>
        <v>300</v>
      </c>
      <c r="S1215" t="s">
        <v>1769</v>
      </c>
      <c r="T1215" t="str">
        <f>VLOOKUP(Table7[[#This Row],[Store_ID]],Table5[#All],2,FALSE)</f>
        <v>Alexander Group</v>
      </c>
      <c r="U1215" t="str">
        <f>VLOOKUP(Table7[[#This Row],[Store_ID]],Table5[#All],3,FALSE)</f>
        <v>South</v>
      </c>
      <c r="V1215" t="str">
        <f>VLOOKUP(Table7[[#This Row],[Store_ID]],Table5[#All],4,FALSE)</f>
        <v>Port Sharon</v>
      </c>
      <c r="W1215" t="str">
        <f>VLOOKUP(Table7[[#This Row],[Store_ID]],Table5[#All],5,FALSE)</f>
        <v>Online</v>
      </c>
      <c r="X1215">
        <v>1</v>
      </c>
      <c r="Y1215">
        <v>41.39</v>
      </c>
      <c r="Z1215">
        <v>0.01</v>
      </c>
      <c r="AA1215" t="s">
        <v>1824</v>
      </c>
      <c r="AB1215">
        <v>40.976100000000002</v>
      </c>
    </row>
    <row r="1216" spans="1:28" x14ac:dyDescent="0.25">
      <c r="A1216" t="s">
        <v>3040</v>
      </c>
      <c r="B1216" s="2">
        <v>45783</v>
      </c>
      <c r="C1216" t="s">
        <v>550</v>
      </c>
      <c r="D1216" t="str">
        <f>VLOOKUP(Table7[[#This Row],[Customer_ID]],Table1[#All],2,FALSE)</f>
        <v>Jason Wheeler</v>
      </c>
      <c r="E1216">
        <f t="shared" si="55"/>
        <v>6</v>
      </c>
      <c r="F1216">
        <f t="shared" si="56"/>
        <v>5</v>
      </c>
      <c r="G1216">
        <f t="shared" si="57"/>
        <v>2025</v>
      </c>
      <c r="H1216">
        <f>VLOOKUP(Table7[[#This Row],[Customer_ID]],Table1[#All],3,FALSE)</f>
        <v>47</v>
      </c>
      <c r="I1216" t="str">
        <f>VLOOKUP(Table7[[#This Row],[Customer_ID]],Table1[#All],4,FALSE)</f>
        <v>Female</v>
      </c>
      <c r="J1216" t="str">
        <f>VLOOKUP(Table7[[#This Row],[Customer_ID]],Table1[#All],5,FALSE)</f>
        <v>Carolview</v>
      </c>
      <c r="K1216" t="str">
        <f>VLOOKUP(Table7[[#This Row],[Customer_ID]],Table1[#All],6,FALSE)</f>
        <v>Illinois</v>
      </c>
      <c r="L1216" t="str">
        <f>VLOOKUP(Table7[[#This Row],[Customer_ID]],Table1[#All],7,FALSE)</f>
        <v>USA</v>
      </c>
      <c r="M1216" t="str">
        <f>VLOOKUP(Table7[[#This Row],[Customer_ID]],Table1[#All],8,FALSE)</f>
        <v>Platinum</v>
      </c>
      <c r="N1216" t="s">
        <v>1662</v>
      </c>
      <c r="O1216" t="str">
        <f>VLOOKUP(Table7[[#This Row],[Product_ID]],Table4_2[#All],3,FALSE)</f>
        <v>Sports</v>
      </c>
      <c r="P1216" t="str">
        <f>VLOOKUP(Table7[[#This Row],[Product_ID]],Table4_2[#All],4,FALSE)</f>
        <v>Fitness</v>
      </c>
      <c r="Q1216">
        <f>VLOOKUP(Table7[[#This Row],[Product_ID]],Table4_2[#All],5,FALSE)</f>
        <v>30.62</v>
      </c>
      <c r="R1216">
        <f>VLOOKUP(Table7[[#This Row],[Product_ID]],Table4_2[#All],6,FALSE)</f>
        <v>138</v>
      </c>
      <c r="S1216" t="s">
        <v>1786</v>
      </c>
      <c r="T1216" t="str">
        <f>VLOOKUP(Table7[[#This Row],[Store_ID]],Table5[#All],2,FALSE)</f>
        <v>Moore, Padilla and Butler</v>
      </c>
      <c r="U1216" t="str">
        <f>VLOOKUP(Table7[[#This Row],[Store_ID]],Table5[#All],3,FALSE)</f>
        <v>South</v>
      </c>
      <c r="V1216" t="str">
        <f>VLOOKUP(Table7[[#This Row],[Store_ID]],Table5[#All],4,FALSE)</f>
        <v>East Johnstad</v>
      </c>
      <c r="W1216" t="str">
        <f>VLOOKUP(Table7[[#This Row],[Store_ID]],Table5[#All],5,FALSE)</f>
        <v>Flagship</v>
      </c>
      <c r="X1216">
        <v>4</v>
      </c>
      <c r="Y1216">
        <v>64.06</v>
      </c>
      <c r="Z1216">
        <v>0.26</v>
      </c>
      <c r="AA1216" t="s">
        <v>1824</v>
      </c>
      <c r="AB1216">
        <v>189.61760000000001</v>
      </c>
    </row>
    <row r="1217" spans="1:28" x14ac:dyDescent="0.25">
      <c r="A1217" t="s">
        <v>3041</v>
      </c>
      <c r="B1217" s="2">
        <v>45849</v>
      </c>
      <c r="C1217" t="s">
        <v>1086</v>
      </c>
      <c r="D1217" t="str">
        <f>VLOOKUP(Table7[[#This Row],[Customer_ID]],Table1[#All],2,FALSE)</f>
        <v>John Jordan</v>
      </c>
      <c r="E1217">
        <f t="shared" si="55"/>
        <v>11</v>
      </c>
      <c r="F1217">
        <f t="shared" si="56"/>
        <v>7</v>
      </c>
      <c r="G1217">
        <f t="shared" si="57"/>
        <v>2025</v>
      </c>
      <c r="H1217">
        <f>VLOOKUP(Table7[[#This Row],[Customer_ID]],Table1[#All],3,FALSE)</f>
        <v>58</v>
      </c>
      <c r="I1217" t="str">
        <f>VLOOKUP(Table7[[#This Row],[Customer_ID]],Table1[#All],4,FALSE)</f>
        <v>Female</v>
      </c>
      <c r="J1217" t="str">
        <f>VLOOKUP(Table7[[#This Row],[Customer_ID]],Table1[#All],5,FALSE)</f>
        <v>Port Crystalberg</v>
      </c>
      <c r="K1217" t="str">
        <f>VLOOKUP(Table7[[#This Row],[Customer_ID]],Table1[#All],6,FALSE)</f>
        <v>Tennessee</v>
      </c>
      <c r="L1217" t="str">
        <f>VLOOKUP(Table7[[#This Row],[Customer_ID]],Table1[#All],7,FALSE)</f>
        <v>USA</v>
      </c>
      <c r="M1217" t="str">
        <f>VLOOKUP(Table7[[#This Row],[Customer_ID]],Table1[#All],8,FALSE)</f>
        <v>Platinum</v>
      </c>
      <c r="N1217" t="s">
        <v>1640</v>
      </c>
      <c r="O1217" t="str">
        <f>VLOOKUP(Table7[[#This Row],[Product_ID]],Table4_2[#All],3,FALSE)</f>
        <v>Clothing</v>
      </c>
      <c r="P1217" t="str">
        <f>VLOOKUP(Table7[[#This Row],[Product_ID]],Table4_2[#All],4,FALSE)</f>
        <v>Outerwear</v>
      </c>
      <c r="Q1217">
        <f>VLOOKUP(Table7[[#This Row],[Product_ID]],Table4_2[#All],5,FALSE)</f>
        <v>167.34</v>
      </c>
      <c r="R1217">
        <f>VLOOKUP(Table7[[#This Row],[Product_ID]],Table4_2[#All],6,FALSE)</f>
        <v>296</v>
      </c>
      <c r="S1217" t="s">
        <v>1786</v>
      </c>
      <c r="T1217" t="str">
        <f>VLOOKUP(Table7[[#This Row],[Store_ID]],Table5[#All],2,FALSE)</f>
        <v>Moore, Padilla and Butler</v>
      </c>
      <c r="U1217" t="str">
        <f>VLOOKUP(Table7[[#This Row],[Store_ID]],Table5[#All],3,FALSE)</f>
        <v>South</v>
      </c>
      <c r="V1217" t="str">
        <f>VLOOKUP(Table7[[#This Row],[Store_ID]],Table5[#All],4,FALSE)</f>
        <v>East Johnstad</v>
      </c>
      <c r="W1217" t="str">
        <f>VLOOKUP(Table7[[#This Row],[Store_ID]],Table5[#All],5,FALSE)</f>
        <v>Flagship</v>
      </c>
      <c r="X1217">
        <v>2</v>
      </c>
      <c r="Y1217">
        <v>152.25</v>
      </c>
      <c r="Z1217">
        <v>0.13</v>
      </c>
      <c r="AA1217" t="s">
        <v>1824</v>
      </c>
      <c r="AB1217">
        <v>264.91500000000002</v>
      </c>
    </row>
    <row r="1218" spans="1:28" x14ac:dyDescent="0.25">
      <c r="A1218" t="s">
        <v>3042</v>
      </c>
      <c r="B1218" s="2">
        <v>45281</v>
      </c>
      <c r="C1218" t="s">
        <v>356</v>
      </c>
      <c r="D1218" t="str">
        <f>VLOOKUP(Table7[[#This Row],[Customer_ID]],Table1[#All],2,FALSE)</f>
        <v>Diane Watson</v>
      </c>
      <c r="E1218">
        <f t="shared" ref="E1218:E1281" si="58">DAY(B1218)</f>
        <v>21</v>
      </c>
      <c r="F1218">
        <f t="shared" ref="F1218:F1281" si="59">MONTH(B1218)</f>
        <v>12</v>
      </c>
      <c r="G1218">
        <f t="shared" ref="G1218:G1281" si="60">YEAR(B1218)</f>
        <v>2023</v>
      </c>
      <c r="H1218">
        <f>VLOOKUP(Table7[[#This Row],[Customer_ID]],Table1[#All],3,FALSE)</f>
        <v>53</v>
      </c>
      <c r="I1218" t="str">
        <f>VLOOKUP(Table7[[#This Row],[Customer_ID]],Table1[#All],4,FALSE)</f>
        <v>Female</v>
      </c>
      <c r="J1218" t="str">
        <f>VLOOKUP(Table7[[#This Row],[Customer_ID]],Table1[#All],5,FALSE)</f>
        <v>North Codyport</v>
      </c>
      <c r="K1218" t="str">
        <f>VLOOKUP(Table7[[#This Row],[Customer_ID]],Table1[#All],6,FALSE)</f>
        <v>Texas</v>
      </c>
      <c r="L1218" t="str">
        <f>VLOOKUP(Table7[[#This Row],[Customer_ID]],Table1[#All],7,FALSE)</f>
        <v>USA</v>
      </c>
      <c r="M1218" t="str">
        <f>VLOOKUP(Table7[[#This Row],[Customer_ID]],Table1[#All],8,FALSE)</f>
        <v>Platinum</v>
      </c>
      <c r="N1218" t="s">
        <v>1574</v>
      </c>
      <c r="O1218" t="str">
        <f>VLOOKUP(Table7[[#This Row],[Product_ID]],Table4_2[#All],3,FALSE)</f>
        <v>Electronics</v>
      </c>
      <c r="P1218" t="str">
        <f>VLOOKUP(Table7[[#This Row],[Product_ID]],Table4_2[#All],4,FALSE)</f>
        <v>Accessories</v>
      </c>
      <c r="Q1218">
        <f>VLOOKUP(Table7[[#This Row],[Product_ID]],Table4_2[#All],5,FALSE)</f>
        <v>242.23</v>
      </c>
      <c r="R1218">
        <f>VLOOKUP(Table7[[#This Row],[Product_ID]],Table4_2[#All],6,FALSE)</f>
        <v>453</v>
      </c>
      <c r="S1218" t="s">
        <v>1813</v>
      </c>
      <c r="T1218" t="str">
        <f>VLOOKUP(Table7[[#This Row],[Store_ID]],Table5[#All],2,FALSE)</f>
        <v>Mann-Austin</v>
      </c>
      <c r="U1218" t="str">
        <f>VLOOKUP(Table7[[#This Row],[Store_ID]],Table5[#All],3,FALSE)</f>
        <v>East</v>
      </c>
      <c r="V1218" t="str">
        <f>VLOOKUP(Table7[[#This Row],[Store_ID]],Table5[#All],4,FALSE)</f>
        <v>Vasquezborough</v>
      </c>
      <c r="W1218" t="str">
        <f>VLOOKUP(Table7[[#This Row],[Store_ID]],Table5[#All],5,FALSE)</f>
        <v>Online</v>
      </c>
      <c r="X1218">
        <v>2</v>
      </c>
      <c r="Y1218">
        <v>889.04</v>
      </c>
      <c r="Z1218">
        <v>0.23</v>
      </c>
      <c r="AA1218" t="s">
        <v>1824</v>
      </c>
      <c r="AB1218">
        <v>1369.1215999999999</v>
      </c>
    </row>
    <row r="1219" spans="1:28" x14ac:dyDescent="0.25">
      <c r="A1219" t="s">
        <v>3043</v>
      </c>
      <c r="B1219" s="2">
        <v>45322</v>
      </c>
      <c r="C1219" t="s">
        <v>538</v>
      </c>
      <c r="D1219" t="str">
        <f>VLOOKUP(Table7[[#This Row],[Customer_ID]],Table1[#All],2,FALSE)</f>
        <v>Cynthia Morris</v>
      </c>
      <c r="E1219">
        <f t="shared" si="58"/>
        <v>31</v>
      </c>
      <c r="F1219">
        <f t="shared" si="59"/>
        <v>1</v>
      </c>
      <c r="G1219">
        <f t="shared" si="60"/>
        <v>2024</v>
      </c>
      <c r="H1219">
        <f>VLOOKUP(Table7[[#This Row],[Customer_ID]],Table1[#All],3,FALSE)</f>
        <v>18</v>
      </c>
      <c r="I1219" t="str">
        <f>VLOOKUP(Table7[[#This Row],[Customer_ID]],Table1[#All],4,FALSE)</f>
        <v>Female</v>
      </c>
      <c r="J1219" t="str">
        <f>VLOOKUP(Table7[[#This Row],[Customer_ID]],Table1[#All],5,FALSE)</f>
        <v>Hessmouth</v>
      </c>
      <c r="K1219" t="str">
        <f>VLOOKUP(Table7[[#This Row],[Customer_ID]],Table1[#All],6,FALSE)</f>
        <v>Arizona</v>
      </c>
      <c r="L1219" t="str">
        <f>VLOOKUP(Table7[[#This Row],[Customer_ID]],Table1[#All],7,FALSE)</f>
        <v>USA</v>
      </c>
      <c r="M1219" t="str">
        <f>VLOOKUP(Table7[[#This Row],[Customer_ID]],Table1[#All],8,FALSE)</f>
        <v>Silver</v>
      </c>
      <c r="N1219" t="s">
        <v>1622</v>
      </c>
      <c r="O1219" t="str">
        <f>VLOOKUP(Table7[[#This Row],[Product_ID]],Table4_2[#All],3,FALSE)</f>
        <v>Clothing</v>
      </c>
      <c r="P1219" t="str">
        <f>VLOOKUP(Table7[[#This Row],[Product_ID]],Table4_2[#All],4,FALSE)</f>
        <v>Footwear</v>
      </c>
      <c r="Q1219">
        <f>VLOOKUP(Table7[[#This Row],[Product_ID]],Table4_2[#All],5,FALSE)</f>
        <v>353.47</v>
      </c>
      <c r="R1219">
        <f>VLOOKUP(Table7[[#This Row],[Product_ID]],Table4_2[#All],6,FALSE)</f>
        <v>214</v>
      </c>
      <c r="S1219" t="s">
        <v>1789</v>
      </c>
      <c r="T1219" t="str">
        <f>VLOOKUP(Table7[[#This Row],[Store_ID]],Table5[#All],2,FALSE)</f>
        <v>Hill, Wagner and Ballard</v>
      </c>
      <c r="U1219" t="str">
        <f>VLOOKUP(Table7[[#This Row],[Store_ID]],Table5[#All],3,FALSE)</f>
        <v>East</v>
      </c>
      <c r="V1219" t="str">
        <f>VLOOKUP(Table7[[#This Row],[Store_ID]],Table5[#All],4,FALSE)</f>
        <v>East Davidville</v>
      </c>
      <c r="W1219" t="str">
        <f>VLOOKUP(Table7[[#This Row],[Store_ID]],Table5[#All],5,FALSE)</f>
        <v>Online</v>
      </c>
      <c r="X1219">
        <v>3</v>
      </c>
      <c r="Y1219">
        <v>145.25</v>
      </c>
      <c r="Z1219">
        <v>0.24</v>
      </c>
      <c r="AA1219" t="s">
        <v>1826</v>
      </c>
      <c r="AB1219">
        <v>331.17</v>
      </c>
    </row>
    <row r="1220" spans="1:28" x14ac:dyDescent="0.25">
      <c r="A1220" t="s">
        <v>3044</v>
      </c>
      <c r="B1220" s="2">
        <v>45560</v>
      </c>
      <c r="C1220" t="s">
        <v>211</v>
      </c>
      <c r="D1220" t="str">
        <f>VLOOKUP(Table7[[#This Row],[Customer_ID]],Table1[#All],2,FALSE)</f>
        <v>Christopher Sutton</v>
      </c>
      <c r="E1220">
        <f t="shared" si="58"/>
        <v>25</v>
      </c>
      <c r="F1220">
        <f t="shared" si="59"/>
        <v>9</v>
      </c>
      <c r="G1220">
        <f t="shared" si="60"/>
        <v>2024</v>
      </c>
      <c r="H1220">
        <f>VLOOKUP(Table7[[#This Row],[Customer_ID]],Table1[#All],3,FALSE)</f>
        <v>49</v>
      </c>
      <c r="I1220" t="str">
        <f>VLOOKUP(Table7[[#This Row],[Customer_ID]],Table1[#All],4,FALSE)</f>
        <v>Female</v>
      </c>
      <c r="J1220" t="str">
        <f>VLOOKUP(Table7[[#This Row],[Customer_ID]],Table1[#All],5,FALSE)</f>
        <v>Deborahberg</v>
      </c>
      <c r="K1220" t="str">
        <f>VLOOKUP(Table7[[#This Row],[Customer_ID]],Table1[#All],6,FALSE)</f>
        <v>Pennsylvania</v>
      </c>
      <c r="L1220" t="str">
        <f>VLOOKUP(Table7[[#This Row],[Customer_ID]],Table1[#All],7,FALSE)</f>
        <v>USA</v>
      </c>
      <c r="M1220" t="str">
        <f>VLOOKUP(Table7[[#This Row],[Customer_ID]],Table1[#All],8,FALSE)</f>
        <v>Gold</v>
      </c>
      <c r="N1220" t="s">
        <v>1724</v>
      </c>
      <c r="O1220" t="str">
        <f>VLOOKUP(Table7[[#This Row],[Product_ID]],Table4_2[#All],3,FALSE)</f>
        <v>Sports</v>
      </c>
      <c r="P1220" t="str">
        <f>VLOOKUP(Table7[[#This Row],[Product_ID]],Table4_2[#All],4,FALSE)</f>
        <v>Accessories</v>
      </c>
      <c r="Q1220">
        <f>VLOOKUP(Table7[[#This Row],[Product_ID]],Table4_2[#All],5,FALSE)</f>
        <v>131.24</v>
      </c>
      <c r="R1220">
        <f>VLOOKUP(Table7[[#This Row],[Product_ID]],Table4_2[#All],6,FALSE)</f>
        <v>232</v>
      </c>
      <c r="S1220" t="s">
        <v>1761</v>
      </c>
      <c r="T1220" t="str">
        <f>VLOOKUP(Table7[[#This Row],[Store_ID]],Table5[#All],2,FALSE)</f>
        <v>Black-Horn</v>
      </c>
      <c r="U1220" t="str">
        <f>VLOOKUP(Table7[[#This Row],[Store_ID]],Table5[#All],3,FALSE)</f>
        <v>South</v>
      </c>
      <c r="V1220" t="str">
        <f>VLOOKUP(Table7[[#This Row],[Store_ID]],Table5[#All],4,FALSE)</f>
        <v>North Nancyview</v>
      </c>
      <c r="W1220" t="str">
        <f>VLOOKUP(Table7[[#This Row],[Store_ID]],Table5[#All],5,FALSE)</f>
        <v>Outlet</v>
      </c>
      <c r="X1220">
        <v>2</v>
      </c>
      <c r="Y1220">
        <v>898.45</v>
      </c>
      <c r="Z1220">
        <v>0.28999999999999998</v>
      </c>
      <c r="AA1220" t="s">
        <v>1829</v>
      </c>
      <c r="AB1220">
        <v>1275.799</v>
      </c>
    </row>
    <row r="1221" spans="1:28" x14ac:dyDescent="0.25">
      <c r="A1221" t="s">
        <v>3045</v>
      </c>
      <c r="B1221" s="2">
        <v>45905</v>
      </c>
      <c r="C1221" t="s">
        <v>124</v>
      </c>
      <c r="D1221" t="str">
        <f>VLOOKUP(Table7[[#This Row],[Customer_ID]],Table1[#All],2,FALSE)</f>
        <v>Jessica Acevedo</v>
      </c>
      <c r="E1221">
        <f t="shared" si="58"/>
        <v>5</v>
      </c>
      <c r="F1221">
        <f t="shared" si="59"/>
        <v>9</v>
      </c>
      <c r="G1221">
        <f t="shared" si="60"/>
        <v>2025</v>
      </c>
      <c r="H1221">
        <f>VLOOKUP(Table7[[#This Row],[Customer_ID]],Table1[#All],3,FALSE)</f>
        <v>64</v>
      </c>
      <c r="I1221" t="str">
        <f>VLOOKUP(Table7[[#This Row],[Customer_ID]],Table1[#All],4,FALSE)</f>
        <v>Female</v>
      </c>
      <c r="J1221" t="str">
        <f>VLOOKUP(Table7[[#This Row],[Customer_ID]],Table1[#All],5,FALSE)</f>
        <v>Amybury</v>
      </c>
      <c r="K1221" t="str">
        <f>VLOOKUP(Table7[[#This Row],[Customer_ID]],Table1[#All],6,FALSE)</f>
        <v>Pennsylvania</v>
      </c>
      <c r="L1221" t="str">
        <f>VLOOKUP(Table7[[#This Row],[Customer_ID]],Table1[#All],7,FALSE)</f>
        <v>USA</v>
      </c>
      <c r="M1221" t="str">
        <f>VLOOKUP(Table7[[#This Row],[Customer_ID]],Table1[#All],8,FALSE)</f>
        <v>Bronze</v>
      </c>
      <c r="N1221" t="s">
        <v>1618</v>
      </c>
      <c r="O1221" t="str">
        <f>VLOOKUP(Table7[[#This Row],[Product_ID]],Table4_2[#All],3,FALSE)</f>
        <v>Home</v>
      </c>
      <c r="P1221" t="str">
        <f>VLOOKUP(Table7[[#This Row],[Product_ID]],Table4_2[#All],4,FALSE)</f>
        <v>Lighting</v>
      </c>
      <c r="Q1221">
        <f>VLOOKUP(Table7[[#This Row],[Product_ID]],Table4_2[#All],5,FALSE)</f>
        <v>382.22</v>
      </c>
      <c r="R1221">
        <f>VLOOKUP(Table7[[#This Row],[Product_ID]],Table4_2[#All],6,FALSE)</f>
        <v>329</v>
      </c>
      <c r="S1221" t="s">
        <v>1801</v>
      </c>
      <c r="T1221" t="str">
        <f>VLOOKUP(Table7[[#This Row],[Store_ID]],Table5[#All],2,FALSE)</f>
        <v>Shelton PLC</v>
      </c>
      <c r="U1221" t="str">
        <f>VLOOKUP(Table7[[#This Row],[Store_ID]],Table5[#All],3,FALSE)</f>
        <v>North</v>
      </c>
      <c r="V1221" t="str">
        <f>VLOOKUP(Table7[[#This Row],[Store_ID]],Table5[#All],4,FALSE)</f>
        <v>East Jenniferstad</v>
      </c>
      <c r="W1221" t="str">
        <f>VLOOKUP(Table7[[#This Row],[Store_ID]],Table5[#All],5,FALSE)</f>
        <v>Flagship</v>
      </c>
      <c r="X1221">
        <v>4</v>
      </c>
      <c r="Y1221">
        <v>642.04999999999995</v>
      </c>
      <c r="Z1221">
        <v>0.25</v>
      </c>
      <c r="AA1221" t="s">
        <v>1824</v>
      </c>
      <c r="AB1221">
        <v>1926.15</v>
      </c>
    </row>
    <row r="1222" spans="1:28" x14ac:dyDescent="0.25">
      <c r="A1222" t="s">
        <v>3046</v>
      </c>
      <c r="B1222" s="2">
        <v>45531</v>
      </c>
      <c r="C1222" t="s">
        <v>987</v>
      </c>
      <c r="D1222" t="str">
        <f>VLOOKUP(Table7[[#This Row],[Customer_ID]],Table1[#All],2,FALSE)</f>
        <v>Elizabeth Jones</v>
      </c>
      <c r="E1222">
        <f t="shared" si="58"/>
        <v>27</v>
      </c>
      <c r="F1222">
        <f t="shared" si="59"/>
        <v>8</v>
      </c>
      <c r="G1222">
        <f t="shared" si="60"/>
        <v>2024</v>
      </c>
      <c r="H1222">
        <f>VLOOKUP(Table7[[#This Row],[Customer_ID]],Table1[#All],3,FALSE)</f>
        <v>62</v>
      </c>
      <c r="I1222" t="str">
        <f>VLOOKUP(Table7[[#This Row],[Customer_ID]],Table1[#All],4,FALSE)</f>
        <v>Male</v>
      </c>
      <c r="J1222" t="str">
        <f>VLOOKUP(Table7[[#This Row],[Customer_ID]],Table1[#All],5,FALSE)</f>
        <v>Brownburgh</v>
      </c>
      <c r="K1222" t="str">
        <f>VLOOKUP(Table7[[#This Row],[Customer_ID]],Table1[#All],6,FALSE)</f>
        <v>Maryland</v>
      </c>
      <c r="L1222" t="str">
        <f>VLOOKUP(Table7[[#This Row],[Customer_ID]],Table1[#All],7,FALSE)</f>
        <v>USA</v>
      </c>
      <c r="M1222" t="str">
        <f>VLOOKUP(Table7[[#This Row],[Customer_ID]],Table1[#All],8,FALSE)</f>
        <v>Platinum</v>
      </c>
      <c r="N1222" t="s">
        <v>1716</v>
      </c>
      <c r="O1222" t="str">
        <f>VLOOKUP(Table7[[#This Row],[Product_ID]],Table4_2[#All],3,FALSE)</f>
        <v>Home</v>
      </c>
      <c r="P1222" t="str">
        <f>VLOOKUP(Table7[[#This Row],[Product_ID]],Table4_2[#All],4,FALSE)</f>
        <v>Furniture</v>
      </c>
      <c r="Q1222">
        <f>VLOOKUP(Table7[[#This Row],[Product_ID]],Table4_2[#All],5,FALSE)</f>
        <v>388.46</v>
      </c>
      <c r="R1222">
        <f>VLOOKUP(Table7[[#This Row],[Product_ID]],Table4_2[#All],6,FALSE)</f>
        <v>208</v>
      </c>
      <c r="S1222" t="s">
        <v>1779</v>
      </c>
      <c r="T1222" t="str">
        <f>VLOOKUP(Table7[[#This Row],[Store_ID]],Table5[#All],2,FALSE)</f>
        <v>Martinez-Mullins</v>
      </c>
      <c r="U1222" t="str">
        <f>VLOOKUP(Table7[[#This Row],[Store_ID]],Table5[#All],3,FALSE)</f>
        <v>South</v>
      </c>
      <c r="V1222" t="str">
        <f>VLOOKUP(Table7[[#This Row],[Store_ID]],Table5[#All],4,FALSE)</f>
        <v>Williamsfurt</v>
      </c>
      <c r="W1222" t="str">
        <f>VLOOKUP(Table7[[#This Row],[Store_ID]],Table5[#All],5,FALSE)</f>
        <v>Online</v>
      </c>
      <c r="X1222">
        <v>4</v>
      </c>
      <c r="Y1222">
        <v>450.83</v>
      </c>
      <c r="Z1222">
        <v>0.24</v>
      </c>
      <c r="AA1222" t="s">
        <v>1824</v>
      </c>
      <c r="AB1222">
        <v>1370.5232000000001</v>
      </c>
    </row>
    <row r="1223" spans="1:28" x14ac:dyDescent="0.25">
      <c r="A1223" t="s">
        <v>3047</v>
      </c>
      <c r="B1223" s="2">
        <v>45216</v>
      </c>
      <c r="C1223" t="s">
        <v>52</v>
      </c>
      <c r="D1223" t="str">
        <f>VLOOKUP(Table7[[#This Row],[Customer_ID]],Table1[#All],2,FALSE)</f>
        <v>Dominic Page</v>
      </c>
      <c r="E1223">
        <f t="shared" si="58"/>
        <v>17</v>
      </c>
      <c r="F1223">
        <f t="shared" si="59"/>
        <v>10</v>
      </c>
      <c r="G1223">
        <f t="shared" si="60"/>
        <v>2023</v>
      </c>
      <c r="H1223">
        <f>VLOOKUP(Table7[[#This Row],[Customer_ID]],Table1[#All],3,FALSE)</f>
        <v>53</v>
      </c>
      <c r="I1223" t="str">
        <f>VLOOKUP(Table7[[#This Row],[Customer_ID]],Table1[#All],4,FALSE)</f>
        <v>Male</v>
      </c>
      <c r="J1223" t="str">
        <f>VLOOKUP(Table7[[#This Row],[Customer_ID]],Table1[#All],5,FALSE)</f>
        <v>Port Michaelburgh</v>
      </c>
      <c r="K1223" t="str">
        <f>VLOOKUP(Table7[[#This Row],[Customer_ID]],Table1[#All],6,FALSE)</f>
        <v>Pennsylvania</v>
      </c>
      <c r="L1223" t="str">
        <f>VLOOKUP(Table7[[#This Row],[Customer_ID]],Table1[#All],7,FALSE)</f>
        <v>USA</v>
      </c>
      <c r="M1223" t="str">
        <f>VLOOKUP(Table7[[#This Row],[Customer_ID]],Table1[#All],8,FALSE)</f>
        <v>Bronze</v>
      </c>
      <c r="N1223" t="s">
        <v>1652</v>
      </c>
      <c r="O1223" t="str">
        <f>VLOOKUP(Table7[[#This Row],[Product_ID]],Table4_2[#All],3,FALSE)</f>
        <v>Sports</v>
      </c>
      <c r="P1223" t="str">
        <f>VLOOKUP(Table7[[#This Row],[Product_ID]],Table4_2[#All],4,FALSE)</f>
        <v>Team Sports</v>
      </c>
      <c r="Q1223">
        <f>VLOOKUP(Table7[[#This Row],[Product_ID]],Table4_2[#All],5,FALSE)</f>
        <v>212.26</v>
      </c>
      <c r="R1223">
        <f>VLOOKUP(Table7[[#This Row],[Product_ID]],Table4_2[#All],6,FALSE)</f>
        <v>82</v>
      </c>
      <c r="S1223" t="s">
        <v>1813</v>
      </c>
      <c r="T1223" t="str">
        <f>VLOOKUP(Table7[[#This Row],[Store_ID]],Table5[#All],2,FALSE)</f>
        <v>Mann-Austin</v>
      </c>
      <c r="U1223" t="str">
        <f>VLOOKUP(Table7[[#This Row],[Store_ID]],Table5[#All],3,FALSE)</f>
        <v>East</v>
      </c>
      <c r="V1223" t="str">
        <f>VLOOKUP(Table7[[#This Row],[Store_ID]],Table5[#All],4,FALSE)</f>
        <v>Vasquezborough</v>
      </c>
      <c r="W1223" t="str">
        <f>VLOOKUP(Table7[[#This Row],[Store_ID]],Table5[#All],5,FALSE)</f>
        <v>Online</v>
      </c>
      <c r="X1223">
        <v>2</v>
      </c>
      <c r="Y1223">
        <v>441.03</v>
      </c>
      <c r="Z1223">
        <v>0.23</v>
      </c>
      <c r="AA1223" t="s">
        <v>1829</v>
      </c>
      <c r="AB1223">
        <v>679.18619999999999</v>
      </c>
    </row>
    <row r="1224" spans="1:28" x14ac:dyDescent="0.25">
      <c r="A1224" t="s">
        <v>3048</v>
      </c>
      <c r="B1224" s="2">
        <v>45384</v>
      </c>
      <c r="C1224" t="s">
        <v>298</v>
      </c>
      <c r="D1224" t="str">
        <f>VLOOKUP(Table7[[#This Row],[Customer_ID]],Table1[#All],2,FALSE)</f>
        <v>George Rosario</v>
      </c>
      <c r="E1224">
        <f t="shared" si="58"/>
        <v>2</v>
      </c>
      <c r="F1224">
        <f t="shared" si="59"/>
        <v>4</v>
      </c>
      <c r="G1224">
        <f t="shared" si="60"/>
        <v>2024</v>
      </c>
      <c r="H1224">
        <f>VLOOKUP(Table7[[#This Row],[Customer_ID]],Table1[#All],3,FALSE)</f>
        <v>53</v>
      </c>
      <c r="I1224" t="str">
        <f>VLOOKUP(Table7[[#This Row],[Customer_ID]],Table1[#All],4,FALSE)</f>
        <v>Male</v>
      </c>
      <c r="J1224" t="str">
        <f>VLOOKUP(Table7[[#This Row],[Customer_ID]],Table1[#All],5,FALSE)</f>
        <v>Leburgh</v>
      </c>
      <c r="K1224" t="str">
        <f>VLOOKUP(Table7[[#This Row],[Customer_ID]],Table1[#All],6,FALSE)</f>
        <v>Florida</v>
      </c>
      <c r="L1224" t="str">
        <f>VLOOKUP(Table7[[#This Row],[Customer_ID]],Table1[#All],7,FALSE)</f>
        <v>USA</v>
      </c>
      <c r="M1224" t="str">
        <f>VLOOKUP(Table7[[#This Row],[Customer_ID]],Table1[#All],8,FALSE)</f>
        <v>Bronze</v>
      </c>
      <c r="N1224" t="s">
        <v>1598</v>
      </c>
      <c r="O1224" t="str">
        <f>VLOOKUP(Table7[[#This Row],[Product_ID]],Table4_2[#All],3,FALSE)</f>
        <v>Clothing</v>
      </c>
      <c r="P1224" t="str">
        <f>VLOOKUP(Table7[[#This Row],[Product_ID]],Table4_2[#All],4,FALSE)</f>
        <v>Accessories</v>
      </c>
      <c r="Q1224">
        <f>VLOOKUP(Table7[[#This Row],[Product_ID]],Table4_2[#All],5,FALSE)</f>
        <v>174.02</v>
      </c>
      <c r="R1224">
        <f>VLOOKUP(Table7[[#This Row],[Product_ID]],Table4_2[#All],6,FALSE)</f>
        <v>268</v>
      </c>
      <c r="S1224" t="s">
        <v>1761</v>
      </c>
      <c r="T1224" t="str">
        <f>VLOOKUP(Table7[[#This Row],[Store_ID]],Table5[#All],2,FALSE)</f>
        <v>Black-Horn</v>
      </c>
      <c r="U1224" t="str">
        <f>VLOOKUP(Table7[[#This Row],[Store_ID]],Table5[#All],3,FALSE)</f>
        <v>South</v>
      </c>
      <c r="V1224" t="str">
        <f>VLOOKUP(Table7[[#This Row],[Store_ID]],Table5[#All],4,FALSE)</f>
        <v>North Nancyview</v>
      </c>
      <c r="W1224" t="str">
        <f>VLOOKUP(Table7[[#This Row],[Store_ID]],Table5[#All],5,FALSE)</f>
        <v>Outlet</v>
      </c>
      <c r="X1224">
        <v>3</v>
      </c>
      <c r="Y1224">
        <v>377.69</v>
      </c>
      <c r="Z1224">
        <v>7.0000000000000007E-2</v>
      </c>
      <c r="AA1224" t="s">
        <v>1826</v>
      </c>
      <c r="AB1224">
        <v>1053.7551000000001</v>
      </c>
    </row>
    <row r="1225" spans="1:28" x14ac:dyDescent="0.25">
      <c r="A1225" t="s">
        <v>3049</v>
      </c>
      <c r="B1225" s="2">
        <v>45416</v>
      </c>
      <c r="C1225" t="s">
        <v>535</v>
      </c>
      <c r="D1225" t="str">
        <f>VLOOKUP(Table7[[#This Row],[Customer_ID]],Table1[#All],2,FALSE)</f>
        <v>John Lawson</v>
      </c>
      <c r="E1225">
        <f t="shared" si="58"/>
        <v>4</v>
      </c>
      <c r="F1225">
        <f t="shared" si="59"/>
        <v>5</v>
      </c>
      <c r="G1225">
        <f t="shared" si="60"/>
        <v>2024</v>
      </c>
      <c r="H1225">
        <f>VLOOKUP(Table7[[#This Row],[Customer_ID]],Table1[#All],3,FALSE)</f>
        <v>41</v>
      </c>
      <c r="I1225" t="str">
        <f>VLOOKUP(Table7[[#This Row],[Customer_ID]],Table1[#All],4,FALSE)</f>
        <v>Female</v>
      </c>
      <c r="J1225" t="str">
        <f>VLOOKUP(Table7[[#This Row],[Customer_ID]],Table1[#All],5,FALSE)</f>
        <v>New Juliemouth</v>
      </c>
      <c r="K1225" t="str">
        <f>VLOOKUP(Table7[[#This Row],[Customer_ID]],Table1[#All],6,FALSE)</f>
        <v>North Carolina</v>
      </c>
      <c r="L1225" t="str">
        <f>VLOOKUP(Table7[[#This Row],[Customer_ID]],Table1[#All],7,FALSE)</f>
        <v>USA</v>
      </c>
      <c r="M1225" t="str">
        <f>VLOOKUP(Table7[[#This Row],[Customer_ID]],Table1[#All],8,FALSE)</f>
        <v>Platinum</v>
      </c>
      <c r="N1225" t="s">
        <v>1568</v>
      </c>
      <c r="O1225" t="str">
        <f>VLOOKUP(Table7[[#This Row],[Product_ID]],Table4_2[#All],3,FALSE)</f>
        <v>Home</v>
      </c>
      <c r="P1225" t="str">
        <f>VLOOKUP(Table7[[#This Row],[Product_ID]],Table4_2[#All],4,FALSE)</f>
        <v>Kitchen</v>
      </c>
      <c r="Q1225">
        <f>VLOOKUP(Table7[[#This Row],[Product_ID]],Table4_2[#All],5,FALSE)</f>
        <v>298.86</v>
      </c>
      <c r="R1225">
        <f>VLOOKUP(Table7[[#This Row],[Product_ID]],Table4_2[#All],6,FALSE)</f>
        <v>308</v>
      </c>
      <c r="S1225" t="s">
        <v>1779</v>
      </c>
      <c r="T1225" t="str">
        <f>VLOOKUP(Table7[[#This Row],[Store_ID]],Table5[#All],2,FALSE)</f>
        <v>Martinez-Mullins</v>
      </c>
      <c r="U1225" t="str">
        <f>VLOOKUP(Table7[[#This Row],[Store_ID]],Table5[#All],3,FALSE)</f>
        <v>South</v>
      </c>
      <c r="V1225" t="str">
        <f>VLOOKUP(Table7[[#This Row],[Store_ID]],Table5[#All],4,FALSE)</f>
        <v>Williamsfurt</v>
      </c>
      <c r="W1225" t="str">
        <f>VLOOKUP(Table7[[#This Row],[Store_ID]],Table5[#All],5,FALSE)</f>
        <v>Online</v>
      </c>
      <c r="X1225">
        <v>1</v>
      </c>
      <c r="Y1225">
        <v>457.33</v>
      </c>
      <c r="Z1225">
        <v>0.27</v>
      </c>
      <c r="AA1225" t="s">
        <v>1824</v>
      </c>
      <c r="AB1225">
        <v>333.85090000000002</v>
      </c>
    </row>
    <row r="1226" spans="1:28" x14ac:dyDescent="0.25">
      <c r="A1226" t="s">
        <v>3050</v>
      </c>
      <c r="B1226" s="2">
        <v>45880</v>
      </c>
      <c r="C1226" t="s">
        <v>782</v>
      </c>
      <c r="D1226" t="str">
        <f>VLOOKUP(Table7[[#This Row],[Customer_ID]],Table1[#All],2,FALSE)</f>
        <v>Nancy Page</v>
      </c>
      <c r="E1226">
        <f t="shared" si="58"/>
        <v>11</v>
      </c>
      <c r="F1226">
        <f t="shared" si="59"/>
        <v>8</v>
      </c>
      <c r="G1226">
        <f t="shared" si="60"/>
        <v>2025</v>
      </c>
      <c r="H1226">
        <f>VLOOKUP(Table7[[#This Row],[Customer_ID]],Table1[#All],3,FALSE)</f>
        <v>19</v>
      </c>
      <c r="I1226" t="str">
        <f>VLOOKUP(Table7[[#This Row],[Customer_ID]],Table1[#All],4,FALSE)</f>
        <v>Male</v>
      </c>
      <c r="J1226" t="str">
        <f>VLOOKUP(Table7[[#This Row],[Customer_ID]],Table1[#All],5,FALSE)</f>
        <v>West Julia</v>
      </c>
      <c r="K1226" t="str">
        <f>VLOOKUP(Table7[[#This Row],[Customer_ID]],Table1[#All],6,FALSE)</f>
        <v>Utah</v>
      </c>
      <c r="L1226" t="str">
        <f>VLOOKUP(Table7[[#This Row],[Customer_ID]],Table1[#All],7,FALSE)</f>
        <v>USA</v>
      </c>
      <c r="M1226" t="str">
        <f>VLOOKUP(Table7[[#This Row],[Customer_ID]],Table1[#All],8,FALSE)</f>
        <v>Bronze</v>
      </c>
      <c r="N1226" t="s">
        <v>1700</v>
      </c>
      <c r="O1226" t="str">
        <f>VLOOKUP(Table7[[#This Row],[Product_ID]],Table4_2[#All],3,FALSE)</f>
        <v>Electronics</v>
      </c>
      <c r="P1226" t="str">
        <f>VLOOKUP(Table7[[#This Row],[Product_ID]],Table4_2[#All],4,FALSE)</f>
        <v>Computer</v>
      </c>
      <c r="Q1226">
        <f>VLOOKUP(Table7[[#This Row],[Product_ID]],Table4_2[#All],5,FALSE)</f>
        <v>392.89</v>
      </c>
      <c r="R1226">
        <f>VLOOKUP(Table7[[#This Row],[Product_ID]],Table4_2[#All],6,FALSE)</f>
        <v>320</v>
      </c>
      <c r="S1226" t="s">
        <v>1776</v>
      </c>
      <c r="T1226" t="str">
        <f>VLOOKUP(Table7[[#This Row],[Store_ID]],Table5[#All],2,FALSE)</f>
        <v>Benson-Elliott</v>
      </c>
      <c r="U1226" t="str">
        <f>VLOOKUP(Table7[[#This Row],[Store_ID]],Table5[#All],3,FALSE)</f>
        <v>East</v>
      </c>
      <c r="V1226" t="str">
        <f>VLOOKUP(Table7[[#This Row],[Store_ID]],Table5[#All],4,FALSE)</f>
        <v>Port Josephberg</v>
      </c>
      <c r="W1226" t="str">
        <f>VLOOKUP(Table7[[#This Row],[Store_ID]],Table5[#All],5,FALSE)</f>
        <v>Online</v>
      </c>
      <c r="X1226">
        <v>4</v>
      </c>
      <c r="Y1226">
        <v>218.01</v>
      </c>
      <c r="Z1226">
        <v>0.06</v>
      </c>
      <c r="AA1226" t="s">
        <v>1824</v>
      </c>
      <c r="AB1226">
        <v>819.71759999999995</v>
      </c>
    </row>
    <row r="1227" spans="1:28" x14ac:dyDescent="0.25">
      <c r="A1227" t="s">
        <v>3051</v>
      </c>
      <c r="B1227" s="2">
        <v>45933</v>
      </c>
      <c r="C1227" t="s">
        <v>708</v>
      </c>
      <c r="D1227" t="str">
        <f>VLOOKUP(Table7[[#This Row],[Customer_ID]],Table1[#All],2,FALSE)</f>
        <v>Julia Jackson</v>
      </c>
      <c r="E1227">
        <f t="shared" si="58"/>
        <v>3</v>
      </c>
      <c r="F1227">
        <f t="shared" si="59"/>
        <v>10</v>
      </c>
      <c r="G1227">
        <f t="shared" si="60"/>
        <v>2025</v>
      </c>
      <c r="H1227">
        <f>VLOOKUP(Table7[[#This Row],[Customer_ID]],Table1[#All],3,FALSE)</f>
        <v>46</v>
      </c>
      <c r="I1227" t="str">
        <f>VLOOKUP(Table7[[#This Row],[Customer_ID]],Table1[#All],4,FALSE)</f>
        <v>Male</v>
      </c>
      <c r="J1227" t="str">
        <f>VLOOKUP(Table7[[#This Row],[Customer_ID]],Table1[#All],5,FALSE)</f>
        <v>Edwardland</v>
      </c>
      <c r="K1227" t="str">
        <f>VLOOKUP(Table7[[#This Row],[Customer_ID]],Table1[#All],6,FALSE)</f>
        <v>California</v>
      </c>
      <c r="L1227" t="str">
        <f>VLOOKUP(Table7[[#This Row],[Customer_ID]],Table1[#All],7,FALSE)</f>
        <v>USA</v>
      </c>
      <c r="M1227" t="str">
        <f>VLOOKUP(Table7[[#This Row],[Customer_ID]],Table1[#All],8,FALSE)</f>
        <v>Platinum</v>
      </c>
      <c r="N1227" t="s">
        <v>1732</v>
      </c>
      <c r="O1227" t="str">
        <f>VLOOKUP(Table7[[#This Row],[Product_ID]],Table4_2[#All],3,FALSE)</f>
        <v>Home</v>
      </c>
      <c r="P1227" t="str">
        <f>VLOOKUP(Table7[[#This Row],[Product_ID]],Table4_2[#All],4,FALSE)</f>
        <v>Appliances</v>
      </c>
      <c r="Q1227">
        <f>VLOOKUP(Table7[[#This Row],[Product_ID]],Table4_2[#All],5,FALSE)</f>
        <v>447.43</v>
      </c>
      <c r="R1227">
        <f>VLOOKUP(Table7[[#This Row],[Product_ID]],Table4_2[#All],6,FALSE)</f>
        <v>191</v>
      </c>
      <c r="S1227" t="s">
        <v>1810</v>
      </c>
      <c r="T1227" t="str">
        <f>VLOOKUP(Table7[[#This Row],[Store_ID]],Table5[#All],2,FALSE)</f>
        <v>Guerrero-Schmitt</v>
      </c>
      <c r="U1227" t="str">
        <f>VLOOKUP(Table7[[#This Row],[Store_ID]],Table5[#All],3,FALSE)</f>
        <v>East</v>
      </c>
      <c r="V1227" t="str">
        <f>VLOOKUP(Table7[[#This Row],[Store_ID]],Table5[#All],4,FALSE)</f>
        <v>East Stevechester</v>
      </c>
      <c r="W1227" t="str">
        <f>VLOOKUP(Table7[[#This Row],[Store_ID]],Table5[#All],5,FALSE)</f>
        <v>Flagship</v>
      </c>
      <c r="X1227">
        <v>2</v>
      </c>
      <c r="Y1227">
        <v>682.7</v>
      </c>
      <c r="Z1227">
        <v>0.13</v>
      </c>
      <c r="AA1227" t="s">
        <v>1824</v>
      </c>
      <c r="AB1227">
        <v>1187.8979999999999</v>
      </c>
    </row>
    <row r="1228" spans="1:28" x14ac:dyDescent="0.25">
      <c r="A1228" t="s">
        <v>3052</v>
      </c>
      <c r="B1228" s="2">
        <v>45345</v>
      </c>
      <c r="C1228" t="s">
        <v>1017</v>
      </c>
      <c r="D1228" t="str">
        <f>VLOOKUP(Table7[[#This Row],[Customer_ID]],Table1[#All],2,FALSE)</f>
        <v>Kristy Dunlap</v>
      </c>
      <c r="E1228">
        <f t="shared" si="58"/>
        <v>23</v>
      </c>
      <c r="F1228">
        <f t="shared" si="59"/>
        <v>2</v>
      </c>
      <c r="G1228">
        <f t="shared" si="60"/>
        <v>2024</v>
      </c>
      <c r="H1228">
        <f>VLOOKUP(Table7[[#This Row],[Customer_ID]],Table1[#All],3,FALSE)</f>
        <v>64</v>
      </c>
      <c r="I1228" t="str">
        <f>VLOOKUP(Table7[[#This Row],[Customer_ID]],Table1[#All],4,FALSE)</f>
        <v>Female</v>
      </c>
      <c r="J1228" t="str">
        <f>VLOOKUP(Table7[[#This Row],[Customer_ID]],Table1[#All],5,FALSE)</f>
        <v>Whiteport</v>
      </c>
      <c r="K1228" t="str">
        <f>VLOOKUP(Table7[[#This Row],[Customer_ID]],Table1[#All],6,FALSE)</f>
        <v>North Carolina</v>
      </c>
      <c r="L1228" t="str">
        <f>VLOOKUP(Table7[[#This Row],[Customer_ID]],Table1[#All],7,FALSE)</f>
        <v>USA</v>
      </c>
      <c r="M1228" t="str">
        <f>VLOOKUP(Table7[[#This Row],[Customer_ID]],Table1[#All],8,FALSE)</f>
        <v>Platinum</v>
      </c>
      <c r="N1228" t="s">
        <v>1586</v>
      </c>
      <c r="O1228" t="str">
        <f>VLOOKUP(Table7[[#This Row],[Product_ID]],Table4_2[#All],3,FALSE)</f>
        <v>Sports</v>
      </c>
      <c r="P1228" t="str">
        <f>VLOOKUP(Table7[[#This Row],[Product_ID]],Table4_2[#All],4,FALSE)</f>
        <v>Equipment</v>
      </c>
      <c r="Q1228">
        <f>VLOOKUP(Table7[[#This Row],[Product_ID]],Table4_2[#All],5,FALSE)</f>
        <v>21.34</v>
      </c>
      <c r="R1228">
        <f>VLOOKUP(Table7[[#This Row],[Product_ID]],Table4_2[#All],6,FALSE)</f>
        <v>65</v>
      </c>
      <c r="S1228" t="s">
        <v>1810</v>
      </c>
      <c r="T1228" t="str">
        <f>VLOOKUP(Table7[[#This Row],[Store_ID]],Table5[#All],2,FALSE)</f>
        <v>Guerrero-Schmitt</v>
      </c>
      <c r="U1228" t="str">
        <f>VLOOKUP(Table7[[#This Row],[Store_ID]],Table5[#All],3,FALSE)</f>
        <v>East</v>
      </c>
      <c r="V1228" t="str">
        <f>VLOOKUP(Table7[[#This Row],[Store_ID]],Table5[#All],4,FALSE)</f>
        <v>East Stevechester</v>
      </c>
      <c r="W1228" t="str">
        <f>VLOOKUP(Table7[[#This Row],[Store_ID]],Table5[#All],5,FALSE)</f>
        <v>Flagship</v>
      </c>
      <c r="X1228">
        <v>3</v>
      </c>
      <c r="Y1228">
        <v>726.97</v>
      </c>
      <c r="Z1228">
        <v>0.04</v>
      </c>
      <c r="AA1228" t="s">
        <v>1826</v>
      </c>
      <c r="AB1228">
        <v>2093.6736000000001</v>
      </c>
    </row>
    <row r="1229" spans="1:28" x14ac:dyDescent="0.25">
      <c r="A1229" t="s">
        <v>3053</v>
      </c>
      <c r="B1229" s="2">
        <v>45681</v>
      </c>
      <c r="C1229" t="s">
        <v>1269</v>
      </c>
      <c r="D1229" t="str">
        <f>VLOOKUP(Table7[[#This Row],[Customer_ID]],Table1[#All],2,FALSE)</f>
        <v>Isabel Foster</v>
      </c>
      <c r="E1229">
        <f t="shared" si="58"/>
        <v>24</v>
      </c>
      <c r="F1229">
        <f t="shared" si="59"/>
        <v>1</v>
      </c>
      <c r="G1229">
        <f t="shared" si="60"/>
        <v>2025</v>
      </c>
      <c r="H1229">
        <f>VLOOKUP(Table7[[#This Row],[Customer_ID]],Table1[#All],3,FALSE)</f>
        <v>36</v>
      </c>
      <c r="I1229" t="str">
        <f>VLOOKUP(Table7[[#This Row],[Customer_ID]],Table1[#All],4,FALSE)</f>
        <v>Male</v>
      </c>
      <c r="J1229" t="str">
        <f>VLOOKUP(Table7[[#This Row],[Customer_ID]],Table1[#All],5,FALSE)</f>
        <v>Port Joshuaville</v>
      </c>
      <c r="K1229" t="str">
        <f>VLOOKUP(Table7[[#This Row],[Customer_ID]],Table1[#All],6,FALSE)</f>
        <v>New Jersey</v>
      </c>
      <c r="L1229" t="str">
        <f>VLOOKUP(Table7[[#This Row],[Customer_ID]],Table1[#All],7,FALSE)</f>
        <v>USA</v>
      </c>
      <c r="M1229" t="str">
        <f>VLOOKUP(Table7[[#This Row],[Customer_ID]],Table1[#All],8,FALSE)</f>
        <v>Gold</v>
      </c>
      <c r="N1229" t="s">
        <v>1666</v>
      </c>
      <c r="O1229" t="str">
        <f>VLOOKUP(Table7[[#This Row],[Product_ID]],Table4_2[#All],3,FALSE)</f>
        <v>Beauty</v>
      </c>
      <c r="P1229" t="str">
        <f>VLOOKUP(Table7[[#This Row],[Product_ID]],Table4_2[#All],4,FALSE)</f>
        <v>Haircare</v>
      </c>
      <c r="Q1229">
        <f>VLOOKUP(Table7[[#This Row],[Product_ID]],Table4_2[#All],5,FALSE)</f>
        <v>17.309999999999999</v>
      </c>
      <c r="R1229">
        <f>VLOOKUP(Table7[[#This Row],[Product_ID]],Table4_2[#All],6,FALSE)</f>
        <v>399</v>
      </c>
      <c r="S1229" t="s">
        <v>1786</v>
      </c>
      <c r="T1229" t="str">
        <f>VLOOKUP(Table7[[#This Row],[Store_ID]],Table5[#All],2,FALSE)</f>
        <v>Moore, Padilla and Butler</v>
      </c>
      <c r="U1229" t="str">
        <f>VLOOKUP(Table7[[#This Row],[Store_ID]],Table5[#All],3,FALSE)</f>
        <v>South</v>
      </c>
      <c r="V1229" t="str">
        <f>VLOOKUP(Table7[[#This Row],[Store_ID]],Table5[#All],4,FALSE)</f>
        <v>East Johnstad</v>
      </c>
      <c r="W1229" t="str">
        <f>VLOOKUP(Table7[[#This Row],[Store_ID]],Table5[#All],5,FALSE)</f>
        <v>Flagship</v>
      </c>
      <c r="X1229">
        <v>2</v>
      </c>
      <c r="Y1229">
        <v>107.97</v>
      </c>
      <c r="Z1229">
        <v>0.06</v>
      </c>
      <c r="AA1229" t="s">
        <v>1824</v>
      </c>
      <c r="AB1229">
        <v>202.9836</v>
      </c>
    </row>
    <row r="1230" spans="1:28" x14ac:dyDescent="0.25">
      <c r="A1230" t="s">
        <v>3054</v>
      </c>
      <c r="B1230" s="2">
        <v>45785</v>
      </c>
      <c r="C1230" t="s">
        <v>40</v>
      </c>
      <c r="D1230" t="str">
        <f>VLOOKUP(Table7[[#This Row],[Customer_ID]],Table1[#All],2,FALSE)</f>
        <v>Daniel Boyd</v>
      </c>
      <c r="E1230">
        <f t="shared" si="58"/>
        <v>8</v>
      </c>
      <c r="F1230">
        <f t="shared" si="59"/>
        <v>5</v>
      </c>
      <c r="G1230">
        <f t="shared" si="60"/>
        <v>2025</v>
      </c>
      <c r="H1230">
        <f>VLOOKUP(Table7[[#This Row],[Customer_ID]],Table1[#All],3,FALSE)</f>
        <v>29</v>
      </c>
      <c r="I1230" t="str">
        <f>VLOOKUP(Table7[[#This Row],[Customer_ID]],Table1[#All],4,FALSE)</f>
        <v>Female</v>
      </c>
      <c r="J1230" t="str">
        <f>VLOOKUP(Table7[[#This Row],[Customer_ID]],Table1[#All],5,FALSE)</f>
        <v>West Pamelafurt</v>
      </c>
      <c r="K1230" t="str">
        <f>VLOOKUP(Table7[[#This Row],[Customer_ID]],Table1[#All],6,FALSE)</f>
        <v>West Virginia</v>
      </c>
      <c r="L1230" t="str">
        <f>VLOOKUP(Table7[[#This Row],[Customer_ID]],Table1[#All],7,FALSE)</f>
        <v>USA</v>
      </c>
      <c r="M1230" t="str">
        <f>VLOOKUP(Table7[[#This Row],[Customer_ID]],Table1[#All],8,FALSE)</f>
        <v>Bronze</v>
      </c>
      <c r="N1230" t="s">
        <v>1555</v>
      </c>
      <c r="O1230" t="str">
        <f>VLOOKUP(Table7[[#This Row],[Product_ID]],Table4_2[#All],3,FALSE)</f>
        <v>Clothing</v>
      </c>
      <c r="P1230" t="str">
        <f>VLOOKUP(Table7[[#This Row],[Product_ID]],Table4_2[#All],4,FALSE)</f>
        <v>Accessories</v>
      </c>
      <c r="Q1230">
        <f>VLOOKUP(Table7[[#This Row],[Product_ID]],Table4_2[#All],5,FALSE)</f>
        <v>261</v>
      </c>
      <c r="R1230">
        <f>VLOOKUP(Table7[[#This Row],[Product_ID]],Table4_2[#All],6,FALSE)</f>
        <v>59</v>
      </c>
      <c r="S1230" t="s">
        <v>1799</v>
      </c>
      <c r="T1230" t="str">
        <f>VLOOKUP(Table7[[#This Row],[Store_ID]],Table5[#All],2,FALSE)</f>
        <v>Mcdonald Inc</v>
      </c>
      <c r="U1230" t="str">
        <f>VLOOKUP(Table7[[#This Row],[Store_ID]],Table5[#All],3,FALSE)</f>
        <v>South</v>
      </c>
      <c r="V1230" t="str">
        <f>VLOOKUP(Table7[[#This Row],[Store_ID]],Table5[#All],4,FALSE)</f>
        <v>Christopherland</v>
      </c>
      <c r="W1230" t="str">
        <f>VLOOKUP(Table7[[#This Row],[Store_ID]],Table5[#All],5,FALSE)</f>
        <v>Outlet</v>
      </c>
      <c r="X1230">
        <v>1</v>
      </c>
      <c r="Y1230">
        <v>38.880000000000003</v>
      </c>
      <c r="Z1230">
        <v>0.16</v>
      </c>
      <c r="AA1230" t="s">
        <v>1829</v>
      </c>
      <c r="AB1230">
        <v>32.659199999999998</v>
      </c>
    </row>
    <row r="1231" spans="1:28" x14ac:dyDescent="0.25">
      <c r="A1231" t="s">
        <v>3055</v>
      </c>
      <c r="B1231" s="2">
        <v>45823</v>
      </c>
      <c r="C1231" t="s">
        <v>284</v>
      </c>
      <c r="D1231" t="str">
        <f>VLOOKUP(Table7[[#This Row],[Customer_ID]],Table1[#All],2,FALSE)</f>
        <v>Cody Blake</v>
      </c>
      <c r="E1231">
        <f t="shared" si="58"/>
        <v>15</v>
      </c>
      <c r="F1231">
        <f t="shared" si="59"/>
        <v>6</v>
      </c>
      <c r="G1231">
        <f t="shared" si="60"/>
        <v>2025</v>
      </c>
      <c r="H1231">
        <f>VLOOKUP(Table7[[#This Row],[Customer_ID]],Table1[#All],3,FALSE)</f>
        <v>21</v>
      </c>
      <c r="I1231" t="str">
        <f>VLOOKUP(Table7[[#This Row],[Customer_ID]],Table1[#All],4,FALSE)</f>
        <v>Male</v>
      </c>
      <c r="J1231" t="str">
        <f>VLOOKUP(Table7[[#This Row],[Customer_ID]],Table1[#All],5,FALSE)</f>
        <v>North Scottport</v>
      </c>
      <c r="K1231" t="str">
        <f>VLOOKUP(Table7[[#This Row],[Customer_ID]],Table1[#All],6,FALSE)</f>
        <v>Virginia</v>
      </c>
      <c r="L1231" t="str">
        <f>VLOOKUP(Table7[[#This Row],[Customer_ID]],Table1[#All],7,FALSE)</f>
        <v>USA</v>
      </c>
      <c r="M1231" t="str">
        <f>VLOOKUP(Table7[[#This Row],[Customer_ID]],Table1[#All],8,FALSE)</f>
        <v>Gold</v>
      </c>
      <c r="N1231" t="s">
        <v>1580</v>
      </c>
      <c r="O1231" t="str">
        <f>VLOOKUP(Table7[[#This Row],[Product_ID]],Table4_2[#All],3,FALSE)</f>
        <v>Beauty</v>
      </c>
      <c r="P1231" t="str">
        <f>VLOOKUP(Table7[[#This Row],[Product_ID]],Table4_2[#All],4,FALSE)</f>
        <v>Grooming</v>
      </c>
      <c r="Q1231">
        <f>VLOOKUP(Table7[[#This Row],[Product_ID]],Table4_2[#All],5,FALSE)</f>
        <v>337.42</v>
      </c>
      <c r="R1231">
        <f>VLOOKUP(Table7[[#This Row],[Product_ID]],Table4_2[#All],6,FALSE)</f>
        <v>256</v>
      </c>
      <c r="S1231" t="s">
        <v>1807</v>
      </c>
      <c r="T1231" t="str">
        <f>VLOOKUP(Table7[[#This Row],[Store_ID]],Table5[#All],2,FALSE)</f>
        <v>Holloway Ltd</v>
      </c>
      <c r="U1231" t="str">
        <f>VLOOKUP(Table7[[#This Row],[Store_ID]],Table5[#All],3,FALSE)</f>
        <v>North</v>
      </c>
      <c r="V1231" t="str">
        <f>VLOOKUP(Table7[[#This Row],[Store_ID]],Table5[#All],4,FALSE)</f>
        <v>Bensonhaven</v>
      </c>
      <c r="W1231" t="str">
        <f>VLOOKUP(Table7[[#This Row],[Store_ID]],Table5[#All],5,FALSE)</f>
        <v>Flagship</v>
      </c>
      <c r="X1231">
        <v>3</v>
      </c>
      <c r="Y1231">
        <v>484.39</v>
      </c>
      <c r="Z1231">
        <v>0.28999999999999998</v>
      </c>
      <c r="AA1231" t="s">
        <v>1829</v>
      </c>
      <c r="AB1231">
        <v>1031.7507000000001</v>
      </c>
    </row>
    <row r="1232" spans="1:28" x14ac:dyDescent="0.25">
      <c r="A1232" t="s">
        <v>3056</v>
      </c>
      <c r="B1232" s="2">
        <v>45572</v>
      </c>
      <c r="C1232" t="s">
        <v>82</v>
      </c>
      <c r="D1232" t="str">
        <f>VLOOKUP(Table7[[#This Row],[Customer_ID]],Table1[#All],2,FALSE)</f>
        <v>Rhonda Moss</v>
      </c>
      <c r="E1232">
        <f t="shared" si="58"/>
        <v>7</v>
      </c>
      <c r="F1232">
        <f t="shared" si="59"/>
        <v>10</v>
      </c>
      <c r="G1232">
        <f t="shared" si="60"/>
        <v>2024</v>
      </c>
      <c r="H1232">
        <f>VLOOKUP(Table7[[#This Row],[Customer_ID]],Table1[#All],3,FALSE)</f>
        <v>43</v>
      </c>
      <c r="I1232" t="str">
        <f>VLOOKUP(Table7[[#This Row],[Customer_ID]],Table1[#All],4,FALSE)</f>
        <v>Male</v>
      </c>
      <c r="J1232" t="str">
        <f>VLOOKUP(Table7[[#This Row],[Customer_ID]],Table1[#All],5,FALSE)</f>
        <v>South William</v>
      </c>
      <c r="K1232" t="str">
        <f>VLOOKUP(Table7[[#This Row],[Customer_ID]],Table1[#All],6,FALSE)</f>
        <v>Kansas</v>
      </c>
      <c r="L1232" t="str">
        <f>VLOOKUP(Table7[[#This Row],[Customer_ID]],Table1[#All],7,FALSE)</f>
        <v>USA</v>
      </c>
      <c r="M1232" t="str">
        <f>VLOOKUP(Table7[[#This Row],[Customer_ID]],Table1[#All],8,FALSE)</f>
        <v>Unknown</v>
      </c>
      <c r="N1232" t="s">
        <v>1708</v>
      </c>
      <c r="O1232" t="str">
        <f>VLOOKUP(Table7[[#This Row],[Product_ID]],Table4_2[#All],3,FALSE)</f>
        <v>Home</v>
      </c>
      <c r="P1232" t="str">
        <f>VLOOKUP(Table7[[#This Row],[Product_ID]],Table4_2[#All],4,FALSE)</f>
        <v>Kitchen</v>
      </c>
      <c r="Q1232">
        <f>VLOOKUP(Table7[[#This Row],[Product_ID]],Table4_2[#All],5,FALSE)</f>
        <v>143.43</v>
      </c>
      <c r="R1232">
        <f>VLOOKUP(Table7[[#This Row],[Product_ID]],Table4_2[#All],6,FALSE)</f>
        <v>58</v>
      </c>
      <c r="S1232" t="s">
        <v>1801</v>
      </c>
      <c r="T1232" t="str">
        <f>VLOOKUP(Table7[[#This Row],[Store_ID]],Table5[#All],2,FALSE)</f>
        <v>Shelton PLC</v>
      </c>
      <c r="U1232" t="str">
        <f>VLOOKUP(Table7[[#This Row],[Store_ID]],Table5[#All],3,FALSE)</f>
        <v>North</v>
      </c>
      <c r="V1232" t="str">
        <f>VLOOKUP(Table7[[#This Row],[Store_ID]],Table5[#All],4,FALSE)</f>
        <v>East Jenniferstad</v>
      </c>
      <c r="W1232" t="str">
        <f>VLOOKUP(Table7[[#This Row],[Store_ID]],Table5[#All],5,FALSE)</f>
        <v>Flagship</v>
      </c>
      <c r="X1232">
        <v>2</v>
      </c>
      <c r="Y1232">
        <v>949.3</v>
      </c>
      <c r="Z1232">
        <v>0.08</v>
      </c>
      <c r="AA1232" t="s">
        <v>1829</v>
      </c>
      <c r="AB1232">
        <v>1746.712</v>
      </c>
    </row>
    <row r="1233" spans="1:28" x14ac:dyDescent="0.25">
      <c r="A1233" t="s">
        <v>3057</v>
      </c>
      <c r="B1233" s="2">
        <v>45259</v>
      </c>
      <c r="C1233" t="s">
        <v>1343</v>
      </c>
      <c r="D1233" t="str">
        <f>VLOOKUP(Table7[[#This Row],[Customer_ID]],Table1[#All],2,FALSE)</f>
        <v>Thomas Moore</v>
      </c>
      <c r="E1233">
        <f t="shared" si="58"/>
        <v>29</v>
      </c>
      <c r="F1233">
        <f t="shared" si="59"/>
        <v>11</v>
      </c>
      <c r="G1233">
        <f t="shared" si="60"/>
        <v>2023</v>
      </c>
      <c r="H1233">
        <f>VLOOKUP(Table7[[#This Row],[Customer_ID]],Table1[#All],3,FALSE)</f>
        <v>51</v>
      </c>
      <c r="I1233" t="str">
        <f>VLOOKUP(Table7[[#This Row],[Customer_ID]],Table1[#All],4,FALSE)</f>
        <v>Female</v>
      </c>
      <c r="J1233" t="str">
        <f>VLOOKUP(Table7[[#This Row],[Customer_ID]],Table1[#All],5,FALSE)</f>
        <v>Williamsberg</v>
      </c>
      <c r="K1233" t="str">
        <f>VLOOKUP(Table7[[#This Row],[Customer_ID]],Table1[#All],6,FALSE)</f>
        <v>New York</v>
      </c>
      <c r="L1233" t="str">
        <f>VLOOKUP(Table7[[#This Row],[Customer_ID]],Table1[#All],7,FALSE)</f>
        <v>USA</v>
      </c>
      <c r="M1233" t="str">
        <f>VLOOKUP(Table7[[#This Row],[Customer_ID]],Table1[#All],8,FALSE)</f>
        <v>Silver</v>
      </c>
      <c r="N1233" t="s">
        <v>1690</v>
      </c>
      <c r="O1233" t="str">
        <f>VLOOKUP(Table7[[#This Row],[Product_ID]],Table4_2[#All],3,FALSE)</f>
        <v>Beauty</v>
      </c>
      <c r="P1233" t="str">
        <f>VLOOKUP(Table7[[#This Row],[Product_ID]],Table4_2[#All],4,FALSE)</f>
        <v>Haircare</v>
      </c>
      <c r="Q1233">
        <f>VLOOKUP(Table7[[#This Row],[Product_ID]],Table4_2[#All],5,FALSE)</f>
        <v>214.32</v>
      </c>
      <c r="R1233">
        <f>VLOOKUP(Table7[[#This Row],[Product_ID]],Table4_2[#All],6,FALSE)</f>
        <v>383</v>
      </c>
      <c r="S1233" t="s">
        <v>1776</v>
      </c>
      <c r="T1233" t="str">
        <f>VLOOKUP(Table7[[#This Row],[Store_ID]],Table5[#All],2,FALSE)</f>
        <v>Benson-Elliott</v>
      </c>
      <c r="U1233" t="str">
        <f>VLOOKUP(Table7[[#This Row],[Store_ID]],Table5[#All],3,FALSE)</f>
        <v>East</v>
      </c>
      <c r="V1233" t="str">
        <f>VLOOKUP(Table7[[#This Row],[Store_ID]],Table5[#All],4,FALSE)</f>
        <v>Port Josephberg</v>
      </c>
      <c r="W1233" t="str">
        <f>VLOOKUP(Table7[[#This Row],[Store_ID]],Table5[#All],5,FALSE)</f>
        <v>Online</v>
      </c>
      <c r="X1233">
        <v>3</v>
      </c>
      <c r="Y1233">
        <v>664.75</v>
      </c>
      <c r="Z1233">
        <v>0.12</v>
      </c>
      <c r="AA1233" t="s">
        <v>1824</v>
      </c>
      <c r="AB1233">
        <v>1754.94</v>
      </c>
    </row>
    <row r="1234" spans="1:28" x14ac:dyDescent="0.25">
      <c r="A1234" t="s">
        <v>3058</v>
      </c>
      <c r="B1234" s="2">
        <v>45740</v>
      </c>
      <c r="C1234" t="s">
        <v>896</v>
      </c>
      <c r="D1234" t="str">
        <f>VLOOKUP(Table7[[#This Row],[Customer_ID]],Table1[#All],2,FALSE)</f>
        <v>Kristi Lopez</v>
      </c>
      <c r="E1234">
        <f t="shared" si="58"/>
        <v>24</v>
      </c>
      <c r="F1234">
        <f t="shared" si="59"/>
        <v>3</v>
      </c>
      <c r="G1234">
        <f t="shared" si="60"/>
        <v>2025</v>
      </c>
      <c r="H1234">
        <f>VLOOKUP(Table7[[#This Row],[Customer_ID]],Table1[#All],3,FALSE)</f>
        <v>46</v>
      </c>
      <c r="I1234" t="str">
        <f>VLOOKUP(Table7[[#This Row],[Customer_ID]],Table1[#All],4,FALSE)</f>
        <v>Female</v>
      </c>
      <c r="J1234" t="str">
        <f>VLOOKUP(Table7[[#This Row],[Customer_ID]],Table1[#All],5,FALSE)</f>
        <v>Spencermouth</v>
      </c>
      <c r="K1234" t="str">
        <f>VLOOKUP(Table7[[#This Row],[Customer_ID]],Table1[#All],6,FALSE)</f>
        <v>New Jersey</v>
      </c>
      <c r="L1234" t="str">
        <f>VLOOKUP(Table7[[#This Row],[Customer_ID]],Table1[#All],7,FALSE)</f>
        <v>USA</v>
      </c>
      <c r="M1234" t="str">
        <f>VLOOKUP(Table7[[#This Row],[Customer_ID]],Table1[#All],8,FALSE)</f>
        <v>Gold</v>
      </c>
      <c r="N1234" t="s">
        <v>1688</v>
      </c>
      <c r="O1234" t="str">
        <f>VLOOKUP(Table7[[#This Row],[Product_ID]],Table4_2[#All],3,FALSE)</f>
        <v>Home</v>
      </c>
      <c r="P1234" t="str">
        <f>VLOOKUP(Table7[[#This Row],[Product_ID]],Table4_2[#All],4,FALSE)</f>
        <v>Storage</v>
      </c>
      <c r="Q1234">
        <f>VLOOKUP(Table7[[#This Row],[Product_ID]],Table4_2[#All],5,FALSE)</f>
        <v>138.05000000000001</v>
      </c>
      <c r="R1234">
        <f>VLOOKUP(Table7[[#This Row],[Product_ID]],Table4_2[#All],6,FALSE)</f>
        <v>89</v>
      </c>
      <c r="S1234" t="s">
        <v>1807</v>
      </c>
      <c r="T1234" t="str">
        <f>VLOOKUP(Table7[[#This Row],[Store_ID]],Table5[#All],2,FALSE)</f>
        <v>Holloway Ltd</v>
      </c>
      <c r="U1234" t="str">
        <f>VLOOKUP(Table7[[#This Row],[Store_ID]],Table5[#All],3,FALSE)</f>
        <v>North</v>
      </c>
      <c r="V1234" t="str">
        <f>VLOOKUP(Table7[[#This Row],[Store_ID]],Table5[#All],4,FALSE)</f>
        <v>Bensonhaven</v>
      </c>
      <c r="W1234" t="str">
        <f>VLOOKUP(Table7[[#This Row],[Store_ID]],Table5[#All],5,FALSE)</f>
        <v>Flagship</v>
      </c>
      <c r="X1234">
        <v>3</v>
      </c>
      <c r="Y1234">
        <v>190.04</v>
      </c>
      <c r="Z1234">
        <v>7.0000000000000007E-2</v>
      </c>
      <c r="AA1234" t="s">
        <v>1826</v>
      </c>
      <c r="AB1234">
        <v>530.21159999999998</v>
      </c>
    </row>
    <row r="1235" spans="1:28" x14ac:dyDescent="0.25">
      <c r="A1235" t="s">
        <v>3059</v>
      </c>
      <c r="B1235" s="2">
        <v>45869</v>
      </c>
      <c r="C1235" t="s">
        <v>881</v>
      </c>
      <c r="D1235" t="str">
        <f>VLOOKUP(Table7[[#This Row],[Customer_ID]],Table1[#All],2,FALSE)</f>
        <v>Jeffrey Gomez</v>
      </c>
      <c r="E1235">
        <f t="shared" si="58"/>
        <v>31</v>
      </c>
      <c r="F1235">
        <f t="shared" si="59"/>
        <v>7</v>
      </c>
      <c r="G1235">
        <f t="shared" si="60"/>
        <v>2025</v>
      </c>
      <c r="H1235">
        <f>VLOOKUP(Table7[[#This Row],[Customer_ID]],Table1[#All],3,FALSE)</f>
        <v>22</v>
      </c>
      <c r="I1235" t="str">
        <f>VLOOKUP(Table7[[#This Row],[Customer_ID]],Table1[#All],4,FALSE)</f>
        <v>Female</v>
      </c>
      <c r="J1235" t="str">
        <f>VLOOKUP(Table7[[#This Row],[Customer_ID]],Table1[#All],5,FALSE)</f>
        <v>Lake Nicole</v>
      </c>
      <c r="K1235" t="str">
        <f>VLOOKUP(Table7[[#This Row],[Customer_ID]],Table1[#All],6,FALSE)</f>
        <v>Colorado</v>
      </c>
      <c r="L1235" t="str">
        <f>VLOOKUP(Table7[[#This Row],[Customer_ID]],Table1[#All],7,FALSE)</f>
        <v>USA</v>
      </c>
      <c r="M1235" t="str">
        <f>VLOOKUP(Table7[[#This Row],[Customer_ID]],Table1[#All],8,FALSE)</f>
        <v>Platinum</v>
      </c>
      <c r="N1235" t="s">
        <v>1560</v>
      </c>
      <c r="O1235" t="str">
        <f>VLOOKUP(Table7[[#This Row],[Product_ID]],Table4_2[#All],3,FALSE)</f>
        <v>Home</v>
      </c>
      <c r="P1235" t="str">
        <f>VLOOKUP(Table7[[#This Row],[Product_ID]],Table4_2[#All],4,FALSE)</f>
        <v>Lighting</v>
      </c>
      <c r="Q1235">
        <f>VLOOKUP(Table7[[#This Row],[Product_ID]],Table4_2[#All],5,FALSE)</f>
        <v>218.86</v>
      </c>
      <c r="R1235">
        <f>VLOOKUP(Table7[[#This Row],[Product_ID]],Table4_2[#All],6,FALSE)</f>
        <v>170</v>
      </c>
      <c r="S1235" t="s">
        <v>1801</v>
      </c>
      <c r="T1235" t="str">
        <f>VLOOKUP(Table7[[#This Row],[Store_ID]],Table5[#All],2,FALSE)</f>
        <v>Shelton PLC</v>
      </c>
      <c r="U1235" t="str">
        <f>VLOOKUP(Table7[[#This Row],[Store_ID]],Table5[#All],3,FALSE)</f>
        <v>North</v>
      </c>
      <c r="V1235" t="str">
        <f>VLOOKUP(Table7[[#This Row],[Store_ID]],Table5[#All],4,FALSE)</f>
        <v>East Jenniferstad</v>
      </c>
      <c r="W1235" t="str">
        <f>VLOOKUP(Table7[[#This Row],[Store_ID]],Table5[#All],5,FALSE)</f>
        <v>Flagship</v>
      </c>
      <c r="X1235">
        <v>3</v>
      </c>
      <c r="Y1235">
        <v>754.02</v>
      </c>
      <c r="Z1235">
        <v>0.1</v>
      </c>
      <c r="AA1235" t="s">
        <v>1829</v>
      </c>
      <c r="AB1235">
        <v>2035.854</v>
      </c>
    </row>
    <row r="1236" spans="1:28" x14ac:dyDescent="0.25">
      <c r="A1236" t="s">
        <v>3060</v>
      </c>
      <c r="B1236" s="2">
        <v>45526</v>
      </c>
      <c r="C1236" t="s">
        <v>1199</v>
      </c>
      <c r="D1236" t="str">
        <f>VLOOKUP(Table7[[#This Row],[Customer_ID]],Table1[#All],2,FALSE)</f>
        <v>Andrew Mason</v>
      </c>
      <c r="E1236">
        <f t="shared" si="58"/>
        <v>22</v>
      </c>
      <c r="F1236">
        <f t="shared" si="59"/>
        <v>8</v>
      </c>
      <c r="G1236">
        <f t="shared" si="60"/>
        <v>2024</v>
      </c>
      <c r="H1236">
        <f>VLOOKUP(Table7[[#This Row],[Customer_ID]],Table1[#All],3,FALSE)</f>
        <v>52</v>
      </c>
      <c r="I1236" t="str">
        <f>VLOOKUP(Table7[[#This Row],[Customer_ID]],Table1[#All],4,FALSE)</f>
        <v>Female</v>
      </c>
      <c r="J1236" t="str">
        <f>VLOOKUP(Table7[[#This Row],[Customer_ID]],Table1[#All],5,FALSE)</f>
        <v>North Michael</v>
      </c>
      <c r="K1236" t="str">
        <f>VLOOKUP(Table7[[#This Row],[Customer_ID]],Table1[#All],6,FALSE)</f>
        <v>Iowa</v>
      </c>
      <c r="L1236" t="str">
        <f>VLOOKUP(Table7[[#This Row],[Customer_ID]],Table1[#All],7,FALSE)</f>
        <v>USA</v>
      </c>
      <c r="M1236" t="str">
        <f>VLOOKUP(Table7[[#This Row],[Customer_ID]],Table1[#All],8,FALSE)</f>
        <v>Bronze</v>
      </c>
      <c r="N1236" t="s">
        <v>1616</v>
      </c>
      <c r="O1236" t="str">
        <f>VLOOKUP(Table7[[#This Row],[Product_ID]],Table4_2[#All],3,FALSE)</f>
        <v>Electronics</v>
      </c>
      <c r="P1236" t="str">
        <f>VLOOKUP(Table7[[#This Row],[Product_ID]],Table4_2[#All],4,FALSE)</f>
        <v>Computer</v>
      </c>
      <c r="Q1236">
        <f>VLOOKUP(Table7[[#This Row],[Product_ID]],Table4_2[#All],5,FALSE)</f>
        <v>419.28</v>
      </c>
      <c r="R1236">
        <f>VLOOKUP(Table7[[#This Row],[Product_ID]],Table4_2[#All],6,FALSE)</f>
        <v>86</v>
      </c>
      <c r="S1236" t="s">
        <v>1794</v>
      </c>
      <c r="T1236" t="str">
        <f>VLOOKUP(Table7[[#This Row],[Store_ID]],Table5[#All],2,FALSE)</f>
        <v>Thomas, Bridges and Harris</v>
      </c>
      <c r="U1236" t="str">
        <f>VLOOKUP(Table7[[#This Row],[Store_ID]],Table5[#All],3,FALSE)</f>
        <v>North</v>
      </c>
      <c r="V1236" t="str">
        <f>VLOOKUP(Table7[[#This Row],[Store_ID]],Table5[#All],4,FALSE)</f>
        <v>Sabrinatown</v>
      </c>
      <c r="W1236" t="str">
        <f>VLOOKUP(Table7[[#This Row],[Store_ID]],Table5[#All],5,FALSE)</f>
        <v>Online</v>
      </c>
      <c r="X1236">
        <v>4</v>
      </c>
      <c r="Y1236">
        <v>94.13</v>
      </c>
      <c r="Z1236">
        <v>0.04</v>
      </c>
      <c r="AA1236" t="s">
        <v>1829</v>
      </c>
      <c r="AB1236">
        <v>361.45920000000001</v>
      </c>
    </row>
    <row r="1237" spans="1:28" x14ac:dyDescent="0.25">
      <c r="A1237" t="s">
        <v>3061</v>
      </c>
      <c r="B1237" s="2">
        <v>45489</v>
      </c>
      <c r="C1237" t="s">
        <v>1443</v>
      </c>
      <c r="D1237" t="str">
        <f>VLOOKUP(Table7[[#This Row],[Customer_ID]],Table1[#All],2,FALSE)</f>
        <v>Gregory Curtis</v>
      </c>
      <c r="E1237">
        <f t="shared" si="58"/>
        <v>16</v>
      </c>
      <c r="F1237">
        <f t="shared" si="59"/>
        <v>7</v>
      </c>
      <c r="G1237">
        <f t="shared" si="60"/>
        <v>2024</v>
      </c>
      <c r="H1237">
        <f>VLOOKUP(Table7[[#This Row],[Customer_ID]],Table1[#All],3,FALSE)</f>
        <v>45</v>
      </c>
      <c r="I1237" t="str">
        <f>VLOOKUP(Table7[[#This Row],[Customer_ID]],Table1[#All],4,FALSE)</f>
        <v>Male</v>
      </c>
      <c r="J1237" t="str">
        <f>VLOOKUP(Table7[[#This Row],[Customer_ID]],Table1[#All],5,FALSE)</f>
        <v>Bergermouth</v>
      </c>
      <c r="K1237" t="str">
        <f>VLOOKUP(Table7[[#This Row],[Customer_ID]],Table1[#All],6,FALSE)</f>
        <v>Vermont</v>
      </c>
      <c r="L1237" t="str">
        <f>VLOOKUP(Table7[[#This Row],[Customer_ID]],Table1[#All],7,FALSE)</f>
        <v>USA</v>
      </c>
      <c r="M1237" t="str">
        <f>VLOOKUP(Table7[[#This Row],[Customer_ID]],Table1[#All],8,FALSE)</f>
        <v>Bronze</v>
      </c>
      <c r="N1237" t="s">
        <v>1546</v>
      </c>
      <c r="O1237" t="str">
        <f>VLOOKUP(Table7[[#This Row],[Product_ID]],Table4_2[#All],3,FALSE)</f>
        <v>Clothing</v>
      </c>
      <c r="P1237" t="str">
        <f>VLOOKUP(Table7[[#This Row],[Product_ID]],Table4_2[#All],4,FALSE)</f>
        <v>Tops</v>
      </c>
      <c r="Q1237">
        <f>VLOOKUP(Table7[[#This Row],[Product_ID]],Table4_2[#All],5,FALSE)</f>
        <v>342.56</v>
      </c>
      <c r="R1237">
        <f>VLOOKUP(Table7[[#This Row],[Product_ID]],Table4_2[#All],6,FALSE)</f>
        <v>181</v>
      </c>
      <c r="S1237" t="s">
        <v>1801</v>
      </c>
      <c r="T1237" t="str">
        <f>VLOOKUP(Table7[[#This Row],[Store_ID]],Table5[#All],2,FALSE)</f>
        <v>Shelton PLC</v>
      </c>
      <c r="U1237" t="str">
        <f>VLOOKUP(Table7[[#This Row],[Store_ID]],Table5[#All],3,FALSE)</f>
        <v>North</v>
      </c>
      <c r="V1237" t="str">
        <f>VLOOKUP(Table7[[#This Row],[Store_ID]],Table5[#All],4,FALSE)</f>
        <v>East Jenniferstad</v>
      </c>
      <c r="W1237" t="str">
        <f>VLOOKUP(Table7[[#This Row],[Store_ID]],Table5[#All],5,FALSE)</f>
        <v>Flagship</v>
      </c>
      <c r="X1237">
        <v>3</v>
      </c>
      <c r="Y1237">
        <v>402.3</v>
      </c>
      <c r="Z1237">
        <v>0.21</v>
      </c>
      <c r="AA1237" t="s">
        <v>1826</v>
      </c>
      <c r="AB1237">
        <v>953.45100000000014</v>
      </c>
    </row>
    <row r="1238" spans="1:28" x14ac:dyDescent="0.25">
      <c r="A1238" t="s">
        <v>3062</v>
      </c>
      <c r="B1238" s="2">
        <v>45908</v>
      </c>
      <c r="C1238" t="s">
        <v>767</v>
      </c>
      <c r="D1238" t="str">
        <f>VLOOKUP(Table7[[#This Row],[Customer_ID]],Table1[#All],2,FALSE)</f>
        <v>Maria Hill</v>
      </c>
      <c r="E1238">
        <f t="shared" si="58"/>
        <v>8</v>
      </c>
      <c r="F1238">
        <f t="shared" si="59"/>
        <v>9</v>
      </c>
      <c r="G1238">
        <f t="shared" si="60"/>
        <v>2025</v>
      </c>
      <c r="H1238">
        <f>VLOOKUP(Table7[[#This Row],[Customer_ID]],Table1[#All],3,FALSE)</f>
        <v>58</v>
      </c>
      <c r="I1238" t="str">
        <f>VLOOKUP(Table7[[#This Row],[Customer_ID]],Table1[#All],4,FALSE)</f>
        <v>Female</v>
      </c>
      <c r="J1238" t="str">
        <f>VLOOKUP(Table7[[#This Row],[Customer_ID]],Table1[#All],5,FALSE)</f>
        <v>Zamoraborough</v>
      </c>
      <c r="K1238" t="str">
        <f>VLOOKUP(Table7[[#This Row],[Customer_ID]],Table1[#All],6,FALSE)</f>
        <v>Nevada</v>
      </c>
      <c r="L1238" t="str">
        <f>VLOOKUP(Table7[[#This Row],[Customer_ID]],Table1[#All],7,FALSE)</f>
        <v>USA</v>
      </c>
      <c r="M1238" t="str">
        <f>VLOOKUP(Table7[[#This Row],[Customer_ID]],Table1[#All],8,FALSE)</f>
        <v>Platinum</v>
      </c>
      <c r="N1238" t="s">
        <v>1720</v>
      </c>
      <c r="O1238" t="str">
        <f>VLOOKUP(Table7[[#This Row],[Product_ID]],Table4_2[#All],3,FALSE)</f>
        <v>Home</v>
      </c>
      <c r="P1238" t="str">
        <f>VLOOKUP(Table7[[#This Row],[Product_ID]],Table4_2[#All],4,FALSE)</f>
        <v>Kitchen</v>
      </c>
      <c r="Q1238">
        <f>VLOOKUP(Table7[[#This Row],[Product_ID]],Table4_2[#All],5,FALSE)</f>
        <v>176.07</v>
      </c>
      <c r="R1238">
        <f>VLOOKUP(Table7[[#This Row],[Product_ID]],Table4_2[#All],6,FALSE)</f>
        <v>82</v>
      </c>
      <c r="S1238" t="s">
        <v>1779</v>
      </c>
      <c r="T1238" t="str">
        <f>VLOOKUP(Table7[[#This Row],[Store_ID]],Table5[#All],2,FALSE)</f>
        <v>Martinez-Mullins</v>
      </c>
      <c r="U1238" t="str">
        <f>VLOOKUP(Table7[[#This Row],[Store_ID]],Table5[#All],3,FALSE)</f>
        <v>South</v>
      </c>
      <c r="V1238" t="str">
        <f>VLOOKUP(Table7[[#This Row],[Store_ID]],Table5[#All],4,FALSE)</f>
        <v>Williamsfurt</v>
      </c>
      <c r="W1238" t="str">
        <f>VLOOKUP(Table7[[#This Row],[Store_ID]],Table5[#All],5,FALSE)</f>
        <v>Online</v>
      </c>
      <c r="X1238">
        <v>1</v>
      </c>
      <c r="Y1238">
        <v>729.05</v>
      </c>
      <c r="Z1238">
        <v>0.06</v>
      </c>
      <c r="AA1238" t="s">
        <v>1829</v>
      </c>
      <c r="AB1238">
        <v>685.3069999999999</v>
      </c>
    </row>
    <row r="1239" spans="1:28" x14ac:dyDescent="0.25">
      <c r="A1239" t="s">
        <v>3063</v>
      </c>
      <c r="B1239" s="2">
        <v>45912</v>
      </c>
      <c r="C1239" t="s">
        <v>458</v>
      </c>
      <c r="D1239" t="str">
        <f>VLOOKUP(Table7[[#This Row],[Customer_ID]],Table1[#All],2,FALSE)</f>
        <v>Morgan Bowen</v>
      </c>
      <c r="E1239">
        <f t="shared" si="58"/>
        <v>12</v>
      </c>
      <c r="F1239">
        <f t="shared" si="59"/>
        <v>9</v>
      </c>
      <c r="G1239">
        <f t="shared" si="60"/>
        <v>2025</v>
      </c>
      <c r="H1239">
        <f>VLOOKUP(Table7[[#This Row],[Customer_ID]],Table1[#All],3,FALSE)</f>
        <v>54</v>
      </c>
      <c r="I1239" t="str">
        <f>VLOOKUP(Table7[[#This Row],[Customer_ID]],Table1[#All],4,FALSE)</f>
        <v>Male</v>
      </c>
      <c r="J1239" t="str">
        <f>VLOOKUP(Table7[[#This Row],[Customer_ID]],Table1[#All],5,FALSE)</f>
        <v>Parksfort</v>
      </c>
      <c r="K1239" t="str">
        <f>VLOOKUP(Table7[[#This Row],[Customer_ID]],Table1[#All],6,FALSE)</f>
        <v>Washington</v>
      </c>
      <c r="L1239" t="str">
        <f>VLOOKUP(Table7[[#This Row],[Customer_ID]],Table1[#All],7,FALSE)</f>
        <v>USA</v>
      </c>
      <c r="M1239" t="str">
        <f>VLOOKUP(Table7[[#This Row],[Customer_ID]],Table1[#All],8,FALSE)</f>
        <v>Gold</v>
      </c>
      <c r="N1239" t="s">
        <v>1728</v>
      </c>
      <c r="O1239" t="str">
        <f>VLOOKUP(Table7[[#This Row],[Product_ID]],Table4_2[#All],3,FALSE)</f>
        <v>Electronics</v>
      </c>
      <c r="P1239" t="str">
        <f>VLOOKUP(Table7[[#This Row],[Product_ID]],Table4_2[#All],4,FALSE)</f>
        <v>Accessories</v>
      </c>
      <c r="Q1239">
        <f>VLOOKUP(Table7[[#This Row],[Product_ID]],Table4_2[#All],5,FALSE)</f>
        <v>340.14</v>
      </c>
      <c r="R1239">
        <f>VLOOKUP(Table7[[#This Row],[Product_ID]],Table4_2[#All],6,FALSE)</f>
        <v>361</v>
      </c>
      <c r="S1239" t="s">
        <v>1797</v>
      </c>
      <c r="T1239" t="str">
        <f>VLOOKUP(Table7[[#This Row],[Store_ID]],Table5[#All],2,FALSE)</f>
        <v>Gardner, Humphrey and Contreras</v>
      </c>
      <c r="U1239" t="str">
        <f>VLOOKUP(Table7[[#This Row],[Store_ID]],Table5[#All],3,FALSE)</f>
        <v>East</v>
      </c>
      <c r="V1239" t="str">
        <f>VLOOKUP(Table7[[#This Row],[Store_ID]],Table5[#All],4,FALSE)</f>
        <v>Johnsonville</v>
      </c>
      <c r="W1239" t="str">
        <f>VLOOKUP(Table7[[#This Row],[Store_ID]],Table5[#All],5,FALSE)</f>
        <v>Flagship</v>
      </c>
      <c r="X1239">
        <v>1</v>
      </c>
      <c r="Y1239">
        <v>822.6</v>
      </c>
      <c r="Z1239">
        <v>0.28999999999999998</v>
      </c>
      <c r="AA1239" t="s">
        <v>1826</v>
      </c>
      <c r="AB1239">
        <v>584.04599999999994</v>
      </c>
    </row>
    <row r="1240" spans="1:28" x14ac:dyDescent="0.25">
      <c r="A1240" t="s">
        <v>3064</v>
      </c>
      <c r="B1240" s="2">
        <v>45771</v>
      </c>
      <c r="C1240" t="s">
        <v>634</v>
      </c>
      <c r="D1240" t="str">
        <f>VLOOKUP(Table7[[#This Row],[Customer_ID]],Table1[#All],2,FALSE)</f>
        <v>David Roberts</v>
      </c>
      <c r="E1240">
        <f t="shared" si="58"/>
        <v>24</v>
      </c>
      <c r="F1240">
        <f t="shared" si="59"/>
        <v>4</v>
      </c>
      <c r="G1240">
        <f t="shared" si="60"/>
        <v>2025</v>
      </c>
      <c r="H1240">
        <f>VLOOKUP(Table7[[#This Row],[Customer_ID]],Table1[#All],3,FALSE)</f>
        <v>38</v>
      </c>
      <c r="I1240" t="str">
        <f>VLOOKUP(Table7[[#This Row],[Customer_ID]],Table1[#All],4,FALSE)</f>
        <v>Male</v>
      </c>
      <c r="J1240" t="str">
        <f>VLOOKUP(Table7[[#This Row],[Customer_ID]],Table1[#All],5,FALSE)</f>
        <v>Port Amanda</v>
      </c>
      <c r="K1240" t="str">
        <f>VLOOKUP(Table7[[#This Row],[Customer_ID]],Table1[#All],6,FALSE)</f>
        <v>Georgia</v>
      </c>
      <c r="L1240" t="str">
        <f>VLOOKUP(Table7[[#This Row],[Customer_ID]],Table1[#All],7,FALSE)</f>
        <v>USA</v>
      </c>
      <c r="M1240" t="str">
        <f>VLOOKUP(Table7[[#This Row],[Customer_ID]],Table1[#All],8,FALSE)</f>
        <v>Gold</v>
      </c>
      <c r="N1240" t="s">
        <v>1714</v>
      </c>
      <c r="O1240" t="str">
        <f>VLOOKUP(Table7[[#This Row],[Product_ID]],Table4_2[#All],3,FALSE)</f>
        <v>Beauty</v>
      </c>
      <c r="P1240" t="str">
        <f>VLOOKUP(Table7[[#This Row],[Product_ID]],Table4_2[#All],4,FALSE)</f>
        <v>Skincare</v>
      </c>
      <c r="Q1240">
        <f>VLOOKUP(Table7[[#This Row],[Product_ID]],Table4_2[#All],5,FALSE)</f>
        <v>250.41615384615383</v>
      </c>
      <c r="R1240">
        <f>VLOOKUP(Table7[[#This Row],[Product_ID]],Table4_2[#All],6,FALSE)</f>
        <v>159</v>
      </c>
      <c r="S1240" t="s">
        <v>1782</v>
      </c>
      <c r="T1240" t="str">
        <f>VLOOKUP(Table7[[#This Row],[Store_ID]],Table5[#All],2,FALSE)</f>
        <v>Bean, Jones and Park</v>
      </c>
      <c r="U1240" t="str">
        <f>VLOOKUP(Table7[[#This Row],[Store_ID]],Table5[#All],3,FALSE)</f>
        <v>West</v>
      </c>
      <c r="V1240" t="str">
        <f>VLOOKUP(Table7[[#This Row],[Store_ID]],Table5[#All],4,FALSE)</f>
        <v>Thompsonborough</v>
      </c>
      <c r="W1240" t="str">
        <f>VLOOKUP(Table7[[#This Row],[Store_ID]],Table5[#All],5,FALSE)</f>
        <v>Online</v>
      </c>
      <c r="X1240">
        <v>2</v>
      </c>
      <c r="Y1240">
        <v>327.25</v>
      </c>
      <c r="Z1240">
        <v>0.19</v>
      </c>
      <c r="AA1240" t="s">
        <v>1826</v>
      </c>
      <c r="AB1240">
        <v>530.14499999999998</v>
      </c>
    </row>
    <row r="1241" spans="1:28" x14ac:dyDescent="0.25">
      <c r="A1241" t="s">
        <v>3065</v>
      </c>
      <c r="B1241" s="2">
        <v>45619</v>
      </c>
      <c r="C1241" t="s">
        <v>304</v>
      </c>
      <c r="D1241" t="str">
        <f>VLOOKUP(Table7[[#This Row],[Customer_ID]],Table1[#All],2,FALSE)</f>
        <v>Christy Hoffman</v>
      </c>
      <c r="E1241">
        <f t="shared" si="58"/>
        <v>23</v>
      </c>
      <c r="F1241">
        <f t="shared" si="59"/>
        <v>11</v>
      </c>
      <c r="G1241">
        <f t="shared" si="60"/>
        <v>2024</v>
      </c>
      <c r="H1241">
        <f>VLOOKUP(Table7[[#This Row],[Customer_ID]],Table1[#All],3,FALSE)</f>
        <v>26</v>
      </c>
      <c r="I1241" t="str">
        <f>VLOOKUP(Table7[[#This Row],[Customer_ID]],Table1[#All],4,FALSE)</f>
        <v>Female</v>
      </c>
      <c r="J1241" t="str">
        <f>VLOOKUP(Table7[[#This Row],[Customer_ID]],Table1[#All],5,FALSE)</f>
        <v>Garyberg</v>
      </c>
      <c r="K1241" t="str">
        <f>VLOOKUP(Table7[[#This Row],[Customer_ID]],Table1[#All],6,FALSE)</f>
        <v>Indiana</v>
      </c>
      <c r="L1241" t="str">
        <f>VLOOKUP(Table7[[#This Row],[Customer_ID]],Table1[#All],7,FALSE)</f>
        <v>USA</v>
      </c>
      <c r="M1241" t="str">
        <f>VLOOKUP(Table7[[#This Row],[Customer_ID]],Table1[#All],8,FALSE)</f>
        <v>Platinum</v>
      </c>
      <c r="N1241" t="s">
        <v>1688</v>
      </c>
      <c r="O1241" t="str">
        <f>VLOOKUP(Table7[[#This Row],[Product_ID]],Table4_2[#All],3,FALSE)</f>
        <v>Home</v>
      </c>
      <c r="P1241" t="str">
        <f>VLOOKUP(Table7[[#This Row],[Product_ID]],Table4_2[#All],4,FALSE)</f>
        <v>Storage</v>
      </c>
      <c r="Q1241">
        <f>VLOOKUP(Table7[[#This Row],[Product_ID]],Table4_2[#All],5,FALSE)</f>
        <v>138.05000000000001</v>
      </c>
      <c r="R1241">
        <f>VLOOKUP(Table7[[#This Row],[Product_ID]],Table4_2[#All],6,FALSE)</f>
        <v>89</v>
      </c>
      <c r="S1241" t="s">
        <v>1786</v>
      </c>
      <c r="T1241" t="str">
        <f>VLOOKUP(Table7[[#This Row],[Store_ID]],Table5[#All],2,FALSE)</f>
        <v>Moore, Padilla and Butler</v>
      </c>
      <c r="U1241" t="str">
        <f>VLOOKUP(Table7[[#This Row],[Store_ID]],Table5[#All],3,FALSE)</f>
        <v>South</v>
      </c>
      <c r="V1241" t="str">
        <f>VLOOKUP(Table7[[#This Row],[Store_ID]],Table5[#All],4,FALSE)</f>
        <v>East Johnstad</v>
      </c>
      <c r="W1241" t="str">
        <f>VLOOKUP(Table7[[#This Row],[Store_ID]],Table5[#All],5,FALSE)</f>
        <v>Flagship</v>
      </c>
      <c r="X1241">
        <v>4</v>
      </c>
      <c r="Y1241">
        <v>930.38</v>
      </c>
      <c r="Z1241">
        <v>0</v>
      </c>
      <c r="AA1241" t="s">
        <v>1829</v>
      </c>
      <c r="AB1241">
        <v>3721.52</v>
      </c>
    </row>
    <row r="1242" spans="1:28" x14ac:dyDescent="0.25">
      <c r="A1242" t="s">
        <v>3066</v>
      </c>
      <c r="B1242" s="2">
        <v>45394</v>
      </c>
      <c r="C1242" t="s">
        <v>487</v>
      </c>
      <c r="D1242" t="str">
        <f>VLOOKUP(Table7[[#This Row],[Customer_ID]],Table1[#All],2,FALSE)</f>
        <v>Justin Cross</v>
      </c>
      <c r="E1242">
        <f t="shared" si="58"/>
        <v>12</v>
      </c>
      <c r="F1242">
        <f t="shared" si="59"/>
        <v>4</v>
      </c>
      <c r="G1242">
        <f t="shared" si="60"/>
        <v>2024</v>
      </c>
      <c r="H1242">
        <f>VLOOKUP(Table7[[#This Row],[Customer_ID]],Table1[#All],3,FALSE)</f>
        <v>62</v>
      </c>
      <c r="I1242" t="str">
        <f>VLOOKUP(Table7[[#This Row],[Customer_ID]],Table1[#All],4,FALSE)</f>
        <v>Female</v>
      </c>
      <c r="J1242" t="str">
        <f>VLOOKUP(Table7[[#This Row],[Customer_ID]],Table1[#All],5,FALSE)</f>
        <v>North Anthonychester</v>
      </c>
      <c r="K1242" t="str">
        <f>VLOOKUP(Table7[[#This Row],[Customer_ID]],Table1[#All],6,FALSE)</f>
        <v>Nevada</v>
      </c>
      <c r="L1242" t="str">
        <f>VLOOKUP(Table7[[#This Row],[Customer_ID]],Table1[#All],7,FALSE)</f>
        <v>USA</v>
      </c>
      <c r="M1242" t="str">
        <f>VLOOKUP(Table7[[#This Row],[Customer_ID]],Table1[#All],8,FALSE)</f>
        <v>Bronze</v>
      </c>
      <c r="N1242" t="s">
        <v>1602</v>
      </c>
      <c r="O1242" t="str">
        <f>VLOOKUP(Table7[[#This Row],[Product_ID]],Table4_2[#All],3,FALSE)</f>
        <v>Home</v>
      </c>
      <c r="P1242" t="str">
        <f>VLOOKUP(Table7[[#This Row],[Product_ID]],Table4_2[#All],4,FALSE)</f>
        <v>Decor</v>
      </c>
      <c r="Q1242">
        <f>VLOOKUP(Table7[[#This Row],[Product_ID]],Table4_2[#All],5,FALSE)</f>
        <v>234.80599999999998</v>
      </c>
      <c r="R1242">
        <f>VLOOKUP(Table7[[#This Row],[Product_ID]],Table4_2[#All],6,FALSE)</f>
        <v>378</v>
      </c>
      <c r="S1242" t="s">
        <v>1773</v>
      </c>
      <c r="T1242" t="str">
        <f>VLOOKUP(Table7[[#This Row],[Store_ID]],Table5[#All],2,FALSE)</f>
        <v>Gray Ltd</v>
      </c>
      <c r="U1242" t="str">
        <f>VLOOKUP(Table7[[#This Row],[Store_ID]],Table5[#All],3,FALSE)</f>
        <v>North</v>
      </c>
      <c r="V1242" t="str">
        <f>VLOOKUP(Table7[[#This Row],[Store_ID]],Table5[#All],4,FALSE)</f>
        <v>New Michaelchester</v>
      </c>
      <c r="W1242" t="str">
        <f>VLOOKUP(Table7[[#This Row],[Store_ID]],Table5[#All],5,FALSE)</f>
        <v>Outlet</v>
      </c>
      <c r="X1242">
        <v>2</v>
      </c>
      <c r="Y1242">
        <v>437.84</v>
      </c>
      <c r="Z1242">
        <v>0.24</v>
      </c>
      <c r="AA1242" t="s">
        <v>1824</v>
      </c>
      <c r="AB1242">
        <v>665.51679999999999</v>
      </c>
    </row>
    <row r="1243" spans="1:28" x14ac:dyDescent="0.25">
      <c r="A1243" t="s">
        <v>3067</v>
      </c>
      <c r="B1243" s="2">
        <v>45786</v>
      </c>
      <c r="C1243" t="s">
        <v>258</v>
      </c>
      <c r="D1243" t="str">
        <f>VLOOKUP(Table7[[#This Row],[Customer_ID]],Table1[#All],2,FALSE)</f>
        <v>Eric Singh</v>
      </c>
      <c r="E1243">
        <f t="shared" si="58"/>
        <v>9</v>
      </c>
      <c r="F1243">
        <f t="shared" si="59"/>
        <v>5</v>
      </c>
      <c r="G1243">
        <f t="shared" si="60"/>
        <v>2025</v>
      </c>
      <c r="H1243">
        <f>VLOOKUP(Table7[[#This Row],[Customer_ID]],Table1[#All],3,FALSE)</f>
        <v>29</v>
      </c>
      <c r="I1243" t="str">
        <f>VLOOKUP(Table7[[#This Row],[Customer_ID]],Table1[#All],4,FALSE)</f>
        <v>Female</v>
      </c>
      <c r="J1243" t="str">
        <f>VLOOKUP(Table7[[#This Row],[Customer_ID]],Table1[#All],5,FALSE)</f>
        <v>Port Lisa</v>
      </c>
      <c r="K1243" t="str">
        <f>VLOOKUP(Table7[[#This Row],[Customer_ID]],Table1[#All],6,FALSE)</f>
        <v>New Mexico</v>
      </c>
      <c r="L1243" t="str">
        <f>VLOOKUP(Table7[[#This Row],[Customer_ID]],Table1[#All],7,FALSE)</f>
        <v>USA</v>
      </c>
      <c r="M1243" t="str">
        <f>VLOOKUP(Table7[[#This Row],[Customer_ID]],Table1[#All],8,FALSE)</f>
        <v>Gold</v>
      </c>
      <c r="N1243" t="s">
        <v>1580</v>
      </c>
      <c r="O1243" t="str">
        <f>VLOOKUP(Table7[[#This Row],[Product_ID]],Table4_2[#All],3,FALSE)</f>
        <v>Beauty</v>
      </c>
      <c r="P1243" t="str">
        <f>VLOOKUP(Table7[[#This Row],[Product_ID]],Table4_2[#All],4,FALSE)</f>
        <v>Grooming</v>
      </c>
      <c r="Q1243">
        <f>VLOOKUP(Table7[[#This Row],[Product_ID]],Table4_2[#All],5,FALSE)</f>
        <v>337.42</v>
      </c>
      <c r="R1243">
        <f>VLOOKUP(Table7[[#This Row],[Product_ID]],Table4_2[#All],6,FALSE)</f>
        <v>256</v>
      </c>
      <c r="S1243" t="s">
        <v>1804</v>
      </c>
      <c r="T1243" t="str">
        <f>VLOOKUP(Table7[[#This Row],[Store_ID]],Table5[#All],2,FALSE)</f>
        <v>Frederick-Wright</v>
      </c>
      <c r="U1243" t="str">
        <f>VLOOKUP(Table7[[#This Row],[Store_ID]],Table5[#All],3,FALSE)</f>
        <v>West</v>
      </c>
      <c r="V1243" t="str">
        <f>VLOOKUP(Table7[[#This Row],[Store_ID]],Table5[#All],4,FALSE)</f>
        <v>New Jimmymouth</v>
      </c>
      <c r="W1243" t="str">
        <f>VLOOKUP(Table7[[#This Row],[Store_ID]],Table5[#All],5,FALSE)</f>
        <v>Flagship</v>
      </c>
      <c r="X1243">
        <v>2</v>
      </c>
      <c r="Y1243">
        <v>126.02</v>
      </c>
      <c r="Z1243">
        <v>0.09</v>
      </c>
      <c r="AA1243" t="s">
        <v>1829</v>
      </c>
      <c r="AB1243">
        <v>229.35640000000001</v>
      </c>
    </row>
    <row r="1244" spans="1:28" x14ac:dyDescent="0.25">
      <c r="A1244" t="s">
        <v>3068</v>
      </c>
      <c r="B1244" s="2">
        <v>45692</v>
      </c>
      <c r="C1244" t="s">
        <v>1355</v>
      </c>
      <c r="D1244" t="str">
        <f>VLOOKUP(Table7[[#This Row],[Customer_ID]],Table1[#All],2,FALSE)</f>
        <v>Melinda Rivera</v>
      </c>
      <c r="E1244">
        <f t="shared" si="58"/>
        <v>4</v>
      </c>
      <c r="F1244">
        <f t="shared" si="59"/>
        <v>2</v>
      </c>
      <c r="G1244">
        <f t="shared" si="60"/>
        <v>2025</v>
      </c>
      <c r="H1244">
        <f>VLOOKUP(Table7[[#This Row],[Customer_ID]],Table1[#All],3,FALSE)</f>
        <v>47</v>
      </c>
      <c r="I1244" t="str">
        <f>VLOOKUP(Table7[[#This Row],[Customer_ID]],Table1[#All],4,FALSE)</f>
        <v>Female</v>
      </c>
      <c r="J1244" t="str">
        <f>VLOOKUP(Table7[[#This Row],[Customer_ID]],Table1[#All],5,FALSE)</f>
        <v>East Davidmouth</v>
      </c>
      <c r="K1244" t="str">
        <f>VLOOKUP(Table7[[#This Row],[Customer_ID]],Table1[#All],6,FALSE)</f>
        <v>New Hampshire</v>
      </c>
      <c r="L1244" t="str">
        <f>VLOOKUP(Table7[[#This Row],[Customer_ID]],Table1[#All],7,FALSE)</f>
        <v>USA</v>
      </c>
      <c r="M1244" t="str">
        <f>VLOOKUP(Table7[[#This Row],[Customer_ID]],Table1[#All],8,FALSE)</f>
        <v>Platinum</v>
      </c>
      <c r="N1244" t="s">
        <v>1714</v>
      </c>
      <c r="O1244" t="str">
        <f>VLOOKUP(Table7[[#This Row],[Product_ID]],Table4_2[#All],3,FALSE)</f>
        <v>Beauty</v>
      </c>
      <c r="P1244" t="str">
        <f>VLOOKUP(Table7[[#This Row],[Product_ID]],Table4_2[#All],4,FALSE)</f>
        <v>Skincare</v>
      </c>
      <c r="Q1244">
        <f>VLOOKUP(Table7[[#This Row],[Product_ID]],Table4_2[#All],5,FALSE)</f>
        <v>250.41615384615383</v>
      </c>
      <c r="R1244">
        <f>VLOOKUP(Table7[[#This Row],[Product_ID]],Table4_2[#All],6,FALSE)</f>
        <v>159</v>
      </c>
      <c r="S1244" t="s">
        <v>1801</v>
      </c>
      <c r="T1244" t="str">
        <f>VLOOKUP(Table7[[#This Row],[Store_ID]],Table5[#All],2,FALSE)</f>
        <v>Shelton PLC</v>
      </c>
      <c r="U1244" t="str">
        <f>VLOOKUP(Table7[[#This Row],[Store_ID]],Table5[#All],3,FALSE)</f>
        <v>North</v>
      </c>
      <c r="V1244" t="str">
        <f>VLOOKUP(Table7[[#This Row],[Store_ID]],Table5[#All],4,FALSE)</f>
        <v>East Jenniferstad</v>
      </c>
      <c r="W1244" t="str">
        <f>VLOOKUP(Table7[[#This Row],[Store_ID]],Table5[#All],5,FALSE)</f>
        <v>Flagship</v>
      </c>
      <c r="X1244">
        <v>1</v>
      </c>
      <c r="Y1244">
        <v>860.84</v>
      </c>
      <c r="Z1244">
        <v>7.0000000000000007E-2</v>
      </c>
      <c r="AA1244" t="s">
        <v>1826</v>
      </c>
      <c r="AB1244">
        <v>800.58119999999997</v>
      </c>
    </row>
    <row r="1245" spans="1:28" x14ac:dyDescent="0.25">
      <c r="A1245" t="s">
        <v>3069</v>
      </c>
      <c r="B1245" s="2">
        <v>45677</v>
      </c>
      <c r="C1245" t="s">
        <v>335</v>
      </c>
      <c r="D1245" t="str">
        <f>VLOOKUP(Table7[[#This Row],[Customer_ID]],Table1[#All],2,FALSE)</f>
        <v>Christy Vasquez</v>
      </c>
      <c r="E1245">
        <f t="shared" si="58"/>
        <v>20</v>
      </c>
      <c r="F1245">
        <f t="shared" si="59"/>
        <v>1</v>
      </c>
      <c r="G1245">
        <f t="shared" si="60"/>
        <v>2025</v>
      </c>
      <c r="H1245">
        <f>VLOOKUP(Table7[[#This Row],[Customer_ID]],Table1[#All],3,FALSE)</f>
        <v>28</v>
      </c>
      <c r="I1245" t="str">
        <f>VLOOKUP(Table7[[#This Row],[Customer_ID]],Table1[#All],4,FALSE)</f>
        <v>Female</v>
      </c>
      <c r="J1245" t="str">
        <f>VLOOKUP(Table7[[#This Row],[Customer_ID]],Table1[#All],5,FALSE)</f>
        <v>Port Travisstad</v>
      </c>
      <c r="K1245" t="str">
        <f>VLOOKUP(Table7[[#This Row],[Customer_ID]],Table1[#All],6,FALSE)</f>
        <v>South Carolina</v>
      </c>
      <c r="L1245" t="str">
        <f>VLOOKUP(Table7[[#This Row],[Customer_ID]],Table1[#All],7,FALSE)</f>
        <v>USA</v>
      </c>
      <c r="M1245" t="str">
        <f>VLOOKUP(Table7[[#This Row],[Customer_ID]],Table1[#All],8,FALSE)</f>
        <v>Gold</v>
      </c>
      <c r="N1245" t="s">
        <v>1644</v>
      </c>
      <c r="O1245" t="str">
        <f>VLOOKUP(Table7[[#This Row],[Product_ID]],Table4_2[#All],3,FALSE)</f>
        <v>Electronics</v>
      </c>
      <c r="P1245" t="str">
        <f>VLOOKUP(Table7[[#This Row],[Product_ID]],Table4_2[#All],4,FALSE)</f>
        <v>Accessories</v>
      </c>
      <c r="Q1245">
        <f>VLOOKUP(Table7[[#This Row],[Product_ID]],Table4_2[#All],5,FALSE)</f>
        <v>177.98</v>
      </c>
      <c r="R1245">
        <f>VLOOKUP(Table7[[#This Row],[Product_ID]],Table4_2[#All],6,FALSE)</f>
        <v>103</v>
      </c>
      <c r="S1245" t="s">
        <v>1797</v>
      </c>
      <c r="T1245" t="str">
        <f>VLOOKUP(Table7[[#This Row],[Store_ID]],Table5[#All],2,FALSE)</f>
        <v>Gardner, Humphrey and Contreras</v>
      </c>
      <c r="U1245" t="str">
        <f>VLOOKUP(Table7[[#This Row],[Store_ID]],Table5[#All],3,FALSE)</f>
        <v>East</v>
      </c>
      <c r="V1245" t="str">
        <f>VLOOKUP(Table7[[#This Row],[Store_ID]],Table5[#All],4,FALSE)</f>
        <v>Johnsonville</v>
      </c>
      <c r="W1245" t="str">
        <f>VLOOKUP(Table7[[#This Row],[Store_ID]],Table5[#All],5,FALSE)</f>
        <v>Flagship</v>
      </c>
      <c r="X1245">
        <v>1</v>
      </c>
      <c r="Y1245">
        <v>161.80000000000001</v>
      </c>
      <c r="Z1245">
        <v>0.24</v>
      </c>
      <c r="AA1245" t="s">
        <v>1826</v>
      </c>
      <c r="AB1245">
        <v>122.968</v>
      </c>
    </row>
    <row r="1246" spans="1:28" x14ac:dyDescent="0.25">
      <c r="A1246" t="s">
        <v>3070</v>
      </c>
      <c r="B1246" s="2">
        <v>45669</v>
      </c>
      <c r="C1246" t="s">
        <v>1202</v>
      </c>
      <c r="D1246" t="str">
        <f>VLOOKUP(Table7[[#This Row],[Customer_ID]],Table1[#All],2,FALSE)</f>
        <v>Tammy Brennan</v>
      </c>
      <c r="E1246">
        <f t="shared" si="58"/>
        <v>12</v>
      </c>
      <c r="F1246">
        <f t="shared" si="59"/>
        <v>1</v>
      </c>
      <c r="G1246">
        <f t="shared" si="60"/>
        <v>2025</v>
      </c>
      <c r="H1246">
        <f>VLOOKUP(Table7[[#This Row],[Customer_ID]],Table1[#All],3,FALSE)</f>
        <v>60</v>
      </c>
      <c r="I1246" t="str">
        <f>VLOOKUP(Table7[[#This Row],[Customer_ID]],Table1[#All],4,FALSE)</f>
        <v>Male</v>
      </c>
      <c r="J1246" t="str">
        <f>VLOOKUP(Table7[[#This Row],[Customer_ID]],Table1[#All],5,FALSE)</f>
        <v>Lake Brandontown</v>
      </c>
      <c r="K1246" t="str">
        <f>VLOOKUP(Table7[[#This Row],[Customer_ID]],Table1[#All],6,FALSE)</f>
        <v>South Carolina</v>
      </c>
      <c r="L1246" t="str">
        <f>VLOOKUP(Table7[[#This Row],[Customer_ID]],Table1[#All],7,FALSE)</f>
        <v>USA</v>
      </c>
      <c r="M1246" t="str">
        <f>VLOOKUP(Table7[[#This Row],[Customer_ID]],Table1[#All],8,FALSE)</f>
        <v>Gold</v>
      </c>
      <c r="N1246" t="s">
        <v>1624</v>
      </c>
      <c r="O1246" t="str">
        <f>VLOOKUP(Table7[[#This Row],[Product_ID]],Table4_2[#All],3,FALSE)</f>
        <v>Sports</v>
      </c>
      <c r="P1246" t="str">
        <f>VLOOKUP(Table7[[#This Row],[Product_ID]],Table4_2[#All],4,FALSE)</f>
        <v>Outdoor</v>
      </c>
      <c r="Q1246">
        <f>VLOOKUP(Table7[[#This Row],[Product_ID]],Table4_2[#All],5,FALSE)</f>
        <v>135.61000000000001</v>
      </c>
      <c r="R1246">
        <f>VLOOKUP(Table7[[#This Row],[Product_ID]],Table4_2[#All],6,FALSE)</f>
        <v>394</v>
      </c>
      <c r="S1246" t="s">
        <v>1807</v>
      </c>
      <c r="T1246" t="str">
        <f>VLOOKUP(Table7[[#This Row],[Store_ID]],Table5[#All],2,FALSE)</f>
        <v>Holloway Ltd</v>
      </c>
      <c r="U1246" t="str">
        <f>VLOOKUP(Table7[[#This Row],[Store_ID]],Table5[#All],3,FALSE)</f>
        <v>North</v>
      </c>
      <c r="V1246" t="str">
        <f>VLOOKUP(Table7[[#This Row],[Store_ID]],Table5[#All],4,FALSE)</f>
        <v>Bensonhaven</v>
      </c>
      <c r="W1246" t="str">
        <f>VLOOKUP(Table7[[#This Row],[Store_ID]],Table5[#All],5,FALSE)</f>
        <v>Flagship</v>
      </c>
      <c r="X1246">
        <v>4</v>
      </c>
      <c r="Y1246">
        <v>347.82</v>
      </c>
      <c r="Z1246">
        <v>0.02</v>
      </c>
      <c r="AA1246" t="s">
        <v>1829</v>
      </c>
      <c r="AB1246">
        <v>1363.4544000000001</v>
      </c>
    </row>
    <row r="1247" spans="1:28" x14ac:dyDescent="0.25">
      <c r="A1247" t="s">
        <v>3071</v>
      </c>
      <c r="B1247" s="2">
        <v>45299</v>
      </c>
      <c r="C1247" t="s">
        <v>1400</v>
      </c>
      <c r="D1247" t="str">
        <f>VLOOKUP(Table7[[#This Row],[Customer_ID]],Table1[#All],2,FALSE)</f>
        <v>April Phillips</v>
      </c>
      <c r="E1247">
        <f t="shared" si="58"/>
        <v>8</v>
      </c>
      <c r="F1247">
        <f t="shared" si="59"/>
        <v>1</v>
      </c>
      <c r="G1247">
        <f t="shared" si="60"/>
        <v>2024</v>
      </c>
      <c r="H1247">
        <f>VLOOKUP(Table7[[#This Row],[Customer_ID]],Table1[#All],3,FALSE)</f>
        <v>62</v>
      </c>
      <c r="I1247" t="str">
        <f>VLOOKUP(Table7[[#This Row],[Customer_ID]],Table1[#All],4,FALSE)</f>
        <v>Female</v>
      </c>
      <c r="J1247" t="str">
        <f>VLOOKUP(Table7[[#This Row],[Customer_ID]],Table1[#All],5,FALSE)</f>
        <v>Lake Carolyn</v>
      </c>
      <c r="K1247" t="str">
        <f>VLOOKUP(Table7[[#This Row],[Customer_ID]],Table1[#All],6,FALSE)</f>
        <v>Hawaii</v>
      </c>
      <c r="L1247" t="str">
        <f>VLOOKUP(Table7[[#This Row],[Customer_ID]],Table1[#All],7,FALSE)</f>
        <v>USA</v>
      </c>
      <c r="M1247" t="str">
        <f>VLOOKUP(Table7[[#This Row],[Customer_ID]],Table1[#All],8,FALSE)</f>
        <v>Platinum</v>
      </c>
      <c r="N1247" t="s">
        <v>1718</v>
      </c>
      <c r="O1247" t="str">
        <f>VLOOKUP(Table7[[#This Row],[Product_ID]],Table4_2[#All],3,FALSE)</f>
        <v>Clothing</v>
      </c>
      <c r="P1247" t="str">
        <f>VLOOKUP(Table7[[#This Row],[Product_ID]],Table4_2[#All],4,FALSE)</f>
        <v>Accessories</v>
      </c>
      <c r="Q1247">
        <f>VLOOKUP(Table7[[#This Row],[Product_ID]],Table4_2[#All],5,FALSE)</f>
        <v>119.57</v>
      </c>
      <c r="R1247">
        <f>VLOOKUP(Table7[[#This Row],[Product_ID]],Table4_2[#All],6,FALSE)</f>
        <v>210</v>
      </c>
      <c r="S1247" t="s">
        <v>1804</v>
      </c>
      <c r="T1247" t="str">
        <f>VLOOKUP(Table7[[#This Row],[Store_ID]],Table5[#All],2,FALSE)</f>
        <v>Frederick-Wright</v>
      </c>
      <c r="U1247" t="str">
        <f>VLOOKUP(Table7[[#This Row],[Store_ID]],Table5[#All],3,FALSE)</f>
        <v>West</v>
      </c>
      <c r="V1247" t="str">
        <f>VLOOKUP(Table7[[#This Row],[Store_ID]],Table5[#All],4,FALSE)</f>
        <v>New Jimmymouth</v>
      </c>
      <c r="W1247" t="str">
        <f>VLOOKUP(Table7[[#This Row],[Store_ID]],Table5[#All],5,FALSE)</f>
        <v>Flagship</v>
      </c>
      <c r="X1247">
        <v>3</v>
      </c>
      <c r="Y1247">
        <v>416.44</v>
      </c>
      <c r="Z1247">
        <v>0.27</v>
      </c>
      <c r="AA1247" t="s">
        <v>1824</v>
      </c>
      <c r="AB1247">
        <v>912.00359999999989</v>
      </c>
    </row>
    <row r="1248" spans="1:28" x14ac:dyDescent="0.25">
      <c r="A1248" t="s">
        <v>3072</v>
      </c>
      <c r="B1248" s="2">
        <v>45893</v>
      </c>
      <c r="C1248" t="s">
        <v>32</v>
      </c>
      <c r="D1248" t="str">
        <f>VLOOKUP(Table7[[#This Row],[Customer_ID]],Table1[#All],2,FALSE)</f>
        <v>Christine Vaughn</v>
      </c>
      <c r="E1248">
        <f t="shared" si="58"/>
        <v>24</v>
      </c>
      <c r="F1248">
        <f t="shared" si="59"/>
        <v>8</v>
      </c>
      <c r="G1248">
        <f t="shared" si="60"/>
        <v>2025</v>
      </c>
      <c r="H1248">
        <f>VLOOKUP(Table7[[#This Row],[Customer_ID]],Table1[#All],3,FALSE)</f>
        <v>24</v>
      </c>
      <c r="I1248" t="str">
        <f>VLOOKUP(Table7[[#This Row],[Customer_ID]],Table1[#All],4,FALSE)</f>
        <v>Male</v>
      </c>
      <c r="J1248" t="str">
        <f>VLOOKUP(Table7[[#This Row],[Customer_ID]],Table1[#All],5,FALSE)</f>
        <v>East Amandamouth</v>
      </c>
      <c r="K1248" t="str">
        <f>VLOOKUP(Table7[[#This Row],[Customer_ID]],Table1[#All],6,FALSE)</f>
        <v>Oregon</v>
      </c>
      <c r="L1248" t="str">
        <f>VLOOKUP(Table7[[#This Row],[Customer_ID]],Table1[#All],7,FALSE)</f>
        <v>USA</v>
      </c>
      <c r="M1248" t="str">
        <f>VLOOKUP(Table7[[#This Row],[Customer_ID]],Table1[#All],8,FALSE)</f>
        <v>Bronze</v>
      </c>
      <c r="N1248" t="s">
        <v>1672</v>
      </c>
      <c r="O1248" t="str">
        <f>VLOOKUP(Table7[[#This Row],[Product_ID]],Table4_2[#All],3,FALSE)</f>
        <v>Electronics</v>
      </c>
      <c r="P1248" t="str">
        <f>VLOOKUP(Table7[[#This Row],[Product_ID]],Table4_2[#All],4,FALSE)</f>
        <v>Computer</v>
      </c>
      <c r="Q1248">
        <f>VLOOKUP(Table7[[#This Row],[Product_ID]],Table4_2[#All],5,FALSE)</f>
        <v>86.42</v>
      </c>
      <c r="R1248">
        <f>VLOOKUP(Table7[[#This Row],[Product_ID]],Table4_2[#All],6,FALSE)</f>
        <v>222</v>
      </c>
      <c r="S1248" t="s">
        <v>1752</v>
      </c>
      <c r="T1248" t="str">
        <f>VLOOKUP(Table7[[#This Row],[Store_ID]],Table5[#All],2,FALSE)</f>
        <v>Rivera-Warner</v>
      </c>
      <c r="U1248" t="str">
        <f>VLOOKUP(Table7[[#This Row],[Store_ID]],Table5[#All],3,FALSE)</f>
        <v>East</v>
      </c>
      <c r="V1248" t="str">
        <f>VLOOKUP(Table7[[#This Row],[Store_ID]],Table5[#All],4,FALSE)</f>
        <v>Washingtonfurt</v>
      </c>
      <c r="W1248" t="str">
        <f>VLOOKUP(Table7[[#This Row],[Store_ID]],Table5[#All],5,FALSE)</f>
        <v>Flagship</v>
      </c>
      <c r="X1248">
        <v>1</v>
      </c>
      <c r="Y1248">
        <v>147.96</v>
      </c>
      <c r="Z1248">
        <v>0.24</v>
      </c>
      <c r="AA1248" t="s">
        <v>1829</v>
      </c>
      <c r="AB1248">
        <v>112.4496</v>
      </c>
    </row>
    <row r="1249" spans="1:28" x14ac:dyDescent="0.25">
      <c r="A1249" t="s">
        <v>3073</v>
      </c>
      <c r="B1249" s="2">
        <v>45560</v>
      </c>
      <c r="C1249" t="s">
        <v>1377</v>
      </c>
      <c r="D1249" t="str">
        <f>VLOOKUP(Table7[[#This Row],[Customer_ID]],Table1[#All],2,FALSE)</f>
        <v>Gene Lee</v>
      </c>
      <c r="E1249">
        <f t="shared" si="58"/>
        <v>25</v>
      </c>
      <c r="F1249">
        <f t="shared" si="59"/>
        <v>9</v>
      </c>
      <c r="G1249">
        <f t="shared" si="60"/>
        <v>2024</v>
      </c>
      <c r="H1249">
        <f>VLOOKUP(Table7[[#This Row],[Customer_ID]],Table1[#All],3,FALSE)</f>
        <v>41</v>
      </c>
      <c r="I1249" t="str">
        <f>VLOOKUP(Table7[[#This Row],[Customer_ID]],Table1[#All],4,FALSE)</f>
        <v>Female</v>
      </c>
      <c r="J1249" t="str">
        <f>VLOOKUP(Table7[[#This Row],[Customer_ID]],Table1[#All],5,FALSE)</f>
        <v>Mcfarlandmouth</v>
      </c>
      <c r="K1249" t="str">
        <f>VLOOKUP(Table7[[#This Row],[Customer_ID]],Table1[#All],6,FALSE)</f>
        <v>Virginia</v>
      </c>
      <c r="L1249" t="str">
        <f>VLOOKUP(Table7[[#This Row],[Customer_ID]],Table1[#All],7,FALSE)</f>
        <v>USA</v>
      </c>
      <c r="M1249" t="str">
        <f>VLOOKUP(Table7[[#This Row],[Customer_ID]],Table1[#All],8,FALSE)</f>
        <v>Platinum</v>
      </c>
      <c r="N1249" t="s">
        <v>1584</v>
      </c>
      <c r="O1249" t="str">
        <f>VLOOKUP(Table7[[#This Row],[Product_ID]],Table4_2[#All],3,FALSE)</f>
        <v>Clothing</v>
      </c>
      <c r="P1249" t="str">
        <f>VLOOKUP(Table7[[#This Row],[Product_ID]],Table4_2[#All],4,FALSE)</f>
        <v>Bottoms</v>
      </c>
      <c r="Q1249">
        <f>VLOOKUP(Table7[[#This Row],[Product_ID]],Table4_2[#All],5,FALSE)</f>
        <v>265.73266666666666</v>
      </c>
      <c r="R1249">
        <f>VLOOKUP(Table7[[#This Row],[Product_ID]],Table4_2[#All],6,FALSE)</f>
        <v>343</v>
      </c>
      <c r="S1249" t="s">
        <v>1782</v>
      </c>
      <c r="T1249" t="str">
        <f>VLOOKUP(Table7[[#This Row],[Store_ID]],Table5[#All],2,FALSE)</f>
        <v>Bean, Jones and Park</v>
      </c>
      <c r="U1249" t="str">
        <f>VLOOKUP(Table7[[#This Row],[Store_ID]],Table5[#All],3,FALSE)</f>
        <v>West</v>
      </c>
      <c r="V1249" t="str">
        <f>VLOOKUP(Table7[[#This Row],[Store_ID]],Table5[#All],4,FALSE)</f>
        <v>Thompsonborough</v>
      </c>
      <c r="W1249" t="str">
        <f>VLOOKUP(Table7[[#This Row],[Store_ID]],Table5[#All],5,FALSE)</f>
        <v>Online</v>
      </c>
      <c r="X1249">
        <v>3</v>
      </c>
      <c r="Y1249">
        <v>550.26</v>
      </c>
      <c r="Z1249">
        <v>0.22</v>
      </c>
      <c r="AA1249" t="s">
        <v>1824</v>
      </c>
      <c r="AB1249">
        <v>1287.6084000000001</v>
      </c>
    </row>
    <row r="1250" spans="1:28" x14ac:dyDescent="0.25">
      <c r="A1250" t="s">
        <v>3074</v>
      </c>
      <c r="B1250" s="2">
        <v>45267</v>
      </c>
      <c r="C1250" t="s">
        <v>1160</v>
      </c>
      <c r="D1250" t="str">
        <f>VLOOKUP(Table7[[#This Row],[Customer_ID]],Table1[#All],2,FALSE)</f>
        <v>Michael Garner</v>
      </c>
      <c r="E1250">
        <f t="shared" si="58"/>
        <v>7</v>
      </c>
      <c r="F1250">
        <f t="shared" si="59"/>
        <v>12</v>
      </c>
      <c r="G1250">
        <f t="shared" si="60"/>
        <v>2023</v>
      </c>
      <c r="H1250">
        <f>VLOOKUP(Table7[[#This Row],[Customer_ID]],Table1[#All],3,FALSE)</f>
        <v>21</v>
      </c>
      <c r="I1250" t="str">
        <f>VLOOKUP(Table7[[#This Row],[Customer_ID]],Table1[#All],4,FALSE)</f>
        <v>Female</v>
      </c>
      <c r="J1250" t="str">
        <f>VLOOKUP(Table7[[#This Row],[Customer_ID]],Table1[#All],5,FALSE)</f>
        <v>Port Crystal</v>
      </c>
      <c r="K1250" t="str">
        <f>VLOOKUP(Table7[[#This Row],[Customer_ID]],Table1[#All],6,FALSE)</f>
        <v>New Hampshire</v>
      </c>
      <c r="L1250" t="str">
        <f>VLOOKUP(Table7[[#This Row],[Customer_ID]],Table1[#All],7,FALSE)</f>
        <v>USA</v>
      </c>
      <c r="M1250" t="str">
        <f>VLOOKUP(Table7[[#This Row],[Customer_ID]],Table1[#All],8,FALSE)</f>
        <v>Platinum</v>
      </c>
      <c r="N1250" t="s">
        <v>1742</v>
      </c>
      <c r="O1250" t="str">
        <f>VLOOKUP(Table7[[#This Row],[Product_ID]],Table4_2[#All],3,FALSE)</f>
        <v>Sports</v>
      </c>
      <c r="P1250" t="str">
        <f>VLOOKUP(Table7[[#This Row],[Product_ID]],Table4_2[#All],4,FALSE)</f>
        <v>Team Sports</v>
      </c>
      <c r="Q1250">
        <f>VLOOKUP(Table7[[#This Row],[Product_ID]],Table4_2[#All],5,FALSE)</f>
        <v>245.98</v>
      </c>
      <c r="R1250">
        <f>VLOOKUP(Table7[[#This Row],[Product_ID]],Table4_2[#All],6,FALSE)</f>
        <v>471</v>
      </c>
      <c r="S1250" t="s">
        <v>1779</v>
      </c>
      <c r="T1250" t="str">
        <f>VLOOKUP(Table7[[#This Row],[Store_ID]],Table5[#All],2,FALSE)</f>
        <v>Martinez-Mullins</v>
      </c>
      <c r="U1250" t="str">
        <f>VLOOKUP(Table7[[#This Row],[Store_ID]],Table5[#All],3,FALSE)</f>
        <v>South</v>
      </c>
      <c r="V1250" t="str">
        <f>VLOOKUP(Table7[[#This Row],[Store_ID]],Table5[#All],4,FALSE)</f>
        <v>Williamsfurt</v>
      </c>
      <c r="W1250" t="str">
        <f>VLOOKUP(Table7[[#This Row],[Store_ID]],Table5[#All],5,FALSE)</f>
        <v>Online</v>
      </c>
      <c r="X1250">
        <v>4</v>
      </c>
      <c r="Y1250">
        <v>938.21</v>
      </c>
      <c r="Z1250">
        <v>0.04</v>
      </c>
      <c r="AA1250" t="s">
        <v>1826</v>
      </c>
      <c r="AB1250">
        <v>3602.7264</v>
      </c>
    </row>
    <row r="1251" spans="1:28" x14ac:dyDescent="0.25">
      <c r="A1251" t="s">
        <v>3075</v>
      </c>
      <c r="B1251" s="2">
        <v>45467</v>
      </c>
      <c r="C1251" t="s">
        <v>458</v>
      </c>
      <c r="D1251" t="str">
        <f>VLOOKUP(Table7[[#This Row],[Customer_ID]],Table1[#All],2,FALSE)</f>
        <v>Morgan Bowen</v>
      </c>
      <c r="E1251">
        <f t="shared" si="58"/>
        <v>24</v>
      </c>
      <c r="F1251">
        <f t="shared" si="59"/>
        <v>6</v>
      </c>
      <c r="G1251">
        <f t="shared" si="60"/>
        <v>2024</v>
      </c>
      <c r="H1251">
        <f>VLOOKUP(Table7[[#This Row],[Customer_ID]],Table1[#All],3,FALSE)</f>
        <v>54</v>
      </c>
      <c r="I1251" t="str">
        <f>VLOOKUP(Table7[[#This Row],[Customer_ID]],Table1[#All],4,FALSE)</f>
        <v>Male</v>
      </c>
      <c r="J1251" t="str">
        <f>VLOOKUP(Table7[[#This Row],[Customer_ID]],Table1[#All],5,FALSE)</f>
        <v>Parksfort</v>
      </c>
      <c r="K1251" t="str">
        <f>VLOOKUP(Table7[[#This Row],[Customer_ID]],Table1[#All],6,FALSE)</f>
        <v>Washington</v>
      </c>
      <c r="L1251" t="str">
        <f>VLOOKUP(Table7[[#This Row],[Customer_ID]],Table1[#All],7,FALSE)</f>
        <v>USA</v>
      </c>
      <c r="M1251" t="str">
        <f>VLOOKUP(Table7[[#This Row],[Customer_ID]],Table1[#All],8,FALSE)</f>
        <v>Gold</v>
      </c>
      <c r="N1251" t="s">
        <v>1736</v>
      </c>
      <c r="O1251" t="str">
        <f>VLOOKUP(Table7[[#This Row],[Product_ID]],Table4_2[#All],3,FALSE)</f>
        <v>Beauty</v>
      </c>
      <c r="P1251" t="str">
        <f>VLOOKUP(Table7[[#This Row],[Product_ID]],Table4_2[#All],4,FALSE)</f>
        <v>Skincare</v>
      </c>
      <c r="Q1251">
        <f>VLOOKUP(Table7[[#This Row],[Product_ID]],Table4_2[#All],5,FALSE)</f>
        <v>358.47</v>
      </c>
      <c r="R1251">
        <f>VLOOKUP(Table7[[#This Row],[Product_ID]],Table4_2[#All],6,FALSE)</f>
        <v>213</v>
      </c>
      <c r="S1251" t="s">
        <v>1804</v>
      </c>
      <c r="T1251" t="str">
        <f>VLOOKUP(Table7[[#This Row],[Store_ID]],Table5[#All],2,FALSE)</f>
        <v>Frederick-Wright</v>
      </c>
      <c r="U1251" t="str">
        <f>VLOOKUP(Table7[[#This Row],[Store_ID]],Table5[#All],3,FALSE)</f>
        <v>West</v>
      </c>
      <c r="V1251" t="str">
        <f>VLOOKUP(Table7[[#This Row],[Store_ID]],Table5[#All],4,FALSE)</f>
        <v>New Jimmymouth</v>
      </c>
      <c r="W1251" t="str">
        <f>VLOOKUP(Table7[[#This Row],[Store_ID]],Table5[#All],5,FALSE)</f>
        <v>Flagship</v>
      </c>
      <c r="X1251">
        <v>3</v>
      </c>
      <c r="Y1251">
        <v>517.98</v>
      </c>
      <c r="Z1251">
        <v>0.01</v>
      </c>
      <c r="AA1251" t="s">
        <v>1826</v>
      </c>
      <c r="AB1251">
        <v>1538.4005999999999</v>
      </c>
    </row>
    <row r="1252" spans="1:28" x14ac:dyDescent="0.25">
      <c r="A1252" t="s">
        <v>3076</v>
      </c>
      <c r="B1252" s="2">
        <v>45847</v>
      </c>
      <c r="C1252" t="s">
        <v>144</v>
      </c>
      <c r="D1252" t="str">
        <f>VLOOKUP(Table7[[#This Row],[Customer_ID]],Table1[#All],2,FALSE)</f>
        <v>Thomas Phillips</v>
      </c>
      <c r="E1252">
        <f t="shared" si="58"/>
        <v>9</v>
      </c>
      <c r="F1252">
        <f t="shared" si="59"/>
        <v>7</v>
      </c>
      <c r="G1252">
        <f t="shared" si="60"/>
        <v>2025</v>
      </c>
      <c r="H1252">
        <f>VLOOKUP(Table7[[#This Row],[Customer_ID]],Table1[#All],3,FALSE)</f>
        <v>20</v>
      </c>
      <c r="I1252" t="str">
        <f>VLOOKUP(Table7[[#This Row],[Customer_ID]],Table1[#All],4,FALSE)</f>
        <v>Female</v>
      </c>
      <c r="J1252" t="str">
        <f>VLOOKUP(Table7[[#This Row],[Customer_ID]],Table1[#All],5,FALSE)</f>
        <v>Luisfurt</v>
      </c>
      <c r="K1252" t="str">
        <f>VLOOKUP(Table7[[#This Row],[Customer_ID]],Table1[#All],6,FALSE)</f>
        <v>Georgia</v>
      </c>
      <c r="L1252" t="str">
        <f>VLOOKUP(Table7[[#This Row],[Customer_ID]],Table1[#All],7,FALSE)</f>
        <v>USA</v>
      </c>
      <c r="M1252" t="str">
        <f>VLOOKUP(Table7[[#This Row],[Customer_ID]],Table1[#All],8,FALSE)</f>
        <v>Gold</v>
      </c>
      <c r="N1252" t="s">
        <v>1557</v>
      </c>
      <c r="O1252" t="str">
        <f>VLOOKUP(Table7[[#This Row],[Product_ID]],Table4_2[#All],3,FALSE)</f>
        <v>Beauty</v>
      </c>
      <c r="P1252" t="str">
        <f>VLOOKUP(Table7[[#This Row],[Product_ID]],Table4_2[#All],4,FALSE)</f>
        <v>Skincare</v>
      </c>
      <c r="Q1252">
        <f>VLOOKUP(Table7[[#This Row],[Product_ID]],Table4_2[#All],5,FALSE)</f>
        <v>312.8</v>
      </c>
      <c r="R1252">
        <f>VLOOKUP(Table7[[#This Row],[Product_ID]],Table4_2[#All],6,FALSE)</f>
        <v>350</v>
      </c>
      <c r="S1252" t="s">
        <v>1782</v>
      </c>
      <c r="T1252" t="str">
        <f>VLOOKUP(Table7[[#This Row],[Store_ID]],Table5[#All],2,FALSE)</f>
        <v>Bean, Jones and Park</v>
      </c>
      <c r="U1252" t="str">
        <f>VLOOKUP(Table7[[#This Row],[Store_ID]],Table5[#All],3,FALSE)</f>
        <v>West</v>
      </c>
      <c r="V1252" t="str">
        <f>VLOOKUP(Table7[[#This Row],[Store_ID]],Table5[#All],4,FALSE)</f>
        <v>Thompsonborough</v>
      </c>
      <c r="W1252" t="str">
        <f>VLOOKUP(Table7[[#This Row],[Store_ID]],Table5[#All],5,FALSE)</f>
        <v>Online</v>
      </c>
      <c r="X1252">
        <v>1</v>
      </c>
      <c r="Y1252">
        <v>98.27</v>
      </c>
      <c r="Z1252">
        <v>0.16</v>
      </c>
      <c r="AA1252" t="s">
        <v>1826</v>
      </c>
      <c r="AB1252">
        <v>82.54679999999999</v>
      </c>
    </row>
    <row r="1253" spans="1:28" x14ac:dyDescent="0.25">
      <c r="A1253" t="s">
        <v>3077</v>
      </c>
      <c r="B1253" s="2">
        <v>45480</v>
      </c>
      <c r="C1253" t="s">
        <v>803</v>
      </c>
      <c r="D1253" t="str">
        <f>VLOOKUP(Table7[[#This Row],[Customer_ID]],Table1[#All],2,FALSE)</f>
        <v>Tyler Garner</v>
      </c>
      <c r="E1253">
        <f t="shared" si="58"/>
        <v>7</v>
      </c>
      <c r="F1253">
        <f t="shared" si="59"/>
        <v>7</v>
      </c>
      <c r="G1253">
        <f t="shared" si="60"/>
        <v>2024</v>
      </c>
      <c r="H1253">
        <f>VLOOKUP(Table7[[#This Row],[Customer_ID]],Table1[#All],3,FALSE)</f>
        <v>64</v>
      </c>
      <c r="I1253" t="str">
        <f>VLOOKUP(Table7[[#This Row],[Customer_ID]],Table1[#All],4,FALSE)</f>
        <v>Male</v>
      </c>
      <c r="J1253" t="str">
        <f>VLOOKUP(Table7[[#This Row],[Customer_ID]],Table1[#All],5,FALSE)</f>
        <v>Port Coreyfort</v>
      </c>
      <c r="K1253" t="str">
        <f>VLOOKUP(Table7[[#This Row],[Customer_ID]],Table1[#All],6,FALSE)</f>
        <v>Alabama</v>
      </c>
      <c r="L1253" t="str">
        <f>VLOOKUP(Table7[[#This Row],[Customer_ID]],Table1[#All],7,FALSE)</f>
        <v>USA</v>
      </c>
      <c r="M1253" t="str">
        <f>VLOOKUP(Table7[[#This Row],[Customer_ID]],Table1[#All],8,FALSE)</f>
        <v>Silver</v>
      </c>
      <c r="N1253" t="s">
        <v>1644</v>
      </c>
      <c r="O1253" t="str">
        <f>VLOOKUP(Table7[[#This Row],[Product_ID]],Table4_2[#All],3,FALSE)</f>
        <v>Electronics</v>
      </c>
      <c r="P1253" t="str">
        <f>VLOOKUP(Table7[[#This Row],[Product_ID]],Table4_2[#All],4,FALSE)</f>
        <v>Accessories</v>
      </c>
      <c r="Q1253">
        <f>VLOOKUP(Table7[[#This Row],[Product_ID]],Table4_2[#All],5,FALSE)</f>
        <v>177.98</v>
      </c>
      <c r="R1253">
        <f>VLOOKUP(Table7[[#This Row],[Product_ID]],Table4_2[#All],6,FALSE)</f>
        <v>103</v>
      </c>
      <c r="S1253" t="s">
        <v>1792</v>
      </c>
      <c r="T1253" t="str">
        <f>VLOOKUP(Table7[[#This Row],[Store_ID]],Table5[#All],2,FALSE)</f>
        <v>Aguirre-Keller</v>
      </c>
      <c r="U1253" t="str">
        <f>VLOOKUP(Table7[[#This Row],[Store_ID]],Table5[#All],3,FALSE)</f>
        <v>South</v>
      </c>
      <c r="V1253" t="str">
        <f>VLOOKUP(Table7[[#This Row],[Store_ID]],Table5[#All],4,FALSE)</f>
        <v>Lake Michael</v>
      </c>
      <c r="W1253" t="str">
        <f>VLOOKUP(Table7[[#This Row],[Store_ID]],Table5[#All],5,FALSE)</f>
        <v>Online</v>
      </c>
      <c r="X1253">
        <v>2</v>
      </c>
      <c r="Y1253">
        <v>875.2</v>
      </c>
      <c r="Z1253">
        <v>0.19</v>
      </c>
      <c r="AA1253" t="s">
        <v>1824</v>
      </c>
      <c r="AB1253">
        <v>1417.8240000000001</v>
      </c>
    </row>
    <row r="1254" spans="1:28" x14ac:dyDescent="0.25">
      <c r="A1254" t="s">
        <v>3078</v>
      </c>
      <c r="B1254" s="2">
        <v>45345</v>
      </c>
      <c r="C1254" t="s">
        <v>963</v>
      </c>
      <c r="D1254" t="str">
        <f>VLOOKUP(Table7[[#This Row],[Customer_ID]],Table1[#All],2,FALSE)</f>
        <v>Roberta Green</v>
      </c>
      <c r="E1254">
        <f t="shared" si="58"/>
        <v>23</v>
      </c>
      <c r="F1254">
        <f t="shared" si="59"/>
        <v>2</v>
      </c>
      <c r="G1254">
        <f t="shared" si="60"/>
        <v>2024</v>
      </c>
      <c r="H1254">
        <f>VLOOKUP(Table7[[#This Row],[Customer_ID]],Table1[#All],3,FALSE)</f>
        <v>64</v>
      </c>
      <c r="I1254" t="str">
        <f>VLOOKUP(Table7[[#This Row],[Customer_ID]],Table1[#All],4,FALSE)</f>
        <v>Male</v>
      </c>
      <c r="J1254" t="str">
        <f>VLOOKUP(Table7[[#This Row],[Customer_ID]],Table1[#All],5,FALSE)</f>
        <v>West Joseph</v>
      </c>
      <c r="K1254" t="str">
        <f>VLOOKUP(Table7[[#This Row],[Customer_ID]],Table1[#All],6,FALSE)</f>
        <v>Washington</v>
      </c>
      <c r="L1254" t="str">
        <f>VLOOKUP(Table7[[#This Row],[Customer_ID]],Table1[#All],7,FALSE)</f>
        <v>USA</v>
      </c>
      <c r="M1254" t="str">
        <f>VLOOKUP(Table7[[#This Row],[Customer_ID]],Table1[#All],8,FALSE)</f>
        <v>Platinum</v>
      </c>
      <c r="N1254" t="s">
        <v>1720</v>
      </c>
      <c r="O1254" t="str">
        <f>VLOOKUP(Table7[[#This Row],[Product_ID]],Table4_2[#All],3,FALSE)</f>
        <v>Home</v>
      </c>
      <c r="P1254" t="str">
        <f>VLOOKUP(Table7[[#This Row],[Product_ID]],Table4_2[#All],4,FALSE)</f>
        <v>Kitchen</v>
      </c>
      <c r="Q1254">
        <f>VLOOKUP(Table7[[#This Row],[Product_ID]],Table4_2[#All],5,FALSE)</f>
        <v>176.07</v>
      </c>
      <c r="R1254">
        <f>VLOOKUP(Table7[[#This Row],[Product_ID]],Table4_2[#All],6,FALSE)</f>
        <v>82</v>
      </c>
      <c r="S1254" t="s">
        <v>1752</v>
      </c>
      <c r="T1254" t="str">
        <f>VLOOKUP(Table7[[#This Row],[Store_ID]],Table5[#All],2,FALSE)</f>
        <v>Rivera-Warner</v>
      </c>
      <c r="U1254" t="str">
        <f>VLOOKUP(Table7[[#This Row],[Store_ID]],Table5[#All],3,FALSE)</f>
        <v>East</v>
      </c>
      <c r="V1254" t="str">
        <f>VLOOKUP(Table7[[#This Row],[Store_ID]],Table5[#All],4,FALSE)</f>
        <v>Washingtonfurt</v>
      </c>
      <c r="W1254" t="str">
        <f>VLOOKUP(Table7[[#This Row],[Store_ID]],Table5[#All],5,FALSE)</f>
        <v>Flagship</v>
      </c>
      <c r="X1254">
        <v>1</v>
      </c>
      <c r="Y1254">
        <v>227.35</v>
      </c>
      <c r="Z1254">
        <v>0.06</v>
      </c>
      <c r="AA1254" t="s">
        <v>1829</v>
      </c>
      <c r="AB1254">
        <v>213.709</v>
      </c>
    </row>
    <row r="1255" spans="1:28" x14ac:dyDescent="0.25">
      <c r="A1255" t="s">
        <v>3079</v>
      </c>
      <c r="B1255" s="2">
        <v>45235</v>
      </c>
      <c r="C1255" t="s">
        <v>684</v>
      </c>
      <c r="D1255" t="str">
        <f>VLOOKUP(Table7[[#This Row],[Customer_ID]],Table1[#All],2,FALSE)</f>
        <v>Antonio Jones</v>
      </c>
      <c r="E1255">
        <f t="shared" si="58"/>
        <v>5</v>
      </c>
      <c r="F1255">
        <f t="shared" si="59"/>
        <v>11</v>
      </c>
      <c r="G1255">
        <f t="shared" si="60"/>
        <v>2023</v>
      </c>
      <c r="H1255">
        <f>VLOOKUP(Table7[[#This Row],[Customer_ID]],Table1[#All],3,FALSE)</f>
        <v>48</v>
      </c>
      <c r="I1255" t="str">
        <f>VLOOKUP(Table7[[#This Row],[Customer_ID]],Table1[#All],4,FALSE)</f>
        <v>Male</v>
      </c>
      <c r="J1255" t="str">
        <f>VLOOKUP(Table7[[#This Row],[Customer_ID]],Table1[#All],5,FALSE)</f>
        <v>Matthewborough</v>
      </c>
      <c r="K1255" t="str">
        <f>VLOOKUP(Table7[[#This Row],[Customer_ID]],Table1[#All],6,FALSE)</f>
        <v>Georgia</v>
      </c>
      <c r="L1255" t="str">
        <f>VLOOKUP(Table7[[#This Row],[Customer_ID]],Table1[#All],7,FALSE)</f>
        <v>USA</v>
      </c>
      <c r="M1255" t="str">
        <f>VLOOKUP(Table7[[#This Row],[Customer_ID]],Table1[#All],8,FALSE)</f>
        <v>Silver</v>
      </c>
      <c r="N1255" t="s">
        <v>1696</v>
      </c>
      <c r="O1255" t="str">
        <f>VLOOKUP(Table7[[#This Row],[Product_ID]],Table4_2[#All],3,FALSE)</f>
        <v>Electronics</v>
      </c>
      <c r="P1255" t="str">
        <f>VLOOKUP(Table7[[#This Row],[Product_ID]],Table4_2[#All],4,FALSE)</f>
        <v>Audio</v>
      </c>
      <c r="Q1255">
        <f>VLOOKUP(Table7[[#This Row],[Product_ID]],Table4_2[#All],5,FALSE)</f>
        <v>403.71</v>
      </c>
      <c r="R1255">
        <f>VLOOKUP(Table7[[#This Row],[Product_ID]],Table4_2[#All],6,FALSE)</f>
        <v>159</v>
      </c>
      <c r="S1255" t="s">
        <v>1757</v>
      </c>
      <c r="T1255" t="str">
        <f>VLOOKUP(Table7[[#This Row],[Store_ID]],Table5[#All],2,FALSE)</f>
        <v>Martinez, Adkins and Johnson</v>
      </c>
      <c r="U1255" t="str">
        <f>VLOOKUP(Table7[[#This Row],[Store_ID]],Table5[#All],3,FALSE)</f>
        <v>North</v>
      </c>
      <c r="V1255" t="str">
        <f>VLOOKUP(Table7[[#This Row],[Store_ID]],Table5[#All],4,FALSE)</f>
        <v>Danielmouth</v>
      </c>
      <c r="W1255" t="str">
        <f>VLOOKUP(Table7[[#This Row],[Store_ID]],Table5[#All],5,FALSE)</f>
        <v>Flagship</v>
      </c>
      <c r="X1255">
        <v>1</v>
      </c>
      <c r="Y1255">
        <v>842.46</v>
      </c>
      <c r="Z1255">
        <v>0.05</v>
      </c>
      <c r="AA1255" t="s">
        <v>1829</v>
      </c>
      <c r="AB1255">
        <v>800.33699999999999</v>
      </c>
    </row>
    <row r="1256" spans="1:28" x14ac:dyDescent="0.25">
      <c r="A1256" t="s">
        <v>3080</v>
      </c>
      <c r="B1256" s="2">
        <v>45543</v>
      </c>
      <c r="C1256" t="s">
        <v>690</v>
      </c>
      <c r="D1256" t="str">
        <f>VLOOKUP(Table7[[#This Row],[Customer_ID]],Table1[#All],2,FALSE)</f>
        <v>Blake Harrison</v>
      </c>
      <c r="E1256">
        <f t="shared" si="58"/>
        <v>8</v>
      </c>
      <c r="F1256">
        <f t="shared" si="59"/>
        <v>9</v>
      </c>
      <c r="G1256">
        <f t="shared" si="60"/>
        <v>2024</v>
      </c>
      <c r="H1256">
        <f>VLOOKUP(Table7[[#This Row],[Customer_ID]],Table1[#All],3,FALSE)</f>
        <v>63</v>
      </c>
      <c r="I1256" t="str">
        <f>VLOOKUP(Table7[[#This Row],[Customer_ID]],Table1[#All],4,FALSE)</f>
        <v>Female</v>
      </c>
      <c r="J1256" t="str">
        <f>VLOOKUP(Table7[[#This Row],[Customer_ID]],Table1[#All],5,FALSE)</f>
        <v>Lyonsfort</v>
      </c>
      <c r="K1256" t="str">
        <f>VLOOKUP(Table7[[#This Row],[Customer_ID]],Table1[#All],6,FALSE)</f>
        <v>Washington</v>
      </c>
      <c r="L1256" t="str">
        <f>VLOOKUP(Table7[[#This Row],[Customer_ID]],Table1[#All],7,FALSE)</f>
        <v>USA</v>
      </c>
      <c r="M1256" t="str">
        <f>VLOOKUP(Table7[[#This Row],[Customer_ID]],Table1[#All],8,FALSE)</f>
        <v>Platinum</v>
      </c>
      <c r="N1256" t="s">
        <v>1620</v>
      </c>
      <c r="O1256" t="str">
        <f>VLOOKUP(Table7[[#This Row],[Product_ID]],Table4_2[#All],3,FALSE)</f>
        <v>Clothing</v>
      </c>
      <c r="P1256" t="str">
        <f>VLOOKUP(Table7[[#This Row],[Product_ID]],Table4_2[#All],4,FALSE)</f>
        <v>Tops</v>
      </c>
      <c r="Q1256">
        <f>VLOOKUP(Table7[[#This Row],[Product_ID]],Table4_2[#All],5,FALSE)</f>
        <v>223.43</v>
      </c>
      <c r="R1256">
        <f>VLOOKUP(Table7[[#This Row],[Product_ID]],Table4_2[#All],6,FALSE)</f>
        <v>154</v>
      </c>
      <c r="S1256" t="s">
        <v>1792</v>
      </c>
      <c r="T1256" t="str">
        <f>VLOOKUP(Table7[[#This Row],[Store_ID]],Table5[#All],2,FALSE)</f>
        <v>Aguirre-Keller</v>
      </c>
      <c r="U1256" t="str">
        <f>VLOOKUP(Table7[[#This Row],[Store_ID]],Table5[#All],3,FALSE)</f>
        <v>South</v>
      </c>
      <c r="V1256" t="str">
        <f>VLOOKUP(Table7[[#This Row],[Store_ID]],Table5[#All],4,FALSE)</f>
        <v>Lake Michael</v>
      </c>
      <c r="W1256" t="str">
        <f>VLOOKUP(Table7[[#This Row],[Store_ID]],Table5[#All],5,FALSE)</f>
        <v>Online</v>
      </c>
      <c r="X1256">
        <v>3</v>
      </c>
      <c r="Y1256">
        <v>120.67</v>
      </c>
      <c r="Z1256">
        <v>0.08</v>
      </c>
      <c r="AA1256" t="s">
        <v>1829</v>
      </c>
      <c r="AB1256">
        <v>333.04919999999998</v>
      </c>
    </row>
    <row r="1257" spans="1:28" x14ac:dyDescent="0.25">
      <c r="A1257" t="s">
        <v>3081</v>
      </c>
      <c r="B1257" s="2">
        <v>45402</v>
      </c>
      <c r="C1257" t="s">
        <v>1527</v>
      </c>
      <c r="D1257" t="str">
        <f>VLOOKUP(Table7[[#This Row],[Customer_ID]],Table1[#All],2,FALSE)</f>
        <v>Sarah Marsh</v>
      </c>
      <c r="E1257">
        <f t="shared" si="58"/>
        <v>20</v>
      </c>
      <c r="F1257">
        <f t="shared" si="59"/>
        <v>4</v>
      </c>
      <c r="G1257">
        <f t="shared" si="60"/>
        <v>2024</v>
      </c>
      <c r="H1257">
        <f>VLOOKUP(Table7[[#This Row],[Customer_ID]],Table1[#All],3,FALSE)</f>
        <v>47</v>
      </c>
      <c r="I1257" t="str">
        <f>VLOOKUP(Table7[[#This Row],[Customer_ID]],Table1[#All],4,FALSE)</f>
        <v>Female</v>
      </c>
      <c r="J1257" t="str">
        <f>VLOOKUP(Table7[[#This Row],[Customer_ID]],Table1[#All],5,FALSE)</f>
        <v>Port William</v>
      </c>
      <c r="K1257" t="str">
        <f>VLOOKUP(Table7[[#This Row],[Customer_ID]],Table1[#All],6,FALSE)</f>
        <v>New York</v>
      </c>
      <c r="L1257" t="str">
        <f>VLOOKUP(Table7[[#This Row],[Customer_ID]],Table1[#All],7,FALSE)</f>
        <v>USA</v>
      </c>
      <c r="M1257" t="str">
        <f>VLOOKUP(Table7[[#This Row],[Customer_ID]],Table1[#All],8,FALSE)</f>
        <v>Gold</v>
      </c>
      <c r="N1257" t="s">
        <v>1588</v>
      </c>
      <c r="O1257" t="str">
        <f>VLOOKUP(Table7[[#This Row],[Product_ID]],Table4_2[#All],3,FALSE)</f>
        <v>Sports</v>
      </c>
      <c r="P1257" t="str">
        <f>VLOOKUP(Table7[[#This Row],[Product_ID]],Table4_2[#All],4,FALSE)</f>
        <v>Accessories</v>
      </c>
      <c r="Q1257">
        <f>VLOOKUP(Table7[[#This Row],[Product_ID]],Table4_2[#All],5,FALSE)</f>
        <v>131.51</v>
      </c>
      <c r="R1257">
        <f>VLOOKUP(Table7[[#This Row],[Product_ID]],Table4_2[#All],6,FALSE)</f>
        <v>281.95833333333331</v>
      </c>
      <c r="S1257" t="s">
        <v>1766</v>
      </c>
      <c r="T1257" t="str">
        <f>VLOOKUP(Table7[[#This Row],[Store_ID]],Table5[#All],2,FALSE)</f>
        <v>Johnson-Wright</v>
      </c>
      <c r="U1257" t="str">
        <f>VLOOKUP(Table7[[#This Row],[Store_ID]],Table5[#All],3,FALSE)</f>
        <v>North</v>
      </c>
      <c r="V1257" t="str">
        <f>VLOOKUP(Table7[[#This Row],[Store_ID]],Table5[#All],4,FALSE)</f>
        <v>Hoodberg</v>
      </c>
      <c r="W1257" t="str">
        <f>VLOOKUP(Table7[[#This Row],[Store_ID]],Table5[#All],5,FALSE)</f>
        <v>Outlet</v>
      </c>
      <c r="X1257">
        <v>4</v>
      </c>
      <c r="Y1257">
        <v>176.13</v>
      </c>
      <c r="Z1257">
        <v>0.27</v>
      </c>
      <c r="AA1257" t="s">
        <v>1826</v>
      </c>
      <c r="AB1257">
        <v>514.29959999999994</v>
      </c>
    </row>
    <row r="1258" spans="1:28" x14ac:dyDescent="0.25">
      <c r="A1258" t="s">
        <v>3082</v>
      </c>
      <c r="B1258" s="2">
        <v>45671</v>
      </c>
      <c r="C1258" t="s">
        <v>1392</v>
      </c>
      <c r="D1258" t="str">
        <f>VLOOKUP(Table7[[#This Row],[Customer_ID]],Table1[#All],2,FALSE)</f>
        <v>Shane Mills</v>
      </c>
      <c r="E1258">
        <f t="shared" si="58"/>
        <v>14</v>
      </c>
      <c r="F1258">
        <f t="shared" si="59"/>
        <v>1</v>
      </c>
      <c r="G1258">
        <f t="shared" si="60"/>
        <v>2025</v>
      </c>
      <c r="H1258">
        <f>VLOOKUP(Table7[[#This Row],[Customer_ID]],Table1[#All],3,FALSE)</f>
        <v>59</v>
      </c>
      <c r="I1258" t="str">
        <f>VLOOKUP(Table7[[#This Row],[Customer_ID]],Table1[#All],4,FALSE)</f>
        <v>Male</v>
      </c>
      <c r="J1258" t="str">
        <f>VLOOKUP(Table7[[#This Row],[Customer_ID]],Table1[#All],5,FALSE)</f>
        <v>Lake Meganstad</v>
      </c>
      <c r="K1258" t="str">
        <f>VLOOKUP(Table7[[#This Row],[Customer_ID]],Table1[#All],6,FALSE)</f>
        <v>Nebraska</v>
      </c>
      <c r="L1258" t="str">
        <f>VLOOKUP(Table7[[#This Row],[Customer_ID]],Table1[#All],7,FALSE)</f>
        <v>USA</v>
      </c>
      <c r="M1258" t="str">
        <f>VLOOKUP(Table7[[#This Row],[Customer_ID]],Table1[#All],8,FALSE)</f>
        <v>Bronze</v>
      </c>
      <c r="N1258" t="s">
        <v>1674</v>
      </c>
      <c r="O1258" t="str">
        <f>VLOOKUP(Table7[[#This Row],[Product_ID]],Table4_2[#All],3,FALSE)</f>
        <v>Beauty</v>
      </c>
      <c r="P1258" t="str">
        <f>VLOOKUP(Table7[[#This Row],[Product_ID]],Table4_2[#All],4,FALSE)</f>
        <v>Skincare</v>
      </c>
      <c r="Q1258">
        <f>VLOOKUP(Table7[[#This Row],[Product_ID]],Table4_2[#All],5,FALSE)</f>
        <v>266.86</v>
      </c>
      <c r="R1258">
        <f>VLOOKUP(Table7[[#This Row],[Product_ID]],Table4_2[#All],6,FALSE)</f>
        <v>458</v>
      </c>
      <c r="S1258" t="s">
        <v>1792</v>
      </c>
      <c r="T1258" t="str">
        <f>VLOOKUP(Table7[[#This Row],[Store_ID]],Table5[#All],2,FALSE)</f>
        <v>Aguirre-Keller</v>
      </c>
      <c r="U1258" t="str">
        <f>VLOOKUP(Table7[[#This Row],[Store_ID]],Table5[#All],3,FALSE)</f>
        <v>South</v>
      </c>
      <c r="V1258" t="str">
        <f>VLOOKUP(Table7[[#This Row],[Store_ID]],Table5[#All],4,FALSE)</f>
        <v>Lake Michael</v>
      </c>
      <c r="W1258" t="str">
        <f>VLOOKUP(Table7[[#This Row],[Store_ID]],Table5[#All],5,FALSE)</f>
        <v>Online</v>
      </c>
      <c r="X1258">
        <v>4</v>
      </c>
      <c r="Y1258">
        <v>592.67999999999995</v>
      </c>
      <c r="Z1258">
        <v>0.03</v>
      </c>
      <c r="AA1258" t="s">
        <v>1824</v>
      </c>
      <c r="AB1258">
        <v>2299.5983999999999</v>
      </c>
    </row>
    <row r="1259" spans="1:28" x14ac:dyDescent="0.25">
      <c r="A1259" t="s">
        <v>3083</v>
      </c>
      <c r="B1259" s="2">
        <v>45367</v>
      </c>
      <c r="C1259" t="s">
        <v>582</v>
      </c>
      <c r="D1259" t="str">
        <f>VLOOKUP(Table7[[#This Row],[Customer_ID]],Table1[#All],2,FALSE)</f>
        <v>John Bradford</v>
      </c>
      <c r="E1259">
        <f t="shared" si="58"/>
        <v>16</v>
      </c>
      <c r="F1259">
        <f t="shared" si="59"/>
        <v>3</v>
      </c>
      <c r="G1259">
        <f t="shared" si="60"/>
        <v>2024</v>
      </c>
      <c r="H1259">
        <f>VLOOKUP(Table7[[#This Row],[Customer_ID]],Table1[#All],3,FALSE)</f>
        <v>48</v>
      </c>
      <c r="I1259" t="str">
        <f>VLOOKUP(Table7[[#This Row],[Customer_ID]],Table1[#All],4,FALSE)</f>
        <v>Male</v>
      </c>
      <c r="J1259" t="str">
        <f>VLOOKUP(Table7[[#This Row],[Customer_ID]],Table1[#All],5,FALSE)</f>
        <v>Anabury</v>
      </c>
      <c r="K1259" t="str">
        <f>VLOOKUP(Table7[[#This Row],[Customer_ID]],Table1[#All],6,FALSE)</f>
        <v>Vermont</v>
      </c>
      <c r="L1259" t="str">
        <f>VLOOKUP(Table7[[#This Row],[Customer_ID]],Table1[#All],7,FALSE)</f>
        <v>USA</v>
      </c>
      <c r="M1259" t="str">
        <f>VLOOKUP(Table7[[#This Row],[Customer_ID]],Table1[#All],8,FALSE)</f>
        <v>Silver</v>
      </c>
      <c r="N1259" t="s">
        <v>1688</v>
      </c>
      <c r="O1259" t="str">
        <f>VLOOKUP(Table7[[#This Row],[Product_ID]],Table4_2[#All],3,FALSE)</f>
        <v>Home</v>
      </c>
      <c r="P1259" t="str">
        <f>VLOOKUP(Table7[[#This Row],[Product_ID]],Table4_2[#All],4,FALSE)</f>
        <v>Storage</v>
      </c>
      <c r="Q1259">
        <f>VLOOKUP(Table7[[#This Row],[Product_ID]],Table4_2[#All],5,FALSE)</f>
        <v>138.05000000000001</v>
      </c>
      <c r="R1259">
        <f>VLOOKUP(Table7[[#This Row],[Product_ID]],Table4_2[#All],6,FALSE)</f>
        <v>89</v>
      </c>
      <c r="S1259" t="s">
        <v>1769</v>
      </c>
      <c r="T1259" t="str">
        <f>VLOOKUP(Table7[[#This Row],[Store_ID]],Table5[#All],2,FALSE)</f>
        <v>Alexander Group</v>
      </c>
      <c r="U1259" t="str">
        <f>VLOOKUP(Table7[[#This Row],[Store_ID]],Table5[#All],3,FALSE)</f>
        <v>South</v>
      </c>
      <c r="V1259" t="str">
        <f>VLOOKUP(Table7[[#This Row],[Store_ID]],Table5[#All],4,FALSE)</f>
        <v>Port Sharon</v>
      </c>
      <c r="W1259" t="str">
        <f>VLOOKUP(Table7[[#This Row],[Store_ID]],Table5[#All],5,FALSE)</f>
        <v>Online</v>
      </c>
      <c r="X1259">
        <v>4</v>
      </c>
      <c r="Y1259">
        <v>662.43</v>
      </c>
      <c r="Z1259">
        <v>0.24</v>
      </c>
      <c r="AA1259" t="s">
        <v>1826</v>
      </c>
      <c r="AB1259">
        <v>2013.7872</v>
      </c>
    </row>
    <row r="1260" spans="1:28" x14ac:dyDescent="0.25">
      <c r="A1260" t="s">
        <v>3084</v>
      </c>
      <c r="B1260" s="2">
        <v>45488</v>
      </c>
      <c r="C1260" t="s">
        <v>441</v>
      </c>
      <c r="D1260" t="str">
        <f>VLOOKUP(Table7[[#This Row],[Customer_ID]],Table1[#All],2,FALSE)</f>
        <v>Susan Mcdonald</v>
      </c>
      <c r="E1260">
        <f t="shared" si="58"/>
        <v>15</v>
      </c>
      <c r="F1260">
        <f t="shared" si="59"/>
        <v>7</v>
      </c>
      <c r="G1260">
        <f t="shared" si="60"/>
        <v>2024</v>
      </c>
      <c r="H1260">
        <f>VLOOKUP(Table7[[#This Row],[Customer_ID]],Table1[#All],3,FALSE)</f>
        <v>45</v>
      </c>
      <c r="I1260" t="str">
        <f>VLOOKUP(Table7[[#This Row],[Customer_ID]],Table1[#All],4,FALSE)</f>
        <v>Male</v>
      </c>
      <c r="J1260" t="str">
        <f>VLOOKUP(Table7[[#This Row],[Customer_ID]],Table1[#All],5,FALSE)</f>
        <v>East Ellen</v>
      </c>
      <c r="K1260" t="str">
        <f>VLOOKUP(Table7[[#This Row],[Customer_ID]],Table1[#All],6,FALSE)</f>
        <v>Arkansas</v>
      </c>
      <c r="L1260" t="str">
        <f>VLOOKUP(Table7[[#This Row],[Customer_ID]],Table1[#All],7,FALSE)</f>
        <v>USA</v>
      </c>
      <c r="M1260" t="str">
        <f>VLOOKUP(Table7[[#This Row],[Customer_ID]],Table1[#All],8,FALSE)</f>
        <v>Silver</v>
      </c>
      <c r="N1260" t="s">
        <v>1634</v>
      </c>
      <c r="O1260" t="str">
        <f>VLOOKUP(Table7[[#This Row],[Product_ID]],Table4_2[#All],3,FALSE)</f>
        <v>Electronics</v>
      </c>
      <c r="P1260" t="str">
        <f>VLOOKUP(Table7[[#This Row],[Product_ID]],Table4_2[#All],4,FALSE)</f>
        <v>Computer</v>
      </c>
      <c r="Q1260">
        <f>VLOOKUP(Table7[[#This Row],[Product_ID]],Table4_2[#All],5,FALSE)</f>
        <v>253.33</v>
      </c>
      <c r="R1260">
        <f>VLOOKUP(Table7[[#This Row],[Product_ID]],Table4_2[#All],6,FALSE)</f>
        <v>266</v>
      </c>
      <c r="S1260" t="s">
        <v>1782</v>
      </c>
      <c r="T1260" t="str">
        <f>VLOOKUP(Table7[[#This Row],[Store_ID]],Table5[#All],2,FALSE)</f>
        <v>Bean, Jones and Park</v>
      </c>
      <c r="U1260" t="str">
        <f>VLOOKUP(Table7[[#This Row],[Store_ID]],Table5[#All],3,FALSE)</f>
        <v>West</v>
      </c>
      <c r="V1260" t="str">
        <f>VLOOKUP(Table7[[#This Row],[Store_ID]],Table5[#All],4,FALSE)</f>
        <v>Thompsonborough</v>
      </c>
      <c r="W1260" t="str">
        <f>VLOOKUP(Table7[[#This Row],[Store_ID]],Table5[#All],5,FALSE)</f>
        <v>Online</v>
      </c>
      <c r="X1260">
        <v>3</v>
      </c>
      <c r="Y1260">
        <v>518.35</v>
      </c>
      <c r="Z1260">
        <v>0.21</v>
      </c>
      <c r="AA1260" t="s">
        <v>1829</v>
      </c>
      <c r="AB1260">
        <v>1228.4894999999999</v>
      </c>
    </row>
    <row r="1261" spans="1:28" x14ac:dyDescent="0.25">
      <c r="A1261" t="s">
        <v>3085</v>
      </c>
      <c r="B1261" s="2">
        <v>45509</v>
      </c>
      <c r="C1261" t="s">
        <v>978</v>
      </c>
      <c r="D1261" t="str">
        <f>VLOOKUP(Table7[[#This Row],[Customer_ID]],Table1[#All],2,FALSE)</f>
        <v>Kara Dodson</v>
      </c>
      <c r="E1261">
        <f t="shared" si="58"/>
        <v>5</v>
      </c>
      <c r="F1261">
        <f t="shared" si="59"/>
        <v>8</v>
      </c>
      <c r="G1261">
        <f t="shared" si="60"/>
        <v>2024</v>
      </c>
      <c r="H1261">
        <f>VLOOKUP(Table7[[#This Row],[Customer_ID]],Table1[#All],3,FALSE)</f>
        <v>20</v>
      </c>
      <c r="I1261" t="str">
        <f>VLOOKUP(Table7[[#This Row],[Customer_ID]],Table1[#All],4,FALSE)</f>
        <v>Male</v>
      </c>
      <c r="J1261" t="str">
        <f>VLOOKUP(Table7[[#This Row],[Customer_ID]],Table1[#All],5,FALSE)</f>
        <v>Joelside</v>
      </c>
      <c r="K1261" t="str">
        <f>VLOOKUP(Table7[[#This Row],[Customer_ID]],Table1[#All],6,FALSE)</f>
        <v>Vermont</v>
      </c>
      <c r="L1261" t="str">
        <f>VLOOKUP(Table7[[#This Row],[Customer_ID]],Table1[#All],7,FALSE)</f>
        <v>USA</v>
      </c>
      <c r="M1261" t="str">
        <f>VLOOKUP(Table7[[#This Row],[Customer_ID]],Table1[#All],8,FALSE)</f>
        <v>Silver</v>
      </c>
      <c r="N1261" t="s">
        <v>1670</v>
      </c>
      <c r="O1261" t="str">
        <f>VLOOKUP(Table7[[#This Row],[Product_ID]],Table4_2[#All],3,FALSE)</f>
        <v>Sports</v>
      </c>
      <c r="P1261" t="str">
        <f>VLOOKUP(Table7[[#This Row],[Product_ID]],Table4_2[#All],4,FALSE)</f>
        <v>Equipment</v>
      </c>
      <c r="Q1261">
        <f>VLOOKUP(Table7[[#This Row],[Product_ID]],Table4_2[#All],5,FALSE)</f>
        <v>103.45</v>
      </c>
      <c r="R1261">
        <f>VLOOKUP(Table7[[#This Row],[Product_ID]],Table4_2[#All],6,FALSE)</f>
        <v>465</v>
      </c>
      <c r="S1261" t="s">
        <v>1773</v>
      </c>
      <c r="T1261" t="str">
        <f>VLOOKUP(Table7[[#This Row],[Store_ID]],Table5[#All],2,FALSE)</f>
        <v>Gray Ltd</v>
      </c>
      <c r="U1261" t="str">
        <f>VLOOKUP(Table7[[#This Row],[Store_ID]],Table5[#All],3,FALSE)</f>
        <v>North</v>
      </c>
      <c r="V1261" t="str">
        <f>VLOOKUP(Table7[[#This Row],[Store_ID]],Table5[#All],4,FALSE)</f>
        <v>New Michaelchester</v>
      </c>
      <c r="W1261" t="str">
        <f>VLOOKUP(Table7[[#This Row],[Store_ID]],Table5[#All],5,FALSE)</f>
        <v>Outlet</v>
      </c>
      <c r="X1261">
        <v>1</v>
      </c>
      <c r="Y1261">
        <v>85.58</v>
      </c>
      <c r="Z1261">
        <v>0.1</v>
      </c>
      <c r="AA1261" t="s">
        <v>1829</v>
      </c>
      <c r="AB1261">
        <v>77.022000000000006</v>
      </c>
    </row>
    <row r="1262" spans="1:28" x14ac:dyDescent="0.25">
      <c r="A1262" t="s">
        <v>3086</v>
      </c>
      <c r="B1262" s="2">
        <v>45323</v>
      </c>
      <c r="C1262" t="s">
        <v>1136</v>
      </c>
      <c r="D1262" t="str">
        <f>VLOOKUP(Table7[[#This Row],[Customer_ID]],Table1[#All],2,FALSE)</f>
        <v>Elizabeth Smith</v>
      </c>
      <c r="E1262">
        <f t="shared" si="58"/>
        <v>1</v>
      </c>
      <c r="F1262">
        <f t="shared" si="59"/>
        <v>2</v>
      </c>
      <c r="G1262">
        <f t="shared" si="60"/>
        <v>2024</v>
      </c>
      <c r="H1262">
        <f>VLOOKUP(Table7[[#This Row],[Customer_ID]],Table1[#All],3,FALSE)</f>
        <v>23</v>
      </c>
      <c r="I1262" t="str">
        <f>VLOOKUP(Table7[[#This Row],[Customer_ID]],Table1[#All],4,FALSE)</f>
        <v>Male</v>
      </c>
      <c r="J1262" t="str">
        <f>VLOOKUP(Table7[[#This Row],[Customer_ID]],Table1[#All],5,FALSE)</f>
        <v>Murphytown</v>
      </c>
      <c r="K1262" t="str">
        <f>VLOOKUP(Table7[[#This Row],[Customer_ID]],Table1[#All],6,FALSE)</f>
        <v>Ohio</v>
      </c>
      <c r="L1262" t="str">
        <f>VLOOKUP(Table7[[#This Row],[Customer_ID]],Table1[#All],7,FALSE)</f>
        <v>USA</v>
      </c>
      <c r="M1262" t="str">
        <f>VLOOKUP(Table7[[#This Row],[Customer_ID]],Table1[#All],8,FALSE)</f>
        <v>Bronze</v>
      </c>
      <c r="N1262" t="s">
        <v>1722</v>
      </c>
      <c r="O1262" t="str">
        <f>VLOOKUP(Table7[[#This Row],[Product_ID]],Table4_2[#All],3,FALSE)</f>
        <v>Home</v>
      </c>
      <c r="P1262" t="str">
        <f>VLOOKUP(Table7[[#This Row],[Product_ID]],Table4_2[#All],4,FALSE)</f>
        <v>Lighting</v>
      </c>
      <c r="Q1262">
        <f>VLOOKUP(Table7[[#This Row],[Product_ID]],Table4_2[#All],5,FALSE)</f>
        <v>371.38</v>
      </c>
      <c r="R1262">
        <f>VLOOKUP(Table7[[#This Row],[Product_ID]],Table4_2[#All],6,FALSE)</f>
        <v>220</v>
      </c>
      <c r="S1262" t="s">
        <v>1757</v>
      </c>
      <c r="T1262" t="str">
        <f>VLOOKUP(Table7[[#This Row],[Store_ID]],Table5[#All],2,FALSE)</f>
        <v>Martinez, Adkins and Johnson</v>
      </c>
      <c r="U1262" t="str">
        <f>VLOOKUP(Table7[[#This Row],[Store_ID]],Table5[#All],3,FALSE)</f>
        <v>North</v>
      </c>
      <c r="V1262" t="str">
        <f>VLOOKUP(Table7[[#This Row],[Store_ID]],Table5[#All],4,FALSE)</f>
        <v>Danielmouth</v>
      </c>
      <c r="W1262" t="str">
        <f>VLOOKUP(Table7[[#This Row],[Store_ID]],Table5[#All],5,FALSE)</f>
        <v>Flagship</v>
      </c>
      <c r="X1262">
        <v>4</v>
      </c>
      <c r="Y1262">
        <v>800</v>
      </c>
      <c r="Z1262">
        <v>0.2</v>
      </c>
      <c r="AA1262" t="s">
        <v>1824</v>
      </c>
      <c r="AB1262">
        <v>2560</v>
      </c>
    </row>
    <row r="1263" spans="1:28" x14ac:dyDescent="0.25">
      <c r="A1263" t="s">
        <v>3087</v>
      </c>
      <c r="B1263" s="2">
        <v>45889</v>
      </c>
      <c r="C1263" t="s">
        <v>520</v>
      </c>
      <c r="D1263" t="str">
        <f>VLOOKUP(Table7[[#This Row],[Customer_ID]],Table1[#All],2,FALSE)</f>
        <v>Curtis Haynes</v>
      </c>
      <c r="E1263">
        <f t="shared" si="58"/>
        <v>20</v>
      </c>
      <c r="F1263">
        <f t="shared" si="59"/>
        <v>8</v>
      </c>
      <c r="G1263">
        <f t="shared" si="60"/>
        <v>2025</v>
      </c>
      <c r="H1263">
        <f>VLOOKUP(Table7[[#This Row],[Customer_ID]],Table1[#All],3,FALSE)</f>
        <v>60</v>
      </c>
      <c r="I1263" t="str">
        <f>VLOOKUP(Table7[[#This Row],[Customer_ID]],Table1[#All],4,FALSE)</f>
        <v>Female</v>
      </c>
      <c r="J1263" t="str">
        <f>VLOOKUP(Table7[[#This Row],[Customer_ID]],Table1[#All],5,FALSE)</f>
        <v>Estradaside</v>
      </c>
      <c r="K1263" t="str">
        <f>VLOOKUP(Table7[[#This Row],[Customer_ID]],Table1[#All],6,FALSE)</f>
        <v>Iowa</v>
      </c>
      <c r="L1263" t="str">
        <f>VLOOKUP(Table7[[#This Row],[Customer_ID]],Table1[#All],7,FALSE)</f>
        <v>USA</v>
      </c>
      <c r="M1263" t="str">
        <f>VLOOKUP(Table7[[#This Row],[Customer_ID]],Table1[#All],8,FALSE)</f>
        <v>Gold</v>
      </c>
      <c r="N1263" t="s">
        <v>1668</v>
      </c>
      <c r="O1263" t="str">
        <f>VLOOKUP(Table7[[#This Row],[Product_ID]],Table4_2[#All],3,FALSE)</f>
        <v>Beauty</v>
      </c>
      <c r="P1263" t="str">
        <f>VLOOKUP(Table7[[#This Row],[Product_ID]],Table4_2[#All],4,FALSE)</f>
        <v>Fragrance</v>
      </c>
      <c r="Q1263">
        <f>VLOOKUP(Table7[[#This Row],[Product_ID]],Table4_2[#All],5,FALSE)</f>
        <v>482.75</v>
      </c>
      <c r="R1263">
        <f>VLOOKUP(Table7[[#This Row],[Product_ID]],Table4_2[#All],6,FALSE)</f>
        <v>444</v>
      </c>
      <c r="S1263" t="s">
        <v>1789</v>
      </c>
      <c r="T1263" t="str">
        <f>VLOOKUP(Table7[[#This Row],[Store_ID]],Table5[#All],2,FALSE)</f>
        <v>Hill, Wagner and Ballard</v>
      </c>
      <c r="U1263" t="str">
        <f>VLOOKUP(Table7[[#This Row],[Store_ID]],Table5[#All],3,FALSE)</f>
        <v>East</v>
      </c>
      <c r="V1263" t="str">
        <f>VLOOKUP(Table7[[#This Row],[Store_ID]],Table5[#All],4,FALSE)</f>
        <v>East Davidville</v>
      </c>
      <c r="W1263" t="str">
        <f>VLOOKUP(Table7[[#This Row],[Store_ID]],Table5[#All],5,FALSE)</f>
        <v>Online</v>
      </c>
      <c r="X1263">
        <v>3</v>
      </c>
      <c r="Y1263">
        <v>118.25</v>
      </c>
      <c r="Z1263">
        <v>0.26</v>
      </c>
      <c r="AA1263" t="s">
        <v>1826</v>
      </c>
      <c r="AB1263">
        <v>262.51499999999999</v>
      </c>
    </row>
    <row r="1264" spans="1:28" x14ac:dyDescent="0.25">
      <c r="A1264" t="s">
        <v>3088</v>
      </c>
      <c r="B1264" s="2">
        <v>45253</v>
      </c>
      <c r="C1264" t="s">
        <v>1307</v>
      </c>
      <c r="D1264" t="str">
        <f>VLOOKUP(Table7[[#This Row],[Customer_ID]],Table1[#All],2,FALSE)</f>
        <v>Holly Robinson</v>
      </c>
      <c r="E1264">
        <f t="shared" si="58"/>
        <v>23</v>
      </c>
      <c r="F1264">
        <f t="shared" si="59"/>
        <v>11</v>
      </c>
      <c r="G1264">
        <f t="shared" si="60"/>
        <v>2023</v>
      </c>
      <c r="H1264">
        <f>VLOOKUP(Table7[[#This Row],[Customer_ID]],Table1[#All],3,FALSE)</f>
        <v>45</v>
      </c>
      <c r="I1264" t="str">
        <f>VLOOKUP(Table7[[#This Row],[Customer_ID]],Table1[#All],4,FALSE)</f>
        <v>Female</v>
      </c>
      <c r="J1264" t="str">
        <f>VLOOKUP(Table7[[#This Row],[Customer_ID]],Table1[#All],5,FALSE)</f>
        <v>East Amy</v>
      </c>
      <c r="K1264" t="str">
        <f>VLOOKUP(Table7[[#This Row],[Customer_ID]],Table1[#All],6,FALSE)</f>
        <v>Washington</v>
      </c>
      <c r="L1264" t="str">
        <f>VLOOKUP(Table7[[#This Row],[Customer_ID]],Table1[#All],7,FALSE)</f>
        <v>USA</v>
      </c>
      <c r="M1264" t="str">
        <f>VLOOKUP(Table7[[#This Row],[Customer_ID]],Table1[#All],8,FALSE)</f>
        <v>Platinum</v>
      </c>
      <c r="N1264" t="s">
        <v>1612</v>
      </c>
      <c r="O1264" t="str">
        <f>VLOOKUP(Table7[[#This Row],[Product_ID]],Table4_2[#All],3,FALSE)</f>
        <v>Beauty</v>
      </c>
      <c r="P1264" t="str">
        <f>VLOOKUP(Table7[[#This Row],[Product_ID]],Table4_2[#All],4,FALSE)</f>
        <v>Skincare</v>
      </c>
      <c r="Q1264">
        <f>VLOOKUP(Table7[[#This Row],[Product_ID]],Table4_2[#All],5,FALSE)</f>
        <v>283.83</v>
      </c>
      <c r="R1264">
        <f>VLOOKUP(Table7[[#This Row],[Product_ID]],Table4_2[#All],6,FALSE)</f>
        <v>244</v>
      </c>
      <c r="S1264" t="s">
        <v>1801</v>
      </c>
      <c r="T1264" t="str">
        <f>VLOOKUP(Table7[[#This Row],[Store_ID]],Table5[#All],2,FALSE)</f>
        <v>Shelton PLC</v>
      </c>
      <c r="U1264" t="str">
        <f>VLOOKUP(Table7[[#This Row],[Store_ID]],Table5[#All],3,FALSE)</f>
        <v>North</v>
      </c>
      <c r="V1264" t="str">
        <f>VLOOKUP(Table7[[#This Row],[Store_ID]],Table5[#All],4,FALSE)</f>
        <v>East Jenniferstad</v>
      </c>
      <c r="W1264" t="str">
        <f>VLOOKUP(Table7[[#This Row],[Store_ID]],Table5[#All],5,FALSE)</f>
        <v>Flagship</v>
      </c>
      <c r="X1264">
        <v>1</v>
      </c>
      <c r="Y1264">
        <v>223.25</v>
      </c>
      <c r="Z1264">
        <v>0.28999999999999998</v>
      </c>
      <c r="AA1264" t="s">
        <v>1824</v>
      </c>
      <c r="AB1264">
        <v>158.50749999999999</v>
      </c>
    </row>
    <row r="1265" spans="1:28" x14ac:dyDescent="0.25">
      <c r="A1265" t="s">
        <v>3089</v>
      </c>
      <c r="B1265" s="2">
        <v>45530</v>
      </c>
      <c r="C1265" t="s">
        <v>1325</v>
      </c>
      <c r="D1265" t="str">
        <f>VLOOKUP(Table7[[#This Row],[Customer_ID]],Table1[#All],2,FALSE)</f>
        <v>Jose Stewart</v>
      </c>
      <c r="E1265">
        <f t="shared" si="58"/>
        <v>26</v>
      </c>
      <c r="F1265">
        <f t="shared" si="59"/>
        <v>8</v>
      </c>
      <c r="G1265">
        <f t="shared" si="60"/>
        <v>2024</v>
      </c>
      <c r="H1265">
        <f>VLOOKUP(Table7[[#This Row],[Customer_ID]],Table1[#All],3,FALSE)</f>
        <v>18</v>
      </c>
      <c r="I1265" t="str">
        <f>VLOOKUP(Table7[[#This Row],[Customer_ID]],Table1[#All],4,FALSE)</f>
        <v>Female</v>
      </c>
      <c r="J1265" t="str">
        <f>VLOOKUP(Table7[[#This Row],[Customer_ID]],Table1[#All],5,FALSE)</f>
        <v>South Robert</v>
      </c>
      <c r="K1265" t="str">
        <f>VLOOKUP(Table7[[#This Row],[Customer_ID]],Table1[#All],6,FALSE)</f>
        <v>Maine</v>
      </c>
      <c r="L1265" t="str">
        <f>VLOOKUP(Table7[[#This Row],[Customer_ID]],Table1[#All],7,FALSE)</f>
        <v>USA</v>
      </c>
      <c r="M1265" t="str">
        <f>VLOOKUP(Table7[[#This Row],[Customer_ID]],Table1[#All],8,FALSE)</f>
        <v>Gold</v>
      </c>
      <c r="N1265" t="s">
        <v>1612</v>
      </c>
      <c r="O1265" t="str">
        <f>VLOOKUP(Table7[[#This Row],[Product_ID]],Table4_2[#All],3,FALSE)</f>
        <v>Beauty</v>
      </c>
      <c r="P1265" t="str">
        <f>VLOOKUP(Table7[[#This Row],[Product_ID]],Table4_2[#All],4,FALSE)</f>
        <v>Skincare</v>
      </c>
      <c r="Q1265">
        <f>VLOOKUP(Table7[[#This Row],[Product_ID]],Table4_2[#All],5,FALSE)</f>
        <v>283.83</v>
      </c>
      <c r="R1265">
        <f>VLOOKUP(Table7[[#This Row],[Product_ID]],Table4_2[#All],6,FALSE)</f>
        <v>244</v>
      </c>
      <c r="S1265" t="s">
        <v>1769</v>
      </c>
      <c r="T1265" t="str">
        <f>VLOOKUP(Table7[[#This Row],[Store_ID]],Table5[#All],2,FALSE)</f>
        <v>Alexander Group</v>
      </c>
      <c r="U1265" t="str">
        <f>VLOOKUP(Table7[[#This Row],[Store_ID]],Table5[#All],3,FALSE)</f>
        <v>South</v>
      </c>
      <c r="V1265" t="str">
        <f>VLOOKUP(Table7[[#This Row],[Store_ID]],Table5[#All],4,FALSE)</f>
        <v>Port Sharon</v>
      </c>
      <c r="W1265" t="str">
        <f>VLOOKUP(Table7[[#This Row],[Store_ID]],Table5[#All],5,FALSE)</f>
        <v>Online</v>
      </c>
      <c r="X1265">
        <v>3</v>
      </c>
      <c r="Y1265">
        <v>918.76</v>
      </c>
      <c r="Z1265">
        <v>0.2</v>
      </c>
      <c r="AA1265" t="s">
        <v>1826</v>
      </c>
      <c r="AB1265">
        <v>2205.0239999999999</v>
      </c>
    </row>
    <row r="1266" spans="1:28" x14ac:dyDescent="0.25">
      <c r="A1266" t="s">
        <v>3090</v>
      </c>
      <c r="B1266" s="2">
        <v>45491</v>
      </c>
      <c r="C1266" t="s">
        <v>890</v>
      </c>
      <c r="D1266" t="str">
        <f>VLOOKUP(Table7[[#This Row],[Customer_ID]],Table1[#All],2,FALSE)</f>
        <v>Antonio Leon</v>
      </c>
      <c r="E1266">
        <f t="shared" si="58"/>
        <v>18</v>
      </c>
      <c r="F1266">
        <f t="shared" si="59"/>
        <v>7</v>
      </c>
      <c r="G1266">
        <f t="shared" si="60"/>
        <v>2024</v>
      </c>
      <c r="H1266">
        <f>VLOOKUP(Table7[[#This Row],[Customer_ID]],Table1[#All],3,FALSE)</f>
        <v>48</v>
      </c>
      <c r="I1266" t="str">
        <f>VLOOKUP(Table7[[#This Row],[Customer_ID]],Table1[#All],4,FALSE)</f>
        <v>Male</v>
      </c>
      <c r="J1266" t="str">
        <f>VLOOKUP(Table7[[#This Row],[Customer_ID]],Table1[#All],5,FALSE)</f>
        <v>Morrisville</v>
      </c>
      <c r="K1266" t="str">
        <f>VLOOKUP(Table7[[#This Row],[Customer_ID]],Table1[#All],6,FALSE)</f>
        <v>Hawaii</v>
      </c>
      <c r="L1266" t="str">
        <f>VLOOKUP(Table7[[#This Row],[Customer_ID]],Table1[#All],7,FALSE)</f>
        <v>USA</v>
      </c>
      <c r="M1266" t="str">
        <f>VLOOKUP(Table7[[#This Row],[Customer_ID]],Table1[#All],8,FALSE)</f>
        <v>Bronze</v>
      </c>
      <c r="N1266" t="s">
        <v>1716</v>
      </c>
      <c r="O1266" t="str">
        <f>VLOOKUP(Table7[[#This Row],[Product_ID]],Table4_2[#All],3,FALSE)</f>
        <v>Home</v>
      </c>
      <c r="P1266" t="str">
        <f>VLOOKUP(Table7[[#This Row],[Product_ID]],Table4_2[#All],4,FALSE)</f>
        <v>Furniture</v>
      </c>
      <c r="Q1266">
        <f>VLOOKUP(Table7[[#This Row],[Product_ID]],Table4_2[#All],5,FALSE)</f>
        <v>388.46</v>
      </c>
      <c r="R1266">
        <f>VLOOKUP(Table7[[#This Row],[Product_ID]],Table4_2[#All],6,FALSE)</f>
        <v>208</v>
      </c>
      <c r="S1266" t="s">
        <v>1797</v>
      </c>
      <c r="T1266" t="str">
        <f>VLOOKUP(Table7[[#This Row],[Store_ID]],Table5[#All],2,FALSE)</f>
        <v>Gardner, Humphrey and Contreras</v>
      </c>
      <c r="U1266" t="str">
        <f>VLOOKUP(Table7[[#This Row],[Store_ID]],Table5[#All],3,FALSE)</f>
        <v>East</v>
      </c>
      <c r="V1266" t="str">
        <f>VLOOKUP(Table7[[#This Row],[Store_ID]],Table5[#All],4,FALSE)</f>
        <v>Johnsonville</v>
      </c>
      <c r="W1266" t="str">
        <f>VLOOKUP(Table7[[#This Row],[Store_ID]],Table5[#All],5,FALSE)</f>
        <v>Flagship</v>
      </c>
      <c r="X1266">
        <v>2</v>
      </c>
      <c r="Y1266">
        <v>905.26</v>
      </c>
      <c r="Z1266">
        <v>0.15</v>
      </c>
      <c r="AA1266" t="s">
        <v>1829</v>
      </c>
      <c r="AB1266">
        <v>1538.942</v>
      </c>
    </row>
    <row r="1267" spans="1:28" x14ac:dyDescent="0.25">
      <c r="A1267" t="s">
        <v>3091</v>
      </c>
      <c r="B1267" s="2">
        <v>45628</v>
      </c>
      <c r="C1267" t="s">
        <v>984</v>
      </c>
      <c r="D1267" t="str">
        <f>VLOOKUP(Table7[[#This Row],[Customer_ID]],Table1[#All],2,FALSE)</f>
        <v>Jason Mullins</v>
      </c>
      <c r="E1267">
        <f t="shared" si="58"/>
        <v>2</v>
      </c>
      <c r="F1267">
        <f t="shared" si="59"/>
        <v>12</v>
      </c>
      <c r="G1267">
        <f t="shared" si="60"/>
        <v>2024</v>
      </c>
      <c r="H1267">
        <f>VLOOKUP(Table7[[#This Row],[Customer_ID]],Table1[#All],3,FALSE)</f>
        <v>47</v>
      </c>
      <c r="I1267" t="str">
        <f>VLOOKUP(Table7[[#This Row],[Customer_ID]],Table1[#All],4,FALSE)</f>
        <v>Female</v>
      </c>
      <c r="J1267" t="str">
        <f>VLOOKUP(Table7[[#This Row],[Customer_ID]],Table1[#All],5,FALSE)</f>
        <v>Brianchester</v>
      </c>
      <c r="K1267" t="str">
        <f>VLOOKUP(Table7[[#This Row],[Customer_ID]],Table1[#All],6,FALSE)</f>
        <v>Delaware</v>
      </c>
      <c r="L1267" t="str">
        <f>VLOOKUP(Table7[[#This Row],[Customer_ID]],Table1[#All],7,FALSE)</f>
        <v>USA</v>
      </c>
      <c r="M1267" t="str">
        <f>VLOOKUP(Table7[[#This Row],[Customer_ID]],Table1[#All],8,FALSE)</f>
        <v>Silver</v>
      </c>
      <c r="N1267" t="s">
        <v>1580</v>
      </c>
      <c r="O1267" t="str">
        <f>VLOOKUP(Table7[[#This Row],[Product_ID]],Table4_2[#All],3,FALSE)</f>
        <v>Beauty</v>
      </c>
      <c r="P1267" t="str">
        <f>VLOOKUP(Table7[[#This Row],[Product_ID]],Table4_2[#All],4,FALSE)</f>
        <v>Grooming</v>
      </c>
      <c r="Q1267">
        <f>VLOOKUP(Table7[[#This Row],[Product_ID]],Table4_2[#All],5,FALSE)</f>
        <v>337.42</v>
      </c>
      <c r="R1267">
        <f>VLOOKUP(Table7[[#This Row],[Product_ID]],Table4_2[#All],6,FALSE)</f>
        <v>256</v>
      </c>
      <c r="S1267" t="s">
        <v>1813</v>
      </c>
      <c r="T1267" t="str">
        <f>VLOOKUP(Table7[[#This Row],[Store_ID]],Table5[#All],2,FALSE)</f>
        <v>Mann-Austin</v>
      </c>
      <c r="U1267" t="str">
        <f>VLOOKUP(Table7[[#This Row],[Store_ID]],Table5[#All],3,FALSE)</f>
        <v>East</v>
      </c>
      <c r="V1267" t="str">
        <f>VLOOKUP(Table7[[#This Row],[Store_ID]],Table5[#All],4,FALSE)</f>
        <v>Vasquezborough</v>
      </c>
      <c r="W1267" t="str">
        <f>VLOOKUP(Table7[[#This Row],[Store_ID]],Table5[#All],5,FALSE)</f>
        <v>Online</v>
      </c>
      <c r="X1267">
        <v>4</v>
      </c>
      <c r="Y1267">
        <v>295.39999999999998</v>
      </c>
      <c r="Z1267">
        <v>0.23</v>
      </c>
      <c r="AA1267" t="s">
        <v>1826</v>
      </c>
      <c r="AB1267">
        <v>909.83199999999999</v>
      </c>
    </row>
    <row r="1268" spans="1:28" x14ac:dyDescent="0.25">
      <c r="A1268" t="s">
        <v>3092</v>
      </c>
      <c r="B1268" s="2">
        <v>45861</v>
      </c>
      <c r="C1268" t="s">
        <v>314</v>
      </c>
      <c r="D1268" t="str">
        <f>VLOOKUP(Table7[[#This Row],[Customer_ID]],Table1[#All],2,FALSE)</f>
        <v>Melissa Duffy MD</v>
      </c>
      <c r="E1268">
        <f t="shared" si="58"/>
        <v>23</v>
      </c>
      <c r="F1268">
        <f t="shared" si="59"/>
        <v>7</v>
      </c>
      <c r="G1268">
        <f t="shared" si="60"/>
        <v>2025</v>
      </c>
      <c r="H1268">
        <f>VLOOKUP(Table7[[#This Row],[Customer_ID]],Table1[#All],3,FALSE)</f>
        <v>58</v>
      </c>
      <c r="I1268" t="str">
        <f>VLOOKUP(Table7[[#This Row],[Customer_ID]],Table1[#All],4,FALSE)</f>
        <v>Female</v>
      </c>
      <c r="J1268" t="str">
        <f>VLOOKUP(Table7[[#This Row],[Customer_ID]],Table1[#All],5,FALSE)</f>
        <v>East Jenna</v>
      </c>
      <c r="K1268" t="str">
        <f>VLOOKUP(Table7[[#This Row],[Customer_ID]],Table1[#All],6,FALSE)</f>
        <v>South Carolina</v>
      </c>
      <c r="L1268" t="str">
        <f>VLOOKUP(Table7[[#This Row],[Customer_ID]],Table1[#All],7,FALSE)</f>
        <v>USA</v>
      </c>
      <c r="M1268" t="str">
        <f>VLOOKUP(Table7[[#This Row],[Customer_ID]],Table1[#All],8,FALSE)</f>
        <v>Bronze</v>
      </c>
      <c r="N1268" t="s">
        <v>1736</v>
      </c>
      <c r="O1268" t="str">
        <f>VLOOKUP(Table7[[#This Row],[Product_ID]],Table4_2[#All],3,FALSE)</f>
        <v>Beauty</v>
      </c>
      <c r="P1268" t="str">
        <f>VLOOKUP(Table7[[#This Row],[Product_ID]],Table4_2[#All],4,FALSE)</f>
        <v>Skincare</v>
      </c>
      <c r="Q1268">
        <f>VLOOKUP(Table7[[#This Row],[Product_ID]],Table4_2[#All],5,FALSE)</f>
        <v>358.47</v>
      </c>
      <c r="R1268">
        <f>VLOOKUP(Table7[[#This Row],[Product_ID]],Table4_2[#All],6,FALSE)</f>
        <v>213</v>
      </c>
      <c r="S1268" t="s">
        <v>1773</v>
      </c>
      <c r="T1268" t="str">
        <f>VLOOKUP(Table7[[#This Row],[Store_ID]],Table5[#All],2,FALSE)</f>
        <v>Gray Ltd</v>
      </c>
      <c r="U1268" t="str">
        <f>VLOOKUP(Table7[[#This Row],[Store_ID]],Table5[#All],3,FALSE)</f>
        <v>North</v>
      </c>
      <c r="V1268" t="str">
        <f>VLOOKUP(Table7[[#This Row],[Store_ID]],Table5[#All],4,FALSE)</f>
        <v>New Michaelchester</v>
      </c>
      <c r="W1268" t="str">
        <f>VLOOKUP(Table7[[#This Row],[Store_ID]],Table5[#All],5,FALSE)</f>
        <v>Outlet</v>
      </c>
      <c r="X1268">
        <v>1</v>
      </c>
      <c r="Y1268">
        <v>252.18</v>
      </c>
      <c r="Z1268">
        <v>0.23</v>
      </c>
      <c r="AA1268" t="s">
        <v>1826</v>
      </c>
      <c r="AB1268">
        <v>194.17859999999999</v>
      </c>
    </row>
    <row r="1269" spans="1:28" x14ac:dyDescent="0.25">
      <c r="A1269" t="s">
        <v>3093</v>
      </c>
      <c r="B1269" s="2">
        <v>45878</v>
      </c>
      <c r="C1269" t="s">
        <v>511</v>
      </c>
      <c r="D1269" t="str">
        <f>VLOOKUP(Table7[[#This Row],[Customer_ID]],Table1[#All],2,FALSE)</f>
        <v>Patrick Roberts</v>
      </c>
      <c r="E1269">
        <f t="shared" si="58"/>
        <v>9</v>
      </c>
      <c r="F1269">
        <f t="shared" si="59"/>
        <v>8</v>
      </c>
      <c r="G1269">
        <f t="shared" si="60"/>
        <v>2025</v>
      </c>
      <c r="H1269">
        <f>VLOOKUP(Table7[[#This Row],[Customer_ID]],Table1[#All],3,FALSE)</f>
        <v>41</v>
      </c>
      <c r="I1269" t="str">
        <f>VLOOKUP(Table7[[#This Row],[Customer_ID]],Table1[#All],4,FALSE)</f>
        <v>Female</v>
      </c>
      <c r="J1269" t="str">
        <f>VLOOKUP(Table7[[#This Row],[Customer_ID]],Table1[#All],5,FALSE)</f>
        <v>Jaredville</v>
      </c>
      <c r="K1269" t="str">
        <f>VLOOKUP(Table7[[#This Row],[Customer_ID]],Table1[#All],6,FALSE)</f>
        <v>Missouri</v>
      </c>
      <c r="L1269" t="str">
        <f>VLOOKUP(Table7[[#This Row],[Customer_ID]],Table1[#All],7,FALSE)</f>
        <v>USA</v>
      </c>
      <c r="M1269" t="str">
        <f>VLOOKUP(Table7[[#This Row],[Customer_ID]],Table1[#All],8,FALSE)</f>
        <v>Platinum</v>
      </c>
      <c r="N1269" t="s">
        <v>1742</v>
      </c>
      <c r="O1269" t="str">
        <f>VLOOKUP(Table7[[#This Row],[Product_ID]],Table4_2[#All],3,FALSE)</f>
        <v>Sports</v>
      </c>
      <c r="P1269" t="str">
        <f>VLOOKUP(Table7[[#This Row],[Product_ID]],Table4_2[#All],4,FALSE)</f>
        <v>Team Sports</v>
      </c>
      <c r="Q1269">
        <f>VLOOKUP(Table7[[#This Row],[Product_ID]],Table4_2[#All],5,FALSE)</f>
        <v>245.98</v>
      </c>
      <c r="R1269">
        <f>VLOOKUP(Table7[[#This Row],[Product_ID]],Table4_2[#All],6,FALSE)</f>
        <v>471</v>
      </c>
      <c r="S1269" t="s">
        <v>1794</v>
      </c>
      <c r="T1269" t="str">
        <f>VLOOKUP(Table7[[#This Row],[Store_ID]],Table5[#All],2,FALSE)</f>
        <v>Thomas, Bridges and Harris</v>
      </c>
      <c r="U1269" t="str">
        <f>VLOOKUP(Table7[[#This Row],[Store_ID]],Table5[#All],3,FALSE)</f>
        <v>North</v>
      </c>
      <c r="V1269" t="str">
        <f>VLOOKUP(Table7[[#This Row],[Store_ID]],Table5[#All],4,FALSE)</f>
        <v>Sabrinatown</v>
      </c>
      <c r="W1269" t="str">
        <f>VLOOKUP(Table7[[#This Row],[Store_ID]],Table5[#All],5,FALSE)</f>
        <v>Online</v>
      </c>
      <c r="X1269">
        <v>4</v>
      </c>
      <c r="Y1269">
        <v>792.1</v>
      </c>
      <c r="Z1269">
        <v>0.19</v>
      </c>
      <c r="AA1269" t="s">
        <v>1829</v>
      </c>
      <c r="AB1269">
        <v>2566.404</v>
      </c>
    </row>
    <row r="1270" spans="1:28" x14ac:dyDescent="0.25">
      <c r="A1270" t="s">
        <v>3094</v>
      </c>
      <c r="B1270" s="2">
        <v>45426</v>
      </c>
      <c r="C1270" t="s">
        <v>278</v>
      </c>
      <c r="D1270" t="str">
        <f>VLOOKUP(Table7[[#This Row],[Customer_ID]],Table1[#All],2,FALSE)</f>
        <v>Nathan Campbell</v>
      </c>
      <c r="E1270">
        <f t="shared" si="58"/>
        <v>14</v>
      </c>
      <c r="F1270">
        <f t="shared" si="59"/>
        <v>5</v>
      </c>
      <c r="G1270">
        <f t="shared" si="60"/>
        <v>2024</v>
      </c>
      <c r="H1270">
        <f>VLOOKUP(Table7[[#This Row],[Customer_ID]],Table1[#All],3,FALSE)</f>
        <v>37</v>
      </c>
      <c r="I1270" t="str">
        <f>VLOOKUP(Table7[[#This Row],[Customer_ID]],Table1[#All],4,FALSE)</f>
        <v>Male</v>
      </c>
      <c r="J1270" t="str">
        <f>VLOOKUP(Table7[[#This Row],[Customer_ID]],Table1[#All],5,FALSE)</f>
        <v>Rodrigueztown</v>
      </c>
      <c r="K1270" t="str">
        <f>VLOOKUP(Table7[[#This Row],[Customer_ID]],Table1[#All],6,FALSE)</f>
        <v>Oklahoma</v>
      </c>
      <c r="L1270" t="str">
        <f>VLOOKUP(Table7[[#This Row],[Customer_ID]],Table1[#All],7,FALSE)</f>
        <v>USA</v>
      </c>
      <c r="M1270" t="str">
        <f>VLOOKUP(Table7[[#This Row],[Customer_ID]],Table1[#All],8,FALSE)</f>
        <v>Gold</v>
      </c>
      <c r="N1270" t="s">
        <v>1724</v>
      </c>
      <c r="O1270" t="str">
        <f>VLOOKUP(Table7[[#This Row],[Product_ID]],Table4_2[#All],3,FALSE)</f>
        <v>Sports</v>
      </c>
      <c r="P1270" t="str">
        <f>VLOOKUP(Table7[[#This Row],[Product_ID]],Table4_2[#All],4,FALSE)</f>
        <v>Accessories</v>
      </c>
      <c r="Q1270">
        <f>VLOOKUP(Table7[[#This Row],[Product_ID]],Table4_2[#All],5,FALSE)</f>
        <v>131.24</v>
      </c>
      <c r="R1270">
        <f>VLOOKUP(Table7[[#This Row],[Product_ID]],Table4_2[#All],6,FALSE)</f>
        <v>232</v>
      </c>
      <c r="S1270" t="s">
        <v>1799</v>
      </c>
      <c r="T1270" t="str">
        <f>VLOOKUP(Table7[[#This Row],[Store_ID]],Table5[#All],2,FALSE)</f>
        <v>Mcdonald Inc</v>
      </c>
      <c r="U1270" t="str">
        <f>VLOOKUP(Table7[[#This Row],[Store_ID]],Table5[#All],3,FALSE)</f>
        <v>South</v>
      </c>
      <c r="V1270" t="str">
        <f>VLOOKUP(Table7[[#This Row],[Store_ID]],Table5[#All],4,FALSE)</f>
        <v>Christopherland</v>
      </c>
      <c r="W1270" t="str">
        <f>VLOOKUP(Table7[[#This Row],[Store_ID]],Table5[#All],5,FALSE)</f>
        <v>Outlet</v>
      </c>
      <c r="X1270">
        <v>1</v>
      </c>
      <c r="Y1270">
        <v>883.36</v>
      </c>
      <c r="Z1270">
        <v>0.11</v>
      </c>
      <c r="AA1270" t="s">
        <v>1826</v>
      </c>
      <c r="AB1270">
        <v>786.19040000000007</v>
      </c>
    </row>
    <row r="1271" spans="1:28" x14ac:dyDescent="0.25">
      <c r="A1271" t="s">
        <v>3095</v>
      </c>
      <c r="B1271" s="2">
        <v>45231</v>
      </c>
      <c r="C1271" t="s">
        <v>878</v>
      </c>
      <c r="D1271" t="str">
        <f>VLOOKUP(Table7[[#This Row],[Customer_ID]],Table1[#All],2,FALSE)</f>
        <v>Arthur Warren</v>
      </c>
      <c r="E1271">
        <f t="shared" si="58"/>
        <v>1</v>
      </c>
      <c r="F1271">
        <f t="shared" si="59"/>
        <v>11</v>
      </c>
      <c r="G1271">
        <f t="shared" si="60"/>
        <v>2023</v>
      </c>
      <c r="H1271">
        <f>VLOOKUP(Table7[[#This Row],[Customer_ID]],Table1[#All],3,FALSE)</f>
        <v>38</v>
      </c>
      <c r="I1271" t="str">
        <f>VLOOKUP(Table7[[#This Row],[Customer_ID]],Table1[#All],4,FALSE)</f>
        <v>Male</v>
      </c>
      <c r="J1271" t="str">
        <f>VLOOKUP(Table7[[#This Row],[Customer_ID]],Table1[#All],5,FALSE)</f>
        <v>Ericshire</v>
      </c>
      <c r="K1271" t="str">
        <f>VLOOKUP(Table7[[#This Row],[Customer_ID]],Table1[#All],6,FALSE)</f>
        <v>Nevada</v>
      </c>
      <c r="L1271" t="str">
        <f>VLOOKUP(Table7[[#This Row],[Customer_ID]],Table1[#All],7,FALSE)</f>
        <v>USA</v>
      </c>
      <c r="M1271" t="str">
        <f>VLOOKUP(Table7[[#This Row],[Customer_ID]],Table1[#All],8,FALSE)</f>
        <v>Gold</v>
      </c>
      <c r="N1271" t="s">
        <v>1686</v>
      </c>
      <c r="O1271" t="str">
        <f>VLOOKUP(Table7[[#This Row],[Product_ID]],Table4_2[#All],3,FALSE)</f>
        <v>Clothing</v>
      </c>
      <c r="P1271" t="str">
        <f>VLOOKUP(Table7[[#This Row],[Product_ID]],Table4_2[#All],4,FALSE)</f>
        <v>Bottoms</v>
      </c>
      <c r="Q1271">
        <f>VLOOKUP(Table7[[#This Row],[Product_ID]],Table4_2[#All],5,FALSE)</f>
        <v>218.22</v>
      </c>
      <c r="R1271">
        <f>VLOOKUP(Table7[[#This Row],[Product_ID]],Table4_2[#All],6,FALSE)</f>
        <v>224</v>
      </c>
      <c r="S1271" t="s">
        <v>1752</v>
      </c>
      <c r="T1271" t="str">
        <f>VLOOKUP(Table7[[#This Row],[Store_ID]],Table5[#All],2,FALSE)</f>
        <v>Rivera-Warner</v>
      </c>
      <c r="U1271" t="str">
        <f>VLOOKUP(Table7[[#This Row],[Store_ID]],Table5[#All],3,FALSE)</f>
        <v>East</v>
      </c>
      <c r="V1271" t="str">
        <f>VLOOKUP(Table7[[#This Row],[Store_ID]],Table5[#All],4,FALSE)</f>
        <v>Washingtonfurt</v>
      </c>
      <c r="W1271" t="str">
        <f>VLOOKUP(Table7[[#This Row],[Store_ID]],Table5[#All],5,FALSE)</f>
        <v>Flagship</v>
      </c>
      <c r="X1271">
        <v>4</v>
      </c>
      <c r="Y1271">
        <v>305.95</v>
      </c>
      <c r="Z1271">
        <v>0.08</v>
      </c>
      <c r="AA1271" t="s">
        <v>1826</v>
      </c>
      <c r="AB1271">
        <v>1125.896</v>
      </c>
    </row>
    <row r="1272" spans="1:28" x14ac:dyDescent="0.25">
      <c r="A1272" t="s">
        <v>3096</v>
      </c>
      <c r="B1272" s="2">
        <v>45609</v>
      </c>
      <c r="C1272" t="s">
        <v>1249</v>
      </c>
      <c r="D1272" t="str">
        <f>VLOOKUP(Table7[[#This Row],[Customer_ID]],Table1[#All],2,FALSE)</f>
        <v>Terry Moses</v>
      </c>
      <c r="E1272">
        <f t="shared" si="58"/>
        <v>13</v>
      </c>
      <c r="F1272">
        <f t="shared" si="59"/>
        <v>11</v>
      </c>
      <c r="G1272">
        <f t="shared" si="60"/>
        <v>2024</v>
      </c>
      <c r="H1272">
        <f>VLOOKUP(Table7[[#This Row],[Customer_ID]],Table1[#All],3,FALSE)</f>
        <v>51</v>
      </c>
      <c r="I1272" t="str">
        <f>VLOOKUP(Table7[[#This Row],[Customer_ID]],Table1[#All],4,FALSE)</f>
        <v>Female</v>
      </c>
      <c r="J1272" t="str">
        <f>VLOOKUP(Table7[[#This Row],[Customer_ID]],Table1[#All],5,FALSE)</f>
        <v>Leahmouth</v>
      </c>
      <c r="K1272" t="str">
        <f>VLOOKUP(Table7[[#This Row],[Customer_ID]],Table1[#All],6,FALSE)</f>
        <v>Nevada</v>
      </c>
      <c r="L1272" t="str">
        <f>VLOOKUP(Table7[[#This Row],[Customer_ID]],Table1[#All],7,FALSE)</f>
        <v>USA</v>
      </c>
      <c r="M1272" t="str">
        <f>VLOOKUP(Table7[[#This Row],[Customer_ID]],Table1[#All],8,FALSE)</f>
        <v>Platinum</v>
      </c>
      <c r="N1272" t="s">
        <v>1664</v>
      </c>
      <c r="O1272" t="str">
        <f>VLOOKUP(Table7[[#This Row],[Product_ID]],Table4_2[#All],3,FALSE)</f>
        <v>Clothing</v>
      </c>
      <c r="P1272" t="str">
        <f>VLOOKUP(Table7[[#This Row],[Product_ID]],Table4_2[#All],4,FALSE)</f>
        <v>Accessories</v>
      </c>
      <c r="Q1272">
        <f>VLOOKUP(Table7[[#This Row],[Product_ID]],Table4_2[#All],5,FALSE)</f>
        <v>113.83</v>
      </c>
      <c r="R1272">
        <f>VLOOKUP(Table7[[#This Row],[Product_ID]],Table4_2[#All],6,FALSE)</f>
        <v>485</v>
      </c>
      <c r="S1272" t="s">
        <v>1779</v>
      </c>
      <c r="T1272" t="str">
        <f>VLOOKUP(Table7[[#This Row],[Store_ID]],Table5[#All],2,FALSE)</f>
        <v>Martinez-Mullins</v>
      </c>
      <c r="U1272" t="str">
        <f>VLOOKUP(Table7[[#This Row],[Store_ID]],Table5[#All],3,FALSE)</f>
        <v>South</v>
      </c>
      <c r="V1272" t="str">
        <f>VLOOKUP(Table7[[#This Row],[Store_ID]],Table5[#All],4,FALSE)</f>
        <v>Williamsfurt</v>
      </c>
      <c r="W1272" t="str">
        <f>VLOOKUP(Table7[[#This Row],[Store_ID]],Table5[#All],5,FALSE)</f>
        <v>Online</v>
      </c>
      <c r="X1272">
        <v>3</v>
      </c>
      <c r="Y1272">
        <v>742.45</v>
      </c>
      <c r="Z1272">
        <v>0.23</v>
      </c>
      <c r="AA1272" t="s">
        <v>1829</v>
      </c>
      <c r="AB1272">
        <v>1715.0595000000001</v>
      </c>
    </row>
    <row r="1273" spans="1:28" x14ac:dyDescent="0.25">
      <c r="A1273" t="s">
        <v>3097</v>
      </c>
      <c r="B1273" s="2">
        <v>45392</v>
      </c>
      <c r="C1273" t="s">
        <v>1112</v>
      </c>
      <c r="D1273" t="str">
        <f>VLOOKUP(Table7[[#This Row],[Customer_ID]],Table1[#All],2,FALSE)</f>
        <v>Carlos Flores</v>
      </c>
      <c r="E1273">
        <f t="shared" si="58"/>
        <v>10</v>
      </c>
      <c r="F1273">
        <f t="shared" si="59"/>
        <v>4</v>
      </c>
      <c r="G1273">
        <f t="shared" si="60"/>
        <v>2024</v>
      </c>
      <c r="H1273">
        <f>VLOOKUP(Table7[[#This Row],[Customer_ID]],Table1[#All],3,FALSE)</f>
        <v>20</v>
      </c>
      <c r="I1273" t="str">
        <f>VLOOKUP(Table7[[#This Row],[Customer_ID]],Table1[#All],4,FALSE)</f>
        <v>Male</v>
      </c>
      <c r="J1273" t="str">
        <f>VLOOKUP(Table7[[#This Row],[Customer_ID]],Table1[#All],5,FALSE)</f>
        <v>North Johnfurt</v>
      </c>
      <c r="K1273" t="str">
        <f>VLOOKUP(Table7[[#This Row],[Customer_ID]],Table1[#All],6,FALSE)</f>
        <v>Washington</v>
      </c>
      <c r="L1273" t="str">
        <f>VLOOKUP(Table7[[#This Row],[Customer_ID]],Table1[#All],7,FALSE)</f>
        <v>USA</v>
      </c>
      <c r="M1273" t="str">
        <f>VLOOKUP(Table7[[#This Row],[Customer_ID]],Table1[#All],8,FALSE)</f>
        <v>Gold</v>
      </c>
      <c r="N1273" t="s">
        <v>1598</v>
      </c>
      <c r="O1273" t="str">
        <f>VLOOKUP(Table7[[#This Row],[Product_ID]],Table4_2[#All],3,FALSE)</f>
        <v>Clothing</v>
      </c>
      <c r="P1273" t="str">
        <f>VLOOKUP(Table7[[#This Row],[Product_ID]],Table4_2[#All],4,FALSE)</f>
        <v>Accessories</v>
      </c>
      <c r="Q1273">
        <f>VLOOKUP(Table7[[#This Row],[Product_ID]],Table4_2[#All],5,FALSE)</f>
        <v>174.02</v>
      </c>
      <c r="R1273">
        <f>VLOOKUP(Table7[[#This Row],[Product_ID]],Table4_2[#All],6,FALSE)</f>
        <v>268</v>
      </c>
      <c r="S1273" t="s">
        <v>1810</v>
      </c>
      <c r="T1273" t="str">
        <f>VLOOKUP(Table7[[#This Row],[Store_ID]],Table5[#All],2,FALSE)</f>
        <v>Guerrero-Schmitt</v>
      </c>
      <c r="U1273" t="str">
        <f>VLOOKUP(Table7[[#This Row],[Store_ID]],Table5[#All],3,FALSE)</f>
        <v>East</v>
      </c>
      <c r="V1273" t="str">
        <f>VLOOKUP(Table7[[#This Row],[Store_ID]],Table5[#All],4,FALSE)</f>
        <v>East Stevechester</v>
      </c>
      <c r="W1273" t="str">
        <f>VLOOKUP(Table7[[#This Row],[Store_ID]],Table5[#All],5,FALSE)</f>
        <v>Flagship</v>
      </c>
      <c r="X1273">
        <v>3</v>
      </c>
      <c r="Y1273">
        <v>336.1</v>
      </c>
      <c r="Z1273">
        <v>0.12</v>
      </c>
      <c r="AA1273" t="s">
        <v>1829</v>
      </c>
      <c r="AB1273">
        <v>887.30400000000009</v>
      </c>
    </row>
    <row r="1274" spans="1:28" x14ac:dyDescent="0.25">
      <c r="A1274" t="s">
        <v>3098</v>
      </c>
      <c r="B1274" s="2">
        <v>45876</v>
      </c>
      <c r="C1274" t="s">
        <v>1281</v>
      </c>
      <c r="D1274" t="str">
        <f>VLOOKUP(Table7[[#This Row],[Customer_ID]],Table1[#All],2,FALSE)</f>
        <v>Shane Brown</v>
      </c>
      <c r="E1274">
        <f t="shared" si="58"/>
        <v>7</v>
      </c>
      <c r="F1274">
        <f t="shared" si="59"/>
        <v>8</v>
      </c>
      <c r="G1274">
        <f t="shared" si="60"/>
        <v>2025</v>
      </c>
      <c r="H1274">
        <f>VLOOKUP(Table7[[#This Row],[Customer_ID]],Table1[#All],3,FALSE)</f>
        <v>23</v>
      </c>
      <c r="I1274" t="str">
        <f>VLOOKUP(Table7[[#This Row],[Customer_ID]],Table1[#All],4,FALSE)</f>
        <v>Female</v>
      </c>
      <c r="J1274" t="str">
        <f>VLOOKUP(Table7[[#This Row],[Customer_ID]],Table1[#All],5,FALSE)</f>
        <v>East Andrea</v>
      </c>
      <c r="K1274" t="str">
        <f>VLOOKUP(Table7[[#This Row],[Customer_ID]],Table1[#All],6,FALSE)</f>
        <v>Michigan</v>
      </c>
      <c r="L1274" t="str">
        <f>VLOOKUP(Table7[[#This Row],[Customer_ID]],Table1[#All],7,FALSE)</f>
        <v>USA</v>
      </c>
      <c r="M1274" t="str">
        <f>VLOOKUP(Table7[[#This Row],[Customer_ID]],Table1[#All],8,FALSE)</f>
        <v>Gold</v>
      </c>
      <c r="N1274" t="s">
        <v>1606</v>
      </c>
      <c r="O1274" t="str">
        <f>VLOOKUP(Table7[[#This Row],[Product_ID]],Table4_2[#All],3,FALSE)</f>
        <v>Home</v>
      </c>
      <c r="P1274" t="str">
        <f>VLOOKUP(Table7[[#This Row],[Product_ID]],Table4_2[#All],4,FALSE)</f>
        <v>Decor</v>
      </c>
      <c r="Q1274">
        <f>VLOOKUP(Table7[[#This Row],[Product_ID]],Table4_2[#All],5,FALSE)</f>
        <v>218.48</v>
      </c>
      <c r="R1274">
        <f>VLOOKUP(Table7[[#This Row],[Product_ID]],Table4_2[#All],6,FALSE)</f>
        <v>276</v>
      </c>
      <c r="S1274" t="s">
        <v>1779</v>
      </c>
      <c r="T1274" t="str">
        <f>VLOOKUP(Table7[[#This Row],[Store_ID]],Table5[#All],2,FALSE)</f>
        <v>Martinez-Mullins</v>
      </c>
      <c r="U1274" t="str">
        <f>VLOOKUP(Table7[[#This Row],[Store_ID]],Table5[#All],3,FALSE)</f>
        <v>South</v>
      </c>
      <c r="V1274" t="str">
        <f>VLOOKUP(Table7[[#This Row],[Store_ID]],Table5[#All],4,FALSE)</f>
        <v>Williamsfurt</v>
      </c>
      <c r="W1274" t="str">
        <f>VLOOKUP(Table7[[#This Row],[Store_ID]],Table5[#All],5,FALSE)</f>
        <v>Online</v>
      </c>
      <c r="X1274">
        <v>3</v>
      </c>
      <c r="Y1274">
        <v>310.36</v>
      </c>
      <c r="Z1274">
        <v>0.14000000000000001</v>
      </c>
      <c r="AA1274" t="s">
        <v>1829</v>
      </c>
      <c r="AB1274">
        <v>800.72879999999998</v>
      </c>
    </row>
    <row r="1275" spans="1:28" x14ac:dyDescent="0.25">
      <c r="A1275" t="s">
        <v>3099</v>
      </c>
      <c r="B1275" s="2">
        <v>45772</v>
      </c>
      <c r="C1275" t="s">
        <v>887</v>
      </c>
      <c r="D1275" t="str">
        <f>VLOOKUP(Table7[[#This Row],[Customer_ID]],Table1[#All],2,FALSE)</f>
        <v>Aaron Luna</v>
      </c>
      <c r="E1275">
        <f t="shared" si="58"/>
        <v>25</v>
      </c>
      <c r="F1275">
        <f t="shared" si="59"/>
        <v>4</v>
      </c>
      <c r="G1275">
        <f t="shared" si="60"/>
        <v>2025</v>
      </c>
      <c r="H1275">
        <f>VLOOKUP(Table7[[#This Row],[Customer_ID]],Table1[#All],3,FALSE)</f>
        <v>21</v>
      </c>
      <c r="I1275" t="str">
        <f>VLOOKUP(Table7[[#This Row],[Customer_ID]],Table1[#All],4,FALSE)</f>
        <v>Female</v>
      </c>
      <c r="J1275" t="str">
        <f>VLOOKUP(Table7[[#This Row],[Customer_ID]],Table1[#All],5,FALSE)</f>
        <v>Gilltown</v>
      </c>
      <c r="K1275" t="str">
        <f>VLOOKUP(Table7[[#This Row],[Customer_ID]],Table1[#All],6,FALSE)</f>
        <v>Ohio</v>
      </c>
      <c r="L1275" t="str">
        <f>VLOOKUP(Table7[[#This Row],[Customer_ID]],Table1[#All],7,FALSE)</f>
        <v>USA</v>
      </c>
      <c r="M1275" t="str">
        <f>VLOOKUP(Table7[[#This Row],[Customer_ID]],Table1[#All],8,FALSE)</f>
        <v>Bronze</v>
      </c>
      <c r="N1275" t="s">
        <v>1744</v>
      </c>
      <c r="O1275" t="str">
        <f>VLOOKUP(Table7[[#This Row],[Product_ID]],Table4_2[#All],3,FALSE)</f>
        <v>Electronics</v>
      </c>
      <c r="P1275" t="str">
        <f>VLOOKUP(Table7[[#This Row],[Product_ID]],Table4_2[#All],4,FALSE)</f>
        <v>Audio</v>
      </c>
      <c r="Q1275">
        <f>VLOOKUP(Table7[[#This Row],[Product_ID]],Table4_2[#All],5,FALSE)</f>
        <v>431.67</v>
      </c>
      <c r="R1275">
        <f>VLOOKUP(Table7[[#This Row],[Product_ID]],Table4_2[#All],6,FALSE)</f>
        <v>73</v>
      </c>
      <c r="S1275" t="s">
        <v>1782</v>
      </c>
      <c r="T1275" t="str">
        <f>VLOOKUP(Table7[[#This Row],[Store_ID]],Table5[#All],2,FALSE)</f>
        <v>Bean, Jones and Park</v>
      </c>
      <c r="U1275" t="str">
        <f>VLOOKUP(Table7[[#This Row],[Store_ID]],Table5[#All],3,FALSE)</f>
        <v>West</v>
      </c>
      <c r="V1275" t="str">
        <f>VLOOKUP(Table7[[#This Row],[Store_ID]],Table5[#All],4,FALSE)</f>
        <v>Thompsonborough</v>
      </c>
      <c r="W1275" t="str">
        <f>VLOOKUP(Table7[[#This Row],[Store_ID]],Table5[#All],5,FALSE)</f>
        <v>Online</v>
      </c>
      <c r="X1275">
        <v>3</v>
      </c>
      <c r="Y1275">
        <v>992.81</v>
      </c>
      <c r="Z1275">
        <v>0.04</v>
      </c>
      <c r="AA1275" t="s">
        <v>1826</v>
      </c>
      <c r="AB1275">
        <v>2859.2928000000002</v>
      </c>
    </row>
    <row r="1276" spans="1:28" x14ac:dyDescent="0.25">
      <c r="A1276" t="s">
        <v>3100</v>
      </c>
      <c r="B1276" s="2">
        <v>45217</v>
      </c>
      <c r="C1276" t="s">
        <v>648</v>
      </c>
      <c r="D1276" t="str">
        <f>VLOOKUP(Table7[[#This Row],[Customer_ID]],Table1[#All],2,FALSE)</f>
        <v>Wanda Snyder</v>
      </c>
      <c r="E1276">
        <f t="shared" si="58"/>
        <v>18</v>
      </c>
      <c r="F1276">
        <f t="shared" si="59"/>
        <v>10</v>
      </c>
      <c r="G1276">
        <f t="shared" si="60"/>
        <v>2023</v>
      </c>
      <c r="H1276">
        <f>VLOOKUP(Table7[[#This Row],[Customer_ID]],Table1[#All],3,FALSE)</f>
        <v>54</v>
      </c>
      <c r="I1276" t="str">
        <f>VLOOKUP(Table7[[#This Row],[Customer_ID]],Table1[#All],4,FALSE)</f>
        <v>Male</v>
      </c>
      <c r="J1276" t="str">
        <f>VLOOKUP(Table7[[#This Row],[Customer_ID]],Table1[#All],5,FALSE)</f>
        <v>Frostmouth</v>
      </c>
      <c r="K1276" t="str">
        <f>VLOOKUP(Table7[[#This Row],[Customer_ID]],Table1[#All],6,FALSE)</f>
        <v>Vermont</v>
      </c>
      <c r="L1276" t="str">
        <f>VLOOKUP(Table7[[#This Row],[Customer_ID]],Table1[#All],7,FALSE)</f>
        <v>USA</v>
      </c>
      <c r="M1276" t="str">
        <f>VLOOKUP(Table7[[#This Row],[Customer_ID]],Table1[#All],8,FALSE)</f>
        <v>Bronze</v>
      </c>
      <c r="N1276" t="s">
        <v>1668</v>
      </c>
      <c r="O1276" t="str">
        <f>VLOOKUP(Table7[[#This Row],[Product_ID]],Table4_2[#All],3,FALSE)</f>
        <v>Beauty</v>
      </c>
      <c r="P1276" t="str">
        <f>VLOOKUP(Table7[[#This Row],[Product_ID]],Table4_2[#All],4,FALSE)</f>
        <v>Fragrance</v>
      </c>
      <c r="Q1276">
        <f>VLOOKUP(Table7[[#This Row],[Product_ID]],Table4_2[#All],5,FALSE)</f>
        <v>482.75</v>
      </c>
      <c r="R1276">
        <f>VLOOKUP(Table7[[#This Row],[Product_ID]],Table4_2[#All],6,FALSE)</f>
        <v>444</v>
      </c>
      <c r="S1276" t="s">
        <v>1792</v>
      </c>
      <c r="T1276" t="str">
        <f>VLOOKUP(Table7[[#This Row],[Store_ID]],Table5[#All],2,FALSE)</f>
        <v>Aguirre-Keller</v>
      </c>
      <c r="U1276" t="str">
        <f>VLOOKUP(Table7[[#This Row],[Store_ID]],Table5[#All],3,FALSE)</f>
        <v>South</v>
      </c>
      <c r="V1276" t="str">
        <f>VLOOKUP(Table7[[#This Row],[Store_ID]],Table5[#All],4,FALSE)</f>
        <v>Lake Michael</v>
      </c>
      <c r="W1276" t="str">
        <f>VLOOKUP(Table7[[#This Row],[Store_ID]],Table5[#All],5,FALSE)</f>
        <v>Online</v>
      </c>
      <c r="X1276">
        <v>3</v>
      </c>
      <c r="Y1276">
        <v>257.11</v>
      </c>
      <c r="Z1276">
        <v>0.26</v>
      </c>
      <c r="AA1276" t="s">
        <v>1829</v>
      </c>
      <c r="AB1276">
        <v>570.78420000000006</v>
      </c>
    </row>
    <row r="1277" spans="1:28" x14ac:dyDescent="0.25">
      <c r="A1277" t="s">
        <v>3101</v>
      </c>
      <c r="B1277" s="2">
        <v>45739</v>
      </c>
      <c r="C1277" t="s">
        <v>713</v>
      </c>
      <c r="D1277" t="str">
        <f>VLOOKUP(Table7[[#This Row],[Customer_ID]],Table1[#All],2,FALSE)</f>
        <v>George Davis</v>
      </c>
      <c r="E1277">
        <f t="shared" si="58"/>
        <v>23</v>
      </c>
      <c r="F1277">
        <f t="shared" si="59"/>
        <v>3</v>
      </c>
      <c r="G1277">
        <f t="shared" si="60"/>
        <v>2025</v>
      </c>
      <c r="H1277">
        <f>VLOOKUP(Table7[[#This Row],[Customer_ID]],Table1[#All],3,FALSE)</f>
        <v>50</v>
      </c>
      <c r="I1277" t="str">
        <f>VLOOKUP(Table7[[#This Row],[Customer_ID]],Table1[#All],4,FALSE)</f>
        <v>Female</v>
      </c>
      <c r="J1277" t="str">
        <f>VLOOKUP(Table7[[#This Row],[Customer_ID]],Table1[#All],5,FALSE)</f>
        <v xml:space="preserve">    lake lisa</v>
      </c>
      <c r="K1277" t="str">
        <f>VLOOKUP(Table7[[#This Row],[Customer_ID]],Table1[#All],6,FALSE)</f>
        <v>Massachusetts</v>
      </c>
      <c r="L1277" t="str">
        <f>VLOOKUP(Table7[[#This Row],[Customer_ID]],Table1[#All],7,FALSE)</f>
        <v>usa</v>
      </c>
      <c r="M1277" t="str">
        <f>VLOOKUP(Table7[[#This Row],[Customer_ID]],Table1[#All],8,FALSE)</f>
        <v>Bronze</v>
      </c>
      <c r="N1277" t="s">
        <v>1738</v>
      </c>
      <c r="O1277" t="str">
        <f>VLOOKUP(Table7[[#This Row],[Product_ID]],Table4_2[#All],3,FALSE)</f>
        <v>Sports</v>
      </c>
      <c r="P1277" t="str">
        <f>VLOOKUP(Table7[[#This Row],[Product_ID]],Table4_2[#All],4,FALSE)</f>
        <v>Accessories</v>
      </c>
      <c r="Q1277">
        <f>VLOOKUP(Table7[[#This Row],[Product_ID]],Table4_2[#All],5,FALSE)</f>
        <v>60.65</v>
      </c>
      <c r="R1277">
        <f>VLOOKUP(Table7[[#This Row],[Product_ID]],Table4_2[#All],6,FALSE)</f>
        <v>75</v>
      </c>
      <c r="S1277" t="s">
        <v>1794</v>
      </c>
      <c r="T1277" t="str">
        <f>VLOOKUP(Table7[[#This Row],[Store_ID]],Table5[#All],2,FALSE)</f>
        <v>Thomas, Bridges and Harris</v>
      </c>
      <c r="U1277" t="str">
        <f>VLOOKUP(Table7[[#This Row],[Store_ID]],Table5[#All],3,FALSE)</f>
        <v>North</v>
      </c>
      <c r="V1277" t="str">
        <f>VLOOKUP(Table7[[#This Row],[Store_ID]],Table5[#All],4,FALSE)</f>
        <v>Sabrinatown</v>
      </c>
      <c r="W1277" t="str">
        <f>VLOOKUP(Table7[[#This Row],[Store_ID]],Table5[#All],5,FALSE)</f>
        <v>Online</v>
      </c>
      <c r="X1277">
        <v>4</v>
      </c>
      <c r="Y1277">
        <v>816.29</v>
      </c>
      <c r="Z1277">
        <v>0.24</v>
      </c>
      <c r="AA1277" t="s">
        <v>1826</v>
      </c>
      <c r="AB1277">
        <v>2481.5216</v>
      </c>
    </row>
    <row r="1278" spans="1:28" x14ac:dyDescent="0.25">
      <c r="A1278" t="s">
        <v>3102</v>
      </c>
      <c r="B1278" s="2">
        <v>45272</v>
      </c>
      <c r="C1278" t="s">
        <v>422</v>
      </c>
      <c r="D1278" t="str">
        <f>VLOOKUP(Table7[[#This Row],[Customer_ID]],Table1[#All],2,FALSE)</f>
        <v>Michael Chang</v>
      </c>
      <c r="E1278">
        <f t="shared" si="58"/>
        <v>12</v>
      </c>
      <c r="F1278">
        <f t="shared" si="59"/>
        <v>12</v>
      </c>
      <c r="G1278">
        <f t="shared" si="60"/>
        <v>2023</v>
      </c>
      <c r="H1278">
        <f>VLOOKUP(Table7[[#This Row],[Customer_ID]],Table1[#All],3,FALSE)</f>
        <v>50</v>
      </c>
      <c r="I1278" t="str">
        <f>VLOOKUP(Table7[[#This Row],[Customer_ID]],Table1[#All],4,FALSE)</f>
        <v>Male</v>
      </c>
      <c r="J1278" t="str">
        <f>VLOOKUP(Table7[[#This Row],[Customer_ID]],Table1[#All],5,FALSE)</f>
        <v>Kathrynport</v>
      </c>
      <c r="K1278" t="str">
        <f>VLOOKUP(Table7[[#This Row],[Customer_ID]],Table1[#All],6,FALSE)</f>
        <v>North Carolina</v>
      </c>
      <c r="L1278" t="str">
        <f>VLOOKUP(Table7[[#This Row],[Customer_ID]],Table1[#All],7,FALSE)</f>
        <v>USA</v>
      </c>
      <c r="M1278" t="str">
        <f>VLOOKUP(Table7[[#This Row],[Customer_ID]],Table1[#All],8,FALSE)</f>
        <v>Platinum</v>
      </c>
      <c r="N1278" t="s">
        <v>1668</v>
      </c>
      <c r="O1278" t="str">
        <f>VLOOKUP(Table7[[#This Row],[Product_ID]],Table4_2[#All],3,FALSE)</f>
        <v>Beauty</v>
      </c>
      <c r="P1278" t="str">
        <f>VLOOKUP(Table7[[#This Row],[Product_ID]],Table4_2[#All],4,FALSE)</f>
        <v>Fragrance</v>
      </c>
      <c r="Q1278">
        <f>VLOOKUP(Table7[[#This Row],[Product_ID]],Table4_2[#All],5,FALSE)</f>
        <v>482.75</v>
      </c>
      <c r="R1278">
        <f>VLOOKUP(Table7[[#This Row],[Product_ID]],Table4_2[#All],6,FALSE)</f>
        <v>444</v>
      </c>
      <c r="S1278" t="s">
        <v>1794</v>
      </c>
      <c r="T1278" t="str">
        <f>VLOOKUP(Table7[[#This Row],[Store_ID]],Table5[#All],2,FALSE)</f>
        <v>Thomas, Bridges and Harris</v>
      </c>
      <c r="U1278" t="str">
        <f>VLOOKUP(Table7[[#This Row],[Store_ID]],Table5[#All],3,FALSE)</f>
        <v>North</v>
      </c>
      <c r="V1278" t="str">
        <f>VLOOKUP(Table7[[#This Row],[Store_ID]],Table5[#All],4,FALSE)</f>
        <v>Sabrinatown</v>
      </c>
      <c r="W1278" t="str">
        <f>VLOOKUP(Table7[[#This Row],[Store_ID]],Table5[#All],5,FALSE)</f>
        <v>Online</v>
      </c>
      <c r="X1278">
        <v>4</v>
      </c>
      <c r="Y1278">
        <v>755.82</v>
      </c>
      <c r="Z1278">
        <v>0.22</v>
      </c>
      <c r="AA1278" t="s">
        <v>1829</v>
      </c>
      <c r="AB1278">
        <v>2358.1583999999998</v>
      </c>
    </row>
    <row r="1279" spans="1:28" x14ac:dyDescent="0.25">
      <c r="A1279" t="s">
        <v>3103</v>
      </c>
      <c r="B1279" s="2">
        <v>45524</v>
      </c>
      <c r="C1279" t="s">
        <v>23</v>
      </c>
      <c r="D1279" t="str">
        <f>VLOOKUP(Table7[[#This Row],[Customer_ID]],Table1[#All],2,FALSE)</f>
        <v>jeremy harris</v>
      </c>
      <c r="E1279">
        <f t="shared" si="58"/>
        <v>20</v>
      </c>
      <c r="F1279">
        <f t="shared" si="59"/>
        <v>8</v>
      </c>
      <c r="G1279">
        <f t="shared" si="60"/>
        <v>2024</v>
      </c>
      <c r="H1279">
        <f>VLOOKUP(Table7[[#This Row],[Customer_ID]],Table1[#All],3,FALSE)</f>
        <v>59</v>
      </c>
      <c r="I1279" t="str">
        <f>VLOOKUP(Table7[[#This Row],[Customer_ID]],Table1[#All],4,FALSE)</f>
        <v>Female</v>
      </c>
      <c r="J1279" t="str">
        <f>VLOOKUP(Table7[[#This Row],[Customer_ID]],Table1[#All],5,FALSE)</f>
        <v>Thomastown</v>
      </c>
      <c r="K1279" t="str">
        <f>VLOOKUP(Table7[[#This Row],[Customer_ID]],Table1[#All],6,FALSE)</f>
        <v>Ohio</v>
      </c>
      <c r="L1279" t="str">
        <f>VLOOKUP(Table7[[#This Row],[Customer_ID]],Table1[#All],7,FALSE)</f>
        <v>USA</v>
      </c>
      <c r="M1279" t="str">
        <f>VLOOKUP(Table7[[#This Row],[Customer_ID]],Table1[#All],8,FALSE)</f>
        <v>Bronze</v>
      </c>
      <c r="N1279" t="s">
        <v>1543</v>
      </c>
      <c r="O1279" t="str">
        <f>VLOOKUP(Table7[[#This Row],[Product_ID]],Table4_2[#All],3,FALSE)</f>
        <v>Electronics</v>
      </c>
      <c r="P1279" t="str">
        <f>VLOOKUP(Table7[[#This Row],[Product_ID]],Table4_2[#All],4,FALSE)</f>
        <v>Computer</v>
      </c>
      <c r="Q1279">
        <f>VLOOKUP(Table7[[#This Row],[Product_ID]],Table4_2[#All],5,FALSE)</f>
        <v>112.42</v>
      </c>
      <c r="R1279">
        <f>VLOOKUP(Table7[[#This Row],[Product_ID]],Table4_2[#All],6,FALSE)</f>
        <v>416</v>
      </c>
      <c r="S1279" t="s">
        <v>1799</v>
      </c>
      <c r="T1279" t="str">
        <f>VLOOKUP(Table7[[#This Row],[Store_ID]],Table5[#All],2,FALSE)</f>
        <v>Mcdonald Inc</v>
      </c>
      <c r="U1279" t="str">
        <f>VLOOKUP(Table7[[#This Row],[Store_ID]],Table5[#All],3,FALSE)</f>
        <v>South</v>
      </c>
      <c r="V1279" t="str">
        <f>VLOOKUP(Table7[[#This Row],[Store_ID]],Table5[#All],4,FALSE)</f>
        <v>Christopherland</v>
      </c>
      <c r="W1279" t="str">
        <f>VLOOKUP(Table7[[#This Row],[Store_ID]],Table5[#All],5,FALSE)</f>
        <v>Outlet</v>
      </c>
      <c r="X1279">
        <v>1</v>
      </c>
      <c r="Y1279">
        <v>449.6</v>
      </c>
      <c r="Z1279">
        <v>0.01</v>
      </c>
      <c r="AA1279" t="s">
        <v>1826</v>
      </c>
      <c r="AB1279">
        <v>445.10399999999998</v>
      </c>
    </row>
    <row r="1280" spans="1:28" x14ac:dyDescent="0.25">
      <c r="A1280" t="s">
        <v>3104</v>
      </c>
      <c r="B1280" s="2">
        <v>45481</v>
      </c>
      <c r="C1280" t="s">
        <v>1101</v>
      </c>
      <c r="D1280" t="str">
        <f>VLOOKUP(Table7[[#This Row],[Customer_ID]],Table1[#All],2,FALSE)</f>
        <v>Jeffrey Mccarthy</v>
      </c>
      <c r="E1280">
        <f t="shared" si="58"/>
        <v>8</v>
      </c>
      <c r="F1280">
        <f t="shared" si="59"/>
        <v>7</v>
      </c>
      <c r="G1280">
        <f t="shared" si="60"/>
        <v>2024</v>
      </c>
      <c r="H1280">
        <f>VLOOKUP(Table7[[#This Row],[Customer_ID]],Table1[#All],3,FALSE)</f>
        <v>25</v>
      </c>
      <c r="I1280" t="str">
        <f>VLOOKUP(Table7[[#This Row],[Customer_ID]],Table1[#All],4,FALSE)</f>
        <v>Female</v>
      </c>
      <c r="J1280" t="str">
        <f>VLOOKUP(Table7[[#This Row],[Customer_ID]],Table1[#All],5,FALSE)</f>
        <v>North Samuel</v>
      </c>
      <c r="K1280" t="str">
        <f>VLOOKUP(Table7[[#This Row],[Customer_ID]],Table1[#All],6,FALSE)</f>
        <v>Nebraska</v>
      </c>
      <c r="L1280" t="str">
        <f>VLOOKUP(Table7[[#This Row],[Customer_ID]],Table1[#All],7,FALSE)</f>
        <v>USA</v>
      </c>
      <c r="M1280" t="str">
        <f>VLOOKUP(Table7[[#This Row],[Customer_ID]],Table1[#All],8,FALSE)</f>
        <v>Bronze</v>
      </c>
      <c r="N1280" t="s">
        <v>1576</v>
      </c>
      <c r="O1280" t="str">
        <f>VLOOKUP(Table7[[#This Row],[Product_ID]],Table4_2[#All],3,FALSE)</f>
        <v>Home</v>
      </c>
      <c r="P1280" t="str">
        <f>VLOOKUP(Table7[[#This Row],[Product_ID]],Table4_2[#All],4,FALSE)</f>
        <v>Decor</v>
      </c>
      <c r="Q1280">
        <f>VLOOKUP(Table7[[#This Row],[Product_ID]],Table4_2[#All],5,FALSE)</f>
        <v>48.01</v>
      </c>
      <c r="R1280">
        <f>VLOOKUP(Table7[[#This Row],[Product_ID]],Table4_2[#All],6,FALSE)</f>
        <v>439</v>
      </c>
      <c r="S1280" t="s">
        <v>1752</v>
      </c>
      <c r="T1280" t="str">
        <f>VLOOKUP(Table7[[#This Row],[Store_ID]],Table5[#All],2,FALSE)</f>
        <v>Rivera-Warner</v>
      </c>
      <c r="U1280" t="str">
        <f>VLOOKUP(Table7[[#This Row],[Store_ID]],Table5[#All],3,FALSE)</f>
        <v>East</v>
      </c>
      <c r="V1280" t="str">
        <f>VLOOKUP(Table7[[#This Row],[Store_ID]],Table5[#All],4,FALSE)</f>
        <v>Washingtonfurt</v>
      </c>
      <c r="W1280" t="str">
        <f>VLOOKUP(Table7[[#This Row],[Store_ID]],Table5[#All],5,FALSE)</f>
        <v>Flagship</v>
      </c>
      <c r="X1280">
        <v>2</v>
      </c>
      <c r="Y1280">
        <v>779.29</v>
      </c>
      <c r="Z1280">
        <v>0.12</v>
      </c>
      <c r="AA1280" t="s">
        <v>1829</v>
      </c>
      <c r="AB1280">
        <v>1371.5504000000001</v>
      </c>
    </row>
    <row r="1281" spans="1:28" x14ac:dyDescent="0.25">
      <c r="A1281" t="s">
        <v>3105</v>
      </c>
      <c r="B1281" s="2">
        <v>45267</v>
      </c>
      <c r="C1281" t="s">
        <v>1431</v>
      </c>
      <c r="D1281" t="str">
        <f>VLOOKUP(Table7[[#This Row],[Customer_ID]],Table1[#All],2,FALSE)</f>
        <v>David Pierce</v>
      </c>
      <c r="E1281">
        <f t="shared" si="58"/>
        <v>7</v>
      </c>
      <c r="F1281">
        <f t="shared" si="59"/>
        <v>12</v>
      </c>
      <c r="G1281">
        <f t="shared" si="60"/>
        <v>2023</v>
      </c>
      <c r="H1281">
        <f>VLOOKUP(Table7[[#This Row],[Customer_ID]],Table1[#All],3,FALSE)</f>
        <v>45</v>
      </c>
      <c r="I1281" t="str">
        <f>VLOOKUP(Table7[[#This Row],[Customer_ID]],Table1[#All],4,FALSE)</f>
        <v>Female</v>
      </c>
      <c r="J1281" t="str">
        <f>VLOOKUP(Table7[[#This Row],[Customer_ID]],Table1[#All],5,FALSE)</f>
        <v>Grayland</v>
      </c>
      <c r="K1281" t="str">
        <f>VLOOKUP(Table7[[#This Row],[Customer_ID]],Table1[#All],6,FALSE)</f>
        <v>Washington</v>
      </c>
      <c r="L1281" t="str">
        <f>VLOOKUP(Table7[[#This Row],[Customer_ID]],Table1[#All],7,FALSE)</f>
        <v>USA</v>
      </c>
      <c r="M1281" t="str">
        <f>VLOOKUP(Table7[[#This Row],[Customer_ID]],Table1[#All],8,FALSE)</f>
        <v>Platinum</v>
      </c>
      <c r="N1281" t="s">
        <v>1702</v>
      </c>
      <c r="O1281" t="str">
        <f>VLOOKUP(Table7[[#This Row],[Product_ID]],Table4_2[#All],3,FALSE)</f>
        <v>Electronics</v>
      </c>
      <c r="P1281" t="str">
        <f>VLOOKUP(Table7[[#This Row],[Product_ID]],Table4_2[#All],4,FALSE)</f>
        <v>Appliances</v>
      </c>
      <c r="Q1281">
        <f>VLOOKUP(Table7[[#This Row],[Product_ID]],Table4_2[#All],5,FALSE)</f>
        <v>480.9</v>
      </c>
      <c r="R1281">
        <f>VLOOKUP(Table7[[#This Row],[Product_ID]],Table4_2[#All],6,FALSE)</f>
        <v>104</v>
      </c>
      <c r="S1281" t="s">
        <v>1807</v>
      </c>
      <c r="T1281" t="str">
        <f>VLOOKUP(Table7[[#This Row],[Store_ID]],Table5[#All],2,FALSE)</f>
        <v>Holloway Ltd</v>
      </c>
      <c r="U1281" t="str">
        <f>VLOOKUP(Table7[[#This Row],[Store_ID]],Table5[#All],3,FALSE)</f>
        <v>North</v>
      </c>
      <c r="V1281" t="str">
        <f>VLOOKUP(Table7[[#This Row],[Store_ID]],Table5[#All],4,FALSE)</f>
        <v>Bensonhaven</v>
      </c>
      <c r="W1281" t="str">
        <f>VLOOKUP(Table7[[#This Row],[Store_ID]],Table5[#All],5,FALSE)</f>
        <v>Flagship</v>
      </c>
      <c r="X1281">
        <v>1</v>
      </c>
      <c r="Y1281">
        <v>748.75</v>
      </c>
      <c r="Z1281">
        <v>0.1</v>
      </c>
      <c r="AA1281" t="s">
        <v>1829</v>
      </c>
      <c r="AB1281">
        <v>673.875</v>
      </c>
    </row>
    <row r="1282" spans="1:28" x14ac:dyDescent="0.25">
      <c r="A1282" t="s">
        <v>3106</v>
      </c>
      <c r="B1282" s="2">
        <v>45328</v>
      </c>
      <c r="C1282" t="s">
        <v>598</v>
      </c>
      <c r="D1282" t="str">
        <f>VLOOKUP(Table7[[#This Row],[Customer_ID]],Table1[#All],2,FALSE)</f>
        <v>Erin Ward</v>
      </c>
      <c r="E1282">
        <f t="shared" ref="E1282:E1345" si="61">DAY(B1282)</f>
        <v>6</v>
      </c>
      <c r="F1282">
        <f t="shared" ref="F1282:F1345" si="62">MONTH(B1282)</f>
        <v>2</v>
      </c>
      <c r="G1282">
        <f t="shared" ref="G1282:G1345" si="63">YEAR(B1282)</f>
        <v>2024</v>
      </c>
      <c r="H1282">
        <f>VLOOKUP(Table7[[#This Row],[Customer_ID]],Table1[#All],3,FALSE)</f>
        <v>60</v>
      </c>
      <c r="I1282" t="str">
        <f>VLOOKUP(Table7[[#This Row],[Customer_ID]],Table1[#All],4,FALSE)</f>
        <v>Male</v>
      </c>
      <c r="J1282" t="str">
        <f>VLOOKUP(Table7[[#This Row],[Customer_ID]],Table1[#All],5,FALSE)</f>
        <v>New Brianchester</v>
      </c>
      <c r="K1282" t="str">
        <f>VLOOKUP(Table7[[#This Row],[Customer_ID]],Table1[#All],6,FALSE)</f>
        <v>New York</v>
      </c>
      <c r="L1282" t="str">
        <f>VLOOKUP(Table7[[#This Row],[Customer_ID]],Table1[#All],7,FALSE)</f>
        <v>USA</v>
      </c>
      <c r="M1282" t="str">
        <f>VLOOKUP(Table7[[#This Row],[Customer_ID]],Table1[#All],8,FALSE)</f>
        <v>Bronze</v>
      </c>
      <c r="N1282" t="s">
        <v>1726</v>
      </c>
      <c r="O1282" t="str">
        <f>VLOOKUP(Table7[[#This Row],[Product_ID]],Table4_2[#All],3,FALSE)</f>
        <v>Beauty</v>
      </c>
      <c r="P1282" t="str">
        <f>VLOOKUP(Table7[[#This Row],[Product_ID]],Table4_2[#All],4,FALSE)</f>
        <v>Makeup</v>
      </c>
      <c r="Q1282">
        <f>VLOOKUP(Table7[[#This Row],[Product_ID]],Table4_2[#All],5,FALSE)</f>
        <v>183.04</v>
      </c>
      <c r="R1282">
        <f>VLOOKUP(Table7[[#This Row],[Product_ID]],Table4_2[#All],6,FALSE)</f>
        <v>457</v>
      </c>
      <c r="S1282" t="s">
        <v>1752</v>
      </c>
      <c r="T1282" t="str">
        <f>VLOOKUP(Table7[[#This Row],[Store_ID]],Table5[#All],2,FALSE)</f>
        <v>Rivera-Warner</v>
      </c>
      <c r="U1282" t="str">
        <f>VLOOKUP(Table7[[#This Row],[Store_ID]],Table5[#All],3,FALSE)</f>
        <v>East</v>
      </c>
      <c r="V1282" t="str">
        <f>VLOOKUP(Table7[[#This Row],[Store_ID]],Table5[#All],4,FALSE)</f>
        <v>Washingtonfurt</v>
      </c>
      <c r="W1282" t="str">
        <f>VLOOKUP(Table7[[#This Row],[Store_ID]],Table5[#All],5,FALSE)</f>
        <v>Flagship</v>
      </c>
      <c r="X1282">
        <v>2</v>
      </c>
      <c r="Y1282">
        <v>121.67</v>
      </c>
      <c r="Z1282">
        <v>0.08</v>
      </c>
      <c r="AA1282" t="s">
        <v>1829</v>
      </c>
      <c r="AB1282">
        <v>223.87280000000001</v>
      </c>
    </row>
    <row r="1283" spans="1:28" x14ac:dyDescent="0.25">
      <c r="A1283" t="s">
        <v>3107</v>
      </c>
      <c r="B1283" s="2">
        <v>45787</v>
      </c>
      <c r="C1283" t="s">
        <v>1513</v>
      </c>
      <c r="D1283" t="str">
        <f>VLOOKUP(Table7[[#This Row],[Customer_ID]],Table1[#All],2,FALSE)</f>
        <v>Darrell Miller</v>
      </c>
      <c r="E1283">
        <f t="shared" si="61"/>
        <v>10</v>
      </c>
      <c r="F1283">
        <f t="shared" si="62"/>
        <v>5</v>
      </c>
      <c r="G1283">
        <f t="shared" si="63"/>
        <v>2025</v>
      </c>
      <c r="H1283">
        <f>VLOOKUP(Table7[[#This Row],[Customer_ID]],Table1[#All],3,FALSE)</f>
        <v>59</v>
      </c>
      <c r="I1283" t="str">
        <f>VLOOKUP(Table7[[#This Row],[Customer_ID]],Table1[#All],4,FALSE)</f>
        <v>Female</v>
      </c>
      <c r="J1283" t="str">
        <f>VLOOKUP(Table7[[#This Row],[Customer_ID]],Table1[#All],5,FALSE)</f>
        <v>Port Carol</v>
      </c>
      <c r="K1283" t="str">
        <f>VLOOKUP(Table7[[#This Row],[Customer_ID]],Table1[#All],6,FALSE)</f>
        <v>Florida</v>
      </c>
      <c r="L1283" t="str">
        <f>VLOOKUP(Table7[[#This Row],[Customer_ID]],Table1[#All],7,FALSE)</f>
        <v>USA</v>
      </c>
      <c r="M1283" t="str">
        <f>VLOOKUP(Table7[[#This Row],[Customer_ID]],Table1[#All],8,FALSE)</f>
        <v>Platinum</v>
      </c>
      <c r="N1283" t="s">
        <v>1646</v>
      </c>
      <c r="O1283" t="str">
        <f>VLOOKUP(Table7[[#This Row],[Product_ID]],Table4_2[#All],3,FALSE)</f>
        <v>Beauty</v>
      </c>
      <c r="P1283" t="str">
        <f>VLOOKUP(Table7[[#This Row],[Product_ID]],Table4_2[#All],4,FALSE)</f>
        <v>Fragrance</v>
      </c>
      <c r="Q1283">
        <f>VLOOKUP(Table7[[#This Row],[Product_ID]],Table4_2[#All],5,FALSE)</f>
        <v>43.29</v>
      </c>
      <c r="R1283">
        <f>VLOOKUP(Table7[[#This Row],[Product_ID]],Table4_2[#All],6,FALSE)</f>
        <v>267</v>
      </c>
      <c r="S1283" t="s">
        <v>1801</v>
      </c>
      <c r="T1283" t="str">
        <f>VLOOKUP(Table7[[#This Row],[Store_ID]],Table5[#All],2,FALSE)</f>
        <v>Shelton PLC</v>
      </c>
      <c r="U1283" t="str">
        <f>VLOOKUP(Table7[[#This Row],[Store_ID]],Table5[#All],3,FALSE)</f>
        <v>North</v>
      </c>
      <c r="V1283" t="str">
        <f>VLOOKUP(Table7[[#This Row],[Store_ID]],Table5[#All],4,FALSE)</f>
        <v>East Jenniferstad</v>
      </c>
      <c r="W1283" t="str">
        <f>VLOOKUP(Table7[[#This Row],[Store_ID]],Table5[#All],5,FALSE)</f>
        <v>Flagship</v>
      </c>
      <c r="X1283">
        <v>3</v>
      </c>
      <c r="Y1283">
        <v>225.14</v>
      </c>
      <c r="Z1283">
        <v>0.15</v>
      </c>
      <c r="AA1283" t="s">
        <v>1829</v>
      </c>
      <c r="AB1283">
        <v>574.10699999999997</v>
      </c>
    </row>
    <row r="1284" spans="1:28" x14ac:dyDescent="0.25">
      <c r="A1284" t="s">
        <v>3108</v>
      </c>
      <c r="B1284" s="2">
        <v>45876</v>
      </c>
      <c r="C1284" t="s">
        <v>1011</v>
      </c>
      <c r="D1284" t="str">
        <f>VLOOKUP(Table7[[#This Row],[Customer_ID]],Table1[#All],2,FALSE)</f>
        <v>Darren Burton</v>
      </c>
      <c r="E1284">
        <f t="shared" si="61"/>
        <v>7</v>
      </c>
      <c r="F1284">
        <f t="shared" si="62"/>
        <v>8</v>
      </c>
      <c r="G1284">
        <f t="shared" si="63"/>
        <v>2025</v>
      </c>
      <c r="H1284">
        <f>VLOOKUP(Table7[[#This Row],[Customer_ID]],Table1[#All],3,FALSE)</f>
        <v>21</v>
      </c>
      <c r="I1284" t="str">
        <f>VLOOKUP(Table7[[#This Row],[Customer_ID]],Table1[#All],4,FALSE)</f>
        <v>Female</v>
      </c>
      <c r="J1284" t="str">
        <f>VLOOKUP(Table7[[#This Row],[Customer_ID]],Table1[#All],5,FALSE)</f>
        <v>Lake Alice</v>
      </c>
      <c r="K1284" t="str">
        <f>VLOOKUP(Table7[[#This Row],[Customer_ID]],Table1[#All],6,FALSE)</f>
        <v>Tennessee</v>
      </c>
      <c r="L1284" t="str">
        <f>VLOOKUP(Table7[[#This Row],[Customer_ID]],Table1[#All],7,FALSE)</f>
        <v>USA</v>
      </c>
      <c r="M1284" t="str">
        <f>VLOOKUP(Table7[[#This Row],[Customer_ID]],Table1[#All],8,FALSE)</f>
        <v>Bronze</v>
      </c>
      <c r="N1284" t="s">
        <v>1606</v>
      </c>
      <c r="O1284" t="str">
        <f>VLOOKUP(Table7[[#This Row],[Product_ID]],Table4_2[#All],3,FALSE)</f>
        <v>Home</v>
      </c>
      <c r="P1284" t="str">
        <f>VLOOKUP(Table7[[#This Row],[Product_ID]],Table4_2[#All],4,FALSE)</f>
        <v>Decor</v>
      </c>
      <c r="Q1284">
        <f>VLOOKUP(Table7[[#This Row],[Product_ID]],Table4_2[#All],5,FALSE)</f>
        <v>218.48</v>
      </c>
      <c r="R1284">
        <f>VLOOKUP(Table7[[#This Row],[Product_ID]],Table4_2[#All],6,FALSE)</f>
        <v>276</v>
      </c>
      <c r="S1284" t="s">
        <v>1813</v>
      </c>
      <c r="T1284" t="str">
        <f>VLOOKUP(Table7[[#This Row],[Store_ID]],Table5[#All],2,FALSE)</f>
        <v>Mann-Austin</v>
      </c>
      <c r="U1284" t="str">
        <f>VLOOKUP(Table7[[#This Row],[Store_ID]],Table5[#All],3,FALSE)</f>
        <v>East</v>
      </c>
      <c r="V1284" t="str">
        <f>VLOOKUP(Table7[[#This Row],[Store_ID]],Table5[#All],4,FALSE)</f>
        <v>Vasquezborough</v>
      </c>
      <c r="W1284" t="str">
        <f>VLOOKUP(Table7[[#This Row],[Store_ID]],Table5[#All],5,FALSE)</f>
        <v>Online</v>
      </c>
      <c r="X1284">
        <v>1</v>
      </c>
      <c r="Y1284">
        <v>654.17999999999995</v>
      </c>
      <c r="Z1284">
        <v>0.19</v>
      </c>
      <c r="AA1284" t="s">
        <v>1826</v>
      </c>
      <c r="AB1284">
        <v>529.88580000000002</v>
      </c>
    </row>
    <row r="1285" spans="1:28" x14ac:dyDescent="0.25">
      <c r="A1285" t="s">
        <v>3109</v>
      </c>
      <c r="B1285" s="2">
        <v>45552</v>
      </c>
      <c r="C1285" t="s">
        <v>218</v>
      </c>
      <c r="D1285" t="str">
        <f>VLOOKUP(Table7[[#This Row],[Customer_ID]],Table1[#All],2,FALSE)</f>
        <v>Cheryl Copeland</v>
      </c>
      <c r="E1285">
        <f t="shared" si="61"/>
        <v>17</v>
      </c>
      <c r="F1285">
        <f t="shared" si="62"/>
        <v>9</v>
      </c>
      <c r="G1285">
        <f t="shared" si="63"/>
        <v>2024</v>
      </c>
      <c r="H1285">
        <f>VLOOKUP(Table7[[#This Row],[Customer_ID]],Table1[#All],3,FALSE)</f>
        <v>51</v>
      </c>
      <c r="I1285" t="str">
        <f>VLOOKUP(Table7[[#This Row],[Customer_ID]],Table1[#All],4,FALSE)</f>
        <v>Male</v>
      </c>
      <c r="J1285" t="str">
        <f>VLOOKUP(Table7[[#This Row],[Customer_ID]],Table1[#All],5,FALSE)</f>
        <v>Snowmouth</v>
      </c>
      <c r="K1285" t="str">
        <f>VLOOKUP(Table7[[#This Row],[Customer_ID]],Table1[#All],6,FALSE)</f>
        <v>Maryland</v>
      </c>
      <c r="L1285" t="str">
        <f>VLOOKUP(Table7[[#This Row],[Customer_ID]],Table1[#All],7,FALSE)</f>
        <v>USA</v>
      </c>
      <c r="M1285" t="str">
        <f>VLOOKUP(Table7[[#This Row],[Customer_ID]],Table1[#All],8,FALSE)</f>
        <v>Platinum</v>
      </c>
      <c r="N1285" t="s">
        <v>1690</v>
      </c>
      <c r="O1285" t="str">
        <f>VLOOKUP(Table7[[#This Row],[Product_ID]],Table4_2[#All],3,FALSE)</f>
        <v>Beauty</v>
      </c>
      <c r="P1285" t="str">
        <f>VLOOKUP(Table7[[#This Row],[Product_ID]],Table4_2[#All],4,FALSE)</f>
        <v>Haircare</v>
      </c>
      <c r="Q1285">
        <f>VLOOKUP(Table7[[#This Row],[Product_ID]],Table4_2[#All],5,FALSE)</f>
        <v>214.32</v>
      </c>
      <c r="R1285">
        <f>VLOOKUP(Table7[[#This Row],[Product_ID]],Table4_2[#All],6,FALSE)</f>
        <v>383</v>
      </c>
      <c r="S1285" t="s">
        <v>1773</v>
      </c>
      <c r="T1285" t="str">
        <f>VLOOKUP(Table7[[#This Row],[Store_ID]],Table5[#All],2,FALSE)</f>
        <v>Gray Ltd</v>
      </c>
      <c r="U1285" t="str">
        <f>VLOOKUP(Table7[[#This Row],[Store_ID]],Table5[#All],3,FALSE)</f>
        <v>North</v>
      </c>
      <c r="V1285" t="str">
        <f>VLOOKUP(Table7[[#This Row],[Store_ID]],Table5[#All],4,FALSE)</f>
        <v>New Michaelchester</v>
      </c>
      <c r="W1285" t="str">
        <f>VLOOKUP(Table7[[#This Row],[Store_ID]],Table5[#All],5,FALSE)</f>
        <v>Outlet</v>
      </c>
      <c r="X1285">
        <v>2</v>
      </c>
      <c r="Y1285">
        <v>504.98</v>
      </c>
      <c r="Z1285">
        <v>0.08</v>
      </c>
      <c r="AA1285" t="s">
        <v>1829</v>
      </c>
      <c r="AB1285">
        <v>929.16320000000007</v>
      </c>
    </row>
    <row r="1286" spans="1:28" x14ac:dyDescent="0.25">
      <c r="A1286" t="s">
        <v>3110</v>
      </c>
      <c r="B1286" s="2">
        <v>45823</v>
      </c>
      <c r="C1286" t="s">
        <v>1181</v>
      </c>
      <c r="D1286" t="str">
        <f>VLOOKUP(Table7[[#This Row],[Customer_ID]],Table1[#All],2,FALSE)</f>
        <v>Frank Stewart</v>
      </c>
      <c r="E1286">
        <f t="shared" si="61"/>
        <v>15</v>
      </c>
      <c r="F1286">
        <f t="shared" si="62"/>
        <v>6</v>
      </c>
      <c r="G1286">
        <f t="shared" si="63"/>
        <v>2025</v>
      </c>
      <c r="H1286">
        <f>VLOOKUP(Table7[[#This Row],[Customer_ID]],Table1[#All],3,FALSE)</f>
        <v>44</v>
      </c>
      <c r="I1286" t="str">
        <f>VLOOKUP(Table7[[#This Row],[Customer_ID]],Table1[#All],4,FALSE)</f>
        <v>Female</v>
      </c>
      <c r="J1286" t="str">
        <f>VLOOKUP(Table7[[#This Row],[Customer_ID]],Table1[#All],5,FALSE)</f>
        <v>Fischerborough</v>
      </c>
      <c r="K1286" t="str">
        <f>VLOOKUP(Table7[[#This Row],[Customer_ID]],Table1[#All],6,FALSE)</f>
        <v>Delaware</v>
      </c>
      <c r="L1286" t="str">
        <f>VLOOKUP(Table7[[#This Row],[Customer_ID]],Table1[#All],7,FALSE)</f>
        <v>USA</v>
      </c>
      <c r="M1286" t="str">
        <f>VLOOKUP(Table7[[#This Row],[Customer_ID]],Table1[#All],8,FALSE)</f>
        <v>Bronze</v>
      </c>
      <c r="N1286" t="s">
        <v>1656</v>
      </c>
      <c r="O1286" t="str">
        <f>VLOOKUP(Table7[[#This Row],[Product_ID]],Table4_2[#All],3,FALSE)</f>
        <v>Sports</v>
      </c>
      <c r="P1286" t="str">
        <f>VLOOKUP(Table7[[#This Row],[Product_ID]],Table4_2[#All],4,FALSE)</f>
        <v>Accessories</v>
      </c>
      <c r="Q1286">
        <f>VLOOKUP(Table7[[#This Row],[Product_ID]],Table4_2[#All],5,FALSE)</f>
        <v>434.84</v>
      </c>
      <c r="R1286">
        <f>VLOOKUP(Table7[[#This Row],[Product_ID]],Table4_2[#All],6,FALSE)</f>
        <v>185</v>
      </c>
      <c r="S1286" t="s">
        <v>1782</v>
      </c>
      <c r="T1286" t="str">
        <f>VLOOKUP(Table7[[#This Row],[Store_ID]],Table5[#All],2,FALSE)</f>
        <v>Bean, Jones and Park</v>
      </c>
      <c r="U1286" t="str">
        <f>VLOOKUP(Table7[[#This Row],[Store_ID]],Table5[#All],3,FALSE)</f>
        <v>West</v>
      </c>
      <c r="V1286" t="str">
        <f>VLOOKUP(Table7[[#This Row],[Store_ID]],Table5[#All],4,FALSE)</f>
        <v>Thompsonborough</v>
      </c>
      <c r="W1286" t="str">
        <f>VLOOKUP(Table7[[#This Row],[Store_ID]],Table5[#All],5,FALSE)</f>
        <v>Online</v>
      </c>
      <c r="X1286">
        <v>2</v>
      </c>
      <c r="Y1286">
        <v>623.20000000000005</v>
      </c>
      <c r="Z1286">
        <v>0.14000000000000001</v>
      </c>
      <c r="AA1286" t="s">
        <v>1829</v>
      </c>
      <c r="AB1286">
        <v>1071.904</v>
      </c>
    </row>
    <row r="1287" spans="1:28" x14ac:dyDescent="0.25">
      <c r="A1287" t="s">
        <v>3111</v>
      </c>
      <c r="B1287" s="2">
        <v>45622</v>
      </c>
      <c r="C1287" t="s">
        <v>1023</v>
      </c>
      <c r="D1287" t="str">
        <f>VLOOKUP(Table7[[#This Row],[Customer_ID]],Table1[#All],2,FALSE)</f>
        <v>Andrew Smith</v>
      </c>
      <c r="E1287">
        <f t="shared" si="61"/>
        <v>26</v>
      </c>
      <c r="F1287">
        <f t="shared" si="62"/>
        <v>11</v>
      </c>
      <c r="G1287">
        <f t="shared" si="63"/>
        <v>2024</v>
      </c>
      <c r="H1287">
        <f>VLOOKUP(Table7[[#This Row],[Customer_ID]],Table1[#All],3,FALSE)</f>
        <v>60</v>
      </c>
      <c r="I1287" t="str">
        <f>VLOOKUP(Table7[[#This Row],[Customer_ID]],Table1[#All],4,FALSE)</f>
        <v>Male</v>
      </c>
      <c r="J1287" t="str">
        <f>VLOOKUP(Table7[[#This Row],[Customer_ID]],Table1[#All],5,FALSE)</f>
        <v>East Matthew</v>
      </c>
      <c r="K1287" t="str">
        <f>VLOOKUP(Table7[[#This Row],[Customer_ID]],Table1[#All],6,FALSE)</f>
        <v>Wisconsin</v>
      </c>
      <c r="L1287" t="str">
        <f>VLOOKUP(Table7[[#This Row],[Customer_ID]],Table1[#All],7,FALSE)</f>
        <v>USA</v>
      </c>
      <c r="M1287" t="str">
        <f>VLOOKUP(Table7[[#This Row],[Customer_ID]],Table1[#All],8,FALSE)</f>
        <v>Bronze</v>
      </c>
      <c r="N1287" t="s">
        <v>1555</v>
      </c>
      <c r="O1287" t="str">
        <f>VLOOKUP(Table7[[#This Row],[Product_ID]],Table4_2[#All],3,FALSE)</f>
        <v>Clothing</v>
      </c>
      <c r="P1287" t="str">
        <f>VLOOKUP(Table7[[#This Row],[Product_ID]],Table4_2[#All],4,FALSE)</f>
        <v>Accessories</v>
      </c>
      <c r="Q1287">
        <f>VLOOKUP(Table7[[#This Row],[Product_ID]],Table4_2[#All],5,FALSE)</f>
        <v>261</v>
      </c>
      <c r="R1287">
        <f>VLOOKUP(Table7[[#This Row],[Product_ID]],Table4_2[#All],6,FALSE)</f>
        <v>59</v>
      </c>
      <c r="S1287" t="s">
        <v>1804</v>
      </c>
      <c r="T1287" t="str">
        <f>VLOOKUP(Table7[[#This Row],[Store_ID]],Table5[#All],2,FALSE)</f>
        <v>Frederick-Wright</v>
      </c>
      <c r="U1287" t="str">
        <f>VLOOKUP(Table7[[#This Row],[Store_ID]],Table5[#All],3,FALSE)</f>
        <v>West</v>
      </c>
      <c r="V1287" t="str">
        <f>VLOOKUP(Table7[[#This Row],[Store_ID]],Table5[#All],4,FALSE)</f>
        <v>New Jimmymouth</v>
      </c>
      <c r="W1287" t="str">
        <f>VLOOKUP(Table7[[#This Row],[Store_ID]],Table5[#All],5,FALSE)</f>
        <v>Flagship</v>
      </c>
      <c r="X1287">
        <v>2</v>
      </c>
      <c r="Y1287">
        <v>530.54</v>
      </c>
      <c r="Z1287">
        <v>0.28000000000000003</v>
      </c>
      <c r="AA1287" t="s">
        <v>1829</v>
      </c>
      <c r="AB1287">
        <v>763.97759999999994</v>
      </c>
    </row>
    <row r="1288" spans="1:28" x14ac:dyDescent="0.25">
      <c r="A1288" t="s">
        <v>3112</v>
      </c>
      <c r="B1288" s="2">
        <v>45810</v>
      </c>
      <c r="C1288" t="s">
        <v>1142</v>
      </c>
      <c r="D1288" t="str">
        <f>VLOOKUP(Table7[[#This Row],[Customer_ID]],Table1[#All],2,FALSE)</f>
        <v>Brandon Mcbride</v>
      </c>
      <c r="E1288">
        <f t="shared" si="61"/>
        <v>2</v>
      </c>
      <c r="F1288">
        <f t="shared" si="62"/>
        <v>6</v>
      </c>
      <c r="G1288">
        <f t="shared" si="63"/>
        <v>2025</v>
      </c>
      <c r="H1288">
        <f>VLOOKUP(Table7[[#This Row],[Customer_ID]],Table1[#All],3,FALSE)</f>
        <v>63</v>
      </c>
      <c r="I1288" t="str">
        <f>VLOOKUP(Table7[[#This Row],[Customer_ID]],Table1[#All],4,FALSE)</f>
        <v>Female</v>
      </c>
      <c r="J1288" t="str">
        <f>VLOOKUP(Table7[[#This Row],[Customer_ID]],Table1[#All],5,FALSE)</f>
        <v>Kellyside</v>
      </c>
      <c r="K1288" t="str">
        <f>VLOOKUP(Table7[[#This Row],[Customer_ID]],Table1[#All],6,FALSE)</f>
        <v>Alaska</v>
      </c>
      <c r="L1288" t="str">
        <f>VLOOKUP(Table7[[#This Row],[Customer_ID]],Table1[#All],7,FALSE)</f>
        <v>USA</v>
      </c>
      <c r="M1288" t="str">
        <f>VLOOKUP(Table7[[#This Row],[Customer_ID]],Table1[#All],8,FALSE)</f>
        <v>Platinum</v>
      </c>
      <c r="N1288" t="s">
        <v>1543</v>
      </c>
      <c r="O1288" t="str">
        <f>VLOOKUP(Table7[[#This Row],[Product_ID]],Table4_2[#All],3,FALSE)</f>
        <v>Electronics</v>
      </c>
      <c r="P1288" t="str">
        <f>VLOOKUP(Table7[[#This Row],[Product_ID]],Table4_2[#All],4,FALSE)</f>
        <v>Computer</v>
      </c>
      <c r="Q1288">
        <f>VLOOKUP(Table7[[#This Row],[Product_ID]],Table4_2[#All],5,FALSE)</f>
        <v>112.42</v>
      </c>
      <c r="R1288">
        <f>VLOOKUP(Table7[[#This Row],[Product_ID]],Table4_2[#All],6,FALSE)</f>
        <v>416</v>
      </c>
      <c r="S1288" t="s">
        <v>1804</v>
      </c>
      <c r="T1288" t="str">
        <f>VLOOKUP(Table7[[#This Row],[Store_ID]],Table5[#All],2,FALSE)</f>
        <v>Frederick-Wright</v>
      </c>
      <c r="U1288" t="str">
        <f>VLOOKUP(Table7[[#This Row],[Store_ID]],Table5[#All],3,FALSE)</f>
        <v>West</v>
      </c>
      <c r="V1288" t="str">
        <f>VLOOKUP(Table7[[#This Row],[Store_ID]],Table5[#All],4,FALSE)</f>
        <v>New Jimmymouth</v>
      </c>
      <c r="W1288" t="str">
        <f>VLOOKUP(Table7[[#This Row],[Store_ID]],Table5[#All],5,FALSE)</f>
        <v>Flagship</v>
      </c>
      <c r="X1288">
        <v>3</v>
      </c>
      <c r="Y1288">
        <v>279.45</v>
      </c>
      <c r="Z1288">
        <v>0.15</v>
      </c>
      <c r="AA1288" t="s">
        <v>1829</v>
      </c>
      <c r="AB1288">
        <v>712.59749999999985</v>
      </c>
    </row>
    <row r="1289" spans="1:28" x14ac:dyDescent="0.25">
      <c r="A1289" t="s">
        <v>3113</v>
      </c>
      <c r="B1289" s="2">
        <v>45645</v>
      </c>
      <c r="C1289" t="s">
        <v>849</v>
      </c>
      <c r="D1289" t="str">
        <f>VLOOKUP(Table7[[#This Row],[Customer_ID]],Table1[#All],2,FALSE)</f>
        <v>Cynthia Payne</v>
      </c>
      <c r="E1289">
        <f t="shared" si="61"/>
        <v>19</v>
      </c>
      <c r="F1289">
        <f t="shared" si="62"/>
        <v>12</v>
      </c>
      <c r="G1289">
        <f t="shared" si="63"/>
        <v>2024</v>
      </c>
      <c r="H1289">
        <f>VLOOKUP(Table7[[#This Row],[Customer_ID]],Table1[#All],3,FALSE)</f>
        <v>32</v>
      </c>
      <c r="I1289" t="str">
        <f>VLOOKUP(Table7[[#This Row],[Customer_ID]],Table1[#All],4,FALSE)</f>
        <v>Female</v>
      </c>
      <c r="J1289" t="str">
        <f>VLOOKUP(Table7[[#This Row],[Customer_ID]],Table1[#All],5,FALSE)</f>
        <v>South Gina</v>
      </c>
      <c r="K1289" t="str">
        <f>VLOOKUP(Table7[[#This Row],[Customer_ID]],Table1[#All],6,FALSE)</f>
        <v>Kentucky</v>
      </c>
      <c r="L1289" t="str">
        <f>VLOOKUP(Table7[[#This Row],[Customer_ID]],Table1[#All],7,FALSE)</f>
        <v>USA</v>
      </c>
      <c r="M1289" t="str">
        <f>VLOOKUP(Table7[[#This Row],[Customer_ID]],Table1[#All],8,FALSE)</f>
        <v>Bronze</v>
      </c>
      <c r="N1289" t="s">
        <v>1572</v>
      </c>
      <c r="O1289" t="str">
        <f>VLOOKUP(Table7[[#This Row],[Product_ID]],Table4_2[#All],3,FALSE)</f>
        <v>Beauty</v>
      </c>
      <c r="P1289" t="str">
        <f>VLOOKUP(Table7[[#This Row],[Product_ID]],Table4_2[#All],4,FALSE)</f>
        <v>Haircare</v>
      </c>
      <c r="Q1289">
        <f>VLOOKUP(Table7[[#This Row],[Product_ID]],Table4_2[#All],5,FALSE)</f>
        <v>115.82</v>
      </c>
      <c r="R1289">
        <f>VLOOKUP(Table7[[#This Row],[Product_ID]],Table4_2[#All],6,FALSE)</f>
        <v>460</v>
      </c>
      <c r="S1289" t="s">
        <v>1782</v>
      </c>
      <c r="T1289" t="str">
        <f>VLOOKUP(Table7[[#This Row],[Store_ID]],Table5[#All],2,FALSE)</f>
        <v>Bean, Jones and Park</v>
      </c>
      <c r="U1289" t="str">
        <f>VLOOKUP(Table7[[#This Row],[Store_ID]],Table5[#All],3,FALSE)</f>
        <v>West</v>
      </c>
      <c r="V1289" t="str">
        <f>VLOOKUP(Table7[[#This Row],[Store_ID]],Table5[#All],4,FALSE)</f>
        <v>Thompsonborough</v>
      </c>
      <c r="W1289" t="str">
        <f>VLOOKUP(Table7[[#This Row],[Store_ID]],Table5[#All],5,FALSE)</f>
        <v>Online</v>
      </c>
      <c r="X1289">
        <v>3</v>
      </c>
      <c r="Y1289">
        <v>906.99</v>
      </c>
      <c r="Z1289">
        <v>0.26</v>
      </c>
      <c r="AA1289" t="s">
        <v>1829</v>
      </c>
      <c r="AB1289">
        <v>2013.5178000000001</v>
      </c>
    </row>
    <row r="1290" spans="1:28" x14ac:dyDescent="0.25">
      <c r="A1290" t="s">
        <v>3114</v>
      </c>
      <c r="B1290" s="2">
        <v>45749</v>
      </c>
      <c r="C1290" t="s">
        <v>258</v>
      </c>
      <c r="D1290" t="str">
        <f>VLOOKUP(Table7[[#This Row],[Customer_ID]],Table1[#All],2,FALSE)</f>
        <v>Eric Singh</v>
      </c>
      <c r="E1290">
        <f t="shared" si="61"/>
        <v>2</v>
      </c>
      <c r="F1290">
        <f t="shared" si="62"/>
        <v>4</v>
      </c>
      <c r="G1290">
        <f t="shared" si="63"/>
        <v>2025</v>
      </c>
      <c r="H1290">
        <f>VLOOKUP(Table7[[#This Row],[Customer_ID]],Table1[#All],3,FALSE)</f>
        <v>29</v>
      </c>
      <c r="I1290" t="str">
        <f>VLOOKUP(Table7[[#This Row],[Customer_ID]],Table1[#All],4,FALSE)</f>
        <v>Female</v>
      </c>
      <c r="J1290" t="str">
        <f>VLOOKUP(Table7[[#This Row],[Customer_ID]],Table1[#All],5,FALSE)</f>
        <v>Port Lisa</v>
      </c>
      <c r="K1290" t="str">
        <f>VLOOKUP(Table7[[#This Row],[Customer_ID]],Table1[#All],6,FALSE)</f>
        <v>New Mexico</v>
      </c>
      <c r="L1290" t="str">
        <f>VLOOKUP(Table7[[#This Row],[Customer_ID]],Table1[#All],7,FALSE)</f>
        <v>USA</v>
      </c>
      <c r="M1290" t="str">
        <f>VLOOKUP(Table7[[#This Row],[Customer_ID]],Table1[#All],8,FALSE)</f>
        <v>Gold</v>
      </c>
      <c r="N1290" t="s">
        <v>1708</v>
      </c>
      <c r="O1290" t="str">
        <f>VLOOKUP(Table7[[#This Row],[Product_ID]],Table4_2[#All],3,FALSE)</f>
        <v>Home</v>
      </c>
      <c r="P1290" t="str">
        <f>VLOOKUP(Table7[[#This Row],[Product_ID]],Table4_2[#All],4,FALSE)</f>
        <v>Kitchen</v>
      </c>
      <c r="Q1290">
        <f>VLOOKUP(Table7[[#This Row],[Product_ID]],Table4_2[#All],5,FALSE)</f>
        <v>143.43</v>
      </c>
      <c r="R1290">
        <f>VLOOKUP(Table7[[#This Row],[Product_ID]],Table4_2[#All],6,FALSE)</f>
        <v>58</v>
      </c>
      <c r="S1290" t="s">
        <v>1807</v>
      </c>
      <c r="T1290" t="str">
        <f>VLOOKUP(Table7[[#This Row],[Store_ID]],Table5[#All],2,FALSE)</f>
        <v>Holloway Ltd</v>
      </c>
      <c r="U1290" t="str">
        <f>VLOOKUP(Table7[[#This Row],[Store_ID]],Table5[#All],3,FALSE)</f>
        <v>North</v>
      </c>
      <c r="V1290" t="str">
        <f>VLOOKUP(Table7[[#This Row],[Store_ID]],Table5[#All],4,FALSE)</f>
        <v>Bensonhaven</v>
      </c>
      <c r="W1290" t="str">
        <f>VLOOKUP(Table7[[#This Row],[Store_ID]],Table5[#All],5,FALSE)</f>
        <v>Flagship</v>
      </c>
      <c r="X1290">
        <v>4</v>
      </c>
      <c r="Y1290">
        <v>408.76</v>
      </c>
      <c r="Z1290">
        <v>0.12</v>
      </c>
      <c r="AA1290" t="s">
        <v>1829</v>
      </c>
      <c r="AB1290">
        <v>1438.8352</v>
      </c>
    </row>
    <row r="1291" spans="1:28" x14ac:dyDescent="0.25">
      <c r="A1291" t="s">
        <v>3115</v>
      </c>
      <c r="B1291" s="2">
        <v>45537</v>
      </c>
      <c r="C1291" t="s">
        <v>585</v>
      </c>
      <c r="D1291" t="str">
        <f>VLOOKUP(Table7[[#This Row],[Customer_ID]],Table1[#All],2,FALSE)</f>
        <v>Curtis Lam</v>
      </c>
      <c r="E1291">
        <f t="shared" si="61"/>
        <v>2</v>
      </c>
      <c r="F1291">
        <f t="shared" si="62"/>
        <v>9</v>
      </c>
      <c r="G1291">
        <f t="shared" si="63"/>
        <v>2024</v>
      </c>
      <c r="H1291">
        <f>VLOOKUP(Table7[[#This Row],[Customer_ID]],Table1[#All],3,FALSE)</f>
        <v>55</v>
      </c>
      <c r="I1291" t="str">
        <f>VLOOKUP(Table7[[#This Row],[Customer_ID]],Table1[#All],4,FALSE)</f>
        <v>Male</v>
      </c>
      <c r="J1291" t="str">
        <f>VLOOKUP(Table7[[#This Row],[Customer_ID]],Table1[#All],5,FALSE)</f>
        <v>Butlerberg</v>
      </c>
      <c r="K1291" t="str">
        <f>VLOOKUP(Table7[[#This Row],[Customer_ID]],Table1[#All],6,FALSE)</f>
        <v>Kentucky</v>
      </c>
      <c r="L1291" t="str">
        <f>VLOOKUP(Table7[[#This Row],[Customer_ID]],Table1[#All],7,FALSE)</f>
        <v>USA</v>
      </c>
      <c r="M1291" t="str">
        <f>VLOOKUP(Table7[[#This Row],[Customer_ID]],Table1[#All],8,FALSE)</f>
        <v>Platinum</v>
      </c>
      <c r="N1291" t="s">
        <v>1620</v>
      </c>
      <c r="O1291" t="str">
        <f>VLOOKUP(Table7[[#This Row],[Product_ID]],Table4_2[#All],3,FALSE)</f>
        <v>Clothing</v>
      </c>
      <c r="P1291" t="str">
        <f>VLOOKUP(Table7[[#This Row],[Product_ID]],Table4_2[#All],4,FALSE)</f>
        <v>Tops</v>
      </c>
      <c r="Q1291">
        <f>VLOOKUP(Table7[[#This Row],[Product_ID]],Table4_2[#All],5,FALSE)</f>
        <v>223.43</v>
      </c>
      <c r="R1291">
        <f>VLOOKUP(Table7[[#This Row],[Product_ID]],Table4_2[#All],6,FALSE)</f>
        <v>154</v>
      </c>
      <c r="S1291" t="s">
        <v>1786</v>
      </c>
      <c r="T1291" t="str">
        <f>VLOOKUP(Table7[[#This Row],[Store_ID]],Table5[#All],2,FALSE)</f>
        <v>Moore, Padilla and Butler</v>
      </c>
      <c r="U1291" t="str">
        <f>VLOOKUP(Table7[[#This Row],[Store_ID]],Table5[#All],3,FALSE)</f>
        <v>South</v>
      </c>
      <c r="V1291" t="str">
        <f>VLOOKUP(Table7[[#This Row],[Store_ID]],Table5[#All],4,FALSE)</f>
        <v>East Johnstad</v>
      </c>
      <c r="W1291" t="str">
        <f>VLOOKUP(Table7[[#This Row],[Store_ID]],Table5[#All],5,FALSE)</f>
        <v>Flagship</v>
      </c>
      <c r="X1291">
        <v>2</v>
      </c>
      <c r="Y1291">
        <v>117.34</v>
      </c>
      <c r="Z1291">
        <v>0.09</v>
      </c>
      <c r="AA1291" t="s">
        <v>1826</v>
      </c>
      <c r="AB1291">
        <v>213.55879999999999</v>
      </c>
    </row>
    <row r="1292" spans="1:28" x14ac:dyDescent="0.25">
      <c r="A1292" t="s">
        <v>3116</v>
      </c>
      <c r="B1292" s="2">
        <v>45376</v>
      </c>
      <c r="C1292" t="s">
        <v>559</v>
      </c>
      <c r="D1292" t="str">
        <f>VLOOKUP(Table7[[#This Row],[Customer_ID]],Table1[#All],2,FALSE)</f>
        <v>Daniel Contreras</v>
      </c>
      <c r="E1292">
        <f t="shared" si="61"/>
        <v>25</v>
      </c>
      <c r="F1292">
        <f t="shared" si="62"/>
        <v>3</v>
      </c>
      <c r="G1292">
        <f t="shared" si="63"/>
        <v>2024</v>
      </c>
      <c r="H1292">
        <f>VLOOKUP(Table7[[#This Row],[Customer_ID]],Table1[#All],3,FALSE)</f>
        <v>36</v>
      </c>
      <c r="I1292" t="str">
        <f>VLOOKUP(Table7[[#This Row],[Customer_ID]],Table1[#All],4,FALSE)</f>
        <v>Female</v>
      </c>
      <c r="J1292" t="str">
        <f>VLOOKUP(Table7[[#This Row],[Customer_ID]],Table1[#All],5,FALSE)</f>
        <v>Robertview</v>
      </c>
      <c r="K1292" t="str">
        <f>VLOOKUP(Table7[[#This Row],[Customer_ID]],Table1[#All],6,FALSE)</f>
        <v>Florida</v>
      </c>
      <c r="L1292" t="str">
        <f>VLOOKUP(Table7[[#This Row],[Customer_ID]],Table1[#All],7,FALSE)</f>
        <v>USA</v>
      </c>
      <c r="M1292" t="str">
        <f>VLOOKUP(Table7[[#This Row],[Customer_ID]],Table1[#All],8,FALSE)</f>
        <v>Platinum</v>
      </c>
      <c r="N1292" t="s">
        <v>1730</v>
      </c>
      <c r="O1292" t="str">
        <f>VLOOKUP(Table7[[#This Row],[Product_ID]],Table4_2[#All],3,FALSE)</f>
        <v>Clothing</v>
      </c>
      <c r="P1292" t="str">
        <f>VLOOKUP(Table7[[#This Row],[Product_ID]],Table4_2[#All],4,FALSE)</f>
        <v>Footwear</v>
      </c>
      <c r="Q1292">
        <f>VLOOKUP(Table7[[#This Row],[Product_ID]],Table4_2[#All],5,FALSE)</f>
        <v>438.25</v>
      </c>
      <c r="R1292">
        <f>VLOOKUP(Table7[[#This Row],[Product_ID]],Table4_2[#All],6,FALSE)</f>
        <v>496</v>
      </c>
      <c r="S1292" t="s">
        <v>1799</v>
      </c>
      <c r="T1292" t="str">
        <f>VLOOKUP(Table7[[#This Row],[Store_ID]],Table5[#All],2,FALSE)</f>
        <v>Mcdonald Inc</v>
      </c>
      <c r="U1292" t="str">
        <f>VLOOKUP(Table7[[#This Row],[Store_ID]],Table5[#All],3,FALSE)</f>
        <v>South</v>
      </c>
      <c r="V1292" t="str">
        <f>VLOOKUP(Table7[[#This Row],[Store_ID]],Table5[#All],4,FALSE)</f>
        <v>Christopherland</v>
      </c>
      <c r="W1292" t="str">
        <f>VLOOKUP(Table7[[#This Row],[Store_ID]],Table5[#All],5,FALSE)</f>
        <v>Outlet</v>
      </c>
      <c r="X1292">
        <v>3</v>
      </c>
      <c r="Y1292">
        <v>690.27</v>
      </c>
      <c r="Z1292">
        <v>7.0000000000000007E-2</v>
      </c>
      <c r="AA1292" t="s">
        <v>1826</v>
      </c>
      <c r="AB1292">
        <v>1925.8533</v>
      </c>
    </row>
    <row r="1293" spans="1:28" x14ac:dyDescent="0.25">
      <c r="A1293" t="s">
        <v>3117</v>
      </c>
      <c r="B1293" s="2">
        <v>45709</v>
      </c>
      <c r="C1293" t="s">
        <v>381</v>
      </c>
      <c r="D1293" t="str">
        <f>VLOOKUP(Table7[[#This Row],[Customer_ID]],Table1[#All],2,FALSE)</f>
        <v>Travis Holland</v>
      </c>
      <c r="E1293">
        <f t="shared" si="61"/>
        <v>21</v>
      </c>
      <c r="F1293">
        <f t="shared" si="62"/>
        <v>2</v>
      </c>
      <c r="G1293">
        <f t="shared" si="63"/>
        <v>2025</v>
      </c>
      <c r="H1293">
        <f>VLOOKUP(Table7[[#This Row],[Customer_ID]],Table1[#All],3,FALSE)</f>
        <v>38</v>
      </c>
      <c r="I1293" t="str">
        <f>VLOOKUP(Table7[[#This Row],[Customer_ID]],Table1[#All],4,FALSE)</f>
        <v>Male</v>
      </c>
      <c r="J1293" t="str">
        <f>VLOOKUP(Table7[[#This Row],[Customer_ID]],Table1[#All],5,FALSE)</f>
        <v>Webstermouth</v>
      </c>
      <c r="K1293" t="str">
        <f>VLOOKUP(Table7[[#This Row],[Customer_ID]],Table1[#All],6,FALSE)</f>
        <v>New Hampshire</v>
      </c>
      <c r="L1293" t="str">
        <f>VLOOKUP(Table7[[#This Row],[Customer_ID]],Table1[#All],7,FALSE)</f>
        <v>USA</v>
      </c>
      <c r="M1293" t="str">
        <f>VLOOKUP(Table7[[#This Row],[Customer_ID]],Table1[#All],8,FALSE)</f>
        <v>Bronze</v>
      </c>
      <c r="N1293" t="s">
        <v>1604</v>
      </c>
      <c r="O1293" t="str">
        <f>VLOOKUP(Table7[[#This Row],[Product_ID]],Table4_2[#All],3,FALSE)</f>
        <v>Sports</v>
      </c>
      <c r="P1293" t="str">
        <f>VLOOKUP(Table7[[#This Row],[Product_ID]],Table4_2[#All],4,FALSE)</f>
        <v>Accessories</v>
      </c>
      <c r="Q1293">
        <f>VLOOKUP(Table7[[#This Row],[Product_ID]],Table4_2[#All],5,FALSE)</f>
        <v>38.76</v>
      </c>
      <c r="R1293">
        <f>VLOOKUP(Table7[[#This Row],[Product_ID]],Table4_2[#All],6,FALSE)</f>
        <v>137</v>
      </c>
      <c r="S1293" t="s">
        <v>1807</v>
      </c>
      <c r="T1293" t="str">
        <f>VLOOKUP(Table7[[#This Row],[Store_ID]],Table5[#All],2,FALSE)</f>
        <v>Holloway Ltd</v>
      </c>
      <c r="U1293" t="str">
        <f>VLOOKUP(Table7[[#This Row],[Store_ID]],Table5[#All],3,FALSE)</f>
        <v>North</v>
      </c>
      <c r="V1293" t="str">
        <f>VLOOKUP(Table7[[#This Row],[Store_ID]],Table5[#All],4,FALSE)</f>
        <v>Bensonhaven</v>
      </c>
      <c r="W1293" t="str">
        <f>VLOOKUP(Table7[[#This Row],[Store_ID]],Table5[#All],5,FALSE)</f>
        <v>Flagship</v>
      </c>
      <c r="X1293">
        <v>4</v>
      </c>
      <c r="Y1293">
        <v>377.18</v>
      </c>
      <c r="Z1293">
        <v>0.24</v>
      </c>
      <c r="AA1293" t="s">
        <v>1826</v>
      </c>
      <c r="AB1293">
        <v>1146.6271999999999</v>
      </c>
    </row>
    <row r="1294" spans="1:28" x14ac:dyDescent="0.25">
      <c r="A1294" t="s">
        <v>3118</v>
      </c>
      <c r="B1294" s="2">
        <v>45446</v>
      </c>
      <c r="C1294" t="s">
        <v>393</v>
      </c>
      <c r="D1294" t="str">
        <f>VLOOKUP(Table7[[#This Row],[Customer_ID]],Table1[#All],2,FALSE)</f>
        <v>David Cole</v>
      </c>
      <c r="E1294">
        <f t="shared" si="61"/>
        <v>3</v>
      </c>
      <c r="F1294">
        <f t="shared" si="62"/>
        <v>6</v>
      </c>
      <c r="G1294">
        <f t="shared" si="63"/>
        <v>2024</v>
      </c>
      <c r="H1294">
        <f>VLOOKUP(Table7[[#This Row],[Customer_ID]],Table1[#All],3,FALSE)</f>
        <v>27</v>
      </c>
      <c r="I1294" t="str">
        <f>VLOOKUP(Table7[[#This Row],[Customer_ID]],Table1[#All],4,FALSE)</f>
        <v>Female</v>
      </c>
      <c r="J1294" t="str">
        <f>VLOOKUP(Table7[[#This Row],[Customer_ID]],Table1[#All],5,FALSE)</f>
        <v>Lake Michael</v>
      </c>
      <c r="K1294" t="str">
        <f>VLOOKUP(Table7[[#This Row],[Customer_ID]],Table1[#All],6,FALSE)</f>
        <v>Michigan</v>
      </c>
      <c r="L1294" t="str">
        <f>VLOOKUP(Table7[[#This Row],[Customer_ID]],Table1[#All],7,FALSE)</f>
        <v>USA</v>
      </c>
      <c r="M1294" t="str">
        <f>VLOOKUP(Table7[[#This Row],[Customer_ID]],Table1[#All],8,FALSE)</f>
        <v>Silver</v>
      </c>
      <c r="N1294" t="s">
        <v>1628</v>
      </c>
      <c r="O1294" t="str">
        <f>VLOOKUP(Table7[[#This Row],[Product_ID]],Table4_2[#All],3,FALSE)</f>
        <v>Electronics</v>
      </c>
      <c r="P1294" t="str">
        <f>VLOOKUP(Table7[[#This Row],[Product_ID]],Table4_2[#All],4,FALSE)</f>
        <v>Audio</v>
      </c>
      <c r="Q1294">
        <f>VLOOKUP(Table7[[#This Row],[Product_ID]],Table4_2[#All],5,FALSE)</f>
        <v>38.520000000000003</v>
      </c>
      <c r="R1294">
        <f>VLOOKUP(Table7[[#This Row],[Product_ID]],Table4_2[#All],6,FALSE)</f>
        <v>378</v>
      </c>
      <c r="S1294" t="s">
        <v>1752</v>
      </c>
      <c r="T1294" t="str">
        <f>VLOOKUP(Table7[[#This Row],[Store_ID]],Table5[#All],2,FALSE)</f>
        <v>Rivera-Warner</v>
      </c>
      <c r="U1294" t="str">
        <f>VLOOKUP(Table7[[#This Row],[Store_ID]],Table5[#All],3,FALSE)</f>
        <v>East</v>
      </c>
      <c r="V1294" t="str">
        <f>VLOOKUP(Table7[[#This Row],[Store_ID]],Table5[#All],4,FALSE)</f>
        <v>Washingtonfurt</v>
      </c>
      <c r="W1294" t="str">
        <f>VLOOKUP(Table7[[#This Row],[Store_ID]],Table5[#All],5,FALSE)</f>
        <v>Flagship</v>
      </c>
      <c r="X1294">
        <v>1</v>
      </c>
      <c r="Y1294">
        <v>70.52</v>
      </c>
      <c r="Z1294">
        <v>0.08</v>
      </c>
      <c r="AA1294" t="s">
        <v>1829</v>
      </c>
      <c r="AB1294">
        <v>64.878399999999999</v>
      </c>
    </row>
    <row r="1295" spans="1:28" x14ac:dyDescent="0.25">
      <c r="A1295" t="s">
        <v>3119</v>
      </c>
      <c r="B1295" s="2">
        <v>45330</v>
      </c>
      <c r="C1295" t="s">
        <v>875</v>
      </c>
      <c r="D1295" t="str">
        <f>VLOOKUP(Table7[[#This Row],[Customer_ID]],Table1[#All],2,FALSE)</f>
        <v>Shannon Miller</v>
      </c>
      <c r="E1295">
        <f t="shared" si="61"/>
        <v>8</v>
      </c>
      <c r="F1295">
        <f t="shared" si="62"/>
        <v>2</v>
      </c>
      <c r="G1295">
        <f t="shared" si="63"/>
        <v>2024</v>
      </c>
      <c r="H1295">
        <f>VLOOKUP(Table7[[#This Row],[Customer_ID]],Table1[#All],3,FALSE)</f>
        <v>22</v>
      </c>
      <c r="I1295" t="str">
        <f>VLOOKUP(Table7[[#This Row],[Customer_ID]],Table1[#All],4,FALSE)</f>
        <v>Male</v>
      </c>
      <c r="J1295" t="str">
        <f>VLOOKUP(Table7[[#This Row],[Customer_ID]],Table1[#All],5,FALSE)</f>
        <v>North Austinport</v>
      </c>
      <c r="K1295" t="str">
        <f>VLOOKUP(Table7[[#This Row],[Customer_ID]],Table1[#All],6,FALSE)</f>
        <v>Kentucky</v>
      </c>
      <c r="L1295" t="str">
        <f>VLOOKUP(Table7[[#This Row],[Customer_ID]],Table1[#All],7,FALSE)</f>
        <v>USA</v>
      </c>
      <c r="M1295" t="str">
        <f>VLOOKUP(Table7[[#This Row],[Customer_ID]],Table1[#All],8,FALSE)</f>
        <v>Gold</v>
      </c>
      <c r="N1295" t="s">
        <v>1624</v>
      </c>
      <c r="O1295" t="str">
        <f>VLOOKUP(Table7[[#This Row],[Product_ID]],Table4_2[#All],3,FALSE)</f>
        <v>Sports</v>
      </c>
      <c r="P1295" t="str">
        <f>VLOOKUP(Table7[[#This Row],[Product_ID]],Table4_2[#All],4,FALSE)</f>
        <v>Outdoor</v>
      </c>
      <c r="Q1295">
        <f>VLOOKUP(Table7[[#This Row],[Product_ID]],Table4_2[#All],5,FALSE)</f>
        <v>135.61000000000001</v>
      </c>
      <c r="R1295">
        <f>VLOOKUP(Table7[[#This Row],[Product_ID]],Table4_2[#All],6,FALSE)</f>
        <v>394</v>
      </c>
      <c r="S1295" t="s">
        <v>1786</v>
      </c>
      <c r="T1295" t="str">
        <f>VLOOKUP(Table7[[#This Row],[Store_ID]],Table5[#All],2,FALSE)</f>
        <v>Moore, Padilla and Butler</v>
      </c>
      <c r="U1295" t="str">
        <f>VLOOKUP(Table7[[#This Row],[Store_ID]],Table5[#All],3,FALSE)</f>
        <v>South</v>
      </c>
      <c r="V1295" t="str">
        <f>VLOOKUP(Table7[[#This Row],[Store_ID]],Table5[#All],4,FALSE)</f>
        <v>East Johnstad</v>
      </c>
      <c r="W1295" t="str">
        <f>VLOOKUP(Table7[[#This Row],[Store_ID]],Table5[#All],5,FALSE)</f>
        <v>Flagship</v>
      </c>
      <c r="X1295">
        <v>1</v>
      </c>
      <c r="Y1295">
        <v>40.25</v>
      </c>
      <c r="Z1295">
        <v>0.1</v>
      </c>
      <c r="AA1295" t="s">
        <v>1826</v>
      </c>
      <c r="AB1295">
        <v>36.225000000000001</v>
      </c>
    </row>
    <row r="1296" spans="1:28" x14ac:dyDescent="0.25">
      <c r="A1296" t="s">
        <v>3120</v>
      </c>
      <c r="B1296" s="2">
        <v>45388</v>
      </c>
      <c r="C1296" t="s">
        <v>746</v>
      </c>
      <c r="D1296" t="str">
        <f>VLOOKUP(Table7[[#This Row],[Customer_ID]],Table1[#All],2,FALSE)</f>
        <v>Christy Hill</v>
      </c>
      <c r="E1296">
        <f t="shared" si="61"/>
        <v>6</v>
      </c>
      <c r="F1296">
        <f t="shared" si="62"/>
        <v>4</v>
      </c>
      <c r="G1296">
        <f t="shared" si="63"/>
        <v>2024</v>
      </c>
      <c r="H1296">
        <f>VLOOKUP(Table7[[#This Row],[Customer_ID]],Table1[#All],3,FALSE)</f>
        <v>27</v>
      </c>
      <c r="I1296" t="str">
        <f>VLOOKUP(Table7[[#This Row],[Customer_ID]],Table1[#All],4,FALSE)</f>
        <v>Female</v>
      </c>
      <c r="J1296" t="str">
        <f>VLOOKUP(Table7[[#This Row],[Customer_ID]],Table1[#All],5,FALSE)</f>
        <v>Tammyton</v>
      </c>
      <c r="K1296" t="str">
        <f>VLOOKUP(Table7[[#This Row],[Customer_ID]],Table1[#All],6,FALSE)</f>
        <v>New Jersey</v>
      </c>
      <c r="L1296" t="str">
        <f>VLOOKUP(Table7[[#This Row],[Customer_ID]],Table1[#All],7,FALSE)</f>
        <v>USA</v>
      </c>
      <c r="M1296" t="str">
        <f>VLOOKUP(Table7[[#This Row],[Customer_ID]],Table1[#All],8,FALSE)</f>
        <v>Platinum</v>
      </c>
      <c r="N1296" t="s">
        <v>1726</v>
      </c>
      <c r="O1296" t="str">
        <f>VLOOKUP(Table7[[#This Row],[Product_ID]],Table4_2[#All],3,FALSE)</f>
        <v>Beauty</v>
      </c>
      <c r="P1296" t="str">
        <f>VLOOKUP(Table7[[#This Row],[Product_ID]],Table4_2[#All],4,FALSE)</f>
        <v>Makeup</v>
      </c>
      <c r="Q1296">
        <f>VLOOKUP(Table7[[#This Row],[Product_ID]],Table4_2[#All],5,FALSE)</f>
        <v>183.04</v>
      </c>
      <c r="R1296">
        <f>VLOOKUP(Table7[[#This Row],[Product_ID]],Table4_2[#All],6,FALSE)</f>
        <v>457</v>
      </c>
      <c r="S1296" t="s">
        <v>1792</v>
      </c>
      <c r="T1296" t="str">
        <f>VLOOKUP(Table7[[#This Row],[Store_ID]],Table5[#All],2,FALSE)</f>
        <v>Aguirre-Keller</v>
      </c>
      <c r="U1296" t="str">
        <f>VLOOKUP(Table7[[#This Row],[Store_ID]],Table5[#All],3,FALSE)</f>
        <v>South</v>
      </c>
      <c r="V1296" t="str">
        <f>VLOOKUP(Table7[[#This Row],[Store_ID]],Table5[#All],4,FALSE)</f>
        <v>Lake Michael</v>
      </c>
      <c r="W1296" t="str">
        <f>VLOOKUP(Table7[[#This Row],[Store_ID]],Table5[#All],5,FALSE)</f>
        <v>Online</v>
      </c>
      <c r="X1296">
        <v>3</v>
      </c>
      <c r="Y1296">
        <v>539.44000000000005</v>
      </c>
      <c r="Z1296">
        <v>0.05</v>
      </c>
      <c r="AA1296" t="s">
        <v>1829</v>
      </c>
      <c r="AB1296">
        <v>1537.404</v>
      </c>
    </row>
    <row r="1297" spans="1:28" x14ac:dyDescent="0.25">
      <c r="A1297" t="s">
        <v>3121</v>
      </c>
      <c r="B1297" s="2">
        <v>45313</v>
      </c>
      <c r="C1297" t="s">
        <v>791</v>
      </c>
      <c r="D1297" t="str">
        <f>VLOOKUP(Table7[[#This Row],[Customer_ID]],Table1[#All],2,FALSE)</f>
        <v>Douglas Rhodes</v>
      </c>
      <c r="E1297">
        <f t="shared" si="61"/>
        <v>22</v>
      </c>
      <c r="F1297">
        <f t="shared" si="62"/>
        <v>1</v>
      </c>
      <c r="G1297">
        <f t="shared" si="63"/>
        <v>2024</v>
      </c>
      <c r="H1297">
        <f>VLOOKUP(Table7[[#This Row],[Customer_ID]],Table1[#All],3,FALSE)</f>
        <v>32</v>
      </c>
      <c r="I1297" t="str">
        <f>VLOOKUP(Table7[[#This Row],[Customer_ID]],Table1[#All],4,FALSE)</f>
        <v>Male</v>
      </c>
      <c r="J1297" t="str">
        <f>VLOOKUP(Table7[[#This Row],[Customer_ID]],Table1[#All],5,FALSE)</f>
        <v>Mikehaven</v>
      </c>
      <c r="K1297" t="str">
        <f>VLOOKUP(Table7[[#This Row],[Customer_ID]],Table1[#All],6,FALSE)</f>
        <v>New Hampshire</v>
      </c>
      <c r="L1297" t="str">
        <f>VLOOKUP(Table7[[#This Row],[Customer_ID]],Table1[#All],7,FALSE)</f>
        <v>USA</v>
      </c>
      <c r="M1297" t="str">
        <f>VLOOKUP(Table7[[#This Row],[Customer_ID]],Table1[#All],8,FALSE)</f>
        <v>Platinum</v>
      </c>
      <c r="N1297" t="s">
        <v>1668</v>
      </c>
      <c r="O1297" t="str">
        <f>VLOOKUP(Table7[[#This Row],[Product_ID]],Table4_2[#All],3,FALSE)</f>
        <v>Beauty</v>
      </c>
      <c r="P1297" t="str">
        <f>VLOOKUP(Table7[[#This Row],[Product_ID]],Table4_2[#All],4,FALSE)</f>
        <v>Fragrance</v>
      </c>
      <c r="Q1297">
        <f>VLOOKUP(Table7[[#This Row],[Product_ID]],Table4_2[#All],5,FALSE)</f>
        <v>482.75</v>
      </c>
      <c r="R1297">
        <f>VLOOKUP(Table7[[#This Row],[Product_ID]],Table4_2[#All],6,FALSE)</f>
        <v>444</v>
      </c>
      <c r="S1297" t="s">
        <v>1769</v>
      </c>
      <c r="T1297" t="str">
        <f>VLOOKUP(Table7[[#This Row],[Store_ID]],Table5[#All],2,FALSE)</f>
        <v>Alexander Group</v>
      </c>
      <c r="U1297" t="str">
        <f>VLOOKUP(Table7[[#This Row],[Store_ID]],Table5[#All],3,FALSE)</f>
        <v>South</v>
      </c>
      <c r="V1297" t="str">
        <f>VLOOKUP(Table7[[#This Row],[Store_ID]],Table5[#All],4,FALSE)</f>
        <v>Port Sharon</v>
      </c>
      <c r="W1297" t="str">
        <f>VLOOKUP(Table7[[#This Row],[Store_ID]],Table5[#All],5,FALSE)</f>
        <v>Online</v>
      </c>
      <c r="X1297">
        <v>3</v>
      </c>
      <c r="Y1297">
        <v>543.49</v>
      </c>
      <c r="Z1297">
        <v>0.05</v>
      </c>
      <c r="AA1297" t="s">
        <v>1826</v>
      </c>
      <c r="AB1297">
        <v>1548.9465</v>
      </c>
    </row>
    <row r="1298" spans="1:28" x14ac:dyDescent="0.25">
      <c r="A1298" t="s">
        <v>3122</v>
      </c>
      <c r="B1298" s="2">
        <v>45221</v>
      </c>
      <c r="C1298" t="s">
        <v>1020</v>
      </c>
      <c r="D1298" t="str">
        <f>VLOOKUP(Table7[[#This Row],[Customer_ID]],Table1[#All],2,FALSE)</f>
        <v>Alex Mann II</v>
      </c>
      <c r="E1298">
        <f t="shared" si="61"/>
        <v>22</v>
      </c>
      <c r="F1298">
        <f t="shared" si="62"/>
        <v>10</v>
      </c>
      <c r="G1298">
        <f t="shared" si="63"/>
        <v>2023</v>
      </c>
      <c r="H1298">
        <f>VLOOKUP(Table7[[#This Row],[Customer_ID]],Table1[#All],3,FALSE)</f>
        <v>58</v>
      </c>
      <c r="I1298" t="str">
        <f>VLOOKUP(Table7[[#This Row],[Customer_ID]],Table1[#All],4,FALSE)</f>
        <v>Male</v>
      </c>
      <c r="J1298" t="str">
        <f>VLOOKUP(Table7[[#This Row],[Customer_ID]],Table1[#All],5,FALSE)</f>
        <v>South Zacharychester</v>
      </c>
      <c r="K1298" t="str">
        <f>VLOOKUP(Table7[[#This Row],[Customer_ID]],Table1[#All],6,FALSE)</f>
        <v>Oklahoma</v>
      </c>
      <c r="L1298" t="str">
        <f>VLOOKUP(Table7[[#This Row],[Customer_ID]],Table1[#All],7,FALSE)</f>
        <v>USA</v>
      </c>
      <c r="M1298" t="str">
        <f>VLOOKUP(Table7[[#This Row],[Customer_ID]],Table1[#All],8,FALSE)</f>
        <v>Bronze</v>
      </c>
      <c r="N1298" t="s">
        <v>1560</v>
      </c>
      <c r="O1298" t="str">
        <f>VLOOKUP(Table7[[#This Row],[Product_ID]],Table4_2[#All],3,FALSE)</f>
        <v>Home</v>
      </c>
      <c r="P1298" t="str">
        <f>VLOOKUP(Table7[[#This Row],[Product_ID]],Table4_2[#All],4,FALSE)</f>
        <v>Lighting</v>
      </c>
      <c r="Q1298">
        <f>VLOOKUP(Table7[[#This Row],[Product_ID]],Table4_2[#All],5,FALSE)</f>
        <v>218.86</v>
      </c>
      <c r="R1298">
        <f>VLOOKUP(Table7[[#This Row],[Product_ID]],Table4_2[#All],6,FALSE)</f>
        <v>170</v>
      </c>
      <c r="S1298" t="s">
        <v>1776</v>
      </c>
      <c r="T1298" t="str">
        <f>VLOOKUP(Table7[[#This Row],[Store_ID]],Table5[#All],2,FALSE)</f>
        <v>Benson-Elliott</v>
      </c>
      <c r="U1298" t="str">
        <f>VLOOKUP(Table7[[#This Row],[Store_ID]],Table5[#All],3,FALSE)</f>
        <v>East</v>
      </c>
      <c r="V1298" t="str">
        <f>VLOOKUP(Table7[[#This Row],[Store_ID]],Table5[#All],4,FALSE)</f>
        <v>Port Josephberg</v>
      </c>
      <c r="W1298" t="str">
        <f>VLOOKUP(Table7[[#This Row],[Store_ID]],Table5[#All],5,FALSE)</f>
        <v>Online</v>
      </c>
      <c r="X1298">
        <v>4</v>
      </c>
      <c r="Y1298">
        <v>547.21</v>
      </c>
      <c r="Z1298">
        <v>0.1</v>
      </c>
      <c r="AA1298" t="s">
        <v>1829</v>
      </c>
      <c r="AB1298">
        <v>1969.9559999999999</v>
      </c>
    </row>
    <row r="1299" spans="1:28" x14ac:dyDescent="0.25">
      <c r="A1299" t="s">
        <v>3123</v>
      </c>
      <c r="B1299" s="2">
        <v>45619</v>
      </c>
      <c r="C1299" t="s">
        <v>773</v>
      </c>
      <c r="D1299" t="str">
        <f>VLOOKUP(Table7[[#This Row],[Customer_ID]],Table1[#All],2,FALSE)</f>
        <v>Mr. William Horton</v>
      </c>
      <c r="E1299">
        <f t="shared" si="61"/>
        <v>23</v>
      </c>
      <c r="F1299">
        <f t="shared" si="62"/>
        <v>11</v>
      </c>
      <c r="G1299">
        <f t="shared" si="63"/>
        <v>2024</v>
      </c>
      <c r="H1299">
        <f>VLOOKUP(Table7[[#This Row],[Customer_ID]],Table1[#All],3,FALSE)</f>
        <v>31</v>
      </c>
      <c r="I1299" t="str">
        <f>VLOOKUP(Table7[[#This Row],[Customer_ID]],Table1[#All],4,FALSE)</f>
        <v>Male</v>
      </c>
      <c r="J1299" t="str">
        <f>VLOOKUP(Table7[[#This Row],[Customer_ID]],Table1[#All],5,FALSE)</f>
        <v>Dawsonchester</v>
      </c>
      <c r="K1299" t="str">
        <f>VLOOKUP(Table7[[#This Row],[Customer_ID]],Table1[#All],6,FALSE)</f>
        <v>Virginia</v>
      </c>
      <c r="L1299" t="str">
        <f>VLOOKUP(Table7[[#This Row],[Customer_ID]],Table1[#All],7,FALSE)</f>
        <v>USA</v>
      </c>
      <c r="M1299" t="str">
        <f>VLOOKUP(Table7[[#This Row],[Customer_ID]],Table1[#All],8,FALSE)</f>
        <v>Platinum</v>
      </c>
      <c r="N1299" t="s">
        <v>1678</v>
      </c>
      <c r="O1299" t="str">
        <f>VLOOKUP(Table7[[#This Row],[Product_ID]],Table4_2[#All],3,FALSE)</f>
        <v>Sports</v>
      </c>
      <c r="P1299" t="str">
        <f>VLOOKUP(Table7[[#This Row],[Product_ID]],Table4_2[#All],4,FALSE)</f>
        <v>Fitness</v>
      </c>
      <c r="Q1299">
        <f>VLOOKUP(Table7[[#This Row],[Product_ID]],Table4_2[#All],5,FALSE)</f>
        <v>240.63</v>
      </c>
      <c r="R1299">
        <f>VLOOKUP(Table7[[#This Row],[Product_ID]],Table4_2[#All],6,FALSE)</f>
        <v>423</v>
      </c>
      <c r="S1299" t="s">
        <v>1757</v>
      </c>
      <c r="T1299" t="str">
        <f>VLOOKUP(Table7[[#This Row],[Store_ID]],Table5[#All],2,FALSE)</f>
        <v>Martinez, Adkins and Johnson</v>
      </c>
      <c r="U1299" t="str">
        <f>VLOOKUP(Table7[[#This Row],[Store_ID]],Table5[#All],3,FALSE)</f>
        <v>North</v>
      </c>
      <c r="V1299" t="str">
        <f>VLOOKUP(Table7[[#This Row],[Store_ID]],Table5[#All],4,FALSE)</f>
        <v>Danielmouth</v>
      </c>
      <c r="W1299" t="str">
        <f>VLOOKUP(Table7[[#This Row],[Store_ID]],Table5[#All],5,FALSE)</f>
        <v>Flagship</v>
      </c>
      <c r="X1299">
        <v>2</v>
      </c>
      <c r="Y1299">
        <v>892.46</v>
      </c>
      <c r="Z1299">
        <v>7.0000000000000007E-2</v>
      </c>
      <c r="AA1299" t="s">
        <v>1826</v>
      </c>
      <c r="AB1299">
        <v>1659.9756</v>
      </c>
    </row>
    <row r="1300" spans="1:28" x14ac:dyDescent="0.25">
      <c r="A1300" t="s">
        <v>3124</v>
      </c>
      <c r="B1300" s="2">
        <v>45286</v>
      </c>
      <c r="C1300" t="s">
        <v>1208</v>
      </c>
      <c r="D1300" t="str">
        <f>VLOOKUP(Table7[[#This Row],[Customer_ID]],Table1[#All],2,FALSE)</f>
        <v>Timothy Gardner</v>
      </c>
      <c r="E1300">
        <f t="shared" si="61"/>
        <v>26</v>
      </c>
      <c r="F1300">
        <f t="shared" si="62"/>
        <v>12</v>
      </c>
      <c r="G1300">
        <f t="shared" si="63"/>
        <v>2023</v>
      </c>
      <c r="H1300">
        <f>VLOOKUP(Table7[[#This Row],[Customer_ID]],Table1[#All],3,FALSE)</f>
        <v>28</v>
      </c>
      <c r="I1300" t="str">
        <f>VLOOKUP(Table7[[#This Row],[Customer_ID]],Table1[#All],4,FALSE)</f>
        <v>Female</v>
      </c>
      <c r="J1300" t="str">
        <f>VLOOKUP(Table7[[#This Row],[Customer_ID]],Table1[#All],5,FALSE)</f>
        <v>New Dawn</v>
      </c>
      <c r="K1300" t="str">
        <f>VLOOKUP(Table7[[#This Row],[Customer_ID]],Table1[#All],6,FALSE)</f>
        <v>New Jersey</v>
      </c>
      <c r="L1300" t="str">
        <f>VLOOKUP(Table7[[#This Row],[Customer_ID]],Table1[#All],7,FALSE)</f>
        <v>USA</v>
      </c>
      <c r="M1300" t="str">
        <f>VLOOKUP(Table7[[#This Row],[Customer_ID]],Table1[#All],8,FALSE)</f>
        <v>Silver</v>
      </c>
      <c r="N1300" t="s">
        <v>1600</v>
      </c>
      <c r="O1300" t="str">
        <f>VLOOKUP(Table7[[#This Row],[Product_ID]],Table4_2[#All],3,FALSE)</f>
        <v>Electronics</v>
      </c>
      <c r="P1300" t="str">
        <f>VLOOKUP(Table7[[#This Row],[Product_ID]],Table4_2[#All],4,FALSE)</f>
        <v>Audio</v>
      </c>
      <c r="Q1300">
        <f>VLOOKUP(Table7[[#This Row],[Product_ID]],Table4_2[#All],5,FALSE)</f>
        <v>322.41000000000003</v>
      </c>
      <c r="R1300">
        <f>VLOOKUP(Table7[[#This Row],[Product_ID]],Table4_2[#All],6,FALSE)</f>
        <v>213</v>
      </c>
      <c r="S1300" t="s">
        <v>1782</v>
      </c>
      <c r="T1300" t="str">
        <f>VLOOKUP(Table7[[#This Row],[Store_ID]],Table5[#All],2,FALSE)</f>
        <v>Bean, Jones and Park</v>
      </c>
      <c r="U1300" t="str">
        <f>VLOOKUP(Table7[[#This Row],[Store_ID]],Table5[#All],3,FALSE)</f>
        <v>West</v>
      </c>
      <c r="V1300" t="str">
        <f>VLOOKUP(Table7[[#This Row],[Store_ID]],Table5[#All],4,FALSE)</f>
        <v>Thompsonborough</v>
      </c>
      <c r="W1300" t="str">
        <f>VLOOKUP(Table7[[#This Row],[Store_ID]],Table5[#All],5,FALSE)</f>
        <v>Online</v>
      </c>
      <c r="X1300">
        <v>2</v>
      </c>
      <c r="Y1300">
        <v>853.41</v>
      </c>
      <c r="Z1300">
        <v>0.25</v>
      </c>
      <c r="AA1300" t="s">
        <v>1824</v>
      </c>
      <c r="AB1300">
        <v>1280.115</v>
      </c>
    </row>
    <row r="1301" spans="1:28" x14ac:dyDescent="0.25">
      <c r="A1301" t="s">
        <v>3125</v>
      </c>
      <c r="B1301" s="2">
        <v>45451</v>
      </c>
      <c r="C1301" t="s">
        <v>387</v>
      </c>
      <c r="D1301" t="str">
        <f>VLOOKUP(Table7[[#This Row],[Customer_ID]],Table1[#All],2,FALSE)</f>
        <v>Ashley Griffin</v>
      </c>
      <c r="E1301">
        <f t="shared" si="61"/>
        <v>8</v>
      </c>
      <c r="F1301">
        <f t="shared" si="62"/>
        <v>6</v>
      </c>
      <c r="G1301">
        <f t="shared" si="63"/>
        <v>2024</v>
      </c>
      <c r="H1301">
        <f>VLOOKUP(Table7[[#This Row],[Customer_ID]],Table1[#All],3,FALSE)</f>
        <v>40</v>
      </c>
      <c r="I1301" t="str">
        <f>VLOOKUP(Table7[[#This Row],[Customer_ID]],Table1[#All],4,FALSE)</f>
        <v>Female</v>
      </c>
      <c r="J1301" t="str">
        <f>VLOOKUP(Table7[[#This Row],[Customer_ID]],Table1[#All],5,FALSE)</f>
        <v>New Dawnton</v>
      </c>
      <c r="K1301" t="str">
        <f>VLOOKUP(Table7[[#This Row],[Customer_ID]],Table1[#All],6,FALSE)</f>
        <v>Maryland</v>
      </c>
      <c r="L1301" t="str">
        <f>VLOOKUP(Table7[[#This Row],[Customer_ID]],Table1[#All],7,FALSE)</f>
        <v>USA</v>
      </c>
      <c r="M1301" t="str">
        <f>VLOOKUP(Table7[[#This Row],[Customer_ID]],Table1[#All],8,FALSE)</f>
        <v>Gold</v>
      </c>
      <c r="N1301" t="s">
        <v>1712</v>
      </c>
      <c r="O1301" t="str">
        <f>VLOOKUP(Table7[[#This Row],[Product_ID]],Table4_2[#All],3,FALSE)</f>
        <v>Sports</v>
      </c>
      <c r="P1301" t="str">
        <f>VLOOKUP(Table7[[#This Row],[Product_ID]],Table4_2[#All],4,FALSE)</f>
        <v>Fitness</v>
      </c>
      <c r="Q1301">
        <f>VLOOKUP(Table7[[#This Row],[Product_ID]],Table4_2[#All],5,FALSE)</f>
        <v>152.91999999999999</v>
      </c>
      <c r="R1301">
        <f>VLOOKUP(Table7[[#This Row],[Product_ID]],Table4_2[#All],6,FALSE)</f>
        <v>281</v>
      </c>
      <c r="S1301" t="s">
        <v>1779</v>
      </c>
      <c r="T1301" t="str">
        <f>VLOOKUP(Table7[[#This Row],[Store_ID]],Table5[#All],2,FALSE)</f>
        <v>Martinez-Mullins</v>
      </c>
      <c r="U1301" t="str">
        <f>VLOOKUP(Table7[[#This Row],[Store_ID]],Table5[#All],3,FALSE)</f>
        <v>South</v>
      </c>
      <c r="V1301" t="str">
        <f>VLOOKUP(Table7[[#This Row],[Store_ID]],Table5[#All],4,FALSE)</f>
        <v>Williamsfurt</v>
      </c>
      <c r="W1301" t="str">
        <f>VLOOKUP(Table7[[#This Row],[Store_ID]],Table5[#All],5,FALSE)</f>
        <v>Online</v>
      </c>
      <c r="X1301">
        <v>1</v>
      </c>
      <c r="Y1301">
        <v>162.13999999999999</v>
      </c>
      <c r="Z1301">
        <v>7.0000000000000007E-2</v>
      </c>
      <c r="AA1301" t="s">
        <v>1826</v>
      </c>
      <c r="AB1301">
        <v>150.7902</v>
      </c>
    </row>
    <row r="1302" spans="1:28" x14ac:dyDescent="0.25">
      <c r="A1302" t="s">
        <v>3126</v>
      </c>
      <c r="B1302" s="2">
        <v>45478</v>
      </c>
      <c r="C1302" t="s">
        <v>496</v>
      </c>
      <c r="D1302" t="str">
        <f>VLOOKUP(Table7[[#This Row],[Customer_ID]],Table1[#All],2,FALSE)</f>
        <v>Rhonda Young</v>
      </c>
      <c r="E1302">
        <f t="shared" si="61"/>
        <v>5</v>
      </c>
      <c r="F1302">
        <f t="shared" si="62"/>
        <v>7</v>
      </c>
      <c r="G1302">
        <f t="shared" si="63"/>
        <v>2024</v>
      </c>
      <c r="H1302">
        <f>VLOOKUP(Table7[[#This Row],[Customer_ID]],Table1[#All],3,FALSE)</f>
        <v>49</v>
      </c>
      <c r="I1302" t="str">
        <f>VLOOKUP(Table7[[#This Row],[Customer_ID]],Table1[#All],4,FALSE)</f>
        <v>Female</v>
      </c>
      <c r="J1302" t="str">
        <f>VLOOKUP(Table7[[#This Row],[Customer_ID]],Table1[#All],5,FALSE)</f>
        <v>Lake Nathanfort</v>
      </c>
      <c r="K1302" t="str">
        <f>VLOOKUP(Table7[[#This Row],[Customer_ID]],Table1[#All],6,FALSE)</f>
        <v>Alaska</v>
      </c>
      <c r="L1302" t="str">
        <f>VLOOKUP(Table7[[#This Row],[Customer_ID]],Table1[#All],7,FALSE)</f>
        <v>USA</v>
      </c>
      <c r="M1302" t="str">
        <f>VLOOKUP(Table7[[#This Row],[Customer_ID]],Table1[#All],8,FALSE)</f>
        <v>Platinum</v>
      </c>
      <c r="N1302" t="s">
        <v>1740</v>
      </c>
      <c r="O1302" t="str">
        <f>VLOOKUP(Table7[[#This Row],[Product_ID]],Table4_2[#All],3,FALSE)</f>
        <v>Clothing</v>
      </c>
      <c r="P1302" t="str">
        <f>VLOOKUP(Table7[[#This Row],[Product_ID]],Table4_2[#All],4,FALSE)</f>
        <v>Outerwear</v>
      </c>
      <c r="Q1302">
        <f>VLOOKUP(Table7[[#This Row],[Product_ID]],Table4_2[#All],5,FALSE)</f>
        <v>358.47</v>
      </c>
      <c r="R1302">
        <f>VLOOKUP(Table7[[#This Row],[Product_ID]],Table4_2[#All],6,FALSE)</f>
        <v>143</v>
      </c>
      <c r="S1302" t="s">
        <v>1804</v>
      </c>
      <c r="T1302" t="str">
        <f>VLOOKUP(Table7[[#This Row],[Store_ID]],Table5[#All],2,FALSE)</f>
        <v>Frederick-Wright</v>
      </c>
      <c r="U1302" t="str">
        <f>VLOOKUP(Table7[[#This Row],[Store_ID]],Table5[#All],3,FALSE)</f>
        <v>West</v>
      </c>
      <c r="V1302" t="str">
        <f>VLOOKUP(Table7[[#This Row],[Store_ID]],Table5[#All],4,FALSE)</f>
        <v>New Jimmymouth</v>
      </c>
      <c r="W1302" t="str">
        <f>VLOOKUP(Table7[[#This Row],[Store_ID]],Table5[#All],5,FALSE)</f>
        <v>Flagship</v>
      </c>
      <c r="X1302">
        <v>1</v>
      </c>
      <c r="Y1302">
        <v>893.14</v>
      </c>
      <c r="Z1302">
        <v>0.09</v>
      </c>
      <c r="AA1302" t="s">
        <v>1824</v>
      </c>
      <c r="AB1302">
        <v>812.75739999999996</v>
      </c>
    </row>
    <row r="1303" spans="1:28" x14ac:dyDescent="0.25">
      <c r="A1303" t="s">
        <v>3127</v>
      </c>
      <c r="B1303" s="2">
        <v>45528</v>
      </c>
      <c r="C1303" t="s">
        <v>366</v>
      </c>
      <c r="D1303" t="str">
        <f>VLOOKUP(Table7[[#This Row],[Customer_ID]],Table1[#All],2,FALSE)</f>
        <v>Steven Stein</v>
      </c>
      <c r="E1303">
        <f t="shared" si="61"/>
        <v>24</v>
      </c>
      <c r="F1303">
        <f t="shared" si="62"/>
        <v>8</v>
      </c>
      <c r="G1303">
        <f t="shared" si="63"/>
        <v>2024</v>
      </c>
      <c r="H1303">
        <f>VLOOKUP(Table7[[#This Row],[Customer_ID]],Table1[#All],3,FALSE)</f>
        <v>21</v>
      </c>
      <c r="I1303" t="str">
        <f>VLOOKUP(Table7[[#This Row],[Customer_ID]],Table1[#All],4,FALSE)</f>
        <v>Male</v>
      </c>
      <c r="J1303" t="str">
        <f>VLOOKUP(Table7[[#This Row],[Customer_ID]],Table1[#All],5,FALSE)</f>
        <v>West Lauren</v>
      </c>
      <c r="K1303" t="str">
        <f>VLOOKUP(Table7[[#This Row],[Customer_ID]],Table1[#All],6,FALSE)</f>
        <v>Connecticut</v>
      </c>
      <c r="L1303" t="str">
        <f>VLOOKUP(Table7[[#This Row],[Customer_ID]],Table1[#All],7,FALSE)</f>
        <v>USA</v>
      </c>
      <c r="M1303" t="str">
        <f>VLOOKUP(Table7[[#This Row],[Customer_ID]],Table1[#All],8,FALSE)</f>
        <v>Bronze</v>
      </c>
      <c r="N1303" t="s">
        <v>1616</v>
      </c>
      <c r="O1303" t="str">
        <f>VLOOKUP(Table7[[#This Row],[Product_ID]],Table4_2[#All],3,FALSE)</f>
        <v>Electronics</v>
      </c>
      <c r="P1303" t="str">
        <f>VLOOKUP(Table7[[#This Row],[Product_ID]],Table4_2[#All],4,FALSE)</f>
        <v>Computer</v>
      </c>
      <c r="Q1303">
        <f>VLOOKUP(Table7[[#This Row],[Product_ID]],Table4_2[#All],5,FALSE)</f>
        <v>419.28</v>
      </c>
      <c r="R1303">
        <f>VLOOKUP(Table7[[#This Row],[Product_ID]],Table4_2[#All],6,FALSE)</f>
        <v>86</v>
      </c>
      <c r="S1303" t="s">
        <v>1782</v>
      </c>
      <c r="T1303" t="str">
        <f>VLOOKUP(Table7[[#This Row],[Store_ID]],Table5[#All],2,FALSE)</f>
        <v>Bean, Jones and Park</v>
      </c>
      <c r="U1303" t="str">
        <f>VLOOKUP(Table7[[#This Row],[Store_ID]],Table5[#All],3,FALSE)</f>
        <v>West</v>
      </c>
      <c r="V1303" t="str">
        <f>VLOOKUP(Table7[[#This Row],[Store_ID]],Table5[#All],4,FALSE)</f>
        <v>Thompsonborough</v>
      </c>
      <c r="W1303" t="str">
        <f>VLOOKUP(Table7[[#This Row],[Store_ID]],Table5[#All],5,FALSE)</f>
        <v>Online</v>
      </c>
      <c r="X1303">
        <v>4</v>
      </c>
      <c r="Y1303">
        <v>349.07</v>
      </c>
      <c r="Z1303">
        <v>0.28000000000000003</v>
      </c>
      <c r="AA1303" t="s">
        <v>1824</v>
      </c>
      <c r="AB1303">
        <v>1005.3216</v>
      </c>
    </row>
    <row r="1304" spans="1:28" x14ac:dyDescent="0.25">
      <c r="A1304" t="s">
        <v>3128</v>
      </c>
      <c r="B1304" s="2">
        <v>45418</v>
      </c>
      <c r="C1304" t="s">
        <v>899</v>
      </c>
      <c r="D1304" t="str">
        <f>VLOOKUP(Table7[[#This Row],[Customer_ID]],Table1[#All],2,FALSE)</f>
        <v>Bryan Garcia</v>
      </c>
      <c r="E1304">
        <f t="shared" si="61"/>
        <v>6</v>
      </c>
      <c r="F1304">
        <f t="shared" si="62"/>
        <v>5</v>
      </c>
      <c r="G1304">
        <f t="shared" si="63"/>
        <v>2024</v>
      </c>
      <c r="H1304">
        <f>VLOOKUP(Table7[[#This Row],[Customer_ID]],Table1[#All],3,FALSE)</f>
        <v>54</v>
      </c>
      <c r="I1304" t="str">
        <f>VLOOKUP(Table7[[#This Row],[Customer_ID]],Table1[#All],4,FALSE)</f>
        <v>Female</v>
      </c>
      <c r="J1304" t="str">
        <f>VLOOKUP(Table7[[#This Row],[Customer_ID]],Table1[#All],5,FALSE)</f>
        <v>Garciaborough</v>
      </c>
      <c r="K1304" t="str">
        <f>VLOOKUP(Table7[[#This Row],[Customer_ID]],Table1[#All],6,FALSE)</f>
        <v>Wyoming</v>
      </c>
      <c r="L1304" t="str">
        <f>VLOOKUP(Table7[[#This Row],[Customer_ID]],Table1[#All],7,FALSE)</f>
        <v>USA</v>
      </c>
      <c r="M1304" t="str">
        <f>VLOOKUP(Table7[[#This Row],[Customer_ID]],Table1[#All],8,FALSE)</f>
        <v>Silver</v>
      </c>
      <c r="N1304" t="s">
        <v>1710</v>
      </c>
      <c r="O1304" t="str">
        <f>VLOOKUP(Table7[[#This Row],[Product_ID]],Table4_2[#All],3,FALSE)</f>
        <v>Sports</v>
      </c>
      <c r="P1304" t="str">
        <f>VLOOKUP(Table7[[#This Row],[Product_ID]],Table4_2[#All],4,FALSE)</f>
        <v>Equipment</v>
      </c>
      <c r="Q1304">
        <f>VLOOKUP(Table7[[#This Row],[Product_ID]],Table4_2[#All],5,FALSE)</f>
        <v>285.54000000000002</v>
      </c>
      <c r="R1304">
        <f>VLOOKUP(Table7[[#This Row],[Product_ID]],Table4_2[#All],6,FALSE)</f>
        <v>358</v>
      </c>
      <c r="S1304" t="s">
        <v>1797</v>
      </c>
      <c r="T1304" t="str">
        <f>VLOOKUP(Table7[[#This Row],[Store_ID]],Table5[#All],2,FALSE)</f>
        <v>Gardner, Humphrey and Contreras</v>
      </c>
      <c r="U1304" t="str">
        <f>VLOOKUP(Table7[[#This Row],[Store_ID]],Table5[#All],3,FALSE)</f>
        <v>East</v>
      </c>
      <c r="V1304" t="str">
        <f>VLOOKUP(Table7[[#This Row],[Store_ID]],Table5[#All],4,FALSE)</f>
        <v>Johnsonville</v>
      </c>
      <c r="W1304" t="str">
        <f>VLOOKUP(Table7[[#This Row],[Store_ID]],Table5[#All],5,FALSE)</f>
        <v>Flagship</v>
      </c>
      <c r="X1304">
        <v>1</v>
      </c>
      <c r="Y1304">
        <v>747.9</v>
      </c>
      <c r="Z1304">
        <v>0.21</v>
      </c>
      <c r="AA1304" t="s">
        <v>1829</v>
      </c>
      <c r="AB1304">
        <v>590.84100000000001</v>
      </c>
    </row>
    <row r="1305" spans="1:28" x14ac:dyDescent="0.25">
      <c r="A1305" t="s">
        <v>3129</v>
      </c>
      <c r="B1305" s="2">
        <v>45478</v>
      </c>
      <c r="C1305" t="s">
        <v>127</v>
      </c>
      <c r="D1305" t="str">
        <f>VLOOKUP(Table7[[#This Row],[Customer_ID]],Table1[#All],2,FALSE)</f>
        <v>Sarah Vance</v>
      </c>
      <c r="E1305">
        <f t="shared" si="61"/>
        <v>5</v>
      </c>
      <c r="F1305">
        <f t="shared" si="62"/>
        <v>7</v>
      </c>
      <c r="G1305">
        <f t="shared" si="63"/>
        <v>2024</v>
      </c>
      <c r="H1305">
        <f>VLOOKUP(Table7[[#This Row],[Customer_ID]],Table1[#All],3,FALSE)</f>
        <v>41</v>
      </c>
      <c r="I1305" t="str">
        <f>VLOOKUP(Table7[[#This Row],[Customer_ID]],Table1[#All],4,FALSE)</f>
        <v>Male</v>
      </c>
      <c r="J1305" t="str">
        <f>VLOOKUP(Table7[[#This Row],[Customer_ID]],Table1[#All],5,FALSE)</f>
        <v>Johnsonville</v>
      </c>
      <c r="K1305" t="str">
        <f>VLOOKUP(Table7[[#This Row],[Customer_ID]],Table1[#All],6,FALSE)</f>
        <v>Oregon</v>
      </c>
      <c r="L1305" t="str">
        <f>VLOOKUP(Table7[[#This Row],[Customer_ID]],Table1[#All],7,FALSE)</f>
        <v>USA</v>
      </c>
      <c r="M1305" t="str">
        <f>VLOOKUP(Table7[[#This Row],[Customer_ID]],Table1[#All],8,FALSE)</f>
        <v>Silver</v>
      </c>
      <c r="N1305" t="s">
        <v>1710</v>
      </c>
      <c r="O1305" t="str">
        <f>VLOOKUP(Table7[[#This Row],[Product_ID]],Table4_2[#All],3,FALSE)</f>
        <v>Sports</v>
      </c>
      <c r="P1305" t="str">
        <f>VLOOKUP(Table7[[#This Row],[Product_ID]],Table4_2[#All],4,FALSE)</f>
        <v>Equipment</v>
      </c>
      <c r="Q1305">
        <f>VLOOKUP(Table7[[#This Row],[Product_ID]],Table4_2[#All],5,FALSE)</f>
        <v>285.54000000000002</v>
      </c>
      <c r="R1305">
        <f>VLOOKUP(Table7[[#This Row],[Product_ID]],Table4_2[#All],6,FALSE)</f>
        <v>358</v>
      </c>
      <c r="S1305" t="s">
        <v>1776</v>
      </c>
      <c r="T1305" t="str">
        <f>VLOOKUP(Table7[[#This Row],[Store_ID]],Table5[#All],2,FALSE)</f>
        <v>Benson-Elliott</v>
      </c>
      <c r="U1305" t="str">
        <f>VLOOKUP(Table7[[#This Row],[Store_ID]],Table5[#All],3,FALSE)</f>
        <v>East</v>
      </c>
      <c r="V1305" t="str">
        <f>VLOOKUP(Table7[[#This Row],[Store_ID]],Table5[#All],4,FALSE)</f>
        <v>Port Josephberg</v>
      </c>
      <c r="W1305" t="str">
        <f>VLOOKUP(Table7[[#This Row],[Store_ID]],Table5[#All],5,FALSE)</f>
        <v>Online</v>
      </c>
      <c r="X1305">
        <v>3</v>
      </c>
      <c r="Y1305">
        <v>438.92</v>
      </c>
      <c r="Z1305">
        <v>0.21</v>
      </c>
      <c r="AA1305" t="s">
        <v>1824</v>
      </c>
      <c r="AB1305">
        <v>1040.2403999999999</v>
      </c>
    </row>
    <row r="1306" spans="1:28" x14ac:dyDescent="0.25">
      <c r="A1306" t="s">
        <v>3130</v>
      </c>
      <c r="B1306" s="2">
        <v>45232</v>
      </c>
      <c r="C1306" t="s">
        <v>425</v>
      </c>
      <c r="D1306" t="str">
        <f>VLOOKUP(Table7[[#This Row],[Customer_ID]],Table1[#All],2,FALSE)</f>
        <v>Erin Hopkins</v>
      </c>
      <c r="E1306">
        <f t="shared" si="61"/>
        <v>2</v>
      </c>
      <c r="F1306">
        <f t="shared" si="62"/>
        <v>11</v>
      </c>
      <c r="G1306">
        <f t="shared" si="63"/>
        <v>2023</v>
      </c>
      <c r="H1306">
        <f>VLOOKUP(Table7[[#This Row],[Customer_ID]],Table1[#All],3,FALSE)</f>
        <v>40</v>
      </c>
      <c r="I1306" t="str">
        <f>VLOOKUP(Table7[[#This Row],[Customer_ID]],Table1[#All],4,FALSE)</f>
        <v>Male</v>
      </c>
      <c r="J1306" t="str">
        <f>VLOOKUP(Table7[[#This Row],[Customer_ID]],Table1[#All],5,FALSE)</f>
        <v>North Sabrina</v>
      </c>
      <c r="K1306" t="str">
        <f>VLOOKUP(Table7[[#This Row],[Customer_ID]],Table1[#All],6,FALSE)</f>
        <v>Iowa</v>
      </c>
      <c r="L1306" t="str">
        <f>VLOOKUP(Table7[[#This Row],[Customer_ID]],Table1[#All],7,FALSE)</f>
        <v>USA</v>
      </c>
      <c r="M1306" t="str">
        <f>VLOOKUP(Table7[[#This Row],[Customer_ID]],Table1[#All],8,FALSE)</f>
        <v>Silver</v>
      </c>
      <c r="N1306" t="s">
        <v>1702</v>
      </c>
      <c r="O1306" t="str">
        <f>VLOOKUP(Table7[[#This Row],[Product_ID]],Table4_2[#All],3,FALSE)</f>
        <v>Electronics</v>
      </c>
      <c r="P1306" t="str">
        <f>VLOOKUP(Table7[[#This Row],[Product_ID]],Table4_2[#All],4,FALSE)</f>
        <v>Appliances</v>
      </c>
      <c r="Q1306">
        <f>VLOOKUP(Table7[[#This Row],[Product_ID]],Table4_2[#All],5,FALSE)</f>
        <v>480.9</v>
      </c>
      <c r="R1306">
        <f>VLOOKUP(Table7[[#This Row],[Product_ID]],Table4_2[#All],6,FALSE)</f>
        <v>104</v>
      </c>
      <c r="S1306" t="s">
        <v>1769</v>
      </c>
      <c r="T1306" t="str">
        <f>VLOOKUP(Table7[[#This Row],[Store_ID]],Table5[#All],2,FALSE)</f>
        <v>Alexander Group</v>
      </c>
      <c r="U1306" t="str">
        <f>VLOOKUP(Table7[[#This Row],[Store_ID]],Table5[#All],3,FALSE)</f>
        <v>South</v>
      </c>
      <c r="V1306" t="str">
        <f>VLOOKUP(Table7[[#This Row],[Store_ID]],Table5[#All],4,FALSE)</f>
        <v>Port Sharon</v>
      </c>
      <c r="W1306" t="str">
        <f>VLOOKUP(Table7[[#This Row],[Store_ID]],Table5[#All],5,FALSE)</f>
        <v>Online</v>
      </c>
      <c r="X1306">
        <v>4</v>
      </c>
      <c r="Y1306">
        <v>665.38</v>
      </c>
      <c r="Z1306">
        <v>0.18</v>
      </c>
      <c r="AA1306" t="s">
        <v>1824</v>
      </c>
      <c r="AB1306">
        <v>2182.4463999999998</v>
      </c>
    </row>
    <row r="1307" spans="1:28" x14ac:dyDescent="0.25">
      <c r="A1307" t="s">
        <v>3131</v>
      </c>
      <c r="B1307" s="2">
        <v>45616</v>
      </c>
      <c r="C1307" t="s">
        <v>23</v>
      </c>
      <c r="D1307" t="str">
        <f>VLOOKUP(Table7[[#This Row],[Customer_ID]],Table1[#All],2,FALSE)</f>
        <v>jeremy harris</v>
      </c>
      <c r="E1307">
        <f t="shared" si="61"/>
        <v>20</v>
      </c>
      <c r="F1307">
        <f t="shared" si="62"/>
        <v>11</v>
      </c>
      <c r="G1307">
        <f t="shared" si="63"/>
        <v>2024</v>
      </c>
      <c r="H1307">
        <f>VLOOKUP(Table7[[#This Row],[Customer_ID]],Table1[#All],3,FALSE)</f>
        <v>59</v>
      </c>
      <c r="I1307" t="str">
        <f>VLOOKUP(Table7[[#This Row],[Customer_ID]],Table1[#All],4,FALSE)</f>
        <v>Female</v>
      </c>
      <c r="J1307" t="str">
        <f>VLOOKUP(Table7[[#This Row],[Customer_ID]],Table1[#All],5,FALSE)</f>
        <v>Thomastown</v>
      </c>
      <c r="K1307" t="str">
        <f>VLOOKUP(Table7[[#This Row],[Customer_ID]],Table1[#All],6,FALSE)</f>
        <v>Ohio</v>
      </c>
      <c r="L1307" t="str">
        <f>VLOOKUP(Table7[[#This Row],[Customer_ID]],Table1[#All],7,FALSE)</f>
        <v>USA</v>
      </c>
      <c r="M1307" t="str">
        <f>VLOOKUP(Table7[[#This Row],[Customer_ID]],Table1[#All],8,FALSE)</f>
        <v>Bronze</v>
      </c>
      <c r="N1307" t="s">
        <v>1668</v>
      </c>
      <c r="O1307" t="str">
        <f>VLOOKUP(Table7[[#This Row],[Product_ID]],Table4_2[#All],3,FALSE)</f>
        <v>Beauty</v>
      </c>
      <c r="P1307" t="str">
        <f>VLOOKUP(Table7[[#This Row],[Product_ID]],Table4_2[#All],4,FALSE)</f>
        <v>Fragrance</v>
      </c>
      <c r="Q1307">
        <f>VLOOKUP(Table7[[#This Row],[Product_ID]],Table4_2[#All],5,FALSE)</f>
        <v>482.75</v>
      </c>
      <c r="R1307">
        <f>VLOOKUP(Table7[[#This Row],[Product_ID]],Table4_2[#All],6,FALSE)</f>
        <v>444</v>
      </c>
      <c r="S1307" t="s">
        <v>1810</v>
      </c>
      <c r="T1307" t="str">
        <f>VLOOKUP(Table7[[#This Row],[Store_ID]],Table5[#All],2,FALSE)</f>
        <v>Guerrero-Schmitt</v>
      </c>
      <c r="U1307" t="str">
        <f>VLOOKUP(Table7[[#This Row],[Store_ID]],Table5[#All],3,FALSE)</f>
        <v>East</v>
      </c>
      <c r="V1307" t="str">
        <f>VLOOKUP(Table7[[#This Row],[Store_ID]],Table5[#All],4,FALSE)</f>
        <v>East Stevechester</v>
      </c>
      <c r="W1307" t="str">
        <f>VLOOKUP(Table7[[#This Row],[Store_ID]],Table5[#All],5,FALSE)</f>
        <v>Flagship</v>
      </c>
      <c r="X1307">
        <v>1</v>
      </c>
      <c r="Y1307">
        <v>146.49</v>
      </c>
      <c r="Z1307">
        <v>0.28000000000000003</v>
      </c>
      <c r="AA1307" t="s">
        <v>1824</v>
      </c>
      <c r="AB1307">
        <v>105.47280000000001</v>
      </c>
    </row>
    <row r="1308" spans="1:28" x14ac:dyDescent="0.25">
      <c r="A1308" t="s">
        <v>3132</v>
      </c>
      <c r="B1308" s="2">
        <v>45774</v>
      </c>
      <c r="C1308" t="s">
        <v>472</v>
      </c>
      <c r="D1308" t="str">
        <f>VLOOKUP(Table7[[#This Row],[Customer_ID]],Table1[#All],2,FALSE)</f>
        <v>Brian Holder</v>
      </c>
      <c r="E1308">
        <f t="shared" si="61"/>
        <v>27</v>
      </c>
      <c r="F1308">
        <f t="shared" si="62"/>
        <v>4</v>
      </c>
      <c r="G1308">
        <f t="shared" si="63"/>
        <v>2025</v>
      </c>
      <c r="H1308">
        <f>VLOOKUP(Table7[[#This Row],[Customer_ID]],Table1[#All],3,FALSE)</f>
        <v>32</v>
      </c>
      <c r="I1308" t="str">
        <f>VLOOKUP(Table7[[#This Row],[Customer_ID]],Table1[#All],4,FALSE)</f>
        <v>Male</v>
      </c>
      <c r="J1308" t="str">
        <f>VLOOKUP(Table7[[#This Row],[Customer_ID]],Table1[#All],5,FALSE)</f>
        <v>Port Travis</v>
      </c>
      <c r="K1308" t="str">
        <f>VLOOKUP(Table7[[#This Row],[Customer_ID]],Table1[#All],6,FALSE)</f>
        <v>Utah</v>
      </c>
      <c r="L1308" t="str">
        <f>VLOOKUP(Table7[[#This Row],[Customer_ID]],Table1[#All],7,FALSE)</f>
        <v>USA</v>
      </c>
      <c r="M1308" t="str">
        <f>VLOOKUP(Table7[[#This Row],[Customer_ID]],Table1[#All],8,FALSE)</f>
        <v>Bronze</v>
      </c>
      <c r="N1308" t="s">
        <v>1624</v>
      </c>
      <c r="O1308" t="str">
        <f>VLOOKUP(Table7[[#This Row],[Product_ID]],Table4_2[#All],3,FALSE)</f>
        <v>Sports</v>
      </c>
      <c r="P1308" t="str">
        <f>VLOOKUP(Table7[[#This Row],[Product_ID]],Table4_2[#All],4,FALSE)</f>
        <v>Outdoor</v>
      </c>
      <c r="Q1308">
        <f>VLOOKUP(Table7[[#This Row],[Product_ID]],Table4_2[#All],5,FALSE)</f>
        <v>135.61000000000001</v>
      </c>
      <c r="R1308">
        <f>VLOOKUP(Table7[[#This Row],[Product_ID]],Table4_2[#All],6,FALSE)</f>
        <v>394</v>
      </c>
      <c r="S1308" t="s">
        <v>1801</v>
      </c>
      <c r="T1308" t="str">
        <f>VLOOKUP(Table7[[#This Row],[Store_ID]],Table5[#All],2,FALSE)</f>
        <v>Shelton PLC</v>
      </c>
      <c r="U1308" t="str">
        <f>VLOOKUP(Table7[[#This Row],[Store_ID]],Table5[#All],3,FALSE)</f>
        <v>North</v>
      </c>
      <c r="V1308" t="str">
        <f>VLOOKUP(Table7[[#This Row],[Store_ID]],Table5[#All],4,FALSE)</f>
        <v>East Jenniferstad</v>
      </c>
      <c r="W1308" t="str">
        <f>VLOOKUP(Table7[[#This Row],[Store_ID]],Table5[#All],5,FALSE)</f>
        <v>Flagship</v>
      </c>
      <c r="X1308">
        <v>2</v>
      </c>
      <c r="Y1308">
        <v>235.39</v>
      </c>
      <c r="Z1308">
        <v>0.27</v>
      </c>
      <c r="AA1308" t="s">
        <v>1829</v>
      </c>
      <c r="AB1308">
        <v>343.6694</v>
      </c>
    </row>
    <row r="1309" spans="1:28" x14ac:dyDescent="0.25">
      <c r="A1309" t="s">
        <v>3133</v>
      </c>
      <c r="B1309" s="2">
        <v>45651</v>
      </c>
      <c r="C1309" t="s">
        <v>118</v>
      </c>
      <c r="D1309" t="str">
        <f>VLOOKUP(Table7[[#This Row],[Customer_ID]],Table1[#All],2,FALSE)</f>
        <v>Joshua Ryan</v>
      </c>
      <c r="E1309">
        <f t="shared" si="61"/>
        <v>25</v>
      </c>
      <c r="F1309">
        <f t="shared" si="62"/>
        <v>12</v>
      </c>
      <c r="G1309">
        <f t="shared" si="63"/>
        <v>2024</v>
      </c>
      <c r="H1309">
        <f>VLOOKUP(Table7[[#This Row],[Customer_ID]],Table1[#All],3,FALSE)</f>
        <v>27</v>
      </c>
      <c r="I1309" t="str">
        <f>VLOOKUP(Table7[[#This Row],[Customer_ID]],Table1[#All],4,FALSE)</f>
        <v>Female</v>
      </c>
      <c r="J1309" t="str">
        <f>VLOOKUP(Table7[[#This Row],[Customer_ID]],Table1[#All],5,FALSE)</f>
        <v>New David</v>
      </c>
      <c r="K1309" t="str">
        <f>VLOOKUP(Table7[[#This Row],[Customer_ID]],Table1[#All],6,FALSE)</f>
        <v>New Jersey</v>
      </c>
      <c r="L1309" t="str">
        <f>VLOOKUP(Table7[[#This Row],[Customer_ID]],Table1[#All],7,FALSE)</f>
        <v>USA</v>
      </c>
      <c r="M1309" t="str">
        <f>VLOOKUP(Table7[[#This Row],[Customer_ID]],Table1[#All],8,FALSE)</f>
        <v>Platinum</v>
      </c>
      <c r="N1309" t="s">
        <v>1670</v>
      </c>
      <c r="O1309" t="str">
        <f>VLOOKUP(Table7[[#This Row],[Product_ID]],Table4_2[#All],3,FALSE)</f>
        <v>Sports</v>
      </c>
      <c r="P1309" t="str">
        <f>VLOOKUP(Table7[[#This Row],[Product_ID]],Table4_2[#All],4,FALSE)</f>
        <v>Equipment</v>
      </c>
      <c r="Q1309">
        <f>VLOOKUP(Table7[[#This Row],[Product_ID]],Table4_2[#All],5,FALSE)</f>
        <v>103.45</v>
      </c>
      <c r="R1309">
        <f>VLOOKUP(Table7[[#This Row],[Product_ID]],Table4_2[#All],6,FALSE)</f>
        <v>465</v>
      </c>
      <c r="S1309" t="s">
        <v>1773</v>
      </c>
      <c r="T1309" t="str">
        <f>VLOOKUP(Table7[[#This Row],[Store_ID]],Table5[#All],2,FALSE)</f>
        <v>Gray Ltd</v>
      </c>
      <c r="U1309" t="str">
        <f>VLOOKUP(Table7[[#This Row],[Store_ID]],Table5[#All],3,FALSE)</f>
        <v>North</v>
      </c>
      <c r="V1309" t="str">
        <f>VLOOKUP(Table7[[#This Row],[Store_ID]],Table5[#All],4,FALSE)</f>
        <v>New Michaelchester</v>
      </c>
      <c r="W1309" t="str">
        <f>VLOOKUP(Table7[[#This Row],[Store_ID]],Table5[#All],5,FALSE)</f>
        <v>Outlet</v>
      </c>
      <c r="X1309">
        <v>3</v>
      </c>
      <c r="Y1309">
        <v>38.07</v>
      </c>
      <c r="Z1309">
        <v>0.09</v>
      </c>
      <c r="AA1309" t="s">
        <v>1826</v>
      </c>
      <c r="AB1309">
        <v>103.9311</v>
      </c>
    </row>
    <row r="1310" spans="1:28" x14ac:dyDescent="0.25">
      <c r="A1310" t="s">
        <v>3134</v>
      </c>
      <c r="B1310" s="2">
        <v>45902</v>
      </c>
      <c r="C1310" t="s">
        <v>1254</v>
      </c>
      <c r="D1310" t="str">
        <f>VLOOKUP(Table7[[#This Row],[Customer_ID]],Table1[#All],2,FALSE)</f>
        <v>Justin Ingram</v>
      </c>
      <c r="E1310">
        <f t="shared" si="61"/>
        <v>2</v>
      </c>
      <c r="F1310">
        <f t="shared" si="62"/>
        <v>9</v>
      </c>
      <c r="G1310">
        <f t="shared" si="63"/>
        <v>2025</v>
      </c>
      <c r="H1310">
        <f>VLOOKUP(Table7[[#This Row],[Customer_ID]],Table1[#All],3,FALSE)</f>
        <v>34</v>
      </c>
      <c r="I1310" t="str">
        <f>VLOOKUP(Table7[[#This Row],[Customer_ID]],Table1[#All],4,FALSE)</f>
        <v>Male</v>
      </c>
      <c r="J1310" t="str">
        <f>VLOOKUP(Table7[[#This Row],[Customer_ID]],Table1[#All],5,FALSE)</f>
        <v>Lake Lisaland</v>
      </c>
      <c r="K1310" t="str">
        <f>VLOOKUP(Table7[[#This Row],[Customer_ID]],Table1[#All],6,FALSE)</f>
        <v>Louisiana</v>
      </c>
      <c r="L1310" t="str">
        <f>VLOOKUP(Table7[[#This Row],[Customer_ID]],Table1[#All],7,FALSE)</f>
        <v>USA</v>
      </c>
      <c r="M1310" t="str">
        <f>VLOOKUP(Table7[[#This Row],[Customer_ID]],Table1[#All],8,FALSE)</f>
        <v>Bronze</v>
      </c>
      <c r="N1310" t="s">
        <v>1616</v>
      </c>
      <c r="O1310" t="str">
        <f>VLOOKUP(Table7[[#This Row],[Product_ID]],Table4_2[#All],3,FALSE)</f>
        <v>Electronics</v>
      </c>
      <c r="P1310" t="str">
        <f>VLOOKUP(Table7[[#This Row],[Product_ID]],Table4_2[#All],4,FALSE)</f>
        <v>Computer</v>
      </c>
      <c r="Q1310">
        <f>VLOOKUP(Table7[[#This Row],[Product_ID]],Table4_2[#All],5,FALSE)</f>
        <v>419.28</v>
      </c>
      <c r="R1310">
        <f>VLOOKUP(Table7[[#This Row],[Product_ID]],Table4_2[#All],6,FALSE)</f>
        <v>86</v>
      </c>
      <c r="S1310" t="s">
        <v>1769</v>
      </c>
      <c r="T1310" t="str">
        <f>VLOOKUP(Table7[[#This Row],[Store_ID]],Table5[#All],2,FALSE)</f>
        <v>Alexander Group</v>
      </c>
      <c r="U1310" t="str">
        <f>VLOOKUP(Table7[[#This Row],[Store_ID]],Table5[#All],3,FALSE)</f>
        <v>South</v>
      </c>
      <c r="V1310" t="str">
        <f>VLOOKUP(Table7[[#This Row],[Store_ID]],Table5[#All],4,FALSE)</f>
        <v>Port Sharon</v>
      </c>
      <c r="W1310" t="str">
        <f>VLOOKUP(Table7[[#This Row],[Store_ID]],Table5[#All],5,FALSE)</f>
        <v>Online</v>
      </c>
      <c r="X1310">
        <v>2</v>
      </c>
      <c r="Y1310">
        <v>511.7</v>
      </c>
      <c r="Z1310">
        <v>0.12</v>
      </c>
      <c r="AA1310" t="s">
        <v>1829</v>
      </c>
      <c r="AB1310">
        <v>900.59199999999998</v>
      </c>
    </row>
    <row r="1311" spans="1:28" x14ac:dyDescent="0.25">
      <c r="A1311" t="s">
        <v>3135</v>
      </c>
      <c r="B1311" s="2">
        <v>45401</v>
      </c>
      <c r="C1311" t="s">
        <v>332</v>
      </c>
      <c r="D1311" t="str">
        <f>VLOOKUP(Table7[[#This Row],[Customer_ID]],Table1[#All],2,FALSE)</f>
        <v>Robert Jackson</v>
      </c>
      <c r="E1311">
        <f t="shared" si="61"/>
        <v>19</v>
      </c>
      <c r="F1311">
        <f t="shared" si="62"/>
        <v>4</v>
      </c>
      <c r="G1311">
        <f t="shared" si="63"/>
        <v>2024</v>
      </c>
      <c r="H1311">
        <f>VLOOKUP(Table7[[#This Row],[Customer_ID]],Table1[#All],3,FALSE)</f>
        <v>44</v>
      </c>
      <c r="I1311" t="str">
        <f>VLOOKUP(Table7[[#This Row],[Customer_ID]],Table1[#All],4,FALSE)</f>
        <v>Female</v>
      </c>
      <c r="J1311" t="str">
        <f>VLOOKUP(Table7[[#This Row],[Customer_ID]],Table1[#All],5,FALSE)</f>
        <v>Lake Brandy</v>
      </c>
      <c r="K1311" t="str">
        <f>VLOOKUP(Table7[[#This Row],[Customer_ID]],Table1[#All],6,FALSE)</f>
        <v>Tennessee</v>
      </c>
      <c r="L1311" t="str">
        <f>VLOOKUP(Table7[[#This Row],[Customer_ID]],Table1[#All],7,FALSE)</f>
        <v>USA</v>
      </c>
      <c r="M1311" t="str">
        <f>VLOOKUP(Table7[[#This Row],[Customer_ID]],Table1[#All],8,FALSE)</f>
        <v>Platinum</v>
      </c>
      <c r="N1311" t="s">
        <v>1698</v>
      </c>
      <c r="O1311" t="str">
        <f>VLOOKUP(Table7[[#This Row],[Product_ID]],Table4_2[#All],3,FALSE)</f>
        <v>Clothing</v>
      </c>
      <c r="P1311" t="str">
        <f>VLOOKUP(Table7[[#This Row],[Product_ID]],Table4_2[#All],4,FALSE)</f>
        <v>Footwear</v>
      </c>
      <c r="Q1311">
        <f>VLOOKUP(Table7[[#This Row],[Product_ID]],Table4_2[#All],5,FALSE)</f>
        <v>158.13999999999999</v>
      </c>
      <c r="R1311">
        <f>VLOOKUP(Table7[[#This Row],[Product_ID]],Table4_2[#All],6,FALSE)</f>
        <v>82</v>
      </c>
      <c r="S1311" t="s">
        <v>1782</v>
      </c>
      <c r="T1311" t="str">
        <f>VLOOKUP(Table7[[#This Row],[Store_ID]],Table5[#All],2,FALSE)</f>
        <v>Bean, Jones and Park</v>
      </c>
      <c r="U1311" t="str">
        <f>VLOOKUP(Table7[[#This Row],[Store_ID]],Table5[#All],3,FALSE)</f>
        <v>West</v>
      </c>
      <c r="V1311" t="str">
        <f>VLOOKUP(Table7[[#This Row],[Store_ID]],Table5[#All],4,FALSE)</f>
        <v>Thompsonborough</v>
      </c>
      <c r="W1311" t="str">
        <f>VLOOKUP(Table7[[#This Row],[Store_ID]],Table5[#All],5,FALSE)</f>
        <v>Online</v>
      </c>
      <c r="X1311">
        <v>4</v>
      </c>
      <c r="Y1311">
        <v>488.72</v>
      </c>
      <c r="Z1311">
        <v>0.23</v>
      </c>
      <c r="AA1311" t="s">
        <v>1826</v>
      </c>
      <c r="AB1311">
        <v>1505.2575999999999</v>
      </c>
    </row>
    <row r="1312" spans="1:28" x14ac:dyDescent="0.25">
      <c r="A1312" t="s">
        <v>3136</v>
      </c>
      <c r="B1312" s="2">
        <v>45717</v>
      </c>
      <c r="C1312" t="s">
        <v>1220</v>
      </c>
      <c r="D1312" t="str">
        <f>VLOOKUP(Table7[[#This Row],[Customer_ID]],Table1[#All],2,FALSE)</f>
        <v>Heidi Tyler</v>
      </c>
      <c r="E1312">
        <f t="shared" si="61"/>
        <v>1</v>
      </c>
      <c r="F1312">
        <f t="shared" si="62"/>
        <v>3</v>
      </c>
      <c r="G1312">
        <f t="shared" si="63"/>
        <v>2025</v>
      </c>
      <c r="H1312">
        <f>VLOOKUP(Table7[[#This Row],[Customer_ID]],Table1[#All],3,FALSE)</f>
        <v>40</v>
      </c>
      <c r="I1312" t="str">
        <f>VLOOKUP(Table7[[#This Row],[Customer_ID]],Table1[#All],4,FALSE)</f>
        <v>Female</v>
      </c>
      <c r="J1312" t="str">
        <f>VLOOKUP(Table7[[#This Row],[Customer_ID]],Table1[#All],5,FALSE)</f>
        <v>Dawnstad</v>
      </c>
      <c r="K1312" t="str">
        <f>VLOOKUP(Table7[[#This Row],[Customer_ID]],Table1[#All],6,FALSE)</f>
        <v>Oregon</v>
      </c>
      <c r="L1312" t="str">
        <f>VLOOKUP(Table7[[#This Row],[Customer_ID]],Table1[#All],7,FALSE)</f>
        <v>USA</v>
      </c>
      <c r="M1312" t="str">
        <f>VLOOKUP(Table7[[#This Row],[Customer_ID]],Table1[#All],8,FALSE)</f>
        <v>Bronze</v>
      </c>
      <c r="N1312" t="s">
        <v>1648</v>
      </c>
      <c r="O1312" t="str">
        <f>VLOOKUP(Table7[[#This Row],[Product_ID]],Table4_2[#All],3,FALSE)</f>
        <v>Sports</v>
      </c>
      <c r="P1312" t="str">
        <f>VLOOKUP(Table7[[#This Row],[Product_ID]],Table4_2[#All],4,FALSE)</f>
        <v>Fitness</v>
      </c>
      <c r="Q1312">
        <f>VLOOKUP(Table7[[#This Row],[Product_ID]],Table4_2[#All],5,FALSE)</f>
        <v>190.29</v>
      </c>
      <c r="R1312">
        <f>VLOOKUP(Table7[[#This Row],[Product_ID]],Table4_2[#All],6,FALSE)</f>
        <v>260</v>
      </c>
      <c r="S1312" t="s">
        <v>1794</v>
      </c>
      <c r="T1312" t="str">
        <f>VLOOKUP(Table7[[#This Row],[Store_ID]],Table5[#All],2,FALSE)</f>
        <v>Thomas, Bridges and Harris</v>
      </c>
      <c r="U1312" t="str">
        <f>VLOOKUP(Table7[[#This Row],[Store_ID]],Table5[#All],3,FALSE)</f>
        <v>North</v>
      </c>
      <c r="V1312" t="str">
        <f>VLOOKUP(Table7[[#This Row],[Store_ID]],Table5[#All],4,FALSE)</f>
        <v>Sabrinatown</v>
      </c>
      <c r="W1312" t="str">
        <f>VLOOKUP(Table7[[#This Row],[Store_ID]],Table5[#All],5,FALSE)</f>
        <v>Online</v>
      </c>
      <c r="X1312">
        <v>2</v>
      </c>
      <c r="Y1312">
        <v>520.45000000000005</v>
      </c>
      <c r="Z1312">
        <v>0.11</v>
      </c>
      <c r="AA1312" t="s">
        <v>1829</v>
      </c>
      <c r="AB1312">
        <v>926.40100000000007</v>
      </c>
    </row>
    <row r="1313" spans="1:28" x14ac:dyDescent="0.25">
      <c r="A1313" t="s">
        <v>3137</v>
      </c>
      <c r="B1313" s="2">
        <v>45376</v>
      </c>
      <c r="C1313" t="s">
        <v>1340</v>
      </c>
      <c r="D1313" t="str">
        <f>VLOOKUP(Table7[[#This Row],[Customer_ID]],Table1[#All],2,FALSE)</f>
        <v>Summer Weiss</v>
      </c>
      <c r="E1313">
        <f t="shared" si="61"/>
        <v>25</v>
      </c>
      <c r="F1313">
        <f t="shared" si="62"/>
        <v>3</v>
      </c>
      <c r="G1313">
        <f t="shared" si="63"/>
        <v>2024</v>
      </c>
      <c r="H1313">
        <f>VLOOKUP(Table7[[#This Row],[Customer_ID]],Table1[#All],3,FALSE)</f>
        <v>37</v>
      </c>
      <c r="I1313" t="str">
        <f>VLOOKUP(Table7[[#This Row],[Customer_ID]],Table1[#All],4,FALSE)</f>
        <v>Male</v>
      </c>
      <c r="J1313" t="str">
        <f>VLOOKUP(Table7[[#This Row],[Customer_ID]],Table1[#All],5,FALSE)</f>
        <v>Phyllisport</v>
      </c>
      <c r="K1313" t="str">
        <f>VLOOKUP(Table7[[#This Row],[Customer_ID]],Table1[#All],6,FALSE)</f>
        <v>New Jersey</v>
      </c>
      <c r="L1313" t="str">
        <f>VLOOKUP(Table7[[#This Row],[Customer_ID]],Table1[#All],7,FALSE)</f>
        <v>USA</v>
      </c>
      <c r="M1313" t="str">
        <f>VLOOKUP(Table7[[#This Row],[Customer_ID]],Table1[#All],8,FALSE)</f>
        <v>Bronze</v>
      </c>
      <c r="N1313" t="s">
        <v>1644</v>
      </c>
      <c r="O1313" t="str">
        <f>VLOOKUP(Table7[[#This Row],[Product_ID]],Table4_2[#All],3,FALSE)</f>
        <v>Electronics</v>
      </c>
      <c r="P1313" t="str">
        <f>VLOOKUP(Table7[[#This Row],[Product_ID]],Table4_2[#All],4,FALSE)</f>
        <v>Accessories</v>
      </c>
      <c r="Q1313">
        <f>VLOOKUP(Table7[[#This Row],[Product_ID]],Table4_2[#All],5,FALSE)</f>
        <v>177.98</v>
      </c>
      <c r="R1313">
        <f>VLOOKUP(Table7[[#This Row],[Product_ID]],Table4_2[#All],6,FALSE)</f>
        <v>103</v>
      </c>
      <c r="S1313" t="s">
        <v>1773</v>
      </c>
      <c r="T1313" t="str">
        <f>VLOOKUP(Table7[[#This Row],[Store_ID]],Table5[#All],2,FALSE)</f>
        <v>Gray Ltd</v>
      </c>
      <c r="U1313" t="str">
        <f>VLOOKUP(Table7[[#This Row],[Store_ID]],Table5[#All],3,FALSE)</f>
        <v>North</v>
      </c>
      <c r="V1313" t="str">
        <f>VLOOKUP(Table7[[#This Row],[Store_ID]],Table5[#All],4,FALSE)</f>
        <v>New Michaelchester</v>
      </c>
      <c r="W1313" t="str">
        <f>VLOOKUP(Table7[[#This Row],[Store_ID]],Table5[#All],5,FALSE)</f>
        <v>Outlet</v>
      </c>
      <c r="X1313">
        <v>1</v>
      </c>
      <c r="Y1313">
        <v>340.9</v>
      </c>
      <c r="Z1313">
        <v>0.28999999999999998</v>
      </c>
      <c r="AA1313" t="s">
        <v>1824</v>
      </c>
      <c r="AB1313">
        <v>242.03899999999999</v>
      </c>
    </row>
    <row r="1314" spans="1:28" x14ac:dyDescent="0.25">
      <c r="A1314" t="s">
        <v>3138</v>
      </c>
      <c r="B1314" s="2">
        <v>45576</v>
      </c>
      <c r="C1314" t="s">
        <v>1086</v>
      </c>
      <c r="D1314" t="str">
        <f>VLOOKUP(Table7[[#This Row],[Customer_ID]],Table1[#All],2,FALSE)</f>
        <v>John Jordan</v>
      </c>
      <c r="E1314">
        <f t="shared" si="61"/>
        <v>11</v>
      </c>
      <c r="F1314">
        <f t="shared" si="62"/>
        <v>10</v>
      </c>
      <c r="G1314">
        <f t="shared" si="63"/>
        <v>2024</v>
      </c>
      <c r="H1314">
        <f>VLOOKUP(Table7[[#This Row],[Customer_ID]],Table1[#All],3,FALSE)</f>
        <v>58</v>
      </c>
      <c r="I1314" t="str">
        <f>VLOOKUP(Table7[[#This Row],[Customer_ID]],Table1[#All],4,FALSE)</f>
        <v>Female</v>
      </c>
      <c r="J1314" t="str">
        <f>VLOOKUP(Table7[[#This Row],[Customer_ID]],Table1[#All],5,FALSE)</f>
        <v>Port Crystalberg</v>
      </c>
      <c r="K1314" t="str">
        <f>VLOOKUP(Table7[[#This Row],[Customer_ID]],Table1[#All],6,FALSE)</f>
        <v>Tennessee</v>
      </c>
      <c r="L1314" t="str">
        <f>VLOOKUP(Table7[[#This Row],[Customer_ID]],Table1[#All],7,FALSE)</f>
        <v>USA</v>
      </c>
      <c r="M1314" t="str">
        <f>VLOOKUP(Table7[[#This Row],[Customer_ID]],Table1[#All],8,FALSE)</f>
        <v>Platinum</v>
      </c>
      <c r="N1314" t="s">
        <v>1610</v>
      </c>
      <c r="O1314" t="str">
        <f>VLOOKUP(Table7[[#This Row],[Product_ID]],Table4_2[#All],3,FALSE)</f>
        <v>Sports</v>
      </c>
      <c r="P1314" t="str">
        <f>VLOOKUP(Table7[[#This Row],[Product_ID]],Table4_2[#All],4,FALSE)</f>
        <v>Team Sports</v>
      </c>
      <c r="Q1314">
        <f>VLOOKUP(Table7[[#This Row],[Product_ID]],Table4_2[#All],5,FALSE)</f>
        <v>204.39</v>
      </c>
      <c r="R1314">
        <f>VLOOKUP(Table7[[#This Row],[Product_ID]],Table4_2[#All],6,FALSE)</f>
        <v>281</v>
      </c>
      <c r="S1314" t="s">
        <v>1782</v>
      </c>
      <c r="T1314" t="str">
        <f>VLOOKUP(Table7[[#This Row],[Store_ID]],Table5[#All],2,FALSE)</f>
        <v>Bean, Jones and Park</v>
      </c>
      <c r="U1314" t="str">
        <f>VLOOKUP(Table7[[#This Row],[Store_ID]],Table5[#All],3,FALSE)</f>
        <v>West</v>
      </c>
      <c r="V1314" t="str">
        <f>VLOOKUP(Table7[[#This Row],[Store_ID]],Table5[#All],4,FALSE)</f>
        <v>Thompsonborough</v>
      </c>
      <c r="W1314" t="str">
        <f>VLOOKUP(Table7[[#This Row],[Store_ID]],Table5[#All],5,FALSE)</f>
        <v>Online</v>
      </c>
      <c r="X1314">
        <v>3</v>
      </c>
      <c r="Y1314">
        <v>653.59</v>
      </c>
      <c r="Z1314">
        <v>0.17</v>
      </c>
      <c r="AA1314" t="s">
        <v>1829</v>
      </c>
      <c r="AB1314">
        <v>1627.4391000000001</v>
      </c>
    </row>
    <row r="1315" spans="1:28" x14ac:dyDescent="0.25">
      <c r="A1315" t="s">
        <v>3139</v>
      </c>
      <c r="B1315" s="2">
        <v>45906</v>
      </c>
      <c r="C1315" t="s">
        <v>93</v>
      </c>
      <c r="D1315" t="str">
        <f>VLOOKUP(Table7[[#This Row],[Customer_ID]],Table1[#All],2,FALSE)</f>
        <v>Jeff Martinez</v>
      </c>
      <c r="E1315">
        <f t="shared" si="61"/>
        <v>6</v>
      </c>
      <c r="F1315">
        <f t="shared" si="62"/>
        <v>9</v>
      </c>
      <c r="G1315">
        <f t="shared" si="63"/>
        <v>2025</v>
      </c>
      <c r="H1315">
        <f>VLOOKUP(Table7[[#This Row],[Customer_ID]],Table1[#All],3,FALSE)</f>
        <v>36</v>
      </c>
      <c r="I1315" t="str">
        <f>VLOOKUP(Table7[[#This Row],[Customer_ID]],Table1[#All],4,FALSE)</f>
        <v>Female</v>
      </c>
      <c r="J1315" t="str">
        <f>VLOOKUP(Table7[[#This Row],[Customer_ID]],Table1[#All],5,FALSE)</f>
        <v>Smithburgh</v>
      </c>
      <c r="K1315" t="str">
        <f>VLOOKUP(Table7[[#This Row],[Customer_ID]],Table1[#All],6,FALSE)</f>
        <v>Oklahoma</v>
      </c>
      <c r="L1315" t="str">
        <f>VLOOKUP(Table7[[#This Row],[Customer_ID]],Table1[#All],7,FALSE)</f>
        <v>USA</v>
      </c>
      <c r="M1315" t="str">
        <f>VLOOKUP(Table7[[#This Row],[Customer_ID]],Table1[#All],8,FALSE)</f>
        <v>Gold</v>
      </c>
      <c r="N1315" t="s">
        <v>1600</v>
      </c>
      <c r="O1315" t="str">
        <f>VLOOKUP(Table7[[#This Row],[Product_ID]],Table4_2[#All],3,FALSE)</f>
        <v>Electronics</v>
      </c>
      <c r="P1315" t="str">
        <f>VLOOKUP(Table7[[#This Row],[Product_ID]],Table4_2[#All],4,FALSE)</f>
        <v>Audio</v>
      </c>
      <c r="Q1315">
        <f>VLOOKUP(Table7[[#This Row],[Product_ID]],Table4_2[#All],5,FALSE)</f>
        <v>322.41000000000003</v>
      </c>
      <c r="R1315">
        <f>VLOOKUP(Table7[[#This Row],[Product_ID]],Table4_2[#All],6,FALSE)</f>
        <v>213</v>
      </c>
      <c r="S1315" t="s">
        <v>1810</v>
      </c>
      <c r="T1315" t="str">
        <f>VLOOKUP(Table7[[#This Row],[Store_ID]],Table5[#All],2,FALSE)</f>
        <v>Guerrero-Schmitt</v>
      </c>
      <c r="U1315" t="str">
        <f>VLOOKUP(Table7[[#This Row],[Store_ID]],Table5[#All],3,FALSE)</f>
        <v>East</v>
      </c>
      <c r="V1315" t="str">
        <f>VLOOKUP(Table7[[#This Row],[Store_ID]],Table5[#All],4,FALSE)</f>
        <v>East Stevechester</v>
      </c>
      <c r="W1315" t="str">
        <f>VLOOKUP(Table7[[#This Row],[Store_ID]],Table5[#All],5,FALSE)</f>
        <v>Flagship</v>
      </c>
      <c r="X1315">
        <v>1</v>
      </c>
      <c r="Y1315">
        <v>179.77</v>
      </c>
      <c r="Z1315">
        <v>0.23</v>
      </c>
      <c r="AA1315" t="s">
        <v>1829</v>
      </c>
      <c r="AB1315">
        <v>138.4229</v>
      </c>
    </row>
    <row r="1316" spans="1:28" x14ac:dyDescent="0.25">
      <c r="A1316" t="s">
        <v>3140</v>
      </c>
      <c r="B1316" s="2">
        <v>45523</v>
      </c>
      <c r="C1316" t="s">
        <v>44</v>
      </c>
      <c r="D1316" t="str">
        <f>VLOOKUP(Table7[[#This Row],[Customer_ID]],Table1[#All],2,FALSE)</f>
        <v>Melissa Howard</v>
      </c>
      <c r="E1316">
        <f t="shared" si="61"/>
        <v>19</v>
      </c>
      <c r="F1316">
        <f t="shared" si="62"/>
        <v>8</v>
      </c>
      <c r="G1316">
        <f t="shared" si="63"/>
        <v>2024</v>
      </c>
      <c r="H1316">
        <f>VLOOKUP(Table7[[#This Row],[Customer_ID]],Table1[#All],3,FALSE)</f>
        <v>53</v>
      </c>
      <c r="I1316" t="str">
        <f>VLOOKUP(Table7[[#This Row],[Customer_ID]],Table1[#All],4,FALSE)</f>
        <v>Female</v>
      </c>
      <c r="J1316" t="str">
        <f>VLOOKUP(Table7[[#This Row],[Customer_ID]],Table1[#All],5,FALSE)</f>
        <v>Maynardton</v>
      </c>
      <c r="K1316" t="str">
        <f>VLOOKUP(Table7[[#This Row],[Customer_ID]],Table1[#All],6,FALSE)</f>
        <v>New Hampshire</v>
      </c>
      <c r="L1316" t="str">
        <f>VLOOKUP(Table7[[#This Row],[Customer_ID]],Table1[#All],7,FALSE)</f>
        <v>USA</v>
      </c>
      <c r="M1316" t="str">
        <f>VLOOKUP(Table7[[#This Row],[Customer_ID]],Table1[#All],8,FALSE)</f>
        <v>Gold</v>
      </c>
      <c r="N1316" t="s">
        <v>1543</v>
      </c>
      <c r="O1316" t="str">
        <f>VLOOKUP(Table7[[#This Row],[Product_ID]],Table4_2[#All],3,FALSE)</f>
        <v>Electronics</v>
      </c>
      <c r="P1316" t="str">
        <f>VLOOKUP(Table7[[#This Row],[Product_ID]],Table4_2[#All],4,FALSE)</f>
        <v>Computer</v>
      </c>
      <c r="Q1316">
        <f>VLOOKUP(Table7[[#This Row],[Product_ID]],Table4_2[#All],5,FALSE)</f>
        <v>112.42</v>
      </c>
      <c r="R1316">
        <f>VLOOKUP(Table7[[#This Row],[Product_ID]],Table4_2[#All],6,FALSE)</f>
        <v>416</v>
      </c>
      <c r="S1316" t="s">
        <v>1786</v>
      </c>
      <c r="T1316" t="str">
        <f>VLOOKUP(Table7[[#This Row],[Store_ID]],Table5[#All],2,FALSE)</f>
        <v>Moore, Padilla and Butler</v>
      </c>
      <c r="U1316" t="str">
        <f>VLOOKUP(Table7[[#This Row],[Store_ID]],Table5[#All],3,FALSE)</f>
        <v>South</v>
      </c>
      <c r="V1316" t="str">
        <f>VLOOKUP(Table7[[#This Row],[Store_ID]],Table5[#All],4,FALSE)</f>
        <v>East Johnstad</v>
      </c>
      <c r="W1316" t="str">
        <f>VLOOKUP(Table7[[#This Row],[Store_ID]],Table5[#All],5,FALSE)</f>
        <v>Flagship</v>
      </c>
      <c r="X1316">
        <v>2</v>
      </c>
      <c r="Y1316">
        <v>943.8</v>
      </c>
      <c r="Z1316">
        <v>0.06</v>
      </c>
      <c r="AA1316" t="s">
        <v>1824</v>
      </c>
      <c r="AB1316">
        <v>1774.3440000000001</v>
      </c>
    </row>
    <row r="1317" spans="1:28" x14ac:dyDescent="0.25">
      <c r="A1317" t="s">
        <v>3141</v>
      </c>
      <c r="B1317" s="2">
        <v>45234</v>
      </c>
      <c r="C1317" t="s">
        <v>1272</v>
      </c>
      <c r="D1317" t="str">
        <f>VLOOKUP(Table7[[#This Row],[Customer_ID]],Table1[#All],2,FALSE)</f>
        <v>Sarah Smith</v>
      </c>
      <c r="E1317">
        <f t="shared" si="61"/>
        <v>4</v>
      </c>
      <c r="F1317">
        <f t="shared" si="62"/>
        <v>11</v>
      </c>
      <c r="G1317">
        <f t="shared" si="63"/>
        <v>2023</v>
      </c>
      <c r="H1317">
        <f>VLOOKUP(Table7[[#This Row],[Customer_ID]],Table1[#All],3,FALSE)</f>
        <v>55</v>
      </c>
      <c r="I1317" t="str">
        <f>VLOOKUP(Table7[[#This Row],[Customer_ID]],Table1[#All],4,FALSE)</f>
        <v>Male</v>
      </c>
      <c r="J1317" t="str">
        <f>VLOOKUP(Table7[[#This Row],[Customer_ID]],Table1[#All],5,FALSE)</f>
        <v>Kathleenport</v>
      </c>
      <c r="K1317" t="str">
        <f>VLOOKUP(Table7[[#This Row],[Customer_ID]],Table1[#All],6,FALSE)</f>
        <v>Wyoming</v>
      </c>
      <c r="L1317" t="str">
        <f>VLOOKUP(Table7[[#This Row],[Customer_ID]],Table1[#All],7,FALSE)</f>
        <v>USA</v>
      </c>
      <c r="M1317" t="str">
        <f>VLOOKUP(Table7[[#This Row],[Customer_ID]],Table1[#All],8,FALSE)</f>
        <v>Gold</v>
      </c>
      <c r="N1317" t="s">
        <v>1690</v>
      </c>
      <c r="O1317" t="str">
        <f>VLOOKUP(Table7[[#This Row],[Product_ID]],Table4_2[#All],3,FALSE)</f>
        <v>Beauty</v>
      </c>
      <c r="P1317" t="str">
        <f>VLOOKUP(Table7[[#This Row],[Product_ID]],Table4_2[#All],4,FALSE)</f>
        <v>Haircare</v>
      </c>
      <c r="Q1317">
        <f>VLOOKUP(Table7[[#This Row],[Product_ID]],Table4_2[#All],5,FALSE)</f>
        <v>214.32</v>
      </c>
      <c r="R1317">
        <f>VLOOKUP(Table7[[#This Row],[Product_ID]],Table4_2[#All],6,FALSE)</f>
        <v>383</v>
      </c>
      <c r="S1317" t="s">
        <v>1801</v>
      </c>
      <c r="T1317" t="str">
        <f>VLOOKUP(Table7[[#This Row],[Store_ID]],Table5[#All],2,FALSE)</f>
        <v>Shelton PLC</v>
      </c>
      <c r="U1317" t="str">
        <f>VLOOKUP(Table7[[#This Row],[Store_ID]],Table5[#All],3,FALSE)</f>
        <v>North</v>
      </c>
      <c r="V1317" t="str">
        <f>VLOOKUP(Table7[[#This Row],[Store_ID]],Table5[#All],4,FALSE)</f>
        <v>East Jenniferstad</v>
      </c>
      <c r="W1317" t="str">
        <f>VLOOKUP(Table7[[#This Row],[Store_ID]],Table5[#All],5,FALSE)</f>
        <v>Flagship</v>
      </c>
      <c r="X1317">
        <v>2</v>
      </c>
      <c r="Y1317">
        <v>985</v>
      </c>
      <c r="Z1317">
        <v>0.25</v>
      </c>
      <c r="AA1317" t="s">
        <v>1824</v>
      </c>
      <c r="AB1317">
        <v>1477.5</v>
      </c>
    </row>
    <row r="1318" spans="1:28" x14ac:dyDescent="0.25">
      <c r="A1318" t="s">
        <v>3142</v>
      </c>
      <c r="B1318" s="2">
        <v>45405</v>
      </c>
      <c r="C1318" t="s">
        <v>1492</v>
      </c>
      <c r="D1318" t="str">
        <f>VLOOKUP(Table7[[#This Row],[Customer_ID]],Table1[#All],2,FALSE)</f>
        <v>Sara Ingram</v>
      </c>
      <c r="E1318">
        <f t="shared" si="61"/>
        <v>23</v>
      </c>
      <c r="F1318">
        <f t="shared" si="62"/>
        <v>4</v>
      </c>
      <c r="G1318">
        <f t="shared" si="63"/>
        <v>2024</v>
      </c>
      <c r="H1318">
        <f>VLOOKUP(Table7[[#This Row],[Customer_ID]],Table1[#All],3,FALSE)</f>
        <v>46</v>
      </c>
      <c r="I1318" t="str">
        <f>VLOOKUP(Table7[[#This Row],[Customer_ID]],Table1[#All],4,FALSE)</f>
        <v>Female</v>
      </c>
      <c r="J1318" t="str">
        <f>VLOOKUP(Table7[[#This Row],[Customer_ID]],Table1[#All],5,FALSE)</f>
        <v>East Dillonview</v>
      </c>
      <c r="K1318" t="str">
        <f>VLOOKUP(Table7[[#This Row],[Customer_ID]],Table1[#All],6,FALSE)</f>
        <v>Virginia</v>
      </c>
      <c r="L1318" t="str">
        <f>VLOOKUP(Table7[[#This Row],[Customer_ID]],Table1[#All],7,FALSE)</f>
        <v>USA</v>
      </c>
      <c r="M1318" t="str">
        <f>VLOOKUP(Table7[[#This Row],[Customer_ID]],Table1[#All],8,FALSE)</f>
        <v>Bronze</v>
      </c>
      <c r="N1318" t="s">
        <v>1724</v>
      </c>
      <c r="O1318" t="str">
        <f>VLOOKUP(Table7[[#This Row],[Product_ID]],Table4_2[#All],3,FALSE)</f>
        <v>Sports</v>
      </c>
      <c r="P1318" t="str">
        <f>VLOOKUP(Table7[[#This Row],[Product_ID]],Table4_2[#All],4,FALSE)</f>
        <v>Accessories</v>
      </c>
      <c r="Q1318">
        <f>VLOOKUP(Table7[[#This Row],[Product_ID]],Table4_2[#All],5,FALSE)</f>
        <v>131.24</v>
      </c>
      <c r="R1318">
        <f>VLOOKUP(Table7[[#This Row],[Product_ID]],Table4_2[#All],6,FALSE)</f>
        <v>232</v>
      </c>
      <c r="S1318" t="s">
        <v>1789</v>
      </c>
      <c r="T1318" t="str">
        <f>VLOOKUP(Table7[[#This Row],[Store_ID]],Table5[#All],2,FALSE)</f>
        <v>Hill, Wagner and Ballard</v>
      </c>
      <c r="U1318" t="str">
        <f>VLOOKUP(Table7[[#This Row],[Store_ID]],Table5[#All],3,FALSE)</f>
        <v>East</v>
      </c>
      <c r="V1318" t="str">
        <f>VLOOKUP(Table7[[#This Row],[Store_ID]],Table5[#All],4,FALSE)</f>
        <v>East Davidville</v>
      </c>
      <c r="W1318" t="str">
        <f>VLOOKUP(Table7[[#This Row],[Store_ID]],Table5[#All],5,FALSE)</f>
        <v>Online</v>
      </c>
      <c r="X1318">
        <v>4</v>
      </c>
      <c r="Y1318">
        <v>216.81</v>
      </c>
      <c r="Z1318">
        <v>0.28999999999999998</v>
      </c>
      <c r="AA1318" t="s">
        <v>1824</v>
      </c>
      <c r="AB1318">
        <v>615.74040000000002</v>
      </c>
    </row>
    <row r="1319" spans="1:28" x14ac:dyDescent="0.25">
      <c r="A1319" t="s">
        <v>3143</v>
      </c>
      <c r="B1319" s="2">
        <v>45223</v>
      </c>
      <c r="C1319" t="s">
        <v>408</v>
      </c>
      <c r="D1319" t="str">
        <f>VLOOKUP(Table7[[#This Row],[Customer_ID]],Table1[#All],2,FALSE)</f>
        <v>Colleen Mccarthy</v>
      </c>
      <c r="E1319">
        <f t="shared" si="61"/>
        <v>24</v>
      </c>
      <c r="F1319">
        <f t="shared" si="62"/>
        <v>10</v>
      </c>
      <c r="G1319">
        <f t="shared" si="63"/>
        <v>2023</v>
      </c>
      <c r="H1319">
        <f>VLOOKUP(Table7[[#This Row],[Customer_ID]],Table1[#All],3,FALSE)</f>
        <v>21</v>
      </c>
      <c r="I1319" t="str">
        <f>VLOOKUP(Table7[[#This Row],[Customer_ID]],Table1[#All],4,FALSE)</f>
        <v>Female</v>
      </c>
      <c r="J1319" t="str">
        <f>VLOOKUP(Table7[[#This Row],[Customer_ID]],Table1[#All],5,FALSE)</f>
        <v>North Katherine</v>
      </c>
      <c r="K1319" t="str">
        <f>VLOOKUP(Table7[[#This Row],[Customer_ID]],Table1[#All],6,FALSE)</f>
        <v>Washington</v>
      </c>
      <c r="L1319" t="str">
        <f>VLOOKUP(Table7[[#This Row],[Customer_ID]],Table1[#All],7,FALSE)</f>
        <v>USA</v>
      </c>
      <c r="M1319" t="str">
        <f>VLOOKUP(Table7[[#This Row],[Customer_ID]],Table1[#All],8,FALSE)</f>
        <v>Platinum</v>
      </c>
      <c r="N1319" t="s">
        <v>1676</v>
      </c>
      <c r="O1319" t="str">
        <f>VLOOKUP(Table7[[#This Row],[Product_ID]],Table4_2[#All],3,FALSE)</f>
        <v>Beauty</v>
      </c>
      <c r="P1319" t="str">
        <f>VLOOKUP(Table7[[#This Row],[Product_ID]],Table4_2[#All],4,FALSE)</f>
        <v>Makeup</v>
      </c>
      <c r="Q1319">
        <f>VLOOKUP(Table7[[#This Row],[Product_ID]],Table4_2[#All],5,FALSE)</f>
        <v>299.11</v>
      </c>
      <c r="R1319">
        <f>VLOOKUP(Table7[[#This Row],[Product_ID]],Table4_2[#All],6,FALSE)</f>
        <v>118</v>
      </c>
      <c r="S1319" t="s">
        <v>1761</v>
      </c>
      <c r="T1319" t="str">
        <f>VLOOKUP(Table7[[#This Row],[Store_ID]],Table5[#All],2,FALSE)</f>
        <v>Black-Horn</v>
      </c>
      <c r="U1319" t="str">
        <f>VLOOKUP(Table7[[#This Row],[Store_ID]],Table5[#All],3,FALSE)</f>
        <v>South</v>
      </c>
      <c r="V1319" t="str">
        <f>VLOOKUP(Table7[[#This Row],[Store_ID]],Table5[#All],4,FALSE)</f>
        <v>North Nancyview</v>
      </c>
      <c r="W1319" t="str">
        <f>VLOOKUP(Table7[[#This Row],[Store_ID]],Table5[#All],5,FALSE)</f>
        <v>Outlet</v>
      </c>
      <c r="X1319">
        <v>4</v>
      </c>
      <c r="Y1319">
        <v>950.21</v>
      </c>
      <c r="Z1319">
        <v>0.27</v>
      </c>
      <c r="AA1319" t="s">
        <v>1829</v>
      </c>
      <c r="AB1319">
        <v>2774.6131999999998</v>
      </c>
    </row>
    <row r="1320" spans="1:28" x14ac:dyDescent="0.25">
      <c r="A1320" t="s">
        <v>3144</v>
      </c>
      <c r="B1320" s="2">
        <v>45838</v>
      </c>
      <c r="C1320" t="s">
        <v>818</v>
      </c>
      <c r="D1320" t="str">
        <f>VLOOKUP(Table7[[#This Row],[Customer_ID]],Table1[#All],2,FALSE)</f>
        <v>Kristen Fischer</v>
      </c>
      <c r="E1320">
        <f t="shared" si="61"/>
        <v>30</v>
      </c>
      <c r="F1320">
        <f t="shared" si="62"/>
        <v>6</v>
      </c>
      <c r="G1320">
        <f t="shared" si="63"/>
        <v>2025</v>
      </c>
      <c r="H1320">
        <f>VLOOKUP(Table7[[#This Row],[Customer_ID]],Table1[#All],3,FALSE)</f>
        <v>57</v>
      </c>
      <c r="I1320" t="str">
        <f>VLOOKUP(Table7[[#This Row],[Customer_ID]],Table1[#All],4,FALSE)</f>
        <v>Male</v>
      </c>
      <c r="J1320" t="str">
        <f>VLOOKUP(Table7[[#This Row],[Customer_ID]],Table1[#All],5,FALSE)</f>
        <v>Lake Christopher</v>
      </c>
      <c r="K1320" t="str">
        <f>VLOOKUP(Table7[[#This Row],[Customer_ID]],Table1[#All],6,FALSE)</f>
        <v>Arkansas</v>
      </c>
      <c r="L1320" t="str">
        <f>VLOOKUP(Table7[[#This Row],[Customer_ID]],Table1[#All],7,FALSE)</f>
        <v>USA</v>
      </c>
      <c r="M1320" t="str">
        <f>VLOOKUP(Table7[[#This Row],[Customer_ID]],Table1[#All],8,FALSE)</f>
        <v>Platinum</v>
      </c>
      <c r="N1320" t="s">
        <v>1644</v>
      </c>
      <c r="O1320" t="str">
        <f>VLOOKUP(Table7[[#This Row],[Product_ID]],Table4_2[#All],3,FALSE)</f>
        <v>Electronics</v>
      </c>
      <c r="P1320" t="str">
        <f>VLOOKUP(Table7[[#This Row],[Product_ID]],Table4_2[#All],4,FALSE)</f>
        <v>Accessories</v>
      </c>
      <c r="Q1320">
        <f>VLOOKUP(Table7[[#This Row],[Product_ID]],Table4_2[#All],5,FALSE)</f>
        <v>177.98</v>
      </c>
      <c r="R1320">
        <f>VLOOKUP(Table7[[#This Row],[Product_ID]],Table4_2[#All],6,FALSE)</f>
        <v>103</v>
      </c>
      <c r="S1320" t="s">
        <v>1779</v>
      </c>
      <c r="T1320" t="str">
        <f>VLOOKUP(Table7[[#This Row],[Store_ID]],Table5[#All],2,FALSE)</f>
        <v>Martinez-Mullins</v>
      </c>
      <c r="U1320" t="str">
        <f>VLOOKUP(Table7[[#This Row],[Store_ID]],Table5[#All],3,FALSE)</f>
        <v>South</v>
      </c>
      <c r="V1320" t="str">
        <f>VLOOKUP(Table7[[#This Row],[Store_ID]],Table5[#All],4,FALSE)</f>
        <v>Williamsfurt</v>
      </c>
      <c r="W1320" t="str">
        <f>VLOOKUP(Table7[[#This Row],[Store_ID]],Table5[#All],5,FALSE)</f>
        <v>Online</v>
      </c>
      <c r="X1320">
        <v>2</v>
      </c>
      <c r="Y1320">
        <v>271.39999999999998</v>
      </c>
      <c r="Z1320">
        <v>0.17</v>
      </c>
      <c r="AA1320" t="s">
        <v>1826</v>
      </c>
      <c r="AB1320">
        <v>450.52399999999989</v>
      </c>
    </row>
    <row r="1321" spans="1:28" x14ac:dyDescent="0.25">
      <c r="A1321" t="s">
        <v>3145</v>
      </c>
      <c r="B1321" s="2">
        <v>45883</v>
      </c>
      <c r="C1321" t="s">
        <v>559</v>
      </c>
      <c r="D1321" t="str">
        <f>VLOOKUP(Table7[[#This Row],[Customer_ID]],Table1[#All],2,FALSE)</f>
        <v>Daniel Contreras</v>
      </c>
      <c r="E1321">
        <f t="shared" si="61"/>
        <v>14</v>
      </c>
      <c r="F1321">
        <f t="shared" si="62"/>
        <v>8</v>
      </c>
      <c r="G1321">
        <f t="shared" si="63"/>
        <v>2025</v>
      </c>
      <c r="H1321">
        <f>VLOOKUP(Table7[[#This Row],[Customer_ID]],Table1[#All],3,FALSE)</f>
        <v>36</v>
      </c>
      <c r="I1321" t="str">
        <f>VLOOKUP(Table7[[#This Row],[Customer_ID]],Table1[#All],4,FALSE)</f>
        <v>Female</v>
      </c>
      <c r="J1321" t="str">
        <f>VLOOKUP(Table7[[#This Row],[Customer_ID]],Table1[#All],5,FALSE)</f>
        <v>Robertview</v>
      </c>
      <c r="K1321" t="str">
        <f>VLOOKUP(Table7[[#This Row],[Customer_ID]],Table1[#All],6,FALSE)</f>
        <v>Florida</v>
      </c>
      <c r="L1321" t="str">
        <f>VLOOKUP(Table7[[#This Row],[Customer_ID]],Table1[#All],7,FALSE)</f>
        <v>USA</v>
      </c>
      <c r="M1321" t="str">
        <f>VLOOKUP(Table7[[#This Row],[Customer_ID]],Table1[#All],8,FALSE)</f>
        <v>Platinum</v>
      </c>
      <c r="N1321" t="s">
        <v>1626</v>
      </c>
      <c r="O1321" t="str">
        <f>VLOOKUP(Table7[[#This Row],[Product_ID]],Table4_2[#All],3,FALSE)</f>
        <v>Electronics</v>
      </c>
      <c r="P1321" t="str">
        <f>VLOOKUP(Table7[[#This Row],[Product_ID]],Table4_2[#All],4,FALSE)</f>
        <v>Mobile</v>
      </c>
      <c r="Q1321">
        <f>VLOOKUP(Table7[[#This Row],[Product_ID]],Table4_2[#All],5,FALSE)</f>
        <v>326.06</v>
      </c>
      <c r="R1321">
        <f>VLOOKUP(Table7[[#This Row],[Product_ID]],Table4_2[#All],6,FALSE)</f>
        <v>301</v>
      </c>
      <c r="S1321" t="s">
        <v>1782</v>
      </c>
      <c r="T1321" t="str">
        <f>VLOOKUP(Table7[[#This Row],[Store_ID]],Table5[#All],2,FALSE)</f>
        <v>Bean, Jones and Park</v>
      </c>
      <c r="U1321" t="str">
        <f>VLOOKUP(Table7[[#This Row],[Store_ID]],Table5[#All],3,FALSE)</f>
        <v>West</v>
      </c>
      <c r="V1321" t="str">
        <f>VLOOKUP(Table7[[#This Row],[Store_ID]],Table5[#All],4,FALSE)</f>
        <v>Thompsonborough</v>
      </c>
      <c r="W1321" t="str">
        <f>VLOOKUP(Table7[[#This Row],[Store_ID]],Table5[#All],5,FALSE)</f>
        <v>Online</v>
      </c>
      <c r="X1321">
        <v>4</v>
      </c>
      <c r="Y1321">
        <v>708.19</v>
      </c>
      <c r="Z1321">
        <v>0.1</v>
      </c>
      <c r="AA1321" t="s">
        <v>1826</v>
      </c>
      <c r="AB1321">
        <v>2549.4839999999999</v>
      </c>
    </row>
    <row r="1322" spans="1:28" x14ac:dyDescent="0.25">
      <c r="A1322" t="s">
        <v>3146</v>
      </c>
      <c r="B1322" s="2">
        <v>45788</v>
      </c>
      <c r="C1322" t="s">
        <v>1374</v>
      </c>
      <c r="D1322" t="str">
        <f>VLOOKUP(Table7[[#This Row],[Customer_ID]],Table1[#All],2,FALSE)</f>
        <v>Cheryl Carr</v>
      </c>
      <c r="E1322">
        <f t="shared" si="61"/>
        <v>11</v>
      </c>
      <c r="F1322">
        <f t="shared" si="62"/>
        <v>5</v>
      </c>
      <c r="G1322">
        <f t="shared" si="63"/>
        <v>2025</v>
      </c>
      <c r="H1322">
        <f>VLOOKUP(Table7[[#This Row],[Customer_ID]],Table1[#All],3,FALSE)</f>
        <v>19</v>
      </c>
      <c r="I1322" t="str">
        <f>VLOOKUP(Table7[[#This Row],[Customer_ID]],Table1[#All],4,FALSE)</f>
        <v>Male</v>
      </c>
      <c r="J1322" t="str">
        <f>VLOOKUP(Table7[[#This Row],[Customer_ID]],Table1[#All],5,FALSE)</f>
        <v>Jessicaland</v>
      </c>
      <c r="K1322" t="str">
        <f>VLOOKUP(Table7[[#This Row],[Customer_ID]],Table1[#All],6,FALSE)</f>
        <v>Wyoming</v>
      </c>
      <c r="L1322" t="str">
        <f>VLOOKUP(Table7[[#This Row],[Customer_ID]],Table1[#All],7,FALSE)</f>
        <v>USA</v>
      </c>
      <c r="M1322" t="str">
        <f>VLOOKUP(Table7[[#This Row],[Customer_ID]],Table1[#All],8,FALSE)</f>
        <v>Gold</v>
      </c>
      <c r="N1322" t="s">
        <v>1656</v>
      </c>
      <c r="O1322" t="str">
        <f>VLOOKUP(Table7[[#This Row],[Product_ID]],Table4_2[#All],3,FALSE)</f>
        <v>Sports</v>
      </c>
      <c r="P1322" t="str">
        <f>VLOOKUP(Table7[[#This Row],[Product_ID]],Table4_2[#All],4,FALSE)</f>
        <v>Accessories</v>
      </c>
      <c r="Q1322">
        <f>VLOOKUP(Table7[[#This Row],[Product_ID]],Table4_2[#All],5,FALSE)</f>
        <v>434.84</v>
      </c>
      <c r="R1322">
        <f>VLOOKUP(Table7[[#This Row],[Product_ID]],Table4_2[#All],6,FALSE)</f>
        <v>185</v>
      </c>
      <c r="S1322" t="s">
        <v>1766</v>
      </c>
      <c r="T1322" t="str">
        <f>VLOOKUP(Table7[[#This Row],[Store_ID]],Table5[#All],2,FALSE)</f>
        <v>Johnson-Wright</v>
      </c>
      <c r="U1322" t="str">
        <f>VLOOKUP(Table7[[#This Row],[Store_ID]],Table5[#All],3,FALSE)</f>
        <v>North</v>
      </c>
      <c r="V1322" t="str">
        <f>VLOOKUP(Table7[[#This Row],[Store_ID]],Table5[#All],4,FALSE)</f>
        <v>Hoodberg</v>
      </c>
      <c r="W1322" t="str">
        <f>VLOOKUP(Table7[[#This Row],[Store_ID]],Table5[#All],5,FALSE)</f>
        <v>Outlet</v>
      </c>
      <c r="X1322">
        <v>3</v>
      </c>
      <c r="Y1322">
        <v>477.05</v>
      </c>
      <c r="Z1322">
        <v>0.05</v>
      </c>
      <c r="AA1322" t="s">
        <v>1826</v>
      </c>
      <c r="AB1322">
        <v>1359.5925</v>
      </c>
    </row>
    <row r="1323" spans="1:28" x14ac:dyDescent="0.25">
      <c r="A1323" t="s">
        <v>3147</v>
      </c>
      <c r="B1323" s="2">
        <v>45383</v>
      </c>
      <c r="C1323" t="s">
        <v>969</v>
      </c>
      <c r="D1323" t="str">
        <f>VLOOKUP(Table7[[#This Row],[Customer_ID]],Table1[#All],2,FALSE)</f>
        <v>Brandy Thompson</v>
      </c>
      <c r="E1323">
        <f t="shared" si="61"/>
        <v>1</v>
      </c>
      <c r="F1323">
        <f t="shared" si="62"/>
        <v>4</v>
      </c>
      <c r="G1323">
        <f t="shared" si="63"/>
        <v>2024</v>
      </c>
      <c r="H1323">
        <f>VLOOKUP(Table7[[#This Row],[Customer_ID]],Table1[#All],3,FALSE)</f>
        <v>56</v>
      </c>
      <c r="I1323" t="str">
        <f>VLOOKUP(Table7[[#This Row],[Customer_ID]],Table1[#All],4,FALSE)</f>
        <v>Female</v>
      </c>
      <c r="J1323" t="str">
        <f>VLOOKUP(Table7[[#This Row],[Customer_ID]],Table1[#All],5,FALSE)</f>
        <v>West Patriciaview</v>
      </c>
      <c r="K1323" t="str">
        <f>VLOOKUP(Table7[[#This Row],[Customer_ID]],Table1[#All],6,FALSE)</f>
        <v>Alabama</v>
      </c>
      <c r="L1323" t="str">
        <f>VLOOKUP(Table7[[#This Row],[Customer_ID]],Table1[#All],7,FALSE)</f>
        <v>USA</v>
      </c>
      <c r="M1323" t="str">
        <f>VLOOKUP(Table7[[#This Row],[Customer_ID]],Table1[#All],8,FALSE)</f>
        <v>Bronze</v>
      </c>
      <c r="N1323" t="s">
        <v>1696</v>
      </c>
      <c r="O1323" t="str">
        <f>VLOOKUP(Table7[[#This Row],[Product_ID]],Table4_2[#All],3,FALSE)</f>
        <v>Electronics</v>
      </c>
      <c r="P1323" t="str">
        <f>VLOOKUP(Table7[[#This Row],[Product_ID]],Table4_2[#All],4,FALSE)</f>
        <v>Audio</v>
      </c>
      <c r="Q1323">
        <f>VLOOKUP(Table7[[#This Row],[Product_ID]],Table4_2[#All],5,FALSE)</f>
        <v>403.71</v>
      </c>
      <c r="R1323">
        <f>VLOOKUP(Table7[[#This Row],[Product_ID]],Table4_2[#All],6,FALSE)</f>
        <v>159</v>
      </c>
      <c r="S1323" t="s">
        <v>1786</v>
      </c>
      <c r="T1323" t="str">
        <f>VLOOKUP(Table7[[#This Row],[Store_ID]],Table5[#All],2,FALSE)</f>
        <v>Moore, Padilla and Butler</v>
      </c>
      <c r="U1323" t="str">
        <f>VLOOKUP(Table7[[#This Row],[Store_ID]],Table5[#All],3,FALSE)</f>
        <v>South</v>
      </c>
      <c r="V1323" t="str">
        <f>VLOOKUP(Table7[[#This Row],[Store_ID]],Table5[#All],4,FALSE)</f>
        <v>East Johnstad</v>
      </c>
      <c r="W1323" t="str">
        <f>VLOOKUP(Table7[[#This Row],[Store_ID]],Table5[#All],5,FALSE)</f>
        <v>Flagship</v>
      </c>
      <c r="X1323">
        <v>3</v>
      </c>
      <c r="Y1323">
        <v>627.29</v>
      </c>
      <c r="Z1323">
        <v>0.27</v>
      </c>
      <c r="AA1323" t="s">
        <v>1829</v>
      </c>
      <c r="AB1323">
        <v>1373.7651000000001</v>
      </c>
    </row>
    <row r="1324" spans="1:28" x14ac:dyDescent="0.25">
      <c r="A1324" t="s">
        <v>3148</v>
      </c>
      <c r="B1324" s="2">
        <v>45335</v>
      </c>
      <c r="C1324" t="s">
        <v>960</v>
      </c>
      <c r="D1324" t="str">
        <f>VLOOKUP(Table7[[#This Row],[Customer_ID]],Table1[#All],2,FALSE)</f>
        <v>Miss Alexandria Li DVM</v>
      </c>
      <c r="E1324">
        <f t="shared" si="61"/>
        <v>13</v>
      </c>
      <c r="F1324">
        <f t="shared" si="62"/>
        <v>2</v>
      </c>
      <c r="G1324">
        <f t="shared" si="63"/>
        <v>2024</v>
      </c>
      <c r="H1324">
        <f>VLOOKUP(Table7[[#This Row],[Customer_ID]],Table1[#All],3,FALSE)</f>
        <v>41</v>
      </c>
      <c r="I1324" t="str">
        <f>VLOOKUP(Table7[[#This Row],[Customer_ID]],Table1[#All],4,FALSE)</f>
        <v>Male</v>
      </c>
      <c r="J1324" t="str">
        <f>VLOOKUP(Table7[[#This Row],[Customer_ID]],Table1[#All],5,FALSE)</f>
        <v>Port Jenniferton</v>
      </c>
      <c r="K1324" t="str">
        <f>VLOOKUP(Table7[[#This Row],[Customer_ID]],Table1[#All],6,FALSE)</f>
        <v>Kansas</v>
      </c>
      <c r="L1324" t="str">
        <f>VLOOKUP(Table7[[#This Row],[Customer_ID]],Table1[#All],7,FALSE)</f>
        <v>USA</v>
      </c>
      <c r="M1324" t="str">
        <f>VLOOKUP(Table7[[#This Row],[Customer_ID]],Table1[#All],8,FALSE)</f>
        <v>Silver</v>
      </c>
      <c r="N1324" t="s">
        <v>1736</v>
      </c>
      <c r="O1324" t="str">
        <f>VLOOKUP(Table7[[#This Row],[Product_ID]],Table4_2[#All],3,FALSE)</f>
        <v>Beauty</v>
      </c>
      <c r="P1324" t="str">
        <f>VLOOKUP(Table7[[#This Row],[Product_ID]],Table4_2[#All],4,FALSE)</f>
        <v>Skincare</v>
      </c>
      <c r="Q1324">
        <f>VLOOKUP(Table7[[#This Row],[Product_ID]],Table4_2[#All],5,FALSE)</f>
        <v>358.47</v>
      </c>
      <c r="R1324">
        <f>VLOOKUP(Table7[[#This Row],[Product_ID]],Table4_2[#All],6,FALSE)</f>
        <v>213</v>
      </c>
      <c r="S1324" t="s">
        <v>1792</v>
      </c>
      <c r="T1324" t="str">
        <f>VLOOKUP(Table7[[#This Row],[Store_ID]],Table5[#All],2,FALSE)</f>
        <v>Aguirre-Keller</v>
      </c>
      <c r="U1324" t="str">
        <f>VLOOKUP(Table7[[#This Row],[Store_ID]],Table5[#All],3,FALSE)</f>
        <v>South</v>
      </c>
      <c r="V1324" t="str">
        <f>VLOOKUP(Table7[[#This Row],[Store_ID]],Table5[#All],4,FALSE)</f>
        <v>Lake Michael</v>
      </c>
      <c r="W1324" t="str">
        <f>VLOOKUP(Table7[[#This Row],[Store_ID]],Table5[#All],5,FALSE)</f>
        <v>Online</v>
      </c>
      <c r="X1324">
        <v>3</v>
      </c>
      <c r="Y1324">
        <v>206.84</v>
      </c>
      <c r="Z1324">
        <v>0.19</v>
      </c>
      <c r="AA1324" t="s">
        <v>1826</v>
      </c>
      <c r="AB1324">
        <v>502.62119999999999</v>
      </c>
    </row>
    <row r="1325" spans="1:28" x14ac:dyDescent="0.25">
      <c r="A1325" t="s">
        <v>3149</v>
      </c>
      <c r="B1325" s="2">
        <v>45304</v>
      </c>
      <c r="C1325" t="s">
        <v>803</v>
      </c>
      <c r="D1325" t="str">
        <f>VLOOKUP(Table7[[#This Row],[Customer_ID]],Table1[#All],2,FALSE)</f>
        <v>Tyler Garner</v>
      </c>
      <c r="E1325">
        <f t="shared" si="61"/>
        <v>13</v>
      </c>
      <c r="F1325">
        <f t="shared" si="62"/>
        <v>1</v>
      </c>
      <c r="G1325">
        <f t="shared" si="63"/>
        <v>2024</v>
      </c>
      <c r="H1325">
        <f>VLOOKUP(Table7[[#This Row],[Customer_ID]],Table1[#All],3,FALSE)</f>
        <v>64</v>
      </c>
      <c r="I1325" t="str">
        <f>VLOOKUP(Table7[[#This Row],[Customer_ID]],Table1[#All],4,FALSE)</f>
        <v>Male</v>
      </c>
      <c r="J1325" t="str">
        <f>VLOOKUP(Table7[[#This Row],[Customer_ID]],Table1[#All],5,FALSE)</f>
        <v>Port Coreyfort</v>
      </c>
      <c r="K1325" t="str">
        <f>VLOOKUP(Table7[[#This Row],[Customer_ID]],Table1[#All],6,FALSE)</f>
        <v>Alabama</v>
      </c>
      <c r="L1325" t="str">
        <f>VLOOKUP(Table7[[#This Row],[Customer_ID]],Table1[#All],7,FALSE)</f>
        <v>USA</v>
      </c>
      <c r="M1325" t="str">
        <f>VLOOKUP(Table7[[#This Row],[Customer_ID]],Table1[#All],8,FALSE)</f>
        <v>Silver</v>
      </c>
      <c r="N1325" t="s">
        <v>1608</v>
      </c>
      <c r="O1325" t="str">
        <f>VLOOKUP(Table7[[#This Row],[Product_ID]],Table4_2[#All],3,FALSE)</f>
        <v>Home</v>
      </c>
      <c r="P1325" t="str">
        <f>VLOOKUP(Table7[[#This Row],[Product_ID]],Table4_2[#All],4,FALSE)</f>
        <v>Kitchen</v>
      </c>
      <c r="Q1325">
        <f>VLOOKUP(Table7[[#This Row],[Product_ID]],Table4_2[#All],5,FALSE)</f>
        <v>19.52</v>
      </c>
      <c r="R1325">
        <f>VLOOKUP(Table7[[#This Row],[Product_ID]],Table4_2[#All],6,FALSE)</f>
        <v>57</v>
      </c>
      <c r="S1325" t="s">
        <v>1757</v>
      </c>
      <c r="T1325" t="str">
        <f>VLOOKUP(Table7[[#This Row],[Store_ID]],Table5[#All],2,FALSE)</f>
        <v>Martinez, Adkins and Johnson</v>
      </c>
      <c r="U1325" t="str">
        <f>VLOOKUP(Table7[[#This Row],[Store_ID]],Table5[#All],3,FALSE)</f>
        <v>North</v>
      </c>
      <c r="V1325" t="str">
        <f>VLOOKUP(Table7[[#This Row],[Store_ID]],Table5[#All],4,FALSE)</f>
        <v>Danielmouth</v>
      </c>
      <c r="W1325" t="str">
        <f>VLOOKUP(Table7[[#This Row],[Store_ID]],Table5[#All],5,FALSE)</f>
        <v>Flagship</v>
      </c>
      <c r="X1325">
        <v>4</v>
      </c>
      <c r="Y1325">
        <v>629.04999999999995</v>
      </c>
      <c r="Z1325">
        <v>0.26</v>
      </c>
      <c r="AA1325" t="s">
        <v>1824</v>
      </c>
      <c r="AB1325">
        <v>1861.9880000000001</v>
      </c>
    </row>
    <row r="1326" spans="1:28" x14ac:dyDescent="0.25">
      <c r="A1326" t="s">
        <v>3150</v>
      </c>
      <c r="B1326" s="2">
        <v>45543</v>
      </c>
      <c r="C1326" t="s">
        <v>1357</v>
      </c>
      <c r="D1326" t="str">
        <f>VLOOKUP(Table7[[#This Row],[Customer_ID]],Table1[#All],2,FALSE)</f>
        <v>Monica Flynn</v>
      </c>
      <c r="E1326">
        <f t="shared" si="61"/>
        <v>8</v>
      </c>
      <c r="F1326">
        <f t="shared" si="62"/>
        <v>9</v>
      </c>
      <c r="G1326">
        <f t="shared" si="63"/>
        <v>2024</v>
      </c>
      <c r="H1326">
        <f>VLOOKUP(Table7[[#This Row],[Customer_ID]],Table1[#All],3,FALSE)</f>
        <v>59</v>
      </c>
      <c r="I1326" t="str">
        <f>VLOOKUP(Table7[[#This Row],[Customer_ID]],Table1[#All],4,FALSE)</f>
        <v>Female</v>
      </c>
      <c r="J1326" t="str">
        <f>VLOOKUP(Table7[[#This Row],[Customer_ID]],Table1[#All],5,FALSE)</f>
        <v>Amberburgh</v>
      </c>
      <c r="K1326" t="str">
        <f>VLOOKUP(Table7[[#This Row],[Customer_ID]],Table1[#All],6,FALSE)</f>
        <v>Tennessee</v>
      </c>
      <c r="L1326" t="str">
        <f>VLOOKUP(Table7[[#This Row],[Customer_ID]],Table1[#All],7,FALSE)</f>
        <v>USA</v>
      </c>
      <c r="M1326" t="str">
        <f>VLOOKUP(Table7[[#This Row],[Customer_ID]],Table1[#All],8,FALSE)</f>
        <v>Platinum</v>
      </c>
      <c r="N1326" t="s">
        <v>1696</v>
      </c>
      <c r="O1326" t="str">
        <f>VLOOKUP(Table7[[#This Row],[Product_ID]],Table4_2[#All],3,FALSE)</f>
        <v>Electronics</v>
      </c>
      <c r="P1326" t="str">
        <f>VLOOKUP(Table7[[#This Row],[Product_ID]],Table4_2[#All],4,FALSE)</f>
        <v>Audio</v>
      </c>
      <c r="Q1326">
        <f>VLOOKUP(Table7[[#This Row],[Product_ID]],Table4_2[#All],5,FALSE)</f>
        <v>403.71</v>
      </c>
      <c r="R1326">
        <f>VLOOKUP(Table7[[#This Row],[Product_ID]],Table4_2[#All],6,FALSE)</f>
        <v>159</v>
      </c>
      <c r="S1326" t="s">
        <v>1807</v>
      </c>
      <c r="T1326" t="str">
        <f>VLOOKUP(Table7[[#This Row],[Store_ID]],Table5[#All],2,FALSE)</f>
        <v>Holloway Ltd</v>
      </c>
      <c r="U1326" t="str">
        <f>VLOOKUP(Table7[[#This Row],[Store_ID]],Table5[#All],3,FALSE)</f>
        <v>North</v>
      </c>
      <c r="V1326" t="str">
        <f>VLOOKUP(Table7[[#This Row],[Store_ID]],Table5[#All],4,FALSE)</f>
        <v>Bensonhaven</v>
      </c>
      <c r="W1326" t="str">
        <f>VLOOKUP(Table7[[#This Row],[Store_ID]],Table5[#All],5,FALSE)</f>
        <v>Flagship</v>
      </c>
      <c r="X1326">
        <v>4</v>
      </c>
      <c r="Y1326">
        <v>529.04</v>
      </c>
      <c r="Z1326">
        <v>0.1</v>
      </c>
      <c r="AA1326" t="s">
        <v>1826</v>
      </c>
      <c r="AB1326">
        <v>1904.5440000000001</v>
      </c>
    </row>
    <row r="1327" spans="1:28" x14ac:dyDescent="0.25">
      <c r="A1327" t="s">
        <v>3151</v>
      </c>
      <c r="B1327" s="2">
        <v>45326</v>
      </c>
      <c r="C1327" t="s">
        <v>1095</v>
      </c>
      <c r="D1327" t="str">
        <f>VLOOKUP(Table7[[#This Row],[Customer_ID]],Table1[#All],2,FALSE)</f>
        <v>Heather Valenzuela</v>
      </c>
      <c r="E1327">
        <f t="shared" si="61"/>
        <v>4</v>
      </c>
      <c r="F1327">
        <f t="shared" si="62"/>
        <v>2</v>
      </c>
      <c r="G1327">
        <f t="shared" si="63"/>
        <v>2024</v>
      </c>
      <c r="H1327">
        <f>VLOOKUP(Table7[[#This Row],[Customer_ID]],Table1[#All],3,FALSE)</f>
        <v>31</v>
      </c>
      <c r="I1327" t="str">
        <f>VLOOKUP(Table7[[#This Row],[Customer_ID]],Table1[#All],4,FALSE)</f>
        <v>Male</v>
      </c>
      <c r="J1327" t="str">
        <f>VLOOKUP(Table7[[#This Row],[Customer_ID]],Table1[#All],5,FALSE)</f>
        <v>New Angiefurt</v>
      </c>
      <c r="K1327" t="str">
        <f>VLOOKUP(Table7[[#This Row],[Customer_ID]],Table1[#All],6,FALSE)</f>
        <v>Alaska</v>
      </c>
      <c r="L1327" t="str">
        <f>VLOOKUP(Table7[[#This Row],[Customer_ID]],Table1[#All],7,FALSE)</f>
        <v>USA</v>
      </c>
      <c r="M1327" t="str">
        <f>VLOOKUP(Table7[[#This Row],[Customer_ID]],Table1[#All],8,FALSE)</f>
        <v>Bronze</v>
      </c>
      <c r="N1327" t="s">
        <v>1608</v>
      </c>
      <c r="O1327" t="str">
        <f>VLOOKUP(Table7[[#This Row],[Product_ID]],Table4_2[#All],3,FALSE)</f>
        <v>Home</v>
      </c>
      <c r="P1327" t="str">
        <f>VLOOKUP(Table7[[#This Row],[Product_ID]],Table4_2[#All],4,FALSE)</f>
        <v>Kitchen</v>
      </c>
      <c r="Q1327">
        <f>VLOOKUP(Table7[[#This Row],[Product_ID]],Table4_2[#All],5,FALSE)</f>
        <v>19.52</v>
      </c>
      <c r="R1327">
        <f>VLOOKUP(Table7[[#This Row],[Product_ID]],Table4_2[#All],6,FALSE)</f>
        <v>57</v>
      </c>
      <c r="S1327" t="s">
        <v>1807</v>
      </c>
      <c r="T1327" t="str">
        <f>VLOOKUP(Table7[[#This Row],[Store_ID]],Table5[#All],2,FALSE)</f>
        <v>Holloway Ltd</v>
      </c>
      <c r="U1327" t="str">
        <f>VLOOKUP(Table7[[#This Row],[Store_ID]],Table5[#All],3,FALSE)</f>
        <v>North</v>
      </c>
      <c r="V1327" t="str">
        <f>VLOOKUP(Table7[[#This Row],[Store_ID]],Table5[#All],4,FALSE)</f>
        <v>Bensonhaven</v>
      </c>
      <c r="W1327" t="str">
        <f>VLOOKUP(Table7[[#This Row],[Store_ID]],Table5[#All],5,FALSE)</f>
        <v>Flagship</v>
      </c>
      <c r="X1327">
        <v>1</v>
      </c>
      <c r="Y1327">
        <v>350.67</v>
      </c>
      <c r="Z1327">
        <v>0.22</v>
      </c>
      <c r="AA1327" t="s">
        <v>1826</v>
      </c>
      <c r="AB1327">
        <v>273.52260000000001</v>
      </c>
    </row>
    <row r="1328" spans="1:28" x14ac:dyDescent="0.25">
      <c r="A1328" t="s">
        <v>3152</v>
      </c>
      <c r="B1328" s="2">
        <v>45498</v>
      </c>
      <c r="C1328" t="s">
        <v>1160</v>
      </c>
      <c r="D1328" t="str">
        <f>VLOOKUP(Table7[[#This Row],[Customer_ID]],Table1[#All],2,FALSE)</f>
        <v>Michael Garner</v>
      </c>
      <c r="E1328">
        <f t="shared" si="61"/>
        <v>25</v>
      </c>
      <c r="F1328">
        <f t="shared" si="62"/>
        <v>7</v>
      </c>
      <c r="G1328">
        <f t="shared" si="63"/>
        <v>2024</v>
      </c>
      <c r="H1328">
        <f>VLOOKUP(Table7[[#This Row],[Customer_ID]],Table1[#All],3,FALSE)</f>
        <v>21</v>
      </c>
      <c r="I1328" t="str">
        <f>VLOOKUP(Table7[[#This Row],[Customer_ID]],Table1[#All],4,FALSE)</f>
        <v>Female</v>
      </c>
      <c r="J1328" t="str">
        <f>VLOOKUP(Table7[[#This Row],[Customer_ID]],Table1[#All],5,FALSE)</f>
        <v>Port Crystal</v>
      </c>
      <c r="K1328" t="str">
        <f>VLOOKUP(Table7[[#This Row],[Customer_ID]],Table1[#All],6,FALSE)</f>
        <v>New Hampshire</v>
      </c>
      <c r="L1328" t="str">
        <f>VLOOKUP(Table7[[#This Row],[Customer_ID]],Table1[#All],7,FALSE)</f>
        <v>USA</v>
      </c>
      <c r="M1328" t="str">
        <f>VLOOKUP(Table7[[#This Row],[Customer_ID]],Table1[#All],8,FALSE)</f>
        <v>Platinum</v>
      </c>
      <c r="N1328" t="s">
        <v>1738</v>
      </c>
      <c r="O1328" t="str">
        <f>VLOOKUP(Table7[[#This Row],[Product_ID]],Table4_2[#All],3,FALSE)</f>
        <v>Sports</v>
      </c>
      <c r="P1328" t="str">
        <f>VLOOKUP(Table7[[#This Row],[Product_ID]],Table4_2[#All],4,FALSE)</f>
        <v>Accessories</v>
      </c>
      <c r="Q1328">
        <f>VLOOKUP(Table7[[#This Row],[Product_ID]],Table4_2[#All],5,FALSE)</f>
        <v>60.65</v>
      </c>
      <c r="R1328">
        <f>VLOOKUP(Table7[[#This Row],[Product_ID]],Table4_2[#All],6,FALSE)</f>
        <v>75</v>
      </c>
      <c r="S1328" t="s">
        <v>1757</v>
      </c>
      <c r="T1328" t="str">
        <f>VLOOKUP(Table7[[#This Row],[Store_ID]],Table5[#All],2,FALSE)</f>
        <v>Martinez, Adkins and Johnson</v>
      </c>
      <c r="U1328" t="str">
        <f>VLOOKUP(Table7[[#This Row],[Store_ID]],Table5[#All],3,FALSE)</f>
        <v>North</v>
      </c>
      <c r="V1328" t="str">
        <f>VLOOKUP(Table7[[#This Row],[Store_ID]],Table5[#All],4,FALSE)</f>
        <v>Danielmouth</v>
      </c>
      <c r="W1328" t="str">
        <f>VLOOKUP(Table7[[#This Row],[Store_ID]],Table5[#All],5,FALSE)</f>
        <v>Flagship</v>
      </c>
      <c r="X1328">
        <v>1</v>
      </c>
      <c r="Y1328">
        <v>128.93</v>
      </c>
      <c r="Z1328">
        <v>0.26</v>
      </c>
      <c r="AA1328" t="s">
        <v>1824</v>
      </c>
      <c r="AB1328">
        <v>95.408200000000008</v>
      </c>
    </row>
    <row r="1329" spans="1:28" x14ac:dyDescent="0.25">
      <c r="A1329" t="s">
        <v>3153</v>
      </c>
      <c r="B1329" s="2">
        <v>45544</v>
      </c>
      <c r="C1329" t="s">
        <v>490</v>
      </c>
      <c r="D1329" t="str">
        <f>VLOOKUP(Table7[[#This Row],[Customer_ID]],Table1[#All],2,FALSE)</f>
        <v>Cameron Simpson</v>
      </c>
      <c r="E1329">
        <f t="shared" si="61"/>
        <v>9</v>
      </c>
      <c r="F1329">
        <f t="shared" si="62"/>
        <v>9</v>
      </c>
      <c r="G1329">
        <f t="shared" si="63"/>
        <v>2024</v>
      </c>
      <c r="H1329">
        <f>VLOOKUP(Table7[[#This Row],[Customer_ID]],Table1[#All],3,FALSE)</f>
        <v>46</v>
      </c>
      <c r="I1329" t="str">
        <f>VLOOKUP(Table7[[#This Row],[Customer_ID]],Table1[#All],4,FALSE)</f>
        <v>Male</v>
      </c>
      <c r="J1329" t="str">
        <f>VLOOKUP(Table7[[#This Row],[Customer_ID]],Table1[#All],5,FALSE)</f>
        <v>Michaelfort</v>
      </c>
      <c r="K1329" t="str">
        <f>VLOOKUP(Table7[[#This Row],[Customer_ID]],Table1[#All],6,FALSE)</f>
        <v>Indiana</v>
      </c>
      <c r="L1329" t="str">
        <f>VLOOKUP(Table7[[#This Row],[Customer_ID]],Table1[#All],7,FALSE)</f>
        <v>USA</v>
      </c>
      <c r="M1329" t="str">
        <f>VLOOKUP(Table7[[#This Row],[Customer_ID]],Table1[#All],8,FALSE)</f>
        <v>Platinum</v>
      </c>
      <c r="N1329" t="s">
        <v>1720</v>
      </c>
      <c r="O1329" t="str">
        <f>VLOOKUP(Table7[[#This Row],[Product_ID]],Table4_2[#All],3,FALSE)</f>
        <v>Home</v>
      </c>
      <c r="P1329" t="str">
        <f>VLOOKUP(Table7[[#This Row],[Product_ID]],Table4_2[#All],4,FALSE)</f>
        <v>Kitchen</v>
      </c>
      <c r="Q1329">
        <f>VLOOKUP(Table7[[#This Row],[Product_ID]],Table4_2[#All],5,FALSE)</f>
        <v>176.07</v>
      </c>
      <c r="R1329">
        <f>VLOOKUP(Table7[[#This Row],[Product_ID]],Table4_2[#All],6,FALSE)</f>
        <v>82</v>
      </c>
      <c r="S1329" t="s">
        <v>1801</v>
      </c>
      <c r="T1329" t="str">
        <f>VLOOKUP(Table7[[#This Row],[Store_ID]],Table5[#All],2,FALSE)</f>
        <v>Shelton PLC</v>
      </c>
      <c r="U1329" t="str">
        <f>VLOOKUP(Table7[[#This Row],[Store_ID]],Table5[#All],3,FALSE)</f>
        <v>North</v>
      </c>
      <c r="V1329" t="str">
        <f>VLOOKUP(Table7[[#This Row],[Store_ID]],Table5[#All],4,FALSE)</f>
        <v>East Jenniferstad</v>
      </c>
      <c r="W1329" t="str">
        <f>VLOOKUP(Table7[[#This Row],[Store_ID]],Table5[#All],5,FALSE)</f>
        <v>Flagship</v>
      </c>
      <c r="X1329">
        <v>2</v>
      </c>
      <c r="Y1329">
        <v>384.92</v>
      </c>
      <c r="Z1329">
        <v>0.09</v>
      </c>
      <c r="AA1329" t="s">
        <v>1824</v>
      </c>
      <c r="AB1329">
        <v>700.5544000000001</v>
      </c>
    </row>
    <row r="1330" spans="1:28" x14ac:dyDescent="0.25">
      <c r="A1330" t="s">
        <v>3154</v>
      </c>
      <c r="B1330" s="2">
        <v>45268</v>
      </c>
      <c r="C1330" t="s">
        <v>1050</v>
      </c>
      <c r="D1330" t="str">
        <f>VLOOKUP(Table7[[#This Row],[Customer_ID]],Table1[#All],2,FALSE)</f>
        <v>Mr. Christopher Sims</v>
      </c>
      <c r="E1330">
        <f t="shared" si="61"/>
        <v>8</v>
      </c>
      <c r="F1330">
        <f t="shared" si="62"/>
        <v>12</v>
      </c>
      <c r="G1330">
        <f t="shared" si="63"/>
        <v>2023</v>
      </c>
      <c r="H1330">
        <f>VLOOKUP(Table7[[#This Row],[Customer_ID]],Table1[#All],3,FALSE)</f>
        <v>50</v>
      </c>
      <c r="I1330" t="str">
        <f>VLOOKUP(Table7[[#This Row],[Customer_ID]],Table1[#All],4,FALSE)</f>
        <v>Female</v>
      </c>
      <c r="J1330" t="str">
        <f>VLOOKUP(Table7[[#This Row],[Customer_ID]],Table1[#All],5,FALSE)</f>
        <v>Donaldsontown</v>
      </c>
      <c r="K1330" t="str">
        <f>VLOOKUP(Table7[[#This Row],[Customer_ID]],Table1[#All],6,FALSE)</f>
        <v>Connecticut</v>
      </c>
      <c r="L1330" t="str">
        <f>VLOOKUP(Table7[[#This Row],[Customer_ID]],Table1[#All],7,FALSE)</f>
        <v>USA</v>
      </c>
      <c r="M1330" t="str">
        <f>VLOOKUP(Table7[[#This Row],[Customer_ID]],Table1[#All],8,FALSE)</f>
        <v>Silver</v>
      </c>
      <c r="N1330" t="s">
        <v>1555</v>
      </c>
      <c r="O1330" t="str">
        <f>VLOOKUP(Table7[[#This Row],[Product_ID]],Table4_2[#All],3,FALSE)</f>
        <v>Clothing</v>
      </c>
      <c r="P1330" t="str">
        <f>VLOOKUP(Table7[[#This Row],[Product_ID]],Table4_2[#All],4,FALSE)</f>
        <v>Accessories</v>
      </c>
      <c r="Q1330">
        <f>VLOOKUP(Table7[[#This Row],[Product_ID]],Table4_2[#All],5,FALSE)</f>
        <v>261</v>
      </c>
      <c r="R1330">
        <f>VLOOKUP(Table7[[#This Row],[Product_ID]],Table4_2[#All],6,FALSE)</f>
        <v>59</v>
      </c>
      <c r="S1330" t="s">
        <v>1782</v>
      </c>
      <c r="T1330" t="str">
        <f>VLOOKUP(Table7[[#This Row],[Store_ID]],Table5[#All],2,FALSE)</f>
        <v>Bean, Jones and Park</v>
      </c>
      <c r="U1330" t="str">
        <f>VLOOKUP(Table7[[#This Row],[Store_ID]],Table5[#All],3,FALSE)</f>
        <v>West</v>
      </c>
      <c r="V1330" t="str">
        <f>VLOOKUP(Table7[[#This Row],[Store_ID]],Table5[#All],4,FALSE)</f>
        <v>Thompsonborough</v>
      </c>
      <c r="W1330" t="str">
        <f>VLOOKUP(Table7[[#This Row],[Store_ID]],Table5[#All],5,FALSE)</f>
        <v>Online</v>
      </c>
      <c r="X1330">
        <v>3</v>
      </c>
      <c r="Y1330">
        <v>120.77</v>
      </c>
      <c r="Z1330">
        <v>0.28999999999999998</v>
      </c>
      <c r="AA1330" t="s">
        <v>1826</v>
      </c>
      <c r="AB1330">
        <v>257.24009999999998</v>
      </c>
    </row>
    <row r="1331" spans="1:28" x14ac:dyDescent="0.25">
      <c r="A1331" t="s">
        <v>3155</v>
      </c>
      <c r="B1331" s="2">
        <v>45824</v>
      </c>
      <c r="C1331" t="s">
        <v>719</v>
      </c>
      <c r="D1331" t="str">
        <f>VLOOKUP(Table7[[#This Row],[Customer_ID]],Table1[#All],2,FALSE)</f>
        <v>Alejandro Doyle</v>
      </c>
      <c r="E1331">
        <f t="shared" si="61"/>
        <v>16</v>
      </c>
      <c r="F1331">
        <f t="shared" si="62"/>
        <v>6</v>
      </c>
      <c r="G1331">
        <f t="shared" si="63"/>
        <v>2025</v>
      </c>
      <c r="H1331">
        <f>VLOOKUP(Table7[[#This Row],[Customer_ID]],Table1[#All],3,FALSE)</f>
        <v>35</v>
      </c>
      <c r="I1331" t="str">
        <f>VLOOKUP(Table7[[#This Row],[Customer_ID]],Table1[#All],4,FALSE)</f>
        <v>Male</v>
      </c>
      <c r="J1331" t="str">
        <f>VLOOKUP(Table7[[#This Row],[Customer_ID]],Table1[#All],5,FALSE)</f>
        <v>East Crystalton</v>
      </c>
      <c r="K1331" t="str">
        <f>VLOOKUP(Table7[[#This Row],[Customer_ID]],Table1[#All],6,FALSE)</f>
        <v>New Mexico</v>
      </c>
      <c r="L1331" t="str">
        <f>VLOOKUP(Table7[[#This Row],[Customer_ID]],Table1[#All],7,FALSE)</f>
        <v>USA</v>
      </c>
      <c r="M1331" t="str">
        <f>VLOOKUP(Table7[[#This Row],[Customer_ID]],Table1[#All],8,FALSE)</f>
        <v>Platinum</v>
      </c>
      <c r="N1331" t="s">
        <v>1700</v>
      </c>
      <c r="O1331" t="str">
        <f>VLOOKUP(Table7[[#This Row],[Product_ID]],Table4_2[#All],3,FALSE)</f>
        <v>Electronics</v>
      </c>
      <c r="P1331" t="str">
        <f>VLOOKUP(Table7[[#This Row],[Product_ID]],Table4_2[#All],4,FALSE)</f>
        <v>Computer</v>
      </c>
      <c r="Q1331">
        <f>VLOOKUP(Table7[[#This Row],[Product_ID]],Table4_2[#All],5,FALSE)</f>
        <v>392.89</v>
      </c>
      <c r="R1331">
        <f>VLOOKUP(Table7[[#This Row],[Product_ID]],Table4_2[#All],6,FALSE)</f>
        <v>320</v>
      </c>
      <c r="S1331" t="s">
        <v>1807</v>
      </c>
      <c r="T1331" t="str">
        <f>VLOOKUP(Table7[[#This Row],[Store_ID]],Table5[#All],2,FALSE)</f>
        <v>Holloway Ltd</v>
      </c>
      <c r="U1331" t="str">
        <f>VLOOKUP(Table7[[#This Row],[Store_ID]],Table5[#All],3,FALSE)</f>
        <v>North</v>
      </c>
      <c r="V1331" t="str">
        <f>VLOOKUP(Table7[[#This Row],[Store_ID]],Table5[#All],4,FALSE)</f>
        <v>Bensonhaven</v>
      </c>
      <c r="W1331" t="str">
        <f>VLOOKUP(Table7[[#This Row],[Store_ID]],Table5[#All],5,FALSE)</f>
        <v>Flagship</v>
      </c>
      <c r="X1331">
        <v>4</v>
      </c>
      <c r="Y1331">
        <v>661.39</v>
      </c>
      <c r="Z1331">
        <v>7.0000000000000007E-2</v>
      </c>
      <c r="AA1331" t="s">
        <v>1824</v>
      </c>
      <c r="AB1331">
        <v>2460.3708000000001</v>
      </c>
    </row>
    <row r="1332" spans="1:28" x14ac:dyDescent="0.25">
      <c r="A1332" t="s">
        <v>3156</v>
      </c>
      <c r="B1332" s="2">
        <v>45261</v>
      </c>
      <c r="C1332" t="s">
        <v>1389</v>
      </c>
      <c r="D1332" t="str">
        <f>VLOOKUP(Table7[[#This Row],[Customer_ID]],Table1[#All],2,FALSE)</f>
        <v>William Cortez</v>
      </c>
      <c r="E1332">
        <f t="shared" si="61"/>
        <v>1</v>
      </c>
      <c r="F1332">
        <f t="shared" si="62"/>
        <v>12</v>
      </c>
      <c r="G1332">
        <f t="shared" si="63"/>
        <v>2023</v>
      </c>
      <c r="H1332">
        <f>VLOOKUP(Table7[[#This Row],[Customer_ID]],Table1[#All],3,FALSE)</f>
        <v>29</v>
      </c>
      <c r="I1332" t="str">
        <f>VLOOKUP(Table7[[#This Row],[Customer_ID]],Table1[#All],4,FALSE)</f>
        <v>Male</v>
      </c>
      <c r="J1332" t="str">
        <f>VLOOKUP(Table7[[#This Row],[Customer_ID]],Table1[#All],5,FALSE)</f>
        <v>Port Hannahport</v>
      </c>
      <c r="K1332" t="str">
        <f>VLOOKUP(Table7[[#This Row],[Customer_ID]],Table1[#All],6,FALSE)</f>
        <v>Ohio</v>
      </c>
      <c r="L1332" t="str">
        <f>VLOOKUP(Table7[[#This Row],[Customer_ID]],Table1[#All],7,FALSE)</f>
        <v>USA</v>
      </c>
      <c r="M1332" t="str">
        <f>VLOOKUP(Table7[[#This Row],[Customer_ID]],Table1[#All],8,FALSE)</f>
        <v>Bronze</v>
      </c>
      <c r="N1332" t="s">
        <v>1672</v>
      </c>
      <c r="O1332" t="str">
        <f>VLOOKUP(Table7[[#This Row],[Product_ID]],Table4_2[#All],3,FALSE)</f>
        <v>Electronics</v>
      </c>
      <c r="P1332" t="str">
        <f>VLOOKUP(Table7[[#This Row],[Product_ID]],Table4_2[#All],4,FALSE)</f>
        <v>Computer</v>
      </c>
      <c r="Q1332">
        <f>VLOOKUP(Table7[[#This Row],[Product_ID]],Table4_2[#All],5,FALSE)</f>
        <v>86.42</v>
      </c>
      <c r="R1332">
        <f>VLOOKUP(Table7[[#This Row],[Product_ID]],Table4_2[#All],6,FALSE)</f>
        <v>222</v>
      </c>
      <c r="S1332" t="s">
        <v>1761</v>
      </c>
      <c r="T1332" t="str">
        <f>VLOOKUP(Table7[[#This Row],[Store_ID]],Table5[#All],2,FALSE)</f>
        <v>Black-Horn</v>
      </c>
      <c r="U1332" t="str">
        <f>VLOOKUP(Table7[[#This Row],[Store_ID]],Table5[#All],3,FALSE)</f>
        <v>South</v>
      </c>
      <c r="V1332" t="str">
        <f>VLOOKUP(Table7[[#This Row],[Store_ID]],Table5[#All],4,FALSE)</f>
        <v>North Nancyview</v>
      </c>
      <c r="W1332" t="str">
        <f>VLOOKUP(Table7[[#This Row],[Store_ID]],Table5[#All],5,FALSE)</f>
        <v>Outlet</v>
      </c>
      <c r="X1332">
        <v>1</v>
      </c>
      <c r="Y1332">
        <v>195.24</v>
      </c>
      <c r="Z1332">
        <v>0.27</v>
      </c>
      <c r="AA1332" t="s">
        <v>1826</v>
      </c>
      <c r="AB1332">
        <v>142.52520000000001</v>
      </c>
    </row>
    <row r="1333" spans="1:28" x14ac:dyDescent="0.25">
      <c r="A1333" t="s">
        <v>3157</v>
      </c>
      <c r="B1333" s="2">
        <v>45233</v>
      </c>
      <c r="C1333" t="s">
        <v>27</v>
      </c>
      <c r="D1333" t="str">
        <f>VLOOKUP(Table7[[#This Row],[Customer_ID]],Table1[#All],2,FALSE)</f>
        <v>Caroline Collins</v>
      </c>
      <c r="E1333">
        <f t="shared" si="61"/>
        <v>3</v>
      </c>
      <c r="F1333">
        <f t="shared" si="62"/>
        <v>11</v>
      </c>
      <c r="G1333">
        <f t="shared" si="63"/>
        <v>2023</v>
      </c>
      <c r="H1333">
        <f>VLOOKUP(Table7[[#This Row],[Customer_ID]],Table1[#All],3,FALSE)</f>
        <v>64</v>
      </c>
      <c r="I1333" t="str">
        <f>VLOOKUP(Table7[[#This Row],[Customer_ID]],Table1[#All],4,FALSE)</f>
        <v>Female</v>
      </c>
      <c r="J1333" t="str">
        <f>VLOOKUP(Table7[[#This Row],[Customer_ID]],Table1[#All],5,FALSE)</f>
        <v>Nicholasshire</v>
      </c>
      <c r="K1333" t="str">
        <f>VLOOKUP(Table7[[#This Row],[Customer_ID]],Table1[#All],6,FALSE)</f>
        <v>California</v>
      </c>
      <c r="L1333" t="str">
        <f>VLOOKUP(Table7[[#This Row],[Customer_ID]],Table1[#All],7,FALSE)</f>
        <v>USA</v>
      </c>
      <c r="M1333" t="str">
        <f>VLOOKUP(Table7[[#This Row],[Customer_ID]],Table1[#All],8,FALSE)</f>
        <v>Silver</v>
      </c>
      <c r="N1333" t="s">
        <v>1732</v>
      </c>
      <c r="O1333" t="str">
        <f>VLOOKUP(Table7[[#This Row],[Product_ID]],Table4_2[#All],3,FALSE)</f>
        <v>Home</v>
      </c>
      <c r="P1333" t="str">
        <f>VLOOKUP(Table7[[#This Row],[Product_ID]],Table4_2[#All],4,FALSE)</f>
        <v>Appliances</v>
      </c>
      <c r="Q1333">
        <f>VLOOKUP(Table7[[#This Row],[Product_ID]],Table4_2[#All],5,FALSE)</f>
        <v>447.43</v>
      </c>
      <c r="R1333">
        <f>VLOOKUP(Table7[[#This Row],[Product_ID]],Table4_2[#All],6,FALSE)</f>
        <v>191</v>
      </c>
      <c r="S1333" t="s">
        <v>1810</v>
      </c>
      <c r="T1333" t="str">
        <f>VLOOKUP(Table7[[#This Row],[Store_ID]],Table5[#All],2,FALSE)</f>
        <v>Guerrero-Schmitt</v>
      </c>
      <c r="U1333" t="str">
        <f>VLOOKUP(Table7[[#This Row],[Store_ID]],Table5[#All],3,FALSE)</f>
        <v>East</v>
      </c>
      <c r="V1333" t="str">
        <f>VLOOKUP(Table7[[#This Row],[Store_ID]],Table5[#All],4,FALSE)</f>
        <v>East Stevechester</v>
      </c>
      <c r="W1333" t="str">
        <f>VLOOKUP(Table7[[#This Row],[Store_ID]],Table5[#All],5,FALSE)</f>
        <v>Flagship</v>
      </c>
      <c r="X1333">
        <v>2</v>
      </c>
      <c r="Y1333">
        <v>177.4</v>
      </c>
      <c r="Z1333">
        <v>0.19</v>
      </c>
      <c r="AA1333" t="s">
        <v>1826</v>
      </c>
      <c r="AB1333">
        <v>287.38799999999998</v>
      </c>
    </row>
    <row r="1334" spans="1:28" x14ac:dyDescent="0.25">
      <c r="A1334" t="s">
        <v>3158</v>
      </c>
      <c r="B1334" s="2">
        <v>45673</v>
      </c>
      <c r="C1334" t="s">
        <v>214</v>
      </c>
      <c r="D1334" t="str">
        <f>VLOOKUP(Table7[[#This Row],[Customer_ID]],Table1[#All],2,FALSE)</f>
        <v>Jay Patel</v>
      </c>
      <c r="E1334">
        <f t="shared" si="61"/>
        <v>16</v>
      </c>
      <c r="F1334">
        <f t="shared" si="62"/>
        <v>1</v>
      </c>
      <c r="G1334">
        <f t="shared" si="63"/>
        <v>2025</v>
      </c>
      <c r="H1334">
        <f>VLOOKUP(Table7[[#This Row],[Customer_ID]],Table1[#All],3,FALSE)</f>
        <v>43</v>
      </c>
      <c r="I1334" t="str">
        <f>VLOOKUP(Table7[[#This Row],[Customer_ID]],Table1[#All],4,FALSE)</f>
        <v>Female</v>
      </c>
      <c r="J1334" t="str">
        <f>VLOOKUP(Table7[[#This Row],[Customer_ID]],Table1[#All],5,FALSE)</f>
        <v>Morrisbury</v>
      </c>
      <c r="K1334" t="str">
        <f>VLOOKUP(Table7[[#This Row],[Customer_ID]],Table1[#All],6,FALSE)</f>
        <v>Rhode Island</v>
      </c>
      <c r="L1334" t="str">
        <f>VLOOKUP(Table7[[#This Row],[Customer_ID]],Table1[#All],7,FALSE)</f>
        <v>USA</v>
      </c>
      <c r="M1334" t="str">
        <f>VLOOKUP(Table7[[#This Row],[Customer_ID]],Table1[#All],8,FALSE)</f>
        <v>Platinum</v>
      </c>
      <c r="N1334" t="s">
        <v>1744</v>
      </c>
      <c r="O1334" t="str">
        <f>VLOOKUP(Table7[[#This Row],[Product_ID]],Table4_2[#All],3,FALSE)</f>
        <v>Electronics</v>
      </c>
      <c r="P1334" t="str">
        <f>VLOOKUP(Table7[[#This Row],[Product_ID]],Table4_2[#All],4,FALSE)</f>
        <v>Audio</v>
      </c>
      <c r="Q1334">
        <f>VLOOKUP(Table7[[#This Row],[Product_ID]],Table4_2[#All],5,FALSE)</f>
        <v>431.67</v>
      </c>
      <c r="R1334">
        <f>VLOOKUP(Table7[[#This Row],[Product_ID]],Table4_2[#All],6,FALSE)</f>
        <v>73</v>
      </c>
      <c r="S1334" t="s">
        <v>1792</v>
      </c>
      <c r="T1334" t="str">
        <f>VLOOKUP(Table7[[#This Row],[Store_ID]],Table5[#All],2,FALSE)</f>
        <v>Aguirre-Keller</v>
      </c>
      <c r="U1334" t="str">
        <f>VLOOKUP(Table7[[#This Row],[Store_ID]],Table5[#All],3,FALSE)</f>
        <v>South</v>
      </c>
      <c r="V1334" t="str">
        <f>VLOOKUP(Table7[[#This Row],[Store_ID]],Table5[#All],4,FALSE)</f>
        <v>Lake Michael</v>
      </c>
      <c r="W1334" t="str">
        <f>VLOOKUP(Table7[[#This Row],[Store_ID]],Table5[#All],5,FALSE)</f>
        <v>Online</v>
      </c>
      <c r="X1334">
        <v>4</v>
      </c>
      <c r="Y1334">
        <v>862.67</v>
      </c>
      <c r="Z1334">
        <v>0.2</v>
      </c>
      <c r="AA1334" t="s">
        <v>1826</v>
      </c>
      <c r="AB1334">
        <v>2760.5439999999999</v>
      </c>
    </row>
    <row r="1335" spans="1:28" x14ac:dyDescent="0.25">
      <c r="A1335" t="s">
        <v>3159</v>
      </c>
      <c r="B1335" s="2">
        <v>45565</v>
      </c>
      <c r="C1335" t="s">
        <v>1374</v>
      </c>
      <c r="D1335" t="str">
        <f>VLOOKUP(Table7[[#This Row],[Customer_ID]],Table1[#All],2,FALSE)</f>
        <v>Cheryl Carr</v>
      </c>
      <c r="E1335">
        <f t="shared" si="61"/>
        <v>30</v>
      </c>
      <c r="F1335">
        <f t="shared" si="62"/>
        <v>9</v>
      </c>
      <c r="G1335">
        <f t="shared" si="63"/>
        <v>2024</v>
      </c>
      <c r="H1335">
        <f>VLOOKUP(Table7[[#This Row],[Customer_ID]],Table1[#All],3,FALSE)</f>
        <v>19</v>
      </c>
      <c r="I1335" t="str">
        <f>VLOOKUP(Table7[[#This Row],[Customer_ID]],Table1[#All],4,FALSE)</f>
        <v>Male</v>
      </c>
      <c r="J1335" t="str">
        <f>VLOOKUP(Table7[[#This Row],[Customer_ID]],Table1[#All],5,FALSE)</f>
        <v>Jessicaland</v>
      </c>
      <c r="K1335" t="str">
        <f>VLOOKUP(Table7[[#This Row],[Customer_ID]],Table1[#All],6,FALSE)</f>
        <v>Wyoming</v>
      </c>
      <c r="L1335" t="str">
        <f>VLOOKUP(Table7[[#This Row],[Customer_ID]],Table1[#All],7,FALSE)</f>
        <v>USA</v>
      </c>
      <c r="M1335" t="str">
        <f>VLOOKUP(Table7[[#This Row],[Customer_ID]],Table1[#All],8,FALSE)</f>
        <v>Gold</v>
      </c>
      <c r="N1335" t="s">
        <v>1582</v>
      </c>
      <c r="O1335" t="str">
        <f>VLOOKUP(Table7[[#This Row],[Product_ID]],Table4_2[#All],3,FALSE)</f>
        <v>Sports</v>
      </c>
      <c r="P1335" t="str">
        <f>VLOOKUP(Table7[[#This Row],[Product_ID]],Table4_2[#All],4,FALSE)</f>
        <v>Accessories</v>
      </c>
      <c r="Q1335">
        <f>VLOOKUP(Table7[[#This Row],[Product_ID]],Table4_2[#All],5,FALSE)</f>
        <v>144.53</v>
      </c>
      <c r="R1335">
        <f>VLOOKUP(Table7[[#This Row],[Product_ID]],Table4_2[#All],6,FALSE)</f>
        <v>367</v>
      </c>
      <c r="S1335" t="s">
        <v>1776</v>
      </c>
      <c r="T1335" t="str">
        <f>VLOOKUP(Table7[[#This Row],[Store_ID]],Table5[#All],2,FALSE)</f>
        <v>Benson-Elliott</v>
      </c>
      <c r="U1335" t="str">
        <f>VLOOKUP(Table7[[#This Row],[Store_ID]],Table5[#All],3,FALSE)</f>
        <v>East</v>
      </c>
      <c r="V1335" t="str">
        <f>VLOOKUP(Table7[[#This Row],[Store_ID]],Table5[#All],4,FALSE)</f>
        <v>Port Josephberg</v>
      </c>
      <c r="W1335" t="str">
        <f>VLOOKUP(Table7[[#This Row],[Store_ID]],Table5[#All],5,FALSE)</f>
        <v>Online</v>
      </c>
      <c r="X1335">
        <v>1</v>
      </c>
      <c r="Y1335">
        <v>55.04</v>
      </c>
      <c r="Z1335">
        <v>0.01</v>
      </c>
      <c r="AA1335" t="s">
        <v>1829</v>
      </c>
      <c r="AB1335">
        <v>54.489600000000003</v>
      </c>
    </row>
    <row r="1336" spans="1:28" x14ac:dyDescent="0.25">
      <c r="A1336" t="s">
        <v>3160</v>
      </c>
      <c r="B1336" s="2">
        <v>45646</v>
      </c>
      <c r="C1336" t="s">
        <v>188</v>
      </c>
      <c r="D1336" t="str">
        <f>VLOOKUP(Table7[[#This Row],[Customer_ID]],Table1[#All],2,FALSE)</f>
        <v>Timothy Weaver</v>
      </c>
      <c r="E1336">
        <f t="shared" si="61"/>
        <v>20</v>
      </c>
      <c r="F1336">
        <f t="shared" si="62"/>
        <v>12</v>
      </c>
      <c r="G1336">
        <f t="shared" si="63"/>
        <v>2024</v>
      </c>
      <c r="H1336">
        <f>VLOOKUP(Table7[[#This Row],[Customer_ID]],Table1[#All],3,FALSE)</f>
        <v>45</v>
      </c>
      <c r="I1336" t="str">
        <f>VLOOKUP(Table7[[#This Row],[Customer_ID]],Table1[#All],4,FALSE)</f>
        <v>Female</v>
      </c>
      <c r="J1336" t="str">
        <f>VLOOKUP(Table7[[#This Row],[Customer_ID]],Table1[#All],5,FALSE)</f>
        <v>New Amy</v>
      </c>
      <c r="K1336" t="str">
        <f>VLOOKUP(Table7[[#This Row],[Customer_ID]],Table1[#All],6,FALSE)</f>
        <v>Ohio</v>
      </c>
      <c r="L1336" t="str">
        <f>VLOOKUP(Table7[[#This Row],[Customer_ID]],Table1[#All],7,FALSE)</f>
        <v>USA</v>
      </c>
      <c r="M1336" t="str">
        <f>VLOOKUP(Table7[[#This Row],[Customer_ID]],Table1[#All],8,FALSE)</f>
        <v>Gold</v>
      </c>
      <c r="N1336" t="s">
        <v>1638</v>
      </c>
      <c r="O1336" t="str">
        <f>VLOOKUP(Table7[[#This Row],[Product_ID]],Table4_2[#All],3,FALSE)</f>
        <v>Sports</v>
      </c>
      <c r="P1336" t="str">
        <f>VLOOKUP(Table7[[#This Row],[Product_ID]],Table4_2[#All],4,FALSE)</f>
        <v>Team Sports</v>
      </c>
      <c r="Q1336">
        <f>VLOOKUP(Table7[[#This Row],[Product_ID]],Table4_2[#All],5,FALSE)</f>
        <v>318.91000000000003</v>
      </c>
      <c r="R1336">
        <f>VLOOKUP(Table7[[#This Row],[Product_ID]],Table4_2[#All],6,FALSE)</f>
        <v>114</v>
      </c>
      <c r="S1336" t="s">
        <v>1752</v>
      </c>
      <c r="T1336" t="str">
        <f>VLOOKUP(Table7[[#This Row],[Store_ID]],Table5[#All],2,FALSE)</f>
        <v>Rivera-Warner</v>
      </c>
      <c r="U1336" t="str">
        <f>VLOOKUP(Table7[[#This Row],[Store_ID]],Table5[#All],3,FALSE)</f>
        <v>East</v>
      </c>
      <c r="V1336" t="str">
        <f>VLOOKUP(Table7[[#This Row],[Store_ID]],Table5[#All],4,FALSE)</f>
        <v>Washingtonfurt</v>
      </c>
      <c r="W1336" t="str">
        <f>VLOOKUP(Table7[[#This Row],[Store_ID]],Table5[#All],5,FALSE)</f>
        <v>Flagship</v>
      </c>
      <c r="X1336">
        <v>2</v>
      </c>
      <c r="Y1336">
        <v>905.47</v>
      </c>
      <c r="Z1336">
        <v>0.2</v>
      </c>
      <c r="AA1336" t="s">
        <v>1829</v>
      </c>
      <c r="AB1336">
        <v>1448.752</v>
      </c>
    </row>
    <row r="1337" spans="1:28" x14ac:dyDescent="0.25">
      <c r="A1337" t="s">
        <v>3161</v>
      </c>
      <c r="B1337" s="2">
        <v>45539</v>
      </c>
      <c r="C1337" t="s">
        <v>1422</v>
      </c>
      <c r="D1337" t="str">
        <f>VLOOKUP(Table7[[#This Row],[Customer_ID]],Table1[#All],2,FALSE)</f>
        <v>Paul Cox</v>
      </c>
      <c r="E1337">
        <f t="shared" si="61"/>
        <v>4</v>
      </c>
      <c r="F1337">
        <f t="shared" si="62"/>
        <v>9</v>
      </c>
      <c r="G1337">
        <f t="shared" si="63"/>
        <v>2024</v>
      </c>
      <c r="H1337">
        <f>VLOOKUP(Table7[[#This Row],[Customer_ID]],Table1[#All],3,FALSE)</f>
        <v>60</v>
      </c>
      <c r="I1337" t="str">
        <f>VLOOKUP(Table7[[#This Row],[Customer_ID]],Table1[#All],4,FALSE)</f>
        <v>Female</v>
      </c>
      <c r="J1337" t="str">
        <f>VLOOKUP(Table7[[#This Row],[Customer_ID]],Table1[#All],5,FALSE)</f>
        <v>East Julie</v>
      </c>
      <c r="K1337" t="str">
        <f>VLOOKUP(Table7[[#This Row],[Customer_ID]],Table1[#All],6,FALSE)</f>
        <v>Kansas</v>
      </c>
      <c r="L1337" t="str">
        <f>VLOOKUP(Table7[[#This Row],[Customer_ID]],Table1[#All],7,FALSE)</f>
        <v>USA</v>
      </c>
      <c r="M1337" t="str">
        <f>VLOOKUP(Table7[[#This Row],[Customer_ID]],Table1[#All],8,FALSE)</f>
        <v>Silver</v>
      </c>
      <c r="N1337" t="s">
        <v>1674</v>
      </c>
      <c r="O1337" t="str">
        <f>VLOOKUP(Table7[[#This Row],[Product_ID]],Table4_2[#All],3,FALSE)</f>
        <v>Beauty</v>
      </c>
      <c r="P1337" t="str">
        <f>VLOOKUP(Table7[[#This Row],[Product_ID]],Table4_2[#All],4,FALSE)</f>
        <v>Skincare</v>
      </c>
      <c r="Q1337">
        <f>VLOOKUP(Table7[[#This Row],[Product_ID]],Table4_2[#All],5,FALSE)</f>
        <v>266.86</v>
      </c>
      <c r="R1337">
        <f>VLOOKUP(Table7[[#This Row],[Product_ID]],Table4_2[#All],6,FALSE)</f>
        <v>458</v>
      </c>
      <c r="S1337" t="s">
        <v>1797</v>
      </c>
      <c r="T1337" t="str">
        <f>VLOOKUP(Table7[[#This Row],[Store_ID]],Table5[#All],2,FALSE)</f>
        <v>Gardner, Humphrey and Contreras</v>
      </c>
      <c r="U1337" t="str">
        <f>VLOOKUP(Table7[[#This Row],[Store_ID]],Table5[#All],3,FALSE)</f>
        <v>East</v>
      </c>
      <c r="V1337" t="str">
        <f>VLOOKUP(Table7[[#This Row],[Store_ID]],Table5[#All],4,FALSE)</f>
        <v>Johnsonville</v>
      </c>
      <c r="W1337" t="str">
        <f>VLOOKUP(Table7[[#This Row],[Store_ID]],Table5[#All],5,FALSE)</f>
        <v>Flagship</v>
      </c>
      <c r="X1337">
        <v>3</v>
      </c>
      <c r="Y1337">
        <v>217.13</v>
      </c>
      <c r="Z1337">
        <v>0.28000000000000003</v>
      </c>
      <c r="AA1337" t="s">
        <v>1824</v>
      </c>
      <c r="AB1337">
        <v>469.00080000000003</v>
      </c>
    </row>
    <row r="1338" spans="1:28" x14ac:dyDescent="0.25">
      <c r="A1338" t="s">
        <v>3162</v>
      </c>
      <c r="B1338" s="2">
        <v>45936</v>
      </c>
      <c r="C1338" t="s">
        <v>1214</v>
      </c>
      <c r="D1338" t="str">
        <f>VLOOKUP(Table7[[#This Row],[Customer_ID]],Table1[#All],2,FALSE)</f>
        <v>Cynthia Lopez</v>
      </c>
      <c r="E1338">
        <f t="shared" si="61"/>
        <v>6</v>
      </c>
      <c r="F1338">
        <f t="shared" si="62"/>
        <v>10</v>
      </c>
      <c r="G1338">
        <f t="shared" si="63"/>
        <v>2025</v>
      </c>
      <c r="H1338">
        <f>VLOOKUP(Table7[[#This Row],[Customer_ID]],Table1[#All],3,FALSE)</f>
        <v>50</v>
      </c>
      <c r="I1338" t="str">
        <f>VLOOKUP(Table7[[#This Row],[Customer_ID]],Table1[#All],4,FALSE)</f>
        <v>Male</v>
      </c>
      <c r="J1338" t="str">
        <f>VLOOKUP(Table7[[#This Row],[Customer_ID]],Table1[#All],5,FALSE)</f>
        <v>Joseland</v>
      </c>
      <c r="K1338" t="str">
        <f>VLOOKUP(Table7[[#This Row],[Customer_ID]],Table1[#All],6,FALSE)</f>
        <v>Nebraska</v>
      </c>
      <c r="L1338" t="str">
        <f>VLOOKUP(Table7[[#This Row],[Customer_ID]],Table1[#All],7,FALSE)</f>
        <v>USA</v>
      </c>
      <c r="M1338" t="str">
        <f>VLOOKUP(Table7[[#This Row],[Customer_ID]],Table1[#All],8,FALSE)</f>
        <v>Platinum</v>
      </c>
      <c r="N1338" t="s">
        <v>1698</v>
      </c>
      <c r="O1338" t="str">
        <f>VLOOKUP(Table7[[#This Row],[Product_ID]],Table4_2[#All],3,FALSE)</f>
        <v>Clothing</v>
      </c>
      <c r="P1338" t="str">
        <f>VLOOKUP(Table7[[#This Row],[Product_ID]],Table4_2[#All],4,FALSE)</f>
        <v>Footwear</v>
      </c>
      <c r="Q1338">
        <f>VLOOKUP(Table7[[#This Row],[Product_ID]],Table4_2[#All],5,FALSE)</f>
        <v>158.13999999999999</v>
      </c>
      <c r="R1338">
        <f>VLOOKUP(Table7[[#This Row],[Product_ID]],Table4_2[#All],6,FALSE)</f>
        <v>82</v>
      </c>
      <c r="S1338" t="s">
        <v>1752</v>
      </c>
      <c r="T1338" t="str">
        <f>VLOOKUP(Table7[[#This Row],[Store_ID]],Table5[#All],2,FALSE)</f>
        <v>Rivera-Warner</v>
      </c>
      <c r="U1338" t="str">
        <f>VLOOKUP(Table7[[#This Row],[Store_ID]],Table5[#All],3,FALSE)</f>
        <v>East</v>
      </c>
      <c r="V1338" t="str">
        <f>VLOOKUP(Table7[[#This Row],[Store_ID]],Table5[#All],4,FALSE)</f>
        <v>Washingtonfurt</v>
      </c>
      <c r="W1338" t="str">
        <f>VLOOKUP(Table7[[#This Row],[Store_ID]],Table5[#All],5,FALSE)</f>
        <v>Flagship</v>
      </c>
      <c r="X1338">
        <v>3</v>
      </c>
      <c r="Y1338">
        <v>580.45000000000005</v>
      </c>
      <c r="Z1338">
        <v>0</v>
      </c>
      <c r="AA1338" t="s">
        <v>1826</v>
      </c>
      <c r="AB1338">
        <v>1741.35</v>
      </c>
    </row>
    <row r="1339" spans="1:28" x14ac:dyDescent="0.25">
      <c r="A1339" t="s">
        <v>3163</v>
      </c>
      <c r="B1339" s="2">
        <v>45854</v>
      </c>
      <c r="C1339" t="s">
        <v>366</v>
      </c>
      <c r="D1339" t="str">
        <f>VLOOKUP(Table7[[#This Row],[Customer_ID]],Table1[#All],2,FALSE)</f>
        <v>Steven Stein</v>
      </c>
      <c r="E1339">
        <f t="shared" si="61"/>
        <v>16</v>
      </c>
      <c r="F1339">
        <f t="shared" si="62"/>
        <v>7</v>
      </c>
      <c r="G1339">
        <f t="shared" si="63"/>
        <v>2025</v>
      </c>
      <c r="H1339">
        <f>VLOOKUP(Table7[[#This Row],[Customer_ID]],Table1[#All],3,FALSE)</f>
        <v>21</v>
      </c>
      <c r="I1339" t="str">
        <f>VLOOKUP(Table7[[#This Row],[Customer_ID]],Table1[#All],4,FALSE)</f>
        <v>Male</v>
      </c>
      <c r="J1339" t="str">
        <f>VLOOKUP(Table7[[#This Row],[Customer_ID]],Table1[#All],5,FALSE)</f>
        <v>West Lauren</v>
      </c>
      <c r="K1339" t="str">
        <f>VLOOKUP(Table7[[#This Row],[Customer_ID]],Table1[#All],6,FALSE)</f>
        <v>Connecticut</v>
      </c>
      <c r="L1339" t="str">
        <f>VLOOKUP(Table7[[#This Row],[Customer_ID]],Table1[#All],7,FALSE)</f>
        <v>USA</v>
      </c>
      <c r="M1339" t="str">
        <f>VLOOKUP(Table7[[#This Row],[Customer_ID]],Table1[#All],8,FALSE)</f>
        <v>Bronze</v>
      </c>
      <c r="N1339" t="s">
        <v>1553</v>
      </c>
      <c r="O1339" t="str">
        <f>VLOOKUP(Table7[[#This Row],[Product_ID]],Table4_2[#All],3,FALSE)</f>
        <v>Clothing</v>
      </c>
      <c r="P1339" t="str">
        <f>VLOOKUP(Table7[[#This Row],[Product_ID]],Table4_2[#All],4,FALSE)</f>
        <v>Bottoms</v>
      </c>
      <c r="Q1339">
        <f>VLOOKUP(Table7[[#This Row],[Product_ID]],Table4_2[#All],5,FALSE)</f>
        <v>306.45999999999998</v>
      </c>
      <c r="R1339">
        <f>VLOOKUP(Table7[[#This Row],[Product_ID]],Table4_2[#All],6,FALSE)</f>
        <v>487</v>
      </c>
      <c r="S1339" t="s">
        <v>1807</v>
      </c>
      <c r="T1339" t="str">
        <f>VLOOKUP(Table7[[#This Row],[Store_ID]],Table5[#All],2,FALSE)</f>
        <v>Holloway Ltd</v>
      </c>
      <c r="U1339" t="str">
        <f>VLOOKUP(Table7[[#This Row],[Store_ID]],Table5[#All],3,FALSE)</f>
        <v>North</v>
      </c>
      <c r="V1339" t="str">
        <f>VLOOKUP(Table7[[#This Row],[Store_ID]],Table5[#All],4,FALSE)</f>
        <v>Bensonhaven</v>
      </c>
      <c r="W1339" t="str">
        <f>VLOOKUP(Table7[[#This Row],[Store_ID]],Table5[#All],5,FALSE)</f>
        <v>Flagship</v>
      </c>
      <c r="X1339">
        <v>2</v>
      </c>
      <c r="Y1339">
        <v>892.88</v>
      </c>
      <c r="Z1339">
        <v>0.17</v>
      </c>
      <c r="AA1339" t="s">
        <v>1826</v>
      </c>
      <c r="AB1339">
        <v>1482.1808000000001</v>
      </c>
    </row>
    <row r="1340" spans="1:28" x14ac:dyDescent="0.25">
      <c r="A1340" t="s">
        <v>3164</v>
      </c>
      <c r="B1340" s="2">
        <v>45936</v>
      </c>
      <c r="C1340" t="s">
        <v>329</v>
      </c>
      <c r="D1340" t="str">
        <f>VLOOKUP(Table7[[#This Row],[Customer_ID]],Table1[#All],2,FALSE)</f>
        <v>Donna Gregory</v>
      </c>
      <c r="E1340">
        <f t="shared" si="61"/>
        <v>6</v>
      </c>
      <c r="F1340">
        <f t="shared" si="62"/>
        <v>10</v>
      </c>
      <c r="G1340">
        <f t="shared" si="63"/>
        <v>2025</v>
      </c>
      <c r="H1340">
        <f>VLOOKUP(Table7[[#This Row],[Customer_ID]],Table1[#All],3,FALSE)</f>
        <v>29</v>
      </c>
      <c r="I1340" t="str">
        <f>VLOOKUP(Table7[[#This Row],[Customer_ID]],Table1[#All],4,FALSE)</f>
        <v>Female</v>
      </c>
      <c r="J1340" t="str">
        <f>VLOOKUP(Table7[[#This Row],[Customer_ID]],Table1[#All],5,FALSE)</f>
        <v>South Amandahaven</v>
      </c>
      <c r="K1340" t="str">
        <f>VLOOKUP(Table7[[#This Row],[Customer_ID]],Table1[#All],6,FALSE)</f>
        <v>Arizona</v>
      </c>
      <c r="L1340" t="str">
        <f>VLOOKUP(Table7[[#This Row],[Customer_ID]],Table1[#All],7,FALSE)</f>
        <v>USA</v>
      </c>
      <c r="M1340" t="str">
        <f>VLOOKUP(Table7[[#This Row],[Customer_ID]],Table1[#All],8,FALSE)</f>
        <v>Silver</v>
      </c>
      <c r="N1340" t="s">
        <v>1628</v>
      </c>
      <c r="O1340" t="str">
        <f>VLOOKUP(Table7[[#This Row],[Product_ID]],Table4_2[#All],3,FALSE)</f>
        <v>Electronics</v>
      </c>
      <c r="P1340" t="str">
        <f>VLOOKUP(Table7[[#This Row],[Product_ID]],Table4_2[#All],4,FALSE)</f>
        <v>Audio</v>
      </c>
      <c r="Q1340">
        <f>VLOOKUP(Table7[[#This Row],[Product_ID]],Table4_2[#All],5,FALSE)</f>
        <v>38.520000000000003</v>
      </c>
      <c r="R1340">
        <f>VLOOKUP(Table7[[#This Row],[Product_ID]],Table4_2[#All],6,FALSE)</f>
        <v>378</v>
      </c>
      <c r="S1340" t="s">
        <v>1810</v>
      </c>
      <c r="T1340" t="str">
        <f>VLOOKUP(Table7[[#This Row],[Store_ID]],Table5[#All],2,FALSE)</f>
        <v>Guerrero-Schmitt</v>
      </c>
      <c r="U1340" t="str">
        <f>VLOOKUP(Table7[[#This Row],[Store_ID]],Table5[#All],3,FALSE)</f>
        <v>East</v>
      </c>
      <c r="V1340" t="str">
        <f>VLOOKUP(Table7[[#This Row],[Store_ID]],Table5[#All],4,FALSE)</f>
        <v>East Stevechester</v>
      </c>
      <c r="W1340" t="str">
        <f>VLOOKUP(Table7[[#This Row],[Store_ID]],Table5[#All],5,FALSE)</f>
        <v>Flagship</v>
      </c>
      <c r="X1340">
        <v>2</v>
      </c>
      <c r="Y1340">
        <v>356.28</v>
      </c>
      <c r="Z1340">
        <v>0.11</v>
      </c>
      <c r="AA1340" t="s">
        <v>1829</v>
      </c>
      <c r="AB1340">
        <v>634.17840000000001</v>
      </c>
    </row>
    <row r="1341" spans="1:28" x14ac:dyDescent="0.25">
      <c r="A1341" t="s">
        <v>3165</v>
      </c>
      <c r="B1341" s="2">
        <v>45921</v>
      </c>
      <c r="C1341" t="s">
        <v>1199</v>
      </c>
      <c r="D1341" t="str">
        <f>VLOOKUP(Table7[[#This Row],[Customer_ID]],Table1[#All],2,FALSE)</f>
        <v>Andrew Mason</v>
      </c>
      <c r="E1341">
        <f t="shared" si="61"/>
        <v>21</v>
      </c>
      <c r="F1341">
        <f t="shared" si="62"/>
        <v>9</v>
      </c>
      <c r="G1341">
        <f t="shared" si="63"/>
        <v>2025</v>
      </c>
      <c r="H1341">
        <f>VLOOKUP(Table7[[#This Row],[Customer_ID]],Table1[#All],3,FALSE)</f>
        <v>52</v>
      </c>
      <c r="I1341" t="str">
        <f>VLOOKUP(Table7[[#This Row],[Customer_ID]],Table1[#All],4,FALSE)</f>
        <v>Female</v>
      </c>
      <c r="J1341" t="str">
        <f>VLOOKUP(Table7[[#This Row],[Customer_ID]],Table1[#All],5,FALSE)</f>
        <v>North Michael</v>
      </c>
      <c r="K1341" t="str">
        <f>VLOOKUP(Table7[[#This Row],[Customer_ID]],Table1[#All],6,FALSE)</f>
        <v>Iowa</v>
      </c>
      <c r="L1341" t="str">
        <f>VLOOKUP(Table7[[#This Row],[Customer_ID]],Table1[#All],7,FALSE)</f>
        <v>USA</v>
      </c>
      <c r="M1341" t="str">
        <f>VLOOKUP(Table7[[#This Row],[Customer_ID]],Table1[#All],8,FALSE)</f>
        <v>Bronze</v>
      </c>
      <c r="N1341" t="s">
        <v>1708</v>
      </c>
      <c r="O1341" t="str">
        <f>VLOOKUP(Table7[[#This Row],[Product_ID]],Table4_2[#All],3,FALSE)</f>
        <v>Home</v>
      </c>
      <c r="P1341" t="str">
        <f>VLOOKUP(Table7[[#This Row],[Product_ID]],Table4_2[#All],4,FALSE)</f>
        <v>Kitchen</v>
      </c>
      <c r="Q1341">
        <f>VLOOKUP(Table7[[#This Row],[Product_ID]],Table4_2[#All],5,FALSE)</f>
        <v>143.43</v>
      </c>
      <c r="R1341">
        <f>VLOOKUP(Table7[[#This Row],[Product_ID]],Table4_2[#All],6,FALSE)</f>
        <v>58</v>
      </c>
      <c r="S1341" t="s">
        <v>1761</v>
      </c>
      <c r="T1341" t="str">
        <f>VLOOKUP(Table7[[#This Row],[Store_ID]],Table5[#All],2,FALSE)</f>
        <v>Black-Horn</v>
      </c>
      <c r="U1341" t="str">
        <f>VLOOKUP(Table7[[#This Row],[Store_ID]],Table5[#All],3,FALSE)</f>
        <v>South</v>
      </c>
      <c r="V1341" t="str">
        <f>VLOOKUP(Table7[[#This Row],[Store_ID]],Table5[#All],4,FALSE)</f>
        <v>North Nancyview</v>
      </c>
      <c r="W1341" t="str">
        <f>VLOOKUP(Table7[[#This Row],[Store_ID]],Table5[#All],5,FALSE)</f>
        <v>Outlet</v>
      </c>
      <c r="X1341">
        <v>4</v>
      </c>
      <c r="Y1341">
        <v>806.99</v>
      </c>
      <c r="Z1341">
        <v>0.06</v>
      </c>
      <c r="AA1341" t="s">
        <v>1824</v>
      </c>
      <c r="AB1341">
        <v>3034.2824000000001</v>
      </c>
    </row>
    <row r="1342" spans="1:28" x14ac:dyDescent="0.25">
      <c r="A1342" t="s">
        <v>3166</v>
      </c>
      <c r="B1342" s="2">
        <v>45855</v>
      </c>
      <c r="C1342" t="s">
        <v>1360</v>
      </c>
      <c r="D1342" t="str">
        <f>VLOOKUP(Table7[[#This Row],[Customer_ID]],Table1[#All],2,FALSE)</f>
        <v>John Compton</v>
      </c>
      <c r="E1342">
        <f t="shared" si="61"/>
        <v>17</v>
      </c>
      <c r="F1342">
        <f t="shared" si="62"/>
        <v>7</v>
      </c>
      <c r="G1342">
        <f t="shared" si="63"/>
        <v>2025</v>
      </c>
      <c r="H1342">
        <f>VLOOKUP(Table7[[#This Row],[Customer_ID]],Table1[#All],3,FALSE)</f>
        <v>53</v>
      </c>
      <c r="I1342" t="str">
        <f>VLOOKUP(Table7[[#This Row],[Customer_ID]],Table1[#All],4,FALSE)</f>
        <v>Male</v>
      </c>
      <c r="J1342" t="str">
        <f>VLOOKUP(Table7[[#This Row],[Customer_ID]],Table1[#All],5,FALSE)</f>
        <v>North Daniel</v>
      </c>
      <c r="K1342" t="str">
        <f>VLOOKUP(Table7[[#This Row],[Customer_ID]],Table1[#All],6,FALSE)</f>
        <v>Michigan</v>
      </c>
      <c r="L1342" t="str">
        <f>VLOOKUP(Table7[[#This Row],[Customer_ID]],Table1[#All],7,FALSE)</f>
        <v>USA</v>
      </c>
      <c r="M1342" t="str">
        <f>VLOOKUP(Table7[[#This Row],[Customer_ID]],Table1[#All],8,FALSE)</f>
        <v>Silver</v>
      </c>
      <c r="N1342" t="s">
        <v>1588</v>
      </c>
      <c r="O1342" t="str">
        <f>VLOOKUP(Table7[[#This Row],[Product_ID]],Table4_2[#All],3,FALSE)</f>
        <v>Sports</v>
      </c>
      <c r="P1342" t="str">
        <f>VLOOKUP(Table7[[#This Row],[Product_ID]],Table4_2[#All],4,FALSE)</f>
        <v>Accessories</v>
      </c>
      <c r="Q1342">
        <f>VLOOKUP(Table7[[#This Row],[Product_ID]],Table4_2[#All],5,FALSE)</f>
        <v>131.51</v>
      </c>
      <c r="R1342">
        <f>VLOOKUP(Table7[[#This Row],[Product_ID]],Table4_2[#All],6,FALSE)</f>
        <v>281.95833333333331</v>
      </c>
      <c r="S1342" t="s">
        <v>1757</v>
      </c>
      <c r="T1342" t="str">
        <f>VLOOKUP(Table7[[#This Row],[Store_ID]],Table5[#All],2,FALSE)</f>
        <v>Martinez, Adkins and Johnson</v>
      </c>
      <c r="U1342" t="str">
        <f>VLOOKUP(Table7[[#This Row],[Store_ID]],Table5[#All],3,FALSE)</f>
        <v>North</v>
      </c>
      <c r="V1342" t="str">
        <f>VLOOKUP(Table7[[#This Row],[Store_ID]],Table5[#All],4,FALSE)</f>
        <v>Danielmouth</v>
      </c>
      <c r="W1342" t="str">
        <f>VLOOKUP(Table7[[#This Row],[Store_ID]],Table5[#All],5,FALSE)</f>
        <v>Flagship</v>
      </c>
      <c r="X1342">
        <v>3</v>
      </c>
      <c r="Y1342">
        <v>684.22</v>
      </c>
      <c r="Z1342">
        <v>0.09</v>
      </c>
      <c r="AA1342" t="s">
        <v>1824</v>
      </c>
      <c r="AB1342">
        <v>1867.9205999999999</v>
      </c>
    </row>
    <row r="1343" spans="1:28" x14ac:dyDescent="0.25">
      <c r="A1343" t="s">
        <v>3167</v>
      </c>
      <c r="B1343" s="2">
        <v>45837</v>
      </c>
      <c r="C1343" t="s">
        <v>1371</v>
      </c>
      <c r="D1343" t="str">
        <f>VLOOKUP(Table7[[#This Row],[Customer_ID]],Table1[#All],2,FALSE)</f>
        <v>Adam Castro</v>
      </c>
      <c r="E1343">
        <f t="shared" si="61"/>
        <v>29</v>
      </c>
      <c r="F1343">
        <f t="shared" si="62"/>
        <v>6</v>
      </c>
      <c r="G1343">
        <f t="shared" si="63"/>
        <v>2025</v>
      </c>
      <c r="H1343">
        <f>VLOOKUP(Table7[[#This Row],[Customer_ID]],Table1[#All],3,FALSE)</f>
        <v>51</v>
      </c>
      <c r="I1343" t="str">
        <f>VLOOKUP(Table7[[#This Row],[Customer_ID]],Table1[#All],4,FALSE)</f>
        <v>Male</v>
      </c>
      <c r="J1343" t="str">
        <f>VLOOKUP(Table7[[#This Row],[Customer_ID]],Table1[#All],5,FALSE)</f>
        <v>New Donnabury</v>
      </c>
      <c r="K1343" t="str">
        <f>VLOOKUP(Table7[[#This Row],[Customer_ID]],Table1[#All],6,FALSE)</f>
        <v>Texas</v>
      </c>
      <c r="L1343" t="str">
        <f>VLOOKUP(Table7[[#This Row],[Customer_ID]],Table1[#All],7,FALSE)</f>
        <v>USA</v>
      </c>
      <c r="M1343" t="str">
        <f>VLOOKUP(Table7[[#This Row],[Customer_ID]],Table1[#All],8,FALSE)</f>
        <v>Silver</v>
      </c>
      <c r="N1343" t="s">
        <v>1734</v>
      </c>
      <c r="O1343" t="str">
        <f>VLOOKUP(Table7[[#This Row],[Product_ID]],Table4_2[#All],3,FALSE)</f>
        <v>Electronics</v>
      </c>
      <c r="P1343" t="str">
        <f>VLOOKUP(Table7[[#This Row],[Product_ID]],Table4_2[#All],4,FALSE)</f>
        <v>Computer</v>
      </c>
      <c r="Q1343">
        <f>VLOOKUP(Table7[[#This Row],[Product_ID]],Table4_2[#All],5,FALSE)</f>
        <v>377.52</v>
      </c>
      <c r="R1343">
        <f>VLOOKUP(Table7[[#This Row],[Product_ID]],Table4_2[#All],6,FALSE)</f>
        <v>485</v>
      </c>
      <c r="S1343" t="s">
        <v>1779</v>
      </c>
      <c r="T1343" t="str">
        <f>VLOOKUP(Table7[[#This Row],[Store_ID]],Table5[#All],2,FALSE)</f>
        <v>Martinez-Mullins</v>
      </c>
      <c r="U1343" t="str">
        <f>VLOOKUP(Table7[[#This Row],[Store_ID]],Table5[#All],3,FALSE)</f>
        <v>South</v>
      </c>
      <c r="V1343" t="str">
        <f>VLOOKUP(Table7[[#This Row],[Store_ID]],Table5[#All],4,FALSE)</f>
        <v>Williamsfurt</v>
      </c>
      <c r="W1343" t="str">
        <f>VLOOKUP(Table7[[#This Row],[Store_ID]],Table5[#All],5,FALSE)</f>
        <v>Online</v>
      </c>
      <c r="X1343">
        <v>4</v>
      </c>
      <c r="Y1343">
        <v>763.34</v>
      </c>
      <c r="Z1343">
        <v>7.0000000000000007E-2</v>
      </c>
      <c r="AA1343" t="s">
        <v>1826</v>
      </c>
      <c r="AB1343">
        <v>2839.6248000000001</v>
      </c>
    </row>
    <row r="1344" spans="1:28" x14ac:dyDescent="0.25">
      <c r="A1344" t="s">
        <v>3168</v>
      </c>
      <c r="B1344" s="2">
        <v>45738</v>
      </c>
      <c r="C1344" t="s">
        <v>1130</v>
      </c>
      <c r="D1344" t="str">
        <f>VLOOKUP(Table7[[#This Row],[Customer_ID]],Table1[#All],2,FALSE)</f>
        <v>Natalie Johnson</v>
      </c>
      <c r="E1344">
        <f t="shared" si="61"/>
        <v>22</v>
      </c>
      <c r="F1344">
        <f t="shared" si="62"/>
        <v>3</v>
      </c>
      <c r="G1344">
        <f t="shared" si="63"/>
        <v>2025</v>
      </c>
      <c r="H1344">
        <f>VLOOKUP(Table7[[#This Row],[Customer_ID]],Table1[#All],3,FALSE)</f>
        <v>64</v>
      </c>
      <c r="I1344" t="str">
        <f>VLOOKUP(Table7[[#This Row],[Customer_ID]],Table1[#All],4,FALSE)</f>
        <v>Male</v>
      </c>
      <c r="J1344" t="str">
        <f>VLOOKUP(Table7[[#This Row],[Customer_ID]],Table1[#All],5,FALSE)</f>
        <v>New Jessechester</v>
      </c>
      <c r="K1344" t="str">
        <f>VLOOKUP(Table7[[#This Row],[Customer_ID]],Table1[#All],6,FALSE)</f>
        <v>Indiana</v>
      </c>
      <c r="L1344" t="str">
        <f>VLOOKUP(Table7[[#This Row],[Customer_ID]],Table1[#All],7,FALSE)</f>
        <v>USA</v>
      </c>
      <c r="M1344" t="str">
        <f>VLOOKUP(Table7[[#This Row],[Customer_ID]],Table1[#All],8,FALSE)</f>
        <v>Platinum</v>
      </c>
      <c r="N1344" t="s">
        <v>1648</v>
      </c>
      <c r="O1344" t="str">
        <f>VLOOKUP(Table7[[#This Row],[Product_ID]],Table4_2[#All],3,FALSE)</f>
        <v>Sports</v>
      </c>
      <c r="P1344" t="str">
        <f>VLOOKUP(Table7[[#This Row],[Product_ID]],Table4_2[#All],4,FALSE)</f>
        <v>Fitness</v>
      </c>
      <c r="Q1344">
        <f>VLOOKUP(Table7[[#This Row],[Product_ID]],Table4_2[#All],5,FALSE)</f>
        <v>190.29</v>
      </c>
      <c r="R1344">
        <f>VLOOKUP(Table7[[#This Row],[Product_ID]],Table4_2[#All],6,FALSE)</f>
        <v>260</v>
      </c>
      <c r="S1344" t="s">
        <v>1766</v>
      </c>
      <c r="T1344" t="str">
        <f>VLOOKUP(Table7[[#This Row],[Store_ID]],Table5[#All],2,FALSE)</f>
        <v>Johnson-Wright</v>
      </c>
      <c r="U1344" t="str">
        <f>VLOOKUP(Table7[[#This Row],[Store_ID]],Table5[#All],3,FALSE)</f>
        <v>North</v>
      </c>
      <c r="V1344" t="str">
        <f>VLOOKUP(Table7[[#This Row],[Store_ID]],Table5[#All],4,FALSE)</f>
        <v>Hoodberg</v>
      </c>
      <c r="W1344" t="str">
        <f>VLOOKUP(Table7[[#This Row],[Store_ID]],Table5[#All],5,FALSE)</f>
        <v>Outlet</v>
      </c>
      <c r="X1344">
        <v>3</v>
      </c>
      <c r="Y1344">
        <v>721.94</v>
      </c>
      <c r="Z1344">
        <v>0.26</v>
      </c>
      <c r="AA1344" t="s">
        <v>1824</v>
      </c>
      <c r="AB1344">
        <v>1602.7067999999999</v>
      </c>
    </row>
    <row r="1345" spans="1:28" x14ac:dyDescent="0.25">
      <c r="A1345" t="s">
        <v>3169</v>
      </c>
      <c r="B1345" s="2">
        <v>45323</v>
      </c>
      <c r="C1345" t="s">
        <v>1263</v>
      </c>
      <c r="D1345" t="str">
        <f>VLOOKUP(Table7[[#This Row],[Customer_ID]],Table1[#All],2,FALSE)</f>
        <v>David Lozano</v>
      </c>
      <c r="E1345">
        <f t="shared" si="61"/>
        <v>1</v>
      </c>
      <c r="F1345">
        <f t="shared" si="62"/>
        <v>2</v>
      </c>
      <c r="G1345">
        <f t="shared" si="63"/>
        <v>2024</v>
      </c>
      <c r="H1345">
        <f>VLOOKUP(Table7[[#This Row],[Customer_ID]],Table1[#All],3,FALSE)</f>
        <v>23</v>
      </c>
      <c r="I1345" t="str">
        <f>VLOOKUP(Table7[[#This Row],[Customer_ID]],Table1[#All],4,FALSE)</f>
        <v>Female</v>
      </c>
      <c r="J1345" t="str">
        <f>VLOOKUP(Table7[[#This Row],[Customer_ID]],Table1[#All],5,FALSE)</f>
        <v>North Michaelfurt</v>
      </c>
      <c r="K1345" t="str">
        <f>VLOOKUP(Table7[[#This Row],[Customer_ID]],Table1[#All],6,FALSE)</f>
        <v>Wisconsin</v>
      </c>
      <c r="L1345" t="str">
        <f>VLOOKUP(Table7[[#This Row],[Customer_ID]],Table1[#All],7,FALSE)</f>
        <v>USA</v>
      </c>
      <c r="M1345" t="str">
        <f>VLOOKUP(Table7[[#This Row],[Customer_ID]],Table1[#All],8,FALSE)</f>
        <v>Gold</v>
      </c>
      <c r="N1345" t="s">
        <v>1742</v>
      </c>
      <c r="O1345" t="str">
        <f>VLOOKUP(Table7[[#This Row],[Product_ID]],Table4_2[#All],3,FALSE)</f>
        <v>Sports</v>
      </c>
      <c r="P1345" t="str">
        <f>VLOOKUP(Table7[[#This Row],[Product_ID]],Table4_2[#All],4,FALSE)</f>
        <v>Team Sports</v>
      </c>
      <c r="Q1345">
        <f>VLOOKUP(Table7[[#This Row],[Product_ID]],Table4_2[#All],5,FALSE)</f>
        <v>245.98</v>
      </c>
      <c r="R1345">
        <f>VLOOKUP(Table7[[#This Row],[Product_ID]],Table4_2[#All],6,FALSE)</f>
        <v>471</v>
      </c>
      <c r="S1345" t="s">
        <v>1757</v>
      </c>
      <c r="T1345" t="str">
        <f>VLOOKUP(Table7[[#This Row],[Store_ID]],Table5[#All],2,FALSE)</f>
        <v>Martinez, Adkins and Johnson</v>
      </c>
      <c r="U1345" t="str">
        <f>VLOOKUP(Table7[[#This Row],[Store_ID]],Table5[#All],3,FALSE)</f>
        <v>North</v>
      </c>
      <c r="V1345" t="str">
        <f>VLOOKUP(Table7[[#This Row],[Store_ID]],Table5[#All],4,FALSE)</f>
        <v>Danielmouth</v>
      </c>
      <c r="W1345" t="str">
        <f>VLOOKUP(Table7[[#This Row],[Store_ID]],Table5[#All],5,FALSE)</f>
        <v>Flagship</v>
      </c>
      <c r="X1345">
        <v>3</v>
      </c>
      <c r="Y1345">
        <v>760.38</v>
      </c>
      <c r="Z1345">
        <v>0</v>
      </c>
      <c r="AA1345" t="s">
        <v>1829</v>
      </c>
      <c r="AB1345">
        <v>2281.14</v>
      </c>
    </row>
    <row r="1346" spans="1:28" x14ac:dyDescent="0.25">
      <c r="A1346" t="s">
        <v>3170</v>
      </c>
      <c r="B1346" s="2">
        <v>45362</v>
      </c>
      <c r="C1346" t="s">
        <v>942</v>
      </c>
      <c r="D1346" t="str">
        <f>VLOOKUP(Table7[[#This Row],[Customer_ID]],Table1[#All],2,FALSE)</f>
        <v>Tracy Stephens</v>
      </c>
      <c r="E1346">
        <f t="shared" ref="E1346:E1409" si="64">DAY(B1346)</f>
        <v>11</v>
      </c>
      <c r="F1346">
        <f t="shared" ref="F1346:F1409" si="65">MONTH(B1346)</f>
        <v>3</v>
      </c>
      <c r="G1346">
        <f t="shared" ref="G1346:G1409" si="66">YEAR(B1346)</f>
        <v>2024</v>
      </c>
      <c r="H1346">
        <f>VLOOKUP(Table7[[#This Row],[Customer_ID]],Table1[#All],3,FALSE)</f>
        <v>64</v>
      </c>
      <c r="I1346" t="str">
        <f>VLOOKUP(Table7[[#This Row],[Customer_ID]],Table1[#All],4,FALSE)</f>
        <v>Male</v>
      </c>
      <c r="J1346" t="str">
        <f>VLOOKUP(Table7[[#This Row],[Customer_ID]],Table1[#All],5,FALSE)</f>
        <v>New Joshuatown</v>
      </c>
      <c r="K1346" t="str">
        <f>VLOOKUP(Table7[[#This Row],[Customer_ID]],Table1[#All],6,FALSE)</f>
        <v>Maine</v>
      </c>
      <c r="L1346" t="str">
        <f>VLOOKUP(Table7[[#This Row],[Customer_ID]],Table1[#All],7,FALSE)</f>
        <v>USA</v>
      </c>
      <c r="M1346" t="str">
        <f>VLOOKUP(Table7[[#This Row],[Customer_ID]],Table1[#All],8,FALSE)</f>
        <v>Platinum</v>
      </c>
      <c r="N1346" t="s">
        <v>1742</v>
      </c>
      <c r="O1346" t="str">
        <f>VLOOKUP(Table7[[#This Row],[Product_ID]],Table4_2[#All],3,FALSE)</f>
        <v>Sports</v>
      </c>
      <c r="P1346" t="str">
        <f>VLOOKUP(Table7[[#This Row],[Product_ID]],Table4_2[#All],4,FALSE)</f>
        <v>Team Sports</v>
      </c>
      <c r="Q1346">
        <f>VLOOKUP(Table7[[#This Row],[Product_ID]],Table4_2[#All],5,FALSE)</f>
        <v>245.98</v>
      </c>
      <c r="R1346">
        <f>VLOOKUP(Table7[[#This Row],[Product_ID]],Table4_2[#All],6,FALSE)</f>
        <v>471</v>
      </c>
      <c r="S1346" t="s">
        <v>1776</v>
      </c>
      <c r="T1346" t="str">
        <f>VLOOKUP(Table7[[#This Row],[Store_ID]],Table5[#All],2,FALSE)</f>
        <v>Benson-Elliott</v>
      </c>
      <c r="U1346" t="str">
        <f>VLOOKUP(Table7[[#This Row],[Store_ID]],Table5[#All],3,FALSE)</f>
        <v>East</v>
      </c>
      <c r="V1346" t="str">
        <f>VLOOKUP(Table7[[#This Row],[Store_ID]],Table5[#All],4,FALSE)</f>
        <v>Port Josephberg</v>
      </c>
      <c r="W1346" t="str">
        <f>VLOOKUP(Table7[[#This Row],[Store_ID]],Table5[#All],5,FALSE)</f>
        <v>Online</v>
      </c>
      <c r="X1346">
        <v>3</v>
      </c>
      <c r="Y1346">
        <v>612.53</v>
      </c>
      <c r="Z1346">
        <v>0.21</v>
      </c>
      <c r="AA1346" t="s">
        <v>1829</v>
      </c>
      <c r="AB1346">
        <v>1451.6960999999999</v>
      </c>
    </row>
    <row r="1347" spans="1:28" x14ac:dyDescent="0.25">
      <c r="A1347" t="s">
        <v>3171</v>
      </c>
      <c r="B1347" s="2">
        <v>45544</v>
      </c>
      <c r="C1347" t="s">
        <v>160</v>
      </c>
      <c r="D1347" t="str">
        <f>VLOOKUP(Table7[[#This Row],[Customer_ID]],Table1[#All],2,FALSE)</f>
        <v>James Gibbs</v>
      </c>
      <c r="E1347">
        <f t="shared" si="64"/>
        <v>9</v>
      </c>
      <c r="F1347">
        <f t="shared" si="65"/>
        <v>9</v>
      </c>
      <c r="G1347">
        <f t="shared" si="66"/>
        <v>2024</v>
      </c>
      <c r="H1347">
        <f>VLOOKUP(Table7[[#This Row],[Customer_ID]],Table1[#All],3,FALSE)</f>
        <v>21</v>
      </c>
      <c r="I1347" t="str">
        <f>VLOOKUP(Table7[[#This Row],[Customer_ID]],Table1[#All],4,FALSE)</f>
        <v>Male</v>
      </c>
      <c r="J1347" t="str">
        <f>VLOOKUP(Table7[[#This Row],[Customer_ID]],Table1[#All],5,FALSE)</f>
        <v>Mooneyshire</v>
      </c>
      <c r="K1347" t="str">
        <f>VLOOKUP(Table7[[#This Row],[Customer_ID]],Table1[#All],6,FALSE)</f>
        <v>Alaska</v>
      </c>
      <c r="L1347" t="str">
        <f>VLOOKUP(Table7[[#This Row],[Customer_ID]],Table1[#All],7,FALSE)</f>
        <v>USA</v>
      </c>
      <c r="M1347" t="str">
        <f>VLOOKUP(Table7[[#This Row],[Customer_ID]],Table1[#All],8,FALSE)</f>
        <v>Platinum</v>
      </c>
      <c r="N1347" t="s">
        <v>1674</v>
      </c>
      <c r="O1347" t="str">
        <f>VLOOKUP(Table7[[#This Row],[Product_ID]],Table4_2[#All],3,FALSE)</f>
        <v>Beauty</v>
      </c>
      <c r="P1347" t="str">
        <f>VLOOKUP(Table7[[#This Row],[Product_ID]],Table4_2[#All],4,FALSE)</f>
        <v>Skincare</v>
      </c>
      <c r="Q1347">
        <f>VLOOKUP(Table7[[#This Row],[Product_ID]],Table4_2[#All],5,FALSE)</f>
        <v>266.86</v>
      </c>
      <c r="R1347">
        <f>VLOOKUP(Table7[[#This Row],[Product_ID]],Table4_2[#All],6,FALSE)</f>
        <v>458</v>
      </c>
      <c r="S1347" t="s">
        <v>1804</v>
      </c>
      <c r="T1347" t="str">
        <f>VLOOKUP(Table7[[#This Row],[Store_ID]],Table5[#All],2,FALSE)</f>
        <v>Frederick-Wright</v>
      </c>
      <c r="U1347" t="str">
        <f>VLOOKUP(Table7[[#This Row],[Store_ID]],Table5[#All],3,FALSE)</f>
        <v>West</v>
      </c>
      <c r="V1347" t="str">
        <f>VLOOKUP(Table7[[#This Row],[Store_ID]],Table5[#All],4,FALSE)</f>
        <v>New Jimmymouth</v>
      </c>
      <c r="W1347" t="str">
        <f>VLOOKUP(Table7[[#This Row],[Store_ID]],Table5[#All],5,FALSE)</f>
        <v>Flagship</v>
      </c>
      <c r="X1347">
        <v>3</v>
      </c>
      <c r="Y1347">
        <v>841.37</v>
      </c>
      <c r="Z1347">
        <v>0.28999999999999998</v>
      </c>
      <c r="AA1347" t="s">
        <v>1826</v>
      </c>
      <c r="AB1347">
        <v>1792.1180999999999</v>
      </c>
    </row>
    <row r="1348" spans="1:28" x14ac:dyDescent="0.25">
      <c r="A1348" t="s">
        <v>3172</v>
      </c>
      <c r="B1348" s="2">
        <v>45249</v>
      </c>
      <c r="C1348" t="s">
        <v>833</v>
      </c>
      <c r="D1348" t="str">
        <f>VLOOKUP(Table7[[#This Row],[Customer_ID]],Table1[#All],2,FALSE)</f>
        <v>Carol Bishop</v>
      </c>
      <c r="E1348">
        <f t="shared" si="64"/>
        <v>19</v>
      </c>
      <c r="F1348">
        <f t="shared" si="65"/>
        <v>11</v>
      </c>
      <c r="G1348">
        <f t="shared" si="66"/>
        <v>2023</v>
      </c>
      <c r="H1348">
        <f>VLOOKUP(Table7[[#This Row],[Customer_ID]],Table1[#All],3,FALSE)</f>
        <v>27</v>
      </c>
      <c r="I1348" t="str">
        <f>VLOOKUP(Table7[[#This Row],[Customer_ID]],Table1[#All],4,FALSE)</f>
        <v>Female</v>
      </c>
      <c r="J1348" t="str">
        <f>VLOOKUP(Table7[[#This Row],[Customer_ID]],Table1[#All],5,FALSE)</f>
        <v>Lake Saramouth</v>
      </c>
      <c r="K1348" t="str">
        <f>VLOOKUP(Table7[[#This Row],[Customer_ID]],Table1[#All],6,FALSE)</f>
        <v>Oregon</v>
      </c>
      <c r="L1348" t="str">
        <f>VLOOKUP(Table7[[#This Row],[Customer_ID]],Table1[#All],7,FALSE)</f>
        <v>USA</v>
      </c>
      <c r="M1348" t="str">
        <f>VLOOKUP(Table7[[#This Row],[Customer_ID]],Table1[#All],8,FALSE)</f>
        <v>Silver</v>
      </c>
      <c r="N1348" t="s">
        <v>1644</v>
      </c>
      <c r="O1348" t="str">
        <f>VLOOKUP(Table7[[#This Row],[Product_ID]],Table4_2[#All],3,FALSE)</f>
        <v>Electronics</v>
      </c>
      <c r="P1348" t="str">
        <f>VLOOKUP(Table7[[#This Row],[Product_ID]],Table4_2[#All],4,FALSE)</f>
        <v>Accessories</v>
      </c>
      <c r="Q1348">
        <f>VLOOKUP(Table7[[#This Row],[Product_ID]],Table4_2[#All],5,FALSE)</f>
        <v>177.98</v>
      </c>
      <c r="R1348">
        <f>VLOOKUP(Table7[[#This Row],[Product_ID]],Table4_2[#All],6,FALSE)</f>
        <v>103</v>
      </c>
      <c r="S1348" t="s">
        <v>1786</v>
      </c>
      <c r="T1348" t="str">
        <f>VLOOKUP(Table7[[#This Row],[Store_ID]],Table5[#All],2,FALSE)</f>
        <v>Moore, Padilla and Butler</v>
      </c>
      <c r="U1348" t="str">
        <f>VLOOKUP(Table7[[#This Row],[Store_ID]],Table5[#All],3,FALSE)</f>
        <v>South</v>
      </c>
      <c r="V1348" t="str">
        <f>VLOOKUP(Table7[[#This Row],[Store_ID]],Table5[#All],4,FALSE)</f>
        <v>East Johnstad</v>
      </c>
      <c r="W1348" t="str">
        <f>VLOOKUP(Table7[[#This Row],[Store_ID]],Table5[#All],5,FALSE)</f>
        <v>Flagship</v>
      </c>
      <c r="X1348">
        <v>2</v>
      </c>
      <c r="Y1348">
        <v>636.51</v>
      </c>
      <c r="Z1348">
        <v>0.25</v>
      </c>
      <c r="AA1348" t="s">
        <v>1824</v>
      </c>
      <c r="AB1348">
        <v>954.76499999999999</v>
      </c>
    </row>
    <row r="1349" spans="1:28" x14ac:dyDescent="0.25">
      <c r="A1349" t="s">
        <v>3173</v>
      </c>
      <c r="B1349" s="2">
        <v>45659</v>
      </c>
      <c r="C1349" t="s">
        <v>329</v>
      </c>
      <c r="D1349" t="str">
        <f>VLOOKUP(Table7[[#This Row],[Customer_ID]],Table1[#All],2,FALSE)</f>
        <v>Donna Gregory</v>
      </c>
      <c r="E1349">
        <f t="shared" si="64"/>
        <v>2</v>
      </c>
      <c r="F1349">
        <f t="shared" si="65"/>
        <v>1</v>
      </c>
      <c r="G1349">
        <f t="shared" si="66"/>
        <v>2025</v>
      </c>
      <c r="H1349">
        <f>VLOOKUP(Table7[[#This Row],[Customer_ID]],Table1[#All],3,FALSE)</f>
        <v>29</v>
      </c>
      <c r="I1349" t="str">
        <f>VLOOKUP(Table7[[#This Row],[Customer_ID]],Table1[#All],4,FALSE)</f>
        <v>Female</v>
      </c>
      <c r="J1349" t="str">
        <f>VLOOKUP(Table7[[#This Row],[Customer_ID]],Table1[#All],5,FALSE)</f>
        <v>South Amandahaven</v>
      </c>
      <c r="K1349" t="str">
        <f>VLOOKUP(Table7[[#This Row],[Customer_ID]],Table1[#All],6,FALSE)</f>
        <v>Arizona</v>
      </c>
      <c r="L1349" t="str">
        <f>VLOOKUP(Table7[[#This Row],[Customer_ID]],Table1[#All],7,FALSE)</f>
        <v>USA</v>
      </c>
      <c r="M1349" t="str">
        <f>VLOOKUP(Table7[[#This Row],[Customer_ID]],Table1[#All],8,FALSE)</f>
        <v>Silver</v>
      </c>
      <c r="N1349" t="s">
        <v>1638</v>
      </c>
      <c r="O1349" t="str">
        <f>VLOOKUP(Table7[[#This Row],[Product_ID]],Table4_2[#All],3,FALSE)</f>
        <v>Sports</v>
      </c>
      <c r="P1349" t="str">
        <f>VLOOKUP(Table7[[#This Row],[Product_ID]],Table4_2[#All],4,FALSE)</f>
        <v>Team Sports</v>
      </c>
      <c r="Q1349">
        <f>VLOOKUP(Table7[[#This Row],[Product_ID]],Table4_2[#All],5,FALSE)</f>
        <v>318.91000000000003</v>
      </c>
      <c r="R1349">
        <f>VLOOKUP(Table7[[#This Row],[Product_ID]],Table4_2[#All],6,FALSE)</f>
        <v>114</v>
      </c>
      <c r="S1349" t="s">
        <v>1782</v>
      </c>
      <c r="T1349" t="str">
        <f>VLOOKUP(Table7[[#This Row],[Store_ID]],Table5[#All],2,FALSE)</f>
        <v>Bean, Jones and Park</v>
      </c>
      <c r="U1349" t="str">
        <f>VLOOKUP(Table7[[#This Row],[Store_ID]],Table5[#All],3,FALSE)</f>
        <v>West</v>
      </c>
      <c r="V1349" t="str">
        <f>VLOOKUP(Table7[[#This Row],[Store_ID]],Table5[#All],4,FALSE)</f>
        <v>Thompsonborough</v>
      </c>
      <c r="W1349" t="str">
        <f>VLOOKUP(Table7[[#This Row],[Store_ID]],Table5[#All],5,FALSE)</f>
        <v>Online</v>
      </c>
      <c r="X1349">
        <v>2</v>
      </c>
      <c r="Y1349">
        <v>732.37</v>
      </c>
      <c r="Z1349">
        <v>0.22</v>
      </c>
      <c r="AA1349" t="s">
        <v>1829</v>
      </c>
      <c r="AB1349">
        <v>1142.4972</v>
      </c>
    </row>
    <row r="1350" spans="1:28" x14ac:dyDescent="0.25">
      <c r="A1350" t="s">
        <v>3174</v>
      </c>
      <c r="B1350" s="2">
        <v>45927</v>
      </c>
      <c r="C1350" t="s">
        <v>547</v>
      </c>
      <c r="D1350" t="str">
        <f>VLOOKUP(Table7[[#This Row],[Customer_ID]],Table1[#All],2,FALSE)</f>
        <v>Daniel Rivas</v>
      </c>
      <c r="E1350">
        <f t="shared" si="64"/>
        <v>27</v>
      </c>
      <c r="F1350">
        <f t="shared" si="65"/>
        <v>9</v>
      </c>
      <c r="G1350">
        <f t="shared" si="66"/>
        <v>2025</v>
      </c>
      <c r="H1350">
        <f>VLOOKUP(Table7[[#This Row],[Customer_ID]],Table1[#All],3,FALSE)</f>
        <v>39</v>
      </c>
      <c r="I1350" t="str">
        <f>VLOOKUP(Table7[[#This Row],[Customer_ID]],Table1[#All],4,FALSE)</f>
        <v>Female</v>
      </c>
      <c r="J1350" t="str">
        <f>VLOOKUP(Table7[[#This Row],[Customer_ID]],Table1[#All],5,FALSE)</f>
        <v>Dominiquefort</v>
      </c>
      <c r="K1350" t="str">
        <f>VLOOKUP(Table7[[#This Row],[Customer_ID]],Table1[#All],6,FALSE)</f>
        <v>Georgia</v>
      </c>
      <c r="L1350" t="str">
        <f>VLOOKUP(Table7[[#This Row],[Customer_ID]],Table1[#All],7,FALSE)</f>
        <v>USA</v>
      </c>
      <c r="M1350" t="str">
        <f>VLOOKUP(Table7[[#This Row],[Customer_ID]],Table1[#All],8,FALSE)</f>
        <v>Silver</v>
      </c>
      <c r="N1350" t="s">
        <v>1656</v>
      </c>
      <c r="O1350" t="str">
        <f>VLOOKUP(Table7[[#This Row],[Product_ID]],Table4_2[#All],3,FALSE)</f>
        <v>Sports</v>
      </c>
      <c r="P1350" t="str">
        <f>VLOOKUP(Table7[[#This Row],[Product_ID]],Table4_2[#All],4,FALSE)</f>
        <v>Accessories</v>
      </c>
      <c r="Q1350">
        <f>VLOOKUP(Table7[[#This Row],[Product_ID]],Table4_2[#All],5,FALSE)</f>
        <v>434.84</v>
      </c>
      <c r="R1350">
        <f>VLOOKUP(Table7[[#This Row],[Product_ID]],Table4_2[#All],6,FALSE)</f>
        <v>185</v>
      </c>
      <c r="S1350" t="s">
        <v>1804</v>
      </c>
      <c r="T1350" t="str">
        <f>VLOOKUP(Table7[[#This Row],[Store_ID]],Table5[#All],2,FALSE)</f>
        <v>Frederick-Wright</v>
      </c>
      <c r="U1350" t="str">
        <f>VLOOKUP(Table7[[#This Row],[Store_ID]],Table5[#All],3,FALSE)</f>
        <v>West</v>
      </c>
      <c r="V1350" t="str">
        <f>VLOOKUP(Table7[[#This Row],[Store_ID]],Table5[#All],4,FALSE)</f>
        <v>New Jimmymouth</v>
      </c>
      <c r="W1350" t="str">
        <f>VLOOKUP(Table7[[#This Row],[Store_ID]],Table5[#All],5,FALSE)</f>
        <v>Flagship</v>
      </c>
      <c r="X1350">
        <v>3</v>
      </c>
      <c r="Y1350">
        <v>183.44</v>
      </c>
      <c r="Z1350">
        <v>0.28000000000000003</v>
      </c>
      <c r="AA1350" t="s">
        <v>1829</v>
      </c>
      <c r="AB1350">
        <v>396.23039999999992</v>
      </c>
    </row>
    <row r="1351" spans="1:28" x14ac:dyDescent="0.25">
      <c r="A1351" t="s">
        <v>3175</v>
      </c>
      <c r="B1351" s="2">
        <v>45373</v>
      </c>
      <c r="C1351" t="s">
        <v>241</v>
      </c>
      <c r="D1351" t="str">
        <f>VLOOKUP(Table7[[#This Row],[Customer_ID]],Table1[#All],2,FALSE)</f>
        <v>Michael Thomas</v>
      </c>
      <c r="E1351">
        <f t="shared" si="64"/>
        <v>22</v>
      </c>
      <c r="F1351">
        <f t="shared" si="65"/>
        <v>3</v>
      </c>
      <c r="G1351">
        <f t="shared" si="66"/>
        <v>2024</v>
      </c>
      <c r="H1351">
        <f>VLOOKUP(Table7[[#This Row],[Customer_ID]],Table1[#All],3,FALSE)</f>
        <v>21</v>
      </c>
      <c r="I1351" t="str">
        <f>VLOOKUP(Table7[[#This Row],[Customer_ID]],Table1[#All],4,FALSE)</f>
        <v>Female</v>
      </c>
      <c r="J1351" t="str">
        <f>VLOOKUP(Table7[[#This Row],[Customer_ID]],Table1[#All],5,FALSE)</f>
        <v>Woodmouth</v>
      </c>
      <c r="K1351" t="str">
        <f>VLOOKUP(Table7[[#This Row],[Customer_ID]],Table1[#All],6,FALSE)</f>
        <v>Nevada</v>
      </c>
      <c r="L1351" t="str">
        <f>VLOOKUP(Table7[[#This Row],[Customer_ID]],Table1[#All],7,FALSE)</f>
        <v>USA</v>
      </c>
      <c r="M1351" t="str">
        <f>VLOOKUP(Table7[[#This Row],[Customer_ID]],Table1[#All],8,FALSE)</f>
        <v>Silver</v>
      </c>
      <c r="N1351" t="s">
        <v>1570</v>
      </c>
      <c r="O1351" t="str">
        <f>VLOOKUP(Table7[[#This Row],[Product_ID]],Table4_2[#All],3,FALSE)</f>
        <v>Electronics</v>
      </c>
      <c r="P1351" t="str">
        <f>VLOOKUP(Table7[[#This Row],[Product_ID]],Table4_2[#All],4,FALSE)</f>
        <v>Accessories</v>
      </c>
      <c r="Q1351">
        <f>VLOOKUP(Table7[[#This Row],[Product_ID]],Table4_2[#All],5,FALSE)</f>
        <v>449.4</v>
      </c>
      <c r="R1351">
        <f>VLOOKUP(Table7[[#This Row],[Product_ID]],Table4_2[#All],6,FALSE)</f>
        <v>274.7</v>
      </c>
      <c r="S1351" t="s">
        <v>1797</v>
      </c>
      <c r="T1351" t="str">
        <f>VLOOKUP(Table7[[#This Row],[Store_ID]],Table5[#All],2,FALSE)</f>
        <v>Gardner, Humphrey and Contreras</v>
      </c>
      <c r="U1351" t="str">
        <f>VLOOKUP(Table7[[#This Row],[Store_ID]],Table5[#All],3,FALSE)</f>
        <v>East</v>
      </c>
      <c r="V1351" t="str">
        <f>VLOOKUP(Table7[[#This Row],[Store_ID]],Table5[#All],4,FALSE)</f>
        <v>Johnsonville</v>
      </c>
      <c r="W1351" t="str">
        <f>VLOOKUP(Table7[[#This Row],[Store_ID]],Table5[#All],5,FALSE)</f>
        <v>Flagship</v>
      </c>
      <c r="X1351">
        <v>4</v>
      </c>
      <c r="Y1351">
        <v>898.58</v>
      </c>
      <c r="Z1351">
        <v>0.16</v>
      </c>
      <c r="AA1351" t="s">
        <v>1826</v>
      </c>
      <c r="AB1351">
        <v>3019.2287999999999</v>
      </c>
    </row>
    <row r="1352" spans="1:28" x14ac:dyDescent="0.25">
      <c r="A1352" t="s">
        <v>3176</v>
      </c>
      <c r="B1352" s="2">
        <v>45529</v>
      </c>
      <c r="C1352" t="s">
        <v>1217</v>
      </c>
      <c r="D1352" t="str">
        <f>VLOOKUP(Table7[[#This Row],[Customer_ID]],Table1[#All],2,FALSE)</f>
        <v>Daniel Bell</v>
      </c>
      <c r="E1352">
        <f t="shared" si="64"/>
        <v>25</v>
      </c>
      <c r="F1352">
        <f t="shared" si="65"/>
        <v>8</v>
      </c>
      <c r="G1352">
        <f t="shared" si="66"/>
        <v>2024</v>
      </c>
      <c r="H1352">
        <f>VLOOKUP(Table7[[#This Row],[Customer_ID]],Table1[#All],3,FALSE)</f>
        <v>56</v>
      </c>
      <c r="I1352" t="str">
        <f>VLOOKUP(Table7[[#This Row],[Customer_ID]],Table1[#All],4,FALSE)</f>
        <v>Male</v>
      </c>
      <c r="J1352" t="str">
        <f>VLOOKUP(Table7[[#This Row],[Customer_ID]],Table1[#All],5,FALSE)</f>
        <v>Deniseberg</v>
      </c>
      <c r="K1352" t="str">
        <f>VLOOKUP(Table7[[#This Row],[Customer_ID]],Table1[#All],6,FALSE)</f>
        <v>Arkansas</v>
      </c>
      <c r="L1352" t="str">
        <f>VLOOKUP(Table7[[#This Row],[Customer_ID]],Table1[#All],7,FALSE)</f>
        <v>USA</v>
      </c>
      <c r="M1352" t="str">
        <f>VLOOKUP(Table7[[#This Row],[Customer_ID]],Table1[#All],8,FALSE)</f>
        <v>Silver</v>
      </c>
      <c r="N1352" t="s">
        <v>1594</v>
      </c>
      <c r="O1352" t="str">
        <f>VLOOKUP(Table7[[#This Row],[Product_ID]],Table4_2[#All],3,FALSE)</f>
        <v>Clothing</v>
      </c>
      <c r="P1352" t="str">
        <f>VLOOKUP(Table7[[#This Row],[Product_ID]],Table4_2[#All],4,FALSE)</f>
        <v>Tops</v>
      </c>
      <c r="Q1352">
        <f>VLOOKUP(Table7[[#This Row],[Product_ID]],Table4_2[#All],5,FALSE)</f>
        <v>265.73266666666666</v>
      </c>
      <c r="R1352">
        <f>VLOOKUP(Table7[[#This Row],[Product_ID]],Table4_2[#All],6,FALSE)</f>
        <v>360</v>
      </c>
      <c r="S1352" t="s">
        <v>1761</v>
      </c>
      <c r="T1352" t="str">
        <f>VLOOKUP(Table7[[#This Row],[Store_ID]],Table5[#All],2,FALSE)</f>
        <v>Black-Horn</v>
      </c>
      <c r="U1352" t="str">
        <f>VLOOKUP(Table7[[#This Row],[Store_ID]],Table5[#All],3,FALSE)</f>
        <v>South</v>
      </c>
      <c r="V1352" t="str">
        <f>VLOOKUP(Table7[[#This Row],[Store_ID]],Table5[#All],4,FALSE)</f>
        <v>North Nancyview</v>
      </c>
      <c r="W1352" t="str">
        <f>VLOOKUP(Table7[[#This Row],[Store_ID]],Table5[#All],5,FALSE)</f>
        <v>Outlet</v>
      </c>
      <c r="X1352">
        <v>3</v>
      </c>
      <c r="Y1352">
        <v>152.41</v>
      </c>
      <c r="Z1352">
        <v>0.25</v>
      </c>
      <c r="AA1352" t="s">
        <v>1824</v>
      </c>
      <c r="AB1352">
        <v>342.92250000000001</v>
      </c>
    </row>
    <row r="1353" spans="1:28" x14ac:dyDescent="0.25">
      <c r="A1353" t="s">
        <v>3177</v>
      </c>
      <c r="B1353" s="2">
        <v>45872</v>
      </c>
      <c r="C1353" t="s">
        <v>722</v>
      </c>
      <c r="D1353" t="str">
        <f>VLOOKUP(Table7[[#This Row],[Customer_ID]],Table1[#All],2,FALSE)</f>
        <v>Robert Harris</v>
      </c>
      <c r="E1353">
        <f t="shared" si="64"/>
        <v>3</v>
      </c>
      <c r="F1353">
        <f t="shared" si="65"/>
        <v>8</v>
      </c>
      <c r="G1353">
        <f t="shared" si="66"/>
        <v>2025</v>
      </c>
      <c r="H1353">
        <f>VLOOKUP(Table7[[#This Row],[Customer_ID]],Table1[#All],3,FALSE)</f>
        <v>50</v>
      </c>
      <c r="I1353" t="str">
        <f>VLOOKUP(Table7[[#This Row],[Customer_ID]],Table1[#All],4,FALSE)</f>
        <v>Male</v>
      </c>
      <c r="J1353" t="str">
        <f>VLOOKUP(Table7[[#This Row],[Customer_ID]],Table1[#All],5,FALSE)</f>
        <v>East jeremy</v>
      </c>
      <c r="K1353" t="str">
        <f>VLOOKUP(Table7[[#This Row],[Customer_ID]],Table1[#All],6,FALSE)</f>
        <v>Iowa</v>
      </c>
      <c r="L1353" t="str">
        <f>VLOOKUP(Table7[[#This Row],[Customer_ID]],Table1[#All],7,FALSE)</f>
        <v>USA</v>
      </c>
      <c r="M1353" t="str">
        <f>VLOOKUP(Table7[[#This Row],[Customer_ID]],Table1[#All],8,FALSE)</f>
        <v>Platinum</v>
      </c>
      <c r="N1353" t="s">
        <v>1732</v>
      </c>
      <c r="O1353" t="str">
        <f>VLOOKUP(Table7[[#This Row],[Product_ID]],Table4_2[#All],3,FALSE)</f>
        <v>Home</v>
      </c>
      <c r="P1353" t="str">
        <f>VLOOKUP(Table7[[#This Row],[Product_ID]],Table4_2[#All],4,FALSE)</f>
        <v>Appliances</v>
      </c>
      <c r="Q1353">
        <f>VLOOKUP(Table7[[#This Row],[Product_ID]],Table4_2[#All],5,FALSE)</f>
        <v>447.43</v>
      </c>
      <c r="R1353">
        <f>VLOOKUP(Table7[[#This Row],[Product_ID]],Table4_2[#All],6,FALSE)</f>
        <v>191</v>
      </c>
      <c r="S1353" t="s">
        <v>1799</v>
      </c>
      <c r="T1353" t="str">
        <f>VLOOKUP(Table7[[#This Row],[Store_ID]],Table5[#All],2,FALSE)</f>
        <v>Mcdonald Inc</v>
      </c>
      <c r="U1353" t="str">
        <f>VLOOKUP(Table7[[#This Row],[Store_ID]],Table5[#All],3,FALSE)</f>
        <v>South</v>
      </c>
      <c r="V1353" t="str">
        <f>VLOOKUP(Table7[[#This Row],[Store_ID]],Table5[#All],4,FALSE)</f>
        <v>Christopherland</v>
      </c>
      <c r="W1353" t="str">
        <f>VLOOKUP(Table7[[#This Row],[Store_ID]],Table5[#All],5,FALSE)</f>
        <v>Outlet</v>
      </c>
      <c r="X1353">
        <v>3</v>
      </c>
      <c r="Y1353">
        <v>972.58</v>
      </c>
      <c r="Z1353">
        <v>0.28000000000000003</v>
      </c>
      <c r="AA1353" t="s">
        <v>1829</v>
      </c>
      <c r="AB1353">
        <v>2100.7728000000002</v>
      </c>
    </row>
    <row r="1354" spans="1:28" x14ac:dyDescent="0.25">
      <c r="A1354" t="s">
        <v>3178</v>
      </c>
      <c r="B1354" s="2">
        <v>45267</v>
      </c>
      <c r="C1354" t="s">
        <v>1437</v>
      </c>
      <c r="D1354" t="str">
        <f>VLOOKUP(Table7[[#This Row],[Customer_ID]],Table1[#All],2,FALSE)</f>
        <v>Cynthia Parrish</v>
      </c>
      <c r="E1354">
        <f t="shared" si="64"/>
        <v>7</v>
      </c>
      <c r="F1354">
        <f t="shared" si="65"/>
        <v>12</v>
      </c>
      <c r="G1354">
        <f t="shared" si="66"/>
        <v>2023</v>
      </c>
      <c r="H1354">
        <f>VLOOKUP(Table7[[#This Row],[Customer_ID]],Table1[#All],3,FALSE)</f>
        <v>18</v>
      </c>
      <c r="I1354" t="str">
        <f>VLOOKUP(Table7[[#This Row],[Customer_ID]],Table1[#All],4,FALSE)</f>
        <v>Male</v>
      </c>
      <c r="J1354" t="str">
        <f>VLOOKUP(Table7[[#This Row],[Customer_ID]],Table1[#All],5,FALSE)</f>
        <v>Espinozaberg</v>
      </c>
      <c r="K1354" t="str">
        <f>VLOOKUP(Table7[[#This Row],[Customer_ID]],Table1[#All],6,FALSE)</f>
        <v>Minnesota</v>
      </c>
      <c r="L1354" t="str">
        <f>VLOOKUP(Table7[[#This Row],[Customer_ID]],Table1[#All],7,FALSE)</f>
        <v>USA</v>
      </c>
      <c r="M1354" t="str">
        <f>VLOOKUP(Table7[[#This Row],[Customer_ID]],Table1[#All],8,FALSE)</f>
        <v>Silver</v>
      </c>
      <c r="N1354" t="s">
        <v>1686</v>
      </c>
      <c r="O1354" t="str">
        <f>VLOOKUP(Table7[[#This Row],[Product_ID]],Table4_2[#All],3,FALSE)</f>
        <v>Clothing</v>
      </c>
      <c r="P1354" t="str">
        <f>VLOOKUP(Table7[[#This Row],[Product_ID]],Table4_2[#All],4,FALSE)</f>
        <v>Bottoms</v>
      </c>
      <c r="Q1354">
        <f>VLOOKUP(Table7[[#This Row],[Product_ID]],Table4_2[#All],5,FALSE)</f>
        <v>218.22</v>
      </c>
      <c r="R1354">
        <f>VLOOKUP(Table7[[#This Row],[Product_ID]],Table4_2[#All],6,FALSE)</f>
        <v>224</v>
      </c>
      <c r="S1354" t="s">
        <v>1792</v>
      </c>
      <c r="T1354" t="str">
        <f>VLOOKUP(Table7[[#This Row],[Store_ID]],Table5[#All],2,FALSE)</f>
        <v>Aguirre-Keller</v>
      </c>
      <c r="U1354" t="str">
        <f>VLOOKUP(Table7[[#This Row],[Store_ID]],Table5[#All],3,FALSE)</f>
        <v>South</v>
      </c>
      <c r="V1354" t="str">
        <f>VLOOKUP(Table7[[#This Row],[Store_ID]],Table5[#All],4,FALSE)</f>
        <v>Lake Michael</v>
      </c>
      <c r="W1354" t="str">
        <f>VLOOKUP(Table7[[#This Row],[Store_ID]],Table5[#All],5,FALSE)</f>
        <v>Online</v>
      </c>
      <c r="X1354">
        <v>4</v>
      </c>
      <c r="Y1354">
        <v>136.4</v>
      </c>
      <c r="Z1354">
        <v>0.04</v>
      </c>
      <c r="AA1354" t="s">
        <v>1829</v>
      </c>
      <c r="AB1354">
        <v>523.77599999999995</v>
      </c>
    </row>
    <row r="1355" spans="1:28" x14ac:dyDescent="0.25">
      <c r="A1355" t="s">
        <v>3179</v>
      </c>
      <c r="B1355" s="2">
        <v>45894</v>
      </c>
      <c r="C1355" t="s">
        <v>1246</v>
      </c>
      <c r="D1355" t="str">
        <f>VLOOKUP(Table7[[#This Row],[Customer_ID]],Table1[#All],2,FALSE)</f>
        <v>Mark Rogers</v>
      </c>
      <c r="E1355">
        <f t="shared" si="64"/>
        <v>25</v>
      </c>
      <c r="F1355">
        <f t="shared" si="65"/>
        <v>8</v>
      </c>
      <c r="G1355">
        <f t="shared" si="66"/>
        <v>2025</v>
      </c>
      <c r="H1355">
        <f>VLOOKUP(Table7[[#This Row],[Customer_ID]],Table1[#All],3,FALSE)</f>
        <v>57</v>
      </c>
      <c r="I1355" t="str">
        <f>VLOOKUP(Table7[[#This Row],[Customer_ID]],Table1[#All],4,FALSE)</f>
        <v>Female</v>
      </c>
      <c r="J1355" t="str">
        <f>VLOOKUP(Table7[[#This Row],[Customer_ID]],Table1[#All],5,FALSE)</f>
        <v>Bookertown</v>
      </c>
      <c r="K1355" t="str">
        <f>VLOOKUP(Table7[[#This Row],[Customer_ID]],Table1[#All],6,FALSE)</f>
        <v>Oklahoma</v>
      </c>
      <c r="L1355" t="str">
        <f>VLOOKUP(Table7[[#This Row],[Customer_ID]],Table1[#All],7,FALSE)</f>
        <v>USA</v>
      </c>
      <c r="M1355" t="str">
        <f>VLOOKUP(Table7[[#This Row],[Customer_ID]],Table1[#All],8,FALSE)</f>
        <v>Platinum</v>
      </c>
      <c r="N1355" t="s">
        <v>1736</v>
      </c>
      <c r="O1355" t="str">
        <f>VLOOKUP(Table7[[#This Row],[Product_ID]],Table4_2[#All],3,FALSE)</f>
        <v>Beauty</v>
      </c>
      <c r="P1355" t="str">
        <f>VLOOKUP(Table7[[#This Row],[Product_ID]],Table4_2[#All],4,FALSE)</f>
        <v>Skincare</v>
      </c>
      <c r="Q1355">
        <f>VLOOKUP(Table7[[#This Row],[Product_ID]],Table4_2[#All],5,FALSE)</f>
        <v>358.47</v>
      </c>
      <c r="R1355">
        <f>VLOOKUP(Table7[[#This Row],[Product_ID]],Table4_2[#All],6,FALSE)</f>
        <v>213</v>
      </c>
      <c r="S1355" t="s">
        <v>1801</v>
      </c>
      <c r="T1355" t="str">
        <f>VLOOKUP(Table7[[#This Row],[Store_ID]],Table5[#All],2,FALSE)</f>
        <v>Shelton PLC</v>
      </c>
      <c r="U1355" t="str">
        <f>VLOOKUP(Table7[[#This Row],[Store_ID]],Table5[#All],3,FALSE)</f>
        <v>North</v>
      </c>
      <c r="V1355" t="str">
        <f>VLOOKUP(Table7[[#This Row],[Store_ID]],Table5[#All],4,FALSE)</f>
        <v>East Jenniferstad</v>
      </c>
      <c r="W1355" t="str">
        <f>VLOOKUP(Table7[[#This Row],[Store_ID]],Table5[#All],5,FALSE)</f>
        <v>Flagship</v>
      </c>
      <c r="X1355">
        <v>1</v>
      </c>
      <c r="Y1355">
        <v>509.63</v>
      </c>
      <c r="Z1355">
        <v>0.27</v>
      </c>
      <c r="AA1355" t="s">
        <v>1829</v>
      </c>
      <c r="AB1355">
        <v>372.0299</v>
      </c>
    </row>
    <row r="1356" spans="1:28" x14ac:dyDescent="0.25">
      <c r="A1356" t="s">
        <v>3180</v>
      </c>
      <c r="B1356" s="2">
        <v>45331</v>
      </c>
      <c r="C1356" t="s">
        <v>23</v>
      </c>
      <c r="D1356" t="str">
        <f>VLOOKUP(Table7[[#This Row],[Customer_ID]],Table1[#All],2,FALSE)</f>
        <v>jeremy harris</v>
      </c>
      <c r="E1356">
        <f t="shared" si="64"/>
        <v>9</v>
      </c>
      <c r="F1356">
        <f t="shared" si="65"/>
        <v>2</v>
      </c>
      <c r="G1356">
        <f t="shared" si="66"/>
        <v>2024</v>
      </c>
      <c r="H1356">
        <f>VLOOKUP(Table7[[#This Row],[Customer_ID]],Table1[#All],3,FALSE)</f>
        <v>59</v>
      </c>
      <c r="I1356" t="str">
        <f>VLOOKUP(Table7[[#This Row],[Customer_ID]],Table1[#All],4,FALSE)</f>
        <v>Female</v>
      </c>
      <c r="J1356" t="str">
        <f>VLOOKUP(Table7[[#This Row],[Customer_ID]],Table1[#All],5,FALSE)</f>
        <v>Thomastown</v>
      </c>
      <c r="K1356" t="str">
        <f>VLOOKUP(Table7[[#This Row],[Customer_ID]],Table1[#All],6,FALSE)</f>
        <v>Ohio</v>
      </c>
      <c r="L1356" t="str">
        <f>VLOOKUP(Table7[[#This Row],[Customer_ID]],Table1[#All],7,FALSE)</f>
        <v>USA</v>
      </c>
      <c r="M1356" t="str">
        <f>VLOOKUP(Table7[[#This Row],[Customer_ID]],Table1[#All],8,FALSE)</f>
        <v>Bronze</v>
      </c>
      <c r="N1356" t="s">
        <v>1742</v>
      </c>
      <c r="O1356" t="str">
        <f>VLOOKUP(Table7[[#This Row],[Product_ID]],Table4_2[#All],3,FALSE)</f>
        <v>Sports</v>
      </c>
      <c r="P1356" t="str">
        <f>VLOOKUP(Table7[[#This Row],[Product_ID]],Table4_2[#All],4,FALSE)</f>
        <v>Team Sports</v>
      </c>
      <c r="Q1356">
        <f>VLOOKUP(Table7[[#This Row],[Product_ID]],Table4_2[#All],5,FALSE)</f>
        <v>245.98</v>
      </c>
      <c r="R1356">
        <f>VLOOKUP(Table7[[#This Row],[Product_ID]],Table4_2[#All],6,FALSE)</f>
        <v>471</v>
      </c>
      <c r="S1356" t="s">
        <v>1766</v>
      </c>
      <c r="T1356" t="str">
        <f>VLOOKUP(Table7[[#This Row],[Store_ID]],Table5[#All],2,FALSE)</f>
        <v>Johnson-Wright</v>
      </c>
      <c r="U1356" t="str">
        <f>VLOOKUP(Table7[[#This Row],[Store_ID]],Table5[#All],3,FALSE)</f>
        <v>North</v>
      </c>
      <c r="V1356" t="str">
        <f>VLOOKUP(Table7[[#This Row],[Store_ID]],Table5[#All],4,FALSE)</f>
        <v>Hoodberg</v>
      </c>
      <c r="W1356" t="str">
        <f>VLOOKUP(Table7[[#This Row],[Store_ID]],Table5[#All],5,FALSE)</f>
        <v>Outlet</v>
      </c>
      <c r="X1356">
        <v>4</v>
      </c>
      <c r="Y1356">
        <v>360.28</v>
      </c>
      <c r="Z1356">
        <v>0.09</v>
      </c>
      <c r="AA1356" t="s">
        <v>1829</v>
      </c>
      <c r="AB1356">
        <v>1311.4192</v>
      </c>
    </row>
    <row r="1357" spans="1:28" x14ac:dyDescent="0.25">
      <c r="A1357" t="s">
        <v>3181</v>
      </c>
      <c r="B1357" s="2">
        <v>45910</v>
      </c>
      <c r="C1357" t="s">
        <v>292</v>
      </c>
      <c r="D1357" t="str">
        <f>VLOOKUP(Table7[[#This Row],[Customer_ID]],Table1[#All],2,FALSE)</f>
        <v>Jennifer Garcia</v>
      </c>
      <c r="E1357">
        <f t="shared" si="64"/>
        <v>10</v>
      </c>
      <c r="F1357">
        <f t="shared" si="65"/>
        <v>9</v>
      </c>
      <c r="G1357">
        <f t="shared" si="66"/>
        <v>2025</v>
      </c>
      <c r="H1357">
        <f>VLOOKUP(Table7[[#This Row],[Customer_ID]],Table1[#All],3,FALSE)</f>
        <v>61</v>
      </c>
      <c r="I1357" t="str">
        <f>VLOOKUP(Table7[[#This Row],[Customer_ID]],Table1[#All],4,FALSE)</f>
        <v>Female</v>
      </c>
      <c r="J1357" t="str">
        <f>VLOOKUP(Table7[[#This Row],[Customer_ID]],Table1[#All],5,FALSE)</f>
        <v>New Sean</v>
      </c>
      <c r="K1357" t="str">
        <f>VLOOKUP(Table7[[#This Row],[Customer_ID]],Table1[#All],6,FALSE)</f>
        <v>New Mexico</v>
      </c>
      <c r="L1357" t="str">
        <f>VLOOKUP(Table7[[#This Row],[Customer_ID]],Table1[#All],7,FALSE)</f>
        <v>USA</v>
      </c>
      <c r="M1357" t="str">
        <f>VLOOKUP(Table7[[#This Row],[Customer_ID]],Table1[#All],8,FALSE)</f>
        <v>Bronze</v>
      </c>
      <c r="N1357" t="s">
        <v>1726</v>
      </c>
      <c r="O1357" t="str">
        <f>VLOOKUP(Table7[[#This Row],[Product_ID]],Table4_2[#All],3,FALSE)</f>
        <v>Beauty</v>
      </c>
      <c r="P1357" t="str">
        <f>VLOOKUP(Table7[[#This Row],[Product_ID]],Table4_2[#All],4,FALSE)</f>
        <v>Makeup</v>
      </c>
      <c r="Q1357">
        <f>VLOOKUP(Table7[[#This Row],[Product_ID]],Table4_2[#All],5,FALSE)</f>
        <v>183.04</v>
      </c>
      <c r="R1357">
        <f>VLOOKUP(Table7[[#This Row],[Product_ID]],Table4_2[#All],6,FALSE)</f>
        <v>457</v>
      </c>
      <c r="S1357" t="s">
        <v>1801</v>
      </c>
      <c r="T1357" t="str">
        <f>VLOOKUP(Table7[[#This Row],[Store_ID]],Table5[#All],2,FALSE)</f>
        <v>Shelton PLC</v>
      </c>
      <c r="U1357" t="str">
        <f>VLOOKUP(Table7[[#This Row],[Store_ID]],Table5[#All],3,FALSE)</f>
        <v>North</v>
      </c>
      <c r="V1357" t="str">
        <f>VLOOKUP(Table7[[#This Row],[Store_ID]],Table5[#All],4,FALSE)</f>
        <v>East Jenniferstad</v>
      </c>
      <c r="W1357" t="str">
        <f>VLOOKUP(Table7[[#This Row],[Store_ID]],Table5[#All],5,FALSE)</f>
        <v>Flagship</v>
      </c>
      <c r="X1357">
        <v>3</v>
      </c>
      <c r="Y1357">
        <v>882.05</v>
      </c>
      <c r="Z1357">
        <v>0.06</v>
      </c>
      <c r="AA1357" t="s">
        <v>1826</v>
      </c>
      <c r="AB1357">
        <v>2487.3809999999989</v>
      </c>
    </row>
    <row r="1358" spans="1:28" x14ac:dyDescent="0.25">
      <c r="A1358" t="s">
        <v>3182</v>
      </c>
      <c r="B1358" s="2">
        <v>45564</v>
      </c>
      <c r="C1358" t="s">
        <v>640</v>
      </c>
      <c r="D1358" t="str">
        <f>VLOOKUP(Table7[[#This Row],[Customer_ID]],Table1[#All],2,FALSE)</f>
        <v>Anthony Garcia</v>
      </c>
      <c r="E1358">
        <f t="shared" si="64"/>
        <v>29</v>
      </c>
      <c r="F1358">
        <f t="shared" si="65"/>
        <v>9</v>
      </c>
      <c r="G1358">
        <f t="shared" si="66"/>
        <v>2024</v>
      </c>
      <c r="H1358">
        <f>VLOOKUP(Table7[[#This Row],[Customer_ID]],Table1[#All],3,FALSE)</f>
        <v>60</v>
      </c>
      <c r="I1358" t="str">
        <f>VLOOKUP(Table7[[#This Row],[Customer_ID]],Table1[#All],4,FALSE)</f>
        <v>Male</v>
      </c>
      <c r="J1358" t="str">
        <f>VLOOKUP(Table7[[#This Row],[Customer_ID]],Table1[#All],5,FALSE)</f>
        <v>Taraberg</v>
      </c>
      <c r="K1358" t="str">
        <f>VLOOKUP(Table7[[#This Row],[Customer_ID]],Table1[#All],6,FALSE)</f>
        <v>Arizona</v>
      </c>
      <c r="L1358" t="str">
        <f>VLOOKUP(Table7[[#This Row],[Customer_ID]],Table1[#All],7,FALSE)</f>
        <v>USA</v>
      </c>
      <c r="M1358" t="str">
        <f>VLOOKUP(Table7[[#This Row],[Customer_ID]],Table1[#All],8,FALSE)</f>
        <v>Silver</v>
      </c>
      <c r="N1358" t="s">
        <v>1706</v>
      </c>
      <c r="O1358" t="str">
        <f>VLOOKUP(Table7[[#This Row],[Product_ID]],Table4_2[#All],3,FALSE)</f>
        <v>Home</v>
      </c>
      <c r="P1358" t="str">
        <f>VLOOKUP(Table7[[#This Row],[Product_ID]],Table4_2[#All],4,FALSE)</f>
        <v>Lighting</v>
      </c>
      <c r="Q1358">
        <f>VLOOKUP(Table7[[#This Row],[Product_ID]],Table4_2[#All],5,FALSE)</f>
        <v>228.53</v>
      </c>
      <c r="R1358">
        <f>VLOOKUP(Table7[[#This Row],[Product_ID]],Table4_2[#All],6,FALSE)</f>
        <v>469</v>
      </c>
      <c r="S1358" t="s">
        <v>1782</v>
      </c>
      <c r="T1358" t="str">
        <f>VLOOKUP(Table7[[#This Row],[Store_ID]],Table5[#All],2,FALSE)</f>
        <v>Bean, Jones and Park</v>
      </c>
      <c r="U1358" t="str">
        <f>VLOOKUP(Table7[[#This Row],[Store_ID]],Table5[#All],3,FALSE)</f>
        <v>West</v>
      </c>
      <c r="V1358" t="str">
        <f>VLOOKUP(Table7[[#This Row],[Store_ID]],Table5[#All],4,FALSE)</f>
        <v>Thompsonborough</v>
      </c>
      <c r="W1358" t="str">
        <f>VLOOKUP(Table7[[#This Row],[Store_ID]],Table5[#All],5,FALSE)</f>
        <v>Online</v>
      </c>
      <c r="X1358">
        <v>3</v>
      </c>
      <c r="Y1358">
        <v>141.54</v>
      </c>
      <c r="Z1358">
        <v>0.12</v>
      </c>
      <c r="AA1358" t="s">
        <v>1826</v>
      </c>
      <c r="AB1358">
        <v>373.66559999999998</v>
      </c>
    </row>
    <row r="1359" spans="1:28" x14ac:dyDescent="0.25">
      <c r="A1359" t="s">
        <v>3183</v>
      </c>
      <c r="B1359" s="2">
        <v>45461</v>
      </c>
      <c r="C1359" t="s">
        <v>168</v>
      </c>
      <c r="D1359" t="str">
        <f>VLOOKUP(Table7[[#This Row],[Customer_ID]],Table1[#All],2,FALSE)</f>
        <v>Joseph Snow</v>
      </c>
      <c r="E1359">
        <f t="shared" si="64"/>
        <v>18</v>
      </c>
      <c r="F1359">
        <f t="shared" si="65"/>
        <v>6</v>
      </c>
      <c r="G1359">
        <f t="shared" si="66"/>
        <v>2024</v>
      </c>
      <c r="H1359">
        <f>VLOOKUP(Table7[[#This Row],[Customer_ID]],Table1[#All],3,FALSE)</f>
        <v>45</v>
      </c>
      <c r="I1359" t="str">
        <f>VLOOKUP(Table7[[#This Row],[Customer_ID]],Table1[#All],4,FALSE)</f>
        <v>Male</v>
      </c>
      <c r="J1359" t="str">
        <f>VLOOKUP(Table7[[#This Row],[Customer_ID]],Table1[#All],5,FALSE)</f>
        <v>South Michaelfort</v>
      </c>
      <c r="K1359" t="str">
        <f>VLOOKUP(Table7[[#This Row],[Customer_ID]],Table1[#All],6,FALSE)</f>
        <v>Vermont</v>
      </c>
      <c r="L1359" t="str">
        <f>VLOOKUP(Table7[[#This Row],[Customer_ID]],Table1[#All],7,FALSE)</f>
        <v>USA</v>
      </c>
      <c r="M1359" t="str">
        <f>VLOOKUP(Table7[[#This Row],[Customer_ID]],Table1[#All],8,FALSE)</f>
        <v>Gold</v>
      </c>
      <c r="N1359" t="s">
        <v>1578</v>
      </c>
      <c r="O1359" t="str">
        <f>VLOOKUP(Table7[[#This Row],[Product_ID]],Table4_2[#All],3,FALSE)</f>
        <v>Electronics</v>
      </c>
      <c r="P1359" t="str">
        <f>VLOOKUP(Table7[[#This Row],[Product_ID]],Table4_2[#All],4,FALSE)</f>
        <v>Appliances</v>
      </c>
      <c r="Q1359">
        <f>VLOOKUP(Table7[[#This Row],[Product_ID]],Table4_2[#All],5,FALSE)</f>
        <v>465.34</v>
      </c>
      <c r="R1359">
        <f>VLOOKUP(Table7[[#This Row],[Product_ID]],Table4_2[#All],6,FALSE)</f>
        <v>301</v>
      </c>
      <c r="S1359" t="s">
        <v>1769</v>
      </c>
      <c r="T1359" t="str">
        <f>VLOOKUP(Table7[[#This Row],[Store_ID]],Table5[#All],2,FALSE)</f>
        <v>Alexander Group</v>
      </c>
      <c r="U1359" t="str">
        <f>VLOOKUP(Table7[[#This Row],[Store_ID]],Table5[#All],3,FALSE)</f>
        <v>South</v>
      </c>
      <c r="V1359" t="str">
        <f>VLOOKUP(Table7[[#This Row],[Store_ID]],Table5[#All],4,FALSE)</f>
        <v>Port Sharon</v>
      </c>
      <c r="W1359" t="str">
        <f>VLOOKUP(Table7[[#This Row],[Store_ID]],Table5[#All],5,FALSE)</f>
        <v>Online</v>
      </c>
      <c r="X1359">
        <v>3</v>
      </c>
      <c r="Y1359">
        <v>83.5</v>
      </c>
      <c r="Z1359">
        <v>0.23</v>
      </c>
      <c r="AA1359" t="s">
        <v>1829</v>
      </c>
      <c r="AB1359">
        <v>192.88499999999999</v>
      </c>
    </row>
    <row r="1360" spans="1:28" x14ac:dyDescent="0.25">
      <c r="A1360" t="s">
        <v>3184</v>
      </c>
      <c r="B1360" s="2">
        <v>45258</v>
      </c>
      <c r="C1360" t="s">
        <v>425</v>
      </c>
      <c r="D1360" t="str">
        <f>VLOOKUP(Table7[[#This Row],[Customer_ID]],Table1[#All],2,FALSE)</f>
        <v>Erin Hopkins</v>
      </c>
      <c r="E1360">
        <f t="shared" si="64"/>
        <v>28</v>
      </c>
      <c r="F1360">
        <f t="shared" si="65"/>
        <v>11</v>
      </c>
      <c r="G1360">
        <f t="shared" si="66"/>
        <v>2023</v>
      </c>
      <c r="H1360">
        <f>VLOOKUP(Table7[[#This Row],[Customer_ID]],Table1[#All],3,FALSE)</f>
        <v>40</v>
      </c>
      <c r="I1360" t="str">
        <f>VLOOKUP(Table7[[#This Row],[Customer_ID]],Table1[#All],4,FALSE)</f>
        <v>Male</v>
      </c>
      <c r="J1360" t="str">
        <f>VLOOKUP(Table7[[#This Row],[Customer_ID]],Table1[#All],5,FALSE)</f>
        <v>North Sabrina</v>
      </c>
      <c r="K1360" t="str">
        <f>VLOOKUP(Table7[[#This Row],[Customer_ID]],Table1[#All],6,FALSE)</f>
        <v>Iowa</v>
      </c>
      <c r="L1360" t="str">
        <f>VLOOKUP(Table7[[#This Row],[Customer_ID]],Table1[#All],7,FALSE)</f>
        <v>USA</v>
      </c>
      <c r="M1360" t="str">
        <f>VLOOKUP(Table7[[#This Row],[Customer_ID]],Table1[#All],8,FALSE)</f>
        <v>Silver</v>
      </c>
      <c r="N1360" t="s">
        <v>1576</v>
      </c>
      <c r="O1360" t="str">
        <f>VLOOKUP(Table7[[#This Row],[Product_ID]],Table4_2[#All],3,FALSE)</f>
        <v>Home</v>
      </c>
      <c r="P1360" t="str">
        <f>VLOOKUP(Table7[[#This Row],[Product_ID]],Table4_2[#All],4,FALSE)</f>
        <v>Decor</v>
      </c>
      <c r="Q1360">
        <f>VLOOKUP(Table7[[#This Row],[Product_ID]],Table4_2[#All],5,FALSE)</f>
        <v>48.01</v>
      </c>
      <c r="R1360">
        <f>VLOOKUP(Table7[[#This Row],[Product_ID]],Table4_2[#All],6,FALSE)</f>
        <v>439</v>
      </c>
      <c r="S1360" t="s">
        <v>1776</v>
      </c>
      <c r="T1360" t="str">
        <f>VLOOKUP(Table7[[#This Row],[Store_ID]],Table5[#All],2,FALSE)</f>
        <v>Benson-Elliott</v>
      </c>
      <c r="U1360" t="str">
        <f>VLOOKUP(Table7[[#This Row],[Store_ID]],Table5[#All],3,FALSE)</f>
        <v>East</v>
      </c>
      <c r="V1360" t="str">
        <f>VLOOKUP(Table7[[#This Row],[Store_ID]],Table5[#All],4,FALSE)</f>
        <v>Port Josephberg</v>
      </c>
      <c r="W1360" t="str">
        <f>VLOOKUP(Table7[[#This Row],[Store_ID]],Table5[#All],5,FALSE)</f>
        <v>Online</v>
      </c>
      <c r="X1360">
        <v>2</v>
      </c>
      <c r="Y1360">
        <v>629.73</v>
      </c>
      <c r="Z1360">
        <v>7.0000000000000007E-2</v>
      </c>
      <c r="AA1360" t="s">
        <v>1826</v>
      </c>
      <c r="AB1360">
        <v>1171.2978000000001</v>
      </c>
    </row>
    <row r="1361" spans="1:28" x14ac:dyDescent="0.25">
      <c r="A1361" t="s">
        <v>3185</v>
      </c>
      <c r="B1361" s="2">
        <v>45228</v>
      </c>
      <c r="C1361" t="s">
        <v>59</v>
      </c>
      <c r="D1361" t="str">
        <f>VLOOKUP(Table7[[#This Row],[Customer_ID]],Table1[#All],2,FALSE)</f>
        <v>Kenneth Lambert</v>
      </c>
      <c r="E1361">
        <f t="shared" si="64"/>
        <v>29</v>
      </c>
      <c r="F1361">
        <f t="shared" si="65"/>
        <v>10</v>
      </c>
      <c r="G1361">
        <f t="shared" si="66"/>
        <v>2023</v>
      </c>
      <c r="H1361">
        <f>VLOOKUP(Table7[[#This Row],[Customer_ID]],Table1[#All],3,FALSE)</f>
        <v>55</v>
      </c>
      <c r="I1361" t="str">
        <f>VLOOKUP(Table7[[#This Row],[Customer_ID]],Table1[#All],4,FALSE)</f>
        <v>Female</v>
      </c>
      <c r="J1361" t="str">
        <f>VLOOKUP(Table7[[#This Row],[Customer_ID]],Table1[#All],5,FALSE)</f>
        <v>North Kathryn</v>
      </c>
      <c r="K1361" t="str">
        <f>VLOOKUP(Table7[[#This Row],[Customer_ID]],Table1[#All],6,FALSE)</f>
        <v>Kansas</v>
      </c>
      <c r="L1361" t="str">
        <f>VLOOKUP(Table7[[#This Row],[Customer_ID]],Table1[#All],7,FALSE)</f>
        <v>USA</v>
      </c>
      <c r="M1361" t="str">
        <f>VLOOKUP(Table7[[#This Row],[Customer_ID]],Table1[#All],8,FALSE)</f>
        <v>Platinum</v>
      </c>
      <c r="N1361" t="s">
        <v>1614</v>
      </c>
      <c r="O1361" t="str">
        <f>VLOOKUP(Table7[[#This Row],[Product_ID]],Table4_2[#All],3,FALSE)</f>
        <v>Home</v>
      </c>
      <c r="P1361" t="str">
        <f>VLOOKUP(Table7[[#This Row],[Product_ID]],Table4_2[#All],4,FALSE)</f>
        <v>Decor</v>
      </c>
      <c r="Q1361">
        <f>VLOOKUP(Table7[[#This Row],[Product_ID]],Table4_2[#All],5,FALSE)</f>
        <v>179.77</v>
      </c>
      <c r="R1361">
        <f>VLOOKUP(Table7[[#This Row],[Product_ID]],Table4_2[#All],6,FALSE)</f>
        <v>305</v>
      </c>
      <c r="S1361" t="s">
        <v>1776</v>
      </c>
      <c r="T1361" t="str">
        <f>VLOOKUP(Table7[[#This Row],[Store_ID]],Table5[#All],2,FALSE)</f>
        <v>Benson-Elliott</v>
      </c>
      <c r="U1361" t="str">
        <f>VLOOKUP(Table7[[#This Row],[Store_ID]],Table5[#All],3,FALSE)</f>
        <v>East</v>
      </c>
      <c r="V1361" t="str">
        <f>VLOOKUP(Table7[[#This Row],[Store_ID]],Table5[#All],4,FALSE)</f>
        <v>Port Josephberg</v>
      </c>
      <c r="W1361" t="str">
        <f>VLOOKUP(Table7[[#This Row],[Store_ID]],Table5[#All],5,FALSE)</f>
        <v>Online</v>
      </c>
      <c r="X1361">
        <v>2</v>
      </c>
      <c r="Y1361">
        <v>159.93</v>
      </c>
      <c r="Z1361">
        <v>0.2</v>
      </c>
      <c r="AA1361" t="s">
        <v>1829</v>
      </c>
      <c r="AB1361">
        <v>255.88800000000001</v>
      </c>
    </row>
    <row r="1362" spans="1:28" x14ac:dyDescent="0.25">
      <c r="A1362" t="s">
        <v>3186</v>
      </c>
      <c r="B1362" s="2">
        <v>45858</v>
      </c>
      <c r="C1362" t="s">
        <v>59</v>
      </c>
      <c r="D1362" t="str">
        <f>VLOOKUP(Table7[[#This Row],[Customer_ID]],Table1[#All],2,FALSE)</f>
        <v>Kenneth Lambert</v>
      </c>
      <c r="E1362">
        <f t="shared" si="64"/>
        <v>20</v>
      </c>
      <c r="F1362">
        <f t="shared" si="65"/>
        <v>7</v>
      </c>
      <c r="G1362">
        <f t="shared" si="66"/>
        <v>2025</v>
      </c>
      <c r="H1362">
        <f>VLOOKUP(Table7[[#This Row],[Customer_ID]],Table1[#All],3,FALSE)</f>
        <v>55</v>
      </c>
      <c r="I1362" t="str">
        <f>VLOOKUP(Table7[[#This Row],[Customer_ID]],Table1[#All],4,FALSE)</f>
        <v>Female</v>
      </c>
      <c r="J1362" t="str">
        <f>VLOOKUP(Table7[[#This Row],[Customer_ID]],Table1[#All],5,FALSE)</f>
        <v>North Kathryn</v>
      </c>
      <c r="K1362" t="str">
        <f>VLOOKUP(Table7[[#This Row],[Customer_ID]],Table1[#All],6,FALSE)</f>
        <v>Kansas</v>
      </c>
      <c r="L1362" t="str">
        <f>VLOOKUP(Table7[[#This Row],[Customer_ID]],Table1[#All],7,FALSE)</f>
        <v>USA</v>
      </c>
      <c r="M1362" t="str">
        <f>VLOOKUP(Table7[[#This Row],[Customer_ID]],Table1[#All],8,FALSE)</f>
        <v>Platinum</v>
      </c>
      <c r="N1362" t="s">
        <v>1638</v>
      </c>
      <c r="O1362" t="str">
        <f>VLOOKUP(Table7[[#This Row],[Product_ID]],Table4_2[#All],3,FALSE)</f>
        <v>Sports</v>
      </c>
      <c r="P1362" t="str">
        <f>VLOOKUP(Table7[[#This Row],[Product_ID]],Table4_2[#All],4,FALSE)</f>
        <v>Team Sports</v>
      </c>
      <c r="Q1362">
        <f>VLOOKUP(Table7[[#This Row],[Product_ID]],Table4_2[#All],5,FALSE)</f>
        <v>318.91000000000003</v>
      </c>
      <c r="R1362">
        <f>VLOOKUP(Table7[[#This Row],[Product_ID]],Table4_2[#All],6,FALSE)</f>
        <v>114</v>
      </c>
      <c r="S1362" t="s">
        <v>1810</v>
      </c>
      <c r="T1362" t="str">
        <f>VLOOKUP(Table7[[#This Row],[Store_ID]],Table5[#All],2,FALSE)</f>
        <v>Guerrero-Schmitt</v>
      </c>
      <c r="U1362" t="str">
        <f>VLOOKUP(Table7[[#This Row],[Store_ID]],Table5[#All],3,FALSE)</f>
        <v>East</v>
      </c>
      <c r="V1362" t="str">
        <f>VLOOKUP(Table7[[#This Row],[Store_ID]],Table5[#All],4,FALSE)</f>
        <v>East Stevechester</v>
      </c>
      <c r="W1362" t="str">
        <f>VLOOKUP(Table7[[#This Row],[Store_ID]],Table5[#All],5,FALSE)</f>
        <v>Flagship</v>
      </c>
      <c r="X1362">
        <v>1</v>
      </c>
      <c r="Y1362">
        <v>459.89</v>
      </c>
      <c r="Z1362">
        <v>0.18</v>
      </c>
      <c r="AA1362" t="s">
        <v>1829</v>
      </c>
      <c r="AB1362">
        <v>377.10980000000001</v>
      </c>
    </row>
    <row r="1363" spans="1:28" x14ac:dyDescent="0.25">
      <c r="A1363" t="s">
        <v>3187</v>
      </c>
      <c r="B1363" s="2">
        <v>45532</v>
      </c>
      <c r="C1363" t="s">
        <v>619</v>
      </c>
      <c r="D1363" t="str">
        <f>VLOOKUP(Table7[[#This Row],[Customer_ID]],Table1[#All],2,FALSE)</f>
        <v>Kimberly Brooks</v>
      </c>
      <c r="E1363">
        <f t="shared" si="64"/>
        <v>28</v>
      </c>
      <c r="F1363">
        <f t="shared" si="65"/>
        <v>8</v>
      </c>
      <c r="G1363">
        <f t="shared" si="66"/>
        <v>2024</v>
      </c>
      <c r="H1363">
        <f>VLOOKUP(Table7[[#This Row],[Customer_ID]],Table1[#All],3,FALSE)</f>
        <v>42</v>
      </c>
      <c r="I1363" t="str">
        <f>VLOOKUP(Table7[[#This Row],[Customer_ID]],Table1[#All],4,FALSE)</f>
        <v>Male</v>
      </c>
      <c r="J1363" t="str">
        <f>VLOOKUP(Table7[[#This Row],[Customer_ID]],Table1[#All],5,FALSE)</f>
        <v>Kingfort</v>
      </c>
      <c r="K1363" t="str">
        <f>VLOOKUP(Table7[[#This Row],[Customer_ID]],Table1[#All],6,FALSE)</f>
        <v>New Mexico</v>
      </c>
      <c r="L1363" t="str">
        <f>VLOOKUP(Table7[[#This Row],[Customer_ID]],Table1[#All],7,FALSE)</f>
        <v>USA</v>
      </c>
      <c r="M1363" t="str">
        <f>VLOOKUP(Table7[[#This Row],[Customer_ID]],Table1[#All],8,FALSE)</f>
        <v>Silver</v>
      </c>
      <c r="N1363" t="s">
        <v>1614</v>
      </c>
      <c r="O1363" t="str">
        <f>VLOOKUP(Table7[[#This Row],[Product_ID]],Table4_2[#All],3,FALSE)</f>
        <v>Home</v>
      </c>
      <c r="P1363" t="str">
        <f>VLOOKUP(Table7[[#This Row],[Product_ID]],Table4_2[#All],4,FALSE)</f>
        <v>Decor</v>
      </c>
      <c r="Q1363">
        <f>VLOOKUP(Table7[[#This Row],[Product_ID]],Table4_2[#All],5,FALSE)</f>
        <v>179.77</v>
      </c>
      <c r="R1363">
        <f>VLOOKUP(Table7[[#This Row],[Product_ID]],Table4_2[#All],6,FALSE)</f>
        <v>305</v>
      </c>
      <c r="S1363" t="s">
        <v>1813</v>
      </c>
      <c r="T1363" t="str">
        <f>VLOOKUP(Table7[[#This Row],[Store_ID]],Table5[#All],2,FALSE)</f>
        <v>Mann-Austin</v>
      </c>
      <c r="U1363" t="str">
        <f>VLOOKUP(Table7[[#This Row],[Store_ID]],Table5[#All],3,FALSE)</f>
        <v>East</v>
      </c>
      <c r="V1363" t="str">
        <f>VLOOKUP(Table7[[#This Row],[Store_ID]],Table5[#All],4,FALSE)</f>
        <v>Vasquezborough</v>
      </c>
      <c r="W1363" t="str">
        <f>VLOOKUP(Table7[[#This Row],[Store_ID]],Table5[#All],5,FALSE)</f>
        <v>Online</v>
      </c>
      <c r="X1363">
        <v>4</v>
      </c>
      <c r="Y1363">
        <v>885.57</v>
      </c>
      <c r="Z1363">
        <v>0.27</v>
      </c>
      <c r="AA1363" t="s">
        <v>1824</v>
      </c>
      <c r="AB1363">
        <v>2585.8643999999999</v>
      </c>
    </row>
    <row r="1364" spans="1:28" x14ac:dyDescent="0.25">
      <c r="A1364" t="s">
        <v>3188</v>
      </c>
      <c r="B1364" s="2">
        <v>45454</v>
      </c>
      <c r="C1364" t="s">
        <v>1252</v>
      </c>
      <c r="D1364" t="str">
        <f>VLOOKUP(Table7[[#This Row],[Customer_ID]],Table1[#All],2,FALSE)</f>
        <v>Cassandra Perez</v>
      </c>
      <c r="E1364">
        <f t="shared" si="64"/>
        <v>11</v>
      </c>
      <c r="F1364">
        <f t="shared" si="65"/>
        <v>6</v>
      </c>
      <c r="G1364">
        <f t="shared" si="66"/>
        <v>2024</v>
      </c>
      <c r="H1364">
        <f>VLOOKUP(Table7[[#This Row],[Customer_ID]],Table1[#All],3,FALSE)</f>
        <v>31</v>
      </c>
      <c r="I1364" t="str">
        <f>VLOOKUP(Table7[[#This Row],[Customer_ID]],Table1[#All],4,FALSE)</f>
        <v>Male</v>
      </c>
      <c r="J1364" t="str">
        <f>VLOOKUP(Table7[[#This Row],[Customer_ID]],Table1[#All],5,FALSE)</f>
        <v>Brandonville</v>
      </c>
      <c r="K1364" t="str">
        <f>VLOOKUP(Table7[[#This Row],[Customer_ID]],Table1[#All],6,FALSE)</f>
        <v>Mississippi</v>
      </c>
      <c r="L1364" t="str">
        <f>VLOOKUP(Table7[[#This Row],[Customer_ID]],Table1[#All],7,FALSE)</f>
        <v>USA</v>
      </c>
      <c r="M1364" t="str">
        <f>VLOOKUP(Table7[[#This Row],[Customer_ID]],Table1[#All],8,FALSE)</f>
        <v>Bronze</v>
      </c>
      <c r="N1364" t="s">
        <v>1656</v>
      </c>
      <c r="O1364" t="str">
        <f>VLOOKUP(Table7[[#This Row],[Product_ID]],Table4_2[#All],3,FALSE)</f>
        <v>Sports</v>
      </c>
      <c r="P1364" t="str">
        <f>VLOOKUP(Table7[[#This Row],[Product_ID]],Table4_2[#All],4,FALSE)</f>
        <v>Accessories</v>
      </c>
      <c r="Q1364">
        <f>VLOOKUP(Table7[[#This Row],[Product_ID]],Table4_2[#All],5,FALSE)</f>
        <v>434.84</v>
      </c>
      <c r="R1364">
        <f>VLOOKUP(Table7[[#This Row],[Product_ID]],Table4_2[#All],6,FALSE)</f>
        <v>185</v>
      </c>
      <c r="S1364" t="s">
        <v>1801</v>
      </c>
      <c r="T1364" t="str">
        <f>VLOOKUP(Table7[[#This Row],[Store_ID]],Table5[#All],2,FALSE)</f>
        <v>Shelton PLC</v>
      </c>
      <c r="U1364" t="str">
        <f>VLOOKUP(Table7[[#This Row],[Store_ID]],Table5[#All],3,FALSE)</f>
        <v>North</v>
      </c>
      <c r="V1364" t="str">
        <f>VLOOKUP(Table7[[#This Row],[Store_ID]],Table5[#All],4,FALSE)</f>
        <v>East Jenniferstad</v>
      </c>
      <c r="W1364" t="str">
        <f>VLOOKUP(Table7[[#This Row],[Store_ID]],Table5[#All],5,FALSE)</f>
        <v>Flagship</v>
      </c>
      <c r="X1364">
        <v>3</v>
      </c>
      <c r="Y1364">
        <v>789.05</v>
      </c>
      <c r="Z1364">
        <v>0</v>
      </c>
      <c r="AA1364" t="s">
        <v>1826</v>
      </c>
      <c r="AB1364">
        <v>2367.15</v>
      </c>
    </row>
    <row r="1365" spans="1:28" x14ac:dyDescent="0.25">
      <c r="A1365" t="s">
        <v>3189</v>
      </c>
      <c r="B1365" s="2">
        <v>45244</v>
      </c>
      <c r="C1365" t="s">
        <v>517</v>
      </c>
      <c r="D1365" t="str">
        <f>VLOOKUP(Table7[[#This Row],[Customer_ID]],Table1[#All],2,FALSE)</f>
        <v>Julie Hale</v>
      </c>
      <c r="E1365">
        <f t="shared" si="64"/>
        <v>14</v>
      </c>
      <c r="F1365">
        <f t="shared" si="65"/>
        <v>11</v>
      </c>
      <c r="G1365">
        <f t="shared" si="66"/>
        <v>2023</v>
      </c>
      <c r="H1365">
        <f>VLOOKUP(Table7[[#This Row],[Customer_ID]],Table1[#All],3,FALSE)</f>
        <v>35</v>
      </c>
      <c r="I1365" t="str">
        <f>VLOOKUP(Table7[[#This Row],[Customer_ID]],Table1[#All],4,FALSE)</f>
        <v>Female</v>
      </c>
      <c r="J1365" t="str">
        <f>VLOOKUP(Table7[[#This Row],[Customer_ID]],Table1[#All],5,FALSE)</f>
        <v>Owensview</v>
      </c>
      <c r="K1365" t="str">
        <f>VLOOKUP(Table7[[#This Row],[Customer_ID]],Table1[#All],6,FALSE)</f>
        <v>Vermont</v>
      </c>
      <c r="L1365" t="str">
        <f>VLOOKUP(Table7[[#This Row],[Customer_ID]],Table1[#All],7,FALSE)</f>
        <v>USA</v>
      </c>
      <c r="M1365" t="str">
        <f>VLOOKUP(Table7[[#This Row],[Customer_ID]],Table1[#All],8,FALSE)</f>
        <v>Gold</v>
      </c>
      <c r="N1365" t="s">
        <v>1680</v>
      </c>
      <c r="O1365" t="str">
        <f>VLOOKUP(Table7[[#This Row],[Product_ID]],Table4_2[#All],3,FALSE)</f>
        <v>Beauty</v>
      </c>
      <c r="P1365" t="str">
        <f>VLOOKUP(Table7[[#This Row],[Product_ID]],Table4_2[#All],4,FALSE)</f>
        <v>Haircare</v>
      </c>
      <c r="Q1365">
        <f>VLOOKUP(Table7[[#This Row],[Product_ID]],Table4_2[#All],5,FALSE)</f>
        <v>340.39</v>
      </c>
      <c r="R1365">
        <f>VLOOKUP(Table7[[#This Row],[Product_ID]],Table4_2[#All],6,FALSE)</f>
        <v>177</v>
      </c>
      <c r="S1365" t="s">
        <v>1752</v>
      </c>
      <c r="T1365" t="str">
        <f>VLOOKUP(Table7[[#This Row],[Store_ID]],Table5[#All],2,FALSE)</f>
        <v>Rivera-Warner</v>
      </c>
      <c r="U1365" t="str">
        <f>VLOOKUP(Table7[[#This Row],[Store_ID]],Table5[#All],3,FALSE)</f>
        <v>East</v>
      </c>
      <c r="V1365" t="str">
        <f>VLOOKUP(Table7[[#This Row],[Store_ID]],Table5[#All],4,FALSE)</f>
        <v>Washingtonfurt</v>
      </c>
      <c r="W1365" t="str">
        <f>VLOOKUP(Table7[[#This Row],[Store_ID]],Table5[#All],5,FALSE)</f>
        <v>Flagship</v>
      </c>
      <c r="X1365">
        <v>1</v>
      </c>
      <c r="Y1365">
        <v>570.52</v>
      </c>
      <c r="Z1365">
        <v>0</v>
      </c>
      <c r="AA1365" t="s">
        <v>1826</v>
      </c>
      <c r="AB1365">
        <v>570.52</v>
      </c>
    </row>
    <row r="1366" spans="1:28" x14ac:dyDescent="0.25">
      <c r="A1366" t="s">
        <v>3190</v>
      </c>
      <c r="B1366" s="2">
        <v>45322</v>
      </c>
      <c r="C1366" t="s">
        <v>592</v>
      </c>
      <c r="D1366" t="str">
        <f>VLOOKUP(Table7[[#This Row],[Customer_ID]],Table1[#All],2,FALSE)</f>
        <v>Nicholas Bradshaw</v>
      </c>
      <c r="E1366">
        <f t="shared" si="64"/>
        <v>31</v>
      </c>
      <c r="F1366">
        <f t="shared" si="65"/>
        <v>1</v>
      </c>
      <c r="G1366">
        <f t="shared" si="66"/>
        <v>2024</v>
      </c>
      <c r="H1366">
        <f>VLOOKUP(Table7[[#This Row],[Customer_ID]],Table1[#All],3,FALSE)</f>
        <v>43</v>
      </c>
      <c r="I1366" t="str">
        <f>VLOOKUP(Table7[[#This Row],[Customer_ID]],Table1[#All],4,FALSE)</f>
        <v>Female</v>
      </c>
      <c r="J1366" t="str">
        <f>VLOOKUP(Table7[[#This Row],[Customer_ID]],Table1[#All],5,FALSE)</f>
        <v>Murphyfurt</v>
      </c>
      <c r="K1366" t="str">
        <f>VLOOKUP(Table7[[#This Row],[Customer_ID]],Table1[#All],6,FALSE)</f>
        <v>Utah</v>
      </c>
      <c r="L1366" t="str">
        <f>VLOOKUP(Table7[[#This Row],[Customer_ID]],Table1[#All],7,FALSE)</f>
        <v>USA</v>
      </c>
      <c r="M1366" t="str">
        <f>VLOOKUP(Table7[[#This Row],[Customer_ID]],Table1[#All],8,FALSE)</f>
        <v>Silver</v>
      </c>
      <c r="N1366" t="s">
        <v>1602</v>
      </c>
      <c r="O1366" t="str">
        <f>VLOOKUP(Table7[[#This Row],[Product_ID]],Table4_2[#All],3,FALSE)</f>
        <v>Home</v>
      </c>
      <c r="P1366" t="str">
        <f>VLOOKUP(Table7[[#This Row],[Product_ID]],Table4_2[#All],4,FALSE)</f>
        <v>Decor</v>
      </c>
      <c r="Q1366">
        <f>VLOOKUP(Table7[[#This Row],[Product_ID]],Table4_2[#All],5,FALSE)</f>
        <v>234.80599999999998</v>
      </c>
      <c r="R1366">
        <f>VLOOKUP(Table7[[#This Row],[Product_ID]],Table4_2[#All],6,FALSE)</f>
        <v>378</v>
      </c>
      <c r="S1366" t="s">
        <v>1804</v>
      </c>
      <c r="T1366" t="str">
        <f>VLOOKUP(Table7[[#This Row],[Store_ID]],Table5[#All],2,FALSE)</f>
        <v>Frederick-Wright</v>
      </c>
      <c r="U1366" t="str">
        <f>VLOOKUP(Table7[[#This Row],[Store_ID]],Table5[#All],3,FALSE)</f>
        <v>West</v>
      </c>
      <c r="V1366" t="str">
        <f>VLOOKUP(Table7[[#This Row],[Store_ID]],Table5[#All],4,FALSE)</f>
        <v>New Jimmymouth</v>
      </c>
      <c r="W1366" t="str">
        <f>VLOOKUP(Table7[[#This Row],[Store_ID]],Table5[#All],5,FALSE)</f>
        <v>Flagship</v>
      </c>
      <c r="X1366">
        <v>4</v>
      </c>
      <c r="Y1366">
        <v>310.79000000000002</v>
      </c>
      <c r="Z1366">
        <v>0.22</v>
      </c>
      <c r="AA1366" t="s">
        <v>1829</v>
      </c>
      <c r="AB1366">
        <v>969.66480000000013</v>
      </c>
    </row>
    <row r="1367" spans="1:28" x14ac:dyDescent="0.25">
      <c r="A1367" t="s">
        <v>3191</v>
      </c>
      <c r="B1367" s="2">
        <v>45757</v>
      </c>
      <c r="C1367" t="s">
        <v>214</v>
      </c>
      <c r="D1367" t="str">
        <f>VLOOKUP(Table7[[#This Row],[Customer_ID]],Table1[#All],2,FALSE)</f>
        <v>Jay Patel</v>
      </c>
      <c r="E1367">
        <f t="shared" si="64"/>
        <v>10</v>
      </c>
      <c r="F1367">
        <f t="shared" si="65"/>
        <v>4</v>
      </c>
      <c r="G1367">
        <f t="shared" si="66"/>
        <v>2025</v>
      </c>
      <c r="H1367">
        <f>VLOOKUP(Table7[[#This Row],[Customer_ID]],Table1[#All],3,FALSE)</f>
        <v>43</v>
      </c>
      <c r="I1367" t="str">
        <f>VLOOKUP(Table7[[#This Row],[Customer_ID]],Table1[#All],4,FALSE)</f>
        <v>Female</v>
      </c>
      <c r="J1367" t="str">
        <f>VLOOKUP(Table7[[#This Row],[Customer_ID]],Table1[#All],5,FALSE)</f>
        <v>Morrisbury</v>
      </c>
      <c r="K1367" t="str">
        <f>VLOOKUP(Table7[[#This Row],[Customer_ID]],Table1[#All],6,FALSE)</f>
        <v>Rhode Island</v>
      </c>
      <c r="L1367" t="str">
        <f>VLOOKUP(Table7[[#This Row],[Customer_ID]],Table1[#All],7,FALSE)</f>
        <v>USA</v>
      </c>
      <c r="M1367" t="str">
        <f>VLOOKUP(Table7[[#This Row],[Customer_ID]],Table1[#All],8,FALSE)</f>
        <v>Platinum</v>
      </c>
      <c r="N1367" t="s">
        <v>1684</v>
      </c>
      <c r="O1367" t="str">
        <f>VLOOKUP(Table7[[#This Row],[Product_ID]],Table4_2[#All],3,FALSE)</f>
        <v>Home</v>
      </c>
      <c r="P1367" t="str">
        <f>VLOOKUP(Table7[[#This Row],[Product_ID]],Table4_2[#All],4,FALSE)</f>
        <v>Furniture</v>
      </c>
      <c r="Q1367">
        <f>VLOOKUP(Table7[[#This Row],[Product_ID]],Table4_2[#All],5,FALSE)</f>
        <v>243.7</v>
      </c>
      <c r="R1367">
        <f>VLOOKUP(Table7[[#This Row],[Product_ID]],Table4_2[#All],6,FALSE)</f>
        <v>130</v>
      </c>
      <c r="S1367" t="s">
        <v>1807</v>
      </c>
      <c r="T1367" t="str">
        <f>VLOOKUP(Table7[[#This Row],[Store_ID]],Table5[#All],2,FALSE)</f>
        <v>Holloway Ltd</v>
      </c>
      <c r="U1367" t="str">
        <f>VLOOKUP(Table7[[#This Row],[Store_ID]],Table5[#All],3,FALSE)</f>
        <v>North</v>
      </c>
      <c r="V1367" t="str">
        <f>VLOOKUP(Table7[[#This Row],[Store_ID]],Table5[#All],4,FALSE)</f>
        <v>Bensonhaven</v>
      </c>
      <c r="W1367" t="str">
        <f>VLOOKUP(Table7[[#This Row],[Store_ID]],Table5[#All],5,FALSE)</f>
        <v>Flagship</v>
      </c>
      <c r="X1367">
        <v>4</v>
      </c>
      <c r="Y1367">
        <v>255.67</v>
      </c>
      <c r="Z1367">
        <v>0.17</v>
      </c>
      <c r="AA1367" t="s">
        <v>1824</v>
      </c>
      <c r="AB1367">
        <v>848.82439999999997</v>
      </c>
    </row>
    <row r="1368" spans="1:28" x14ac:dyDescent="0.25">
      <c r="A1368" t="s">
        <v>3192</v>
      </c>
      <c r="B1368" s="2">
        <v>45397</v>
      </c>
      <c r="C1368" t="s">
        <v>444</v>
      </c>
      <c r="D1368" t="str">
        <f>VLOOKUP(Table7[[#This Row],[Customer_ID]],Table1[#All],2,FALSE)</f>
        <v>Jessica Mitchell</v>
      </c>
      <c r="E1368">
        <f t="shared" si="64"/>
        <v>15</v>
      </c>
      <c r="F1368">
        <f t="shared" si="65"/>
        <v>4</v>
      </c>
      <c r="G1368">
        <f t="shared" si="66"/>
        <v>2024</v>
      </c>
      <c r="H1368">
        <f>VLOOKUP(Table7[[#This Row],[Customer_ID]],Table1[#All],3,FALSE)</f>
        <v>43</v>
      </c>
      <c r="I1368" t="str">
        <f>VLOOKUP(Table7[[#This Row],[Customer_ID]],Table1[#All],4,FALSE)</f>
        <v>Female</v>
      </c>
      <c r="J1368" t="str">
        <f>VLOOKUP(Table7[[#This Row],[Customer_ID]],Table1[#All],5,FALSE)</f>
        <v>Matthewbury</v>
      </c>
      <c r="K1368" t="str">
        <f>VLOOKUP(Table7[[#This Row],[Customer_ID]],Table1[#All],6,FALSE)</f>
        <v>South Dakota</v>
      </c>
      <c r="L1368" t="str">
        <f>VLOOKUP(Table7[[#This Row],[Customer_ID]],Table1[#All],7,FALSE)</f>
        <v>USA</v>
      </c>
      <c r="M1368" t="str">
        <f>VLOOKUP(Table7[[#This Row],[Customer_ID]],Table1[#All],8,FALSE)</f>
        <v>Silver</v>
      </c>
      <c r="N1368" t="s">
        <v>1602</v>
      </c>
      <c r="O1368" t="str">
        <f>VLOOKUP(Table7[[#This Row],[Product_ID]],Table4_2[#All],3,FALSE)</f>
        <v>Home</v>
      </c>
      <c r="P1368" t="str">
        <f>VLOOKUP(Table7[[#This Row],[Product_ID]],Table4_2[#All],4,FALSE)</f>
        <v>Decor</v>
      </c>
      <c r="Q1368">
        <f>VLOOKUP(Table7[[#This Row],[Product_ID]],Table4_2[#All],5,FALSE)</f>
        <v>234.80599999999998</v>
      </c>
      <c r="R1368">
        <f>VLOOKUP(Table7[[#This Row],[Product_ID]],Table4_2[#All],6,FALSE)</f>
        <v>378</v>
      </c>
      <c r="S1368" t="s">
        <v>1804</v>
      </c>
      <c r="T1368" t="str">
        <f>VLOOKUP(Table7[[#This Row],[Store_ID]],Table5[#All],2,FALSE)</f>
        <v>Frederick-Wright</v>
      </c>
      <c r="U1368" t="str">
        <f>VLOOKUP(Table7[[#This Row],[Store_ID]],Table5[#All],3,FALSE)</f>
        <v>West</v>
      </c>
      <c r="V1368" t="str">
        <f>VLOOKUP(Table7[[#This Row],[Store_ID]],Table5[#All],4,FALSE)</f>
        <v>New Jimmymouth</v>
      </c>
      <c r="W1368" t="str">
        <f>VLOOKUP(Table7[[#This Row],[Store_ID]],Table5[#All],5,FALSE)</f>
        <v>Flagship</v>
      </c>
      <c r="X1368">
        <v>2</v>
      </c>
      <c r="Y1368">
        <v>270.66000000000003</v>
      </c>
      <c r="Z1368">
        <v>0.1</v>
      </c>
      <c r="AA1368" t="s">
        <v>1829</v>
      </c>
      <c r="AB1368">
        <v>487.18799999999999</v>
      </c>
    </row>
    <row r="1369" spans="1:28" x14ac:dyDescent="0.25">
      <c r="A1369" t="s">
        <v>3193</v>
      </c>
      <c r="B1369" s="2">
        <v>45914</v>
      </c>
      <c r="C1369" t="s">
        <v>945</v>
      </c>
      <c r="D1369" t="str">
        <f>VLOOKUP(Table7[[#This Row],[Customer_ID]],Table1[#All],2,FALSE)</f>
        <v>Stephanie Jacobs</v>
      </c>
      <c r="E1369">
        <f t="shared" si="64"/>
        <v>14</v>
      </c>
      <c r="F1369">
        <f t="shared" si="65"/>
        <v>9</v>
      </c>
      <c r="G1369">
        <f t="shared" si="66"/>
        <v>2025</v>
      </c>
      <c r="H1369">
        <f>VLOOKUP(Table7[[#This Row],[Customer_ID]],Table1[#All],3,FALSE)</f>
        <v>48</v>
      </c>
      <c r="I1369" t="str">
        <f>VLOOKUP(Table7[[#This Row],[Customer_ID]],Table1[#All],4,FALSE)</f>
        <v>Female</v>
      </c>
      <c r="J1369" t="str">
        <f>VLOOKUP(Table7[[#This Row],[Customer_ID]],Table1[#All],5,FALSE)</f>
        <v>West Robinmouth</v>
      </c>
      <c r="K1369" t="str">
        <f>VLOOKUP(Table7[[#This Row],[Customer_ID]],Table1[#All],6,FALSE)</f>
        <v>Louisiana</v>
      </c>
      <c r="L1369" t="str">
        <f>VLOOKUP(Table7[[#This Row],[Customer_ID]],Table1[#All],7,FALSE)</f>
        <v>USA</v>
      </c>
      <c r="M1369" t="str">
        <f>VLOOKUP(Table7[[#This Row],[Customer_ID]],Table1[#All],8,FALSE)</f>
        <v>Platinum</v>
      </c>
      <c r="N1369" t="s">
        <v>1594</v>
      </c>
      <c r="O1369" t="str">
        <f>VLOOKUP(Table7[[#This Row],[Product_ID]],Table4_2[#All],3,FALSE)</f>
        <v>Clothing</v>
      </c>
      <c r="P1369" t="str">
        <f>VLOOKUP(Table7[[#This Row],[Product_ID]],Table4_2[#All],4,FALSE)</f>
        <v>Tops</v>
      </c>
      <c r="Q1369">
        <f>VLOOKUP(Table7[[#This Row],[Product_ID]],Table4_2[#All],5,FALSE)</f>
        <v>265.73266666666666</v>
      </c>
      <c r="R1369">
        <f>VLOOKUP(Table7[[#This Row],[Product_ID]],Table4_2[#All],6,FALSE)</f>
        <v>360</v>
      </c>
      <c r="S1369" t="s">
        <v>1807</v>
      </c>
      <c r="T1369" t="str">
        <f>VLOOKUP(Table7[[#This Row],[Store_ID]],Table5[#All],2,FALSE)</f>
        <v>Holloway Ltd</v>
      </c>
      <c r="U1369" t="str">
        <f>VLOOKUP(Table7[[#This Row],[Store_ID]],Table5[#All],3,FALSE)</f>
        <v>North</v>
      </c>
      <c r="V1369" t="str">
        <f>VLOOKUP(Table7[[#This Row],[Store_ID]],Table5[#All],4,FALSE)</f>
        <v>Bensonhaven</v>
      </c>
      <c r="W1369" t="str">
        <f>VLOOKUP(Table7[[#This Row],[Store_ID]],Table5[#All],5,FALSE)</f>
        <v>Flagship</v>
      </c>
      <c r="X1369">
        <v>3</v>
      </c>
      <c r="Y1369">
        <v>373.35</v>
      </c>
      <c r="Z1369">
        <v>0.2</v>
      </c>
      <c r="AA1369" t="s">
        <v>1829</v>
      </c>
      <c r="AB1369">
        <v>896.04000000000019</v>
      </c>
    </row>
    <row r="1370" spans="1:28" x14ac:dyDescent="0.25">
      <c r="A1370" t="s">
        <v>3194</v>
      </c>
      <c r="B1370" s="2">
        <v>45432</v>
      </c>
      <c r="C1370" t="s">
        <v>144</v>
      </c>
      <c r="D1370" t="str">
        <f>VLOOKUP(Table7[[#This Row],[Customer_ID]],Table1[#All],2,FALSE)</f>
        <v>Thomas Phillips</v>
      </c>
      <c r="E1370">
        <f t="shared" si="64"/>
        <v>20</v>
      </c>
      <c r="F1370">
        <f t="shared" si="65"/>
        <v>5</v>
      </c>
      <c r="G1370">
        <f t="shared" si="66"/>
        <v>2024</v>
      </c>
      <c r="H1370">
        <f>VLOOKUP(Table7[[#This Row],[Customer_ID]],Table1[#All],3,FALSE)</f>
        <v>20</v>
      </c>
      <c r="I1370" t="str">
        <f>VLOOKUP(Table7[[#This Row],[Customer_ID]],Table1[#All],4,FALSE)</f>
        <v>Female</v>
      </c>
      <c r="J1370" t="str">
        <f>VLOOKUP(Table7[[#This Row],[Customer_ID]],Table1[#All],5,FALSE)</f>
        <v>Luisfurt</v>
      </c>
      <c r="K1370" t="str">
        <f>VLOOKUP(Table7[[#This Row],[Customer_ID]],Table1[#All],6,FALSE)</f>
        <v>Georgia</v>
      </c>
      <c r="L1370" t="str">
        <f>VLOOKUP(Table7[[#This Row],[Customer_ID]],Table1[#All],7,FALSE)</f>
        <v>USA</v>
      </c>
      <c r="M1370" t="str">
        <f>VLOOKUP(Table7[[#This Row],[Customer_ID]],Table1[#All],8,FALSE)</f>
        <v>Gold</v>
      </c>
      <c r="N1370" t="s">
        <v>1666</v>
      </c>
      <c r="O1370" t="str">
        <f>VLOOKUP(Table7[[#This Row],[Product_ID]],Table4_2[#All],3,FALSE)</f>
        <v>Beauty</v>
      </c>
      <c r="P1370" t="str">
        <f>VLOOKUP(Table7[[#This Row],[Product_ID]],Table4_2[#All],4,FALSE)</f>
        <v>Haircare</v>
      </c>
      <c r="Q1370">
        <f>VLOOKUP(Table7[[#This Row],[Product_ID]],Table4_2[#All],5,FALSE)</f>
        <v>17.309999999999999</v>
      </c>
      <c r="R1370">
        <f>VLOOKUP(Table7[[#This Row],[Product_ID]],Table4_2[#All],6,FALSE)</f>
        <v>399</v>
      </c>
      <c r="S1370" t="s">
        <v>1792</v>
      </c>
      <c r="T1370" t="str">
        <f>VLOOKUP(Table7[[#This Row],[Store_ID]],Table5[#All],2,FALSE)</f>
        <v>Aguirre-Keller</v>
      </c>
      <c r="U1370" t="str">
        <f>VLOOKUP(Table7[[#This Row],[Store_ID]],Table5[#All],3,FALSE)</f>
        <v>South</v>
      </c>
      <c r="V1370" t="str">
        <f>VLOOKUP(Table7[[#This Row],[Store_ID]],Table5[#All],4,FALSE)</f>
        <v>Lake Michael</v>
      </c>
      <c r="W1370" t="str">
        <f>VLOOKUP(Table7[[#This Row],[Store_ID]],Table5[#All],5,FALSE)</f>
        <v>Online</v>
      </c>
      <c r="X1370">
        <v>2</v>
      </c>
      <c r="Y1370">
        <v>23.58</v>
      </c>
      <c r="Z1370">
        <v>0.02</v>
      </c>
      <c r="AA1370" t="s">
        <v>1826</v>
      </c>
      <c r="AB1370">
        <v>46.216799999999999</v>
      </c>
    </row>
    <row r="1371" spans="1:28" x14ac:dyDescent="0.25">
      <c r="A1371" t="s">
        <v>3195</v>
      </c>
      <c r="B1371" s="2">
        <v>45798</v>
      </c>
      <c r="C1371" t="s">
        <v>32</v>
      </c>
      <c r="D1371" t="str">
        <f>VLOOKUP(Table7[[#This Row],[Customer_ID]],Table1[#All],2,FALSE)</f>
        <v>Christine Vaughn</v>
      </c>
      <c r="E1371">
        <f t="shared" si="64"/>
        <v>21</v>
      </c>
      <c r="F1371">
        <f t="shared" si="65"/>
        <v>5</v>
      </c>
      <c r="G1371">
        <f t="shared" si="66"/>
        <v>2025</v>
      </c>
      <c r="H1371">
        <f>VLOOKUP(Table7[[#This Row],[Customer_ID]],Table1[#All],3,FALSE)</f>
        <v>24</v>
      </c>
      <c r="I1371" t="str">
        <f>VLOOKUP(Table7[[#This Row],[Customer_ID]],Table1[#All],4,FALSE)</f>
        <v>Male</v>
      </c>
      <c r="J1371" t="str">
        <f>VLOOKUP(Table7[[#This Row],[Customer_ID]],Table1[#All],5,FALSE)</f>
        <v>East Amandamouth</v>
      </c>
      <c r="K1371" t="str">
        <f>VLOOKUP(Table7[[#This Row],[Customer_ID]],Table1[#All],6,FALSE)</f>
        <v>Oregon</v>
      </c>
      <c r="L1371" t="str">
        <f>VLOOKUP(Table7[[#This Row],[Customer_ID]],Table1[#All],7,FALSE)</f>
        <v>USA</v>
      </c>
      <c r="M1371" t="str">
        <f>VLOOKUP(Table7[[#This Row],[Customer_ID]],Table1[#All],8,FALSE)</f>
        <v>Bronze</v>
      </c>
      <c r="N1371" t="s">
        <v>1618</v>
      </c>
      <c r="O1371" t="str">
        <f>VLOOKUP(Table7[[#This Row],[Product_ID]],Table4_2[#All],3,FALSE)</f>
        <v>Home</v>
      </c>
      <c r="P1371" t="str">
        <f>VLOOKUP(Table7[[#This Row],[Product_ID]],Table4_2[#All],4,FALSE)</f>
        <v>Lighting</v>
      </c>
      <c r="Q1371">
        <f>VLOOKUP(Table7[[#This Row],[Product_ID]],Table4_2[#All],5,FALSE)</f>
        <v>382.22</v>
      </c>
      <c r="R1371">
        <f>VLOOKUP(Table7[[#This Row],[Product_ID]],Table4_2[#All],6,FALSE)</f>
        <v>329</v>
      </c>
      <c r="S1371" t="s">
        <v>1779</v>
      </c>
      <c r="T1371" t="str">
        <f>VLOOKUP(Table7[[#This Row],[Store_ID]],Table5[#All],2,FALSE)</f>
        <v>Martinez-Mullins</v>
      </c>
      <c r="U1371" t="str">
        <f>VLOOKUP(Table7[[#This Row],[Store_ID]],Table5[#All],3,FALSE)</f>
        <v>South</v>
      </c>
      <c r="V1371" t="str">
        <f>VLOOKUP(Table7[[#This Row],[Store_ID]],Table5[#All],4,FALSE)</f>
        <v>Williamsfurt</v>
      </c>
      <c r="W1371" t="str">
        <f>VLOOKUP(Table7[[#This Row],[Store_ID]],Table5[#All],5,FALSE)</f>
        <v>Online</v>
      </c>
      <c r="X1371">
        <v>4</v>
      </c>
      <c r="Y1371">
        <v>185.67</v>
      </c>
      <c r="Z1371">
        <v>0.21</v>
      </c>
      <c r="AA1371" t="s">
        <v>1826</v>
      </c>
      <c r="AB1371">
        <v>586.71719999999993</v>
      </c>
    </row>
    <row r="1372" spans="1:28" x14ac:dyDescent="0.25">
      <c r="A1372" t="s">
        <v>3196</v>
      </c>
      <c r="B1372" s="2">
        <v>45396</v>
      </c>
      <c r="C1372" t="s">
        <v>417</v>
      </c>
      <c r="D1372" t="str">
        <f>VLOOKUP(Table7[[#This Row],[Customer_ID]],Table1[#All],2,FALSE)</f>
        <v>Jacob Hopkins</v>
      </c>
      <c r="E1372">
        <f t="shared" si="64"/>
        <v>14</v>
      </c>
      <c r="F1372">
        <f t="shared" si="65"/>
        <v>4</v>
      </c>
      <c r="G1372">
        <f t="shared" si="66"/>
        <v>2024</v>
      </c>
      <c r="H1372">
        <f>VLOOKUP(Table7[[#This Row],[Customer_ID]],Table1[#All],3,FALSE)</f>
        <v>44</v>
      </c>
      <c r="I1372" t="str">
        <f>VLOOKUP(Table7[[#This Row],[Customer_ID]],Table1[#All],4,FALSE)</f>
        <v>Female</v>
      </c>
      <c r="J1372" t="str">
        <f>VLOOKUP(Table7[[#This Row],[Customer_ID]],Table1[#All],5,FALSE)</f>
        <v>lake tylerfort</v>
      </c>
      <c r="K1372" t="str">
        <f>VLOOKUP(Table7[[#This Row],[Customer_ID]],Table1[#All],6,FALSE)</f>
        <v>Pennsylvania</v>
      </c>
      <c r="L1372" t="str">
        <f>VLOOKUP(Table7[[#This Row],[Customer_ID]],Table1[#All],7,FALSE)</f>
        <v>USA</v>
      </c>
      <c r="M1372" t="str">
        <f>VLOOKUP(Table7[[#This Row],[Customer_ID]],Table1[#All],8,FALSE)</f>
        <v>Platinum</v>
      </c>
      <c r="N1372" t="s">
        <v>1584</v>
      </c>
      <c r="O1372" t="str">
        <f>VLOOKUP(Table7[[#This Row],[Product_ID]],Table4_2[#All],3,FALSE)</f>
        <v>Clothing</v>
      </c>
      <c r="P1372" t="str">
        <f>VLOOKUP(Table7[[#This Row],[Product_ID]],Table4_2[#All],4,FALSE)</f>
        <v>Bottoms</v>
      </c>
      <c r="Q1372">
        <f>VLOOKUP(Table7[[#This Row],[Product_ID]],Table4_2[#All],5,FALSE)</f>
        <v>265.73266666666666</v>
      </c>
      <c r="R1372">
        <f>VLOOKUP(Table7[[#This Row],[Product_ID]],Table4_2[#All],6,FALSE)</f>
        <v>343</v>
      </c>
      <c r="S1372" t="s">
        <v>1797</v>
      </c>
      <c r="T1372" t="str">
        <f>VLOOKUP(Table7[[#This Row],[Store_ID]],Table5[#All],2,FALSE)</f>
        <v>Gardner, Humphrey and Contreras</v>
      </c>
      <c r="U1372" t="str">
        <f>VLOOKUP(Table7[[#This Row],[Store_ID]],Table5[#All],3,FALSE)</f>
        <v>East</v>
      </c>
      <c r="V1372" t="str">
        <f>VLOOKUP(Table7[[#This Row],[Store_ID]],Table5[#All],4,FALSE)</f>
        <v>Johnsonville</v>
      </c>
      <c r="W1372" t="str">
        <f>VLOOKUP(Table7[[#This Row],[Store_ID]],Table5[#All],5,FALSE)</f>
        <v>Flagship</v>
      </c>
      <c r="X1372">
        <v>3</v>
      </c>
      <c r="Y1372">
        <v>928.74</v>
      </c>
      <c r="Z1372">
        <v>0.27</v>
      </c>
      <c r="AA1372" t="s">
        <v>1826</v>
      </c>
      <c r="AB1372">
        <v>2033.9405999999999</v>
      </c>
    </row>
    <row r="1373" spans="1:28" x14ac:dyDescent="0.25">
      <c r="A1373" t="s">
        <v>3197</v>
      </c>
      <c r="B1373" s="2">
        <v>45235</v>
      </c>
      <c r="C1373" t="s">
        <v>121</v>
      </c>
      <c r="D1373" t="str">
        <f>VLOOKUP(Table7[[#This Row],[Customer_ID]],Table1[#All],2,FALSE)</f>
        <v>David Arnold</v>
      </c>
      <c r="E1373">
        <f t="shared" si="64"/>
        <v>5</v>
      </c>
      <c r="F1373">
        <f t="shared" si="65"/>
        <v>11</v>
      </c>
      <c r="G1373">
        <f t="shared" si="66"/>
        <v>2023</v>
      </c>
      <c r="H1373">
        <f>VLOOKUP(Table7[[#This Row],[Customer_ID]],Table1[#All],3,FALSE)</f>
        <v>54</v>
      </c>
      <c r="I1373" t="str">
        <f>VLOOKUP(Table7[[#This Row],[Customer_ID]],Table1[#All],4,FALSE)</f>
        <v>Female</v>
      </c>
      <c r="J1373" t="str">
        <f>VLOOKUP(Table7[[#This Row],[Customer_ID]],Table1[#All],5,FALSE)</f>
        <v>East Jennifer</v>
      </c>
      <c r="K1373" t="str">
        <f>VLOOKUP(Table7[[#This Row],[Customer_ID]],Table1[#All],6,FALSE)</f>
        <v>California</v>
      </c>
      <c r="L1373" t="str">
        <f>VLOOKUP(Table7[[#This Row],[Customer_ID]],Table1[#All],7,FALSE)</f>
        <v>USA</v>
      </c>
      <c r="M1373" t="str">
        <f>VLOOKUP(Table7[[#This Row],[Customer_ID]],Table1[#All],8,FALSE)</f>
        <v>Silver</v>
      </c>
      <c r="N1373" t="s">
        <v>1716</v>
      </c>
      <c r="O1373" t="str">
        <f>VLOOKUP(Table7[[#This Row],[Product_ID]],Table4_2[#All],3,FALSE)</f>
        <v>Home</v>
      </c>
      <c r="P1373" t="str">
        <f>VLOOKUP(Table7[[#This Row],[Product_ID]],Table4_2[#All],4,FALSE)</f>
        <v>Furniture</v>
      </c>
      <c r="Q1373">
        <f>VLOOKUP(Table7[[#This Row],[Product_ID]],Table4_2[#All],5,FALSE)</f>
        <v>388.46</v>
      </c>
      <c r="R1373">
        <f>VLOOKUP(Table7[[#This Row],[Product_ID]],Table4_2[#All],6,FALSE)</f>
        <v>208</v>
      </c>
      <c r="S1373" t="s">
        <v>1773</v>
      </c>
      <c r="T1373" t="str">
        <f>VLOOKUP(Table7[[#This Row],[Store_ID]],Table5[#All],2,FALSE)</f>
        <v>Gray Ltd</v>
      </c>
      <c r="U1373" t="str">
        <f>VLOOKUP(Table7[[#This Row],[Store_ID]],Table5[#All],3,FALSE)</f>
        <v>North</v>
      </c>
      <c r="V1373" t="str">
        <f>VLOOKUP(Table7[[#This Row],[Store_ID]],Table5[#All],4,FALSE)</f>
        <v>New Michaelchester</v>
      </c>
      <c r="W1373" t="str">
        <f>VLOOKUP(Table7[[#This Row],[Store_ID]],Table5[#All],5,FALSE)</f>
        <v>Outlet</v>
      </c>
      <c r="X1373">
        <v>3</v>
      </c>
      <c r="Y1373">
        <v>923.38</v>
      </c>
      <c r="Z1373">
        <v>7.0000000000000007E-2</v>
      </c>
      <c r="AA1373" t="s">
        <v>1829</v>
      </c>
      <c r="AB1373">
        <v>2576.2302</v>
      </c>
    </row>
    <row r="1374" spans="1:28" x14ac:dyDescent="0.25">
      <c r="A1374" t="s">
        <v>3198</v>
      </c>
      <c r="B1374" s="2">
        <v>45499</v>
      </c>
      <c r="C1374" t="s">
        <v>1425</v>
      </c>
      <c r="D1374" t="str">
        <f>VLOOKUP(Table7[[#This Row],[Customer_ID]],Table1[#All],2,FALSE)</f>
        <v>Beth Martin</v>
      </c>
      <c r="E1374">
        <f t="shared" si="64"/>
        <v>26</v>
      </c>
      <c r="F1374">
        <f t="shared" si="65"/>
        <v>7</v>
      </c>
      <c r="G1374">
        <f t="shared" si="66"/>
        <v>2024</v>
      </c>
      <c r="H1374">
        <f>VLOOKUP(Table7[[#This Row],[Customer_ID]],Table1[#All],3,FALSE)</f>
        <v>34</v>
      </c>
      <c r="I1374" t="str">
        <f>VLOOKUP(Table7[[#This Row],[Customer_ID]],Table1[#All],4,FALSE)</f>
        <v>Female</v>
      </c>
      <c r="J1374" t="str">
        <f>VLOOKUP(Table7[[#This Row],[Customer_ID]],Table1[#All],5,FALSE)</f>
        <v>Burkefurt</v>
      </c>
      <c r="K1374" t="str">
        <f>VLOOKUP(Table7[[#This Row],[Customer_ID]],Table1[#All],6,FALSE)</f>
        <v>West Virginia</v>
      </c>
      <c r="L1374" t="str">
        <f>VLOOKUP(Table7[[#This Row],[Customer_ID]],Table1[#All],7,FALSE)</f>
        <v>USA</v>
      </c>
      <c r="M1374" t="str">
        <f>VLOOKUP(Table7[[#This Row],[Customer_ID]],Table1[#All],8,FALSE)</f>
        <v>Silver</v>
      </c>
      <c r="N1374" t="s">
        <v>1553</v>
      </c>
      <c r="O1374" t="str">
        <f>VLOOKUP(Table7[[#This Row],[Product_ID]],Table4_2[#All],3,FALSE)</f>
        <v>Clothing</v>
      </c>
      <c r="P1374" t="str">
        <f>VLOOKUP(Table7[[#This Row],[Product_ID]],Table4_2[#All],4,FALSE)</f>
        <v>Bottoms</v>
      </c>
      <c r="Q1374">
        <f>VLOOKUP(Table7[[#This Row],[Product_ID]],Table4_2[#All],5,FALSE)</f>
        <v>306.45999999999998</v>
      </c>
      <c r="R1374">
        <f>VLOOKUP(Table7[[#This Row],[Product_ID]],Table4_2[#All],6,FALSE)</f>
        <v>487</v>
      </c>
      <c r="S1374" t="s">
        <v>1786</v>
      </c>
      <c r="T1374" t="str">
        <f>VLOOKUP(Table7[[#This Row],[Store_ID]],Table5[#All],2,FALSE)</f>
        <v>Moore, Padilla and Butler</v>
      </c>
      <c r="U1374" t="str">
        <f>VLOOKUP(Table7[[#This Row],[Store_ID]],Table5[#All],3,FALSE)</f>
        <v>South</v>
      </c>
      <c r="V1374" t="str">
        <f>VLOOKUP(Table7[[#This Row],[Store_ID]],Table5[#All],4,FALSE)</f>
        <v>East Johnstad</v>
      </c>
      <c r="W1374" t="str">
        <f>VLOOKUP(Table7[[#This Row],[Store_ID]],Table5[#All],5,FALSE)</f>
        <v>Flagship</v>
      </c>
      <c r="X1374">
        <v>2</v>
      </c>
      <c r="Y1374">
        <v>409.26</v>
      </c>
      <c r="Z1374">
        <v>0.1</v>
      </c>
      <c r="AA1374" t="s">
        <v>1826</v>
      </c>
      <c r="AB1374">
        <v>736.66800000000001</v>
      </c>
    </row>
    <row r="1375" spans="1:28" x14ac:dyDescent="0.25">
      <c r="A1375" t="s">
        <v>3199</v>
      </c>
      <c r="B1375" s="2">
        <v>45272</v>
      </c>
      <c r="C1375" t="s">
        <v>812</v>
      </c>
      <c r="D1375" t="str">
        <f>VLOOKUP(Table7[[#This Row],[Customer_ID]],Table1[#All],2,FALSE)</f>
        <v>Linda Kline</v>
      </c>
      <c r="E1375">
        <f t="shared" si="64"/>
        <v>12</v>
      </c>
      <c r="F1375">
        <f t="shared" si="65"/>
        <v>12</v>
      </c>
      <c r="G1375">
        <f t="shared" si="66"/>
        <v>2023</v>
      </c>
      <c r="H1375">
        <f>VLOOKUP(Table7[[#This Row],[Customer_ID]],Table1[#All],3,FALSE)</f>
        <v>34</v>
      </c>
      <c r="I1375" t="str">
        <f>VLOOKUP(Table7[[#This Row],[Customer_ID]],Table1[#All],4,FALSE)</f>
        <v>Male</v>
      </c>
      <c r="J1375" t="str">
        <f>VLOOKUP(Table7[[#This Row],[Customer_ID]],Table1[#All],5,FALSE)</f>
        <v>Masseyland</v>
      </c>
      <c r="K1375" t="str">
        <f>VLOOKUP(Table7[[#This Row],[Customer_ID]],Table1[#All],6,FALSE)</f>
        <v>Alaska</v>
      </c>
      <c r="L1375" t="str">
        <f>VLOOKUP(Table7[[#This Row],[Customer_ID]],Table1[#All],7,FALSE)</f>
        <v>USA</v>
      </c>
      <c r="M1375" t="str">
        <f>VLOOKUP(Table7[[#This Row],[Customer_ID]],Table1[#All],8,FALSE)</f>
        <v>Silver</v>
      </c>
      <c r="N1375" t="s">
        <v>1594</v>
      </c>
      <c r="O1375" t="str">
        <f>VLOOKUP(Table7[[#This Row],[Product_ID]],Table4_2[#All],3,FALSE)</f>
        <v>Clothing</v>
      </c>
      <c r="P1375" t="str">
        <f>VLOOKUP(Table7[[#This Row],[Product_ID]],Table4_2[#All],4,FALSE)</f>
        <v>Tops</v>
      </c>
      <c r="Q1375">
        <f>VLOOKUP(Table7[[#This Row],[Product_ID]],Table4_2[#All],5,FALSE)</f>
        <v>265.73266666666666</v>
      </c>
      <c r="R1375">
        <f>VLOOKUP(Table7[[#This Row],[Product_ID]],Table4_2[#All],6,FALSE)</f>
        <v>360</v>
      </c>
      <c r="S1375" t="s">
        <v>1779</v>
      </c>
      <c r="T1375" t="str">
        <f>VLOOKUP(Table7[[#This Row],[Store_ID]],Table5[#All],2,FALSE)</f>
        <v>Martinez-Mullins</v>
      </c>
      <c r="U1375" t="str">
        <f>VLOOKUP(Table7[[#This Row],[Store_ID]],Table5[#All],3,FALSE)</f>
        <v>South</v>
      </c>
      <c r="V1375" t="str">
        <f>VLOOKUP(Table7[[#This Row],[Store_ID]],Table5[#All],4,FALSE)</f>
        <v>Williamsfurt</v>
      </c>
      <c r="W1375" t="str">
        <f>VLOOKUP(Table7[[#This Row],[Store_ID]],Table5[#All],5,FALSE)</f>
        <v>Online</v>
      </c>
      <c r="X1375">
        <v>2</v>
      </c>
      <c r="Y1375">
        <v>608.46</v>
      </c>
      <c r="Z1375">
        <v>0.16</v>
      </c>
      <c r="AA1375" t="s">
        <v>1824</v>
      </c>
      <c r="AB1375">
        <v>1022.2128</v>
      </c>
    </row>
    <row r="1376" spans="1:28" x14ac:dyDescent="0.25">
      <c r="A1376" t="s">
        <v>3200</v>
      </c>
      <c r="B1376" s="2">
        <v>45785</v>
      </c>
      <c r="C1376" t="s">
        <v>690</v>
      </c>
      <c r="D1376" t="str">
        <f>VLOOKUP(Table7[[#This Row],[Customer_ID]],Table1[#All],2,FALSE)</f>
        <v>Blake Harrison</v>
      </c>
      <c r="E1376">
        <f t="shared" si="64"/>
        <v>8</v>
      </c>
      <c r="F1376">
        <f t="shared" si="65"/>
        <v>5</v>
      </c>
      <c r="G1376">
        <f t="shared" si="66"/>
        <v>2025</v>
      </c>
      <c r="H1376">
        <f>VLOOKUP(Table7[[#This Row],[Customer_ID]],Table1[#All],3,FALSE)</f>
        <v>63</v>
      </c>
      <c r="I1376" t="str">
        <f>VLOOKUP(Table7[[#This Row],[Customer_ID]],Table1[#All],4,FALSE)</f>
        <v>Female</v>
      </c>
      <c r="J1376" t="str">
        <f>VLOOKUP(Table7[[#This Row],[Customer_ID]],Table1[#All],5,FALSE)</f>
        <v>Lyonsfort</v>
      </c>
      <c r="K1376" t="str">
        <f>VLOOKUP(Table7[[#This Row],[Customer_ID]],Table1[#All],6,FALSE)</f>
        <v>Washington</v>
      </c>
      <c r="L1376" t="str">
        <f>VLOOKUP(Table7[[#This Row],[Customer_ID]],Table1[#All],7,FALSE)</f>
        <v>USA</v>
      </c>
      <c r="M1376" t="str">
        <f>VLOOKUP(Table7[[#This Row],[Customer_ID]],Table1[#All],8,FALSE)</f>
        <v>Platinum</v>
      </c>
      <c r="N1376" t="s">
        <v>1632</v>
      </c>
      <c r="O1376" t="str">
        <f>VLOOKUP(Table7[[#This Row],[Product_ID]],Table4_2[#All],3,FALSE)</f>
        <v>Electronics</v>
      </c>
      <c r="P1376" t="str">
        <f>VLOOKUP(Table7[[#This Row],[Product_ID]],Table4_2[#All],4,FALSE)</f>
        <v>Accessories</v>
      </c>
      <c r="Q1376">
        <f>VLOOKUP(Table7[[#This Row],[Product_ID]],Table4_2[#All],5,FALSE)</f>
        <v>450.71</v>
      </c>
      <c r="R1376">
        <f>VLOOKUP(Table7[[#This Row],[Product_ID]],Table4_2[#All],6,FALSE)</f>
        <v>389</v>
      </c>
      <c r="S1376" t="s">
        <v>1813</v>
      </c>
      <c r="T1376" t="str">
        <f>VLOOKUP(Table7[[#This Row],[Store_ID]],Table5[#All],2,FALSE)</f>
        <v>Mann-Austin</v>
      </c>
      <c r="U1376" t="str">
        <f>VLOOKUP(Table7[[#This Row],[Store_ID]],Table5[#All],3,FALSE)</f>
        <v>East</v>
      </c>
      <c r="V1376" t="str">
        <f>VLOOKUP(Table7[[#This Row],[Store_ID]],Table5[#All],4,FALSE)</f>
        <v>Vasquezborough</v>
      </c>
      <c r="W1376" t="str">
        <f>VLOOKUP(Table7[[#This Row],[Store_ID]],Table5[#All],5,FALSE)</f>
        <v>Online</v>
      </c>
      <c r="X1376">
        <v>4</v>
      </c>
      <c r="Y1376">
        <v>150.47999999999999</v>
      </c>
      <c r="Z1376">
        <v>0.09</v>
      </c>
      <c r="AA1376" t="s">
        <v>1824</v>
      </c>
      <c r="AB1376">
        <v>547.74720000000002</v>
      </c>
    </row>
    <row r="1377" spans="1:28" x14ac:dyDescent="0.25">
      <c r="A1377" t="s">
        <v>3201</v>
      </c>
      <c r="B1377" s="2">
        <v>45534</v>
      </c>
      <c r="C1377" t="s">
        <v>785</v>
      </c>
      <c r="D1377" t="str">
        <f>VLOOKUP(Table7[[#This Row],[Customer_ID]],Table1[#All],2,FALSE)</f>
        <v>Laura Soto</v>
      </c>
      <c r="E1377">
        <f t="shared" si="64"/>
        <v>30</v>
      </c>
      <c r="F1377">
        <f t="shared" si="65"/>
        <v>8</v>
      </c>
      <c r="G1377">
        <f t="shared" si="66"/>
        <v>2024</v>
      </c>
      <c r="H1377">
        <f>VLOOKUP(Table7[[#This Row],[Customer_ID]],Table1[#All],3,FALSE)</f>
        <v>57</v>
      </c>
      <c r="I1377" t="str">
        <f>VLOOKUP(Table7[[#This Row],[Customer_ID]],Table1[#All],4,FALSE)</f>
        <v>Female</v>
      </c>
      <c r="J1377" t="str">
        <f>VLOOKUP(Table7[[#This Row],[Customer_ID]],Table1[#All],5,FALSE)</f>
        <v>Rodriguezton</v>
      </c>
      <c r="K1377" t="str">
        <f>VLOOKUP(Table7[[#This Row],[Customer_ID]],Table1[#All],6,FALSE)</f>
        <v>Michigan</v>
      </c>
      <c r="L1377" t="str">
        <f>VLOOKUP(Table7[[#This Row],[Customer_ID]],Table1[#All],7,FALSE)</f>
        <v>USA</v>
      </c>
      <c r="M1377" t="str">
        <f>VLOOKUP(Table7[[#This Row],[Customer_ID]],Table1[#All],8,FALSE)</f>
        <v>Platinum</v>
      </c>
      <c r="N1377" t="s">
        <v>1684</v>
      </c>
      <c r="O1377" t="str">
        <f>VLOOKUP(Table7[[#This Row],[Product_ID]],Table4_2[#All],3,FALSE)</f>
        <v>Home</v>
      </c>
      <c r="P1377" t="str">
        <f>VLOOKUP(Table7[[#This Row],[Product_ID]],Table4_2[#All],4,FALSE)</f>
        <v>Furniture</v>
      </c>
      <c r="Q1377">
        <f>VLOOKUP(Table7[[#This Row],[Product_ID]],Table4_2[#All],5,FALSE)</f>
        <v>243.7</v>
      </c>
      <c r="R1377">
        <f>VLOOKUP(Table7[[#This Row],[Product_ID]],Table4_2[#All],6,FALSE)</f>
        <v>130</v>
      </c>
      <c r="S1377" t="s">
        <v>1799</v>
      </c>
      <c r="T1377" t="str">
        <f>VLOOKUP(Table7[[#This Row],[Store_ID]],Table5[#All],2,FALSE)</f>
        <v>Mcdonald Inc</v>
      </c>
      <c r="U1377" t="str">
        <f>VLOOKUP(Table7[[#This Row],[Store_ID]],Table5[#All],3,FALSE)</f>
        <v>South</v>
      </c>
      <c r="V1377" t="str">
        <f>VLOOKUP(Table7[[#This Row],[Store_ID]],Table5[#All],4,FALSE)</f>
        <v>Christopherland</v>
      </c>
      <c r="W1377" t="str">
        <f>VLOOKUP(Table7[[#This Row],[Store_ID]],Table5[#All],5,FALSE)</f>
        <v>Outlet</v>
      </c>
      <c r="X1377">
        <v>4</v>
      </c>
      <c r="Y1377">
        <v>207.41</v>
      </c>
      <c r="Z1377">
        <v>0.02</v>
      </c>
      <c r="AA1377" t="s">
        <v>1824</v>
      </c>
      <c r="AB1377">
        <v>813.04719999999998</v>
      </c>
    </row>
    <row r="1378" spans="1:28" x14ac:dyDescent="0.25">
      <c r="A1378" t="s">
        <v>3202</v>
      </c>
      <c r="B1378" s="2">
        <v>45803</v>
      </c>
      <c r="C1378" t="s">
        <v>571</v>
      </c>
      <c r="D1378" t="str">
        <f>VLOOKUP(Table7[[#This Row],[Customer_ID]],Table1[#All],2,FALSE)</f>
        <v>Thomas Rhodes</v>
      </c>
      <c r="E1378">
        <f t="shared" si="64"/>
        <v>26</v>
      </c>
      <c r="F1378">
        <f t="shared" si="65"/>
        <v>5</v>
      </c>
      <c r="G1378">
        <f t="shared" si="66"/>
        <v>2025</v>
      </c>
      <c r="H1378">
        <f>VLOOKUP(Table7[[#This Row],[Customer_ID]],Table1[#All],3,FALSE)</f>
        <v>41</v>
      </c>
      <c r="I1378" t="str">
        <f>VLOOKUP(Table7[[#This Row],[Customer_ID]],Table1[#All],4,FALSE)</f>
        <v>Female</v>
      </c>
      <c r="J1378" t="str">
        <f>VLOOKUP(Table7[[#This Row],[Customer_ID]],Table1[#All],5,FALSE)</f>
        <v>Port Richard</v>
      </c>
      <c r="K1378" t="str">
        <f>VLOOKUP(Table7[[#This Row],[Customer_ID]],Table1[#All],6,FALSE)</f>
        <v>West Virginia</v>
      </c>
      <c r="L1378" t="str">
        <f>VLOOKUP(Table7[[#This Row],[Customer_ID]],Table1[#All],7,FALSE)</f>
        <v>USA</v>
      </c>
      <c r="M1378" t="str">
        <f>VLOOKUP(Table7[[#This Row],[Customer_ID]],Table1[#All],8,FALSE)</f>
        <v>Bronze</v>
      </c>
      <c r="N1378" t="s">
        <v>1570</v>
      </c>
      <c r="O1378" t="str">
        <f>VLOOKUP(Table7[[#This Row],[Product_ID]],Table4_2[#All],3,FALSE)</f>
        <v>Electronics</v>
      </c>
      <c r="P1378" t="str">
        <f>VLOOKUP(Table7[[#This Row],[Product_ID]],Table4_2[#All],4,FALSE)</f>
        <v>Accessories</v>
      </c>
      <c r="Q1378">
        <f>VLOOKUP(Table7[[#This Row],[Product_ID]],Table4_2[#All],5,FALSE)</f>
        <v>449.4</v>
      </c>
      <c r="R1378">
        <f>VLOOKUP(Table7[[#This Row],[Product_ID]],Table4_2[#All],6,FALSE)</f>
        <v>274.7</v>
      </c>
      <c r="S1378" t="s">
        <v>1776</v>
      </c>
      <c r="T1378" t="str">
        <f>VLOOKUP(Table7[[#This Row],[Store_ID]],Table5[#All],2,FALSE)</f>
        <v>Benson-Elliott</v>
      </c>
      <c r="U1378" t="str">
        <f>VLOOKUP(Table7[[#This Row],[Store_ID]],Table5[#All],3,FALSE)</f>
        <v>East</v>
      </c>
      <c r="V1378" t="str">
        <f>VLOOKUP(Table7[[#This Row],[Store_ID]],Table5[#All],4,FALSE)</f>
        <v>Port Josephberg</v>
      </c>
      <c r="W1378" t="str">
        <f>VLOOKUP(Table7[[#This Row],[Store_ID]],Table5[#All],5,FALSE)</f>
        <v>Online</v>
      </c>
      <c r="X1378">
        <v>1</v>
      </c>
      <c r="Y1378">
        <v>56.59</v>
      </c>
      <c r="Z1378">
        <v>0.15</v>
      </c>
      <c r="AA1378" t="s">
        <v>1826</v>
      </c>
      <c r="AB1378">
        <v>48.101500000000001</v>
      </c>
    </row>
    <row r="1379" spans="1:28" x14ac:dyDescent="0.25">
      <c r="A1379" t="s">
        <v>3203</v>
      </c>
      <c r="B1379" s="2">
        <v>45667</v>
      </c>
      <c r="C1379" t="s">
        <v>1260</v>
      </c>
      <c r="D1379" t="str">
        <f>VLOOKUP(Table7[[#This Row],[Customer_ID]],Table1[#All],2,FALSE)</f>
        <v>Eric Wolfe</v>
      </c>
      <c r="E1379">
        <f t="shared" si="64"/>
        <v>10</v>
      </c>
      <c r="F1379">
        <f t="shared" si="65"/>
        <v>1</v>
      </c>
      <c r="G1379">
        <f t="shared" si="66"/>
        <v>2025</v>
      </c>
      <c r="H1379">
        <f>VLOOKUP(Table7[[#This Row],[Customer_ID]],Table1[#All],3,FALSE)</f>
        <v>18</v>
      </c>
      <c r="I1379" t="str">
        <f>VLOOKUP(Table7[[#This Row],[Customer_ID]],Table1[#All],4,FALSE)</f>
        <v>Female</v>
      </c>
      <c r="J1379" t="str">
        <f>VLOOKUP(Table7[[#This Row],[Customer_ID]],Table1[#All],5,FALSE)</f>
        <v>Garciaview</v>
      </c>
      <c r="K1379" t="str">
        <f>VLOOKUP(Table7[[#This Row],[Customer_ID]],Table1[#All],6,FALSE)</f>
        <v>Louisiana</v>
      </c>
      <c r="L1379" t="str">
        <f>VLOOKUP(Table7[[#This Row],[Customer_ID]],Table1[#All],7,FALSE)</f>
        <v>USA</v>
      </c>
      <c r="M1379" t="str">
        <f>VLOOKUP(Table7[[#This Row],[Customer_ID]],Table1[#All],8,FALSE)</f>
        <v>Gold</v>
      </c>
      <c r="N1379" t="s">
        <v>1626</v>
      </c>
      <c r="O1379" t="str">
        <f>VLOOKUP(Table7[[#This Row],[Product_ID]],Table4_2[#All],3,FALSE)</f>
        <v>Electronics</v>
      </c>
      <c r="P1379" t="str">
        <f>VLOOKUP(Table7[[#This Row],[Product_ID]],Table4_2[#All],4,FALSE)</f>
        <v>Mobile</v>
      </c>
      <c r="Q1379">
        <f>VLOOKUP(Table7[[#This Row],[Product_ID]],Table4_2[#All],5,FALSE)</f>
        <v>326.06</v>
      </c>
      <c r="R1379">
        <f>VLOOKUP(Table7[[#This Row],[Product_ID]],Table4_2[#All],6,FALSE)</f>
        <v>301</v>
      </c>
      <c r="S1379" t="s">
        <v>1769</v>
      </c>
      <c r="T1379" t="str">
        <f>VLOOKUP(Table7[[#This Row],[Store_ID]],Table5[#All],2,FALSE)</f>
        <v>Alexander Group</v>
      </c>
      <c r="U1379" t="str">
        <f>VLOOKUP(Table7[[#This Row],[Store_ID]],Table5[#All],3,FALSE)</f>
        <v>South</v>
      </c>
      <c r="V1379" t="str">
        <f>VLOOKUP(Table7[[#This Row],[Store_ID]],Table5[#All],4,FALSE)</f>
        <v>Port Sharon</v>
      </c>
      <c r="W1379" t="str">
        <f>VLOOKUP(Table7[[#This Row],[Store_ID]],Table5[#All],5,FALSE)</f>
        <v>Online</v>
      </c>
      <c r="X1379">
        <v>4</v>
      </c>
      <c r="Y1379">
        <v>995.4</v>
      </c>
      <c r="Z1379">
        <v>0.27</v>
      </c>
      <c r="AA1379" t="s">
        <v>1824</v>
      </c>
      <c r="AB1379">
        <v>2906.5680000000002</v>
      </c>
    </row>
    <row r="1380" spans="1:28" x14ac:dyDescent="0.25">
      <c r="A1380" t="s">
        <v>3204</v>
      </c>
      <c r="B1380" s="2">
        <v>45656</v>
      </c>
      <c r="C1380" t="s">
        <v>238</v>
      </c>
      <c r="D1380" t="str">
        <f>VLOOKUP(Table7[[#This Row],[Customer_ID]],Table1[#All],2,FALSE)</f>
        <v>Mr. Mason Butler</v>
      </c>
      <c r="E1380">
        <f t="shared" si="64"/>
        <v>30</v>
      </c>
      <c r="F1380">
        <f t="shared" si="65"/>
        <v>12</v>
      </c>
      <c r="G1380">
        <f t="shared" si="66"/>
        <v>2024</v>
      </c>
      <c r="H1380">
        <f>VLOOKUP(Table7[[#This Row],[Customer_ID]],Table1[#All],3,FALSE)</f>
        <v>33</v>
      </c>
      <c r="I1380" t="str">
        <f>VLOOKUP(Table7[[#This Row],[Customer_ID]],Table1[#All],4,FALSE)</f>
        <v>Male</v>
      </c>
      <c r="J1380" t="str">
        <f>VLOOKUP(Table7[[#This Row],[Customer_ID]],Table1[#All],5,FALSE)</f>
        <v>Port Kathrynhaven</v>
      </c>
      <c r="K1380" t="str">
        <f>VLOOKUP(Table7[[#This Row],[Customer_ID]],Table1[#All],6,FALSE)</f>
        <v>Arizona</v>
      </c>
      <c r="L1380" t="str">
        <f>VLOOKUP(Table7[[#This Row],[Customer_ID]],Table1[#All],7,FALSE)</f>
        <v>USA</v>
      </c>
      <c r="M1380" t="str">
        <f>VLOOKUP(Table7[[#This Row],[Customer_ID]],Table1[#All],8,FALSE)</f>
        <v>Gold</v>
      </c>
      <c r="N1380" t="s">
        <v>1642</v>
      </c>
      <c r="O1380" t="str">
        <f>VLOOKUP(Table7[[#This Row],[Product_ID]],Table4_2[#All],3,FALSE)</f>
        <v>Beauty</v>
      </c>
      <c r="P1380" t="str">
        <f>VLOOKUP(Table7[[#This Row],[Product_ID]],Table4_2[#All],4,FALSE)</f>
        <v>Makeup</v>
      </c>
      <c r="Q1380">
        <f>VLOOKUP(Table7[[#This Row],[Product_ID]],Table4_2[#All],5,FALSE)</f>
        <v>250.41615384615383</v>
      </c>
      <c r="R1380">
        <f>VLOOKUP(Table7[[#This Row],[Product_ID]],Table4_2[#All],6,FALSE)</f>
        <v>431</v>
      </c>
      <c r="S1380" t="s">
        <v>1794</v>
      </c>
      <c r="T1380" t="str">
        <f>VLOOKUP(Table7[[#This Row],[Store_ID]],Table5[#All],2,FALSE)</f>
        <v>Thomas, Bridges and Harris</v>
      </c>
      <c r="U1380" t="str">
        <f>VLOOKUP(Table7[[#This Row],[Store_ID]],Table5[#All],3,FALSE)</f>
        <v>North</v>
      </c>
      <c r="V1380" t="str">
        <f>VLOOKUP(Table7[[#This Row],[Store_ID]],Table5[#All],4,FALSE)</f>
        <v>Sabrinatown</v>
      </c>
      <c r="W1380" t="str">
        <f>VLOOKUP(Table7[[#This Row],[Store_ID]],Table5[#All],5,FALSE)</f>
        <v>Online</v>
      </c>
      <c r="X1380">
        <v>2</v>
      </c>
      <c r="Y1380">
        <v>591.33000000000004</v>
      </c>
      <c r="Z1380">
        <v>0.24</v>
      </c>
      <c r="AA1380" t="s">
        <v>1824</v>
      </c>
      <c r="AB1380">
        <v>898.8216000000001</v>
      </c>
    </row>
    <row r="1381" spans="1:28" x14ac:dyDescent="0.25">
      <c r="A1381" t="s">
        <v>3205</v>
      </c>
      <c r="B1381" s="2">
        <v>45869</v>
      </c>
      <c r="C1381" t="s">
        <v>1181</v>
      </c>
      <c r="D1381" t="str">
        <f>VLOOKUP(Table7[[#This Row],[Customer_ID]],Table1[#All],2,FALSE)</f>
        <v>Frank Stewart</v>
      </c>
      <c r="E1381">
        <f t="shared" si="64"/>
        <v>31</v>
      </c>
      <c r="F1381">
        <f t="shared" si="65"/>
        <v>7</v>
      </c>
      <c r="G1381">
        <f t="shared" si="66"/>
        <v>2025</v>
      </c>
      <c r="H1381">
        <f>VLOOKUP(Table7[[#This Row],[Customer_ID]],Table1[#All],3,FALSE)</f>
        <v>44</v>
      </c>
      <c r="I1381" t="str">
        <f>VLOOKUP(Table7[[#This Row],[Customer_ID]],Table1[#All],4,FALSE)</f>
        <v>Female</v>
      </c>
      <c r="J1381" t="str">
        <f>VLOOKUP(Table7[[#This Row],[Customer_ID]],Table1[#All],5,FALSE)</f>
        <v>Fischerborough</v>
      </c>
      <c r="K1381" t="str">
        <f>VLOOKUP(Table7[[#This Row],[Customer_ID]],Table1[#All],6,FALSE)</f>
        <v>Delaware</v>
      </c>
      <c r="L1381" t="str">
        <f>VLOOKUP(Table7[[#This Row],[Customer_ID]],Table1[#All],7,FALSE)</f>
        <v>USA</v>
      </c>
      <c r="M1381" t="str">
        <f>VLOOKUP(Table7[[#This Row],[Customer_ID]],Table1[#All],8,FALSE)</f>
        <v>Bronze</v>
      </c>
      <c r="N1381" t="s">
        <v>1644</v>
      </c>
      <c r="O1381" t="str">
        <f>VLOOKUP(Table7[[#This Row],[Product_ID]],Table4_2[#All],3,FALSE)</f>
        <v>Electronics</v>
      </c>
      <c r="P1381" t="str">
        <f>VLOOKUP(Table7[[#This Row],[Product_ID]],Table4_2[#All],4,FALSE)</f>
        <v>Accessories</v>
      </c>
      <c r="Q1381">
        <f>VLOOKUP(Table7[[#This Row],[Product_ID]],Table4_2[#All],5,FALSE)</f>
        <v>177.98</v>
      </c>
      <c r="R1381">
        <f>VLOOKUP(Table7[[#This Row],[Product_ID]],Table4_2[#All],6,FALSE)</f>
        <v>103</v>
      </c>
      <c r="S1381" t="s">
        <v>1807</v>
      </c>
      <c r="T1381" t="str">
        <f>VLOOKUP(Table7[[#This Row],[Store_ID]],Table5[#All],2,FALSE)</f>
        <v>Holloway Ltd</v>
      </c>
      <c r="U1381" t="str">
        <f>VLOOKUP(Table7[[#This Row],[Store_ID]],Table5[#All],3,FALSE)</f>
        <v>North</v>
      </c>
      <c r="V1381" t="str">
        <f>VLOOKUP(Table7[[#This Row],[Store_ID]],Table5[#All],4,FALSE)</f>
        <v>Bensonhaven</v>
      </c>
      <c r="W1381" t="str">
        <f>VLOOKUP(Table7[[#This Row],[Store_ID]],Table5[#All],5,FALSE)</f>
        <v>Flagship</v>
      </c>
      <c r="X1381">
        <v>2</v>
      </c>
      <c r="Y1381">
        <v>204.89</v>
      </c>
      <c r="Z1381">
        <v>0.24</v>
      </c>
      <c r="AA1381" t="s">
        <v>1824</v>
      </c>
      <c r="AB1381">
        <v>311.43279999999999</v>
      </c>
    </row>
    <row r="1382" spans="1:28" x14ac:dyDescent="0.25">
      <c r="A1382" t="s">
        <v>3206</v>
      </c>
      <c r="B1382" s="2">
        <v>45549</v>
      </c>
      <c r="C1382" t="s">
        <v>325</v>
      </c>
      <c r="D1382" t="str">
        <f>VLOOKUP(Table7[[#This Row],[Customer_ID]],Table1[#All],2,FALSE)</f>
        <v>Oscar Moon</v>
      </c>
      <c r="E1382">
        <f t="shared" si="64"/>
        <v>14</v>
      </c>
      <c r="F1382">
        <f t="shared" si="65"/>
        <v>9</v>
      </c>
      <c r="G1382">
        <f t="shared" si="66"/>
        <v>2024</v>
      </c>
      <c r="H1382">
        <f>VLOOKUP(Table7[[#This Row],[Customer_ID]],Table1[#All],3,FALSE)</f>
        <v>58</v>
      </c>
      <c r="I1382" t="str">
        <f>VLOOKUP(Table7[[#This Row],[Customer_ID]],Table1[#All],4,FALSE)</f>
        <v>Female</v>
      </c>
      <c r="J1382" t="str">
        <f>VLOOKUP(Table7[[#This Row],[Customer_ID]],Table1[#All],5,FALSE)</f>
        <v>West Cody</v>
      </c>
      <c r="K1382" t="str">
        <f>VLOOKUP(Table7[[#This Row],[Customer_ID]],Table1[#All],6,FALSE)</f>
        <v>Louisiana</v>
      </c>
      <c r="L1382" t="str">
        <f>VLOOKUP(Table7[[#This Row],[Customer_ID]],Table1[#All],7,FALSE)</f>
        <v>USA</v>
      </c>
      <c r="M1382" t="str">
        <f>VLOOKUP(Table7[[#This Row],[Customer_ID]],Table1[#All],8,FALSE)</f>
        <v>Platinum</v>
      </c>
      <c r="N1382" t="s">
        <v>1678</v>
      </c>
      <c r="O1382" t="str">
        <f>VLOOKUP(Table7[[#This Row],[Product_ID]],Table4_2[#All],3,FALSE)</f>
        <v>Sports</v>
      </c>
      <c r="P1382" t="str">
        <f>VLOOKUP(Table7[[#This Row],[Product_ID]],Table4_2[#All],4,FALSE)</f>
        <v>Fitness</v>
      </c>
      <c r="Q1382">
        <f>VLOOKUP(Table7[[#This Row],[Product_ID]],Table4_2[#All],5,FALSE)</f>
        <v>240.63</v>
      </c>
      <c r="R1382">
        <f>VLOOKUP(Table7[[#This Row],[Product_ID]],Table4_2[#All],6,FALSE)</f>
        <v>423</v>
      </c>
      <c r="S1382" t="s">
        <v>1799</v>
      </c>
      <c r="T1382" t="str">
        <f>VLOOKUP(Table7[[#This Row],[Store_ID]],Table5[#All],2,FALSE)</f>
        <v>Mcdonald Inc</v>
      </c>
      <c r="U1382" t="str">
        <f>VLOOKUP(Table7[[#This Row],[Store_ID]],Table5[#All],3,FALSE)</f>
        <v>South</v>
      </c>
      <c r="V1382" t="str">
        <f>VLOOKUP(Table7[[#This Row],[Store_ID]],Table5[#All],4,FALSE)</f>
        <v>Christopherland</v>
      </c>
      <c r="W1382" t="str">
        <f>VLOOKUP(Table7[[#This Row],[Store_ID]],Table5[#All],5,FALSE)</f>
        <v>Outlet</v>
      </c>
      <c r="X1382">
        <v>2</v>
      </c>
      <c r="Y1382">
        <v>546.41</v>
      </c>
      <c r="Z1382">
        <v>0.08</v>
      </c>
      <c r="AA1382" t="s">
        <v>1829</v>
      </c>
      <c r="AB1382">
        <v>1005.3944</v>
      </c>
    </row>
    <row r="1383" spans="1:28" x14ac:dyDescent="0.25">
      <c r="A1383" t="s">
        <v>3207</v>
      </c>
      <c r="B1383" s="2">
        <v>45409</v>
      </c>
      <c r="C1383" t="s">
        <v>211</v>
      </c>
      <c r="D1383" t="str">
        <f>VLOOKUP(Table7[[#This Row],[Customer_ID]],Table1[#All],2,FALSE)</f>
        <v>Christopher Sutton</v>
      </c>
      <c r="E1383">
        <f t="shared" si="64"/>
        <v>27</v>
      </c>
      <c r="F1383">
        <f t="shared" si="65"/>
        <v>4</v>
      </c>
      <c r="G1383">
        <f t="shared" si="66"/>
        <v>2024</v>
      </c>
      <c r="H1383">
        <f>VLOOKUP(Table7[[#This Row],[Customer_ID]],Table1[#All],3,FALSE)</f>
        <v>49</v>
      </c>
      <c r="I1383" t="str">
        <f>VLOOKUP(Table7[[#This Row],[Customer_ID]],Table1[#All],4,FALSE)</f>
        <v>Female</v>
      </c>
      <c r="J1383" t="str">
        <f>VLOOKUP(Table7[[#This Row],[Customer_ID]],Table1[#All],5,FALSE)</f>
        <v>Deborahberg</v>
      </c>
      <c r="K1383" t="str">
        <f>VLOOKUP(Table7[[#This Row],[Customer_ID]],Table1[#All],6,FALSE)</f>
        <v>Pennsylvania</v>
      </c>
      <c r="L1383" t="str">
        <f>VLOOKUP(Table7[[#This Row],[Customer_ID]],Table1[#All],7,FALSE)</f>
        <v>USA</v>
      </c>
      <c r="M1383" t="str">
        <f>VLOOKUP(Table7[[#This Row],[Customer_ID]],Table1[#All],8,FALSE)</f>
        <v>Gold</v>
      </c>
      <c r="N1383" t="s">
        <v>1584</v>
      </c>
      <c r="O1383" t="str">
        <f>VLOOKUP(Table7[[#This Row],[Product_ID]],Table4_2[#All],3,FALSE)</f>
        <v>Clothing</v>
      </c>
      <c r="P1383" t="str">
        <f>VLOOKUP(Table7[[#This Row],[Product_ID]],Table4_2[#All],4,FALSE)</f>
        <v>Bottoms</v>
      </c>
      <c r="Q1383">
        <f>VLOOKUP(Table7[[#This Row],[Product_ID]],Table4_2[#All],5,FALSE)</f>
        <v>265.73266666666666</v>
      </c>
      <c r="R1383">
        <f>VLOOKUP(Table7[[#This Row],[Product_ID]],Table4_2[#All],6,FALSE)</f>
        <v>343</v>
      </c>
      <c r="S1383" t="s">
        <v>1794</v>
      </c>
      <c r="T1383" t="str">
        <f>VLOOKUP(Table7[[#This Row],[Store_ID]],Table5[#All],2,FALSE)</f>
        <v>Thomas, Bridges and Harris</v>
      </c>
      <c r="U1383" t="str">
        <f>VLOOKUP(Table7[[#This Row],[Store_ID]],Table5[#All],3,FALSE)</f>
        <v>North</v>
      </c>
      <c r="V1383" t="str">
        <f>VLOOKUP(Table7[[#This Row],[Store_ID]],Table5[#All],4,FALSE)</f>
        <v>Sabrinatown</v>
      </c>
      <c r="W1383" t="str">
        <f>VLOOKUP(Table7[[#This Row],[Store_ID]],Table5[#All],5,FALSE)</f>
        <v>Online</v>
      </c>
      <c r="X1383">
        <v>4</v>
      </c>
      <c r="Y1383">
        <v>455.49</v>
      </c>
      <c r="Z1383">
        <v>0.17</v>
      </c>
      <c r="AA1383" t="s">
        <v>1824</v>
      </c>
      <c r="AB1383">
        <v>1512.2267999999999</v>
      </c>
    </row>
    <row r="1384" spans="1:28" x14ac:dyDescent="0.25">
      <c r="A1384" t="s">
        <v>3208</v>
      </c>
      <c r="B1384" s="2">
        <v>45374</v>
      </c>
      <c r="C1384" t="s">
        <v>1310</v>
      </c>
      <c r="D1384" t="str">
        <f>VLOOKUP(Table7[[#This Row],[Customer_ID]],Table1[#All],2,FALSE)</f>
        <v>Brittany Edwards DDS</v>
      </c>
      <c r="E1384">
        <f t="shared" si="64"/>
        <v>23</v>
      </c>
      <c r="F1384">
        <f t="shared" si="65"/>
        <v>3</v>
      </c>
      <c r="G1384">
        <f t="shared" si="66"/>
        <v>2024</v>
      </c>
      <c r="H1384">
        <f>VLOOKUP(Table7[[#This Row],[Customer_ID]],Table1[#All],3,FALSE)</f>
        <v>42</v>
      </c>
      <c r="I1384" t="str">
        <f>VLOOKUP(Table7[[#This Row],[Customer_ID]],Table1[#All],4,FALSE)</f>
        <v>Female</v>
      </c>
      <c r="J1384" t="str">
        <f>VLOOKUP(Table7[[#This Row],[Customer_ID]],Table1[#All],5,FALSE)</f>
        <v>Aliciahaven</v>
      </c>
      <c r="K1384" t="str">
        <f>VLOOKUP(Table7[[#This Row],[Customer_ID]],Table1[#All],6,FALSE)</f>
        <v>Kansas</v>
      </c>
      <c r="L1384" t="str">
        <f>VLOOKUP(Table7[[#This Row],[Customer_ID]],Table1[#All],7,FALSE)</f>
        <v>USA</v>
      </c>
      <c r="M1384" t="str">
        <f>VLOOKUP(Table7[[#This Row],[Customer_ID]],Table1[#All],8,FALSE)</f>
        <v>Platinum</v>
      </c>
      <c r="N1384" t="s">
        <v>1568</v>
      </c>
      <c r="O1384" t="str">
        <f>VLOOKUP(Table7[[#This Row],[Product_ID]],Table4_2[#All],3,FALSE)</f>
        <v>Home</v>
      </c>
      <c r="P1384" t="str">
        <f>VLOOKUP(Table7[[#This Row],[Product_ID]],Table4_2[#All],4,FALSE)</f>
        <v>Kitchen</v>
      </c>
      <c r="Q1384">
        <f>VLOOKUP(Table7[[#This Row],[Product_ID]],Table4_2[#All],5,FALSE)</f>
        <v>298.86</v>
      </c>
      <c r="R1384">
        <f>VLOOKUP(Table7[[#This Row],[Product_ID]],Table4_2[#All],6,FALSE)</f>
        <v>308</v>
      </c>
      <c r="S1384" t="s">
        <v>1804</v>
      </c>
      <c r="T1384" t="str">
        <f>VLOOKUP(Table7[[#This Row],[Store_ID]],Table5[#All],2,FALSE)</f>
        <v>Frederick-Wright</v>
      </c>
      <c r="U1384" t="str">
        <f>VLOOKUP(Table7[[#This Row],[Store_ID]],Table5[#All],3,FALSE)</f>
        <v>West</v>
      </c>
      <c r="V1384" t="str">
        <f>VLOOKUP(Table7[[#This Row],[Store_ID]],Table5[#All],4,FALSE)</f>
        <v>New Jimmymouth</v>
      </c>
      <c r="W1384" t="str">
        <f>VLOOKUP(Table7[[#This Row],[Store_ID]],Table5[#All],5,FALSE)</f>
        <v>Flagship</v>
      </c>
      <c r="X1384">
        <v>2</v>
      </c>
      <c r="Y1384">
        <v>700.27</v>
      </c>
      <c r="Z1384">
        <v>0.16</v>
      </c>
      <c r="AA1384" t="s">
        <v>1824</v>
      </c>
      <c r="AB1384">
        <v>1176.4536000000001</v>
      </c>
    </row>
    <row r="1385" spans="1:28" x14ac:dyDescent="0.25">
      <c r="A1385" t="s">
        <v>3209</v>
      </c>
      <c r="B1385" s="2">
        <v>45282</v>
      </c>
      <c r="C1385" t="s">
        <v>1083</v>
      </c>
      <c r="D1385" t="str">
        <f>VLOOKUP(Table7[[#This Row],[Customer_ID]],Table1[#All],2,FALSE)</f>
        <v>Daniel Nelson</v>
      </c>
      <c r="E1385">
        <f t="shared" si="64"/>
        <v>22</v>
      </c>
      <c r="F1385">
        <f t="shared" si="65"/>
        <v>12</v>
      </c>
      <c r="G1385">
        <f t="shared" si="66"/>
        <v>2023</v>
      </c>
      <c r="H1385">
        <f>VLOOKUP(Table7[[#This Row],[Customer_ID]],Table1[#All],3,FALSE)</f>
        <v>33</v>
      </c>
      <c r="I1385" t="str">
        <f>VLOOKUP(Table7[[#This Row],[Customer_ID]],Table1[#All],4,FALSE)</f>
        <v>Male</v>
      </c>
      <c r="J1385" t="str">
        <f>VLOOKUP(Table7[[#This Row],[Customer_ID]],Table1[#All],5,FALSE)</f>
        <v>North Jonathan</v>
      </c>
      <c r="K1385" t="str">
        <f>VLOOKUP(Table7[[#This Row],[Customer_ID]],Table1[#All],6,FALSE)</f>
        <v>Oklahoma</v>
      </c>
      <c r="L1385" t="str">
        <f>VLOOKUP(Table7[[#This Row],[Customer_ID]],Table1[#All],7,FALSE)</f>
        <v>USA</v>
      </c>
      <c r="M1385" t="str">
        <f>VLOOKUP(Table7[[#This Row],[Customer_ID]],Table1[#All],8,FALSE)</f>
        <v>Bronze</v>
      </c>
      <c r="N1385" t="s">
        <v>1712</v>
      </c>
      <c r="O1385" t="str">
        <f>VLOOKUP(Table7[[#This Row],[Product_ID]],Table4_2[#All],3,FALSE)</f>
        <v>Sports</v>
      </c>
      <c r="P1385" t="str">
        <f>VLOOKUP(Table7[[#This Row],[Product_ID]],Table4_2[#All],4,FALSE)</f>
        <v>Fitness</v>
      </c>
      <c r="Q1385">
        <f>VLOOKUP(Table7[[#This Row],[Product_ID]],Table4_2[#All],5,FALSE)</f>
        <v>152.91999999999999</v>
      </c>
      <c r="R1385">
        <f>VLOOKUP(Table7[[#This Row],[Product_ID]],Table4_2[#All],6,FALSE)</f>
        <v>281</v>
      </c>
      <c r="S1385" t="s">
        <v>1807</v>
      </c>
      <c r="T1385" t="str">
        <f>VLOOKUP(Table7[[#This Row],[Store_ID]],Table5[#All],2,FALSE)</f>
        <v>Holloway Ltd</v>
      </c>
      <c r="U1385" t="str">
        <f>VLOOKUP(Table7[[#This Row],[Store_ID]],Table5[#All],3,FALSE)</f>
        <v>North</v>
      </c>
      <c r="V1385" t="str">
        <f>VLOOKUP(Table7[[#This Row],[Store_ID]],Table5[#All],4,FALSE)</f>
        <v>Bensonhaven</v>
      </c>
      <c r="W1385" t="str">
        <f>VLOOKUP(Table7[[#This Row],[Store_ID]],Table5[#All],5,FALSE)</f>
        <v>Flagship</v>
      </c>
      <c r="X1385">
        <v>2</v>
      </c>
      <c r="Y1385">
        <v>160.21</v>
      </c>
      <c r="Z1385">
        <v>0.09</v>
      </c>
      <c r="AA1385" t="s">
        <v>1824</v>
      </c>
      <c r="AB1385">
        <v>291.5822</v>
      </c>
    </row>
    <row r="1386" spans="1:28" x14ac:dyDescent="0.25">
      <c r="A1386" t="s">
        <v>3210</v>
      </c>
      <c r="B1386" s="2">
        <v>45742</v>
      </c>
      <c r="C1386" t="s">
        <v>127</v>
      </c>
      <c r="D1386" t="str">
        <f>VLOOKUP(Table7[[#This Row],[Customer_ID]],Table1[#All],2,FALSE)</f>
        <v>Sarah Vance</v>
      </c>
      <c r="E1386">
        <f t="shared" si="64"/>
        <v>26</v>
      </c>
      <c r="F1386">
        <f t="shared" si="65"/>
        <v>3</v>
      </c>
      <c r="G1386">
        <f t="shared" si="66"/>
        <v>2025</v>
      </c>
      <c r="H1386">
        <f>VLOOKUP(Table7[[#This Row],[Customer_ID]],Table1[#All],3,FALSE)</f>
        <v>41</v>
      </c>
      <c r="I1386" t="str">
        <f>VLOOKUP(Table7[[#This Row],[Customer_ID]],Table1[#All],4,FALSE)</f>
        <v>Male</v>
      </c>
      <c r="J1386" t="str">
        <f>VLOOKUP(Table7[[#This Row],[Customer_ID]],Table1[#All],5,FALSE)</f>
        <v>Johnsonville</v>
      </c>
      <c r="K1386" t="str">
        <f>VLOOKUP(Table7[[#This Row],[Customer_ID]],Table1[#All],6,FALSE)</f>
        <v>Oregon</v>
      </c>
      <c r="L1386" t="str">
        <f>VLOOKUP(Table7[[#This Row],[Customer_ID]],Table1[#All],7,FALSE)</f>
        <v>USA</v>
      </c>
      <c r="M1386" t="str">
        <f>VLOOKUP(Table7[[#This Row],[Customer_ID]],Table1[#All],8,FALSE)</f>
        <v>Silver</v>
      </c>
      <c r="N1386" t="s">
        <v>1642</v>
      </c>
      <c r="O1386" t="str">
        <f>VLOOKUP(Table7[[#This Row],[Product_ID]],Table4_2[#All],3,FALSE)</f>
        <v>Beauty</v>
      </c>
      <c r="P1386" t="str">
        <f>VLOOKUP(Table7[[#This Row],[Product_ID]],Table4_2[#All],4,FALSE)</f>
        <v>Makeup</v>
      </c>
      <c r="Q1386">
        <f>VLOOKUP(Table7[[#This Row],[Product_ID]],Table4_2[#All],5,FALSE)</f>
        <v>250.41615384615383</v>
      </c>
      <c r="R1386">
        <f>VLOOKUP(Table7[[#This Row],[Product_ID]],Table4_2[#All],6,FALSE)</f>
        <v>431</v>
      </c>
      <c r="S1386" t="s">
        <v>1792</v>
      </c>
      <c r="T1386" t="str">
        <f>VLOOKUP(Table7[[#This Row],[Store_ID]],Table5[#All],2,FALSE)</f>
        <v>Aguirre-Keller</v>
      </c>
      <c r="U1386" t="str">
        <f>VLOOKUP(Table7[[#This Row],[Store_ID]],Table5[#All],3,FALSE)</f>
        <v>South</v>
      </c>
      <c r="V1386" t="str">
        <f>VLOOKUP(Table7[[#This Row],[Store_ID]],Table5[#All],4,FALSE)</f>
        <v>Lake Michael</v>
      </c>
      <c r="W1386" t="str">
        <f>VLOOKUP(Table7[[#This Row],[Store_ID]],Table5[#All],5,FALSE)</f>
        <v>Online</v>
      </c>
      <c r="X1386">
        <v>1</v>
      </c>
      <c r="Y1386">
        <v>713.63</v>
      </c>
      <c r="Z1386">
        <v>0.28000000000000003</v>
      </c>
      <c r="AA1386" t="s">
        <v>1829</v>
      </c>
      <c r="AB1386">
        <v>513.81359999999995</v>
      </c>
    </row>
    <row r="1387" spans="1:28" x14ac:dyDescent="0.25">
      <c r="A1387" t="s">
        <v>3211</v>
      </c>
      <c r="B1387" s="2">
        <v>45447</v>
      </c>
      <c r="C1387" t="s">
        <v>732</v>
      </c>
      <c r="D1387" t="str">
        <f>VLOOKUP(Table7[[#This Row],[Customer_ID]],Table1[#All],2,FALSE)</f>
        <v>Gregory Pham</v>
      </c>
      <c r="E1387">
        <f t="shared" si="64"/>
        <v>4</v>
      </c>
      <c r="F1387">
        <f t="shared" si="65"/>
        <v>6</v>
      </c>
      <c r="G1387">
        <f t="shared" si="66"/>
        <v>2024</v>
      </c>
      <c r="H1387">
        <f>VLOOKUP(Table7[[#This Row],[Customer_ID]],Table1[#All],3,FALSE)</f>
        <v>63</v>
      </c>
      <c r="I1387" t="str">
        <f>VLOOKUP(Table7[[#This Row],[Customer_ID]],Table1[#All],4,FALSE)</f>
        <v>Female</v>
      </c>
      <c r="J1387" t="str">
        <f>VLOOKUP(Table7[[#This Row],[Customer_ID]],Table1[#All],5,FALSE)</f>
        <v>Pollardton</v>
      </c>
      <c r="K1387" t="str">
        <f>VLOOKUP(Table7[[#This Row],[Customer_ID]],Table1[#All],6,FALSE)</f>
        <v>Kansas</v>
      </c>
      <c r="L1387" t="str">
        <f>VLOOKUP(Table7[[#This Row],[Customer_ID]],Table1[#All],7,FALSE)</f>
        <v>USA</v>
      </c>
      <c r="M1387" t="str">
        <f>VLOOKUP(Table7[[#This Row],[Customer_ID]],Table1[#All],8,FALSE)</f>
        <v>Gold</v>
      </c>
      <c r="N1387" t="s">
        <v>1734</v>
      </c>
      <c r="O1387" t="str">
        <f>VLOOKUP(Table7[[#This Row],[Product_ID]],Table4_2[#All],3,FALSE)</f>
        <v>Electronics</v>
      </c>
      <c r="P1387" t="str">
        <f>VLOOKUP(Table7[[#This Row],[Product_ID]],Table4_2[#All],4,FALSE)</f>
        <v>Computer</v>
      </c>
      <c r="Q1387">
        <f>VLOOKUP(Table7[[#This Row],[Product_ID]],Table4_2[#All],5,FALSE)</f>
        <v>377.52</v>
      </c>
      <c r="R1387">
        <f>VLOOKUP(Table7[[#This Row],[Product_ID]],Table4_2[#All],6,FALSE)</f>
        <v>485</v>
      </c>
      <c r="S1387" t="s">
        <v>1779</v>
      </c>
      <c r="T1387" t="str">
        <f>VLOOKUP(Table7[[#This Row],[Store_ID]],Table5[#All],2,FALSE)</f>
        <v>Martinez-Mullins</v>
      </c>
      <c r="U1387" t="str">
        <f>VLOOKUP(Table7[[#This Row],[Store_ID]],Table5[#All],3,FALSE)</f>
        <v>South</v>
      </c>
      <c r="V1387" t="str">
        <f>VLOOKUP(Table7[[#This Row],[Store_ID]],Table5[#All],4,FALSE)</f>
        <v>Williamsfurt</v>
      </c>
      <c r="W1387" t="str">
        <f>VLOOKUP(Table7[[#This Row],[Store_ID]],Table5[#All],5,FALSE)</f>
        <v>Online</v>
      </c>
      <c r="X1387">
        <v>2</v>
      </c>
      <c r="Y1387">
        <v>224.69</v>
      </c>
      <c r="Z1387">
        <v>0.2</v>
      </c>
      <c r="AA1387" t="s">
        <v>1829</v>
      </c>
      <c r="AB1387">
        <v>359.50400000000002</v>
      </c>
    </row>
    <row r="1388" spans="1:28" x14ac:dyDescent="0.25">
      <c r="A1388" t="s">
        <v>3212</v>
      </c>
      <c r="B1388" s="2">
        <v>45733</v>
      </c>
      <c r="C1388" t="s">
        <v>1400</v>
      </c>
      <c r="D1388" t="str">
        <f>VLOOKUP(Table7[[#This Row],[Customer_ID]],Table1[#All],2,FALSE)</f>
        <v>April Phillips</v>
      </c>
      <c r="E1388">
        <f t="shared" si="64"/>
        <v>17</v>
      </c>
      <c r="F1388">
        <f t="shared" si="65"/>
        <v>3</v>
      </c>
      <c r="G1388">
        <f t="shared" si="66"/>
        <v>2025</v>
      </c>
      <c r="H1388">
        <f>VLOOKUP(Table7[[#This Row],[Customer_ID]],Table1[#All],3,FALSE)</f>
        <v>62</v>
      </c>
      <c r="I1388" t="str">
        <f>VLOOKUP(Table7[[#This Row],[Customer_ID]],Table1[#All],4,FALSE)</f>
        <v>Female</v>
      </c>
      <c r="J1388" t="str">
        <f>VLOOKUP(Table7[[#This Row],[Customer_ID]],Table1[#All],5,FALSE)</f>
        <v>Lake Carolyn</v>
      </c>
      <c r="K1388" t="str">
        <f>VLOOKUP(Table7[[#This Row],[Customer_ID]],Table1[#All],6,FALSE)</f>
        <v>Hawaii</v>
      </c>
      <c r="L1388" t="str">
        <f>VLOOKUP(Table7[[#This Row],[Customer_ID]],Table1[#All],7,FALSE)</f>
        <v>USA</v>
      </c>
      <c r="M1388" t="str">
        <f>VLOOKUP(Table7[[#This Row],[Customer_ID]],Table1[#All],8,FALSE)</f>
        <v>Platinum</v>
      </c>
      <c r="N1388" t="s">
        <v>1588</v>
      </c>
      <c r="O1388" t="str">
        <f>VLOOKUP(Table7[[#This Row],[Product_ID]],Table4_2[#All],3,FALSE)</f>
        <v>Sports</v>
      </c>
      <c r="P1388" t="str">
        <f>VLOOKUP(Table7[[#This Row],[Product_ID]],Table4_2[#All],4,FALSE)</f>
        <v>Accessories</v>
      </c>
      <c r="Q1388">
        <f>VLOOKUP(Table7[[#This Row],[Product_ID]],Table4_2[#All],5,FALSE)</f>
        <v>131.51</v>
      </c>
      <c r="R1388">
        <f>VLOOKUP(Table7[[#This Row],[Product_ID]],Table4_2[#All],6,FALSE)</f>
        <v>281.95833333333331</v>
      </c>
      <c r="S1388" t="s">
        <v>1799</v>
      </c>
      <c r="T1388" t="str">
        <f>VLOOKUP(Table7[[#This Row],[Store_ID]],Table5[#All],2,FALSE)</f>
        <v>Mcdonald Inc</v>
      </c>
      <c r="U1388" t="str">
        <f>VLOOKUP(Table7[[#This Row],[Store_ID]],Table5[#All],3,FALSE)</f>
        <v>South</v>
      </c>
      <c r="V1388" t="str">
        <f>VLOOKUP(Table7[[#This Row],[Store_ID]],Table5[#All],4,FALSE)</f>
        <v>Christopherland</v>
      </c>
      <c r="W1388" t="str">
        <f>VLOOKUP(Table7[[#This Row],[Store_ID]],Table5[#All],5,FALSE)</f>
        <v>Outlet</v>
      </c>
      <c r="X1388">
        <v>2</v>
      </c>
      <c r="Y1388">
        <v>740.57</v>
      </c>
      <c r="Z1388">
        <v>0.06</v>
      </c>
      <c r="AA1388" t="s">
        <v>1824</v>
      </c>
      <c r="AB1388">
        <v>1392.2716</v>
      </c>
    </row>
    <row r="1389" spans="1:28" x14ac:dyDescent="0.25">
      <c r="A1389" t="s">
        <v>3213</v>
      </c>
      <c r="B1389" s="2">
        <v>45373</v>
      </c>
      <c r="C1389" t="s">
        <v>481</v>
      </c>
      <c r="D1389" t="str">
        <f>VLOOKUP(Table7[[#This Row],[Customer_ID]],Table1[#All],2,FALSE)</f>
        <v>Maria Ramirez</v>
      </c>
      <c r="E1389">
        <f t="shared" si="64"/>
        <v>22</v>
      </c>
      <c r="F1389">
        <f t="shared" si="65"/>
        <v>3</v>
      </c>
      <c r="G1389">
        <f t="shared" si="66"/>
        <v>2024</v>
      </c>
      <c r="H1389">
        <f>VLOOKUP(Table7[[#This Row],[Customer_ID]],Table1[#All],3,FALSE)</f>
        <v>37</v>
      </c>
      <c r="I1389" t="str">
        <f>VLOOKUP(Table7[[#This Row],[Customer_ID]],Table1[#All],4,FALSE)</f>
        <v>Male</v>
      </c>
      <c r="J1389" t="str">
        <f>VLOOKUP(Table7[[#This Row],[Customer_ID]],Table1[#All],5,FALSE)</f>
        <v>West Brandon</v>
      </c>
      <c r="K1389" t="str">
        <f>VLOOKUP(Table7[[#This Row],[Customer_ID]],Table1[#All],6,FALSE)</f>
        <v>Montana</v>
      </c>
      <c r="L1389" t="str">
        <f>VLOOKUP(Table7[[#This Row],[Customer_ID]],Table1[#All],7,FALSE)</f>
        <v>USA</v>
      </c>
      <c r="M1389" t="str">
        <f>VLOOKUP(Table7[[#This Row],[Customer_ID]],Table1[#All],8,FALSE)</f>
        <v>Bronze</v>
      </c>
      <c r="N1389" t="s">
        <v>1570</v>
      </c>
      <c r="O1389" t="str">
        <f>VLOOKUP(Table7[[#This Row],[Product_ID]],Table4_2[#All],3,FALSE)</f>
        <v>Electronics</v>
      </c>
      <c r="P1389" t="str">
        <f>VLOOKUP(Table7[[#This Row],[Product_ID]],Table4_2[#All],4,FALSE)</f>
        <v>Accessories</v>
      </c>
      <c r="Q1389">
        <f>VLOOKUP(Table7[[#This Row],[Product_ID]],Table4_2[#All],5,FALSE)</f>
        <v>449.4</v>
      </c>
      <c r="R1389">
        <f>VLOOKUP(Table7[[#This Row],[Product_ID]],Table4_2[#All],6,FALSE)</f>
        <v>274.7</v>
      </c>
      <c r="S1389" t="s">
        <v>1766</v>
      </c>
      <c r="T1389" t="str">
        <f>VLOOKUP(Table7[[#This Row],[Store_ID]],Table5[#All],2,FALSE)</f>
        <v>Johnson-Wright</v>
      </c>
      <c r="U1389" t="str">
        <f>VLOOKUP(Table7[[#This Row],[Store_ID]],Table5[#All],3,FALSE)</f>
        <v>North</v>
      </c>
      <c r="V1389" t="str">
        <f>VLOOKUP(Table7[[#This Row],[Store_ID]],Table5[#All],4,FALSE)</f>
        <v>Hoodberg</v>
      </c>
      <c r="W1389" t="str">
        <f>VLOOKUP(Table7[[#This Row],[Store_ID]],Table5[#All],5,FALSE)</f>
        <v>Outlet</v>
      </c>
      <c r="X1389">
        <v>3</v>
      </c>
      <c r="Y1389">
        <v>250.14</v>
      </c>
      <c r="Z1389">
        <v>0.23</v>
      </c>
      <c r="AA1389" t="s">
        <v>1826</v>
      </c>
      <c r="AB1389">
        <v>577.82339999999999</v>
      </c>
    </row>
    <row r="1390" spans="1:28" x14ac:dyDescent="0.25">
      <c r="A1390" t="s">
        <v>3214</v>
      </c>
      <c r="B1390" s="2">
        <v>45655</v>
      </c>
      <c r="C1390" t="s">
        <v>89</v>
      </c>
      <c r="D1390" t="str">
        <f>VLOOKUP(Table7[[#This Row],[Customer_ID]],Table1[#All],2,FALSE)</f>
        <v>Bridget Allen</v>
      </c>
      <c r="E1390">
        <f t="shared" si="64"/>
        <v>29</v>
      </c>
      <c r="F1390">
        <f t="shared" si="65"/>
        <v>12</v>
      </c>
      <c r="G1390">
        <f t="shared" si="66"/>
        <v>2024</v>
      </c>
      <c r="H1390">
        <f>VLOOKUP(Table7[[#This Row],[Customer_ID]],Table1[#All],3,FALSE)</f>
        <v>59</v>
      </c>
      <c r="I1390" t="str">
        <f>VLOOKUP(Table7[[#This Row],[Customer_ID]],Table1[#All],4,FALSE)</f>
        <v>Male</v>
      </c>
      <c r="J1390" t="str">
        <f>VLOOKUP(Table7[[#This Row],[Customer_ID]],Table1[#All],5,FALSE)</f>
        <v>Lake Shaneburgh</v>
      </c>
      <c r="K1390" t="str">
        <f>VLOOKUP(Table7[[#This Row],[Customer_ID]],Table1[#All],6,FALSE)</f>
        <v>Delaware</v>
      </c>
      <c r="L1390" t="str">
        <f>VLOOKUP(Table7[[#This Row],[Customer_ID]],Table1[#All],7,FALSE)</f>
        <v>USA</v>
      </c>
      <c r="M1390" t="str">
        <f>VLOOKUP(Table7[[#This Row],[Customer_ID]],Table1[#All],8,FALSE)</f>
        <v>Silver</v>
      </c>
      <c r="N1390" t="s">
        <v>1744</v>
      </c>
      <c r="O1390" t="str">
        <f>VLOOKUP(Table7[[#This Row],[Product_ID]],Table4_2[#All],3,FALSE)</f>
        <v>Electronics</v>
      </c>
      <c r="P1390" t="str">
        <f>VLOOKUP(Table7[[#This Row],[Product_ID]],Table4_2[#All],4,FALSE)</f>
        <v>Audio</v>
      </c>
      <c r="Q1390">
        <f>VLOOKUP(Table7[[#This Row],[Product_ID]],Table4_2[#All],5,FALSE)</f>
        <v>431.67</v>
      </c>
      <c r="R1390">
        <f>VLOOKUP(Table7[[#This Row],[Product_ID]],Table4_2[#All],6,FALSE)</f>
        <v>73</v>
      </c>
      <c r="S1390" t="s">
        <v>1813</v>
      </c>
      <c r="T1390" t="str">
        <f>VLOOKUP(Table7[[#This Row],[Store_ID]],Table5[#All],2,FALSE)</f>
        <v>Mann-Austin</v>
      </c>
      <c r="U1390" t="str">
        <f>VLOOKUP(Table7[[#This Row],[Store_ID]],Table5[#All],3,FALSE)</f>
        <v>East</v>
      </c>
      <c r="V1390" t="str">
        <f>VLOOKUP(Table7[[#This Row],[Store_ID]],Table5[#All],4,FALSE)</f>
        <v>Vasquezborough</v>
      </c>
      <c r="W1390" t="str">
        <f>VLOOKUP(Table7[[#This Row],[Store_ID]],Table5[#All],5,FALSE)</f>
        <v>Online</v>
      </c>
      <c r="X1390">
        <v>3</v>
      </c>
      <c r="Y1390">
        <v>34.97</v>
      </c>
      <c r="Z1390">
        <v>0.01</v>
      </c>
      <c r="AA1390" t="s">
        <v>1824</v>
      </c>
      <c r="AB1390">
        <v>103.8609</v>
      </c>
    </row>
    <row r="1391" spans="1:28" x14ac:dyDescent="0.25">
      <c r="A1391" t="s">
        <v>3215</v>
      </c>
      <c r="B1391" s="2">
        <v>45868</v>
      </c>
      <c r="C1391" t="s">
        <v>960</v>
      </c>
      <c r="D1391" t="str">
        <f>VLOOKUP(Table7[[#This Row],[Customer_ID]],Table1[#All],2,FALSE)</f>
        <v>Miss Alexandria Li DVM</v>
      </c>
      <c r="E1391">
        <f t="shared" si="64"/>
        <v>30</v>
      </c>
      <c r="F1391">
        <f t="shared" si="65"/>
        <v>7</v>
      </c>
      <c r="G1391">
        <f t="shared" si="66"/>
        <v>2025</v>
      </c>
      <c r="H1391">
        <f>VLOOKUP(Table7[[#This Row],[Customer_ID]],Table1[#All],3,FALSE)</f>
        <v>41</v>
      </c>
      <c r="I1391" t="str">
        <f>VLOOKUP(Table7[[#This Row],[Customer_ID]],Table1[#All],4,FALSE)</f>
        <v>Male</v>
      </c>
      <c r="J1391" t="str">
        <f>VLOOKUP(Table7[[#This Row],[Customer_ID]],Table1[#All],5,FALSE)</f>
        <v>Port Jenniferton</v>
      </c>
      <c r="K1391" t="str">
        <f>VLOOKUP(Table7[[#This Row],[Customer_ID]],Table1[#All],6,FALSE)</f>
        <v>Kansas</v>
      </c>
      <c r="L1391" t="str">
        <f>VLOOKUP(Table7[[#This Row],[Customer_ID]],Table1[#All],7,FALSE)</f>
        <v>USA</v>
      </c>
      <c r="M1391" t="str">
        <f>VLOOKUP(Table7[[#This Row],[Customer_ID]],Table1[#All],8,FALSE)</f>
        <v>Silver</v>
      </c>
      <c r="N1391" t="s">
        <v>1632</v>
      </c>
      <c r="O1391" t="str">
        <f>VLOOKUP(Table7[[#This Row],[Product_ID]],Table4_2[#All],3,FALSE)</f>
        <v>Electronics</v>
      </c>
      <c r="P1391" t="str">
        <f>VLOOKUP(Table7[[#This Row],[Product_ID]],Table4_2[#All],4,FALSE)</f>
        <v>Accessories</v>
      </c>
      <c r="Q1391">
        <f>VLOOKUP(Table7[[#This Row],[Product_ID]],Table4_2[#All],5,FALSE)</f>
        <v>450.71</v>
      </c>
      <c r="R1391">
        <f>VLOOKUP(Table7[[#This Row],[Product_ID]],Table4_2[#All],6,FALSE)</f>
        <v>389</v>
      </c>
      <c r="S1391" t="s">
        <v>1804</v>
      </c>
      <c r="T1391" t="str">
        <f>VLOOKUP(Table7[[#This Row],[Store_ID]],Table5[#All],2,FALSE)</f>
        <v>Frederick-Wright</v>
      </c>
      <c r="U1391" t="str">
        <f>VLOOKUP(Table7[[#This Row],[Store_ID]],Table5[#All],3,FALSE)</f>
        <v>West</v>
      </c>
      <c r="V1391" t="str">
        <f>VLOOKUP(Table7[[#This Row],[Store_ID]],Table5[#All],4,FALSE)</f>
        <v>New Jimmymouth</v>
      </c>
      <c r="W1391" t="str">
        <f>VLOOKUP(Table7[[#This Row],[Store_ID]],Table5[#All],5,FALSE)</f>
        <v>Flagship</v>
      </c>
      <c r="X1391">
        <v>1</v>
      </c>
      <c r="Y1391">
        <v>653.91</v>
      </c>
      <c r="Z1391">
        <v>0.3</v>
      </c>
      <c r="AA1391" t="s">
        <v>1826</v>
      </c>
      <c r="AB1391">
        <v>457.73700000000002</v>
      </c>
    </row>
    <row r="1392" spans="1:28" x14ac:dyDescent="0.25">
      <c r="A1392" t="s">
        <v>3216</v>
      </c>
      <c r="B1392" s="2">
        <v>45338</v>
      </c>
      <c r="C1392" t="s">
        <v>1136</v>
      </c>
      <c r="D1392" t="str">
        <f>VLOOKUP(Table7[[#This Row],[Customer_ID]],Table1[#All],2,FALSE)</f>
        <v>Elizabeth Smith</v>
      </c>
      <c r="E1392">
        <f t="shared" si="64"/>
        <v>16</v>
      </c>
      <c r="F1392">
        <f t="shared" si="65"/>
        <v>2</v>
      </c>
      <c r="G1392">
        <f t="shared" si="66"/>
        <v>2024</v>
      </c>
      <c r="H1392">
        <f>VLOOKUP(Table7[[#This Row],[Customer_ID]],Table1[#All],3,FALSE)</f>
        <v>23</v>
      </c>
      <c r="I1392" t="str">
        <f>VLOOKUP(Table7[[#This Row],[Customer_ID]],Table1[#All],4,FALSE)</f>
        <v>Male</v>
      </c>
      <c r="J1392" t="str">
        <f>VLOOKUP(Table7[[#This Row],[Customer_ID]],Table1[#All],5,FALSE)</f>
        <v>Murphytown</v>
      </c>
      <c r="K1392" t="str">
        <f>VLOOKUP(Table7[[#This Row],[Customer_ID]],Table1[#All],6,FALSE)</f>
        <v>Ohio</v>
      </c>
      <c r="L1392" t="str">
        <f>VLOOKUP(Table7[[#This Row],[Customer_ID]],Table1[#All],7,FALSE)</f>
        <v>USA</v>
      </c>
      <c r="M1392" t="str">
        <f>VLOOKUP(Table7[[#This Row],[Customer_ID]],Table1[#All],8,FALSE)</f>
        <v>Bronze</v>
      </c>
      <c r="N1392" t="s">
        <v>1680</v>
      </c>
      <c r="O1392" t="str">
        <f>VLOOKUP(Table7[[#This Row],[Product_ID]],Table4_2[#All],3,FALSE)</f>
        <v>Beauty</v>
      </c>
      <c r="P1392" t="str">
        <f>VLOOKUP(Table7[[#This Row],[Product_ID]],Table4_2[#All],4,FALSE)</f>
        <v>Haircare</v>
      </c>
      <c r="Q1392">
        <f>VLOOKUP(Table7[[#This Row],[Product_ID]],Table4_2[#All],5,FALSE)</f>
        <v>340.39</v>
      </c>
      <c r="R1392">
        <f>VLOOKUP(Table7[[#This Row],[Product_ID]],Table4_2[#All],6,FALSE)</f>
        <v>177</v>
      </c>
      <c r="S1392" t="s">
        <v>1766</v>
      </c>
      <c r="T1392" t="str">
        <f>VLOOKUP(Table7[[#This Row],[Store_ID]],Table5[#All],2,FALSE)</f>
        <v>Johnson-Wright</v>
      </c>
      <c r="U1392" t="str">
        <f>VLOOKUP(Table7[[#This Row],[Store_ID]],Table5[#All],3,FALSE)</f>
        <v>North</v>
      </c>
      <c r="V1392" t="str">
        <f>VLOOKUP(Table7[[#This Row],[Store_ID]],Table5[#All],4,FALSE)</f>
        <v>Hoodberg</v>
      </c>
      <c r="W1392" t="str">
        <f>VLOOKUP(Table7[[#This Row],[Store_ID]],Table5[#All],5,FALSE)</f>
        <v>Outlet</v>
      </c>
      <c r="X1392">
        <v>1</v>
      </c>
      <c r="Y1392">
        <v>997.87</v>
      </c>
      <c r="Z1392">
        <v>0.24</v>
      </c>
      <c r="AA1392" t="s">
        <v>1824</v>
      </c>
      <c r="AB1392">
        <v>758.38120000000004</v>
      </c>
    </row>
    <row r="1393" spans="1:28" x14ac:dyDescent="0.25">
      <c r="A1393" t="s">
        <v>3217</v>
      </c>
      <c r="B1393" s="2">
        <v>45349</v>
      </c>
      <c r="C1393" t="s">
        <v>678</v>
      </c>
      <c r="D1393" t="str">
        <f>VLOOKUP(Table7[[#This Row],[Customer_ID]],Table1[#All],2,FALSE)</f>
        <v>John Perez</v>
      </c>
      <c r="E1393">
        <f t="shared" si="64"/>
        <v>27</v>
      </c>
      <c r="F1393">
        <f t="shared" si="65"/>
        <v>2</v>
      </c>
      <c r="G1393">
        <f t="shared" si="66"/>
        <v>2024</v>
      </c>
      <c r="H1393">
        <f>VLOOKUP(Table7[[#This Row],[Customer_ID]],Table1[#All],3,FALSE)</f>
        <v>54</v>
      </c>
      <c r="I1393" t="str">
        <f>VLOOKUP(Table7[[#This Row],[Customer_ID]],Table1[#All],4,FALSE)</f>
        <v>Male</v>
      </c>
      <c r="J1393" t="str">
        <f>VLOOKUP(Table7[[#This Row],[Customer_ID]],Table1[#All],5,FALSE)</f>
        <v>Kathrynview</v>
      </c>
      <c r="K1393" t="str">
        <f>VLOOKUP(Table7[[#This Row],[Customer_ID]],Table1[#All],6,FALSE)</f>
        <v>Louisiana</v>
      </c>
      <c r="L1393" t="str">
        <f>VLOOKUP(Table7[[#This Row],[Customer_ID]],Table1[#All],7,FALSE)</f>
        <v>USA</v>
      </c>
      <c r="M1393" t="str">
        <f>VLOOKUP(Table7[[#This Row],[Customer_ID]],Table1[#All],8,FALSE)</f>
        <v>Platinum</v>
      </c>
      <c r="N1393" t="s">
        <v>1726</v>
      </c>
      <c r="O1393" t="str">
        <f>VLOOKUP(Table7[[#This Row],[Product_ID]],Table4_2[#All],3,FALSE)</f>
        <v>Beauty</v>
      </c>
      <c r="P1393" t="str">
        <f>VLOOKUP(Table7[[#This Row],[Product_ID]],Table4_2[#All],4,FALSE)</f>
        <v>Makeup</v>
      </c>
      <c r="Q1393">
        <f>VLOOKUP(Table7[[#This Row],[Product_ID]],Table4_2[#All],5,FALSE)</f>
        <v>183.04</v>
      </c>
      <c r="R1393">
        <f>VLOOKUP(Table7[[#This Row],[Product_ID]],Table4_2[#All],6,FALSE)</f>
        <v>457</v>
      </c>
      <c r="S1393" t="s">
        <v>1799</v>
      </c>
      <c r="T1393" t="str">
        <f>VLOOKUP(Table7[[#This Row],[Store_ID]],Table5[#All],2,FALSE)</f>
        <v>Mcdonald Inc</v>
      </c>
      <c r="U1393" t="str">
        <f>VLOOKUP(Table7[[#This Row],[Store_ID]],Table5[#All],3,FALSE)</f>
        <v>South</v>
      </c>
      <c r="V1393" t="str">
        <f>VLOOKUP(Table7[[#This Row],[Store_ID]],Table5[#All],4,FALSE)</f>
        <v>Christopherland</v>
      </c>
      <c r="W1393" t="str">
        <f>VLOOKUP(Table7[[#This Row],[Store_ID]],Table5[#All],5,FALSE)</f>
        <v>Outlet</v>
      </c>
      <c r="X1393">
        <v>1</v>
      </c>
      <c r="Y1393">
        <v>174.27</v>
      </c>
      <c r="Z1393">
        <v>0.27</v>
      </c>
      <c r="AA1393" t="s">
        <v>1829</v>
      </c>
      <c r="AB1393">
        <v>127.2171</v>
      </c>
    </row>
    <row r="1394" spans="1:28" x14ac:dyDescent="0.25">
      <c r="A1394" t="s">
        <v>3218</v>
      </c>
      <c r="B1394" s="2">
        <v>45368</v>
      </c>
      <c r="C1394" t="s">
        <v>402</v>
      </c>
      <c r="D1394" t="str">
        <f>VLOOKUP(Table7[[#This Row],[Customer_ID]],Table1[#All],2,FALSE)</f>
        <v>Tyler Conrad</v>
      </c>
      <c r="E1394">
        <f t="shared" si="64"/>
        <v>17</v>
      </c>
      <c r="F1394">
        <f t="shared" si="65"/>
        <v>3</v>
      </c>
      <c r="G1394">
        <f t="shared" si="66"/>
        <v>2024</v>
      </c>
      <c r="H1394">
        <f>VLOOKUP(Table7[[#This Row],[Customer_ID]],Table1[#All],3,FALSE)</f>
        <v>53</v>
      </c>
      <c r="I1394" t="str">
        <f>VLOOKUP(Table7[[#This Row],[Customer_ID]],Table1[#All],4,FALSE)</f>
        <v>Female</v>
      </c>
      <c r="J1394" t="str">
        <f>VLOOKUP(Table7[[#This Row],[Customer_ID]],Table1[#All],5,FALSE)</f>
        <v>North Curtischester</v>
      </c>
      <c r="K1394" t="str">
        <f>VLOOKUP(Table7[[#This Row],[Customer_ID]],Table1[#All],6,FALSE)</f>
        <v>North Dakota</v>
      </c>
      <c r="L1394" t="str">
        <f>VLOOKUP(Table7[[#This Row],[Customer_ID]],Table1[#All],7,FALSE)</f>
        <v>USA</v>
      </c>
      <c r="M1394" t="str">
        <f>VLOOKUP(Table7[[#This Row],[Customer_ID]],Table1[#All],8,FALSE)</f>
        <v>Platinum</v>
      </c>
      <c r="N1394" t="s">
        <v>1646</v>
      </c>
      <c r="O1394" t="str">
        <f>VLOOKUP(Table7[[#This Row],[Product_ID]],Table4_2[#All],3,FALSE)</f>
        <v>Beauty</v>
      </c>
      <c r="P1394" t="str">
        <f>VLOOKUP(Table7[[#This Row],[Product_ID]],Table4_2[#All],4,FALSE)</f>
        <v>Fragrance</v>
      </c>
      <c r="Q1394">
        <f>VLOOKUP(Table7[[#This Row],[Product_ID]],Table4_2[#All],5,FALSE)</f>
        <v>43.29</v>
      </c>
      <c r="R1394">
        <f>VLOOKUP(Table7[[#This Row],[Product_ID]],Table4_2[#All],6,FALSE)</f>
        <v>267</v>
      </c>
      <c r="S1394" t="s">
        <v>1779</v>
      </c>
      <c r="T1394" t="str">
        <f>VLOOKUP(Table7[[#This Row],[Store_ID]],Table5[#All],2,FALSE)</f>
        <v>Martinez-Mullins</v>
      </c>
      <c r="U1394" t="str">
        <f>VLOOKUP(Table7[[#This Row],[Store_ID]],Table5[#All],3,FALSE)</f>
        <v>South</v>
      </c>
      <c r="V1394" t="str">
        <f>VLOOKUP(Table7[[#This Row],[Store_ID]],Table5[#All],4,FALSE)</f>
        <v>Williamsfurt</v>
      </c>
      <c r="W1394" t="str">
        <f>VLOOKUP(Table7[[#This Row],[Store_ID]],Table5[#All],5,FALSE)</f>
        <v>Online</v>
      </c>
      <c r="X1394">
        <v>3</v>
      </c>
      <c r="Y1394">
        <v>847.44</v>
      </c>
      <c r="Z1394">
        <v>0.17</v>
      </c>
      <c r="AA1394" t="s">
        <v>1824</v>
      </c>
      <c r="AB1394">
        <v>2110.1255999999998</v>
      </c>
    </row>
    <row r="1395" spans="1:28" x14ac:dyDescent="0.25">
      <c r="A1395" t="s">
        <v>3219</v>
      </c>
      <c r="B1395" s="2">
        <v>45243</v>
      </c>
      <c r="C1395" t="s">
        <v>1328</v>
      </c>
      <c r="D1395" t="str">
        <f>VLOOKUP(Table7[[#This Row],[Customer_ID]],Table1[#All],2,FALSE)</f>
        <v>Samuel Mullins</v>
      </c>
      <c r="E1395">
        <f t="shared" si="64"/>
        <v>13</v>
      </c>
      <c r="F1395">
        <f t="shared" si="65"/>
        <v>11</v>
      </c>
      <c r="G1395">
        <f t="shared" si="66"/>
        <v>2023</v>
      </c>
      <c r="H1395">
        <f>VLOOKUP(Table7[[#This Row],[Customer_ID]],Table1[#All],3,FALSE)</f>
        <v>27</v>
      </c>
      <c r="I1395" t="str">
        <f>VLOOKUP(Table7[[#This Row],[Customer_ID]],Table1[#All],4,FALSE)</f>
        <v>Female</v>
      </c>
      <c r="J1395" t="str">
        <f>VLOOKUP(Table7[[#This Row],[Customer_ID]],Table1[#All],5,FALSE)</f>
        <v>Hartmouth</v>
      </c>
      <c r="K1395" t="str">
        <f>VLOOKUP(Table7[[#This Row],[Customer_ID]],Table1[#All],6,FALSE)</f>
        <v>Louisiana</v>
      </c>
      <c r="L1395" t="str">
        <f>VLOOKUP(Table7[[#This Row],[Customer_ID]],Table1[#All],7,FALSE)</f>
        <v>USA</v>
      </c>
      <c r="M1395" t="str">
        <f>VLOOKUP(Table7[[#This Row],[Customer_ID]],Table1[#All],8,FALSE)</f>
        <v>Bronze</v>
      </c>
      <c r="N1395" t="s">
        <v>1549</v>
      </c>
      <c r="O1395" t="str">
        <f>VLOOKUP(Table7[[#This Row],[Product_ID]],Table4_2[#All],3,FALSE)</f>
        <v>Clothing</v>
      </c>
      <c r="P1395" t="str">
        <f>VLOOKUP(Table7[[#This Row],[Product_ID]],Table4_2[#All],4,FALSE)</f>
        <v>Outerwear</v>
      </c>
      <c r="Q1395">
        <f>VLOOKUP(Table7[[#This Row],[Product_ID]],Table4_2[#All],5,FALSE)</f>
        <v>265.73266666666666</v>
      </c>
      <c r="R1395">
        <f>VLOOKUP(Table7[[#This Row],[Product_ID]],Table4_2[#All],6,FALSE)</f>
        <v>352</v>
      </c>
      <c r="S1395" t="s">
        <v>1761</v>
      </c>
      <c r="T1395" t="str">
        <f>VLOOKUP(Table7[[#This Row],[Store_ID]],Table5[#All],2,FALSE)</f>
        <v>Black-Horn</v>
      </c>
      <c r="U1395" t="str">
        <f>VLOOKUP(Table7[[#This Row],[Store_ID]],Table5[#All],3,FALSE)</f>
        <v>South</v>
      </c>
      <c r="V1395" t="str">
        <f>VLOOKUP(Table7[[#This Row],[Store_ID]],Table5[#All],4,FALSE)</f>
        <v>North Nancyview</v>
      </c>
      <c r="W1395" t="str">
        <f>VLOOKUP(Table7[[#This Row],[Store_ID]],Table5[#All],5,FALSE)</f>
        <v>Outlet</v>
      </c>
      <c r="X1395">
        <v>1</v>
      </c>
      <c r="Y1395">
        <v>493.45</v>
      </c>
      <c r="Z1395">
        <v>0.09</v>
      </c>
      <c r="AA1395" t="s">
        <v>1824</v>
      </c>
      <c r="AB1395">
        <v>449.03949999999998</v>
      </c>
    </row>
    <row r="1396" spans="1:28" x14ac:dyDescent="0.25">
      <c r="A1396" t="s">
        <v>3220</v>
      </c>
      <c r="B1396" s="2">
        <v>45577</v>
      </c>
      <c r="C1396" t="s">
        <v>746</v>
      </c>
      <c r="D1396" t="str">
        <f>VLOOKUP(Table7[[#This Row],[Customer_ID]],Table1[#All],2,FALSE)</f>
        <v>Christy Hill</v>
      </c>
      <c r="E1396">
        <f t="shared" si="64"/>
        <v>12</v>
      </c>
      <c r="F1396">
        <f t="shared" si="65"/>
        <v>10</v>
      </c>
      <c r="G1396">
        <f t="shared" si="66"/>
        <v>2024</v>
      </c>
      <c r="H1396">
        <f>VLOOKUP(Table7[[#This Row],[Customer_ID]],Table1[#All],3,FALSE)</f>
        <v>27</v>
      </c>
      <c r="I1396" t="str">
        <f>VLOOKUP(Table7[[#This Row],[Customer_ID]],Table1[#All],4,FALSE)</f>
        <v>Female</v>
      </c>
      <c r="J1396" t="str">
        <f>VLOOKUP(Table7[[#This Row],[Customer_ID]],Table1[#All],5,FALSE)</f>
        <v>Tammyton</v>
      </c>
      <c r="K1396" t="str">
        <f>VLOOKUP(Table7[[#This Row],[Customer_ID]],Table1[#All],6,FALSE)</f>
        <v>New Jersey</v>
      </c>
      <c r="L1396" t="str">
        <f>VLOOKUP(Table7[[#This Row],[Customer_ID]],Table1[#All],7,FALSE)</f>
        <v>USA</v>
      </c>
      <c r="M1396" t="str">
        <f>VLOOKUP(Table7[[#This Row],[Customer_ID]],Table1[#All],8,FALSE)</f>
        <v>Platinum</v>
      </c>
      <c r="N1396" t="s">
        <v>1672</v>
      </c>
      <c r="O1396" t="str">
        <f>VLOOKUP(Table7[[#This Row],[Product_ID]],Table4_2[#All],3,FALSE)</f>
        <v>Electronics</v>
      </c>
      <c r="P1396" t="str">
        <f>VLOOKUP(Table7[[#This Row],[Product_ID]],Table4_2[#All],4,FALSE)</f>
        <v>Computer</v>
      </c>
      <c r="Q1396">
        <f>VLOOKUP(Table7[[#This Row],[Product_ID]],Table4_2[#All],5,FALSE)</f>
        <v>86.42</v>
      </c>
      <c r="R1396">
        <f>VLOOKUP(Table7[[#This Row],[Product_ID]],Table4_2[#All],6,FALSE)</f>
        <v>222</v>
      </c>
      <c r="S1396" t="s">
        <v>1761</v>
      </c>
      <c r="T1396" t="str">
        <f>VLOOKUP(Table7[[#This Row],[Store_ID]],Table5[#All],2,FALSE)</f>
        <v>Black-Horn</v>
      </c>
      <c r="U1396" t="str">
        <f>VLOOKUP(Table7[[#This Row],[Store_ID]],Table5[#All],3,FALSE)</f>
        <v>South</v>
      </c>
      <c r="V1396" t="str">
        <f>VLOOKUP(Table7[[#This Row],[Store_ID]],Table5[#All],4,FALSE)</f>
        <v>North Nancyview</v>
      </c>
      <c r="W1396" t="str">
        <f>VLOOKUP(Table7[[#This Row],[Store_ID]],Table5[#All],5,FALSE)</f>
        <v>Outlet</v>
      </c>
      <c r="X1396">
        <v>4</v>
      </c>
      <c r="Y1396">
        <v>111.66</v>
      </c>
      <c r="Z1396">
        <v>0.14000000000000001</v>
      </c>
      <c r="AA1396" t="s">
        <v>1824</v>
      </c>
      <c r="AB1396">
        <v>384.11040000000003</v>
      </c>
    </row>
    <row r="1397" spans="1:28" x14ac:dyDescent="0.25">
      <c r="A1397" t="s">
        <v>3221</v>
      </c>
      <c r="B1397" s="2">
        <v>45343</v>
      </c>
      <c r="C1397" t="s">
        <v>884</v>
      </c>
      <c r="D1397" t="str">
        <f>VLOOKUP(Table7[[#This Row],[Customer_ID]],Table1[#All],2,FALSE)</f>
        <v>Stephen Fowler</v>
      </c>
      <c r="E1397">
        <f t="shared" si="64"/>
        <v>21</v>
      </c>
      <c r="F1397">
        <f t="shared" si="65"/>
        <v>2</v>
      </c>
      <c r="G1397">
        <f t="shared" si="66"/>
        <v>2024</v>
      </c>
      <c r="H1397">
        <f>VLOOKUP(Table7[[#This Row],[Customer_ID]],Table1[#All],3,FALSE)</f>
        <v>42</v>
      </c>
      <c r="I1397" t="str">
        <f>VLOOKUP(Table7[[#This Row],[Customer_ID]],Table1[#All],4,FALSE)</f>
        <v>Female</v>
      </c>
      <c r="J1397" t="str">
        <f>VLOOKUP(Table7[[#This Row],[Customer_ID]],Table1[#All],5,FALSE)</f>
        <v>Port Mariastad</v>
      </c>
      <c r="K1397" t="str">
        <f>VLOOKUP(Table7[[#This Row],[Customer_ID]],Table1[#All],6,FALSE)</f>
        <v>Rhode Island</v>
      </c>
      <c r="L1397" t="str">
        <f>VLOOKUP(Table7[[#This Row],[Customer_ID]],Table1[#All],7,FALSE)</f>
        <v>USA</v>
      </c>
      <c r="M1397" t="str">
        <f>VLOOKUP(Table7[[#This Row],[Customer_ID]],Table1[#All],8,FALSE)</f>
        <v>Platinum</v>
      </c>
      <c r="N1397" t="s">
        <v>1728</v>
      </c>
      <c r="O1397" t="str">
        <f>VLOOKUP(Table7[[#This Row],[Product_ID]],Table4_2[#All],3,FALSE)</f>
        <v>Electronics</v>
      </c>
      <c r="P1397" t="str">
        <f>VLOOKUP(Table7[[#This Row],[Product_ID]],Table4_2[#All],4,FALSE)</f>
        <v>Accessories</v>
      </c>
      <c r="Q1397">
        <f>VLOOKUP(Table7[[#This Row],[Product_ID]],Table4_2[#All],5,FALSE)</f>
        <v>340.14</v>
      </c>
      <c r="R1397">
        <f>VLOOKUP(Table7[[#This Row],[Product_ID]],Table4_2[#All],6,FALSE)</f>
        <v>361</v>
      </c>
      <c r="S1397" t="s">
        <v>1792</v>
      </c>
      <c r="T1397" t="str">
        <f>VLOOKUP(Table7[[#This Row],[Store_ID]],Table5[#All],2,FALSE)</f>
        <v>Aguirre-Keller</v>
      </c>
      <c r="U1397" t="str">
        <f>VLOOKUP(Table7[[#This Row],[Store_ID]],Table5[#All],3,FALSE)</f>
        <v>South</v>
      </c>
      <c r="V1397" t="str">
        <f>VLOOKUP(Table7[[#This Row],[Store_ID]],Table5[#All],4,FALSE)</f>
        <v>Lake Michael</v>
      </c>
      <c r="W1397" t="str">
        <f>VLOOKUP(Table7[[#This Row],[Store_ID]],Table5[#All],5,FALSE)</f>
        <v>Online</v>
      </c>
      <c r="X1397">
        <v>1</v>
      </c>
      <c r="Y1397">
        <v>413.65</v>
      </c>
      <c r="Z1397">
        <v>0.1</v>
      </c>
      <c r="AA1397" t="s">
        <v>1829</v>
      </c>
      <c r="AB1397">
        <v>372.28500000000003</v>
      </c>
    </row>
    <row r="1398" spans="1:28" x14ac:dyDescent="0.25">
      <c r="A1398" t="s">
        <v>3222</v>
      </c>
      <c r="B1398" s="2">
        <v>45744</v>
      </c>
      <c r="C1398" t="s">
        <v>1464</v>
      </c>
      <c r="D1398" t="str">
        <f>VLOOKUP(Table7[[#This Row],[Customer_ID]],Table1[#All],2,FALSE)</f>
        <v>Barbara Berry</v>
      </c>
      <c r="E1398">
        <f t="shared" si="64"/>
        <v>28</v>
      </c>
      <c r="F1398">
        <f t="shared" si="65"/>
        <v>3</v>
      </c>
      <c r="G1398">
        <f t="shared" si="66"/>
        <v>2025</v>
      </c>
      <c r="H1398">
        <f>VLOOKUP(Table7[[#This Row],[Customer_ID]],Table1[#All],3,FALSE)</f>
        <v>18</v>
      </c>
      <c r="I1398" t="str">
        <f>VLOOKUP(Table7[[#This Row],[Customer_ID]],Table1[#All],4,FALSE)</f>
        <v>Female</v>
      </c>
      <c r="J1398" t="str">
        <f>VLOOKUP(Table7[[#This Row],[Customer_ID]],Table1[#All],5,FALSE)</f>
        <v>Lake Michael</v>
      </c>
      <c r="K1398" t="str">
        <f>VLOOKUP(Table7[[#This Row],[Customer_ID]],Table1[#All],6,FALSE)</f>
        <v>Vermont</v>
      </c>
      <c r="L1398" t="str">
        <f>VLOOKUP(Table7[[#This Row],[Customer_ID]],Table1[#All],7,FALSE)</f>
        <v>USA</v>
      </c>
      <c r="M1398" t="str">
        <f>VLOOKUP(Table7[[#This Row],[Customer_ID]],Table1[#All],8,FALSE)</f>
        <v>Platinum</v>
      </c>
      <c r="N1398" t="s">
        <v>1726</v>
      </c>
      <c r="O1398" t="str">
        <f>VLOOKUP(Table7[[#This Row],[Product_ID]],Table4_2[#All],3,FALSE)</f>
        <v>Beauty</v>
      </c>
      <c r="P1398" t="str">
        <f>VLOOKUP(Table7[[#This Row],[Product_ID]],Table4_2[#All],4,FALSE)</f>
        <v>Makeup</v>
      </c>
      <c r="Q1398">
        <f>VLOOKUP(Table7[[#This Row],[Product_ID]],Table4_2[#All],5,FALSE)</f>
        <v>183.04</v>
      </c>
      <c r="R1398">
        <f>VLOOKUP(Table7[[#This Row],[Product_ID]],Table4_2[#All],6,FALSE)</f>
        <v>457</v>
      </c>
      <c r="S1398" t="s">
        <v>1786</v>
      </c>
      <c r="T1398" t="str">
        <f>VLOOKUP(Table7[[#This Row],[Store_ID]],Table5[#All],2,FALSE)</f>
        <v>Moore, Padilla and Butler</v>
      </c>
      <c r="U1398" t="str">
        <f>VLOOKUP(Table7[[#This Row],[Store_ID]],Table5[#All],3,FALSE)</f>
        <v>South</v>
      </c>
      <c r="V1398" t="str">
        <f>VLOOKUP(Table7[[#This Row],[Store_ID]],Table5[#All],4,FALSE)</f>
        <v>East Johnstad</v>
      </c>
      <c r="W1398" t="str">
        <f>VLOOKUP(Table7[[#This Row],[Store_ID]],Table5[#All],5,FALSE)</f>
        <v>Flagship</v>
      </c>
      <c r="X1398">
        <v>1</v>
      </c>
      <c r="Y1398">
        <v>317.14999999999998</v>
      </c>
      <c r="Z1398">
        <v>0.24</v>
      </c>
      <c r="AA1398" t="s">
        <v>1829</v>
      </c>
      <c r="AB1398">
        <v>241.03399999999999</v>
      </c>
    </row>
    <row r="1399" spans="1:28" x14ac:dyDescent="0.25">
      <c r="A1399" t="s">
        <v>3223</v>
      </c>
      <c r="B1399" s="2">
        <v>45873</v>
      </c>
      <c r="C1399" t="s">
        <v>1124</v>
      </c>
      <c r="D1399" t="str">
        <f>VLOOKUP(Table7[[#This Row],[Customer_ID]],Table1[#All],2,FALSE)</f>
        <v>Melanie Lam</v>
      </c>
      <c r="E1399">
        <f t="shared" si="64"/>
        <v>4</v>
      </c>
      <c r="F1399">
        <f t="shared" si="65"/>
        <v>8</v>
      </c>
      <c r="G1399">
        <f t="shared" si="66"/>
        <v>2025</v>
      </c>
      <c r="H1399">
        <f>VLOOKUP(Table7[[#This Row],[Customer_ID]],Table1[#All],3,FALSE)</f>
        <v>32</v>
      </c>
      <c r="I1399" t="str">
        <f>VLOOKUP(Table7[[#This Row],[Customer_ID]],Table1[#All],4,FALSE)</f>
        <v>Male</v>
      </c>
      <c r="J1399" t="str">
        <f>VLOOKUP(Table7[[#This Row],[Customer_ID]],Table1[#All],5,FALSE)</f>
        <v>East Michaelton</v>
      </c>
      <c r="K1399" t="str">
        <f>VLOOKUP(Table7[[#This Row],[Customer_ID]],Table1[#All],6,FALSE)</f>
        <v>Kansas</v>
      </c>
      <c r="L1399" t="str">
        <f>VLOOKUP(Table7[[#This Row],[Customer_ID]],Table1[#All],7,FALSE)</f>
        <v>USA</v>
      </c>
      <c r="M1399" t="str">
        <f>VLOOKUP(Table7[[#This Row],[Customer_ID]],Table1[#All],8,FALSE)</f>
        <v>Silver</v>
      </c>
      <c r="N1399" t="s">
        <v>1724</v>
      </c>
      <c r="O1399" t="str">
        <f>VLOOKUP(Table7[[#This Row],[Product_ID]],Table4_2[#All],3,FALSE)</f>
        <v>Sports</v>
      </c>
      <c r="P1399" t="str">
        <f>VLOOKUP(Table7[[#This Row],[Product_ID]],Table4_2[#All],4,FALSE)</f>
        <v>Accessories</v>
      </c>
      <c r="Q1399">
        <f>VLOOKUP(Table7[[#This Row],[Product_ID]],Table4_2[#All],5,FALSE)</f>
        <v>131.24</v>
      </c>
      <c r="R1399">
        <f>VLOOKUP(Table7[[#This Row],[Product_ID]],Table4_2[#All],6,FALSE)</f>
        <v>232</v>
      </c>
      <c r="S1399" t="s">
        <v>1757</v>
      </c>
      <c r="T1399" t="str">
        <f>VLOOKUP(Table7[[#This Row],[Store_ID]],Table5[#All],2,FALSE)</f>
        <v>Martinez, Adkins and Johnson</v>
      </c>
      <c r="U1399" t="str">
        <f>VLOOKUP(Table7[[#This Row],[Store_ID]],Table5[#All],3,FALSE)</f>
        <v>North</v>
      </c>
      <c r="V1399" t="str">
        <f>VLOOKUP(Table7[[#This Row],[Store_ID]],Table5[#All],4,FALSE)</f>
        <v>Danielmouth</v>
      </c>
      <c r="W1399" t="str">
        <f>VLOOKUP(Table7[[#This Row],[Store_ID]],Table5[#All],5,FALSE)</f>
        <v>Flagship</v>
      </c>
      <c r="X1399">
        <v>3</v>
      </c>
      <c r="Y1399">
        <v>642.94000000000005</v>
      </c>
      <c r="Z1399">
        <v>0.05</v>
      </c>
      <c r="AA1399" t="s">
        <v>1829</v>
      </c>
      <c r="AB1399">
        <v>1832.3789999999999</v>
      </c>
    </row>
    <row r="1400" spans="1:28" x14ac:dyDescent="0.25">
      <c r="A1400" t="s">
        <v>3224</v>
      </c>
      <c r="B1400" s="2">
        <v>45601</v>
      </c>
      <c r="C1400" t="s">
        <v>455</v>
      </c>
      <c r="D1400" t="str">
        <f>VLOOKUP(Table7[[#This Row],[Customer_ID]],Table1[#All],2,FALSE)</f>
        <v>Hayley Pope</v>
      </c>
      <c r="E1400">
        <f t="shared" si="64"/>
        <v>5</v>
      </c>
      <c r="F1400">
        <f t="shared" si="65"/>
        <v>11</v>
      </c>
      <c r="G1400">
        <f t="shared" si="66"/>
        <v>2024</v>
      </c>
      <c r="H1400">
        <f>VLOOKUP(Table7[[#This Row],[Customer_ID]],Table1[#All],3,FALSE)</f>
        <v>62</v>
      </c>
      <c r="I1400" t="str">
        <f>VLOOKUP(Table7[[#This Row],[Customer_ID]],Table1[#All],4,FALSE)</f>
        <v>Female</v>
      </c>
      <c r="J1400" t="str">
        <f>VLOOKUP(Table7[[#This Row],[Customer_ID]],Table1[#All],5,FALSE)</f>
        <v>West Stephenville</v>
      </c>
      <c r="K1400" t="str">
        <f>VLOOKUP(Table7[[#This Row],[Customer_ID]],Table1[#All],6,FALSE)</f>
        <v>Florida</v>
      </c>
      <c r="L1400" t="str">
        <f>VLOOKUP(Table7[[#This Row],[Customer_ID]],Table1[#All],7,FALSE)</f>
        <v>USA</v>
      </c>
      <c r="M1400" t="str">
        <f>VLOOKUP(Table7[[#This Row],[Customer_ID]],Table1[#All],8,FALSE)</f>
        <v>Bronze</v>
      </c>
      <c r="N1400" t="s">
        <v>1662</v>
      </c>
      <c r="O1400" t="str">
        <f>VLOOKUP(Table7[[#This Row],[Product_ID]],Table4_2[#All],3,FALSE)</f>
        <v>Sports</v>
      </c>
      <c r="P1400" t="str">
        <f>VLOOKUP(Table7[[#This Row],[Product_ID]],Table4_2[#All],4,FALSE)</f>
        <v>Fitness</v>
      </c>
      <c r="Q1400">
        <f>VLOOKUP(Table7[[#This Row],[Product_ID]],Table4_2[#All],5,FALSE)</f>
        <v>30.62</v>
      </c>
      <c r="R1400">
        <f>VLOOKUP(Table7[[#This Row],[Product_ID]],Table4_2[#All],6,FALSE)</f>
        <v>138</v>
      </c>
      <c r="S1400" t="s">
        <v>1789</v>
      </c>
      <c r="T1400" t="str">
        <f>VLOOKUP(Table7[[#This Row],[Store_ID]],Table5[#All],2,FALSE)</f>
        <v>Hill, Wagner and Ballard</v>
      </c>
      <c r="U1400" t="str">
        <f>VLOOKUP(Table7[[#This Row],[Store_ID]],Table5[#All],3,FALSE)</f>
        <v>East</v>
      </c>
      <c r="V1400" t="str">
        <f>VLOOKUP(Table7[[#This Row],[Store_ID]],Table5[#All],4,FALSE)</f>
        <v>East Davidville</v>
      </c>
      <c r="W1400" t="str">
        <f>VLOOKUP(Table7[[#This Row],[Store_ID]],Table5[#All],5,FALSE)</f>
        <v>Online</v>
      </c>
      <c r="X1400">
        <v>4</v>
      </c>
      <c r="Y1400">
        <v>559.59</v>
      </c>
      <c r="Z1400">
        <v>0.19</v>
      </c>
      <c r="AA1400" t="s">
        <v>1829</v>
      </c>
      <c r="AB1400">
        <v>1813.0716</v>
      </c>
    </row>
    <row r="1401" spans="1:28" x14ac:dyDescent="0.25">
      <c r="A1401" t="s">
        <v>3225</v>
      </c>
      <c r="B1401" s="2">
        <v>45458</v>
      </c>
      <c r="C1401" t="s">
        <v>399</v>
      </c>
      <c r="D1401" t="str">
        <f>VLOOKUP(Table7[[#This Row],[Customer_ID]],Table1[#All],2,FALSE)</f>
        <v>Ryan Hernandez</v>
      </c>
      <c r="E1401">
        <f t="shared" si="64"/>
        <v>15</v>
      </c>
      <c r="F1401">
        <f t="shared" si="65"/>
        <v>6</v>
      </c>
      <c r="G1401">
        <f t="shared" si="66"/>
        <v>2024</v>
      </c>
      <c r="H1401">
        <f>VLOOKUP(Table7[[#This Row],[Customer_ID]],Table1[#All],3,FALSE)</f>
        <v>30</v>
      </c>
      <c r="I1401" t="str">
        <f>VLOOKUP(Table7[[#This Row],[Customer_ID]],Table1[#All],4,FALSE)</f>
        <v>Male</v>
      </c>
      <c r="J1401" t="str">
        <f>VLOOKUP(Table7[[#This Row],[Customer_ID]],Table1[#All],5,FALSE)</f>
        <v>East Donna</v>
      </c>
      <c r="K1401" t="str">
        <f>VLOOKUP(Table7[[#This Row],[Customer_ID]],Table1[#All],6,FALSE)</f>
        <v>Nevada</v>
      </c>
      <c r="L1401" t="str">
        <f>VLOOKUP(Table7[[#This Row],[Customer_ID]],Table1[#All],7,FALSE)</f>
        <v>USA</v>
      </c>
      <c r="M1401" t="str">
        <f>VLOOKUP(Table7[[#This Row],[Customer_ID]],Table1[#All],8,FALSE)</f>
        <v>Bronze</v>
      </c>
      <c r="N1401" t="s">
        <v>1606</v>
      </c>
      <c r="O1401" t="str">
        <f>VLOOKUP(Table7[[#This Row],[Product_ID]],Table4_2[#All],3,FALSE)</f>
        <v>Home</v>
      </c>
      <c r="P1401" t="str">
        <f>VLOOKUP(Table7[[#This Row],[Product_ID]],Table4_2[#All],4,FALSE)</f>
        <v>Decor</v>
      </c>
      <c r="Q1401">
        <f>VLOOKUP(Table7[[#This Row],[Product_ID]],Table4_2[#All],5,FALSE)</f>
        <v>218.48</v>
      </c>
      <c r="R1401">
        <f>VLOOKUP(Table7[[#This Row],[Product_ID]],Table4_2[#All],6,FALSE)</f>
        <v>276</v>
      </c>
      <c r="S1401" t="s">
        <v>1810</v>
      </c>
      <c r="T1401" t="str">
        <f>VLOOKUP(Table7[[#This Row],[Store_ID]],Table5[#All],2,FALSE)</f>
        <v>Guerrero-Schmitt</v>
      </c>
      <c r="U1401" t="str">
        <f>VLOOKUP(Table7[[#This Row],[Store_ID]],Table5[#All],3,FALSE)</f>
        <v>East</v>
      </c>
      <c r="V1401" t="str">
        <f>VLOOKUP(Table7[[#This Row],[Store_ID]],Table5[#All],4,FALSE)</f>
        <v>East Stevechester</v>
      </c>
      <c r="W1401" t="str">
        <f>VLOOKUP(Table7[[#This Row],[Store_ID]],Table5[#All],5,FALSE)</f>
        <v>Flagship</v>
      </c>
      <c r="X1401">
        <v>1</v>
      </c>
      <c r="Y1401">
        <v>758.54</v>
      </c>
      <c r="Z1401">
        <v>0.28999999999999998</v>
      </c>
      <c r="AA1401" t="s">
        <v>1826</v>
      </c>
      <c r="AB1401">
        <v>538.5634</v>
      </c>
    </row>
    <row r="1402" spans="1:28" x14ac:dyDescent="0.25">
      <c r="A1402" t="s">
        <v>3226</v>
      </c>
      <c r="B1402" s="2">
        <v>45649</v>
      </c>
      <c r="C1402" t="s">
        <v>1425</v>
      </c>
      <c r="D1402" t="str">
        <f>VLOOKUP(Table7[[#This Row],[Customer_ID]],Table1[#All],2,FALSE)</f>
        <v>Beth Martin</v>
      </c>
      <c r="E1402">
        <f t="shared" si="64"/>
        <v>23</v>
      </c>
      <c r="F1402">
        <f t="shared" si="65"/>
        <v>12</v>
      </c>
      <c r="G1402">
        <f t="shared" si="66"/>
        <v>2024</v>
      </c>
      <c r="H1402">
        <f>VLOOKUP(Table7[[#This Row],[Customer_ID]],Table1[#All],3,FALSE)</f>
        <v>34</v>
      </c>
      <c r="I1402" t="str">
        <f>VLOOKUP(Table7[[#This Row],[Customer_ID]],Table1[#All],4,FALSE)</f>
        <v>Female</v>
      </c>
      <c r="J1402" t="str">
        <f>VLOOKUP(Table7[[#This Row],[Customer_ID]],Table1[#All],5,FALSE)</f>
        <v>Burkefurt</v>
      </c>
      <c r="K1402" t="str">
        <f>VLOOKUP(Table7[[#This Row],[Customer_ID]],Table1[#All],6,FALSE)</f>
        <v>West Virginia</v>
      </c>
      <c r="L1402" t="str">
        <f>VLOOKUP(Table7[[#This Row],[Customer_ID]],Table1[#All],7,FALSE)</f>
        <v>USA</v>
      </c>
      <c r="M1402" t="str">
        <f>VLOOKUP(Table7[[#This Row],[Customer_ID]],Table1[#All],8,FALSE)</f>
        <v>Silver</v>
      </c>
      <c r="N1402" t="s">
        <v>1708</v>
      </c>
      <c r="O1402" t="str">
        <f>VLOOKUP(Table7[[#This Row],[Product_ID]],Table4_2[#All],3,FALSE)</f>
        <v>Home</v>
      </c>
      <c r="P1402" t="str">
        <f>VLOOKUP(Table7[[#This Row],[Product_ID]],Table4_2[#All],4,FALSE)</f>
        <v>Kitchen</v>
      </c>
      <c r="Q1402">
        <f>VLOOKUP(Table7[[#This Row],[Product_ID]],Table4_2[#All],5,FALSE)</f>
        <v>143.43</v>
      </c>
      <c r="R1402">
        <f>VLOOKUP(Table7[[#This Row],[Product_ID]],Table4_2[#All],6,FALSE)</f>
        <v>58</v>
      </c>
      <c r="S1402" t="s">
        <v>1801</v>
      </c>
      <c r="T1402" t="str">
        <f>VLOOKUP(Table7[[#This Row],[Store_ID]],Table5[#All],2,FALSE)</f>
        <v>Shelton PLC</v>
      </c>
      <c r="U1402" t="str">
        <f>VLOOKUP(Table7[[#This Row],[Store_ID]],Table5[#All],3,FALSE)</f>
        <v>North</v>
      </c>
      <c r="V1402" t="str">
        <f>VLOOKUP(Table7[[#This Row],[Store_ID]],Table5[#All],4,FALSE)</f>
        <v>East Jenniferstad</v>
      </c>
      <c r="W1402" t="str">
        <f>VLOOKUP(Table7[[#This Row],[Store_ID]],Table5[#All],5,FALSE)</f>
        <v>Flagship</v>
      </c>
      <c r="X1402">
        <v>4</v>
      </c>
      <c r="Y1402">
        <v>643.96</v>
      </c>
      <c r="Z1402">
        <v>0.16</v>
      </c>
      <c r="AA1402" t="s">
        <v>1826</v>
      </c>
      <c r="AB1402">
        <v>2163.7055999999998</v>
      </c>
    </row>
    <row r="1403" spans="1:28" x14ac:dyDescent="0.25">
      <c r="A1403" t="s">
        <v>3227</v>
      </c>
      <c r="B1403" s="2">
        <v>45653</v>
      </c>
      <c r="C1403" t="s">
        <v>779</v>
      </c>
      <c r="D1403" t="str">
        <f>VLOOKUP(Table7[[#This Row],[Customer_ID]],Table1[#All],2,FALSE)</f>
        <v>Brian Hammond</v>
      </c>
      <c r="E1403">
        <f t="shared" si="64"/>
        <v>27</v>
      </c>
      <c r="F1403">
        <f t="shared" si="65"/>
        <v>12</v>
      </c>
      <c r="G1403">
        <f t="shared" si="66"/>
        <v>2024</v>
      </c>
      <c r="H1403">
        <f>VLOOKUP(Table7[[#This Row],[Customer_ID]],Table1[#All],3,FALSE)</f>
        <v>56</v>
      </c>
      <c r="I1403" t="str">
        <f>VLOOKUP(Table7[[#This Row],[Customer_ID]],Table1[#All],4,FALSE)</f>
        <v>Female</v>
      </c>
      <c r="J1403" t="str">
        <f>VLOOKUP(Table7[[#This Row],[Customer_ID]],Table1[#All],5,FALSE)</f>
        <v>North Nicholas</v>
      </c>
      <c r="K1403" t="str">
        <f>VLOOKUP(Table7[[#This Row],[Customer_ID]],Table1[#All],6,FALSE)</f>
        <v>Texas</v>
      </c>
      <c r="L1403" t="str">
        <f>VLOOKUP(Table7[[#This Row],[Customer_ID]],Table1[#All],7,FALSE)</f>
        <v>USA</v>
      </c>
      <c r="M1403" t="str">
        <f>VLOOKUP(Table7[[#This Row],[Customer_ID]],Table1[#All],8,FALSE)</f>
        <v>Gold</v>
      </c>
      <c r="N1403" t="s">
        <v>1596</v>
      </c>
      <c r="O1403" t="str">
        <f>VLOOKUP(Table7[[#This Row],[Product_ID]],Table4_2[#All],3,FALSE)</f>
        <v>Sports</v>
      </c>
      <c r="P1403" t="str">
        <f>VLOOKUP(Table7[[#This Row],[Product_ID]],Table4_2[#All],4,FALSE)</f>
        <v>Outdoor</v>
      </c>
      <c r="Q1403">
        <f>VLOOKUP(Table7[[#This Row],[Product_ID]],Table4_2[#All],5,FALSE)</f>
        <v>166.06</v>
      </c>
      <c r="R1403">
        <f>VLOOKUP(Table7[[#This Row],[Product_ID]],Table4_2[#All],6,FALSE)</f>
        <v>340</v>
      </c>
      <c r="S1403" t="s">
        <v>1786</v>
      </c>
      <c r="T1403" t="str">
        <f>VLOOKUP(Table7[[#This Row],[Store_ID]],Table5[#All],2,FALSE)</f>
        <v>Moore, Padilla and Butler</v>
      </c>
      <c r="U1403" t="str">
        <f>VLOOKUP(Table7[[#This Row],[Store_ID]],Table5[#All],3,FALSE)</f>
        <v>South</v>
      </c>
      <c r="V1403" t="str">
        <f>VLOOKUP(Table7[[#This Row],[Store_ID]],Table5[#All],4,FALSE)</f>
        <v>East Johnstad</v>
      </c>
      <c r="W1403" t="str">
        <f>VLOOKUP(Table7[[#This Row],[Store_ID]],Table5[#All],5,FALSE)</f>
        <v>Flagship</v>
      </c>
      <c r="X1403">
        <v>1</v>
      </c>
      <c r="Y1403">
        <v>882.73</v>
      </c>
      <c r="Z1403">
        <v>0.1</v>
      </c>
      <c r="AA1403" t="s">
        <v>1824</v>
      </c>
      <c r="AB1403">
        <v>794.45699999999999</v>
      </c>
    </row>
    <row r="1404" spans="1:28" x14ac:dyDescent="0.25">
      <c r="A1404" t="s">
        <v>3228</v>
      </c>
      <c r="B1404" s="2">
        <v>45378</v>
      </c>
      <c r="C1404" t="s">
        <v>1023</v>
      </c>
      <c r="D1404" t="str">
        <f>VLOOKUP(Table7[[#This Row],[Customer_ID]],Table1[#All],2,FALSE)</f>
        <v>Andrew Smith</v>
      </c>
      <c r="E1404">
        <f t="shared" si="64"/>
        <v>27</v>
      </c>
      <c r="F1404">
        <f t="shared" si="65"/>
        <v>3</v>
      </c>
      <c r="G1404">
        <f t="shared" si="66"/>
        <v>2024</v>
      </c>
      <c r="H1404">
        <f>VLOOKUP(Table7[[#This Row],[Customer_ID]],Table1[#All],3,FALSE)</f>
        <v>60</v>
      </c>
      <c r="I1404" t="str">
        <f>VLOOKUP(Table7[[#This Row],[Customer_ID]],Table1[#All],4,FALSE)</f>
        <v>Male</v>
      </c>
      <c r="J1404" t="str">
        <f>VLOOKUP(Table7[[#This Row],[Customer_ID]],Table1[#All],5,FALSE)</f>
        <v>East Matthew</v>
      </c>
      <c r="K1404" t="str">
        <f>VLOOKUP(Table7[[#This Row],[Customer_ID]],Table1[#All],6,FALSE)</f>
        <v>Wisconsin</v>
      </c>
      <c r="L1404" t="str">
        <f>VLOOKUP(Table7[[#This Row],[Customer_ID]],Table1[#All],7,FALSE)</f>
        <v>USA</v>
      </c>
      <c r="M1404" t="str">
        <f>VLOOKUP(Table7[[#This Row],[Customer_ID]],Table1[#All],8,FALSE)</f>
        <v>Bronze</v>
      </c>
      <c r="N1404" t="s">
        <v>1730</v>
      </c>
      <c r="O1404" t="str">
        <f>VLOOKUP(Table7[[#This Row],[Product_ID]],Table4_2[#All],3,FALSE)</f>
        <v>Clothing</v>
      </c>
      <c r="P1404" t="str">
        <f>VLOOKUP(Table7[[#This Row],[Product_ID]],Table4_2[#All],4,FALSE)</f>
        <v>Footwear</v>
      </c>
      <c r="Q1404">
        <f>VLOOKUP(Table7[[#This Row],[Product_ID]],Table4_2[#All],5,FALSE)</f>
        <v>438.25</v>
      </c>
      <c r="R1404">
        <f>VLOOKUP(Table7[[#This Row],[Product_ID]],Table4_2[#All],6,FALSE)</f>
        <v>496</v>
      </c>
      <c r="S1404" t="s">
        <v>1813</v>
      </c>
      <c r="T1404" t="str">
        <f>VLOOKUP(Table7[[#This Row],[Store_ID]],Table5[#All],2,FALSE)</f>
        <v>Mann-Austin</v>
      </c>
      <c r="U1404" t="str">
        <f>VLOOKUP(Table7[[#This Row],[Store_ID]],Table5[#All],3,FALSE)</f>
        <v>East</v>
      </c>
      <c r="V1404" t="str">
        <f>VLOOKUP(Table7[[#This Row],[Store_ID]],Table5[#All],4,FALSE)</f>
        <v>Vasquezborough</v>
      </c>
      <c r="W1404" t="str">
        <f>VLOOKUP(Table7[[#This Row],[Store_ID]],Table5[#All],5,FALSE)</f>
        <v>Online</v>
      </c>
      <c r="X1404">
        <v>2</v>
      </c>
      <c r="Y1404">
        <v>600.03</v>
      </c>
      <c r="Z1404">
        <v>0.26</v>
      </c>
      <c r="AA1404" t="s">
        <v>1826</v>
      </c>
      <c r="AB1404">
        <v>888.0444</v>
      </c>
    </row>
    <row r="1405" spans="1:28" x14ac:dyDescent="0.25">
      <c r="A1405" t="s">
        <v>3229</v>
      </c>
      <c r="B1405" s="2">
        <v>45638</v>
      </c>
      <c r="C1405" t="s">
        <v>526</v>
      </c>
      <c r="D1405" t="str">
        <f>VLOOKUP(Table7[[#This Row],[Customer_ID]],Table1[#All],2,FALSE)</f>
        <v>Paul Zamora</v>
      </c>
      <c r="E1405">
        <f t="shared" si="64"/>
        <v>12</v>
      </c>
      <c r="F1405">
        <f t="shared" si="65"/>
        <v>12</v>
      </c>
      <c r="G1405">
        <f t="shared" si="66"/>
        <v>2024</v>
      </c>
      <c r="H1405">
        <f>VLOOKUP(Table7[[#This Row],[Customer_ID]],Table1[#All],3,FALSE)</f>
        <v>59</v>
      </c>
      <c r="I1405" t="str">
        <f>VLOOKUP(Table7[[#This Row],[Customer_ID]],Table1[#All],4,FALSE)</f>
        <v>Male</v>
      </c>
      <c r="J1405" t="str">
        <f>VLOOKUP(Table7[[#This Row],[Customer_ID]],Table1[#All],5,FALSE)</f>
        <v>North Larryfurt</v>
      </c>
      <c r="K1405" t="str">
        <f>VLOOKUP(Table7[[#This Row],[Customer_ID]],Table1[#All],6,FALSE)</f>
        <v>North Dakota</v>
      </c>
      <c r="L1405" t="str">
        <f>VLOOKUP(Table7[[#This Row],[Customer_ID]],Table1[#All],7,FALSE)</f>
        <v>USA</v>
      </c>
      <c r="M1405" t="str">
        <f>VLOOKUP(Table7[[#This Row],[Customer_ID]],Table1[#All],8,FALSE)</f>
        <v>Platinum</v>
      </c>
      <c r="N1405" t="s">
        <v>1656</v>
      </c>
      <c r="O1405" t="str">
        <f>VLOOKUP(Table7[[#This Row],[Product_ID]],Table4_2[#All],3,FALSE)</f>
        <v>Sports</v>
      </c>
      <c r="P1405" t="str">
        <f>VLOOKUP(Table7[[#This Row],[Product_ID]],Table4_2[#All],4,FALSE)</f>
        <v>Accessories</v>
      </c>
      <c r="Q1405">
        <f>VLOOKUP(Table7[[#This Row],[Product_ID]],Table4_2[#All],5,FALSE)</f>
        <v>434.84</v>
      </c>
      <c r="R1405">
        <f>VLOOKUP(Table7[[#This Row],[Product_ID]],Table4_2[#All],6,FALSE)</f>
        <v>185</v>
      </c>
      <c r="S1405" t="s">
        <v>1773</v>
      </c>
      <c r="T1405" t="str">
        <f>VLOOKUP(Table7[[#This Row],[Store_ID]],Table5[#All],2,FALSE)</f>
        <v>Gray Ltd</v>
      </c>
      <c r="U1405" t="str">
        <f>VLOOKUP(Table7[[#This Row],[Store_ID]],Table5[#All],3,FALSE)</f>
        <v>North</v>
      </c>
      <c r="V1405" t="str">
        <f>VLOOKUP(Table7[[#This Row],[Store_ID]],Table5[#All],4,FALSE)</f>
        <v>New Michaelchester</v>
      </c>
      <c r="W1405" t="str">
        <f>VLOOKUP(Table7[[#This Row],[Store_ID]],Table5[#All],5,FALSE)</f>
        <v>Outlet</v>
      </c>
      <c r="X1405">
        <v>2</v>
      </c>
      <c r="Y1405">
        <v>628.83000000000004</v>
      </c>
      <c r="Z1405">
        <v>7.0000000000000007E-2</v>
      </c>
      <c r="AA1405" t="s">
        <v>1826</v>
      </c>
      <c r="AB1405">
        <v>1169.6238000000001</v>
      </c>
    </row>
    <row r="1406" spans="1:28" x14ac:dyDescent="0.25">
      <c r="A1406" t="s">
        <v>3230</v>
      </c>
      <c r="B1406" s="2">
        <v>45277</v>
      </c>
      <c r="C1406" t="s">
        <v>579</v>
      </c>
      <c r="D1406" t="str">
        <f>VLOOKUP(Table7[[#This Row],[Customer_ID]],Table1[#All],2,FALSE)</f>
        <v>Michelle Rogers</v>
      </c>
      <c r="E1406">
        <f t="shared" si="64"/>
        <v>17</v>
      </c>
      <c r="F1406">
        <f t="shared" si="65"/>
        <v>12</v>
      </c>
      <c r="G1406">
        <f t="shared" si="66"/>
        <v>2023</v>
      </c>
      <c r="H1406">
        <f>VLOOKUP(Table7[[#This Row],[Customer_ID]],Table1[#All],3,FALSE)</f>
        <v>56</v>
      </c>
      <c r="I1406" t="str">
        <f>VLOOKUP(Table7[[#This Row],[Customer_ID]],Table1[#All],4,FALSE)</f>
        <v>Male</v>
      </c>
      <c r="J1406" t="str">
        <f>VLOOKUP(Table7[[#This Row],[Customer_ID]],Table1[#All],5,FALSE)</f>
        <v>East Jessicaborough</v>
      </c>
      <c r="K1406" t="str">
        <f>VLOOKUP(Table7[[#This Row],[Customer_ID]],Table1[#All],6,FALSE)</f>
        <v>Hawaii</v>
      </c>
      <c r="L1406" t="str">
        <f>VLOOKUP(Table7[[#This Row],[Customer_ID]],Table1[#All],7,FALSE)</f>
        <v>USA</v>
      </c>
      <c r="M1406" t="str">
        <f>VLOOKUP(Table7[[#This Row],[Customer_ID]],Table1[#All],8,FALSE)</f>
        <v>Platinum</v>
      </c>
      <c r="N1406" t="s">
        <v>1710</v>
      </c>
      <c r="O1406" t="str">
        <f>VLOOKUP(Table7[[#This Row],[Product_ID]],Table4_2[#All],3,FALSE)</f>
        <v>Sports</v>
      </c>
      <c r="P1406" t="str">
        <f>VLOOKUP(Table7[[#This Row],[Product_ID]],Table4_2[#All],4,FALSE)</f>
        <v>Equipment</v>
      </c>
      <c r="Q1406">
        <f>VLOOKUP(Table7[[#This Row],[Product_ID]],Table4_2[#All],5,FALSE)</f>
        <v>285.54000000000002</v>
      </c>
      <c r="R1406">
        <f>VLOOKUP(Table7[[#This Row],[Product_ID]],Table4_2[#All],6,FALSE)</f>
        <v>358</v>
      </c>
      <c r="S1406" t="s">
        <v>1786</v>
      </c>
      <c r="T1406" t="str">
        <f>VLOOKUP(Table7[[#This Row],[Store_ID]],Table5[#All],2,FALSE)</f>
        <v>Moore, Padilla and Butler</v>
      </c>
      <c r="U1406" t="str">
        <f>VLOOKUP(Table7[[#This Row],[Store_ID]],Table5[#All],3,FALSE)</f>
        <v>South</v>
      </c>
      <c r="V1406" t="str">
        <f>VLOOKUP(Table7[[#This Row],[Store_ID]],Table5[#All],4,FALSE)</f>
        <v>East Johnstad</v>
      </c>
      <c r="W1406" t="str">
        <f>VLOOKUP(Table7[[#This Row],[Store_ID]],Table5[#All],5,FALSE)</f>
        <v>Flagship</v>
      </c>
      <c r="X1406">
        <v>3</v>
      </c>
      <c r="Y1406">
        <v>113.87</v>
      </c>
      <c r="Z1406">
        <v>0.21</v>
      </c>
      <c r="AA1406" t="s">
        <v>1829</v>
      </c>
      <c r="AB1406">
        <v>269.87189999999998</v>
      </c>
    </row>
    <row r="1407" spans="1:28" x14ac:dyDescent="0.25">
      <c r="A1407" t="s">
        <v>3231</v>
      </c>
      <c r="B1407" s="2">
        <v>45351</v>
      </c>
      <c r="C1407" t="s">
        <v>1298</v>
      </c>
      <c r="D1407" t="str">
        <f>VLOOKUP(Table7[[#This Row],[Customer_ID]],Table1[#All],2,FALSE)</f>
        <v>Luke Parks</v>
      </c>
      <c r="E1407">
        <f t="shared" si="64"/>
        <v>29</v>
      </c>
      <c r="F1407">
        <f t="shared" si="65"/>
        <v>2</v>
      </c>
      <c r="G1407">
        <f t="shared" si="66"/>
        <v>2024</v>
      </c>
      <c r="H1407">
        <f>VLOOKUP(Table7[[#This Row],[Customer_ID]],Table1[#All],3,FALSE)</f>
        <v>60</v>
      </c>
      <c r="I1407" t="str">
        <f>VLOOKUP(Table7[[#This Row],[Customer_ID]],Table1[#All],4,FALSE)</f>
        <v>Female</v>
      </c>
      <c r="J1407" t="str">
        <f>VLOOKUP(Table7[[#This Row],[Customer_ID]],Table1[#All],5,FALSE)</f>
        <v>West Mario</v>
      </c>
      <c r="K1407" t="str">
        <f>VLOOKUP(Table7[[#This Row],[Customer_ID]],Table1[#All],6,FALSE)</f>
        <v>New Hampshire</v>
      </c>
      <c r="L1407" t="str">
        <f>VLOOKUP(Table7[[#This Row],[Customer_ID]],Table1[#All],7,FALSE)</f>
        <v>USA</v>
      </c>
      <c r="M1407" t="str">
        <f>VLOOKUP(Table7[[#This Row],[Customer_ID]],Table1[#All],8,FALSE)</f>
        <v>Silver</v>
      </c>
      <c r="N1407" t="s">
        <v>1692</v>
      </c>
      <c r="O1407" t="str">
        <f>VLOOKUP(Table7[[#This Row],[Product_ID]],Table4_2[#All],3,FALSE)</f>
        <v>Sports</v>
      </c>
      <c r="P1407" t="str">
        <f>VLOOKUP(Table7[[#This Row],[Product_ID]],Table4_2[#All],4,FALSE)</f>
        <v>Fitness</v>
      </c>
      <c r="Q1407">
        <f>VLOOKUP(Table7[[#This Row],[Product_ID]],Table4_2[#All],5,FALSE)</f>
        <v>477.61</v>
      </c>
      <c r="R1407">
        <f>VLOOKUP(Table7[[#This Row],[Product_ID]],Table4_2[#All],6,FALSE)</f>
        <v>300</v>
      </c>
      <c r="S1407" t="s">
        <v>1779</v>
      </c>
      <c r="T1407" t="str">
        <f>VLOOKUP(Table7[[#This Row],[Store_ID]],Table5[#All],2,FALSE)</f>
        <v>Martinez-Mullins</v>
      </c>
      <c r="U1407" t="str">
        <f>VLOOKUP(Table7[[#This Row],[Store_ID]],Table5[#All],3,FALSE)</f>
        <v>South</v>
      </c>
      <c r="V1407" t="str">
        <f>VLOOKUP(Table7[[#This Row],[Store_ID]],Table5[#All],4,FALSE)</f>
        <v>Williamsfurt</v>
      </c>
      <c r="W1407" t="str">
        <f>VLOOKUP(Table7[[#This Row],[Store_ID]],Table5[#All],5,FALSE)</f>
        <v>Online</v>
      </c>
      <c r="X1407">
        <v>4</v>
      </c>
      <c r="Y1407">
        <v>282.07</v>
      </c>
      <c r="Z1407">
        <v>0.18</v>
      </c>
      <c r="AA1407" t="s">
        <v>1826</v>
      </c>
      <c r="AB1407">
        <v>925.18960000000004</v>
      </c>
    </row>
    <row r="1408" spans="1:28" x14ac:dyDescent="0.25">
      <c r="A1408" t="s">
        <v>3232</v>
      </c>
      <c r="B1408" s="2">
        <v>45290</v>
      </c>
      <c r="C1408" t="s">
        <v>523</v>
      </c>
      <c r="D1408" t="str">
        <f>VLOOKUP(Table7[[#This Row],[Customer_ID]],Table1[#All],2,FALSE)</f>
        <v>Maria Sanchez</v>
      </c>
      <c r="E1408">
        <f t="shared" si="64"/>
        <v>30</v>
      </c>
      <c r="F1408">
        <f t="shared" si="65"/>
        <v>12</v>
      </c>
      <c r="G1408">
        <f t="shared" si="66"/>
        <v>2023</v>
      </c>
      <c r="H1408">
        <f>VLOOKUP(Table7[[#This Row],[Customer_ID]],Table1[#All],3,FALSE)</f>
        <v>46</v>
      </c>
      <c r="I1408" t="str">
        <f>VLOOKUP(Table7[[#This Row],[Customer_ID]],Table1[#All],4,FALSE)</f>
        <v>Male</v>
      </c>
      <c r="J1408" t="str">
        <f>VLOOKUP(Table7[[#This Row],[Customer_ID]],Table1[#All],5,FALSE)</f>
        <v>East Peterbury</v>
      </c>
      <c r="K1408" t="str">
        <f>VLOOKUP(Table7[[#This Row],[Customer_ID]],Table1[#All],6,FALSE)</f>
        <v>North Dakota</v>
      </c>
      <c r="L1408" t="str">
        <f>VLOOKUP(Table7[[#This Row],[Customer_ID]],Table1[#All],7,FALSE)</f>
        <v>USA</v>
      </c>
      <c r="M1408" t="str">
        <f>VLOOKUP(Table7[[#This Row],[Customer_ID]],Table1[#All],8,FALSE)</f>
        <v>Bronze</v>
      </c>
      <c r="N1408" t="s">
        <v>1656</v>
      </c>
      <c r="O1408" t="str">
        <f>VLOOKUP(Table7[[#This Row],[Product_ID]],Table4_2[#All],3,FALSE)</f>
        <v>Sports</v>
      </c>
      <c r="P1408" t="str">
        <f>VLOOKUP(Table7[[#This Row],[Product_ID]],Table4_2[#All],4,FALSE)</f>
        <v>Accessories</v>
      </c>
      <c r="Q1408">
        <f>VLOOKUP(Table7[[#This Row],[Product_ID]],Table4_2[#All],5,FALSE)</f>
        <v>434.84</v>
      </c>
      <c r="R1408">
        <f>VLOOKUP(Table7[[#This Row],[Product_ID]],Table4_2[#All],6,FALSE)</f>
        <v>185</v>
      </c>
      <c r="S1408" t="s">
        <v>1776</v>
      </c>
      <c r="T1408" t="str">
        <f>VLOOKUP(Table7[[#This Row],[Store_ID]],Table5[#All],2,FALSE)</f>
        <v>Benson-Elliott</v>
      </c>
      <c r="U1408" t="str">
        <f>VLOOKUP(Table7[[#This Row],[Store_ID]],Table5[#All],3,FALSE)</f>
        <v>East</v>
      </c>
      <c r="V1408" t="str">
        <f>VLOOKUP(Table7[[#This Row],[Store_ID]],Table5[#All],4,FALSE)</f>
        <v>Port Josephberg</v>
      </c>
      <c r="W1408" t="str">
        <f>VLOOKUP(Table7[[#This Row],[Store_ID]],Table5[#All],5,FALSE)</f>
        <v>Online</v>
      </c>
      <c r="X1408">
        <v>3</v>
      </c>
      <c r="Y1408">
        <v>676.77</v>
      </c>
      <c r="Z1408">
        <v>0.17</v>
      </c>
      <c r="AA1408" t="s">
        <v>1826</v>
      </c>
      <c r="AB1408">
        <v>1685.1573000000001</v>
      </c>
    </row>
    <row r="1409" spans="1:28" x14ac:dyDescent="0.25">
      <c r="A1409" t="s">
        <v>3233</v>
      </c>
      <c r="B1409" s="2">
        <v>45638</v>
      </c>
      <c r="C1409" t="s">
        <v>713</v>
      </c>
      <c r="D1409" t="str">
        <f>VLOOKUP(Table7[[#This Row],[Customer_ID]],Table1[#All],2,FALSE)</f>
        <v>George Davis</v>
      </c>
      <c r="E1409">
        <f t="shared" si="64"/>
        <v>12</v>
      </c>
      <c r="F1409">
        <f t="shared" si="65"/>
        <v>12</v>
      </c>
      <c r="G1409">
        <f t="shared" si="66"/>
        <v>2024</v>
      </c>
      <c r="H1409">
        <f>VLOOKUP(Table7[[#This Row],[Customer_ID]],Table1[#All],3,FALSE)</f>
        <v>50</v>
      </c>
      <c r="I1409" t="str">
        <f>VLOOKUP(Table7[[#This Row],[Customer_ID]],Table1[#All],4,FALSE)</f>
        <v>Female</v>
      </c>
      <c r="J1409" t="str">
        <f>VLOOKUP(Table7[[#This Row],[Customer_ID]],Table1[#All],5,FALSE)</f>
        <v xml:space="preserve">    lake lisa</v>
      </c>
      <c r="K1409" t="str">
        <f>VLOOKUP(Table7[[#This Row],[Customer_ID]],Table1[#All],6,FALSE)</f>
        <v>Massachusetts</v>
      </c>
      <c r="L1409" t="str">
        <f>VLOOKUP(Table7[[#This Row],[Customer_ID]],Table1[#All],7,FALSE)</f>
        <v>usa</v>
      </c>
      <c r="M1409" t="str">
        <f>VLOOKUP(Table7[[#This Row],[Customer_ID]],Table1[#All],8,FALSE)</f>
        <v>Bronze</v>
      </c>
      <c r="N1409" t="s">
        <v>1560</v>
      </c>
      <c r="O1409" t="str">
        <f>VLOOKUP(Table7[[#This Row],[Product_ID]],Table4_2[#All],3,FALSE)</f>
        <v>Home</v>
      </c>
      <c r="P1409" t="str">
        <f>VLOOKUP(Table7[[#This Row],[Product_ID]],Table4_2[#All],4,FALSE)</f>
        <v>Lighting</v>
      </c>
      <c r="Q1409">
        <f>VLOOKUP(Table7[[#This Row],[Product_ID]],Table4_2[#All],5,FALSE)</f>
        <v>218.86</v>
      </c>
      <c r="R1409">
        <f>VLOOKUP(Table7[[#This Row],[Product_ID]],Table4_2[#All],6,FALSE)</f>
        <v>170</v>
      </c>
      <c r="S1409" t="s">
        <v>1804</v>
      </c>
      <c r="T1409" t="str">
        <f>VLOOKUP(Table7[[#This Row],[Store_ID]],Table5[#All],2,FALSE)</f>
        <v>Frederick-Wright</v>
      </c>
      <c r="U1409" t="str">
        <f>VLOOKUP(Table7[[#This Row],[Store_ID]],Table5[#All],3,FALSE)</f>
        <v>West</v>
      </c>
      <c r="V1409" t="str">
        <f>VLOOKUP(Table7[[#This Row],[Store_ID]],Table5[#All],4,FALSE)</f>
        <v>New Jimmymouth</v>
      </c>
      <c r="W1409" t="str">
        <f>VLOOKUP(Table7[[#This Row],[Store_ID]],Table5[#All],5,FALSE)</f>
        <v>Flagship</v>
      </c>
      <c r="X1409">
        <v>2</v>
      </c>
      <c r="Y1409">
        <v>362.7</v>
      </c>
      <c r="Z1409">
        <v>0.09</v>
      </c>
      <c r="AA1409" t="s">
        <v>1824</v>
      </c>
      <c r="AB1409">
        <v>660.11400000000003</v>
      </c>
    </row>
    <row r="1410" spans="1:28" x14ac:dyDescent="0.25">
      <c r="A1410" t="s">
        <v>3234</v>
      </c>
      <c r="B1410" s="2">
        <v>45679</v>
      </c>
      <c r="C1410" t="s">
        <v>461</v>
      </c>
      <c r="D1410" t="str">
        <f>VLOOKUP(Table7[[#This Row],[Customer_ID]],Table1[#All],2,FALSE)</f>
        <v>Matthew Hanna</v>
      </c>
      <c r="E1410">
        <f t="shared" ref="E1410:E1473" si="67">DAY(B1410)</f>
        <v>22</v>
      </c>
      <c r="F1410">
        <f t="shared" ref="F1410:F1473" si="68">MONTH(B1410)</f>
        <v>1</v>
      </c>
      <c r="G1410">
        <f t="shared" ref="G1410:G1473" si="69">YEAR(B1410)</f>
        <v>2025</v>
      </c>
      <c r="H1410">
        <f>VLOOKUP(Table7[[#This Row],[Customer_ID]],Table1[#All],3,FALSE)</f>
        <v>33</v>
      </c>
      <c r="I1410" t="str">
        <f>VLOOKUP(Table7[[#This Row],[Customer_ID]],Table1[#All],4,FALSE)</f>
        <v>Female</v>
      </c>
      <c r="J1410" t="str">
        <f>VLOOKUP(Table7[[#This Row],[Customer_ID]],Table1[#All],5,FALSE)</f>
        <v>Gonzalezbury</v>
      </c>
      <c r="K1410" t="str">
        <f>VLOOKUP(Table7[[#This Row],[Customer_ID]],Table1[#All],6,FALSE)</f>
        <v>Michigan</v>
      </c>
      <c r="L1410" t="str">
        <f>VLOOKUP(Table7[[#This Row],[Customer_ID]],Table1[#All],7,FALSE)</f>
        <v>USA</v>
      </c>
      <c r="M1410" t="str">
        <f>VLOOKUP(Table7[[#This Row],[Customer_ID]],Table1[#All],8,FALSE)</f>
        <v>Platinum</v>
      </c>
      <c r="N1410" t="s">
        <v>1574</v>
      </c>
      <c r="O1410" t="str">
        <f>VLOOKUP(Table7[[#This Row],[Product_ID]],Table4_2[#All],3,FALSE)</f>
        <v>Electronics</v>
      </c>
      <c r="P1410" t="str">
        <f>VLOOKUP(Table7[[#This Row],[Product_ID]],Table4_2[#All],4,FALSE)</f>
        <v>Accessories</v>
      </c>
      <c r="Q1410">
        <f>VLOOKUP(Table7[[#This Row],[Product_ID]],Table4_2[#All],5,FALSE)</f>
        <v>242.23</v>
      </c>
      <c r="R1410">
        <f>VLOOKUP(Table7[[#This Row],[Product_ID]],Table4_2[#All],6,FALSE)</f>
        <v>453</v>
      </c>
      <c r="S1410" t="s">
        <v>1761</v>
      </c>
      <c r="T1410" t="str">
        <f>VLOOKUP(Table7[[#This Row],[Store_ID]],Table5[#All],2,FALSE)</f>
        <v>Black-Horn</v>
      </c>
      <c r="U1410" t="str">
        <f>VLOOKUP(Table7[[#This Row],[Store_ID]],Table5[#All],3,FALSE)</f>
        <v>South</v>
      </c>
      <c r="V1410" t="str">
        <f>VLOOKUP(Table7[[#This Row],[Store_ID]],Table5[#All],4,FALSE)</f>
        <v>North Nancyview</v>
      </c>
      <c r="W1410" t="str">
        <f>VLOOKUP(Table7[[#This Row],[Store_ID]],Table5[#All],5,FALSE)</f>
        <v>Outlet</v>
      </c>
      <c r="X1410">
        <v>1</v>
      </c>
      <c r="Y1410">
        <v>908.5</v>
      </c>
      <c r="Z1410">
        <v>0.2</v>
      </c>
      <c r="AA1410" t="s">
        <v>1829</v>
      </c>
      <c r="AB1410">
        <v>726.80000000000007</v>
      </c>
    </row>
    <row r="1411" spans="1:28" x14ac:dyDescent="0.25">
      <c r="A1411" t="s">
        <v>3235</v>
      </c>
      <c r="B1411" s="2">
        <v>45296</v>
      </c>
      <c r="C1411" t="s">
        <v>247</v>
      </c>
      <c r="D1411" t="str">
        <f>VLOOKUP(Table7[[#This Row],[Customer_ID]],Table1[#All],2,FALSE)</f>
        <v>Amber Mcclain</v>
      </c>
      <c r="E1411">
        <f t="shared" si="67"/>
        <v>5</v>
      </c>
      <c r="F1411">
        <f t="shared" si="68"/>
        <v>1</v>
      </c>
      <c r="G1411">
        <f t="shared" si="69"/>
        <v>2024</v>
      </c>
      <c r="H1411">
        <f>VLOOKUP(Table7[[#This Row],[Customer_ID]],Table1[#All],3,FALSE)</f>
        <v>58</v>
      </c>
      <c r="I1411" t="str">
        <f>VLOOKUP(Table7[[#This Row],[Customer_ID]],Table1[#All],4,FALSE)</f>
        <v>Male</v>
      </c>
      <c r="J1411" t="str">
        <f>VLOOKUP(Table7[[#This Row],[Customer_ID]],Table1[#All],5,FALSE)</f>
        <v>Brendaburgh</v>
      </c>
      <c r="K1411" t="str">
        <f>VLOOKUP(Table7[[#This Row],[Customer_ID]],Table1[#All],6,FALSE)</f>
        <v>Florida</v>
      </c>
      <c r="L1411" t="str">
        <f>VLOOKUP(Table7[[#This Row],[Customer_ID]],Table1[#All],7,FALSE)</f>
        <v>USA</v>
      </c>
      <c r="M1411" t="str">
        <f>VLOOKUP(Table7[[#This Row],[Customer_ID]],Table1[#All],8,FALSE)</f>
        <v>Silver</v>
      </c>
      <c r="N1411" t="s">
        <v>1598</v>
      </c>
      <c r="O1411" t="str">
        <f>VLOOKUP(Table7[[#This Row],[Product_ID]],Table4_2[#All],3,FALSE)</f>
        <v>Clothing</v>
      </c>
      <c r="P1411" t="str">
        <f>VLOOKUP(Table7[[#This Row],[Product_ID]],Table4_2[#All],4,FALSE)</f>
        <v>Accessories</v>
      </c>
      <c r="Q1411">
        <f>VLOOKUP(Table7[[#This Row],[Product_ID]],Table4_2[#All],5,FALSE)</f>
        <v>174.02</v>
      </c>
      <c r="R1411">
        <f>VLOOKUP(Table7[[#This Row],[Product_ID]],Table4_2[#All],6,FALSE)</f>
        <v>268</v>
      </c>
      <c r="S1411" t="s">
        <v>1801</v>
      </c>
      <c r="T1411" t="str">
        <f>VLOOKUP(Table7[[#This Row],[Store_ID]],Table5[#All],2,FALSE)</f>
        <v>Shelton PLC</v>
      </c>
      <c r="U1411" t="str">
        <f>VLOOKUP(Table7[[#This Row],[Store_ID]],Table5[#All],3,FALSE)</f>
        <v>North</v>
      </c>
      <c r="V1411" t="str">
        <f>VLOOKUP(Table7[[#This Row],[Store_ID]],Table5[#All],4,FALSE)</f>
        <v>East Jenniferstad</v>
      </c>
      <c r="W1411" t="str">
        <f>VLOOKUP(Table7[[#This Row],[Store_ID]],Table5[#All],5,FALSE)</f>
        <v>Flagship</v>
      </c>
      <c r="X1411">
        <v>2</v>
      </c>
      <c r="Y1411">
        <v>795.37</v>
      </c>
      <c r="Z1411">
        <v>0.2</v>
      </c>
      <c r="AA1411" t="s">
        <v>1829</v>
      </c>
      <c r="AB1411">
        <v>1272.5920000000001</v>
      </c>
    </row>
    <row r="1412" spans="1:28" x14ac:dyDescent="0.25">
      <c r="A1412" t="s">
        <v>3236</v>
      </c>
      <c r="B1412" s="2">
        <v>45760</v>
      </c>
      <c r="C1412" t="s">
        <v>487</v>
      </c>
      <c r="D1412" t="str">
        <f>VLOOKUP(Table7[[#This Row],[Customer_ID]],Table1[#All],2,FALSE)</f>
        <v>Justin Cross</v>
      </c>
      <c r="E1412">
        <f t="shared" si="67"/>
        <v>13</v>
      </c>
      <c r="F1412">
        <f t="shared" si="68"/>
        <v>4</v>
      </c>
      <c r="G1412">
        <f t="shared" si="69"/>
        <v>2025</v>
      </c>
      <c r="H1412">
        <f>VLOOKUP(Table7[[#This Row],[Customer_ID]],Table1[#All],3,FALSE)</f>
        <v>62</v>
      </c>
      <c r="I1412" t="str">
        <f>VLOOKUP(Table7[[#This Row],[Customer_ID]],Table1[#All],4,FALSE)</f>
        <v>Female</v>
      </c>
      <c r="J1412" t="str">
        <f>VLOOKUP(Table7[[#This Row],[Customer_ID]],Table1[#All],5,FALSE)</f>
        <v>North Anthonychester</v>
      </c>
      <c r="K1412" t="str">
        <f>VLOOKUP(Table7[[#This Row],[Customer_ID]],Table1[#All],6,FALSE)</f>
        <v>Nevada</v>
      </c>
      <c r="L1412" t="str">
        <f>VLOOKUP(Table7[[#This Row],[Customer_ID]],Table1[#All],7,FALSE)</f>
        <v>USA</v>
      </c>
      <c r="M1412" t="str">
        <f>VLOOKUP(Table7[[#This Row],[Customer_ID]],Table1[#All],8,FALSE)</f>
        <v>Bronze</v>
      </c>
      <c r="N1412" t="s">
        <v>1618</v>
      </c>
      <c r="O1412" t="str">
        <f>VLOOKUP(Table7[[#This Row],[Product_ID]],Table4_2[#All],3,FALSE)</f>
        <v>Home</v>
      </c>
      <c r="P1412" t="str">
        <f>VLOOKUP(Table7[[#This Row],[Product_ID]],Table4_2[#All],4,FALSE)</f>
        <v>Lighting</v>
      </c>
      <c r="Q1412">
        <f>VLOOKUP(Table7[[#This Row],[Product_ID]],Table4_2[#All],5,FALSE)</f>
        <v>382.22</v>
      </c>
      <c r="R1412">
        <f>VLOOKUP(Table7[[#This Row],[Product_ID]],Table4_2[#All],6,FALSE)</f>
        <v>329</v>
      </c>
      <c r="S1412" t="s">
        <v>1769</v>
      </c>
      <c r="T1412" t="str">
        <f>VLOOKUP(Table7[[#This Row],[Store_ID]],Table5[#All],2,FALSE)</f>
        <v>Alexander Group</v>
      </c>
      <c r="U1412" t="str">
        <f>VLOOKUP(Table7[[#This Row],[Store_ID]],Table5[#All],3,FALSE)</f>
        <v>South</v>
      </c>
      <c r="V1412" t="str">
        <f>VLOOKUP(Table7[[#This Row],[Store_ID]],Table5[#All],4,FALSE)</f>
        <v>Port Sharon</v>
      </c>
      <c r="W1412" t="str">
        <f>VLOOKUP(Table7[[#This Row],[Store_ID]],Table5[#All],5,FALSE)</f>
        <v>Online</v>
      </c>
      <c r="X1412">
        <v>2</v>
      </c>
      <c r="Y1412">
        <v>326.85000000000002</v>
      </c>
      <c r="Z1412">
        <v>0.17</v>
      </c>
      <c r="AA1412" t="s">
        <v>1829</v>
      </c>
      <c r="AB1412">
        <v>542.57100000000003</v>
      </c>
    </row>
    <row r="1413" spans="1:28" x14ac:dyDescent="0.25">
      <c r="A1413" t="s">
        <v>3237</v>
      </c>
      <c r="B1413" s="2">
        <v>45603</v>
      </c>
      <c r="C1413" t="s">
        <v>1098</v>
      </c>
      <c r="D1413" t="str">
        <f>VLOOKUP(Table7[[#This Row],[Customer_ID]],Table1[#All],2,FALSE)</f>
        <v>Charles Miller</v>
      </c>
      <c r="E1413">
        <f t="shared" si="67"/>
        <v>7</v>
      </c>
      <c r="F1413">
        <f t="shared" si="68"/>
        <v>11</v>
      </c>
      <c r="G1413">
        <f t="shared" si="69"/>
        <v>2024</v>
      </c>
      <c r="H1413">
        <f>VLOOKUP(Table7[[#This Row],[Customer_ID]],Table1[#All],3,FALSE)</f>
        <v>26</v>
      </c>
      <c r="I1413" t="str">
        <f>VLOOKUP(Table7[[#This Row],[Customer_ID]],Table1[#All],4,FALSE)</f>
        <v>Male</v>
      </c>
      <c r="J1413" t="str">
        <f>VLOOKUP(Table7[[#This Row],[Customer_ID]],Table1[#All],5,FALSE)</f>
        <v>Lake Allisonborough</v>
      </c>
      <c r="K1413" t="str">
        <f>VLOOKUP(Table7[[#This Row],[Customer_ID]],Table1[#All],6,FALSE)</f>
        <v>Iowa</v>
      </c>
      <c r="L1413" t="str">
        <f>VLOOKUP(Table7[[#This Row],[Customer_ID]],Table1[#All],7,FALSE)</f>
        <v>USA</v>
      </c>
      <c r="M1413" t="str">
        <f>VLOOKUP(Table7[[#This Row],[Customer_ID]],Table1[#All],8,FALSE)</f>
        <v>Silver</v>
      </c>
      <c r="N1413" t="s">
        <v>1660</v>
      </c>
      <c r="O1413" t="str">
        <f>VLOOKUP(Table7[[#This Row],[Product_ID]],Table4_2[#All],3,FALSE)</f>
        <v>Home</v>
      </c>
      <c r="P1413" t="str">
        <f>VLOOKUP(Table7[[#This Row],[Product_ID]],Table4_2[#All],4,FALSE)</f>
        <v>Decor</v>
      </c>
      <c r="Q1413">
        <f>VLOOKUP(Table7[[#This Row],[Product_ID]],Table4_2[#All],5,FALSE)</f>
        <v>461.47</v>
      </c>
      <c r="R1413">
        <f>VLOOKUP(Table7[[#This Row],[Product_ID]],Table4_2[#All],6,FALSE)</f>
        <v>190</v>
      </c>
      <c r="S1413" t="s">
        <v>1799</v>
      </c>
      <c r="T1413" t="str">
        <f>VLOOKUP(Table7[[#This Row],[Store_ID]],Table5[#All],2,FALSE)</f>
        <v>Mcdonald Inc</v>
      </c>
      <c r="U1413" t="str">
        <f>VLOOKUP(Table7[[#This Row],[Store_ID]],Table5[#All],3,FALSE)</f>
        <v>South</v>
      </c>
      <c r="V1413" t="str">
        <f>VLOOKUP(Table7[[#This Row],[Store_ID]],Table5[#All],4,FALSE)</f>
        <v>Christopherland</v>
      </c>
      <c r="W1413" t="str">
        <f>VLOOKUP(Table7[[#This Row],[Store_ID]],Table5[#All],5,FALSE)</f>
        <v>Outlet</v>
      </c>
      <c r="X1413">
        <v>3</v>
      </c>
      <c r="Y1413">
        <v>169.43</v>
      </c>
      <c r="Z1413">
        <v>0.19</v>
      </c>
      <c r="AA1413" t="s">
        <v>1824</v>
      </c>
      <c r="AB1413">
        <v>411.71490000000011</v>
      </c>
    </row>
    <row r="1414" spans="1:28" x14ac:dyDescent="0.25">
      <c r="A1414" t="s">
        <v>3238</v>
      </c>
      <c r="B1414" s="2">
        <v>45413</v>
      </c>
      <c r="C1414" t="s">
        <v>544</v>
      </c>
      <c r="D1414" t="str">
        <f>VLOOKUP(Table7[[#This Row],[Customer_ID]],Table1[#All],2,FALSE)</f>
        <v>Joseph Jones</v>
      </c>
      <c r="E1414">
        <f t="shared" si="67"/>
        <v>1</v>
      </c>
      <c r="F1414">
        <f t="shared" si="68"/>
        <v>5</v>
      </c>
      <c r="G1414">
        <f t="shared" si="69"/>
        <v>2024</v>
      </c>
      <c r="H1414">
        <f>VLOOKUP(Table7[[#This Row],[Customer_ID]],Table1[#All],3,FALSE)</f>
        <v>21</v>
      </c>
      <c r="I1414" t="str">
        <f>VLOOKUP(Table7[[#This Row],[Customer_ID]],Table1[#All],4,FALSE)</f>
        <v>Male</v>
      </c>
      <c r="J1414" t="str">
        <f>VLOOKUP(Table7[[#This Row],[Customer_ID]],Table1[#All],5,FALSE)</f>
        <v>North Matthew</v>
      </c>
      <c r="K1414" t="str">
        <f>VLOOKUP(Table7[[#This Row],[Customer_ID]],Table1[#All],6,FALSE)</f>
        <v>Illinois</v>
      </c>
      <c r="L1414" t="str">
        <f>VLOOKUP(Table7[[#This Row],[Customer_ID]],Table1[#All],7,FALSE)</f>
        <v>USA</v>
      </c>
      <c r="M1414" t="str">
        <f>VLOOKUP(Table7[[#This Row],[Customer_ID]],Table1[#All],8,FALSE)</f>
        <v>Bronze</v>
      </c>
      <c r="N1414" t="s">
        <v>1714</v>
      </c>
      <c r="O1414" t="str">
        <f>VLOOKUP(Table7[[#This Row],[Product_ID]],Table4_2[#All],3,FALSE)</f>
        <v>Beauty</v>
      </c>
      <c r="P1414" t="str">
        <f>VLOOKUP(Table7[[#This Row],[Product_ID]],Table4_2[#All],4,FALSE)</f>
        <v>Skincare</v>
      </c>
      <c r="Q1414">
        <f>VLOOKUP(Table7[[#This Row],[Product_ID]],Table4_2[#All],5,FALSE)</f>
        <v>250.41615384615383</v>
      </c>
      <c r="R1414">
        <f>VLOOKUP(Table7[[#This Row],[Product_ID]],Table4_2[#All],6,FALSE)</f>
        <v>159</v>
      </c>
      <c r="S1414" t="s">
        <v>1776</v>
      </c>
      <c r="T1414" t="str">
        <f>VLOOKUP(Table7[[#This Row],[Store_ID]],Table5[#All],2,FALSE)</f>
        <v>Benson-Elliott</v>
      </c>
      <c r="U1414" t="str">
        <f>VLOOKUP(Table7[[#This Row],[Store_ID]],Table5[#All],3,FALSE)</f>
        <v>East</v>
      </c>
      <c r="V1414" t="str">
        <f>VLOOKUP(Table7[[#This Row],[Store_ID]],Table5[#All],4,FALSE)</f>
        <v>Port Josephberg</v>
      </c>
      <c r="W1414" t="str">
        <f>VLOOKUP(Table7[[#This Row],[Store_ID]],Table5[#All],5,FALSE)</f>
        <v>Online</v>
      </c>
      <c r="X1414">
        <v>1</v>
      </c>
      <c r="Y1414">
        <v>254.47</v>
      </c>
      <c r="Z1414">
        <v>0.1</v>
      </c>
      <c r="AA1414" t="s">
        <v>1824</v>
      </c>
      <c r="AB1414">
        <v>229.023</v>
      </c>
    </row>
    <row r="1415" spans="1:28" x14ac:dyDescent="0.25">
      <c r="A1415" t="s">
        <v>3239</v>
      </c>
      <c r="B1415" s="2">
        <v>45506</v>
      </c>
      <c r="C1415" t="s">
        <v>1298</v>
      </c>
      <c r="D1415" t="str">
        <f>VLOOKUP(Table7[[#This Row],[Customer_ID]],Table1[#All],2,FALSE)</f>
        <v>Luke Parks</v>
      </c>
      <c r="E1415">
        <f t="shared" si="67"/>
        <v>2</v>
      </c>
      <c r="F1415">
        <f t="shared" si="68"/>
        <v>8</v>
      </c>
      <c r="G1415">
        <f t="shared" si="69"/>
        <v>2024</v>
      </c>
      <c r="H1415">
        <f>VLOOKUP(Table7[[#This Row],[Customer_ID]],Table1[#All],3,FALSE)</f>
        <v>60</v>
      </c>
      <c r="I1415" t="str">
        <f>VLOOKUP(Table7[[#This Row],[Customer_ID]],Table1[#All],4,FALSE)</f>
        <v>Female</v>
      </c>
      <c r="J1415" t="str">
        <f>VLOOKUP(Table7[[#This Row],[Customer_ID]],Table1[#All],5,FALSE)</f>
        <v>West Mario</v>
      </c>
      <c r="K1415" t="str">
        <f>VLOOKUP(Table7[[#This Row],[Customer_ID]],Table1[#All],6,FALSE)</f>
        <v>New Hampshire</v>
      </c>
      <c r="L1415" t="str">
        <f>VLOOKUP(Table7[[#This Row],[Customer_ID]],Table1[#All],7,FALSE)</f>
        <v>USA</v>
      </c>
      <c r="M1415" t="str">
        <f>VLOOKUP(Table7[[#This Row],[Customer_ID]],Table1[#All],8,FALSE)</f>
        <v>Silver</v>
      </c>
      <c r="N1415" t="s">
        <v>1598</v>
      </c>
      <c r="O1415" t="str">
        <f>VLOOKUP(Table7[[#This Row],[Product_ID]],Table4_2[#All],3,FALSE)</f>
        <v>Clothing</v>
      </c>
      <c r="P1415" t="str">
        <f>VLOOKUP(Table7[[#This Row],[Product_ID]],Table4_2[#All],4,FALSE)</f>
        <v>Accessories</v>
      </c>
      <c r="Q1415">
        <f>VLOOKUP(Table7[[#This Row],[Product_ID]],Table4_2[#All],5,FALSE)</f>
        <v>174.02</v>
      </c>
      <c r="R1415">
        <f>VLOOKUP(Table7[[#This Row],[Product_ID]],Table4_2[#All],6,FALSE)</f>
        <v>268</v>
      </c>
      <c r="S1415" t="s">
        <v>1804</v>
      </c>
      <c r="T1415" t="str">
        <f>VLOOKUP(Table7[[#This Row],[Store_ID]],Table5[#All],2,FALSE)</f>
        <v>Frederick-Wright</v>
      </c>
      <c r="U1415" t="str">
        <f>VLOOKUP(Table7[[#This Row],[Store_ID]],Table5[#All],3,FALSE)</f>
        <v>West</v>
      </c>
      <c r="V1415" t="str">
        <f>VLOOKUP(Table7[[#This Row],[Store_ID]],Table5[#All],4,FALSE)</f>
        <v>New Jimmymouth</v>
      </c>
      <c r="W1415" t="str">
        <f>VLOOKUP(Table7[[#This Row],[Store_ID]],Table5[#All],5,FALSE)</f>
        <v>Flagship</v>
      </c>
      <c r="X1415">
        <v>4</v>
      </c>
      <c r="Y1415">
        <v>627.73</v>
      </c>
      <c r="Z1415">
        <v>0.11</v>
      </c>
      <c r="AA1415" t="s">
        <v>1829</v>
      </c>
      <c r="AB1415">
        <v>2234.7188000000001</v>
      </c>
    </row>
    <row r="1416" spans="1:28" x14ac:dyDescent="0.25">
      <c r="A1416" t="s">
        <v>3240</v>
      </c>
      <c r="B1416" s="2">
        <v>45394</v>
      </c>
      <c r="C1416" t="s">
        <v>1160</v>
      </c>
      <c r="D1416" t="str">
        <f>VLOOKUP(Table7[[#This Row],[Customer_ID]],Table1[#All],2,FALSE)</f>
        <v>Michael Garner</v>
      </c>
      <c r="E1416">
        <f t="shared" si="67"/>
        <v>12</v>
      </c>
      <c r="F1416">
        <f t="shared" si="68"/>
        <v>4</v>
      </c>
      <c r="G1416">
        <f t="shared" si="69"/>
        <v>2024</v>
      </c>
      <c r="H1416">
        <f>VLOOKUP(Table7[[#This Row],[Customer_ID]],Table1[#All],3,FALSE)</f>
        <v>21</v>
      </c>
      <c r="I1416" t="str">
        <f>VLOOKUP(Table7[[#This Row],[Customer_ID]],Table1[#All],4,FALSE)</f>
        <v>Female</v>
      </c>
      <c r="J1416" t="str">
        <f>VLOOKUP(Table7[[#This Row],[Customer_ID]],Table1[#All],5,FALSE)</f>
        <v>Port Crystal</v>
      </c>
      <c r="K1416" t="str">
        <f>VLOOKUP(Table7[[#This Row],[Customer_ID]],Table1[#All],6,FALSE)</f>
        <v>New Hampshire</v>
      </c>
      <c r="L1416" t="str">
        <f>VLOOKUP(Table7[[#This Row],[Customer_ID]],Table1[#All],7,FALSE)</f>
        <v>USA</v>
      </c>
      <c r="M1416" t="str">
        <f>VLOOKUP(Table7[[#This Row],[Customer_ID]],Table1[#All],8,FALSE)</f>
        <v>Platinum</v>
      </c>
      <c r="N1416" t="s">
        <v>1610</v>
      </c>
      <c r="O1416" t="str">
        <f>VLOOKUP(Table7[[#This Row],[Product_ID]],Table4_2[#All],3,FALSE)</f>
        <v>Sports</v>
      </c>
      <c r="P1416" t="str">
        <f>VLOOKUP(Table7[[#This Row],[Product_ID]],Table4_2[#All],4,FALSE)</f>
        <v>Team Sports</v>
      </c>
      <c r="Q1416">
        <f>VLOOKUP(Table7[[#This Row],[Product_ID]],Table4_2[#All],5,FALSE)</f>
        <v>204.39</v>
      </c>
      <c r="R1416">
        <f>VLOOKUP(Table7[[#This Row],[Product_ID]],Table4_2[#All],6,FALSE)</f>
        <v>281</v>
      </c>
      <c r="S1416" t="s">
        <v>1813</v>
      </c>
      <c r="T1416" t="str">
        <f>VLOOKUP(Table7[[#This Row],[Store_ID]],Table5[#All],2,FALSE)</f>
        <v>Mann-Austin</v>
      </c>
      <c r="U1416" t="str">
        <f>VLOOKUP(Table7[[#This Row],[Store_ID]],Table5[#All],3,FALSE)</f>
        <v>East</v>
      </c>
      <c r="V1416" t="str">
        <f>VLOOKUP(Table7[[#This Row],[Store_ID]],Table5[#All],4,FALSE)</f>
        <v>Vasquezborough</v>
      </c>
      <c r="W1416" t="str">
        <f>VLOOKUP(Table7[[#This Row],[Store_ID]],Table5[#All],5,FALSE)</f>
        <v>Online</v>
      </c>
      <c r="X1416">
        <v>4</v>
      </c>
      <c r="Y1416">
        <v>327.25</v>
      </c>
      <c r="Z1416">
        <v>0.13</v>
      </c>
      <c r="AA1416" t="s">
        <v>1829</v>
      </c>
      <c r="AB1416">
        <v>1138.83</v>
      </c>
    </row>
    <row r="1417" spans="1:28" x14ac:dyDescent="0.25">
      <c r="A1417" t="s">
        <v>3241</v>
      </c>
      <c r="B1417" s="2">
        <v>45755</v>
      </c>
      <c r="C1417" t="s">
        <v>490</v>
      </c>
      <c r="D1417" t="str">
        <f>VLOOKUP(Table7[[#This Row],[Customer_ID]],Table1[#All],2,FALSE)</f>
        <v>Cameron Simpson</v>
      </c>
      <c r="E1417">
        <f t="shared" si="67"/>
        <v>8</v>
      </c>
      <c r="F1417">
        <f t="shared" si="68"/>
        <v>4</v>
      </c>
      <c r="G1417">
        <f t="shared" si="69"/>
        <v>2025</v>
      </c>
      <c r="H1417">
        <f>VLOOKUP(Table7[[#This Row],[Customer_ID]],Table1[#All],3,FALSE)</f>
        <v>46</v>
      </c>
      <c r="I1417" t="str">
        <f>VLOOKUP(Table7[[#This Row],[Customer_ID]],Table1[#All],4,FALSE)</f>
        <v>Male</v>
      </c>
      <c r="J1417" t="str">
        <f>VLOOKUP(Table7[[#This Row],[Customer_ID]],Table1[#All],5,FALSE)</f>
        <v>Michaelfort</v>
      </c>
      <c r="K1417" t="str">
        <f>VLOOKUP(Table7[[#This Row],[Customer_ID]],Table1[#All],6,FALSE)</f>
        <v>Indiana</v>
      </c>
      <c r="L1417" t="str">
        <f>VLOOKUP(Table7[[#This Row],[Customer_ID]],Table1[#All],7,FALSE)</f>
        <v>USA</v>
      </c>
      <c r="M1417" t="str">
        <f>VLOOKUP(Table7[[#This Row],[Customer_ID]],Table1[#All],8,FALSE)</f>
        <v>Platinum</v>
      </c>
      <c r="N1417" t="s">
        <v>1666</v>
      </c>
      <c r="O1417" t="str">
        <f>VLOOKUP(Table7[[#This Row],[Product_ID]],Table4_2[#All],3,FALSE)</f>
        <v>Beauty</v>
      </c>
      <c r="P1417" t="str">
        <f>VLOOKUP(Table7[[#This Row],[Product_ID]],Table4_2[#All],4,FALSE)</f>
        <v>Haircare</v>
      </c>
      <c r="Q1417">
        <f>VLOOKUP(Table7[[#This Row],[Product_ID]],Table4_2[#All],5,FALSE)</f>
        <v>17.309999999999999</v>
      </c>
      <c r="R1417">
        <f>VLOOKUP(Table7[[#This Row],[Product_ID]],Table4_2[#All],6,FALSE)</f>
        <v>399</v>
      </c>
      <c r="S1417" t="s">
        <v>1792</v>
      </c>
      <c r="T1417" t="str">
        <f>VLOOKUP(Table7[[#This Row],[Store_ID]],Table5[#All],2,FALSE)</f>
        <v>Aguirre-Keller</v>
      </c>
      <c r="U1417" t="str">
        <f>VLOOKUP(Table7[[#This Row],[Store_ID]],Table5[#All],3,FALSE)</f>
        <v>South</v>
      </c>
      <c r="V1417" t="str">
        <f>VLOOKUP(Table7[[#This Row],[Store_ID]],Table5[#All],4,FALSE)</f>
        <v>Lake Michael</v>
      </c>
      <c r="W1417" t="str">
        <f>VLOOKUP(Table7[[#This Row],[Store_ID]],Table5[#All],5,FALSE)</f>
        <v>Online</v>
      </c>
      <c r="X1417">
        <v>4</v>
      </c>
      <c r="Y1417">
        <v>511.43</v>
      </c>
      <c r="Z1417">
        <v>0.18</v>
      </c>
      <c r="AA1417" t="s">
        <v>1829</v>
      </c>
      <c r="AB1417">
        <v>1677.4903999999999</v>
      </c>
    </row>
    <row r="1418" spans="1:28" x14ac:dyDescent="0.25">
      <c r="A1418" t="s">
        <v>3242</v>
      </c>
      <c r="B1418" s="2">
        <v>45473</v>
      </c>
      <c r="C1418" t="s">
        <v>550</v>
      </c>
      <c r="D1418" t="str">
        <f>VLOOKUP(Table7[[#This Row],[Customer_ID]],Table1[#All],2,FALSE)</f>
        <v>Jason Wheeler</v>
      </c>
      <c r="E1418">
        <f t="shared" si="67"/>
        <v>30</v>
      </c>
      <c r="F1418">
        <f t="shared" si="68"/>
        <v>6</v>
      </c>
      <c r="G1418">
        <f t="shared" si="69"/>
        <v>2024</v>
      </c>
      <c r="H1418">
        <f>VLOOKUP(Table7[[#This Row],[Customer_ID]],Table1[#All],3,FALSE)</f>
        <v>47</v>
      </c>
      <c r="I1418" t="str">
        <f>VLOOKUP(Table7[[#This Row],[Customer_ID]],Table1[#All],4,FALSE)</f>
        <v>Female</v>
      </c>
      <c r="J1418" t="str">
        <f>VLOOKUP(Table7[[#This Row],[Customer_ID]],Table1[#All],5,FALSE)</f>
        <v>Carolview</v>
      </c>
      <c r="K1418" t="str">
        <f>VLOOKUP(Table7[[#This Row],[Customer_ID]],Table1[#All],6,FALSE)</f>
        <v>Illinois</v>
      </c>
      <c r="L1418" t="str">
        <f>VLOOKUP(Table7[[#This Row],[Customer_ID]],Table1[#All],7,FALSE)</f>
        <v>USA</v>
      </c>
      <c r="M1418" t="str">
        <f>VLOOKUP(Table7[[#This Row],[Customer_ID]],Table1[#All],8,FALSE)</f>
        <v>Platinum</v>
      </c>
      <c r="N1418" t="s">
        <v>1674</v>
      </c>
      <c r="O1418" t="str">
        <f>VLOOKUP(Table7[[#This Row],[Product_ID]],Table4_2[#All],3,FALSE)</f>
        <v>Beauty</v>
      </c>
      <c r="P1418" t="str">
        <f>VLOOKUP(Table7[[#This Row],[Product_ID]],Table4_2[#All],4,FALSE)</f>
        <v>Skincare</v>
      </c>
      <c r="Q1418">
        <f>VLOOKUP(Table7[[#This Row],[Product_ID]],Table4_2[#All],5,FALSE)</f>
        <v>266.86</v>
      </c>
      <c r="R1418">
        <f>VLOOKUP(Table7[[#This Row],[Product_ID]],Table4_2[#All],6,FALSE)</f>
        <v>458</v>
      </c>
      <c r="S1418" t="s">
        <v>1807</v>
      </c>
      <c r="T1418" t="str">
        <f>VLOOKUP(Table7[[#This Row],[Store_ID]],Table5[#All],2,FALSE)</f>
        <v>Holloway Ltd</v>
      </c>
      <c r="U1418" t="str">
        <f>VLOOKUP(Table7[[#This Row],[Store_ID]],Table5[#All],3,FALSE)</f>
        <v>North</v>
      </c>
      <c r="V1418" t="str">
        <f>VLOOKUP(Table7[[#This Row],[Store_ID]],Table5[#All],4,FALSE)</f>
        <v>Bensonhaven</v>
      </c>
      <c r="W1418" t="str">
        <f>VLOOKUP(Table7[[#This Row],[Store_ID]],Table5[#All],5,FALSE)</f>
        <v>Flagship</v>
      </c>
      <c r="X1418">
        <v>4</v>
      </c>
      <c r="Y1418">
        <v>194.67</v>
      </c>
      <c r="Z1418">
        <v>0.23</v>
      </c>
      <c r="AA1418" t="s">
        <v>1826</v>
      </c>
      <c r="AB1418">
        <v>599.58359999999993</v>
      </c>
    </row>
    <row r="1419" spans="1:28" x14ac:dyDescent="0.25">
      <c r="A1419" t="s">
        <v>3243</v>
      </c>
      <c r="B1419" s="2">
        <v>45304</v>
      </c>
      <c r="C1419" t="s">
        <v>221</v>
      </c>
      <c r="D1419" t="str">
        <f>VLOOKUP(Table7[[#This Row],[Customer_ID]],Table1[#All],2,FALSE)</f>
        <v>Alyssa Vargas</v>
      </c>
      <c r="E1419">
        <f t="shared" si="67"/>
        <v>13</v>
      </c>
      <c r="F1419">
        <f t="shared" si="68"/>
        <v>1</v>
      </c>
      <c r="G1419">
        <f t="shared" si="69"/>
        <v>2024</v>
      </c>
      <c r="H1419">
        <f>VLOOKUP(Table7[[#This Row],[Customer_ID]],Table1[#All],3,FALSE)</f>
        <v>53</v>
      </c>
      <c r="I1419" t="str">
        <f>VLOOKUP(Table7[[#This Row],[Customer_ID]],Table1[#All],4,FALSE)</f>
        <v>Male</v>
      </c>
      <c r="J1419" t="str">
        <f>VLOOKUP(Table7[[#This Row],[Customer_ID]],Table1[#All],5,FALSE)</f>
        <v>New Kathrynland</v>
      </c>
      <c r="K1419" t="str">
        <f>VLOOKUP(Table7[[#This Row],[Customer_ID]],Table1[#All],6,FALSE)</f>
        <v>Montana</v>
      </c>
      <c r="L1419" t="str">
        <f>VLOOKUP(Table7[[#This Row],[Customer_ID]],Table1[#All],7,FALSE)</f>
        <v>USA</v>
      </c>
      <c r="M1419" t="str">
        <f>VLOOKUP(Table7[[#This Row],[Customer_ID]],Table1[#All],8,FALSE)</f>
        <v>Platinum</v>
      </c>
      <c r="N1419" t="s">
        <v>1594</v>
      </c>
      <c r="O1419" t="str">
        <f>VLOOKUP(Table7[[#This Row],[Product_ID]],Table4_2[#All],3,FALSE)</f>
        <v>Clothing</v>
      </c>
      <c r="P1419" t="str">
        <f>VLOOKUP(Table7[[#This Row],[Product_ID]],Table4_2[#All],4,FALSE)</f>
        <v>Tops</v>
      </c>
      <c r="Q1419">
        <f>VLOOKUP(Table7[[#This Row],[Product_ID]],Table4_2[#All],5,FALSE)</f>
        <v>265.73266666666666</v>
      </c>
      <c r="R1419">
        <f>VLOOKUP(Table7[[#This Row],[Product_ID]],Table4_2[#All],6,FALSE)</f>
        <v>360</v>
      </c>
      <c r="S1419" t="s">
        <v>1757</v>
      </c>
      <c r="T1419" t="str">
        <f>VLOOKUP(Table7[[#This Row],[Store_ID]],Table5[#All],2,FALSE)</f>
        <v>Martinez, Adkins and Johnson</v>
      </c>
      <c r="U1419" t="str">
        <f>VLOOKUP(Table7[[#This Row],[Store_ID]],Table5[#All],3,FALSE)</f>
        <v>North</v>
      </c>
      <c r="V1419" t="str">
        <f>VLOOKUP(Table7[[#This Row],[Store_ID]],Table5[#All],4,FALSE)</f>
        <v>Danielmouth</v>
      </c>
      <c r="W1419" t="str">
        <f>VLOOKUP(Table7[[#This Row],[Store_ID]],Table5[#All],5,FALSE)</f>
        <v>Flagship</v>
      </c>
      <c r="X1419">
        <v>2</v>
      </c>
      <c r="Y1419">
        <v>54.51</v>
      </c>
      <c r="Z1419">
        <v>7.0000000000000007E-2</v>
      </c>
      <c r="AA1419" t="s">
        <v>1824</v>
      </c>
      <c r="AB1419">
        <v>101.3886</v>
      </c>
    </row>
    <row r="1420" spans="1:28" x14ac:dyDescent="0.25">
      <c r="A1420" t="s">
        <v>3244</v>
      </c>
      <c r="B1420" s="2">
        <v>45557</v>
      </c>
      <c r="C1420" t="s">
        <v>278</v>
      </c>
      <c r="D1420" t="str">
        <f>VLOOKUP(Table7[[#This Row],[Customer_ID]],Table1[#All],2,FALSE)</f>
        <v>Nathan Campbell</v>
      </c>
      <c r="E1420">
        <f t="shared" si="67"/>
        <v>22</v>
      </c>
      <c r="F1420">
        <f t="shared" si="68"/>
        <v>9</v>
      </c>
      <c r="G1420">
        <f t="shared" si="69"/>
        <v>2024</v>
      </c>
      <c r="H1420">
        <f>VLOOKUP(Table7[[#This Row],[Customer_ID]],Table1[#All],3,FALSE)</f>
        <v>37</v>
      </c>
      <c r="I1420" t="str">
        <f>VLOOKUP(Table7[[#This Row],[Customer_ID]],Table1[#All],4,FALSE)</f>
        <v>Male</v>
      </c>
      <c r="J1420" t="str">
        <f>VLOOKUP(Table7[[#This Row],[Customer_ID]],Table1[#All],5,FALSE)</f>
        <v>Rodrigueztown</v>
      </c>
      <c r="K1420" t="str">
        <f>VLOOKUP(Table7[[#This Row],[Customer_ID]],Table1[#All],6,FALSE)</f>
        <v>Oklahoma</v>
      </c>
      <c r="L1420" t="str">
        <f>VLOOKUP(Table7[[#This Row],[Customer_ID]],Table1[#All],7,FALSE)</f>
        <v>USA</v>
      </c>
      <c r="M1420" t="str">
        <f>VLOOKUP(Table7[[#This Row],[Customer_ID]],Table1[#All],8,FALSE)</f>
        <v>Gold</v>
      </c>
      <c r="N1420" t="s">
        <v>1672</v>
      </c>
      <c r="O1420" t="str">
        <f>VLOOKUP(Table7[[#This Row],[Product_ID]],Table4_2[#All],3,FALSE)</f>
        <v>Electronics</v>
      </c>
      <c r="P1420" t="str">
        <f>VLOOKUP(Table7[[#This Row],[Product_ID]],Table4_2[#All],4,FALSE)</f>
        <v>Computer</v>
      </c>
      <c r="Q1420">
        <f>VLOOKUP(Table7[[#This Row],[Product_ID]],Table4_2[#All],5,FALSE)</f>
        <v>86.42</v>
      </c>
      <c r="R1420">
        <f>VLOOKUP(Table7[[#This Row],[Product_ID]],Table4_2[#All],6,FALSE)</f>
        <v>222</v>
      </c>
      <c r="S1420" t="s">
        <v>1792</v>
      </c>
      <c r="T1420" t="str">
        <f>VLOOKUP(Table7[[#This Row],[Store_ID]],Table5[#All],2,FALSE)</f>
        <v>Aguirre-Keller</v>
      </c>
      <c r="U1420" t="str">
        <f>VLOOKUP(Table7[[#This Row],[Store_ID]],Table5[#All],3,FALSE)</f>
        <v>South</v>
      </c>
      <c r="V1420" t="str">
        <f>VLOOKUP(Table7[[#This Row],[Store_ID]],Table5[#All],4,FALSE)</f>
        <v>Lake Michael</v>
      </c>
      <c r="W1420" t="str">
        <f>VLOOKUP(Table7[[#This Row],[Store_ID]],Table5[#All],5,FALSE)</f>
        <v>Online</v>
      </c>
      <c r="X1420">
        <v>4</v>
      </c>
      <c r="Y1420">
        <v>964</v>
      </c>
      <c r="Z1420">
        <v>0.14000000000000001</v>
      </c>
      <c r="AA1420" t="s">
        <v>1826</v>
      </c>
      <c r="AB1420">
        <v>3316.16</v>
      </c>
    </row>
    <row r="1421" spans="1:28" x14ac:dyDescent="0.25">
      <c r="A1421" t="s">
        <v>3245</v>
      </c>
      <c r="B1421" s="2">
        <v>45527</v>
      </c>
      <c r="C1421" t="s">
        <v>157</v>
      </c>
      <c r="D1421" t="str">
        <f>VLOOKUP(Table7[[#This Row],[Customer_ID]],Table1[#All],2,FALSE)</f>
        <v>Eric Vega</v>
      </c>
      <c r="E1421">
        <f t="shared" si="67"/>
        <v>23</v>
      </c>
      <c r="F1421">
        <f t="shared" si="68"/>
        <v>8</v>
      </c>
      <c r="G1421">
        <f t="shared" si="69"/>
        <v>2024</v>
      </c>
      <c r="H1421">
        <f>VLOOKUP(Table7[[#This Row],[Customer_ID]],Table1[#All],3,FALSE)</f>
        <v>50</v>
      </c>
      <c r="I1421" t="str">
        <f>VLOOKUP(Table7[[#This Row],[Customer_ID]],Table1[#All],4,FALSE)</f>
        <v>Male</v>
      </c>
      <c r="J1421" t="str">
        <f>VLOOKUP(Table7[[#This Row],[Customer_ID]],Table1[#All],5,FALSE)</f>
        <v>Williamsonland</v>
      </c>
      <c r="K1421" t="str">
        <f>VLOOKUP(Table7[[#This Row],[Customer_ID]],Table1[#All],6,FALSE)</f>
        <v>Kansas</v>
      </c>
      <c r="L1421" t="str">
        <f>VLOOKUP(Table7[[#This Row],[Customer_ID]],Table1[#All],7,FALSE)</f>
        <v>USA</v>
      </c>
      <c r="M1421" t="str">
        <f>VLOOKUP(Table7[[#This Row],[Customer_ID]],Table1[#All],8,FALSE)</f>
        <v>Gold</v>
      </c>
      <c r="N1421" t="s">
        <v>1726</v>
      </c>
      <c r="O1421" t="str">
        <f>VLOOKUP(Table7[[#This Row],[Product_ID]],Table4_2[#All],3,FALSE)</f>
        <v>Beauty</v>
      </c>
      <c r="P1421" t="str">
        <f>VLOOKUP(Table7[[#This Row],[Product_ID]],Table4_2[#All],4,FALSE)</f>
        <v>Makeup</v>
      </c>
      <c r="Q1421">
        <f>VLOOKUP(Table7[[#This Row],[Product_ID]],Table4_2[#All],5,FALSE)</f>
        <v>183.04</v>
      </c>
      <c r="R1421">
        <f>VLOOKUP(Table7[[#This Row],[Product_ID]],Table4_2[#All],6,FALSE)</f>
        <v>457</v>
      </c>
      <c r="S1421" t="s">
        <v>1769</v>
      </c>
      <c r="T1421" t="str">
        <f>VLOOKUP(Table7[[#This Row],[Store_ID]],Table5[#All],2,FALSE)</f>
        <v>Alexander Group</v>
      </c>
      <c r="U1421" t="str">
        <f>VLOOKUP(Table7[[#This Row],[Store_ID]],Table5[#All],3,FALSE)</f>
        <v>South</v>
      </c>
      <c r="V1421" t="str">
        <f>VLOOKUP(Table7[[#This Row],[Store_ID]],Table5[#All],4,FALSE)</f>
        <v>Port Sharon</v>
      </c>
      <c r="W1421" t="str">
        <f>VLOOKUP(Table7[[#This Row],[Store_ID]],Table5[#All],5,FALSE)</f>
        <v>Online</v>
      </c>
      <c r="X1421">
        <v>1</v>
      </c>
      <c r="Y1421">
        <v>170.12</v>
      </c>
      <c r="Z1421">
        <v>0.26</v>
      </c>
      <c r="AA1421" t="s">
        <v>1826</v>
      </c>
      <c r="AB1421">
        <v>125.8888</v>
      </c>
    </row>
    <row r="1422" spans="1:28" x14ac:dyDescent="0.25">
      <c r="A1422" t="s">
        <v>3246</v>
      </c>
      <c r="B1422" s="2">
        <v>45875</v>
      </c>
      <c r="C1422" t="s">
        <v>511</v>
      </c>
      <c r="D1422" t="str">
        <f>VLOOKUP(Table7[[#This Row],[Customer_ID]],Table1[#All],2,FALSE)</f>
        <v>Patrick Roberts</v>
      </c>
      <c r="E1422">
        <f t="shared" si="67"/>
        <v>6</v>
      </c>
      <c r="F1422">
        <f t="shared" si="68"/>
        <v>8</v>
      </c>
      <c r="G1422">
        <f t="shared" si="69"/>
        <v>2025</v>
      </c>
      <c r="H1422">
        <f>VLOOKUP(Table7[[#This Row],[Customer_ID]],Table1[#All],3,FALSE)</f>
        <v>41</v>
      </c>
      <c r="I1422" t="str">
        <f>VLOOKUP(Table7[[#This Row],[Customer_ID]],Table1[#All],4,FALSE)</f>
        <v>Female</v>
      </c>
      <c r="J1422" t="str">
        <f>VLOOKUP(Table7[[#This Row],[Customer_ID]],Table1[#All],5,FALSE)</f>
        <v>Jaredville</v>
      </c>
      <c r="K1422" t="str">
        <f>VLOOKUP(Table7[[#This Row],[Customer_ID]],Table1[#All],6,FALSE)</f>
        <v>Missouri</v>
      </c>
      <c r="L1422" t="str">
        <f>VLOOKUP(Table7[[#This Row],[Customer_ID]],Table1[#All],7,FALSE)</f>
        <v>USA</v>
      </c>
      <c r="M1422" t="str">
        <f>VLOOKUP(Table7[[#This Row],[Customer_ID]],Table1[#All],8,FALSE)</f>
        <v>Platinum</v>
      </c>
      <c r="N1422" t="s">
        <v>1654</v>
      </c>
      <c r="O1422" t="str">
        <f>VLOOKUP(Table7[[#This Row],[Product_ID]],Table4_2[#All],3,FALSE)</f>
        <v>Clothing</v>
      </c>
      <c r="P1422" t="str">
        <f>VLOOKUP(Table7[[#This Row],[Product_ID]],Table4_2[#All],4,FALSE)</f>
        <v>Bottoms</v>
      </c>
      <c r="Q1422">
        <f>VLOOKUP(Table7[[#This Row],[Product_ID]],Table4_2[#All],5,FALSE)</f>
        <v>386.56</v>
      </c>
      <c r="R1422">
        <f>VLOOKUP(Table7[[#This Row],[Product_ID]],Table4_2[#All],6,FALSE)</f>
        <v>125</v>
      </c>
      <c r="S1422" t="s">
        <v>1813</v>
      </c>
      <c r="T1422" t="str">
        <f>VLOOKUP(Table7[[#This Row],[Store_ID]],Table5[#All],2,FALSE)</f>
        <v>Mann-Austin</v>
      </c>
      <c r="U1422" t="str">
        <f>VLOOKUP(Table7[[#This Row],[Store_ID]],Table5[#All],3,FALSE)</f>
        <v>East</v>
      </c>
      <c r="V1422" t="str">
        <f>VLOOKUP(Table7[[#This Row],[Store_ID]],Table5[#All],4,FALSE)</f>
        <v>Vasquezborough</v>
      </c>
      <c r="W1422" t="str">
        <f>VLOOKUP(Table7[[#This Row],[Store_ID]],Table5[#All],5,FALSE)</f>
        <v>Online</v>
      </c>
      <c r="X1422">
        <v>2</v>
      </c>
      <c r="Y1422">
        <v>664.5</v>
      </c>
      <c r="Z1422">
        <v>0.23</v>
      </c>
      <c r="AA1422" t="s">
        <v>1824</v>
      </c>
      <c r="AB1422">
        <v>1023.33</v>
      </c>
    </row>
    <row r="1423" spans="1:28" x14ac:dyDescent="0.25">
      <c r="A1423" t="s">
        <v>3247</v>
      </c>
      <c r="B1423" s="2">
        <v>45936</v>
      </c>
      <c r="C1423" t="s">
        <v>1160</v>
      </c>
      <c r="D1423" t="str">
        <f>VLOOKUP(Table7[[#This Row],[Customer_ID]],Table1[#All],2,FALSE)</f>
        <v>Michael Garner</v>
      </c>
      <c r="E1423">
        <f t="shared" si="67"/>
        <v>6</v>
      </c>
      <c r="F1423">
        <f t="shared" si="68"/>
        <v>10</v>
      </c>
      <c r="G1423">
        <f t="shared" si="69"/>
        <v>2025</v>
      </c>
      <c r="H1423">
        <f>VLOOKUP(Table7[[#This Row],[Customer_ID]],Table1[#All],3,FALSE)</f>
        <v>21</v>
      </c>
      <c r="I1423" t="str">
        <f>VLOOKUP(Table7[[#This Row],[Customer_ID]],Table1[#All],4,FALSE)</f>
        <v>Female</v>
      </c>
      <c r="J1423" t="str">
        <f>VLOOKUP(Table7[[#This Row],[Customer_ID]],Table1[#All],5,FALSE)</f>
        <v>Port Crystal</v>
      </c>
      <c r="K1423" t="str">
        <f>VLOOKUP(Table7[[#This Row],[Customer_ID]],Table1[#All],6,FALSE)</f>
        <v>New Hampshire</v>
      </c>
      <c r="L1423" t="str">
        <f>VLOOKUP(Table7[[#This Row],[Customer_ID]],Table1[#All],7,FALSE)</f>
        <v>USA</v>
      </c>
      <c r="M1423" t="str">
        <f>VLOOKUP(Table7[[#This Row],[Customer_ID]],Table1[#All],8,FALSE)</f>
        <v>Platinum</v>
      </c>
      <c r="N1423" t="s">
        <v>1638</v>
      </c>
      <c r="O1423" t="str">
        <f>VLOOKUP(Table7[[#This Row],[Product_ID]],Table4_2[#All],3,FALSE)</f>
        <v>Sports</v>
      </c>
      <c r="P1423" t="str">
        <f>VLOOKUP(Table7[[#This Row],[Product_ID]],Table4_2[#All],4,FALSE)</f>
        <v>Team Sports</v>
      </c>
      <c r="Q1423">
        <f>VLOOKUP(Table7[[#This Row],[Product_ID]],Table4_2[#All],5,FALSE)</f>
        <v>318.91000000000003</v>
      </c>
      <c r="R1423">
        <f>VLOOKUP(Table7[[#This Row],[Product_ID]],Table4_2[#All],6,FALSE)</f>
        <v>114</v>
      </c>
      <c r="S1423" t="s">
        <v>1789</v>
      </c>
      <c r="T1423" t="str">
        <f>VLOOKUP(Table7[[#This Row],[Store_ID]],Table5[#All],2,FALSE)</f>
        <v>Hill, Wagner and Ballard</v>
      </c>
      <c r="U1423" t="str">
        <f>VLOOKUP(Table7[[#This Row],[Store_ID]],Table5[#All],3,FALSE)</f>
        <v>East</v>
      </c>
      <c r="V1423" t="str">
        <f>VLOOKUP(Table7[[#This Row],[Store_ID]],Table5[#All],4,FALSE)</f>
        <v>East Davidville</v>
      </c>
      <c r="W1423" t="str">
        <f>VLOOKUP(Table7[[#This Row],[Store_ID]],Table5[#All],5,FALSE)</f>
        <v>Online</v>
      </c>
      <c r="X1423">
        <v>4</v>
      </c>
      <c r="Y1423">
        <v>557.51</v>
      </c>
      <c r="Z1423">
        <v>0.11</v>
      </c>
      <c r="AA1423" t="s">
        <v>1824</v>
      </c>
      <c r="AB1423">
        <v>1984.7356</v>
      </c>
    </row>
    <row r="1424" spans="1:28" x14ac:dyDescent="0.25">
      <c r="A1424" t="s">
        <v>3248</v>
      </c>
      <c r="B1424" s="2">
        <v>45807</v>
      </c>
      <c r="C1424" t="s">
        <v>1238</v>
      </c>
      <c r="D1424" t="str">
        <f>VLOOKUP(Table7[[#This Row],[Customer_ID]],Table1[#All],2,FALSE)</f>
        <v>Charles Norman PhD</v>
      </c>
      <c r="E1424">
        <f t="shared" si="67"/>
        <v>30</v>
      </c>
      <c r="F1424">
        <f t="shared" si="68"/>
        <v>5</v>
      </c>
      <c r="G1424">
        <f t="shared" si="69"/>
        <v>2025</v>
      </c>
      <c r="H1424">
        <f>VLOOKUP(Table7[[#This Row],[Customer_ID]],Table1[#All],3,FALSE)</f>
        <v>62</v>
      </c>
      <c r="I1424" t="str">
        <f>VLOOKUP(Table7[[#This Row],[Customer_ID]],Table1[#All],4,FALSE)</f>
        <v>Female</v>
      </c>
      <c r="J1424" t="str">
        <f>VLOOKUP(Table7[[#This Row],[Customer_ID]],Table1[#All],5,FALSE)</f>
        <v>East Jennifer</v>
      </c>
      <c r="K1424" t="str">
        <f>VLOOKUP(Table7[[#This Row],[Customer_ID]],Table1[#All],6,FALSE)</f>
        <v>Kansas</v>
      </c>
      <c r="L1424" t="str">
        <f>VLOOKUP(Table7[[#This Row],[Customer_ID]],Table1[#All],7,FALSE)</f>
        <v>USA</v>
      </c>
      <c r="M1424" t="str">
        <f>VLOOKUP(Table7[[#This Row],[Customer_ID]],Table1[#All],8,FALSE)</f>
        <v>Platinum</v>
      </c>
      <c r="N1424" t="s">
        <v>1728</v>
      </c>
      <c r="O1424" t="str">
        <f>VLOOKUP(Table7[[#This Row],[Product_ID]],Table4_2[#All],3,FALSE)</f>
        <v>Electronics</v>
      </c>
      <c r="P1424" t="str">
        <f>VLOOKUP(Table7[[#This Row],[Product_ID]],Table4_2[#All],4,FALSE)</f>
        <v>Accessories</v>
      </c>
      <c r="Q1424">
        <f>VLOOKUP(Table7[[#This Row],[Product_ID]],Table4_2[#All],5,FALSE)</f>
        <v>340.14</v>
      </c>
      <c r="R1424">
        <f>VLOOKUP(Table7[[#This Row],[Product_ID]],Table4_2[#All],6,FALSE)</f>
        <v>361</v>
      </c>
      <c r="S1424" t="s">
        <v>1757</v>
      </c>
      <c r="T1424" t="str">
        <f>VLOOKUP(Table7[[#This Row],[Store_ID]],Table5[#All],2,FALSE)</f>
        <v>Martinez, Adkins and Johnson</v>
      </c>
      <c r="U1424" t="str">
        <f>VLOOKUP(Table7[[#This Row],[Store_ID]],Table5[#All],3,FALSE)</f>
        <v>North</v>
      </c>
      <c r="V1424" t="str">
        <f>VLOOKUP(Table7[[#This Row],[Store_ID]],Table5[#All],4,FALSE)</f>
        <v>Danielmouth</v>
      </c>
      <c r="W1424" t="str">
        <f>VLOOKUP(Table7[[#This Row],[Store_ID]],Table5[#All],5,FALSE)</f>
        <v>Flagship</v>
      </c>
      <c r="X1424">
        <v>2</v>
      </c>
      <c r="Y1424">
        <v>410</v>
      </c>
      <c r="Z1424">
        <v>0.13</v>
      </c>
      <c r="AA1424" t="s">
        <v>1829</v>
      </c>
      <c r="AB1424">
        <v>713.4</v>
      </c>
    </row>
    <row r="1425" spans="1:28" x14ac:dyDescent="0.25">
      <c r="A1425" t="s">
        <v>3249</v>
      </c>
      <c r="B1425" s="2">
        <v>45473</v>
      </c>
      <c r="C1425" t="s">
        <v>966</v>
      </c>
      <c r="D1425" t="str">
        <f>VLOOKUP(Table7[[#This Row],[Customer_ID]],Table1[#All],2,FALSE)</f>
        <v>Angela Robinson</v>
      </c>
      <c r="E1425">
        <f t="shared" si="67"/>
        <v>30</v>
      </c>
      <c r="F1425">
        <f t="shared" si="68"/>
        <v>6</v>
      </c>
      <c r="G1425">
        <f t="shared" si="69"/>
        <v>2024</v>
      </c>
      <c r="H1425">
        <f>VLOOKUP(Table7[[#This Row],[Customer_ID]],Table1[#All],3,FALSE)</f>
        <v>44</v>
      </c>
      <c r="I1425" t="str">
        <f>VLOOKUP(Table7[[#This Row],[Customer_ID]],Table1[#All],4,FALSE)</f>
        <v>Male</v>
      </c>
      <c r="J1425" t="str">
        <f>VLOOKUP(Table7[[#This Row],[Customer_ID]],Table1[#All],5,FALSE)</f>
        <v>New Nicholasstad</v>
      </c>
      <c r="K1425" t="str">
        <f>VLOOKUP(Table7[[#This Row],[Customer_ID]],Table1[#All],6,FALSE)</f>
        <v>Tennessee</v>
      </c>
      <c r="L1425" t="str">
        <f>VLOOKUP(Table7[[#This Row],[Customer_ID]],Table1[#All],7,FALSE)</f>
        <v>USA</v>
      </c>
      <c r="M1425" t="str">
        <f>VLOOKUP(Table7[[#This Row],[Customer_ID]],Table1[#All],8,FALSE)</f>
        <v>Platinum</v>
      </c>
      <c r="N1425" t="s">
        <v>1714</v>
      </c>
      <c r="O1425" t="str">
        <f>VLOOKUP(Table7[[#This Row],[Product_ID]],Table4_2[#All],3,FALSE)</f>
        <v>Beauty</v>
      </c>
      <c r="P1425" t="str">
        <f>VLOOKUP(Table7[[#This Row],[Product_ID]],Table4_2[#All],4,FALSE)</f>
        <v>Skincare</v>
      </c>
      <c r="Q1425">
        <f>VLOOKUP(Table7[[#This Row],[Product_ID]],Table4_2[#All],5,FALSE)</f>
        <v>250.41615384615383</v>
      </c>
      <c r="R1425">
        <f>VLOOKUP(Table7[[#This Row],[Product_ID]],Table4_2[#All],6,FALSE)</f>
        <v>159</v>
      </c>
      <c r="S1425" t="s">
        <v>1773</v>
      </c>
      <c r="T1425" t="str">
        <f>VLOOKUP(Table7[[#This Row],[Store_ID]],Table5[#All],2,FALSE)</f>
        <v>Gray Ltd</v>
      </c>
      <c r="U1425" t="str">
        <f>VLOOKUP(Table7[[#This Row],[Store_ID]],Table5[#All],3,FALSE)</f>
        <v>North</v>
      </c>
      <c r="V1425" t="str">
        <f>VLOOKUP(Table7[[#This Row],[Store_ID]],Table5[#All],4,FALSE)</f>
        <v>New Michaelchester</v>
      </c>
      <c r="W1425" t="str">
        <f>VLOOKUP(Table7[[#This Row],[Store_ID]],Table5[#All],5,FALSE)</f>
        <v>Outlet</v>
      </c>
      <c r="X1425">
        <v>2</v>
      </c>
      <c r="Y1425">
        <v>879.93</v>
      </c>
      <c r="Z1425">
        <v>0.28999999999999998</v>
      </c>
      <c r="AA1425" t="s">
        <v>1829</v>
      </c>
      <c r="AB1425">
        <v>1249.5006000000001</v>
      </c>
    </row>
    <row r="1426" spans="1:28" x14ac:dyDescent="0.25">
      <c r="A1426" t="s">
        <v>3250</v>
      </c>
      <c r="B1426" s="2">
        <v>45664</v>
      </c>
      <c r="C1426" t="s">
        <v>40</v>
      </c>
      <c r="D1426" t="str">
        <f>VLOOKUP(Table7[[#This Row],[Customer_ID]],Table1[#All],2,FALSE)</f>
        <v>Daniel Boyd</v>
      </c>
      <c r="E1426">
        <f t="shared" si="67"/>
        <v>7</v>
      </c>
      <c r="F1426">
        <f t="shared" si="68"/>
        <v>1</v>
      </c>
      <c r="G1426">
        <f t="shared" si="69"/>
        <v>2025</v>
      </c>
      <c r="H1426">
        <f>VLOOKUP(Table7[[#This Row],[Customer_ID]],Table1[#All],3,FALSE)</f>
        <v>29</v>
      </c>
      <c r="I1426" t="str">
        <f>VLOOKUP(Table7[[#This Row],[Customer_ID]],Table1[#All],4,FALSE)</f>
        <v>Female</v>
      </c>
      <c r="J1426" t="str">
        <f>VLOOKUP(Table7[[#This Row],[Customer_ID]],Table1[#All],5,FALSE)</f>
        <v>West Pamelafurt</v>
      </c>
      <c r="K1426" t="str">
        <f>VLOOKUP(Table7[[#This Row],[Customer_ID]],Table1[#All],6,FALSE)</f>
        <v>West Virginia</v>
      </c>
      <c r="L1426" t="str">
        <f>VLOOKUP(Table7[[#This Row],[Customer_ID]],Table1[#All],7,FALSE)</f>
        <v>USA</v>
      </c>
      <c r="M1426" t="str">
        <f>VLOOKUP(Table7[[#This Row],[Customer_ID]],Table1[#All],8,FALSE)</f>
        <v>Bronze</v>
      </c>
      <c r="N1426" t="s">
        <v>1574</v>
      </c>
      <c r="O1426" t="str">
        <f>VLOOKUP(Table7[[#This Row],[Product_ID]],Table4_2[#All],3,FALSE)</f>
        <v>Electronics</v>
      </c>
      <c r="P1426" t="str">
        <f>VLOOKUP(Table7[[#This Row],[Product_ID]],Table4_2[#All],4,FALSE)</f>
        <v>Accessories</v>
      </c>
      <c r="Q1426">
        <f>VLOOKUP(Table7[[#This Row],[Product_ID]],Table4_2[#All],5,FALSE)</f>
        <v>242.23</v>
      </c>
      <c r="R1426">
        <f>VLOOKUP(Table7[[#This Row],[Product_ID]],Table4_2[#All],6,FALSE)</f>
        <v>453</v>
      </c>
      <c r="S1426" t="s">
        <v>1810</v>
      </c>
      <c r="T1426" t="str">
        <f>VLOOKUP(Table7[[#This Row],[Store_ID]],Table5[#All],2,FALSE)</f>
        <v>Guerrero-Schmitt</v>
      </c>
      <c r="U1426" t="str">
        <f>VLOOKUP(Table7[[#This Row],[Store_ID]],Table5[#All],3,FALSE)</f>
        <v>East</v>
      </c>
      <c r="V1426" t="str">
        <f>VLOOKUP(Table7[[#This Row],[Store_ID]],Table5[#All],4,FALSE)</f>
        <v>East Stevechester</v>
      </c>
      <c r="W1426" t="str">
        <f>VLOOKUP(Table7[[#This Row],[Store_ID]],Table5[#All],5,FALSE)</f>
        <v>Flagship</v>
      </c>
      <c r="X1426">
        <v>1</v>
      </c>
      <c r="Y1426">
        <v>350.58</v>
      </c>
      <c r="Z1426">
        <v>0.03</v>
      </c>
      <c r="AA1426" t="s">
        <v>1829</v>
      </c>
      <c r="AB1426">
        <v>340.06259999999997</v>
      </c>
    </row>
    <row r="1427" spans="1:28" x14ac:dyDescent="0.25">
      <c r="A1427" t="s">
        <v>3251</v>
      </c>
      <c r="B1427" s="2">
        <v>45633</v>
      </c>
      <c r="C1427" t="s">
        <v>1098</v>
      </c>
      <c r="D1427" t="str">
        <f>VLOOKUP(Table7[[#This Row],[Customer_ID]],Table1[#All],2,FALSE)</f>
        <v>Charles Miller</v>
      </c>
      <c r="E1427">
        <f t="shared" si="67"/>
        <v>7</v>
      </c>
      <c r="F1427">
        <f t="shared" si="68"/>
        <v>12</v>
      </c>
      <c r="G1427">
        <f t="shared" si="69"/>
        <v>2024</v>
      </c>
      <c r="H1427">
        <f>VLOOKUP(Table7[[#This Row],[Customer_ID]],Table1[#All],3,FALSE)</f>
        <v>26</v>
      </c>
      <c r="I1427" t="str">
        <f>VLOOKUP(Table7[[#This Row],[Customer_ID]],Table1[#All],4,FALSE)</f>
        <v>Male</v>
      </c>
      <c r="J1427" t="str">
        <f>VLOOKUP(Table7[[#This Row],[Customer_ID]],Table1[#All],5,FALSE)</f>
        <v>Lake Allisonborough</v>
      </c>
      <c r="K1427" t="str">
        <f>VLOOKUP(Table7[[#This Row],[Customer_ID]],Table1[#All],6,FALSE)</f>
        <v>Iowa</v>
      </c>
      <c r="L1427" t="str">
        <f>VLOOKUP(Table7[[#This Row],[Customer_ID]],Table1[#All],7,FALSE)</f>
        <v>USA</v>
      </c>
      <c r="M1427" t="str">
        <f>VLOOKUP(Table7[[#This Row],[Customer_ID]],Table1[#All],8,FALSE)</f>
        <v>Silver</v>
      </c>
      <c r="N1427" t="s">
        <v>1664</v>
      </c>
      <c r="O1427" t="str">
        <f>VLOOKUP(Table7[[#This Row],[Product_ID]],Table4_2[#All],3,FALSE)</f>
        <v>Clothing</v>
      </c>
      <c r="P1427" t="str">
        <f>VLOOKUP(Table7[[#This Row],[Product_ID]],Table4_2[#All],4,FALSE)</f>
        <v>Accessories</v>
      </c>
      <c r="Q1427">
        <f>VLOOKUP(Table7[[#This Row],[Product_ID]],Table4_2[#All],5,FALSE)</f>
        <v>113.83</v>
      </c>
      <c r="R1427">
        <f>VLOOKUP(Table7[[#This Row],[Product_ID]],Table4_2[#All],6,FALSE)</f>
        <v>485</v>
      </c>
      <c r="S1427" t="s">
        <v>1766</v>
      </c>
      <c r="T1427" t="str">
        <f>VLOOKUP(Table7[[#This Row],[Store_ID]],Table5[#All],2,FALSE)</f>
        <v>Johnson-Wright</v>
      </c>
      <c r="U1427" t="str">
        <f>VLOOKUP(Table7[[#This Row],[Store_ID]],Table5[#All],3,FALSE)</f>
        <v>North</v>
      </c>
      <c r="V1427" t="str">
        <f>VLOOKUP(Table7[[#This Row],[Store_ID]],Table5[#All],4,FALSE)</f>
        <v>Hoodberg</v>
      </c>
      <c r="W1427" t="str">
        <f>VLOOKUP(Table7[[#This Row],[Store_ID]],Table5[#All],5,FALSE)</f>
        <v>Outlet</v>
      </c>
      <c r="X1427">
        <v>4</v>
      </c>
      <c r="Y1427">
        <v>348.58</v>
      </c>
      <c r="Z1427">
        <v>0.16</v>
      </c>
      <c r="AA1427" t="s">
        <v>1824</v>
      </c>
      <c r="AB1427">
        <v>1171.2288000000001</v>
      </c>
    </row>
    <row r="1428" spans="1:28" x14ac:dyDescent="0.25">
      <c r="A1428" t="s">
        <v>3252</v>
      </c>
      <c r="B1428" s="2">
        <v>45548</v>
      </c>
      <c r="C1428" t="s">
        <v>1417</v>
      </c>
      <c r="D1428" t="str">
        <f>VLOOKUP(Table7[[#This Row],[Customer_ID]],Table1[#All],2,FALSE)</f>
        <v>John Perez</v>
      </c>
      <c r="E1428">
        <f t="shared" si="67"/>
        <v>13</v>
      </c>
      <c r="F1428">
        <f t="shared" si="68"/>
        <v>9</v>
      </c>
      <c r="G1428">
        <f t="shared" si="69"/>
        <v>2024</v>
      </c>
      <c r="H1428">
        <f>VLOOKUP(Table7[[#This Row],[Customer_ID]],Table1[#All],3,FALSE)</f>
        <v>29</v>
      </c>
      <c r="I1428" t="str">
        <f>VLOOKUP(Table7[[#This Row],[Customer_ID]],Table1[#All],4,FALSE)</f>
        <v>Female</v>
      </c>
      <c r="J1428" t="str">
        <f>VLOOKUP(Table7[[#This Row],[Customer_ID]],Table1[#All],5,FALSE)</f>
        <v>Brandontown</v>
      </c>
      <c r="K1428" t="str">
        <f>VLOOKUP(Table7[[#This Row],[Customer_ID]],Table1[#All],6,FALSE)</f>
        <v>South Carolina</v>
      </c>
      <c r="L1428" t="str">
        <f>VLOOKUP(Table7[[#This Row],[Customer_ID]],Table1[#All],7,FALSE)</f>
        <v>USA</v>
      </c>
      <c r="M1428" t="str">
        <f>VLOOKUP(Table7[[#This Row],[Customer_ID]],Table1[#All],8,FALSE)</f>
        <v>Gold</v>
      </c>
      <c r="N1428" t="s">
        <v>1598</v>
      </c>
      <c r="O1428" t="str">
        <f>VLOOKUP(Table7[[#This Row],[Product_ID]],Table4_2[#All],3,FALSE)</f>
        <v>Clothing</v>
      </c>
      <c r="P1428" t="str">
        <f>VLOOKUP(Table7[[#This Row],[Product_ID]],Table4_2[#All],4,FALSE)</f>
        <v>Accessories</v>
      </c>
      <c r="Q1428">
        <f>VLOOKUP(Table7[[#This Row],[Product_ID]],Table4_2[#All],5,FALSE)</f>
        <v>174.02</v>
      </c>
      <c r="R1428">
        <f>VLOOKUP(Table7[[#This Row],[Product_ID]],Table4_2[#All],6,FALSE)</f>
        <v>268</v>
      </c>
      <c r="S1428" t="s">
        <v>1766</v>
      </c>
      <c r="T1428" t="str">
        <f>VLOOKUP(Table7[[#This Row],[Store_ID]],Table5[#All],2,FALSE)</f>
        <v>Johnson-Wright</v>
      </c>
      <c r="U1428" t="str">
        <f>VLOOKUP(Table7[[#This Row],[Store_ID]],Table5[#All],3,FALSE)</f>
        <v>North</v>
      </c>
      <c r="V1428" t="str">
        <f>VLOOKUP(Table7[[#This Row],[Store_ID]],Table5[#All],4,FALSE)</f>
        <v>Hoodberg</v>
      </c>
      <c r="W1428" t="str">
        <f>VLOOKUP(Table7[[#This Row],[Store_ID]],Table5[#All],5,FALSE)</f>
        <v>Outlet</v>
      </c>
      <c r="X1428">
        <v>3</v>
      </c>
      <c r="Y1428">
        <v>247.66</v>
      </c>
      <c r="Z1428">
        <v>0.02</v>
      </c>
      <c r="AA1428" t="s">
        <v>1829</v>
      </c>
      <c r="AB1428">
        <v>728.12040000000002</v>
      </c>
    </row>
    <row r="1429" spans="1:28" x14ac:dyDescent="0.25">
      <c r="A1429" t="s">
        <v>3253</v>
      </c>
      <c r="B1429" s="2">
        <v>45244</v>
      </c>
      <c r="C1429" t="s">
        <v>1211</v>
      </c>
      <c r="D1429" t="str">
        <f>VLOOKUP(Table7[[#This Row],[Customer_ID]],Table1[#All],2,FALSE)</f>
        <v>Timothy Valenzuela</v>
      </c>
      <c r="E1429">
        <f t="shared" si="67"/>
        <v>14</v>
      </c>
      <c r="F1429">
        <f t="shared" si="68"/>
        <v>11</v>
      </c>
      <c r="G1429">
        <f t="shared" si="69"/>
        <v>2023</v>
      </c>
      <c r="H1429">
        <f>VLOOKUP(Table7[[#This Row],[Customer_ID]],Table1[#All],3,FALSE)</f>
        <v>53</v>
      </c>
      <c r="I1429" t="str">
        <f>VLOOKUP(Table7[[#This Row],[Customer_ID]],Table1[#All],4,FALSE)</f>
        <v>Male</v>
      </c>
      <c r="J1429" t="str">
        <f>VLOOKUP(Table7[[#This Row],[Customer_ID]],Table1[#All],5,FALSE)</f>
        <v>Stevensshire</v>
      </c>
      <c r="K1429" t="str">
        <f>VLOOKUP(Table7[[#This Row],[Customer_ID]],Table1[#All],6,FALSE)</f>
        <v>Missouri</v>
      </c>
      <c r="L1429" t="str">
        <f>VLOOKUP(Table7[[#This Row],[Customer_ID]],Table1[#All],7,FALSE)</f>
        <v>USA</v>
      </c>
      <c r="M1429" t="str">
        <f>VLOOKUP(Table7[[#This Row],[Customer_ID]],Table1[#All],8,FALSE)</f>
        <v>Platinum</v>
      </c>
      <c r="N1429" t="s">
        <v>1626</v>
      </c>
      <c r="O1429" t="str">
        <f>VLOOKUP(Table7[[#This Row],[Product_ID]],Table4_2[#All],3,FALSE)</f>
        <v>Electronics</v>
      </c>
      <c r="P1429" t="str">
        <f>VLOOKUP(Table7[[#This Row],[Product_ID]],Table4_2[#All],4,FALSE)</f>
        <v>Mobile</v>
      </c>
      <c r="Q1429">
        <f>VLOOKUP(Table7[[#This Row],[Product_ID]],Table4_2[#All],5,FALSE)</f>
        <v>326.06</v>
      </c>
      <c r="R1429">
        <f>VLOOKUP(Table7[[#This Row],[Product_ID]],Table4_2[#All],6,FALSE)</f>
        <v>301</v>
      </c>
      <c r="S1429" t="s">
        <v>1801</v>
      </c>
      <c r="T1429" t="str">
        <f>VLOOKUP(Table7[[#This Row],[Store_ID]],Table5[#All],2,FALSE)</f>
        <v>Shelton PLC</v>
      </c>
      <c r="U1429" t="str">
        <f>VLOOKUP(Table7[[#This Row],[Store_ID]],Table5[#All],3,FALSE)</f>
        <v>North</v>
      </c>
      <c r="V1429" t="str">
        <f>VLOOKUP(Table7[[#This Row],[Store_ID]],Table5[#All],4,FALSE)</f>
        <v>East Jenniferstad</v>
      </c>
      <c r="W1429" t="str">
        <f>VLOOKUP(Table7[[#This Row],[Store_ID]],Table5[#All],5,FALSE)</f>
        <v>Flagship</v>
      </c>
      <c r="X1429">
        <v>3</v>
      </c>
      <c r="Y1429">
        <v>836.27</v>
      </c>
      <c r="Z1429">
        <v>0.16</v>
      </c>
      <c r="AA1429" t="s">
        <v>1824</v>
      </c>
      <c r="AB1429">
        <v>2107.4004</v>
      </c>
    </row>
    <row r="1430" spans="1:28" x14ac:dyDescent="0.25">
      <c r="A1430" t="s">
        <v>3254</v>
      </c>
      <c r="B1430" s="2">
        <v>45753</v>
      </c>
      <c r="C1430" t="s">
        <v>640</v>
      </c>
      <c r="D1430" t="str">
        <f>VLOOKUP(Table7[[#This Row],[Customer_ID]],Table1[#All],2,FALSE)</f>
        <v>Anthony Garcia</v>
      </c>
      <c r="E1430">
        <f t="shared" si="67"/>
        <v>6</v>
      </c>
      <c r="F1430">
        <f t="shared" si="68"/>
        <v>4</v>
      </c>
      <c r="G1430">
        <f t="shared" si="69"/>
        <v>2025</v>
      </c>
      <c r="H1430">
        <f>VLOOKUP(Table7[[#This Row],[Customer_ID]],Table1[#All],3,FALSE)</f>
        <v>60</v>
      </c>
      <c r="I1430" t="str">
        <f>VLOOKUP(Table7[[#This Row],[Customer_ID]],Table1[#All],4,FALSE)</f>
        <v>Male</v>
      </c>
      <c r="J1430" t="str">
        <f>VLOOKUP(Table7[[#This Row],[Customer_ID]],Table1[#All],5,FALSE)</f>
        <v>Taraberg</v>
      </c>
      <c r="K1430" t="str">
        <f>VLOOKUP(Table7[[#This Row],[Customer_ID]],Table1[#All],6,FALSE)</f>
        <v>Arizona</v>
      </c>
      <c r="L1430" t="str">
        <f>VLOOKUP(Table7[[#This Row],[Customer_ID]],Table1[#All],7,FALSE)</f>
        <v>USA</v>
      </c>
      <c r="M1430" t="str">
        <f>VLOOKUP(Table7[[#This Row],[Customer_ID]],Table1[#All],8,FALSE)</f>
        <v>Silver</v>
      </c>
      <c r="N1430" t="s">
        <v>1576</v>
      </c>
      <c r="O1430" t="str">
        <f>VLOOKUP(Table7[[#This Row],[Product_ID]],Table4_2[#All],3,FALSE)</f>
        <v>Home</v>
      </c>
      <c r="P1430" t="str">
        <f>VLOOKUP(Table7[[#This Row],[Product_ID]],Table4_2[#All],4,FALSE)</f>
        <v>Decor</v>
      </c>
      <c r="Q1430">
        <f>VLOOKUP(Table7[[#This Row],[Product_ID]],Table4_2[#All],5,FALSE)</f>
        <v>48.01</v>
      </c>
      <c r="R1430">
        <f>VLOOKUP(Table7[[#This Row],[Product_ID]],Table4_2[#All],6,FALSE)</f>
        <v>439</v>
      </c>
      <c r="S1430" t="s">
        <v>1789</v>
      </c>
      <c r="T1430" t="str">
        <f>VLOOKUP(Table7[[#This Row],[Store_ID]],Table5[#All],2,FALSE)</f>
        <v>Hill, Wagner and Ballard</v>
      </c>
      <c r="U1430" t="str">
        <f>VLOOKUP(Table7[[#This Row],[Store_ID]],Table5[#All],3,FALSE)</f>
        <v>East</v>
      </c>
      <c r="V1430" t="str">
        <f>VLOOKUP(Table7[[#This Row],[Store_ID]],Table5[#All],4,FALSE)</f>
        <v>East Davidville</v>
      </c>
      <c r="W1430" t="str">
        <f>VLOOKUP(Table7[[#This Row],[Store_ID]],Table5[#All],5,FALSE)</f>
        <v>Online</v>
      </c>
      <c r="X1430">
        <v>3</v>
      </c>
      <c r="Y1430">
        <v>696.74</v>
      </c>
      <c r="Z1430">
        <v>0.13</v>
      </c>
      <c r="AA1430" t="s">
        <v>1829</v>
      </c>
      <c r="AB1430">
        <v>1818.4914000000001</v>
      </c>
    </row>
    <row r="1431" spans="1:28" x14ac:dyDescent="0.25">
      <c r="A1431" t="s">
        <v>3255</v>
      </c>
      <c r="B1431" s="2">
        <v>45804</v>
      </c>
      <c r="C1431" t="s">
        <v>785</v>
      </c>
      <c r="D1431" t="str">
        <f>VLOOKUP(Table7[[#This Row],[Customer_ID]],Table1[#All],2,FALSE)</f>
        <v>Laura Soto</v>
      </c>
      <c r="E1431">
        <f t="shared" si="67"/>
        <v>27</v>
      </c>
      <c r="F1431">
        <f t="shared" si="68"/>
        <v>5</v>
      </c>
      <c r="G1431">
        <f t="shared" si="69"/>
        <v>2025</v>
      </c>
      <c r="H1431">
        <f>VLOOKUP(Table7[[#This Row],[Customer_ID]],Table1[#All],3,FALSE)</f>
        <v>57</v>
      </c>
      <c r="I1431" t="str">
        <f>VLOOKUP(Table7[[#This Row],[Customer_ID]],Table1[#All],4,FALSE)</f>
        <v>Female</v>
      </c>
      <c r="J1431" t="str">
        <f>VLOOKUP(Table7[[#This Row],[Customer_ID]],Table1[#All],5,FALSE)</f>
        <v>Rodriguezton</v>
      </c>
      <c r="K1431" t="str">
        <f>VLOOKUP(Table7[[#This Row],[Customer_ID]],Table1[#All],6,FALSE)</f>
        <v>Michigan</v>
      </c>
      <c r="L1431" t="str">
        <f>VLOOKUP(Table7[[#This Row],[Customer_ID]],Table1[#All],7,FALSE)</f>
        <v>USA</v>
      </c>
      <c r="M1431" t="str">
        <f>VLOOKUP(Table7[[#This Row],[Customer_ID]],Table1[#All],8,FALSE)</f>
        <v>Platinum</v>
      </c>
      <c r="N1431" t="s">
        <v>1736</v>
      </c>
      <c r="O1431" t="str">
        <f>VLOOKUP(Table7[[#This Row],[Product_ID]],Table4_2[#All],3,FALSE)</f>
        <v>Beauty</v>
      </c>
      <c r="P1431" t="str">
        <f>VLOOKUP(Table7[[#This Row],[Product_ID]],Table4_2[#All],4,FALSE)</f>
        <v>Skincare</v>
      </c>
      <c r="Q1431">
        <f>VLOOKUP(Table7[[#This Row],[Product_ID]],Table4_2[#All],5,FALSE)</f>
        <v>358.47</v>
      </c>
      <c r="R1431">
        <f>VLOOKUP(Table7[[#This Row],[Product_ID]],Table4_2[#All],6,FALSE)</f>
        <v>213</v>
      </c>
      <c r="S1431" t="s">
        <v>1797</v>
      </c>
      <c r="T1431" t="str">
        <f>VLOOKUP(Table7[[#This Row],[Store_ID]],Table5[#All],2,FALSE)</f>
        <v>Gardner, Humphrey and Contreras</v>
      </c>
      <c r="U1431" t="str">
        <f>VLOOKUP(Table7[[#This Row],[Store_ID]],Table5[#All],3,FALSE)</f>
        <v>East</v>
      </c>
      <c r="V1431" t="str">
        <f>VLOOKUP(Table7[[#This Row],[Store_ID]],Table5[#All],4,FALSE)</f>
        <v>Johnsonville</v>
      </c>
      <c r="W1431" t="str">
        <f>VLOOKUP(Table7[[#This Row],[Store_ID]],Table5[#All],5,FALSE)</f>
        <v>Flagship</v>
      </c>
      <c r="X1431">
        <v>2</v>
      </c>
      <c r="Y1431">
        <v>822.59</v>
      </c>
      <c r="Z1431">
        <v>0.22</v>
      </c>
      <c r="AA1431" t="s">
        <v>1826</v>
      </c>
      <c r="AB1431">
        <v>1283.2403999999999</v>
      </c>
    </row>
    <row r="1432" spans="1:28" x14ac:dyDescent="0.25">
      <c r="A1432" t="s">
        <v>3256</v>
      </c>
      <c r="B1432" s="2">
        <v>45263</v>
      </c>
      <c r="C1432" t="s">
        <v>719</v>
      </c>
      <c r="D1432" t="str">
        <f>VLOOKUP(Table7[[#This Row],[Customer_ID]],Table1[#All],2,FALSE)</f>
        <v>Alejandro Doyle</v>
      </c>
      <c r="E1432">
        <f t="shared" si="67"/>
        <v>3</v>
      </c>
      <c r="F1432">
        <f t="shared" si="68"/>
        <v>12</v>
      </c>
      <c r="G1432">
        <f t="shared" si="69"/>
        <v>2023</v>
      </c>
      <c r="H1432">
        <f>VLOOKUP(Table7[[#This Row],[Customer_ID]],Table1[#All],3,FALSE)</f>
        <v>35</v>
      </c>
      <c r="I1432" t="str">
        <f>VLOOKUP(Table7[[#This Row],[Customer_ID]],Table1[#All],4,FALSE)</f>
        <v>Male</v>
      </c>
      <c r="J1432" t="str">
        <f>VLOOKUP(Table7[[#This Row],[Customer_ID]],Table1[#All],5,FALSE)</f>
        <v>East Crystalton</v>
      </c>
      <c r="K1432" t="str">
        <f>VLOOKUP(Table7[[#This Row],[Customer_ID]],Table1[#All],6,FALSE)</f>
        <v>New Mexico</v>
      </c>
      <c r="L1432" t="str">
        <f>VLOOKUP(Table7[[#This Row],[Customer_ID]],Table1[#All],7,FALSE)</f>
        <v>USA</v>
      </c>
      <c r="M1432" t="str">
        <f>VLOOKUP(Table7[[#This Row],[Customer_ID]],Table1[#All],8,FALSE)</f>
        <v>Platinum</v>
      </c>
      <c r="N1432" t="s">
        <v>1706</v>
      </c>
      <c r="O1432" t="str">
        <f>VLOOKUP(Table7[[#This Row],[Product_ID]],Table4_2[#All],3,FALSE)</f>
        <v>Home</v>
      </c>
      <c r="P1432" t="str">
        <f>VLOOKUP(Table7[[#This Row],[Product_ID]],Table4_2[#All],4,FALSE)</f>
        <v>Lighting</v>
      </c>
      <c r="Q1432">
        <f>VLOOKUP(Table7[[#This Row],[Product_ID]],Table4_2[#All],5,FALSE)</f>
        <v>228.53</v>
      </c>
      <c r="R1432">
        <f>VLOOKUP(Table7[[#This Row],[Product_ID]],Table4_2[#All],6,FALSE)</f>
        <v>469</v>
      </c>
      <c r="S1432" t="s">
        <v>1761</v>
      </c>
      <c r="T1432" t="str">
        <f>VLOOKUP(Table7[[#This Row],[Store_ID]],Table5[#All],2,FALSE)</f>
        <v>Black-Horn</v>
      </c>
      <c r="U1432" t="str">
        <f>VLOOKUP(Table7[[#This Row],[Store_ID]],Table5[#All],3,FALSE)</f>
        <v>South</v>
      </c>
      <c r="V1432" t="str">
        <f>VLOOKUP(Table7[[#This Row],[Store_ID]],Table5[#All],4,FALSE)</f>
        <v>North Nancyview</v>
      </c>
      <c r="W1432" t="str">
        <f>VLOOKUP(Table7[[#This Row],[Store_ID]],Table5[#All],5,FALSE)</f>
        <v>Outlet</v>
      </c>
      <c r="X1432">
        <v>1</v>
      </c>
      <c r="Y1432">
        <v>462.23</v>
      </c>
      <c r="Z1432">
        <v>0.3</v>
      </c>
      <c r="AA1432" t="s">
        <v>1826</v>
      </c>
      <c r="AB1432">
        <v>323.56099999999998</v>
      </c>
    </row>
    <row r="1433" spans="1:28" x14ac:dyDescent="0.25">
      <c r="A1433" t="s">
        <v>3257</v>
      </c>
      <c r="B1433" s="2">
        <v>45906</v>
      </c>
      <c r="C1433" t="s">
        <v>1383</v>
      </c>
      <c r="D1433" t="str">
        <f>VLOOKUP(Table7[[#This Row],[Customer_ID]],Table1[#All],2,FALSE)</f>
        <v>Monica Wright</v>
      </c>
      <c r="E1433">
        <f t="shared" si="67"/>
        <v>6</v>
      </c>
      <c r="F1433">
        <f t="shared" si="68"/>
        <v>9</v>
      </c>
      <c r="G1433">
        <f t="shared" si="69"/>
        <v>2025</v>
      </c>
      <c r="H1433">
        <f>VLOOKUP(Table7[[#This Row],[Customer_ID]],Table1[#All],3,FALSE)</f>
        <v>45</v>
      </c>
      <c r="I1433" t="str">
        <f>VLOOKUP(Table7[[#This Row],[Customer_ID]],Table1[#All],4,FALSE)</f>
        <v>Male</v>
      </c>
      <c r="J1433" t="str">
        <f>VLOOKUP(Table7[[#This Row],[Customer_ID]],Table1[#All],5,FALSE)</f>
        <v>Paulside</v>
      </c>
      <c r="K1433" t="str">
        <f>VLOOKUP(Table7[[#This Row],[Customer_ID]],Table1[#All],6,FALSE)</f>
        <v>North Carolina</v>
      </c>
      <c r="L1433" t="str">
        <f>VLOOKUP(Table7[[#This Row],[Customer_ID]],Table1[#All],7,FALSE)</f>
        <v>USA</v>
      </c>
      <c r="M1433" t="str">
        <f>VLOOKUP(Table7[[#This Row],[Customer_ID]],Table1[#All],8,FALSE)</f>
        <v>Gold</v>
      </c>
      <c r="N1433" t="s">
        <v>1632</v>
      </c>
      <c r="O1433" t="str">
        <f>VLOOKUP(Table7[[#This Row],[Product_ID]],Table4_2[#All],3,FALSE)</f>
        <v>Electronics</v>
      </c>
      <c r="P1433" t="str">
        <f>VLOOKUP(Table7[[#This Row],[Product_ID]],Table4_2[#All],4,FALSE)</f>
        <v>Accessories</v>
      </c>
      <c r="Q1433">
        <f>VLOOKUP(Table7[[#This Row],[Product_ID]],Table4_2[#All],5,FALSE)</f>
        <v>450.71</v>
      </c>
      <c r="R1433">
        <f>VLOOKUP(Table7[[#This Row],[Product_ID]],Table4_2[#All],6,FALSE)</f>
        <v>389</v>
      </c>
      <c r="S1433" t="s">
        <v>1807</v>
      </c>
      <c r="T1433" t="str">
        <f>VLOOKUP(Table7[[#This Row],[Store_ID]],Table5[#All],2,FALSE)</f>
        <v>Holloway Ltd</v>
      </c>
      <c r="U1433" t="str">
        <f>VLOOKUP(Table7[[#This Row],[Store_ID]],Table5[#All],3,FALSE)</f>
        <v>North</v>
      </c>
      <c r="V1433" t="str">
        <f>VLOOKUP(Table7[[#This Row],[Store_ID]],Table5[#All],4,FALSE)</f>
        <v>Bensonhaven</v>
      </c>
      <c r="W1433" t="str">
        <f>VLOOKUP(Table7[[#This Row],[Store_ID]],Table5[#All],5,FALSE)</f>
        <v>Flagship</v>
      </c>
      <c r="X1433">
        <v>1</v>
      </c>
      <c r="Y1433">
        <v>361.09</v>
      </c>
      <c r="Z1433">
        <v>0.06</v>
      </c>
      <c r="AA1433" t="s">
        <v>1826</v>
      </c>
      <c r="AB1433">
        <v>339.42459999999988</v>
      </c>
    </row>
    <row r="1434" spans="1:28" x14ac:dyDescent="0.25">
      <c r="A1434" t="s">
        <v>3258</v>
      </c>
      <c r="B1434" s="2">
        <v>45243</v>
      </c>
      <c r="C1434" t="s">
        <v>1196</v>
      </c>
      <c r="D1434" t="str">
        <f>VLOOKUP(Table7[[#This Row],[Customer_ID]],Table1[#All],2,FALSE)</f>
        <v>Kristine Higgins</v>
      </c>
      <c r="E1434">
        <f t="shared" si="67"/>
        <v>13</v>
      </c>
      <c r="F1434">
        <f t="shared" si="68"/>
        <v>11</v>
      </c>
      <c r="G1434">
        <f t="shared" si="69"/>
        <v>2023</v>
      </c>
      <c r="H1434">
        <f>VLOOKUP(Table7[[#This Row],[Customer_ID]],Table1[#All],3,FALSE)</f>
        <v>27</v>
      </c>
      <c r="I1434" t="str">
        <f>VLOOKUP(Table7[[#This Row],[Customer_ID]],Table1[#All],4,FALSE)</f>
        <v>Female</v>
      </c>
      <c r="J1434" t="str">
        <f>VLOOKUP(Table7[[#This Row],[Customer_ID]],Table1[#All],5,FALSE)</f>
        <v>Jennifertown</v>
      </c>
      <c r="K1434" t="str">
        <f>VLOOKUP(Table7[[#This Row],[Customer_ID]],Table1[#All],6,FALSE)</f>
        <v>South Carolina</v>
      </c>
      <c r="L1434" t="str">
        <f>VLOOKUP(Table7[[#This Row],[Customer_ID]],Table1[#All],7,FALSE)</f>
        <v>USA</v>
      </c>
      <c r="M1434" t="str">
        <f>VLOOKUP(Table7[[#This Row],[Customer_ID]],Table1[#All],8,FALSE)</f>
        <v>Silver</v>
      </c>
      <c r="N1434" t="s">
        <v>1694</v>
      </c>
      <c r="O1434" t="str">
        <f>VLOOKUP(Table7[[#This Row],[Product_ID]],Table4_2[#All],3,FALSE)</f>
        <v>Sports</v>
      </c>
      <c r="P1434" t="str">
        <f>VLOOKUP(Table7[[#This Row],[Product_ID]],Table4_2[#All],4,FALSE)</f>
        <v>Team Sports</v>
      </c>
      <c r="Q1434">
        <f>VLOOKUP(Table7[[#This Row],[Product_ID]],Table4_2[#All],5,FALSE)</f>
        <v>107.06</v>
      </c>
      <c r="R1434">
        <f>VLOOKUP(Table7[[#This Row],[Product_ID]],Table4_2[#All],6,FALSE)</f>
        <v>359</v>
      </c>
      <c r="S1434" t="s">
        <v>1813</v>
      </c>
      <c r="T1434" t="str">
        <f>VLOOKUP(Table7[[#This Row],[Store_ID]],Table5[#All],2,FALSE)</f>
        <v>Mann-Austin</v>
      </c>
      <c r="U1434" t="str">
        <f>VLOOKUP(Table7[[#This Row],[Store_ID]],Table5[#All],3,FALSE)</f>
        <v>East</v>
      </c>
      <c r="V1434" t="str">
        <f>VLOOKUP(Table7[[#This Row],[Store_ID]],Table5[#All],4,FALSE)</f>
        <v>Vasquezborough</v>
      </c>
      <c r="W1434" t="str">
        <f>VLOOKUP(Table7[[#This Row],[Store_ID]],Table5[#All],5,FALSE)</f>
        <v>Online</v>
      </c>
      <c r="X1434">
        <v>3</v>
      </c>
      <c r="Y1434">
        <v>59.37</v>
      </c>
      <c r="Z1434">
        <v>0.03</v>
      </c>
      <c r="AA1434" t="s">
        <v>1826</v>
      </c>
      <c r="AB1434">
        <v>172.76669999999999</v>
      </c>
    </row>
    <row r="1435" spans="1:28" x14ac:dyDescent="0.25">
      <c r="A1435" t="s">
        <v>3259</v>
      </c>
      <c r="B1435" s="2">
        <v>45686</v>
      </c>
      <c r="C1435" t="s">
        <v>144</v>
      </c>
      <c r="D1435" t="str">
        <f>VLOOKUP(Table7[[#This Row],[Customer_ID]],Table1[#All],2,FALSE)</f>
        <v>Thomas Phillips</v>
      </c>
      <c r="E1435">
        <f t="shared" si="67"/>
        <v>29</v>
      </c>
      <c r="F1435">
        <f t="shared" si="68"/>
        <v>1</v>
      </c>
      <c r="G1435">
        <f t="shared" si="69"/>
        <v>2025</v>
      </c>
      <c r="H1435">
        <f>VLOOKUP(Table7[[#This Row],[Customer_ID]],Table1[#All],3,FALSE)</f>
        <v>20</v>
      </c>
      <c r="I1435" t="str">
        <f>VLOOKUP(Table7[[#This Row],[Customer_ID]],Table1[#All],4,FALSE)</f>
        <v>Female</v>
      </c>
      <c r="J1435" t="str">
        <f>VLOOKUP(Table7[[#This Row],[Customer_ID]],Table1[#All],5,FALSE)</f>
        <v>Luisfurt</v>
      </c>
      <c r="K1435" t="str">
        <f>VLOOKUP(Table7[[#This Row],[Customer_ID]],Table1[#All],6,FALSE)</f>
        <v>Georgia</v>
      </c>
      <c r="L1435" t="str">
        <f>VLOOKUP(Table7[[#This Row],[Customer_ID]],Table1[#All],7,FALSE)</f>
        <v>USA</v>
      </c>
      <c r="M1435" t="str">
        <f>VLOOKUP(Table7[[#This Row],[Customer_ID]],Table1[#All],8,FALSE)</f>
        <v>Gold</v>
      </c>
      <c r="N1435" t="s">
        <v>1628</v>
      </c>
      <c r="O1435" t="str">
        <f>VLOOKUP(Table7[[#This Row],[Product_ID]],Table4_2[#All],3,FALSE)</f>
        <v>Electronics</v>
      </c>
      <c r="P1435" t="str">
        <f>VLOOKUP(Table7[[#This Row],[Product_ID]],Table4_2[#All],4,FALSE)</f>
        <v>Audio</v>
      </c>
      <c r="Q1435">
        <f>VLOOKUP(Table7[[#This Row],[Product_ID]],Table4_2[#All],5,FALSE)</f>
        <v>38.520000000000003</v>
      </c>
      <c r="R1435">
        <f>VLOOKUP(Table7[[#This Row],[Product_ID]],Table4_2[#All],6,FALSE)</f>
        <v>378</v>
      </c>
      <c r="S1435" t="s">
        <v>1757</v>
      </c>
      <c r="T1435" t="str">
        <f>VLOOKUP(Table7[[#This Row],[Store_ID]],Table5[#All],2,FALSE)</f>
        <v>Martinez, Adkins and Johnson</v>
      </c>
      <c r="U1435" t="str">
        <f>VLOOKUP(Table7[[#This Row],[Store_ID]],Table5[#All],3,FALSE)</f>
        <v>North</v>
      </c>
      <c r="V1435" t="str">
        <f>VLOOKUP(Table7[[#This Row],[Store_ID]],Table5[#All],4,FALSE)</f>
        <v>Danielmouth</v>
      </c>
      <c r="W1435" t="str">
        <f>VLOOKUP(Table7[[#This Row],[Store_ID]],Table5[#All],5,FALSE)</f>
        <v>Flagship</v>
      </c>
      <c r="X1435">
        <v>3</v>
      </c>
      <c r="Y1435">
        <v>765.21</v>
      </c>
      <c r="Z1435">
        <v>0.14000000000000001</v>
      </c>
      <c r="AA1435" t="s">
        <v>1829</v>
      </c>
      <c r="AB1435">
        <v>1974.2418</v>
      </c>
    </row>
    <row r="1436" spans="1:28" x14ac:dyDescent="0.25">
      <c r="A1436" t="s">
        <v>3260</v>
      </c>
      <c r="B1436" s="2">
        <v>45472</v>
      </c>
      <c r="C1436" t="s">
        <v>779</v>
      </c>
      <c r="D1436" t="str">
        <f>VLOOKUP(Table7[[#This Row],[Customer_ID]],Table1[#All],2,FALSE)</f>
        <v>Brian Hammond</v>
      </c>
      <c r="E1436">
        <f t="shared" si="67"/>
        <v>29</v>
      </c>
      <c r="F1436">
        <f t="shared" si="68"/>
        <v>6</v>
      </c>
      <c r="G1436">
        <f t="shared" si="69"/>
        <v>2024</v>
      </c>
      <c r="H1436">
        <f>VLOOKUP(Table7[[#This Row],[Customer_ID]],Table1[#All],3,FALSE)</f>
        <v>56</v>
      </c>
      <c r="I1436" t="str">
        <f>VLOOKUP(Table7[[#This Row],[Customer_ID]],Table1[#All],4,FALSE)</f>
        <v>Female</v>
      </c>
      <c r="J1436" t="str">
        <f>VLOOKUP(Table7[[#This Row],[Customer_ID]],Table1[#All],5,FALSE)</f>
        <v>North Nicholas</v>
      </c>
      <c r="K1436" t="str">
        <f>VLOOKUP(Table7[[#This Row],[Customer_ID]],Table1[#All],6,FALSE)</f>
        <v>Texas</v>
      </c>
      <c r="L1436" t="str">
        <f>VLOOKUP(Table7[[#This Row],[Customer_ID]],Table1[#All],7,FALSE)</f>
        <v>USA</v>
      </c>
      <c r="M1436" t="str">
        <f>VLOOKUP(Table7[[#This Row],[Customer_ID]],Table1[#All],8,FALSE)</f>
        <v>Gold</v>
      </c>
      <c r="N1436" t="s">
        <v>1612</v>
      </c>
      <c r="O1436" t="str">
        <f>VLOOKUP(Table7[[#This Row],[Product_ID]],Table4_2[#All],3,FALSE)</f>
        <v>Beauty</v>
      </c>
      <c r="P1436" t="str">
        <f>VLOOKUP(Table7[[#This Row],[Product_ID]],Table4_2[#All],4,FALSE)</f>
        <v>Skincare</v>
      </c>
      <c r="Q1436">
        <f>VLOOKUP(Table7[[#This Row],[Product_ID]],Table4_2[#All],5,FALSE)</f>
        <v>283.83</v>
      </c>
      <c r="R1436">
        <f>VLOOKUP(Table7[[#This Row],[Product_ID]],Table4_2[#All],6,FALSE)</f>
        <v>244</v>
      </c>
      <c r="S1436" t="s">
        <v>1794</v>
      </c>
      <c r="T1436" t="str">
        <f>VLOOKUP(Table7[[#This Row],[Store_ID]],Table5[#All],2,FALSE)</f>
        <v>Thomas, Bridges and Harris</v>
      </c>
      <c r="U1436" t="str">
        <f>VLOOKUP(Table7[[#This Row],[Store_ID]],Table5[#All],3,FALSE)</f>
        <v>North</v>
      </c>
      <c r="V1436" t="str">
        <f>VLOOKUP(Table7[[#This Row],[Store_ID]],Table5[#All],4,FALSE)</f>
        <v>Sabrinatown</v>
      </c>
      <c r="W1436" t="str">
        <f>VLOOKUP(Table7[[#This Row],[Store_ID]],Table5[#All],5,FALSE)</f>
        <v>Online</v>
      </c>
      <c r="X1436">
        <v>4</v>
      </c>
      <c r="Y1436">
        <v>303.56</v>
      </c>
      <c r="Z1436">
        <v>0.2</v>
      </c>
      <c r="AA1436" t="s">
        <v>1829</v>
      </c>
      <c r="AB1436">
        <v>971.39200000000005</v>
      </c>
    </row>
    <row r="1437" spans="1:28" x14ac:dyDescent="0.25">
      <c r="A1437" t="s">
        <v>3261</v>
      </c>
      <c r="B1437" s="2">
        <v>45779</v>
      </c>
      <c r="C1437" t="s">
        <v>1371</v>
      </c>
      <c r="D1437" t="str">
        <f>VLOOKUP(Table7[[#This Row],[Customer_ID]],Table1[#All],2,FALSE)</f>
        <v>Adam Castro</v>
      </c>
      <c r="E1437">
        <f t="shared" si="67"/>
        <v>2</v>
      </c>
      <c r="F1437">
        <f t="shared" si="68"/>
        <v>5</v>
      </c>
      <c r="G1437">
        <f t="shared" si="69"/>
        <v>2025</v>
      </c>
      <c r="H1437">
        <f>VLOOKUP(Table7[[#This Row],[Customer_ID]],Table1[#All],3,FALSE)</f>
        <v>51</v>
      </c>
      <c r="I1437" t="str">
        <f>VLOOKUP(Table7[[#This Row],[Customer_ID]],Table1[#All],4,FALSE)</f>
        <v>Male</v>
      </c>
      <c r="J1437" t="str">
        <f>VLOOKUP(Table7[[#This Row],[Customer_ID]],Table1[#All],5,FALSE)</f>
        <v>New Donnabury</v>
      </c>
      <c r="K1437" t="str">
        <f>VLOOKUP(Table7[[#This Row],[Customer_ID]],Table1[#All],6,FALSE)</f>
        <v>Texas</v>
      </c>
      <c r="L1437" t="str">
        <f>VLOOKUP(Table7[[#This Row],[Customer_ID]],Table1[#All],7,FALSE)</f>
        <v>USA</v>
      </c>
      <c r="M1437" t="str">
        <f>VLOOKUP(Table7[[#This Row],[Customer_ID]],Table1[#All],8,FALSE)</f>
        <v>Silver</v>
      </c>
      <c r="N1437" t="s">
        <v>1602</v>
      </c>
      <c r="O1437" t="str">
        <f>VLOOKUP(Table7[[#This Row],[Product_ID]],Table4_2[#All],3,FALSE)</f>
        <v>Home</v>
      </c>
      <c r="P1437" t="str">
        <f>VLOOKUP(Table7[[#This Row],[Product_ID]],Table4_2[#All],4,FALSE)</f>
        <v>Decor</v>
      </c>
      <c r="Q1437">
        <f>VLOOKUP(Table7[[#This Row],[Product_ID]],Table4_2[#All],5,FALSE)</f>
        <v>234.80599999999998</v>
      </c>
      <c r="R1437">
        <f>VLOOKUP(Table7[[#This Row],[Product_ID]],Table4_2[#All],6,FALSE)</f>
        <v>378</v>
      </c>
      <c r="S1437" t="s">
        <v>1752</v>
      </c>
      <c r="T1437" t="str">
        <f>VLOOKUP(Table7[[#This Row],[Store_ID]],Table5[#All],2,FALSE)</f>
        <v>Rivera-Warner</v>
      </c>
      <c r="U1437" t="str">
        <f>VLOOKUP(Table7[[#This Row],[Store_ID]],Table5[#All],3,FALSE)</f>
        <v>East</v>
      </c>
      <c r="V1437" t="str">
        <f>VLOOKUP(Table7[[#This Row],[Store_ID]],Table5[#All],4,FALSE)</f>
        <v>Washingtonfurt</v>
      </c>
      <c r="W1437" t="str">
        <f>VLOOKUP(Table7[[#This Row],[Store_ID]],Table5[#All],5,FALSE)</f>
        <v>Flagship</v>
      </c>
      <c r="X1437">
        <v>1</v>
      </c>
      <c r="Y1437">
        <v>640.92999999999995</v>
      </c>
      <c r="Z1437">
        <v>0.19</v>
      </c>
      <c r="AA1437" t="s">
        <v>1826</v>
      </c>
      <c r="AB1437">
        <v>519.15329999999994</v>
      </c>
    </row>
    <row r="1438" spans="1:28" x14ac:dyDescent="0.25">
      <c r="A1438" t="s">
        <v>3262</v>
      </c>
      <c r="B1438" s="2">
        <v>45830</v>
      </c>
      <c r="C1438" t="s">
        <v>576</v>
      </c>
      <c r="D1438" t="str">
        <f>VLOOKUP(Table7[[#This Row],[Customer_ID]],Table1[#All],2,FALSE)</f>
        <v>Maria Davis</v>
      </c>
      <c r="E1438">
        <f t="shared" si="67"/>
        <v>22</v>
      </c>
      <c r="F1438">
        <f t="shared" si="68"/>
        <v>6</v>
      </c>
      <c r="G1438">
        <f t="shared" si="69"/>
        <v>2025</v>
      </c>
      <c r="H1438">
        <f>VLOOKUP(Table7[[#This Row],[Customer_ID]],Table1[#All],3,FALSE)</f>
        <v>26</v>
      </c>
      <c r="I1438" t="str">
        <f>VLOOKUP(Table7[[#This Row],[Customer_ID]],Table1[#All],4,FALSE)</f>
        <v>Female</v>
      </c>
      <c r="J1438" t="str">
        <f>VLOOKUP(Table7[[#This Row],[Customer_ID]],Table1[#All],5,FALSE)</f>
        <v>Avilahaven</v>
      </c>
      <c r="K1438" t="str">
        <f>VLOOKUP(Table7[[#This Row],[Customer_ID]],Table1[#All],6,FALSE)</f>
        <v>Vermont</v>
      </c>
      <c r="L1438" t="str">
        <f>VLOOKUP(Table7[[#This Row],[Customer_ID]],Table1[#All],7,FALSE)</f>
        <v>USA</v>
      </c>
      <c r="M1438" t="str">
        <f>VLOOKUP(Table7[[#This Row],[Customer_ID]],Table1[#All],8,FALSE)</f>
        <v>Gold</v>
      </c>
      <c r="N1438" t="s">
        <v>1720</v>
      </c>
      <c r="O1438" t="str">
        <f>VLOOKUP(Table7[[#This Row],[Product_ID]],Table4_2[#All],3,FALSE)</f>
        <v>Home</v>
      </c>
      <c r="P1438" t="str">
        <f>VLOOKUP(Table7[[#This Row],[Product_ID]],Table4_2[#All],4,FALSE)</f>
        <v>Kitchen</v>
      </c>
      <c r="Q1438">
        <f>VLOOKUP(Table7[[#This Row],[Product_ID]],Table4_2[#All],5,FALSE)</f>
        <v>176.07</v>
      </c>
      <c r="R1438">
        <f>VLOOKUP(Table7[[#This Row],[Product_ID]],Table4_2[#All],6,FALSE)</f>
        <v>82</v>
      </c>
      <c r="S1438" t="s">
        <v>1789</v>
      </c>
      <c r="T1438" t="str">
        <f>VLOOKUP(Table7[[#This Row],[Store_ID]],Table5[#All],2,FALSE)</f>
        <v>Hill, Wagner and Ballard</v>
      </c>
      <c r="U1438" t="str">
        <f>VLOOKUP(Table7[[#This Row],[Store_ID]],Table5[#All],3,FALSE)</f>
        <v>East</v>
      </c>
      <c r="V1438" t="str">
        <f>VLOOKUP(Table7[[#This Row],[Store_ID]],Table5[#All],4,FALSE)</f>
        <v>East Davidville</v>
      </c>
      <c r="W1438" t="str">
        <f>VLOOKUP(Table7[[#This Row],[Store_ID]],Table5[#All],5,FALSE)</f>
        <v>Online</v>
      </c>
      <c r="X1438">
        <v>2</v>
      </c>
      <c r="Y1438">
        <v>611.25</v>
      </c>
      <c r="Z1438">
        <v>0.22</v>
      </c>
      <c r="AA1438" t="s">
        <v>1824</v>
      </c>
      <c r="AB1438">
        <v>953.55000000000007</v>
      </c>
    </row>
    <row r="1439" spans="1:28" x14ac:dyDescent="0.25">
      <c r="A1439" t="s">
        <v>3263</v>
      </c>
      <c r="B1439" s="2">
        <v>45756</v>
      </c>
      <c r="C1439" t="s">
        <v>1422</v>
      </c>
      <c r="D1439" t="str">
        <f>VLOOKUP(Table7[[#This Row],[Customer_ID]],Table1[#All],2,FALSE)</f>
        <v>Paul Cox</v>
      </c>
      <c r="E1439">
        <f t="shared" si="67"/>
        <v>9</v>
      </c>
      <c r="F1439">
        <f t="shared" si="68"/>
        <v>4</v>
      </c>
      <c r="G1439">
        <f t="shared" si="69"/>
        <v>2025</v>
      </c>
      <c r="H1439">
        <f>VLOOKUP(Table7[[#This Row],[Customer_ID]],Table1[#All],3,FALSE)</f>
        <v>60</v>
      </c>
      <c r="I1439" t="str">
        <f>VLOOKUP(Table7[[#This Row],[Customer_ID]],Table1[#All],4,FALSE)</f>
        <v>Female</v>
      </c>
      <c r="J1439" t="str">
        <f>VLOOKUP(Table7[[#This Row],[Customer_ID]],Table1[#All],5,FALSE)</f>
        <v>East Julie</v>
      </c>
      <c r="K1439" t="str">
        <f>VLOOKUP(Table7[[#This Row],[Customer_ID]],Table1[#All],6,FALSE)</f>
        <v>Kansas</v>
      </c>
      <c r="L1439" t="str">
        <f>VLOOKUP(Table7[[#This Row],[Customer_ID]],Table1[#All],7,FALSE)</f>
        <v>USA</v>
      </c>
      <c r="M1439" t="str">
        <f>VLOOKUP(Table7[[#This Row],[Customer_ID]],Table1[#All],8,FALSE)</f>
        <v>Silver</v>
      </c>
      <c r="N1439" t="s">
        <v>1680</v>
      </c>
      <c r="O1439" t="str">
        <f>VLOOKUP(Table7[[#This Row],[Product_ID]],Table4_2[#All],3,FALSE)</f>
        <v>Beauty</v>
      </c>
      <c r="P1439" t="str">
        <f>VLOOKUP(Table7[[#This Row],[Product_ID]],Table4_2[#All],4,FALSE)</f>
        <v>Haircare</v>
      </c>
      <c r="Q1439">
        <f>VLOOKUP(Table7[[#This Row],[Product_ID]],Table4_2[#All],5,FALSE)</f>
        <v>340.39</v>
      </c>
      <c r="R1439">
        <f>VLOOKUP(Table7[[#This Row],[Product_ID]],Table4_2[#All],6,FALSE)</f>
        <v>177</v>
      </c>
      <c r="S1439" t="s">
        <v>1757</v>
      </c>
      <c r="T1439" t="str">
        <f>VLOOKUP(Table7[[#This Row],[Store_ID]],Table5[#All],2,FALSE)</f>
        <v>Martinez, Adkins and Johnson</v>
      </c>
      <c r="U1439" t="str">
        <f>VLOOKUP(Table7[[#This Row],[Store_ID]],Table5[#All],3,FALSE)</f>
        <v>North</v>
      </c>
      <c r="V1439" t="str">
        <f>VLOOKUP(Table7[[#This Row],[Store_ID]],Table5[#All],4,FALSE)</f>
        <v>Danielmouth</v>
      </c>
      <c r="W1439" t="str">
        <f>VLOOKUP(Table7[[#This Row],[Store_ID]],Table5[#All],5,FALSE)</f>
        <v>Flagship</v>
      </c>
      <c r="X1439">
        <v>1</v>
      </c>
      <c r="Y1439">
        <v>209.93</v>
      </c>
      <c r="Z1439">
        <v>0.21</v>
      </c>
      <c r="AA1439" t="s">
        <v>1824</v>
      </c>
      <c r="AB1439">
        <v>165.84469999999999</v>
      </c>
    </row>
    <row r="1440" spans="1:28" x14ac:dyDescent="0.25">
      <c r="A1440" t="s">
        <v>3264</v>
      </c>
      <c r="B1440" s="2">
        <v>45847</v>
      </c>
      <c r="C1440" t="s">
        <v>387</v>
      </c>
      <c r="D1440" t="str">
        <f>VLOOKUP(Table7[[#This Row],[Customer_ID]],Table1[#All],2,FALSE)</f>
        <v>Ashley Griffin</v>
      </c>
      <c r="E1440">
        <f t="shared" si="67"/>
        <v>9</v>
      </c>
      <c r="F1440">
        <f t="shared" si="68"/>
        <v>7</v>
      </c>
      <c r="G1440">
        <f t="shared" si="69"/>
        <v>2025</v>
      </c>
      <c r="H1440">
        <f>VLOOKUP(Table7[[#This Row],[Customer_ID]],Table1[#All],3,FALSE)</f>
        <v>40</v>
      </c>
      <c r="I1440" t="str">
        <f>VLOOKUP(Table7[[#This Row],[Customer_ID]],Table1[#All],4,FALSE)</f>
        <v>Female</v>
      </c>
      <c r="J1440" t="str">
        <f>VLOOKUP(Table7[[#This Row],[Customer_ID]],Table1[#All],5,FALSE)</f>
        <v>New Dawnton</v>
      </c>
      <c r="K1440" t="str">
        <f>VLOOKUP(Table7[[#This Row],[Customer_ID]],Table1[#All],6,FALSE)</f>
        <v>Maryland</v>
      </c>
      <c r="L1440" t="str">
        <f>VLOOKUP(Table7[[#This Row],[Customer_ID]],Table1[#All],7,FALSE)</f>
        <v>USA</v>
      </c>
      <c r="M1440" t="str">
        <f>VLOOKUP(Table7[[#This Row],[Customer_ID]],Table1[#All],8,FALSE)</f>
        <v>Gold</v>
      </c>
      <c r="N1440" t="s">
        <v>1746</v>
      </c>
      <c r="O1440" t="str">
        <f>VLOOKUP(Table7[[#This Row],[Product_ID]],Table4_2[#All],3,FALSE)</f>
        <v>Home</v>
      </c>
      <c r="P1440" t="str">
        <f>VLOOKUP(Table7[[#This Row],[Product_ID]],Table4_2[#All],4,FALSE)</f>
        <v>Kitchen</v>
      </c>
      <c r="Q1440">
        <f>VLOOKUP(Table7[[#This Row],[Product_ID]],Table4_2[#All],5,FALSE)</f>
        <v>201.41</v>
      </c>
      <c r="R1440">
        <f>VLOOKUP(Table7[[#This Row],[Product_ID]],Table4_2[#All],6,FALSE)</f>
        <v>146</v>
      </c>
      <c r="S1440" t="s">
        <v>1789</v>
      </c>
      <c r="T1440" t="str">
        <f>VLOOKUP(Table7[[#This Row],[Store_ID]],Table5[#All],2,FALSE)</f>
        <v>Hill, Wagner and Ballard</v>
      </c>
      <c r="U1440" t="str">
        <f>VLOOKUP(Table7[[#This Row],[Store_ID]],Table5[#All],3,FALSE)</f>
        <v>East</v>
      </c>
      <c r="V1440" t="str">
        <f>VLOOKUP(Table7[[#This Row],[Store_ID]],Table5[#All],4,FALSE)</f>
        <v>East Davidville</v>
      </c>
      <c r="W1440" t="str">
        <f>VLOOKUP(Table7[[#This Row],[Store_ID]],Table5[#All],5,FALSE)</f>
        <v>Online</v>
      </c>
      <c r="X1440">
        <v>3</v>
      </c>
      <c r="Y1440">
        <v>130.38999999999999</v>
      </c>
      <c r="Z1440">
        <v>0.24</v>
      </c>
      <c r="AA1440" t="s">
        <v>1826</v>
      </c>
      <c r="AB1440">
        <v>297.28919999999999</v>
      </c>
    </row>
    <row r="1441" spans="1:28" x14ac:dyDescent="0.25">
      <c r="A1441" t="s">
        <v>3265</v>
      </c>
      <c r="B1441" s="2">
        <v>45322</v>
      </c>
      <c r="C1441" t="s">
        <v>923</v>
      </c>
      <c r="D1441" t="str">
        <f>VLOOKUP(Table7[[#This Row],[Customer_ID]],Table1[#All],2,FALSE)</f>
        <v>James Powell</v>
      </c>
      <c r="E1441">
        <f t="shared" si="67"/>
        <v>31</v>
      </c>
      <c r="F1441">
        <f t="shared" si="68"/>
        <v>1</v>
      </c>
      <c r="G1441">
        <f t="shared" si="69"/>
        <v>2024</v>
      </c>
      <c r="H1441">
        <f>VLOOKUP(Table7[[#This Row],[Customer_ID]],Table1[#All],3,FALSE)</f>
        <v>40</v>
      </c>
      <c r="I1441" t="str">
        <f>VLOOKUP(Table7[[#This Row],[Customer_ID]],Table1[#All],4,FALSE)</f>
        <v>Female</v>
      </c>
      <c r="J1441" t="str">
        <f>VLOOKUP(Table7[[#This Row],[Customer_ID]],Table1[#All],5,FALSE)</f>
        <v>West Beverlymouth</v>
      </c>
      <c r="K1441" t="str">
        <f>VLOOKUP(Table7[[#This Row],[Customer_ID]],Table1[#All],6,FALSE)</f>
        <v>Missouri</v>
      </c>
      <c r="L1441" t="str">
        <f>VLOOKUP(Table7[[#This Row],[Customer_ID]],Table1[#All],7,FALSE)</f>
        <v>USA</v>
      </c>
      <c r="M1441" t="str">
        <f>VLOOKUP(Table7[[#This Row],[Customer_ID]],Table1[#All],8,FALSE)</f>
        <v>Bronze</v>
      </c>
      <c r="N1441" t="s">
        <v>1734</v>
      </c>
      <c r="O1441" t="str">
        <f>VLOOKUP(Table7[[#This Row],[Product_ID]],Table4_2[#All],3,FALSE)</f>
        <v>Electronics</v>
      </c>
      <c r="P1441" t="str">
        <f>VLOOKUP(Table7[[#This Row],[Product_ID]],Table4_2[#All],4,FALSE)</f>
        <v>Computer</v>
      </c>
      <c r="Q1441">
        <f>VLOOKUP(Table7[[#This Row],[Product_ID]],Table4_2[#All],5,FALSE)</f>
        <v>377.52</v>
      </c>
      <c r="R1441">
        <f>VLOOKUP(Table7[[#This Row],[Product_ID]],Table4_2[#All],6,FALSE)</f>
        <v>485</v>
      </c>
      <c r="S1441" t="s">
        <v>1779</v>
      </c>
      <c r="T1441" t="str">
        <f>VLOOKUP(Table7[[#This Row],[Store_ID]],Table5[#All],2,FALSE)</f>
        <v>Martinez-Mullins</v>
      </c>
      <c r="U1441" t="str">
        <f>VLOOKUP(Table7[[#This Row],[Store_ID]],Table5[#All],3,FALSE)</f>
        <v>South</v>
      </c>
      <c r="V1441" t="str">
        <f>VLOOKUP(Table7[[#This Row],[Store_ID]],Table5[#All],4,FALSE)</f>
        <v>Williamsfurt</v>
      </c>
      <c r="W1441" t="str">
        <f>VLOOKUP(Table7[[#This Row],[Store_ID]],Table5[#All],5,FALSE)</f>
        <v>Online</v>
      </c>
      <c r="X1441">
        <v>2</v>
      </c>
      <c r="Y1441">
        <v>846.18</v>
      </c>
      <c r="Z1441">
        <v>0.1</v>
      </c>
      <c r="AA1441" t="s">
        <v>1829</v>
      </c>
      <c r="AB1441">
        <v>1523.124</v>
      </c>
    </row>
    <row r="1442" spans="1:28" x14ac:dyDescent="0.25">
      <c r="A1442" t="s">
        <v>3266</v>
      </c>
      <c r="B1442" s="2">
        <v>45829</v>
      </c>
      <c r="C1442" t="s">
        <v>1109</v>
      </c>
      <c r="D1442" t="str">
        <f>VLOOKUP(Table7[[#This Row],[Customer_ID]],Table1[#All],2,FALSE)</f>
        <v>Ryan Torres</v>
      </c>
      <c r="E1442">
        <f t="shared" si="67"/>
        <v>21</v>
      </c>
      <c r="F1442">
        <f t="shared" si="68"/>
        <v>6</v>
      </c>
      <c r="G1442">
        <f t="shared" si="69"/>
        <v>2025</v>
      </c>
      <c r="H1442">
        <f>VLOOKUP(Table7[[#This Row],[Customer_ID]],Table1[#All],3,FALSE)</f>
        <v>38</v>
      </c>
      <c r="I1442" t="str">
        <f>VLOOKUP(Table7[[#This Row],[Customer_ID]],Table1[#All],4,FALSE)</f>
        <v>Male</v>
      </c>
      <c r="J1442" t="str">
        <f>VLOOKUP(Table7[[#This Row],[Customer_ID]],Table1[#All],5,FALSE)</f>
        <v>Guerreroport</v>
      </c>
      <c r="K1442" t="str">
        <f>VLOOKUP(Table7[[#This Row],[Customer_ID]],Table1[#All],6,FALSE)</f>
        <v>Connecticut</v>
      </c>
      <c r="L1442" t="str">
        <f>VLOOKUP(Table7[[#This Row],[Customer_ID]],Table1[#All],7,FALSE)</f>
        <v>USA</v>
      </c>
      <c r="M1442" t="str">
        <f>VLOOKUP(Table7[[#This Row],[Customer_ID]],Table1[#All],8,FALSE)</f>
        <v>Silver</v>
      </c>
      <c r="N1442" t="s">
        <v>1688</v>
      </c>
      <c r="O1442" t="str">
        <f>VLOOKUP(Table7[[#This Row],[Product_ID]],Table4_2[#All],3,FALSE)</f>
        <v>Home</v>
      </c>
      <c r="P1442" t="str">
        <f>VLOOKUP(Table7[[#This Row],[Product_ID]],Table4_2[#All],4,FALSE)</f>
        <v>Storage</v>
      </c>
      <c r="Q1442">
        <f>VLOOKUP(Table7[[#This Row],[Product_ID]],Table4_2[#All],5,FALSE)</f>
        <v>138.05000000000001</v>
      </c>
      <c r="R1442">
        <f>VLOOKUP(Table7[[#This Row],[Product_ID]],Table4_2[#All],6,FALSE)</f>
        <v>89</v>
      </c>
      <c r="S1442" t="s">
        <v>1799</v>
      </c>
      <c r="T1442" t="str">
        <f>VLOOKUP(Table7[[#This Row],[Store_ID]],Table5[#All],2,FALSE)</f>
        <v>Mcdonald Inc</v>
      </c>
      <c r="U1442" t="str">
        <f>VLOOKUP(Table7[[#This Row],[Store_ID]],Table5[#All],3,FALSE)</f>
        <v>South</v>
      </c>
      <c r="V1442" t="str">
        <f>VLOOKUP(Table7[[#This Row],[Store_ID]],Table5[#All],4,FALSE)</f>
        <v>Christopherland</v>
      </c>
      <c r="W1442" t="str">
        <f>VLOOKUP(Table7[[#This Row],[Store_ID]],Table5[#All],5,FALSE)</f>
        <v>Outlet</v>
      </c>
      <c r="X1442">
        <v>2</v>
      </c>
      <c r="Y1442">
        <v>424.53</v>
      </c>
      <c r="Z1442">
        <v>0.14000000000000001</v>
      </c>
      <c r="AA1442" t="s">
        <v>1829</v>
      </c>
      <c r="AB1442">
        <v>730.19159999999999</v>
      </c>
    </row>
    <row r="1443" spans="1:28" x14ac:dyDescent="0.25">
      <c r="A1443" t="s">
        <v>3267</v>
      </c>
      <c r="B1443" s="2">
        <v>45539</v>
      </c>
      <c r="C1443" t="s">
        <v>824</v>
      </c>
      <c r="D1443" t="str">
        <f>VLOOKUP(Table7[[#This Row],[Customer_ID]],Table1[#All],2,FALSE)</f>
        <v>Sarah Stewart</v>
      </c>
      <c r="E1443">
        <f t="shared" si="67"/>
        <v>4</v>
      </c>
      <c r="F1443">
        <f t="shared" si="68"/>
        <v>9</v>
      </c>
      <c r="G1443">
        <f t="shared" si="69"/>
        <v>2024</v>
      </c>
      <c r="H1443">
        <f>VLOOKUP(Table7[[#This Row],[Customer_ID]],Table1[#All],3,FALSE)</f>
        <v>24</v>
      </c>
      <c r="I1443" t="str">
        <f>VLOOKUP(Table7[[#This Row],[Customer_ID]],Table1[#All],4,FALSE)</f>
        <v>Female</v>
      </c>
      <c r="J1443" t="str">
        <f>VLOOKUP(Table7[[#This Row],[Customer_ID]],Table1[#All],5,FALSE)</f>
        <v>East Richard</v>
      </c>
      <c r="K1443" t="str">
        <f>VLOOKUP(Table7[[#This Row],[Customer_ID]],Table1[#All],6,FALSE)</f>
        <v>Texas</v>
      </c>
      <c r="L1443" t="str">
        <f>VLOOKUP(Table7[[#This Row],[Customer_ID]],Table1[#All],7,FALSE)</f>
        <v>USA</v>
      </c>
      <c r="M1443" t="str">
        <f>VLOOKUP(Table7[[#This Row],[Customer_ID]],Table1[#All],8,FALSE)</f>
        <v>Platinum</v>
      </c>
      <c r="N1443" t="s">
        <v>1724</v>
      </c>
      <c r="O1443" t="str">
        <f>VLOOKUP(Table7[[#This Row],[Product_ID]],Table4_2[#All],3,FALSE)</f>
        <v>Sports</v>
      </c>
      <c r="P1443" t="str">
        <f>VLOOKUP(Table7[[#This Row],[Product_ID]],Table4_2[#All],4,FALSE)</f>
        <v>Accessories</v>
      </c>
      <c r="Q1443">
        <f>VLOOKUP(Table7[[#This Row],[Product_ID]],Table4_2[#All],5,FALSE)</f>
        <v>131.24</v>
      </c>
      <c r="R1443">
        <f>VLOOKUP(Table7[[#This Row],[Product_ID]],Table4_2[#All],6,FALSE)</f>
        <v>232</v>
      </c>
      <c r="S1443" t="s">
        <v>1799</v>
      </c>
      <c r="T1443" t="str">
        <f>VLOOKUP(Table7[[#This Row],[Store_ID]],Table5[#All],2,FALSE)</f>
        <v>Mcdonald Inc</v>
      </c>
      <c r="U1443" t="str">
        <f>VLOOKUP(Table7[[#This Row],[Store_ID]],Table5[#All],3,FALSE)</f>
        <v>South</v>
      </c>
      <c r="V1443" t="str">
        <f>VLOOKUP(Table7[[#This Row],[Store_ID]],Table5[#All],4,FALSE)</f>
        <v>Christopherland</v>
      </c>
      <c r="W1443" t="str">
        <f>VLOOKUP(Table7[[#This Row],[Store_ID]],Table5[#All],5,FALSE)</f>
        <v>Outlet</v>
      </c>
      <c r="X1443">
        <v>4</v>
      </c>
      <c r="Y1443">
        <v>450.42</v>
      </c>
      <c r="Z1443">
        <v>0.08</v>
      </c>
      <c r="AA1443" t="s">
        <v>1829</v>
      </c>
      <c r="AB1443">
        <v>1657.5455999999999</v>
      </c>
    </row>
    <row r="1444" spans="1:28" x14ac:dyDescent="0.25">
      <c r="A1444" t="s">
        <v>3268</v>
      </c>
      <c r="B1444" s="2">
        <v>45893</v>
      </c>
      <c r="C1444" t="s">
        <v>523</v>
      </c>
      <c r="D1444" t="str">
        <f>VLOOKUP(Table7[[#This Row],[Customer_ID]],Table1[#All],2,FALSE)</f>
        <v>Maria Sanchez</v>
      </c>
      <c r="E1444">
        <f t="shared" si="67"/>
        <v>24</v>
      </c>
      <c r="F1444">
        <f t="shared" si="68"/>
        <v>8</v>
      </c>
      <c r="G1444">
        <f t="shared" si="69"/>
        <v>2025</v>
      </c>
      <c r="H1444">
        <f>VLOOKUP(Table7[[#This Row],[Customer_ID]],Table1[#All],3,FALSE)</f>
        <v>46</v>
      </c>
      <c r="I1444" t="str">
        <f>VLOOKUP(Table7[[#This Row],[Customer_ID]],Table1[#All],4,FALSE)</f>
        <v>Male</v>
      </c>
      <c r="J1444" t="str">
        <f>VLOOKUP(Table7[[#This Row],[Customer_ID]],Table1[#All],5,FALSE)</f>
        <v>East Peterbury</v>
      </c>
      <c r="K1444" t="str">
        <f>VLOOKUP(Table7[[#This Row],[Customer_ID]],Table1[#All],6,FALSE)</f>
        <v>North Dakota</v>
      </c>
      <c r="L1444" t="str">
        <f>VLOOKUP(Table7[[#This Row],[Customer_ID]],Table1[#All],7,FALSE)</f>
        <v>USA</v>
      </c>
      <c r="M1444" t="str">
        <f>VLOOKUP(Table7[[#This Row],[Customer_ID]],Table1[#All],8,FALSE)</f>
        <v>Bronze</v>
      </c>
      <c r="N1444" t="s">
        <v>1600</v>
      </c>
      <c r="O1444" t="str">
        <f>VLOOKUP(Table7[[#This Row],[Product_ID]],Table4_2[#All],3,FALSE)</f>
        <v>Electronics</v>
      </c>
      <c r="P1444" t="str">
        <f>VLOOKUP(Table7[[#This Row],[Product_ID]],Table4_2[#All],4,FALSE)</f>
        <v>Audio</v>
      </c>
      <c r="Q1444">
        <f>VLOOKUP(Table7[[#This Row],[Product_ID]],Table4_2[#All],5,FALSE)</f>
        <v>322.41000000000003</v>
      </c>
      <c r="R1444">
        <f>VLOOKUP(Table7[[#This Row],[Product_ID]],Table4_2[#All],6,FALSE)</f>
        <v>213</v>
      </c>
      <c r="S1444" t="s">
        <v>1786</v>
      </c>
      <c r="T1444" t="str">
        <f>VLOOKUP(Table7[[#This Row],[Store_ID]],Table5[#All],2,FALSE)</f>
        <v>Moore, Padilla and Butler</v>
      </c>
      <c r="U1444" t="str">
        <f>VLOOKUP(Table7[[#This Row],[Store_ID]],Table5[#All],3,FALSE)</f>
        <v>South</v>
      </c>
      <c r="V1444" t="str">
        <f>VLOOKUP(Table7[[#This Row],[Store_ID]],Table5[#All],4,FALSE)</f>
        <v>East Johnstad</v>
      </c>
      <c r="W1444" t="str">
        <f>VLOOKUP(Table7[[#This Row],[Store_ID]],Table5[#All],5,FALSE)</f>
        <v>Flagship</v>
      </c>
      <c r="X1444">
        <v>4</v>
      </c>
      <c r="Y1444">
        <v>896.91</v>
      </c>
      <c r="Z1444">
        <v>0.1</v>
      </c>
      <c r="AA1444" t="s">
        <v>1824</v>
      </c>
      <c r="AB1444">
        <v>3228.8760000000002</v>
      </c>
    </row>
    <row r="1445" spans="1:28" x14ac:dyDescent="0.25">
      <c r="A1445" t="s">
        <v>3269</v>
      </c>
      <c r="B1445" s="2">
        <v>45814</v>
      </c>
      <c r="C1445" t="s">
        <v>1492</v>
      </c>
      <c r="D1445" t="str">
        <f>VLOOKUP(Table7[[#This Row],[Customer_ID]],Table1[#All],2,FALSE)</f>
        <v>Sara Ingram</v>
      </c>
      <c r="E1445">
        <f t="shared" si="67"/>
        <v>6</v>
      </c>
      <c r="F1445">
        <f t="shared" si="68"/>
        <v>6</v>
      </c>
      <c r="G1445">
        <f t="shared" si="69"/>
        <v>2025</v>
      </c>
      <c r="H1445">
        <f>VLOOKUP(Table7[[#This Row],[Customer_ID]],Table1[#All],3,FALSE)</f>
        <v>46</v>
      </c>
      <c r="I1445" t="str">
        <f>VLOOKUP(Table7[[#This Row],[Customer_ID]],Table1[#All],4,FALSE)</f>
        <v>Female</v>
      </c>
      <c r="J1445" t="str">
        <f>VLOOKUP(Table7[[#This Row],[Customer_ID]],Table1[#All],5,FALSE)</f>
        <v>East Dillonview</v>
      </c>
      <c r="K1445" t="str">
        <f>VLOOKUP(Table7[[#This Row],[Customer_ID]],Table1[#All],6,FALSE)</f>
        <v>Virginia</v>
      </c>
      <c r="L1445" t="str">
        <f>VLOOKUP(Table7[[#This Row],[Customer_ID]],Table1[#All],7,FALSE)</f>
        <v>USA</v>
      </c>
      <c r="M1445" t="str">
        <f>VLOOKUP(Table7[[#This Row],[Customer_ID]],Table1[#All],8,FALSE)</f>
        <v>Bronze</v>
      </c>
      <c r="N1445" t="s">
        <v>1742</v>
      </c>
      <c r="O1445" t="str">
        <f>VLOOKUP(Table7[[#This Row],[Product_ID]],Table4_2[#All],3,FALSE)</f>
        <v>Sports</v>
      </c>
      <c r="P1445" t="str">
        <f>VLOOKUP(Table7[[#This Row],[Product_ID]],Table4_2[#All],4,FALSE)</f>
        <v>Team Sports</v>
      </c>
      <c r="Q1445">
        <f>VLOOKUP(Table7[[#This Row],[Product_ID]],Table4_2[#All],5,FALSE)</f>
        <v>245.98</v>
      </c>
      <c r="R1445">
        <f>VLOOKUP(Table7[[#This Row],[Product_ID]],Table4_2[#All],6,FALSE)</f>
        <v>471</v>
      </c>
      <c r="S1445" t="s">
        <v>1789</v>
      </c>
      <c r="T1445" t="str">
        <f>VLOOKUP(Table7[[#This Row],[Store_ID]],Table5[#All],2,FALSE)</f>
        <v>Hill, Wagner and Ballard</v>
      </c>
      <c r="U1445" t="str">
        <f>VLOOKUP(Table7[[#This Row],[Store_ID]],Table5[#All],3,FALSE)</f>
        <v>East</v>
      </c>
      <c r="V1445" t="str">
        <f>VLOOKUP(Table7[[#This Row],[Store_ID]],Table5[#All],4,FALSE)</f>
        <v>East Davidville</v>
      </c>
      <c r="W1445" t="str">
        <f>VLOOKUP(Table7[[#This Row],[Store_ID]],Table5[#All],5,FALSE)</f>
        <v>Online</v>
      </c>
      <c r="X1445">
        <v>3</v>
      </c>
      <c r="Y1445">
        <v>679.38</v>
      </c>
      <c r="Z1445">
        <v>0.3</v>
      </c>
      <c r="AA1445" t="s">
        <v>1829</v>
      </c>
      <c r="AB1445">
        <v>1426.6980000000001</v>
      </c>
    </row>
    <row r="1446" spans="1:28" x14ac:dyDescent="0.25">
      <c r="A1446" t="s">
        <v>3270</v>
      </c>
      <c r="B1446" s="2">
        <v>45571</v>
      </c>
      <c r="C1446" t="s">
        <v>75</v>
      </c>
      <c r="D1446" t="str">
        <f>VLOOKUP(Table7[[#This Row],[Customer_ID]],Table1[#All],2,FALSE)</f>
        <v>John Scott</v>
      </c>
      <c r="E1446">
        <f t="shared" si="67"/>
        <v>6</v>
      </c>
      <c r="F1446">
        <f t="shared" si="68"/>
        <v>10</v>
      </c>
      <c r="G1446">
        <f t="shared" si="69"/>
        <v>2024</v>
      </c>
      <c r="H1446">
        <f>VLOOKUP(Table7[[#This Row],[Customer_ID]],Table1[#All],3,FALSE)</f>
        <v>24</v>
      </c>
      <c r="I1446" t="str">
        <f>VLOOKUP(Table7[[#This Row],[Customer_ID]],Table1[#All],4,FALSE)</f>
        <v>Female</v>
      </c>
      <c r="J1446" t="str">
        <f>VLOOKUP(Table7[[#This Row],[Customer_ID]],Table1[#All],5,FALSE)</f>
        <v>South Christopher</v>
      </c>
      <c r="K1446" t="str">
        <f>VLOOKUP(Table7[[#This Row],[Customer_ID]],Table1[#All],6,FALSE)</f>
        <v>Pennsylvania</v>
      </c>
      <c r="L1446" t="str">
        <f>VLOOKUP(Table7[[#This Row],[Customer_ID]],Table1[#All],7,FALSE)</f>
        <v>USA</v>
      </c>
      <c r="M1446" t="str">
        <f>VLOOKUP(Table7[[#This Row],[Customer_ID]],Table1[#All],8,FALSE)</f>
        <v>Bronze</v>
      </c>
      <c r="N1446" t="s">
        <v>1708</v>
      </c>
      <c r="O1446" t="str">
        <f>VLOOKUP(Table7[[#This Row],[Product_ID]],Table4_2[#All],3,FALSE)</f>
        <v>Home</v>
      </c>
      <c r="P1446" t="str">
        <f>VLOOKUP(Table7[[#This Row],[Product_ID]],Table4_2[#All],4,FALSE)</f>
        <v>Kitchen</v>
      </c>
      <c r="Q1446">
        <f>VLOOKUP(Table7[[#This Row],[Product_ID]],Table4_2[#All],5,FALSE)</f>
        <v>143.43</v>
      </c>
      <c r="R1446">
        <f>VLOOKUP(Table7[[#This Row],[Product_ID]],Table4_2[#All],6,FALSE)</f>
        <v>58</v>
      </c>
      <c r="S1446" t="s">
        <v>1804</v>
      </c>
      <c r="T1446" t="str">
        <f>VLOOKUP(Table7[[#This Row],[Store_ID]],Table5[#All],2,FALSE)</f>
        <v>Frederick-Wright</v>
      </c>
      <c r="U1446" t="str">
        <f>VLOOKUP(Table7[[#This Row],[Store_ID]],Table5[#All],3,FALSE)</f>
        <v>West</v>
      </c>
      <c r="V1446" t="str">
        <f>VLOOKUP(Table7[[#This Row],[Store_ID]],Table5[#All],4,FALSE)</f>
        <v>New Jimmymouth</v>
      </c>
      <c r="W1446" t="str">
        <f>VLOOKUP(Table7[[#This Row],[Store_ID]],Table5[#All],5,FALSE)</f>
        <v>Flagship</v>
      </c>
      <c r="X1446">
        <v>3</v>
      </c>
      <c r="Y1446">
        <v>483.63</v>
      </c>
      <c r="Z1446">
        <v>0</v>
      </c>
      <c r="AA1446" t="s">
        <v>1824</v>
      </c>
      <c r="AB1446">
        <v>1450.89</v>
      </c>
    </row>
    <row r="1447" spans="1:28" x14ac:dyDescent="0.25">
      <c r="A1447" t="s">
        <v>3271</v>
      </c>
      <c r="B1447" s="2">
        <v>45542</v>
      </c>
      <c r="C1447" t="s">
        <v>124</v>
      </c>
      <c r="D1447" t="str">
        <f>VLOOKUP(Table7[[#This Row],[Customer_ID]],Table1[#All],2,FALSE)</f>
        <v>Jessica Acevedo</v>
      </c>
      <c r="E1447">
        <f t="shared" si="67"/>
        <v>7</v>
      </c>
      <c r="F1447">
        <f t="shared" si="68"/>
        <v>9</v>
      </c>
      <c r="G1447">
        <f t="shared" si="69"/>
        <v>2024</v>
      </c>
      <c r="H1447">
        <f>VLOOKUP(Table7[[#This Row],[Customer_ID]],Table1[#All],3,FALSE)</f>
        <v>64</v>
      </c>
      <c r="I1447" t="str">
        <f>VLOOKUP(Table7[[#This Row],[Customer_ID]],Table1[#All],4,FALSE)</f>
        <v>Female</v>
      </c>
      <c r="J1447" t="str">
        <f>VLOOKUP(Table7[[#This Row],[Customer_ID]],Table1[#All],5,FALSE)</f>
        <v>Amybury</v>
      </c>
      <c r="K1447" t="str">
        <f>VLOOKUP(Table7[[#This Row],[Customer_ID]],Table1[#All],6,FALSE)</f>
        <v>Pennsylvania</v>
      </c>
      <c r="L1447" t="str">
        <f>VLOOKUP(Table7[[#This Row],[Customer_ID]],Table1[#All],7,FALSE)</f>
        <v>USA</v>
      </c>
      <c r="M1447" t="str">
        <f>VLOOKUP(Table7[[#This Row],[Customer_ID]],Table1[#All],8,FALSE)</f>
        <v>Bronze</v>
      </c>
      <c r="N1447" t="s">
        <v>1626</v>
      </c>
      <c r="O1447" t="str">
        <f>VLOOKUP(Table7[[#This Row],[Product_ID]],Table4_2[#All],3,FALSE)</f>
        <v>Electronics</v>
      </c>
      <c r="P1447" t="str">
        <f>VLOOKUP(Table7[[#This Row],[Product_ID]],Table4_2[#All],4,FALSE)</f>
        <v>Mobile</v>
      </c>
      <c r="Q1447">
        <f>VLOOKUP(Table7[[#This Row],[Product_ID]],Table4_2[#All],5,FALSE)</f>
        <v>326.06</v>
      </c>
      <c r="R1447">
        <f>VLOOKUP(Table7[[#This Row],[Product_ID]],Table4_2[#All],6,FALSE)</f>
        <v>301</v>
      </c>
      <c r="S1447" t="s">
        <v>1752</v>
      </c>
      <c r="T1447" t="str">
        <f>VLOOKUP(Table7[[#This Row],[Store_ID]],Table5[#All],2,FALSE)</f>
        <v>Rivera-Warner</v>
      </c>
      <c r="U1447" t="str">
        <f>VLOOKUP(Table7[[#This Row],[Store_ID]],Table5[#All],3,FALSE)</f>
        <v>East</v>
      </c>
      <c r="V1447" t="str">
        <f>VLOOKUP(Table7[[#This Row],[Store_ID]],Table5[#All],4,FALSE)</f>
        <v>Washingtonfurt</v>
      </c>
      <c r="W1447" t="str">
        <f>VLOOKUP(Table7[[#This Row],[Store_ID]],Table5[#All],5,FALSE)</f>
        <v>Flagship</v>
      </c>
      <c r="X1447">
        <v>3</v>
      </c>
      <c r="Y1447">
        <v>158.27000000000001</v>
      </c>
      <c r="Z1447">
        <v>0.24</v>
      </c>
      <c r="AA1447" t="s">
        <v>1829</v>
      </c>
      <c r="AB1447">
        <v>360.85559999999998</v>
      </c>
    </row>
    <row r="1448" spans="1:28" x14ac:dyDescent="0.25">
      <c r="A1448" t="s">
        <v>3272</v>
      </c>
      <c r="B1448" s="2">
        <v>45758</v>
      </c>
      <c r="C1448" t="s">
        <v>402</v>
      </c>
      <c r="D1448" t="str">
        <f>VLOOKUP(Table7[[#This Row],[Customer_ID]],Table1[#All],2,FALSE)</f>
        <v>Tyler Conrad</v>
      </c>
      <c r="E1448">
        <f t="shared" si="67"/>
        <v>11</v>
      </c>
      <c r="F1448">
        <f t="shared" si="68"/>
        <v>4</v>
      </c>
      <c r="G1448">
        <f t="shared" si="69"/>
        <v>2025</v>
      </c>
      <c r="H1448">
        <f>VLOOKUP(Table7[[#This Row],[Customer_ID]],Table1[#All],3,FALSE)</f>
        <v>53</v>
      </c>
      <c r="I1448" t="str">
        <f>VLOOKUP(Table7[[#This Row],[Customer_ID]],Table1[#All],4,FALSE)</f>
        <v>Female</v>
      </c>
      <c r="J1448" t="str">
        <f>VLOOKUP(Table7[[#This Row],[Customer_ID]],Table1[#All],5,FALSE)</f>
        <v>North Curtischester</v>
      </c>
      <c r="K1448" t="str">
        <f>VLOOKUP(Table7[[#This Row],[Customer_ID]],Table1[#All],6,FALSE)</f>
        <v>North Dakota</v>
      </c>
      <c r="L1448" t="str">
        <f>VLOOKUP(Table7[[#This Row],[Customer_ID]],Table1[#All],7,FALSE)</f>
        <v>USA</v>
      </c>
      <c r="M1448" t="str">
        <f>VLOOKUP(Table7[[#This Row],[Customer_ID]],Table1[#All],8,FALSE)</f>
        <v>Platinum</v>
      </c>
      <c r="N1448" t="s">
        <v>1549</v>
      </c>
      <c r="O1448" t="str">
        <f>VLOOKUP(Table7[[#This Row],[Product_ID]],Table4_2[#All],3,FALSE)</f>
        <v>Clothing</v>
      </c>
      <c r="P1448" t="str">
        <f>VLOOKUP(Table7[[#This Row],[Product_ID]],Table4_2[#All],4,FALSE)</f>
        <v>Outerwear</v>
      </c>
      <c r="Q1448">
        <f>VLOOKUP(Table7[[#This Row],[Product_ID]],Table4_2[#All],5,FALSE)</f>
        <v>265.73266666666666</v>
      </c>
      <c r="R1448">
        <f>VLOOKUP(Table7[[#This Row],[Product_ID]],Table4_2[#All],6,FALSE)</f>
        <v>352</v>
      </c>
      <c r="S1448" t="s">
        <v>1801</v>
      </c>
      <c r="T1448" t="str">
        <f>VLOOKUP(Table7[[#This Row],[Store_ID]],Table5[#All],2,FALSE)</f>
        <v>Shelton PLC</v>
      </c>
      <c r="U1448" t="str">
        <f>VLOOKUP(Table7[[#This Row],[Store_ID]],Table5[#All],3,FALSE)</f>
        <v>North</v>
      </c>
      <c r="V1448" t="str">
        <f>VLOOKUP(Table7[[#This Row],[Store_ID]],Table5[#All],4,FALSE)</f>
        <v>East Jenniferstad</v>
      </c>
      <c r="W1448" t="str">
        <f>VLOOKUP(Table7[[#This Row],[Store_ID]],Table5[#All],5,FALSE)</f>
        <v>Flagship</v>
      </c>
      <c r="X1448">
        <v>4</v>
      </c>
      <c r="Y1448">
        <v>601.5</v>
      </c>
      <c r="Z1448">
        <v>0.18</v>
      </c>
      <c r="AA1448" t="s">
        <v>1824</v>
      </c>
      <c r="AB1448">
        <v>1972.92</v>
      </c>
    </row>
    <row r="1449" spans="1:28" x14ac:dyDescent="0.25">
      <c r="A1449" t="s">
        <v>3273</v>
      </c>
      <c r="B1449" s="2">
        <v>45709</v>
      </c>
      <c r="C1449" t="s">
        <v>255</v>
      </c>
      <c r="D1449" t="str">
        <f>VLOOKUP(Table7[[#This Row],[Customer_ID]],Table1[#All],2,FALSE)</f>
        <v>Roy Cole</v>
      </c>
      <c r="E1449">
        <f t="shared" si="67"/>
        <v>21</v>
      </c>
      <c r="F1449">
        <f t="shared" si="68"/>
        <v>2</v>
      </c>
      <c r="G1449">
        <f t="shared" si="69"/>
        <v>2025</v>
      </c>
      <c r="H1449">
        <f>VLOOKUP(Table7[[#This Row],[Customer_ID]],Table1[#All],3,FALSE)</f>
        <v>24</v>
      </c>
      <c r="I1449" t="str">
        <f>VLOOKUP(Table7[[#This Row],[Customer_ID]],Table1[#All],4,FALSE)</f>
        <v>Female</v>
      </c>
      <c r="J1449" t="str">
        <f>VLOOKUP(Table7[[#This Row],[Customer_ID]],Table1[#All],5,FALSE)</f>
        <v>North Cynthiatown</v>
      </c>
      <c r="K1449" t="str">
        <f>VLOOKUP(Table7[[#This Row],[Customer_ID]],Table1[#All],6,FALSE)</f>
        <v>New Jersey</v>
      </c>
      <c r="L1449" t="str">
        <f>VLOOKUP(Table7[[#This Row],[Customer_ID]],Table1[#All],7,FALSE)</f>
        <v>USA</v>
      </c>
      <c r="M1449" t="str">
        <f>VLOOKUP(Table7[[#This Row],[Customer_ID]],Table1[#All],8,FALSE)</f>
        <v>Platinum</v>
      </c>
      <c r="N1449" t="s">
        <v>1610</v>
      </c>
      <c r="O1449" t="str">
        <f>VLOOKUP(Table7[[#This Row],[Product_ID]],Table4_2[#All],3,FALSE)</f>
        <v>Sports</v>
      </c>
      <c r="P1449" t="str">
        <f>VLOOKUP(Table7[[#This Row],[Product_ID]],Table4_2[#All],4,FALSE)</f>
        <v>Team Sports</v>
      </c>
      <c r="Q1449">
        <f>VLOOKUP(Table7[[#This Row],[Product_ID]],Table4_2[#All],5,FALSE)</f>
        <v>204.39</v>
      </c>
      <c r="R1449">
        <f>VLOOKUP(Table7[[#This Row],[Product_ID]],Table4_2[#All],6,FALSE)</f>
        <v>281</v>
      </c>
      <c r="S1449" t="s">
        <v>1810</v>
      </c>
      <c r="T1449" t="str">
        <f>VLOOKUP(Table7[[#This Row],[Store_ID]],Table5[#All],2,FALSE)</f>
        <v>Guerrero-Schmitt</v>
      </c>
      <c r="U1449" t="str">
        <f>VLOOKUP(Table7[[#This Row],[Store_ID]],Table5[#All],3,FALSE)</f>
        <v>East</v>
      </c>
      <c r="V1449" t="str">
        <f>VLOOKUP(Table7[[#This Row],[Store_ID]],Table5[#All],4,FALSE)</f>
        <v>East Stevechester</v>
      </c>
      <c r="W1449" t="str">
        <f>VLOOKUP(Table7[[#This Row],[Store_ID]],Table5[#All],5,FALSE)</f>
        <v>Flagship</v>
      </c>
      <c r="X1449">
        <v>2</v>
      </c>
      <c r="Y1449">
        <v>46.39</v>
      </c>
      <c r="Z1449">
        <v>7.0000000000000007E-2</v>
      </c>
      <c r="AA1449" t="s">
        <v>1824</v>
      </c>
      <c r="AB1449">
        <v>86.285399999999996</v>
      </c>
    </row>
    <row r="1450" spans="1:28" x14ac:dyDescent="0.25">
      <c r="A1450" t="s">
        <v>3274</v>
      </c>
      <c r="B1450" s="2">
        <v>45587</v>
      </c>
      <c r="C1450" t="s">
        <v>414</v>
      </c>
      <c r="D1450" t="str">
        <f>VLOOKUP(Table7[[#This Row],[Customer_ID]],Table1[#All],2,FALSE)</f>
        <v>Michael Jones</v>
      </c>
      <c r="E1450">
        <f t="shared" si="67"/>
        <v>22</v>
      </c>
      <c r="F1450">
        <f t="shared" si="68"/>
        <v>10</v>
      </c>
      <c r="G1450">
        <f t="shared" si="69"/>
        <v>2024</v>
      </c>
      <c r="H1450">
        <f>VLOOKUP(Table7[[#This Row],[Customer_ID]],Table1[#All],3,FALSE)</f>
        <v>40</v>
      </c>
      <c r="I1450" t="str">
        <f>VLOOKUP(Table7[[#This Row],[Customer_ID]],Table1[#All],4,FALSE)</f>
        <v>Male</v>
      </c>
      <c r="J1450" t="str">
        <f>VLOOKUP(Table7[[#This Row],[Customer_ID]],Table1[#All],5,FALSE)</f>
        <v>North Edwardton</v>
      </c>
      <c r="K1450" t="str">
        <f>VLOOKUP(Table7[[#This Row],[Customer_ID]],Table1[#All],6,FALSE)</f>
        <v>Tennessee</v>
      </c>
      <c r="L1450" t="str">
        <f>VLOOKUP(Table7[[#This Row],[Customer_ID]],Table1[#All],7,FALSE)</f>
        <v>USA</v>
      </c>
      <c r="M1450" t="str">
        <f>VLOOKUP(Table7[[#This Row],[Customer_ID]],Table1[#All],8,FALSE)</f>
        <v>Bronze</v>
      </c>
      <c r="N1450" t="s">
        <v>1712</v>
      </c>
      <c r="O1450" t="str">
        <f>VLOOKUP(Table7[[#This Row],[Product_ID]],Table4_2[#All],3,FALSE)</f>
        <v>Sports</v>
      </c>
      <c r="P1450" t="str">
        <f>VLOOKUP(Table7[[#This Row],[Product_ID]],Table4_2[#All],4,FALSE)</f>
        <v>Fitness</v>
      </c>
      <c r="Q1450">
        <f>VLOOKUP(Table7[[#This Row],[Product_ID]],Table4_2[#All],5,FALSE)</f>
        <v>152.91999999999999</v>
      </c>
      <c r="R1450">
        <f>VLOOKUP(Table7[[#This Row],[Product_ID]],Table4_2[#All],6,FALSE)</f>
        <v>281</v>
      </c>
      <c r="S1450" t="s">
        <v>1782</v>
      </c>
      <c r="T1450" t="str">
        <f>VLOOKUP(Table7[[#This Row],[Store_ID]],Table5[#All],2,FALSE)</f>
        <v>Bean, Jones and Park</v>
      </c>
      <c r="U1450" t="str">
        <f>VLOOKUP(Table7[[#This Row],[Store_ID]],Table5[#All],3,FALSE)</f>
        <v>West</v>
      </c>
      <c r="V1450" t="str">
        <f>VLOOKUP(Table7[[#This Row],[Store_ID]],Table5[#All],4,FALSE)</f>
        <v>Thompsonborough</v>
      </c>
      <c r="W1450" t="str">
        <f>VLOOKUP(Table7[[#This Row],[Store_ID]],Table5[#All],5,FALSE)</f>
        <v>Online</v>
      </c>
      <c r="X1450">
        <v>4</v>
      </c>
      <c r="Y1450">
        <v>892.28</v>
      </c>
      <c r="Z1450">
        <v>0.23</v>
      </c>
      <c r="AA1450" t="s">
        <v>1824</v>
      </c>
      <c r="AB1450">
        <v>2748.2224000000001</v>
      </c>
    </row>
    <row r="1451" spans="1:28" x14ac:dyDescent="0.25">
      <c r="A1451" t="s">
        <v>3275</v>
      </c>
      <c r="B1451" s="2">
        <v>45494</v>
      </c>
      <c r="C1451" t="s">
        <v>716</v>
      </c>
      <c r="D1451" t="str">
        <f>VLOOKUP(Table7[[#This Row],[Customer_ID]],Table1[#All],2,FALSE)</f>
        <v>Lisa Young</v>
      </c>
      <c r="E1451">
        <f t="shared" si="67"/>
        <v>21</v>
      </c>
      <c r="F1451">
        <f t="shared" si="68"/>
        <v>7</v>
      </c>
      <c r="G1451">
        <f t="shared" si="69"/>
        <v>2024</v>
      </c>
      <c r="H1451">
        <f>VLOOKUP(Table7[[#This Row],[Customer_ID]],Table1[#All],3,FALSE)</f>
        <v>38</v>
      </c>
      <c r="I1451" t="str">
        <f>VLOOKUP(Table7[[#This Row],[Customer_ID]],Table1[#All],4,FALSE)</f>
        <v>Male</v>
      </c>
      <c r="J1451" t="str">
        <f>VLOOKUP(Table7[[#This Row],[Customer_ID]],Table1[#All],5,FALSE)</f>
        <v>Maybury</v>
      </c>
      <c r="K1451" t="str">
        <f>VLOOKUP(Table7[[#This Row],[Customer_ID]],Table1[#All],6,FALSE)</f>
        <v>Georgia</v>
      </c>
      <c r="L1451" t="str">
        <f>VLOOKUP(Table7[[#This Row],[Customer_ID]],Table1[#All],7,FALSE)</f>
        <v>USA</v>
      </c>
      <c r="M1451" t="str">
        <f>VLOOKUP(Table7[[#This Row],[Customer_ID]],Table1[#All],8,FALSE)</f>
        <v>Platinum</v>
      </c>
      <c r="N1451" t="s">
        <v>1568</v>
      </c>
      <c r="O1451" t="str">
        <f>VLOOKUP(Table7[[#This Row],[Product_ID]],Table4_2[#All],3,FALSE)</f>
        <v>Home</v>
      </c>
      <c r="P1451" t="str">
        <f>VLOOKUP(Table7[[#This Row],[Product_ID]],Table4_2[#All],4,FALSE)</f>
        <v>Kitchen</v>
      </c>
      <c r="Q1451">
        <f>VLOOKUP(Table7[[#This Row],[Product_ID]],Table4_2[#All],5,FALSE)</f>
        <v>298.86</v>
      </c>
      <c r="R1451">
        <f>VLOOKUP(Table7[[#This Row],[Product_ID]],Table4_2[#All],6,FALSE)</f>
        <v>308</v>
      </c>
      <c r="S1451" t="s">
        <v>1779</v>
      </c>
      <c r="T1451" t="str">
        <f>VLOOKUP(Table7[[#This Row],[Store_ID]],Table5[#All],2,FALSE)</f>
        <v>Martinez-Mullins</v>
      </c>
      <c r="U1451" t="str">
        <f>VLOOKUP(Table7[[#This Row],[Store_ID]],Table5[#All],3,FALSE)</f>
        <v>South</v>
      </c>
      <c r="V1451" t="str">
        <f>VLOOKUP(Table7[[#This Row],[Store_ID]],Table5[#All],4,FALSE)</f>
        <v>Williamsfurt</v>
      </c>
      <c r="W1451" t="str">
        <f>VLOOKUP(Table7[[#This Row],[Store_ID]],Table5[#All],5,FALSE)</f>
        <v>Online</v>
      </c>
      <c r="X1451">
        <v>2</v>
      </c>
      <c r="Y1451">
        <v>164.23</v>
      </c>
      <c r="Z1451">
        <v>0.17</v>
      </c>
      <c r="AA1451" t="s">
        <v>1824</v>
      </c>
      <c r="AB1451">
        <v>272.62180000000001</v>
      </c>
    </row>
    <row r="1452" spans="1:28" x14ac:dyDescent="0.25">
      <c r="A1452" t="s">
        <v>3276</v>
      </c>
      <c r="B1452" s="2">
        <v>45305</v>
      </c>
      <c r="C1452" t="s">
        <v>1397</v>
      </c>
      <c r="D1452" t="str">
        <f>VLOOKUP(Table7[[#This Row],[Customer_ID]],Table1[#All],2,FALSE)</f>
        <v>Jeffery Wolf</v>
      </c>
      <c r="E1452">
        <f t="shared" si="67"/>
        <v>14</v>
      </c>
      <c r="F1452">
        <f t="shared" si="68"/>
        <v>1</v>
      </c>
      <c r="G1452">
        <f t="shared" si="69"/>
        <v>2024</v>
      </c>
      <c r="H1452">
        <f>VLOOKUP(Table7[[#This Row],[Customer_ID]],Table1[#All],3,FALSE)</f>
        <v>60</v>
      </c>
      <c r="I1452" t="str">
        <f>VLOOKUP(Table7[[#This Row],[Customer_ID]],Table1[#All],4,FALSE)</f>
        <v>Female</v>
      </c>
      <c r="J1452" t="str">
        <f>VLOOKUP(Table7[[#This Row],[Customer_ID]],Table1[#All],5,FALSE)</f>
        <v>New Laura</v>
      </c>
      <c r="K1452" t="str">
        <f>VLOOKUP(Table7[[#This Row],[Customer_ID]],Table1[#All],6,FALSE)</f>
        <v>Mississippi</v>
      </c>
      <c r="L1452" t="str">
        <f>VLOOKUP(Table7[[#This Row],[Customer_ID]],Table1[#All],7,FALSE)</f>
        <v>USA</v>
      </c>
      <c r="M1452" t="str">
        <f>VLOOKUP(Table7[[#This Row],[Customer_ID]],Table1[#All],8,FALSE)</f>
        <v>Bronze</v>
      </c>
      <c r="N1452" t="s">
        <v>1565</v>
      </c>
      <c r="O1452" t="str">
        <f>VLOOKUP(Table7[[#This Row],[Product_ID]],Table4_2[#All],3,FALSE)</f>
        <v>Sports</v>
      </c>
      <c r="P1452" t="str">
        <f>VLOOKUP(Table7[[#This Row],[Product_ID]],Table4_2[#All],4,FALSE)</f>
        <v>Fitness</v>
      </c>
      <c r="Q1452">
        <f>VLOOKUP(Table7[[#This Row],[Product_ID]],Table4_2[#All],5,FALSE)</f>
        <v>495.72</v>
      </c>
      <c r="R1452">
        <f>VLOOKUP(Table7[[#This Row],[Product_ID]],Table4_2[#All],6,FALSE)</f>
        <v>323</v>
      </c>
      <c r="S1452" t="s">
        <v>1779</v>
      </c>
      <c r="T1452" t="str">
        <f>VLOOKUP(Table7[[#This Row],[Store_ID]],Table5[#All],2,FALSE)</f>
        <v>Martinez-Mullins</v>
      </c>
      <c r="U1452" t="str">
        <f>VLOOKUP(Table7[[#This Row],[Store_ID]],Table5[#All],3,FALSE)</f>
        <v>South</v>
      </c>
      <c r="V1452" t="str">
        <f>VLOOKUP(Table7[[#This Row],[Store_ID]],Table5[#All],4,FALSE)</f>
        <v>Williamsfurt</v>
      </c>
      <c r="W1452" t="str">
        <f>VLOOKUP(Table7[[#This Row],[Store_ID]],Table5[#All],5,FALSE)</f>
        <v>Online</v>
      </c>
      <c r="X1452">
        <v>1</v>
      </c>
      <c r="Y1452">
        <v>484.23</v>
      </c>
      <c r="Z1452">
        <v>0.12</v>
      </c>
      <c r="AA1452" t="s">
        <v>1829</v>
      </c>
      <c r="AB1452">
        <v>426.12240000000003</v>
      </c>
    </row>
    <row r="1453" spans="1:28" x14ac:dyDescent="0.25">
      <c r="A1453" t="s">
        <v>3277</v>
      </c>
      <c r="B1453" s="2">
        <v>45383</v>
      </c>
      <c r="C1453" t="s">
        <v>32</v>
      </c>
      <c r="D1453" t="str">
        <f>VLOOKUP(Table7[[#This Row],[Customer_ID]],Table1[#All],2,FALSE)</f>
        <v>Christine Vaughn</v>
      </c>
      <c r="E1453">
        <f t="shared" si="67"/>
        <v>1</v>
      </c>
      <c r="F1453">
        <f t="shared" si="68"/>
        <v>4</v>
      </c>
      <c r="G1453">
        <f t="shared" si="69"/>
        <v>2024</v>
      </c>
      <c r="H1453">
        <f>VLOOKUP(Table7[[#This Row],[Customer_ID]],Table1[#All],3,FALSE)</f>
        <v>24</v>
      </c>
      <c r="I1453" t="str">
        <f>VLOOKUP(Table7[[#This Row],[Customer_ID]],Table1[#All],4,FALSE)</f>
        <v>Male</v>
      </c>
      <c r="J1453" t="str">
        <f>VLOOKUP(Table7[[#This Row],[Customer_ID]],Table1[#All],5,FALSE)</f>
        <v>East Amandamouth</v>
      </c>
      <c r="K1453" t="str">
        <f>VLOOKUP(Table7[[#This Row],[Customer_ID]],Table1[#All],6,FALSE)</f>
        <v>Oregon</v>
      </c>
      <c r="L1453" t="str">
        <f>VLOOKUP(Table7[[#This Row],[Customer_ID]],Table1[#All],7,FALSE)</f>
        <v>USA</v>
      </c>
      <c r="M1453" t="str">
        <f>VLOOKUP(Table7[[#This Row],[Customer_ID]],Table1[#All],8,FALSE)</f>
        <v>Bronze</v>
      </c>
      <c r="N1453" t="s">
        <v>1618</v>
      </c>
      <c r="O1453" t="str">
        <f>VLOOKUP(Table7[[#This Row],[Product_ID]],Table4_2[#All],3,FALSE)</f>
        <v>Home</v>
      </c>
      <c r="P1453" t="str">
        <f>VLOOKUP(Table7[[#This Row],[Product_ID]],Table4_2[#All],4,FALSE)</f>
        <v>Lighting</v>
      </c>
      <c r="Q1453">
        <f>VLOOKUP(Table7[[#This Row],[Product_ID]],Table4_2[#All],5,FALSE)</f>
        <v>382.22</v>
      </c>
      <c r="R1453">
        <f>VLOOKUP(Table7[[#This Row],[Product_ID]],Table4_2[#All],6,FALSE)</f>
        <v>329</v>
      </c>
      <c r="S1453" t="s">
        <v>1810</v>
      </c>
      <c r="T1453" t="str">
        <f>VLOOKUP(Table7[[#This Row],[Store_ID]],Table5[#All],2,FALSE)</f>
        <v>Guerrero-Schmitt</v>
      </c>
      <c r="U1453" t="str">
        <f>VLOOKUP(Table7[[#This Row],[Store_ID]],Table5[#All],3,FALSE)</f>
        <v>East</v>
      </c>
      <c r="V1453" t="str">
        <f>VLOOKUP(Table7[[#This Row],[Store_ID]],Table5[#All],4,FALSE)</f>
        <v>East Stevechester</v>
      </c>
      <c r="W1453" t="str">
        <f>VLOOKUP(Table7[[#This Row],[Store_ID]],Table5[#All],5,FALSE)</f>
        <v>Flagship</v>
      </c>
      <c r="X1453">
        <v>3</v>
      </c>
      <c r="Y1453">
        <v>341.51</v>
      </c>
      <c r="Z1453">
        <v>0.22</v>
      </c>
      <c r="AA1453" t="s">
        <v>1829</v>
      </c>
      <c r="AB1453">
        <v>799.13340000000005</v>
      </c>
    </row>
    <row r="1454" spans="1:28" x14ac:dyDescent="0.25">
      <c r="A1454" t="s">
        <v>3278</v>
      </c>
      <c r="B1454" s="2">
        <v>45788</v>
      </c>
      <c r="C1454" t="s">
        <v>384</v>
      </c>
      <c r="D1454" t="str">
        <f>VLOOKUP(Table7[[#This Row],[Customer_ID]],Table1[#All],2,FALSE)</f>
        <v>Amy Walker</v>
      </c>
      <c r="E1454">
        <f t="shared" si="67"/>
        <v>11</v>
      </c>
      <c r="F1454">
        <f t="shared" si="68"/>
        <v>5</v>
      </c>
      <c r="G1454">
        <f t="shared" si="69"/>
        <v>2025</v>
      </c>
      <c r="H1454">
        <f>VLOOKUP(Table7[[#This Row],[Customer_ID]],Table1[#All],3,FALSE)</f>
        <v>27</v>
      </c>
      <c r="I1454" t="str">
        <f>VLOOKUP(Table7[[#This Row],[Customer_ID]],Table1[#All],4,FALSE)</f>
        <v>Male</v>
      </c>
      <c r="J1454" t="str">
        <f>VLOOKUP(Table7[[#This Row],[Customer_ID]],Table1[#All],5,FALSE)</f>
        <v>Smithland</v>
      </c>
      <c r="K1454" t="str">
        <f>VLOOKUP(Table7[[#This Row],[Customer_ID]],Table1[#All],6,FALSE)</f>
        <v>West Virginia</v>
      </c>
      <c r="L1454" t="str">
        <f>VLOOKUP(Table7[[#This Row],[Customer_ID]],Table1[#All],7,FALSE)</f>
        <v>USA</v>
      </c>
      <c r="M1454" t="str">
        <f>VLOOKUP(Table7[[#This Row],[Customer_ID]],Table1[#All],8,FALSE)</f>
        <v>Silver</v>
      </c>
      <c r="N1454" t="s">
        <v>1744</v>
      </c>
      <c r="O1454" t="str">
        <f>VLOOKUP(Table7[[#This Row],[Product_ID]],Table4_2[#All],3,FALSE)</f>
        <v>Electronics</v>
      </c>
      <c r="P1454" t="str">
        <f>VLOOKUP(Table7[[#This Row],[Product_ID]],Table4_2[#All],4,FALSE)</f>
        <v>Audio</v>
      </c>
      <c r="Q1454">
        <f>VLOOKUP(Table7[[#This Row],[Product_ID]],Table4_2[#All],5,FALSE)</f>
        <v>431.67</v>
      </c>
      <c r="R1454">
        <f>VLOOKUP(Table7[[#This Row],[Product_ID]],Table4_2[#All],6,FALSE)</f>
        <v>73</v>
      </c>
      <c r="S1454" t="s">
        <v>1797</v>
      </c>
      <c r="T1454" t="str">
        <f>VLOOKUP(Table7[[#This Row],[Store_ID]],Table5[#All],2,FALSE)</f>
        <v>Gardner, Humphrey and Contreras</v>
      </c>
      <c r="U1454" t="str">
        <f>VLOOKUP(Table7[[#This Row],[Store_ID]],Table5[#All],3,FALSE)</f>
        <v>East</v>
      </c>
      <c r="V1454" t="str">
        <f>VLOOKUP(Table7[[#This Row],[Store_ID]],Table5[#All],4,FALSE)</f>
        <v>Johnsonville</v>
      </c>
      <c r="W1454" t="str">
        <f>VLOOKUP(Table7[[#This Row],[Store_ID]],Table5[#All],5,FALSE)</f>
        <v>Flagship</v>
      </c>
      <c r="X1454">
        <v>3</v>
      </c>
      <c r="Y1454">
        <v>758.87</v>
      </c>
      <c r="Z1454">
        <v>0.11</v>
      </c>
      <c r="AA1454" t="s">
        <v>1826</v>
      </c>
      <c r="AB1454">
        <v>2026.1829</v>
      </c>
    </row>
    <row r="1455" spans="1:28" x14ac:dyDescent="0.25">
      <c r="A1455" t="s">
        <v>3279</v>
      </c>
      <c r="B1455" s="2">
        <v>45855</v>
      </c>
      <c r="C1455" t="s">
        <v>1449</v>
      </c>
      <c r="D1455" t="str">
        <f>VLOOKUP(Table7[[#This Row],[Customer_ID]],Table1[#All],2,FALSE)</f>
        <v>Manuel Fisher</v>
      </c>
      <c r="E1455">
        <f t="shared" si="67"/>
        <v>17</v>
      </c>
      <c r="F1455">
        <f t="shared" si="68"/>
        <v>7</v>
      </c>
      <c r="G1455">
        <f t="shared" si="69"/>
        <v>2025</v>
      </c>
      <c r="H1455">
        <f>VLOOKUP(Table7[[#This Row],[Customer_ID]],Table1[#All],3,FALSE)</f>
        <v>21</v>
      </c>
      <c r="I1455" t="str">
        <f>VLOOKUP(Table7[[#This Row],[Customer_ID]],Table1[#All],4,FALSE)</f>
        <v>Female</v>
      </c>
      <c r="J1455" t="str">
        <f>VLOOKUP(Table7[[#This Row],[Customer_ID]],Table1[#All],5,FALSE)</f>
        <v>Kanebury</v>
      </c>
      <c r="K1455" t="str">
        <f>VLOOKUP(Table7[[#This Row],[Customer_ID]],Table1[#All],6,FALSE)</f>
        <v>New Hampshire</v>
      </c>
      <c r="L1455" t="str">
        <f>VLOOKUP(Table7[[#This Row],[Customer_ID]],Table1[#All],7,FALSE)</f>
        <v>USA</v>
      </c>
      <c r="M1455" t="str">
        <f>VLOOKUP(Table7[[#This Row],[Customer_ID]],Table1[#All],8,FALSE)</f>
        <v>Gold</v>
      </c>
      <c r="N1455" t="s">
        <v>1660</v>
      </c>
      <c r="O1455" t="str">
        <f>VLOOKUP(Table7[[#This Row],[Product_ID]],Table4_2[#All],3,FALSE)</f>
        <v>Home</v>
      </c>
      <c r="P1455" t="str">
        <f>VLOOKUP(Table7[[#This Row],[Product_ID]],Table4_2[#All],4,FALSE)</f>
        <v>Decor</v>
      </c>
      <c r="Q1455">
        <f>VLOOKUP(Table7[[#This Row],[Product_ID]],Table4_2[#All],5,FALSE)</f>
        <v>461.47</v>
      </c>
      <c r="R1455">
        <f>VLOOKUP(Table7[[#This Row],[Product_ID]],Table4_2[#All],6,FALSE)</f>
        <v>190</v>
      </c>
      <c r="S1455" t="s">
        <v>1794</v>
      </c>
      <c r="T1455" t="str">
        <f>VLOOKUP(Table7[[#This Row],[Store_ID]],Table5[#All],2,FALSE)</f>
        <v>Thomas, Bridges and Harris</v>
      </c>
      <c r="U1455" t="str">
        <f>VLOOKUP(Table7[[#This Row],[Store_ID]],Table5[#All],3,FALSE)</f>
        <v>North</v>
      </c>
      <c r="V1455" t="str">
        <f>VLOOKUP(Table7[[#This Row],[Store_ID]],Table5[#All],4,FALSE)</f>
        <v>Sabrinatown</v>
      </c>
      <c r="W1455" t="str">
        <f>VLOOKUP(Table7[[#This Row],[Store_ID]],Table5[#All],5,FALSE)</f>
        <v>Online</v>
      </c>
      <c r="X1455">
        <v>3</v>
      </c>
      <c r="Y1455">
        <v>560.52</v>
      </c>
      <c r="Z1455">
        <v>0.17</v>
      </c>
      <c r="AA1455" t="s">
        <v>1824</v>
      </c>
      <c r="AB1455">
        <v>1395.6948</v>
      </c>
    </row>
    <row r="1456" spans="1:28" x14ac:dyDescent="0.25">
      <c r="A1456" t="s">
        <v>3280</v>
      </c>
      <c r="B1456" s="2">
        <v>45533</v>
      </c>
      <c r="C1456" t="s">
        <v>1101</v>
      </c>
      <c r="D1456" t="str">
        <f>VLOOKUP(Table7[[#This Row],[Customer_ID]],Table1[#All],2,FALSE)</f>
        <v>Jeffrey Mccarthy</v>
      </c>
      <c r="E1456">
        <f t="shared" si="67"/>
        <v>29</v>
      </c>
      <c r="F1456">
        <f t="shared" si="68"/>
        <v>8</v>
      </c>
      <c r="G1456">
        <f t="shared" si="69"/>
        <v>2024</v>
      </c>
      <c r="H1456">
        <f>VLOOKUP(Table7[[#This Row],[Customer_ID]],Table1[#All],3,FALSE)</f>
        <v>25</v>
      </c>
      <c r="I1456" t="str">
        <f>VLOOKUP(Table7[[#This Row],[Customer_ID]],Table1[#All],4,FALSE)</f>
        <v>Female</v>
      </c>
      <c r="J1456" t="str">
        <f>VLOOKUP(Table7[[#This Row],[Customer_ID]],Table1[#All],5,FALSE)</f>
        <v>North Samuel</v>
      </c>
      <c r="K1456" t="str">
        <f>VLOOKUP(Table7[[#This Row],[Customer_ID]],Table1[#All],6,FALSE)</f>
        <v>Nebraska</v>
      </c>
      <c r="L1456" t="str">
        <f>VLOOKUP(Table7[[#This Row],[Customer_ID]],Table1[#All],7,FALSE)</f>
        <v>USA</v>
      </c>
      <c r="M1456" t="str">
        <f>VLOOKUP(Table7[[#This Row],[Customer_ID]],Table1[#All],8,FALSE)</f>
        <v>Bronze</v>
      </c>
      <c r="N1456" t="s">
        <v>1740</v>
      </c>
      <c r="O1456" t="str">
        <f>VLOOKUP(Table7[[#This Row],[Product_ID]],Table4_2[#All],3,FALSE)</f>
        <v>Clothing</v>
      </c>
      <c r="P1456" t="str">
        <f>VLOOKUP(Table7[[#This Row],[Product_ID]],Table4_2[#All],4,FALSE)</f>
        <v>Outerwear</v>
      </c>
      <c r="Q1456">
        <f>VLOOKUP(Table7[[#This Row],[Product_ID]],Table4_2[#All],5,FALSE)</f>
        <v>358.47</v>
      </c>
      <c r="R1456">
        <f>VLOOKUP(Table7[[#This Row],[Product_ID]],Table4_2[#All],6,FALSE)</f>
        <v>143</v>
      </c>
      <c r="S1456" t="s">
        <v>1807</v>
      </c>
      <c r="T1456" t="str">
        <f>VLOOKUP(Table7[[#This Row],[Store_ID]],Table5[#All],2,FALSE)</f>
        <v>Holloway Ltd</v>
      </c>
      <c r="U1456" t="str">
        <f>VLOOKUP(Table7[[#This Row],[Store_ID]],Table5[#All],3,FALSE)</f>
        <v>North</v>
      </c>
      <c r="V1456" t="str">
        <f>VLOOKUP(Table7[[#This Row],[Store_ID]],Table5[#All],4,FALSE)</f>
        <v>Bensonhaven</v>
      </c>
      <c r="W1456" t="str">
        <f>VLOOKUP(Table7[[#This Row],[Store_ID]],Table5[#All],5,FALSE)</f>
        <v>Flagship</v>
      </c>
      <c r="X1456">
        <v>2</v>
      </c>
      <c r="Y1456">
        <v>977.18</v>
      </c>
      <c r="Z1456">
        <v>0.19</v>
      </c>
      <c r="AA1456" t="s">
        <v>1824</v>
      </c>
      <c r="AB1456">
        <v>1583.0316</v>
      </c>
    </row>
    <row r="1457" spans="1:28" x14ac:dyDescent="0.25">
      <c r="A1457" t="s">
        <v>3281</v>
      </c>
      <c r="B1457" s="2">
        <v>45763</v>
      </c>
      <c r="C1457" t="s">
        <v>758</v>
      </c>
      <c r="D1457" t="str">
        <f>VLOOKUP(Table7[[#This Row],[Customer_ID]],Table1[#All],2,FALSE)</f>
        <v>Joshua Wilson</v>
      </c>
      <c r="E1457">
        <f t="shared" si="67"/>
        <v>16</v>
      </c>
      <c r="F1457">
        <f t="shared" si="68"/>
        <v>4</v>
      </c>
      <c r="G1457">
        <f t="shared" si="69"/>
        <v>2025</v>
      </c>
      <c r="H1457">
        <f>VLOOKUP(Table7[[#This Row],[Customer_ID]],Table1[#All],3,FALSE)</f>
        <v>42</v>
      </c>
      <c r="I1457" t="str">
        <f>VLOOKUP(Table7[[#This Row],[Customer_ID]],Table1[#All],4,FALSE)</f>
        <v>Female</v>
      </c>
      <c r="J1457" t="str">
        <f>VLOOKUP(Table7[[#This Row],[Customer_ID]],Table1[#All],5,FALSE)</f>
        <v>North Larryport</v>
      </c>
      <c r="K1457" t="str">
        <f>VLOOKUP(Table7[[#This Row],[Customer_ID]],Table1[#All],6,FALSE)</f>
        <v>Virginia</v>
      </c>
      <c r="L1457" t="str">
        <f>VLOOKUP(Table7[[#This Row],[Customer_ID]],Table1[#All],7,FALSE)</f>
        <v>USA</v>
      </c>
      <c r="M1457" t="str">
        <f>VLOOKUP(Table7[[#This Row],[Customer_ID]],Table1[#All],8,FALSE)</f>
        <v>Bronze</v>
      </c>
      <c r="N1457" t="s">
        <v>1580</v>
      </c>
      <c r="O1457" t="str">
        <f>VLOOKUP(Table7[[#This Row],[Product_ID]],Table4_2[#All],3,FALSE)</f>
        <v>Beauty</v>
      </c>
      <c r="P1457" t="str">
        <f>VLOOKUP(Table7[[#This Row],[Product_ID]],Table4_2[#All],4,FALSE)</f>
        <v>Grooming</v>
      </c>
      <c r="Q1457">
        <f>VLOOKUP(Table7[[#This Row],[Product_ID]],Table4_2[#All],5,FALSE)</f>
        <v>337.42</v>
      </c>
      <c r="R1457">
        <f>VLOOKUP(Table7[[#This Row],[Product_ID]],Table4_2[#All],6,FALSE)</f>
        <v>256</v>
      </c>
      <c r="S1457" t="s">
        <v>1799</v>
      </c>
      <c r="T1457" t="str">
        <f>VLOOKUP(Table7[[#This Row],[Store_ID]],Table5[#All],2,FALSE)</f>
        <v>Mcdonald Inc</v>
      </c>
      <c r="U1457" t="str">
        <f>VLOOKUP(Table7[[#This Row],[Store_ID]],Table5[#All],3,FALSE)</f>
        <v>South</v>
      </c>
      <c r="V1457" t="str">
        <f>VLOOKUP(Table7[[#This Row],[Store_ID]],Table5[#All],4,FALSE)</f>
        <v>Christopherland</v>
      </c>
      <c r="W1457" t="str">
        <f>VLOOKUP(Table7[[#This Row],[Store_ID]],Table5[#All],5,FALSE)</f>
        <v>Outlet</v>
      </c>
      <c r="X1457">
        <v>4</v>
      </c>
      <c r="Y1457">
        <v>761.35</v>
      </c>
      <c r="Z1457">
        <v>0.08</v>
      </c>
      <c r="AA1457" t="s">
        <v>1824</v>
      </c>
      <c r="AB1457">
        <v>2801.768</v>
      </c>
    </row>
    <row r="1458" spans="1:28" x14ac:dyDescent="0.25">
      <c r="A1458" t="s">
        <v>3282</v>
      </c>
      <c r="B1458" s="2">
        <v>45900</v>
      </c>
      <c r="C1458" t="s">
        <v>592</v>
      </c>
      <c r="D1458" t="str">
        <f>VLOOKUP(Table7[[#This Row],[Customer_ID]],Table1[#All],2,FALSE)</f>
        <v>Nicholas Bradshaw</v>
      </c>
      <c r="E1458">
        <f t="shared" si="67"/>
        <v>31</v>
      </c>
      <c r="F1458">
        <f t="shared" si="68"/>
        <v>8</v>
      </c>
      <c r="G1458">
        <f t="shared" si="69"/>
        <v>2025</v>
      </c>
      <c r="H1458">
        <f>VLOOKUP(Table7[[#This Row],[Customer_ID]],Table1[#All],3,FALSE)</f>
        <v>43</v>
      </c>
      <c r="I1458" t="str">
        <f>VLOOKUP(Table7[[#This Row],[Customer_ID]],Table1[#All],4,FALSE)</f>
        <v>Female</v>
      </c>
      <c r="J1458" t="str">
        <f>VLOOKUP(Table7[[#This Row],[Customer_ID]],Table1[#All],5,FALSE)</f>
        <v>Murphyfurt</v>
      </c>
      <c r="K1458" t="str">
        <f>VLOOKUP(Table7[[#This Row],[Customer_ID]],Table1[#All],6,FALSE)</f>
        <v>Utah</v>
      </c>
      <c r="L1458" t="str">
        <f>VLOOKUP(Table7[[#This Row],[Customer_ID]],Table1[#All],7,FALSE)</f>
        <v>USA</v>
      </c>
      <c r="M1458" t="str">
        <f>VLOOKUP(Table7[[#This Row],[Customer_ID]],Table1[#All],8,FALSE)</f>
        <v>Silver</v>
      </c>
      <c r="N1458" t="s">
        <v>1682</v>
      </c>
      <c r="O1458" t="str">
        <f>VLOOKUP(Table7[[#This Row],[Product_ID]],Table4_2[#All],3,FALSE)</f>
        <v>Electronics</v>
      </c>
      <c r="P1458" t="str">
        <f>VLOOKUP(Table7[[#This Row],[Product_ID]],Table4_2[#All],4,FALSE)</f>
        <v>Accessories</v>
      </c>
      <c r="Q1458">
        <f>VLOOKUP(Table7[[#This Row],[Product_ID]],Table4_2[#All],5,FALSE)</f>
        <v>349.17</v>
      </c>
      <c r="R1458">
        <f>VLOOKUP(Table7[[#This Row],[Product_ID]],Table4_2[#All],6,FALSE)</f>
        <v>476</v>
      </c>
      <c r="S1458" t="s">
        <v>1810</v>
      </c>
      <c r="T1458" t="str">
        <f>VLOOKUP(Table7[[#This Row],[Store_ID]],Table5[#All],2,FALSE)</f>
        <v>Guerrero-Schmitt</v>
      </c>
      <c r="U1458" t="str">
        <f>VLOOKUP(Table7[[#This Row],[Store_ID]],Table5[#All],3,FALSE)</f>
        <v>East</v>
      </c>
      <c r="V1458" t="str">
        <f>VLOOKUP(Table7[[#This Row],[Store_ID]],Table5[#All],4,FALSE)</f>
        <v>East Stevechester</v>
      </c>
      <c r="W1458" t="str">
        <f>VLOOKUP(Table7[[#This Row],[Store_ID]],Table5[#All],5,FALSE)</f>
        <v>Flagship</v>
      </c>
      <c r="X1458">
        <v>2</v>
      </c>
      <c r="Y1458">
        <v>947.56</v>
      </c>
      <c r="Z1458">
        <v>0.02</v>
      </c>
      <c r="AA1458" t="s">
        <v>1829</v>
      </c>
      <c r="AB1458">
        <v>1857.2175999999999</v>
      </c>
    </row>
    <row r="1459" spans="1:28" x14ac:dyDescent="0.25">
      <c r="A1459" t="s">
        <v>3283</v>
      </c>
      <c r="B1459" s="2">
        <v>45943</v>
      </c>
      <c r="C1459" t="s">
        <v>764</v>
      </c>
      <c r="D1459" t="str">
        <f>VLOOKUP(Table7[[#This Row],[Customer_ID]],Table1[#All],2,FALSE)</f>
        <v>Steven Smith</v>
      </c>
      <c r="E1459">
        <f t="shared" si="67"/>
        <v>13</v>
      </c>
      <c r="F1459">
        <f t="shared" si="68"/>
        <v>10</v>
      </c>
      <c r="G1459">
        <f t="shared" si="69"/>
        <v>2025</v>
      </c>
      <c r="H1459">
        <f>VLOOKUP(Table7[[#This Row],[Customer_ID]],Table1[#All],3,FALSE)</f>
        <v>40</v>
      </c>
      <c r="I1459" t="str">
        <f>VLOOKUP(Table7[[#This Row],[Customer_ID]],Table1[#All],4,FALSE)</f>
        <v>Male</v>
      </c>
      <c r="J1459" t="str">
        <f>VLOOKUP(Table7[[#This Row],[Customer_ID]],Table1[#All],5,FALSE)</f>
        <v>Port Krista</v>
      </c>
      <c r="K1459" t="str">
        <f>VLOOKUP(Table7[[#This Row],[Customer_ID]],Table1[#All],6,FALSE)</f>
        <v>West Virginia</v>
      </c>
      <c r="L1459" t="str">
        <f>VLOOKUP(Table7[[#This Row],[Customer_ID]],Table1[#All],7,FALSE)</f>
        <v>USA</v>
      </c>
      <c r="M1459" t="str">
        <f>VLOOKUP(Table7[[#This Row],[Customer_ID]],Table1[#All],8,FALSE)</f>
        <v>Platinum</v>
      </c>
      <c r="N1459" t="s">
        <v>1634</v>
      </c>
      <c r="O1459" t="str">
        <f>VLOOKUP(Table7[[#This Row],[Product_ID]],Table4_2[#All],3,FALSE)</f>
        <v>Electronics</v>
      </c>
      <c r="P1459" t="str">
        <f>VLOOKUP(Table7[[#This Row],[Product_ID]],Table4_2[#All],4,FALSE)</f>
        <v>Computer</v>
      </c>
      <c r="Q1459">
        <f>VLOOKUP(Table7[[#This Row],[Product_ID]],Table4_2[#All],5,FALSE)</f>
        <v>253.33</v>
      </c>
      <c r="R1459">
        <f>VLOOKUP(Table7[[#This Row],[Product_ID]],Table4_2[#All],6,FALSE)</f>
        <v>266</v>
      </c>
      <c r="S1459" t="s">
        <v>1810</v>
      </c>
      <c r="T1459" t="str">
        <f>VLOOKUP(Table7[[#This Row],[Store_ID]],Table5[#All],2,FALSE)</f>
        <v>Guerrero-Schmitt</v>
      </c>
      <c r="U1459" t="str">
        <f>VLOOKUP(Table7[[#This Row],[Store_ID]],Table5[#All],3,FALSE)</f>
        <v>East</v>
      </c>
      <c r="V1459" t="str">
        <f>VLOOKUP(Table7[[#This Row],[Store_ID]],Table5[#All],4,FALSE)</f>
        <v>East Stevechester</v>
      </c>
      <c r="W1459" t="str">
        <f>VLOOKUP(Table7[[#This Row],[Store_ID]],Table5[#All],5,FALSE)</f>
        <v>Flagship</v>
      </c>
      <c r="X1459">
        <v>4</v>
      </c>
      <c r="Y1459">
        <v>975.47</v>
      </c>
      <c r="Z1459">
        <v>0.04</v>
      </c>
      <c r="AA1459" t="s">
        <v>1824</v>
      </c>
      <c r="AB1459">
        <v>3745.8047999999999</v>
      </c>
    </row>
    <row r="1460" spans="1:28" x14ac:dyDescent="0.25">
      <c r="A1460" t="s">
        <v>3284</v>
      </c>
      <c r="B1460" s="2">
        <v>45448</v>
      </c>
      <c r="C1460" t="s">
        <v>1469</v>
      </c>
      <c r="D1460" t="str">
        <f>VLOOKUP(Table7[[#This Row],[Customer_ID]],Table1[#All],2,FALSE)</f>
        <v>Andrea Harris</v>
      </c>
      <c r="E1460">
        <f t="shared" si="67"/>
        <v>5</v>
      </c>
      <c r="F1460">
        <f t="shared" si="68"/>
        <v>6</v>
      </c>
      <c r="G1460">
        <f t="shared" si="69"/>
        <v>2024</v>
      </c>
      <c r="H1460">
        <f>VLOOKUP(Table7[[#This Row],[Customer_ID]],Table1[#All],3,FALSE)</f>
        <v>41</v>
      </c>
      <c r="I1460" t="str">
        <f>VLOOKUP(Table7[[#This Row],[Customer_ID]],Table1[#All],4,FALSE)</f>
        <v>Female</v>
      </c>
      <c r="J1460" t="str">
        <f>VLOOKUP(Table7[[#This Row],[Customer_ID]],Table1[#All],5,FALSE)</f>
        <v>West Kelseyberg</v>
      </c>
      <c r="K1460" t="str">
        <f>VLOOKUP(Table7[[#This Row],[Customer_ID]],Table1[#All],6,FALSE)</f>
        <v>Kansas</v>
      </c>
      <c r="L1460" t="str">
        <f>VLOOKUP(Table7[[#This Row],[Customer_ID]],Table1[#All],7,FALSE)</f>
        <v>USA</v>
      </c>
      <c r="M1460" t="str">
        <f>VLOOKUP(Table7[[#This Row],[Customer_ID]],Table1[#All],8,FALSE)</f>
        <v>Platinum</v>
      </c>
      <c r="N1460" t="s">
        <v>1574</v>
      </c>
      <c r="O1460" t="str">
        <f>VLOOKUP(Table7[[#This Row],[Product_ID]],Table4_2[#All],3,FALSE)</f>
        <v>Electronics</v>
      </c>
      <c r="P1460" t="str">
        <f>VLOOKUP(Table7[[#This Row],[Product_ID]],Table4_2[#All],4,FALSE)</f>
        <v>Accessories</v>
      </c>
      <c r="Q1460">
        <f>VLOOKUP(Table7[[#This Row],[Product_ID]],Table4_2[#All],5,FALSE)</f>
        <v>242.23</v>
      </c>
      <c r="R1460">
        <f>VLOOKUP(Table7[[#This Row],[Product_ID]],Table4_2[#All],6,FALSE)</f>
        <v>453</v>
      </c>
      <c r="S1460" t="s">
        <v>1786</v>
      </c>
      <c r="T1460" t="str">
        <f>VLOOKUP(Table7[[#This Row],[Store_ID]],Table5[#All],2,FALSE)</f>
        <v>Moore, Padilla and Butler</v>
      </c>
      <c r="U1460" t="str">
        <f>VLOOKUP(Table7[[#This Row],[Store_ID]],Table5[#All],3,FALSE)</f>
        <v>South</v>
      </c>
      <c r="V1460" t="str">
        <f>VLOOKUP(Table7[[#This Row],[Store_ID]],Table5[#All],4,FALSE)</f>
        <v>East Johnstad</v>
      </c>
      <c r="W1460" t="str">
        <f>VLOOKUP(Table7[[#This Row],[Store_ID]],Table5[#All],5,FALSE)</f>
        <v>Flagship</v>
      </c>
      <c r="X1460">
        <v>3</v>
      </c>
      <c r="Y1460">
        <v>769.06</v>
      </c>
      <c r="Z1460">
        <v>0.23</v>
      </c>
      <c r="AA1460" t="s">
        <v>1829</v>
      </c>
      <c r="AB1460">
        <v>1776.5286000000001</v>
      </c>
    </row>
    <row r="1461" spans="1:28" x14ac:dyDescent="0.25">
      <c r="A1461" t="s">
        <v>3285</v>
      </c>
      <c r="B1461" s="2">
        <v>45929</v>
      </c>
      <c r="C1461" t="s">
        <v>1495</v>
      </c>
      <c r="D1461" t="str">
        <f>VLOOKUP(Table7[[#This Row],[Customer_ID]],Table1[#All],2,FALSE)</f>
        <v>Eric Lee</v>
      </c>
      <c r="E1461">
        <f t="shared" si="67"/>
        <v>29</v>
      </c>
      <c r="F1461">
        <f t="shared" si="68"/>
        <v>9</v>
      </c>
      <c r="G1461">
        <f t="shared" si="69"/>
        <v>2025</v>
      </c>
      <c r="H1461">
        <f>VLOOKUP(Table7[[#This Row],[Customer_ID]],Table1[#All],3,FALSE)</f>
        <v>22</v>
      </c>
      <c r="I1461" t="str">
        <f>VLOOKUP(Table7[[#This Row],[Customer_ID]],Table1[#All],4,FALSE)</f>
        <v>Female</v>
      </c>
      <c r="J1461" t="str">
        <f>VLOOKUP(Table7[[#This Row],[Customer_ID]],Table1[#All],5,FALSE)</f>
        <v>Lake April</v>
      </c>
      <c r="K1461" t="str">
        <f>VLOOKUP(Table7[[#This Row],[Customer_ID]],Table1[#All],6,FALSE)</f>
        <v>Vermont</v>
      </c>
      <c r="L1461" t="str">
        <f>VLOOKUP(Table7[[#This Row],[Customer_ID]],Table1[#All],7,FALSE)</f>
        <v>USA</v>
      </c>
      <c r="M1461" t="str">
        <f>VLOOKUP(Table7[[#This Row],[Customer_ID]],Table1[#All],8,FALSE)</f>
        <v>Bronze</v>
      </c>
      <c r="N1461" t="s">
        <v>1626</v>
      </c>
      <c r="O1461" t="str">
        <f>VLOOKUP(Table7[[#This Row],[Product_ID]],Table4_2[#All],3,FALSE)</f>
        <v>Electronics</v>
      </c>
      <c r="P1461" t="str">
        <f>VLOOKUP(Table7[[#This Row],[Product_ID]],Table4_2[#All],4,FALSE)</f>
        <v>Mobile</v>
      </c>
      <c r="Q1461">
        <f>VLOOKUP(Table7[[#This Row],[Product_ID]],Table4_2[#All],5,FALSE)</f>
        <v>326.06</v>
      </c>
      <c r="R1461">
        <f>VLOOKUP(Table7[[#This Row],[Product_ID]],Table4_2[#All],6,FALSE)</f>
        <v>301</v>
      </c>
      <c r="S1461" t="s">
        <v>1761</v>
      </c>
      <c r="T1461" t="str">
        <f>VLOOKUP(Table7[[#This Row],[Store_ID]],Table5[#All],2,FALSE)</f>
        <v>Black-Horn</v>
      </c>
      <c r="U1461" t="str">
        <f>VLOOKUP(Table7[[#This Row],[Store_ID]],Table5[#All],3,FALSE)</f>
        <v>South</v>
      </c>
      <c r="V1461" t="str">
        <f>VLOOKUP(Table7[[#This Row],[Store_ID]],Table5[#All],4,FALSE)</f>
        <v>North Nancyview</v>
      </c>
      <c r="W1461" t="str">
        <f>VLOOKUP(Table7[[#This Row],[Store_ID]],Table5[#All],5,FALSE)</f>
        <v>Outlet</v>
      </c>
      <c r="X1461">
        <v>3</v>
      </c>
      <c r="Y1461">
        <v>824.75</v>
      </c>
      <c r="Z1461">
        <v>0.23</v>
      </c>
      <c r="AA1461" t="s">
        <v>1824</v>
      </c>
      <c r="AB1461">
        <v>1905.1724999999999</v>
      </c>
    </row>
    <row r="1462" spans="1:28" x14ac:dyDescent="0.25">
      <c r="A1462" t="s">
        <v>3286</v>
      </c>
      <c r="B1462" s="2">
        <v>45478</v>
      </c>
      <c r="C1462" t="s">
        <v>1249</v>
      </c>
      <c r="D1462" t="str">
        <f>VLOOKUP(Table7[[#This Row],[Customer_ID]],Table1[#All],2,FALSE)</f>
        <v>Terry Moses</v>
      </c>
      <c r="E1462">
        <f t="shared" si="67"/>
        <v>5</v>
      </c>
      <c r="F1462">
        <f t="shared" si="68"/>
        <v>7</v>
      </c>
      <c r="G1462">
        <f t="shared" si="69"/>
        <v>2024</v>
      </c>
      <c r="H1462">
        <f>VLOOKUP(Table7[[#This Row],[Customer_ID]],Table1[#All],3,FALSE)</f>
        <v>51</v>
      </c>
      <c r="I1462" t="str">
        <f>VLOOKUP(Table7[[#This Row],[Customer_ID]],Table1[#All],4,FALSE)</f>
        <v>Female</v>
      </c>
      <c r="J1462" t="str">
        <f>VLOOKUP(Table7[[#This Row],[Customer_ID]],Table1[#All],5,FALSE)</f>
        <v>Leahmouth</v>
      </c>
      <c r="K1462" t="str">
        <f>VLOOKUP(Table7[[#This Row],[Customer_ID]],Table1[#All],6,FALSE)</f>
        <v>Nevada</v>
      </c>
      <c r="L1462" t="str">
        <f>VLOOKUP(Table7[[#This Row],[Customer_ID]],Table1[#All],7,FALSE)</f>
        <v>USA</v>
      </c>
      <c r="M1462" t="str">
        <f>VLOOKUP(Table7[[#This Row],[Customer_ID]],Table1[#All],8,FALSE)</f>
        <v>Platinum</v>
      </c>
      <c r="N1462" t="s">
        <v>1684</v>
      </c>
      <c r="O1462" t="str">
        <f>VLOOKUP(Table7[[#This Row],[Product_ID]],Table4_2[#All],3,FALSE)</f>
        <v>Home</v>
      </c>
      <c r="P1462" t="str">
        <f>VLOOKUP(Table7[[#This Row],[Product_ID]],Table4_2[#All],4,FALSE)</f>
        <v>Furniture</v>
      </c>
      <c r="Q1462">
        <f>VLOOKUP(Table7[[#This Row],[Product_ID]],Table4_2[#All],5,FALSE)</f>
        <v>243.7</v>
      </c>
      <c r="R1462">
        <f>VLOOKUP(Table7[[#This Row],[Product_ID]],Table4_2[#All],6,FALSE)</f>
        <v>130</v>
      </c>
      <c r="S1462" t="s">
        <v>1769</v>
      </c>
      <c r="T1462" t="str">
        <f>VLOOKUP(Table7[[#This Row],[Store_ID]],Table5[#All],2,FALSE)</f>
        <v>Alexander Group</v>
      </c>
      <c r="U1462" t="str">
        <f>VLOOKUP(Table7[[#This Row],[Store_ID]],Table5[#All],3,FALSE)</f>
        <v>South</v>
      </c>
      <c r="V1462" t="str">
        <f>VLOOKUP(Table7[[#This Row],[Store_ID]],Table5[#All],4,FALSE)</f>
        <v>Port Sharon</v>
      </c>
      <c r="W1462" t="str">
        <f>VLOOKUP(Table7[[#This Row],[Store_ID]],Table5[#All],5,FALSE)</f>
        <v>Online</v>
      </c>
      <c r="X1462">
        <v>2</v>
      </c>
      <c r="Y1462">
        <v>821.35</v>
      </c>
      <c r="Z1462">
        <v>0.11</v>
      </c>
      <c r="AA1462" t="s">
        <v>1826</v>
      </c>
      <c r="AB1462">
        <v>1462.0029999999999</v>
      </c>
    </row>
    <row r="1463" spans="1:28" x14ac:dyDescent="0.25">
      <c r="A1463" t="s">
        <v>3287</v>
      </c>
      <c r="B1463" s="2">
        <v>45723</v>
      </c>
      <c r="C1463" t="s">
        <v>1260</v>
      </c>
      <c r="D1463" t="str">
        <f>VLOOKUP(Table7[[#This Row],[Customer_ID]],Table1[#All],2,FALSE)</f>
        <v>Eric Wolfe</v>
      </c>
      <c r="E1463">
        <f t="shared" si="67"/>
        <v>7</v>
      </c>
      <c r="F1463">
        <f t="shared" si="68"/>
        <v>3</v>
      </c>
      <c r="G1463">
        <f t="shared" si="69"/>
        <v>2025</v>
      </c>
      <c r="H1463">
        <f>VLOOKUP(Table7[[#This Row],[Customer_ID]],Table1[#All],3,FALSE)</f>
        <v>18</v>
      </c>
      <c r="I1463" t="str">
        <f>VLOOKUP(Table7[[#This Row],[Customer_ID]],Table1[#All],4,FALSE)</f>
        <v>Female</v>
      </c>
      <c r="J1463" t="str">
        <f>VLOOKUP(Table7[[#This Row],[Customer_ID]],Table1[#All],5,FALSE)</f>
        <v>Garciaview</v>
      </c>
      <c r="K1463" t="str">
        <f>VLOOKUP(Table7[[#This Row],[Customer_ID]],Table1[#All],6,FALSE)</f>
        <v>Louisiana</v>
      </c>
      <c r="L1463" t="str">
        <f>VLOOKUP(Table7[[#This Row],[Customer_ID]],Table1[#All],7,FALSE)</f>
        <v>USA</v>
      </c>
      <c r="M1463" t="str">
        <f>VLOOKUP(Table7[[#This Row],[Customer_ID]],Table1[#All],8,FALSE)</f>
        <v>Gold</v>
      </c>
      <c r="N1463" t="s">
        <v>1574</v>
      </c>
      <c r="O1463" t="str">
        <f>VLOOKUP(Table7[[#This Row],[Product_ID]],Table4_2[#All],3,FALSE)</f>
        <v>Electronics</v>
      </c>
      <c r="P1463" t="str">
        <f>VLOOKUP(Table7[[#This Row],[Product_ID]],Table4_2[#All],4,FALSE)</f>
        <v>Accessories</v>
      </c>
      <c r="Q1463">
        <f>VLOOKUP(Table7[[#This Row],[Product_ID]],Table4_2[#All],5,FALSE)</f>
        <v>242.23</v>
      </c>
      <c r="R1463">
        <f>VLOOKUP(Table7[[#This Row],[Product_ID]],Table4_2[#All],6,FALSE)</f>
        <v>453</v>
      </c>
      <c r="S1463" t="s">
        <v>1789</v>
      </c>
      <c r="T1463" t="str">
        <f>VLOOKUP(Table7[[#This Row],[Store_ID]],Table5[#All],2,FALSE)</f>
        <v>Hill, Wagner and Ballard</v>
      </c>
      <c r="U1463" t="str">
        <f>VLOOKUP(Table7[[#This Row],[Store_ID]],Table5[#All],3,FALSE)</f>
        <v>East</v>
      </c>
      <c r="V1463" t="str">
        <f>VLOOKUP(Table7[[#This Row],[Store_ID]],Table5[#All],4,FALSE)</f>
        <v>East Davidville</v>
      </c>
      <c r="W1463" t="str">
        <f>VLOOKUP(Table7[[#This Row],[Store_ID]],Table5[#All],5,FALSE)</f>
        <v>Online</v>
      </c>
      <c r="X1463">
        <v>1</v>
      </c>
      <c r="Y1463">
        <v>120.57</v>
      </c>
      <c r="Z1463">
        <v>0.06</v>
      </c>
      <c r="AA1463" t="s">
        <v>1826</v>
      </c>
      <c r="AB1463">
        <v>113.33580000000001</v>
      </c>
    </row>
    <row r="1464" spans="1:28" x14ac:dyDescent="0.25">
      <c r="A1464" t="s">
        <v>3288</v>
      </c>
      <c r="B1464" s="2">
        <v>45240</v>
      </c>
      <c r="C1464" t="s">
        <v>1053</v>
      </c>
      <c r="D1464" t="str">
        <f>VLOOKUP(Table7[[#This Row],[Customer_ID]],Table1[#All],2,FALSE)</f>
        <v>Jennifer Woods</v>
      </c>
      <c r="E1464">
        <f t="shared" si="67"/>
        <v>10</v>
      </c>
      <c r="F1464">
        <f t="shared" si="68"/>
        <v>11</v>
      </c>
      <c r="G1464">
        <f t="shared" si="69"/>
        <v>2023</v>
      </c>
      <c r="H1464">
        <f>VLOOKUP(Table7[[#This Row],[Customer_ID]],Table1[#All],3,FALSE)</f>
        <v>37</v>
      </c>
      <c r="I1464" t="str">
        <f>VLOOKUP(Table7[[#This Row],[Customer_ID]],Table1[#All],4,FALSE)</f>
        <v>Male</v>
      </c>
      <c r="J1464" t="str">
        <f>VLOOKUP(Table7[[#This Row],[Customer_ID]],Table1[#All],5,FALSE)</f>
        <v>West Brendamouth</v>
      </c>
      <c r="K1464" t="str">
        <f>VLOOKUP(Table7[[#This Row],[Customer_ID]],Table1[#All],6,FALSE)</f>
        <v>North Carolina</v>
      </c>
      <c r="L1464" t="str">
        <f>VLOOKUP(Table7[[#This Row],[Customer_ID]],Table1[#All],7,FALSE)</f>
        <v>USA</v>
      </c>
      <c r="M1464" t="str">
        <f>VLOOKUP(Table7[[#This Row],[Customer_ID]],Table1[#All],8,FALSE)</f>
        <v>Platinum</v>
      </c>
      <c r="N1464" t="s">
        <v>1726</v>
      </c>
      <c r="O1464" t="str">
        <f>VLOOKUP(Table7[[#This Row],[Product_ID]],Table4_2[#All],3,FALSE)</f>
        <v>Beauty</v>
      </c>
      <c r="P1464" t="str">
        <f>VLOOKUP(Table7[[#This Row],[Product_ID]],Table4_2[#All],4,FALSE)</f>
        <v>Makeup</v>
      </c>
      <c r="Q1464">
        <f>VLOOKUP(Table7[[#This Row],[Product_ID]],Table4_2[#All],5,FALSE)</f>
        <v>183.04</v>
      </c>
      <c r="R1464">
        <f>VLOOKUP(Table7[[#This Row],[Product_ID]],Table4_2[#All],6,FALSE)</f>
        <v>457</v>
      </c>
      <c r="S1464" t="s">
        <v>1757</v>
      </c>
      <c r="T1464" t="str">
        <f>VLOOKUP(Table7[[#This Row],[Store_ID]],Table5[#All],2,FALSE)</f>
        <v>Martinez, Adkins and Johnson</v>
      </c>
      <c r="U1464" t="str">
        <f>VLOOKUP(Table7[[#This Row],[Store_ID]],Table5[#All],3,FALSE)</f>
        <v>North</v>
      </c>
      <c r="V1464" t="str">
        <f>VLOOKUP(Table7[[#This Row],[Store_ID]],Table5[#All],4,FALSE)</f>
        <v>Danielmouth</v>
      </c>
      <c r="W1464" t="str">
        <f>VLOOKUP(Table7[[#This Row],[Store_ID]],Table5[#All],5,FALSE)</f>
        <v>Flagship</v>
      </c>
      <c r="X1464">
        <v>1</v>
      </c>
      <c r="Y1464">
        <v>122.27</v>
      </c>
      <c r="Z1464">
        <v>0.26</v>
      </c>
      <c r="AA1464" t="s">
        <v>1826</v>
      </c>
      <c r="AB1464">
        <v>90.479799999999997</v>
      </c>
    </row>
    <row r="1465" spans="1:28" x14ac:dyDescent="0.25">
      <c r="A1465" t="s">
        <v>3289</v>
      </c>
      <c r="B1465" s="2">
        <v>45890</v>
      </c>
      <c r="C1465" t="s">
        <v>565</v>
      </c>
      <c r="D1465" t="str">
        <f>VLOOKUP(Table7[[#This Row],[Customer_ID]],Table1[#All],2,FALSE)</f>
        <v>Christopher Garcia DDS</v>
      </c>
      <c r="E1465">
        <f t="shared" si="67"/>
        <v>21</v>
      </c>
      <c r="F1465">
        <f t="shared" si="68"/>
        <v>8</v>
      </c>
      <c r="G1465">
        <f t="shared" si="69"/>
        <v>2025</v>
      </c>
      <c r="H1465">
        <f>VLOOKUP(Table7[[#This Row],[Customer_ID]],Table1[#All],3,FALSE)</f>
        <v>18</v>
      </c>
      <c r="I1465" t="str">
        <f>VLOOKUP(Table7[[#This Row],[Customer_ID]],Table1[#All],4,FALSE)</f>
        <v>Male</v>
      </c>
      <c r="J1465" t="str">
        <f>VLOOKUP(Table7[[#This Row],[Customer_ID]],Table1[#All],5,FALSE)</f>
        <v>New Joseph</v>
      </c>
      <c r="K1465" t="str">
        <f>VLOOKUP(Table7[[#This Row],[Customer_ID]],Table1[#All],6,FALSE)</f>
        <v>Missouri</v>
      </c>
      <c r="L1465" t="str">
        <f>VLOOKUP(Table7[[#This Row],[Customer_ID]],Table1[#All],7,FALSE)</f>
        <v>USA</v>
      </c>
      <c r="M1465" t="str">
        <f>VLOOKUP(Table7[[#This Row],[Customer_ID]],Table1[#All],8,FALSE)</f>
        <v>Gold</v>
      </c>
      <c r="N1465" t="s">
        <v>1600</v>
      </c>
      <c r="O1465" t="str">
        <f>VLOOKUP(Table7[[#This Row],[Product_ID]],Table4_2[#All],3,FALSE)</f>
        <v>Electronics</v>
      </c>
      <c r="P1465" t="str">
        <f>VLOOKUP(Table7[[#This Row],[Product_ID]],Table4_2[#All],4,FALSE)</f>
        <v>Audio</v>
      </c>
      <c r="Q1465">
        <f>VLOOKUP(Table7[[#This Row],[Product_ID]],Table4_2[#All],5,FALSE)</f>
        <v>322.41000000000003</v>
      </c>
      <c r="R1465">
        <f>VLOOKUP(Table7[[#This Row],[Product_ID]],Table4_2[#All],6,FALSE)</f>
        <v>213</v>
      </c>
      <c r="S1465" t="s">
        <v>1761</v>
      </c>
      <c r="T1465" t="str">
        <f>VLOOKUP(Table7[[#This Row],[Store_ID]],Table5[#All],2,FALSE)</f>
        <v>Black-Horn</v>
      </c>
      <c r="U1465" t="str">
        <f>VLOOKUP(Table7[[#This Row],[Store_ID]],Table5[#All],3,FALSE)</f>
        <v>South</v>
      </c>
      <c r="V1465" t="str">
        <f>VLOOKUP(Table7[[#This Row],[Store_ID]],Table5[#All],4,FALSE)</f>
        <v>North Nancyview</v>
      </c>
      <c r="W1465" t="str">
        <f>VLOOKUP(Table7[[#This Row],[Store_ID]],Table5[#All],5,FALSE)</f>
        <v>Outlet</v>
      </c>
      <c r="X1465">
        <v>2</v>
      </c>
      <c r="Y1465">
        <v>182.89</v>
      </c>
      <c r="Z1465">
        <v>0.11</v>
      </c>
      <c r="AA1465" t="s">
        <v>1824</v>
      </c>
      <c r="AB1465">
        <v>325.54419999999999</v>
      </c>
    </row>
    <row r="1466" spans="1:28" x14ac:dyDescent="0.25">
      <c r="A1466" t="s">
        <v>3290</v>
      </c>
      <c r="B1466" s="2">
        <v>45796</v>
      </c>
      <c r="C1466" t="s">
        <v>1160</v>
      </c>
      <c r="D1466" t="str">
        <f>VLOOKUP(Table7[[#This Row],[Customer_ID]],Table1[#All],2,FALSE)</f>
        <v>Michael Garner</v>
      </c>
      <c r="E1466">
        <f t="shared" si="67"/>
        <v>19</v>
      </c>
      <c r="F1466">
        <f t="shared" si="68"/>
        <v>5</v>
      </c>
      <c r="G1466">
        <f t="shared" si="69"/>
        <v>2025</v>
      </c>
      <c r="H1466">
        <f>VLOOKUP(Table7[[#This Row],[Customer_ID]],Table1[#All],3,FALSE)</f>
        <v>21</v>
      </c>
      <c r="I1466" t="str">
        <f>VLOOKUP(Table7[[#This Row],[Customer_ID]],Table1[#All],4,FALSE)</f>
        <v>Female</v>
      </c>
      <c r="J1466" t="str">
        <f>VLOOKUP(Table7[[#This Row],[Customer_ID]],Table1[#All],5,FALSE)</f>
        <v>Port Crystal</v>
      </c>
      <c r="K1466" t="str">
        <f>VLOOKUP(Table7[[#This Row],[Customer_ID]],Table1[#All],6,FALSE)</f>
        <v>New Hampshire</v>
      </c>
      <c r="L1466" t="str">
        <f>VLOOKUP(Table7[[#This Row],[Customer_ID]],Table1[#All],7,FALSE)</f>
        <v>USA</v>
      </c>
      <c r="M1466" t="str">
        <f>VLOOKUP(Table7[[#This Row],[Customer_ID]],Table1[#All],8,FALSE)</f>
        <v>Platinum</v>
      </c>
      <c r="N1466" t="s">
        <v>1640</v>
      </c>
      <c r="O1466" t="str">
        <f>VLOOKUP(Table7[[#This Row],[Product_ID]],Table4_2[#All],3,FALSE)</f>
        <v>Clothing</v>
      </c>
      <c r="P1466" t="str">
        <f>VLOOKUP(Table7[[#This Row],[Product_ID]],Table4_2[#All],4,FALSE)</f>
        <v>Outerwear</v>
      </c>
      <c r="Q1466">
        <f>VLOOKUP(Table7[[#This Row],[Product_ID]],Table4_2[#All],5,FALSE)</f>
        <v>167.34</v>
      </c>
      <c r="R1466">
        <f>VLOOKUP(Table7[[#This Row],[Product_ID]],Table4_2[#All],6,FALSE)</f>
        <v>296</v>
      </c>
      <c r="S1466" t="s">
        <v>1769</v>
      </c>
      <c r="T1466" t="str">
        <f>VLOOKUP(Table7[[#This Row],[Store_ID]],Table5[#All],2,FALSE)</f>
        <v>Alexander Group</v>
      </c>
      <c r="U1466" t="str">
        <f>VLOOKUP(Table7[[#This Row],[Store_ID]],Table5[#All],3,FALSE)</f>
        <v>South</v>
      </c>
      <c r="V1466" t="str">
        <f>VLOOKUP(Table7[[#This Row],[Store_ID]],Table5[#All],4,FALSE)</f>
        <v>Port Sharon</v>
      </c>
      <c r="W1466" t="str">
        <f>VLOOKUP(Table7[[#This Row],[Store_ID]],Table5[#All],5,FALSE)</f>
        <v>Online</v>
      </c>
      <c r="X1466">
        <v>1</v>
      </c>
      <c r="Y1466">
        <v>695.26</v>
      </c>
      <c r="Z1466">
        <v>0.23</v>
      </c>
      <c r="AA1466" t="s">
        <v>1826</v>
      </c>
      <c r="AB1466">
        <v>535.35019999999997</v>
      </c>
    </row>
    <row r="1467" spans="1:28" x14ac:dyDescent="0.25">
      <c r="A1467" t="s">
        <v>3291</v>
      </c>
      <c r="B1467" s="2">
        <v>45895</v>
      </c>
      <c r="C1467" t="s">
        <v>114</v>
      </c>
      <c r="D1467" t="str">
        <f>VLOOKUP(Table7[[#This Row],[Customer_ID]],Table1[#All],2,FALSE)</f>
        <v>Leslie Johnson</v>
      </c>
      <c r="E1467">
        <f t="shared" si="67"/>
        <v>26</v>
      </c>
      <c r="F1467">
        <f t="shared" si="68"/>
        <v>8</v>
      </c>
      <c r="G1467">
        <f t="shared" si="69"/>
        <v>2025</v>
      </c>
      <c r="H1467">
        <f>VLOOKUP(Table7[[#This Row],[Customer_ID]],Table1[#All],3,FALSE)</f>
        <v>31</v>
      </c>
      <c r="I1467" t="str">
        <f>VLOOKUP(Table7[[#This Row],[Customer_ID]],Table1[#All],4,FALSE)</f>
        <v>Male</v>
      </c>
      <c r="J1467" t="str">
        <f>VLOOKUP(Table7[[#This Row],[Customer_ID]],Table1[#All],5,FALSE)</f>
        <v>Mollyshire</v>
      </c>
      <c r="K1467" t="str">
        <f>VLOOKUP(Table7[[#This Row],[Customer_ID]],Table1[#All],6,FALSE)</f>
        <v>Utah</v>
      </c>
      <c r="L1467" t="str">
        <f>VLOOKUP(Table7[[#This Row],[Customer_ID]],Table1[#All],7,FALSE)</f>
        <v>USA</v>
      </c>
      <c r="M1467" t="str">
        <f>VLOOKUP(Table7[[#This Row],[Customer_ID]],Table1[#All],8,FALSE)</f>
        <v>Unknown</v>
      </c>
      <c r="N1467" t="s">
        <v>1606</v>
      </c>
      <c r="O1467" t="str">
        <f>VLOOKUP(Table7[[#This Row],[Product_ID]],Table4_2[#All],3,FALSE)</f>
        <v>Home</v>
      </c>
      <c r="P1467" t="str">
        <f>VLOOKUP(Table7[[#This Row],[Product_ID]],Table4_2[#All],4,FALSE)</f>
        <v>Decor</v>
      </c>
      <c r="Q1467">
        <f>VLOOKUP(Table7[[#This Row],[Product_ID]],Table4_2[#All],5,FALSE)</f>
        <v>218.48</v>
      </c>
      <c r="R1467">
        <f>VLOOKUP(Table7[[#This Row],[Product_ID]],Table4_2[#All],6,FALSE)</f>
        <v>276</v>
      </c>
      <c r="S1467" t="s">
        <v>1776</v>
      </c>
      <c r="T1467" t="str">
        <f>VLOOKUP(Table7[[#This Row],[Store_ID]],Table5[#All],2,FALSE)</f>
        <v>Benson-Elliott</v>
      </c>
      <c r="U1467" t="str">
        <f>VLOOKUP(Table7[[#This Row],[Store_ID]],Table5[#All],3,FALSE)</f>
        <v>East</v>
      </c>
      <c r="V1467" t="str">
        <f>VLOOKUP(Table7[[#This Row],[Store_ID]],Table5[#All],4,FALSE)</f>
        <v>Port Josephberg</v>
      </c>
      <c r="W1467" t="str">
        <f>VLOOKUP(Table7[[#This Row],[Store_ID]],Table5[#All],5,FALSE)</f>
        <v>Online</v>
      </c>
      <c r="X1467">
        <v>2</v>
      </c>
      <c r="Y1467">
        <v>408.8</v>
      </c>
      <c r="Z1467">
        <v>0.17</v>
      </c>
      <c r="AA1467" t="s">
        <v>1829</v>
      </c>
      <c r="AB1467">
        <v>678.60799999999995</v>
      </c>
    </row>
    <row r="1468" spans="1:28" x14ac:dyDescent="0.25">
      <c r="A1468" t="s">
        <v>3292</v>
      </c>
      <c r="B1468" s="2">
        <v>45676</v>
      </c>
      <c r="C1468" t="s">
        <v>730</v>
      </c>
      <c r="D1468" t="str">
        <f>VLOOKUP(Table7[[#This Row],[Customer_ID]],Table1[#All],2,FALSE)</f>
        <v>Alexis Castaneda</v>
      </c>
      <c r="E1468">
        <f t="shared" si="67"/>
        <v>19</v>
      </c>
      <c r="F1468">
        <f t="shared" si="68"/>
        <v>1</v>
      </c>
      <c r="G1468">
        <f t="shared" si="69"/>
        <v>2025</v>
      </c>
      <c r="H1468">
        <f>VLOOKUP(Table7[[#This Row],[Customer_ID]],Table1[#All],3,FALSE)</f>
        <v>54</v>
      </c>
      <c r="I1468" t="str">
        <f>VLOOKUP(Table7[[#This Row],[Customer_ID]],Table1[#All],4,FALSE)</f>
        <v>Male</v>
      </c>
      <c r="J1468" t="str">
        <f>VLOOKUP(Table7[[#This Row],[Customer_ID]],Table1[#All],5,FALSE)</f>
        <v>Morrisbury</v>
      </c>
      <c r="K1468" t="str">
        <f>VLOOKUP(Table7[[#This Row],[Customer_ID]],Table1[#All],6,FALSE)</f>
        <v>Alaska</v>
      </c>
      <c r="L1468" t="str">
        <f>VLOOKUP(Table7[[#This Row],[Customer_ID]],Table1[#All],7,FALSE)</f>
        <v>USA</v>
      </c>
      <c r="M1468" t="str">
        <f>VLOOKUP(Table7[[#This Row],[Customer_ID]],Table1[#All],8,FALSE)</f>
        <v>Gold</v>
      </c>
      <c r="N1468" t="s">
        <v>1646</v>
      </c>
      <c r="O1468" t="str">
        <f>VLOOKUP(Table7[[#This Row],[Product_ID]],Table4_2[#All],3,FALSE)</f>
        <v>Beauty</v>
      </c>
      <c r="P1468" t="str">
        <f>VLOOKUP(Table7[[#This Row],[Product_ID]],Table4_2[#All],4,FALSE)</f>
        <v>Fragrance</v>
      </c>
      <c r="Q1468">
        <f>VLOOKUP(Table7[[#This Row],[Product_ID]],Table4_2[#All],5,FALSE)</f>
        <v>43.29</v>
      </c>
      <c r="R1468">
        <f>VLOOKUP(Table7[[#This Row],[Product_ID]],Table4_2[#All],6,FALSE)</f>
        <v>267</v>
      </c>
      <c r="S1468" t="s">
        <v>1782</v>
      </c>
      <c r="T1468" t="str">
        <f>VLOOKUP(Table7[[#This Row],[Store_ID]],Table5[#All],2,FALSE)</f>
        <v>Bean, Jones and Park</v>
      </c>
      <c r="U1468" t="str">
        <f>VLOOKUP(Table7[[#This Row],[Store_ID]],Table5[#All],3,FALSE)</f>
        <v>West</v>
      </c>
      <c r="V1468" t="str">
        <f>VLOOKUP(Table7[[#This Row],[Store_ID]],Table5[#All],4,FALSE)</f>
        <v>Thompsonborough</v>
      </c>
      <c r="W1468" t="str">
        <f>VLOOKUP(Table7[[#This Row],[Store_ID]],Table5[#All],5,FALSE)</f>
        <v>Online</v>
      </c>
      <c r="X1468">
        <v>3</v>
      </c>
      <c r="Y1468">
        <v>512.15</v>
      </c>
      <c r="Z1468">
        <v>0.12</v>
      </c>
      <c r="AA1468" t="s">
        <v>1824</v>
      </c>
      <c r="AB1468">
        <v>1352.076</v>
      </c>
    </row>
    <row r="1469" spans="1:28" x14ac:dyDescent="0.25">
      <c r="A1469" t="s">
        <v>3293</v>
      </c>
      <c r="B1469" s="2">
        <v>45568</v>
      </c>
      <c r="C1469" t="s">
        <v>1272</v>
      </c>
      <c r="D1469" t="str">
        <f>VLOOKUP(Table7[[#This Row],[Customer_ID]],Table1[#All],2,FALSE)</f>
        <v>Sarah Smith</v>
      </c>
      <c r="E1469">
        <f t="shared" si="67"/>
        <v>3</v>
      </c>
      <c r="F1469">
        <f t="shared" si="68"/>
        <v>10</v>
      </c>
      <c r="G1469">
        <f t="shared" si="69"/>
        <v>2024</v>
      </c>
      <c r="H1469">
        <f>VLOOKUP(Table7[[#This Row],[Customer_ID]],Table1[#All],3,FALSE)</f>
        <v>55</v>
      </c>
      <c r="I1469" t="str">
        <f>VLOOKUP(Table7[[#This Row],[Customer_ID]],Table1[#All],4,FALSE)</f>
        <v>Male</v>
      </c>
      <c r="J1469" t="str">
        <f>VLOOKUP(Table7[[#This Row],[Customer_ID]],Table1[#All],5,FALSE)</f>
        <v>Kathleenport</v>
      </c>
      <c r="K1469" t="str">
        <f>VLOOKUP(Table7[[#This Row],[Customer_ID]],Table1[#All],6,FALSE)</f>
        <v>Wyoming</v>
      </c>
      <c r="L1469" t="str">
        <f>VLOOKUP(Table7[[#This Row],[Customer_ID]],Table1[#All],7,FALSE)</f>
        <v>USA</v>
      </c>
      <c r="M1469" t="str">
        <f>VLOOKUP(Table7[[#This Row],[Customer_ID]],Table1[#All],8,FALSE)</f>
        <v>Gold</v>
      </c>
      <c r="N1469" t="s">
        <v>1565</v>
      </c>
      <c r="O1469" t="str">
        <f>VLOOKUP(Table7[[#This Row],[Product_ID]],Table4_2[#All],3,FALSE)</f>
        <v>Sports</v>
      </c>
      <c r="P1469" t="str">
        <f>VLOOKUP(Table7[[#This Row],[Product_ID]],Table4_2[#All],4,FALSE)</f>
        <v>Fitness</v>
      </c>
      <c r="Q1469">
        <f>VLOOKUP(Table7[[#This Row],[Product_ID]],Table4_2[#All],5,FALSE)</f>
        <v>495.72</v>
      </c>
      <c r="R1469">
        <f>VLOOKUP(Table7[[#This Row],[Product_ID]],Table4_2[#All],6,FALSE)</f>
        <v>323</v>
      </c>
      <c r="S1469" t="s">
        <v>1782</v>
      </c>
      <c r="T1469" t="str">
        <f>VLOOKUP(Table7[[#This Row],[Store_ID]],Table5[#All],2,FALSE)</f>
        <v>Bean, Jones and Park</v>
      </c>
      <c r="U1469" t="str">
        <f>VLOOKUP(Table7[[#This Row],[Store_ID]],Table5[#All],3,FALSE)</f>
        <v>West</v>
      </c>
      <c r="V1469" t="str">
        <f>VLOOKUP(Table7[[#This Row],[Store_ID]],Table5[#All],4,FALSE)</f>
        <v>Thompsonborough</v>
      </c>
      <c r="W1469" t="str">
        <f>VLOOKUP(Table7[[#This Row],[Store_ID]],Table5[#All],5,FALSE)</f>
        <v>Online</v>
      </c>
      <c r="X1469">
        <v>3</v>
      </c>
      <c r="Y1469">
        <v>136.4</v>
      </c>
      <c r="Z1469">
        <v>0.15</v>
      </c>
      <c r="AA1469" t="s">
        <v>1826</v>
      </c>
      <c r="AB1469">
        <v>347.82000000000011</v>
      </c>
    </row>
    <row r="1470" spans="1:28" x14ac:dyDescent="0.25">
      <c r="A1470" t="s">
        <v>3294</v>
      </c>
      <c r="B1470" s="2">
        <v>45272</v>
      </c>
      <c r="C1470" t="s">
        <v>579</v>
      </c>
      <c r="D1470" t="str">
        <f>VLOOKUP(Table7[[#This Row],[Customer_ID]],Table1[#All],2,FALSE)</f>
        <v>Michelle Rogers</v>
      </c>
      <c r="E1470">
        <f t="shared" si="67"/>
        <v>12</v>
      </c>
      <c r="F1470">
        <f t="shared" si="68"/>
        <v>12</v>
      </c>
      <c r="G1470">
        <f t="shared" si="69"/>
        <v>2023</v>
      </c>
      <c r="H1470">
        <f>VLOOKUP(Table7[[#This Row],[Customer_ID]],Table1[#All],3,FALSE)</f>
        <v>56</v>
      </c>
      <c r="I1470" t="str">
        <f>VLOOKUP(Table7[[#This Row],[Customer_ID]],Table1[#All],4,FALSE)</f>
        <v>Male</v>
      </c>
      <c r="J1470" t="str">
        <f>VLOOKUP(Table7[[#This Row],[Customer_ID]],Table1[#All],5,FALSE)</f>
        <v>East Jessicaborough</v>
      </c>
      <c r="K1470" t="str">
        <f>VLOOKUP(Table7[[#This Row],[Customer_ID]],Table1[#All],6,FALSE)</f>
        <v>Hawaii</v>
      </c>
      <c r="L1470" t="str">
        <f>VLOOKUP(Table7[[#This Row],[Customer_ID]],Table1[#All],7,FALSE)</f>
        <v>USA</v>
      </c>
      <c r="M1470" t="str">
        <f>VLOOKUP(Table7[[#This Row],[Customer_ID]],Table1[#All],8,FALSE)</f>
        <v>Platinum</v>
      </c>
      <c r="N1470" t="s">
        <v>1557</v>
      </c>
      <c r="O1470" t="str">
        <f>VLOOKUP(Table7[[#This Row],[Product_ID]],Table4_2[#All],3,FALSE)</f>
        <v>Beauty</v>
      </c>
      <c r="P1470" t="str">
        <f>VLOOKUP(Table7[[#This Row],[Product_ID]],Table4_2[#All],4,FALSE)</f>
        <v>Skincare</v>
      </c>
      <c r="Q1470">
        <f>VLOOKUP(Table7[[#This Row],[Product_ID]],Table4_2[#All],5,FALSE)</f>
        <v>312.8</v>
      </c>
      <c r="R1470">
        <f>VLOOKUP(Table7[[#This Row],[Product_ID]],Table4_2[#All],6,FALSE)</f>
        <v>350</v>
      </c>
      <c r="S1470" t="s">
        <v>1766</v>
      </c>
      <c r="T1470" t="str">
        <f>VLOOKUP(Table7[[#This Row],[Store_ID]],Table5[#All],2,FALSE)</f>
        <v>Johnson-Wright</v>
      </c>
      <c r="U1470" t="str">
        <f>VLOOKUP(Table7[[#This Row],[Store_ID]],Table5[#All],3,FALSE)</f>
        <v>North</v>
      </c>
      <c r="V1470" t="str">
        <f>VLOOKUP(Table7[[#This Row],[Store_ID]],Table5[#All],4,FALSE)</f>
        <v>Hoodberg</v>
      </c>
      <c r="W1470" t="str">
        <f>VLOOKUP(Table7[[#This Row],[Store_ID]],Table5[#All],5,FALSE)</f>
        <v>Outlet</v>
      </c>
      <c r="X1470">
        <v>2</v>
      </c>
      <c r="Y1470">
        <v>42.51</v>
      </c>
      <c r="Z1470">
        <v>0.04</v>
      </c>
      <c r="AA1470" t="s">
        <v>1829</v>
      </c>
      <c r="AB1470">
        <v>81.619199999999992</v>
      </c>
    </row>
    <row r="1471" spans="1:28" x14ac:dyDescent="0.25">
      <c r="A1471" t="s">
        <v>3295</v>
      </c>
      <c r="B1471" s="2">
        <v>45718</v>
      </c>
      <c r="C1471" t="s">
        <v>1124</v>
      </c>
      <c r="D1471" t="str">
        <f>VLOOKUP(Table7[[#This Row],[Customer_ID]],Table1[#All],2,FALSE)</f>
        <v>Melanie Lam</v>
      </c>
      <c r="E1471">
        <f t="shared" si="67"/>
        <v>2</v>
      </c>
      <c r="F1471">
        <f t="shared" si="68"/>
        <v>3</v>
      </c>
      <c r="G1471">
        <f t="shared" si="69"/>
        <v>2025</v>
      </c>
      <c r="H1471">
        <f>VLOOKUP(Table7[[#This Row],[Customer_ID]],Table1[#All],3,FALSE)</f>
        <v>32</v>
      </c>
      <c r="I1471" t="str">
        <f>VLOOKUP(Table7[[#This Row],[Customer_ID]],Table1[#All],4,FALSE)</f>
        <v>Male</v>
      </c>
      <c r="J1471" t="str">
        <f>VLOOKUP(Table7[[#This Row],[Customer_ID]],Table1[#All],5,FALSE)</f>
        <v>East Michaelton</v>
      </c>
      <c r="K1471" t="str">
        <f>VLOOKUP(Table7[[#This Row],[Customer_ID]],Table1[#All],6,FALSE)</f>
        <v>Kansas</v>
      </c>
      <c r="L1471" t="str">
        <f>VLOOKUP(Table7[[#This Row],[Customer_ID]],Table1[#All],7,FALSE)</f>
        <v>USA</v>
      </c>
      <c r="M1471" t="str">
        <f>VLOOKUP(Table7[[#This Row],[Customer_ID]],Table1[#All],8,FALSE)</f>
        <v>Silver</v>
      </c>
      <c r="N1471" t="s">
        <v>1698</v>
      </c>
      <c r="O1471" t="str">
        <f>VLOOKUP(Table7[[#This Row],[Product_ID]],Table4_2[#All],3,FALSE)</f>
        <v>Clothing</v>
      </c>
      <c r="P1471" t="str">
        <f>VLOOKUP(Table7[[#This Row],[Product_ID]],Table4_2[#All],4,FALSE)</f>
        <v>Footwear</v>
      </c>
      <c r="Q1471">
        <f>VLOOKUP(Table7[[#This Row],[Product_ID]],Table4_2[#All],5,FALSE)</f>
        <v>158.13999999999999</v>
      </c>
      <c r="R1471">
        <f>VLOOKUP(Table7[[#This Row],[Product_ID]],Table4_2[#All],6,FALSE)</f>
        <v>82</v>
      </c>
      <c r="S1471" t="s">
        <v>1779</v>
      </c>
      <c r="T1471" t="str">
        <f>VLOOKUP(Table7[[#This Row],[Store_ID]],Table5[#All],2,FALSE)</f>
        <v>Martinez-Mullins</v>
      </c>
      <c r="U1471" t="str">
        <f>VLOOKUP(Table7[[#This Row],[Store_ID]],Table5[#All],3,FALSE)</f>
        <v>South</v>
      </c>
      <c r="V1471" t="str">
        <f>VLOOKUP(Table7[[#This Row],[Store_ID]],Table5[#All],4,FALSE)</f>
        <v>Williamsfurt</v>
      </c>
      <c r="W1471" t="str">
        <f>VLOOKUP(Table7[[#This Row],[Store_ID]],Table5[#All],5,FALSE)</f>
        <v>Online</v>
      </c>
      <c r="X1471">
        <v>3</v>
      </c>
      <c r="Y1471">
        <v>582.1</v>
      </c>
      <c r="Z1471">
        <v>0.12</v>
      </c>
      <c r="AA1471" t="s">
        <v>1826</v>
      </c>
      <c r="AB1471">
        <v>1536.7439999999999</v>
      </c>
    </row>
    <row r="1472" spans="1:28" x14ac:dyDescent="0.25">
      <c r="A1472" t="s">
        <v>3296</v>
      </c>
      <c r="B1472" s="2">
        <v>45356</v>
      </c>
      <c r="C1472" t="s">
        <v>711</v>
      </c>
      <c r="D1472" t="str">
        <f>VLOOKUP(Table7[[#This Row],[Customer_ID]],Table1[#All],2,FALSE)</f>
        <v>Jordan Wells</v>
      </c>
      <c r="E1472">
        <f t="shared" si="67"/>
        <v>5</v>
      </c>
      <c r="F1472">
        <f t="shared" si="68"/>
        <v>3</v>
      </c>
      <c r="G1472">
        <f t="shared" si="69"/>
        <v>2024</v>
      </c>
      <c r="H1472">
        <f>VLOOKUP(Table7[[#This Row],[Customer_ID]],Table1[#All],3,FALSE)</f>
        <v>47</v>
      </c>
      <c r="I1472" t="str">
        <f>VLOOKUP(Table7[[#This Row],[Customer_ID]],Table1[#All],4,FALSE)</f>
        <v>Female</v>
      </c>
      <c r="J1472" t="str">
        <f>VLOOKUP(Table7[[#This Row],[Customer_ID]],Table1[#All],5,FALSE)</f>
        <v xml:space="preserve">Phillipschester   </v>
      </c>
      <c r="K1472" t="str">
        <f>VLOOKUP(Table7[[#This Row],[Customer_ID]],Table1[#All],6,FALSE)</f>
        <v>New Jersey</v>
      </c>
      <c r="L1472" t="str">
        <f>VLOOKUP(Table7[[#This Row],[Customer_ID]],Table1[#All],7,FALSE)</f>
        <v>USA</v>
      </c>
      <c r="M1472" t="str">
        <f>VLOOKUP(Table7[[#This Row],[Customer_ID]],Table1[#All],8,FALSE)</f>
        <v>Gold</v>
      </c>
      <c r="N1472" t="s">
        <v>1712</v>
      </c>
      <c r="O1472" t="str">
        <f>VLOOKUP(Table7[[#This Row],[Product_ID]],Table4_2[#All],3,FALSE)</f>
        <v>Sports</v>
      </c>
      <c r="P1472" t="str">
        <f>VLOOKUP(Table7[[#This Row],[Product_ID]],Table4_2[#All],4,FALSE)</f>
        <v>Fitness</v>
      </c>
      <c r="Q1472">
        <f>VLOOKUP(Table7[[#This Row],[Product_ID]],Table4_2[#All],5,FALSE)</f>
        <v>152.91999999999999</v>
      </c>
      <c r="R1472">
        <f>VLOOKUP(Table7[[#This Row],[Product_ID]],Table4_2[#All],6,FALSE)</f>
        <v>281</v>
      </c>
      <c r="S1472" t="s">
        <v>1807</v>
      </c>
      <c r="T1472" t="str">
        <f>VLOOKUP(Table7[[#This Row],[Store_ID]],Table5[#All],2,FALSE)</f>
        <v>Holloway Ltd</v>
      </c>
      <c r="U1472" t="str">
        <f>VLOOKUP(Table7[[#This Row],[Store_ID]],Table5[#All],3,FALSE)</f>
        <v>North</v>
      </c>
      <c r="V1472" t="str">
        <f>VLOOKUP(Table7[[#This Row],[Store_ID]],Table5[#All],4,FALSE)</f>
        <v>Bensonhaven</v>
      </c>
      <c r="W1472" t="str">
        <f>VLOOKUP(Table7[[#This Row],[Store_ID]],Table5[#All],5,FALSE)</f>
        <v>Flagship</v>
      </c>
      <c r="X1472">
        <v>4</v>
      </c>
      <c r="Y1472">
        <v>461.52</v>
      </c>
      <c r="Z1472">
        <v>0</v>
      </c>
      <c r="AA1472" t="s">
        <v>1829</v>
      </c>
      <c r="AB1472">
        <v>1846.08</v>
      </c>
    </row>
    <row r="1473" spans="1:28" x14ac:dyDescent="0.25">
      <c r="A1473" t="s">
        <v>3297</v>
      </c>
      <c r="B1473" s="2">
        <v>45552</v>
      </c>
      <c r="C1473" t="s">
        <v>1524</v>
      </c>
      <c r="D1473" t="str">
        <f>VLOOKUP(Table7[[#This Row],[Customer_ID]],Table1[#All],2,FALSE)</f>
        <v>Christopher Ford</v>
      </c>
      <c r="E1473">
        <f t="shared" si="67"/>
        <v>17</v>
      </c>
      <c r="F1473">
        <f t="shared" si="68"/>
        <v>9</v>
      </c>
      <c r="G1473">
        <f t="shared" si="69"/>
        <v>2024</v>
      </c>
      <c r="H1473">
        <f>VLOOKUP(Table7[[#This Row],[Customer_ID]],Table1[#All],3,FALSE)</f>
        <v>56</v>
      </c>
      <c r="I1473" t="str">
        <f>VLOOKUP(Table7[[#This Row],[Customer_ID]],Table1[#All],4,FALSE)</f>
        <v>Male</v>
      </c>
      <c r="J1473" t="str">
        <f>VLOOKUP(Table7[[#This Row],[Customer_ID]],Table1[#All],5,FALSE)</f>
        <v>North Seanfurt</v>
      </c>
      <c r="K1473" t="str">
        <f>VLOOKUP(Table7[[#This Row],[Customer_ID]],Table1[#All],6,FALSE)</f>
        <v>Ohio</v>
      </c>
      <c r="L1473" t="str">
        <f>VLOOKUP(Table7[[#This Row],[Customer_ID]],Table1[#All],7,FALSE)</f>
        <v>USA</v>
      </c>
      <c r="M1473" t="str">
        <f>VLOOKUP(Table7[[#This Row],[Customer_ID]],Table1[#All],8,FALSE)</f>
        <v>Bronze</v>
      </c>
      <c r="N1473" t="s">
        <v>1580</v>
      </c>
      <c r="O1473" t="str">
        <f>VLOOKUP(Table7[[#This Row],[Product_ID]],Table4_2[#All],3,FALSE)</f>
        <v>Beauty</v>
      </c>
      <c r="P1473" t="str">
        <f>VLOOKUP(Table7[[#This Row],[Product_ID]],Table4_2[#All],4,FALSE)</f>
        <v>Grooming</v>
      </c>
      <c r="Q1473">
        <f>VLOOKUP(Table7[[#This Row],[Product_ID]],Table4_2[#All],5,FALSE)</f>
        <v>337.42</v>
      </c>
      <c r="R1473">
        <f>VLOOKUP(Table7[[#This Row],[Product_ID]],Table4_2[#All],6,FALSE)</f>
        <v>256</v>
      </c>
      <c r="S1473" t="s">
        <v>1792</v>
      </c>
      <c r="T1473" t="str">
        <f>VLOOKUP(Table7[[#This Row],[Store_ID]],Table5[#All],2,FALSE)</f>
        <v>Aguirre-Keller</v>
      </c>
      <c r="U1473" t="str">
        <f>VLOOKUP(Table7[[#This Row],[Store_ID]],Table5[#All],3,FALSE)</f>
        <v>South</v>
      </c>
      <c r="V1473" t="str">
        <f>VLOOKUP(Table7[[#This Row],[Store_ID]],Table5[#All],4,FALSE)</f>
        <v>Lake Michael</v>
      </c>
      <c r="W1473" t="str">
        <f>VLOOKUP(Table7[[#This Row],[Store_ID]],Table5[#All],5,FALSE)</f>
        <v>Online</v>
      </c>
      <c r="X1473">
        <v>1</v>
      </c>
      <c r="Y1473">
        <v>558.41999999999996</v>
      </c>
      <c r="Z1473">
        <v>0.03</v>
      </c>
      <c r="AA1473" t="s">
        <v>1824</v>
      </c>
      <c r="AB1473">
        <v>541.66739999999993</v>
      </c>
    </row>
    <row r="1474" spans="1:28" x14ac:dyDescent="0.25">
      <c r="A1474" t="s">
        <v>3298</v>
      </c>
      <c r="B1474" s="2">
        <v>45288</v>
      </c>
      <c r="C1474" t="s">
        <v>839</v>
      </c>
      <c r="D1474" t="str">
        <f>VLOOKUP(Table7[[#This Row],[Customer_ID]],Table1[#All],2,FALSE)</f>
        <v>Crystal Davis</v>
      </c>
      <c r="E1474">
        <f t="shared" ref="E1474:E1537" si="70">DAY(B1474)</f>
        <v>28</v>
      </c>
      <c r="F1474">
        <f t="shared" ref="F1474:F1537" si="71">MONTH(B1474)</f>
        <v>12</v>
      </c>
      <c r="G1474">
        <f t="shared" ref="G1474:G1537" si="72">YEAR(B1474)</f>
        <v>2023</v>
      </c>
      <c r="H1474">
        <f>VLOOKUP(Table7[[#This Row],[Customer_ID]],Table1[#All],3,FALSE)</f>
        <v>50</v>
      </c>
      <c r="I1474" t="str">
        <f>VLOOKUP(Table7[[#This Row],[Customer_ID]],Table1[#All],4,FALSE)</f>
        <v>Male</v>
      </c>
      <c r="J1474" t="str">
        <f>VLOOKUP(Table7[[#This Row],[Customer_ID]],Table1[#All],5,FALSE)</f>
        <v>Sallymouth</v>
      </c>
      <c r="K1474" t="str">
        <f>VLOOKUP(Table7[[#This Row],[Customer_ID]],Table1[#All],6,FALSE)</f>
        <v>Louisiana</v>
      </c>
      <c r="L1474" t="str">
        <f>VLOOKUP(Table7[[#This Row],[Customer_ID]],Table1[#All],7,FALSE)</f>
        <v>USA</v>
      </c>
      <c r="M1474" t="str">
        <f>VLOOKUP(Table7[[#This Row],[Customer_ID]],Table1[#All],8,FALSE)</f>
        <v>Bronze</v>
      </c>
      <c r="N1474" t="s">
        <v>1572</v>
      </c>
      <c r="O1474" t="str">
        <f>VLOOKUP(Table7[[#This Row],[Product_ID]],Table4_2[#All],3,FALSE)</f>
        <v>Beauty</v>
      </c>
      <c r="P1474" t="str">
        <f>VLOOKUP(Table7[[#This Row],[Product_ID]],Table4_2[#All],4,FALSE)</f>
        <v>Haircare</v>
      </c>
      <c r="Q1474">
        <f>VLOOKUP(Table7[[#This Row],[Product_ID]],Table4_2[#All],5,FALSE)</f>
        <v>115.82</v>
      </c>
      <c r="R1474">
        <f>VLOOKUP(Table7[[#This Row],[Product_ID]],Table4_2[#All],6,FALSE)</f>
        <v>460</v>
      </c>
      <c r="S1474" t="s">
        <v>1810</v>
      </c>
      <c r="T1474" t="str">
        <f>VLOOKUP(Table7[[#This Row],[Store_ID]],Table5[#All],2,FALSE)</f>
        <v>Guerrero-Schmitt</v>
      </c>
      <c r="U1474" t="str">
        <f>VLOOKUP(Table7[[#This Row],[Store_ID]],Table5[#All],3,FALSE)</f>
        <v>East</v>
      </c>
      <c r="V1474" t="str">
        <f>VLOOKUP(Table7[[#This Row],[Store_ID]],Table5[#All],4,FALSE)</f>
        <v>East Stevechester</v>
      </c>
      <c r="W1474" t="str">
        <f>VLOOKUP(Table7[[#This Row],[Store_ID]],Table5[#All],5,FALSE)</f>
        <v>Flagship</v>
      </c>
      <c r="X1474">
        <v>4</v>
      </c>
      <c r="Y1474">
        <v>700.98</v>
      </c>
      <c r="Z1474">
        <v>0.12</v>
      </c>
      <c r="AA1474" t="s">
        <v>1826</v>
      </c>
      <c r="AB1474">
        <v>2467.4495999999999</v>
      </c>
    </row>
    <row r="1475" spans="1:28" x14ac:dyDescent="0.25">
      <c r="A1475" t="s">
        <v>3299</v>
      </c>
      <c r="B1475" s="2">
        <v>45605</v>
      </c>
      <c r="C1475" t="s">
        <v>1260</v>
      </c>
      <c r="D1475" t="str">
        <f>VLOOKUP(Table7[[#This Row],[Customer_ID]],Table1[#All],2,FALSE)</f>
        <v>Eric Wolfe</v>
      </c>
      <c r="E1475">
        <f t="shared" si="70"/>
        <v>9</v>
      </c>
      <c r="F1475">
        <f t="shared" si="71"/>
        <v>11</v>
      </c>
      <c r="G1475">
        <f t="shared" si="72"/>
        <v>2024</v>
      </c>
      <c r="H1475">
        <f>VLOOKUP(Table7[[#This Row],[Customer_ID]],Table1[#All],3,FALSE)</f>
        <v>18</v>
      </c>
      <c r="I1475" t="str">
        <f>VLOOKUP(Table7[[#This Row],[Customer_ID]],Table1[#All],4,FALSE)</f>
        <v>Female</v>
      </c>
      <c r="J1475" t="str">
        <f>VLOOKUP(Table7[[#This Row],[Customer_ID]],Table1[#All],5,FALSE)</f>
        <v>Garciaview</v>
      </c>
      <c r="K1475" t="str">
        <f>VLOOKUP(Table7[[#This Row],[Customer_ID]],Table1[#All],6,FALSE)</f>
        <v>Louisiana</v>
      </c>
      <c r="L1475" t="str">
        <f>VLOOKUP(Table7[[#This Row],[Customer_ID]],Table1[#All],7,FALSE)</f>
        <v>USA</v>
      </c>
      <c r="M1475" t="str">
        <f>VLOOKUP(Table7[[#This Row],[Customer_ID]],Table1[#All],8,FALSE)</f>
        <v>Gold</v>
      </c>
      <c r="N1475" t="s">
        <v>1718</v>
      </c>
      <c r="O1475" t="str">
        <f>VLOOKUP(Table7[[#This Row],[Product_ID]],Table4_2[#All],3,FALSE)</f>
        <v>Clothing</v>
      </c>
      <c r="P1475" t="str">
        <f>VLOOKUP(Table7[[#This Row],[Product_ID]],Table4_2[#All],4,FALSE)</f>
        <v>Accessories</v>
      </c>
      <c r="Q1475">
        <f>VLOOKUP(Table7[[#This Row],[Product_ID]],Table4_2[#All],5,FALSE)</f>
        <v>119.57</v>
      </c>
      <c r="R1475">
        <f>VLOOKUP(Table7[[#This Row],[Product_ID]],Table4_2[#All],6,FALSE)</f>
        <v>210</v>
      </c>
      <c r="S1475" t="s">
        <v>1810</v>
      </c>
      <c r="T1475" t="str">
        <f>VLOOKUP(Table7[[#This Row],[Store_ID]],Table5[#All],2,FALSE)</f>
        <v>Guerrero-Schmitt</v>
      </c>
      <c r="U1475" t="str">
        <f>VLOOKUP(Table7[[#This Row],[Store_ID]],Table5[#All],3,FALSE)</f>
        <v>East</v>
      </c>
      <c r="V1475" t="str">
        <f>VLOOKUP(Table7[[#This Row],[Store_ID]],Table5[#All],4,FALSE)</f>
        <v>East Stevechester</v>
      </c>
      <c r="W1475" t="str">
        <f>VLOOKUP(Table7[[#This Row],[Store_ID]],Table5[#All],5,FALSE)</f>
        <v>Flagship</v>
      </c>
      <c r="X1475">
        <v>2</v>
      </c>
      <c r="Y1475">
        <v>227.97</v>
      </c>
      <c r="Z1475">
        <v>0.08</v>
      </c>
      <c r="AA1475" t="s">
        <v>1829</v>
      </c>
      <c r="AB1475">
        <v>419.46480000000003</v>
      </c>
    </row>
    <row r="1476" spans="1:28" x14ac:dyDescent="0.25">
      <c r="A1476" t="s">
        <v>3300</v>
      </c>
      <c r="B1476" s="2">
        <v>45516</v>
      </c>
      <c r="C1476" t="s">
        <v>1461</v>
      </c>
      <c r="D1476" t="str">
        <f>VLOOKUP(Table7[[#This Row],[Customer_ID]],Table1[#All],2,FALSE)</f>
        <v>Joshua Howard</v>
      </c>
      <c r="E1476">
        <f t="shared" si="70"/>
        <v>12</v>
      </c>
      <c r="F1476">
        <f t="shared" si="71"/>
        <v>8</v>
      </c>
      <c r="G1476">
        <f t="shared" si="72"/>
        <v>2024</v>
      </c>
      <c r="H1476">
        <f>VLOOKUP(Table7[[#This Row],[Customer_ID]],Table1[#All],3,FALSE)</f>
        <v>32</v>
      </c>
      <c r="I1476" t="str">
        <f>VLOOKUP(Table7[[#This Row],[Customer_ID]],Table1[#All],4,FALSE)</f>
        <v>Female</v>
      </c>
      <c r="J1476" t="str">
        <f>VLOOKUP(Table7[[#This Row],[Customer_ID]],Table1[#All],5,FALSE)</f>
        <v>East Christopherhaven</v>
      </c>
      <c r="K1476" t="str">
        <f>VLOOKUP(Table7[[#This Row],[Customer_ID]],Table1[#All],6,FALSE)</f>
        <v>South Dakota</v>
      </c>
      <c r="L1476" t="str">
        <f>VLOOKUP(Table7[[#This Row],[Customer_ID]],Table1[#All],7,FALSE)</f>
        <v>USA</v>
      </c>
      <c r="M1476" t="str">
        <f>VLOOKUP(Table7[[#This Row],[Customer_ID]],Table1[#All],8,FALSE)</f>
        <v>Platinum</v>
      </c>
      <c r="N1476" t="s">
        <v>1626</v>
      </c>
      <c r="O1476" t="str">
        <f>VLOOKUP(Table7[[#This Row],[Product_ID]],Table4_2[#All],3,FALSE)</f>
        <v>Electronics</v>
      </c>
      <c r="P1476" t="str">
        <f>VLOOKUP(Table7[[#This Row],[Product_ID]],Table4_2[#All],4,FALSE)</f>
        <v>Mobile</v>
      </c>
      <c r="Q1476">
        <f>VLOOKUP(Table7[[#This Row],[Product_ID]],Table4_2[#All],5,FALSE)</f>
        <v>326.06</v>
      </c>
      <c r="R1476">
        <f>VLOOKUP(Table7[[#This Row],[Product_ID]],Table4_2[#All],6,FALSE)</f>
        <v>301</v>
      </c>
      <c r="S1476" t="s">
        <v>1792</v>
      </c>
      <c r="T1476" t="str">
        <f>VLOOKUP(Table7[[#This Row],[Store_ID]],Table5[#All],2,FALSE)</f>
        <v>Aguirre-Keller</v>
      </c>
      <c r="U1476" t="str">
        <f>VLOOKUP(Table7[[#This Row],[Store_ID]],Table5[#All],3,FALSE)</f>
        <v>South</v>
      </c>
      <c r="V1476" t="str">
        <f>VLOOKUP(Table7[[#This Row],[Store_ID]],Table5[#All],4,FALSE)</f>
        <v>Lake Michael</v>
      </c>
      <c r="W1476" t="str">
        <f>VLOOKUP(Table7[[#This Row],[Store_ID]],Table5[#All],5,FALSE)</f>
        <v>Online</v>
      </c>
      <c r="X1476">
        <v>4</v>
      </c>
      <c r="Y1476">
        <v>278.70999999999998</v>
      </c>
      <c r="Z1476">
        <v>0.2</v>
      </c>
      <c r="AA1476" t="s">
        <v>1826</v>
      </c>
      <c r="AB1476">
        <v>891.87199999999996</v>
      </c>
    </row>
    <row r="1477" spans="1:28" x14ac:dyDescent="0.25">
      <c r="A1477" t="s">
        <v>3301</v>
      </c>
      <c r="B1477" s="2">
        <v>45379</v>
      </c>
      <c r="C1477" t="s">
        <v>827</v>
      </c>
      <c r="D1477" t="str">
        <f>VLOOKUP(Table7[[#This Row],[Customer_ID]],Table1[#All],2,FALSE)</f>
        <v>Beth Allen</v>
      </c>
      <c r="E1477">
        <f t="shared" si="70"/>
        <v>28</v>
      </c>
      <c r="F1477">
        <f t="shared" si="71"/>
        <v>3</v>
      </c>
      <c r="G1477">
        <f t="shared" si="72"/>
        <v>2024</v>
      </c>
      <c r="H1477">
        <f>VLOOKUP(Table7[[#This Row],[Customer_ID]],Table1[#All],3,FALSE)</f>
        <v>32</v>
      </c>
      <c r="I1477" t="str">
        <f>VLOOKUP(Table7[[#This Row],[Customer_ID]],Table1[#All],4,FALSE)</f>
        <v>Female</v>
      </c>
      <c r="J1477" t="str">
        <f>VLOOKUP(Table7[[#This Row],[Customer_ID]],Table1[#All],5,FALSE)</f>
        <v>South Kathrynmouth</v>
      </c>
      <c r="K1477" t="str">
        <f>VLOOKUP(Table7[[#This Row],[Customer_ID]],Table1[#All],6,FALSE)</f>
        <v>Oklahoma</v>
      </c>
      <c r="L1477" t="str">
        <f>VLOOKUP(Table7[[#This Row],[Customer_ID]],Table1[#All],7,FALSE)</f>
        <v>USA</v>
      </c>
      <c r="M1477" t="str">
        <f>VLOOKUP(Table7[[#This Row],[Customer_ID]],Table1[#All],8,FALSE)</f>
        <v>Silver</v>
      </c>
      <c r="N1477" t="s">
        <v>1746</v>
      </c>
      <c r="O1477" t="str">
        <f>VLOOKUP(Table7[[#This Row],[Product_ID]],Table4_2[#All],3,FALSE)</f>
        <v>Home</v>
      </c>
      <c r="P1477" t="str">
        <f>VLOOKUP(Table7[[#This Row],[Product_ID]],Table4_2[#All],4,FALSE)</f>
        <v>Kitchen</v>
      </c>
      <c r="Q1477">
        <f>VLOOKUP(Table7[[#This Row],[Product_ID]],Table4_2[#All],5,FALSE)</f>
        <v>201.41</v>
      </c>
      <c r="R1477">
        <f>VLOOKUP(Table7[[#This Row],[Product_ID]],Table4_2[#All],6,FALSE)</f>
        <v>146</v>
      </c>
      <c r="S1477" t="s">
        <v>1782</v>
      </c>
      <c r="T1477" t="str">
        <f>VLOOKUP(Table7[[#This Row],[Store_ID]],Table5[#All],2,FALSE)</f>
        <v>Bean, Jones and Park</v>
      </c>
      <c r="U1477" t="str">
        <f>VLOOKUP(Table7[[#This Row],[Store_ID]],Table5[#All],3,FALSE)</f>
        <v>West</v>
      </c>
      <c r="V1477" t="str">
        <f>VLOOKUP(Table7[[#This Row],[Store_ID]],Table5[#All],4,FALSE)</f>
        <v>Thompsonborough</v>
      </c>
      <c r="W1477" t="str">
        <f>VLOOKUP(Table7[[#This Row],[Store_ID]],Table5[#All],5,FALSE)</f>
        <v>Online</v>
      </c>
      <c r="X1477">
        <v>2</v>
      </c>
      <c r="Y1477">
        <v>916.12</v>
      </c>
      <c r="Z1477">
        <v>0.05</v>
      </c>
      <c r="AA1477" t="s">
        <v>1826</v>
      </c>
      <c r="AB1477">
        <v>1740.6279999999999</v>
      </c>
    </row>
    <row r="1478" spans="1:28" x14ac:dyDescent="0.25">
      <c r="A1478" t="s">
        <v>3302</v>
      </c>
      <c r="B1478" s="2">
        <v>45567</v>
      </c>
      <c r="C1478" t="s">
        <v>455</v>
      </c>
      <c r="D1478" t="str">
        <f>VLOOKUP(Table7[[#This Row],[Customer_ID]],Table1[#All],2,FALSE)</f>
        <v>Hayley Pope</v>
      </c>
      <c r="E1478">
        <f t="shared" si="70"/>
        <v>2</v>
      </c>
      <c r="F1478">
        <f t="shared" si="71"/>
        <v>10</v>
      </c>
      <c r="G1478">
        <f t="shared" si="72"/>
        <v>2024</v>
      </c>
      <c r="H1478">
        <f>VLOOKUP(Table7[[#This Row],[Customer_ID]],Table1[#All],3,FALSE)</f>
        <v>62</v>
      </c>
      <c r="I1478" t="str">
        <f>VLOOKUP(Table7[[#This Row],[Customer_ID]],Table1[#All],4,FALSE)</f>
        <v>Female</v>
      </c>
      <c r="J1478" t="str">
        <f>VLOOKUP(Table7[[#This Row],[Customer_ID]],Table1[#All],5,FALSE)</f>
        <v>West Stephenville</v>
      </c>
      <c r="K1478" t="str">
        <f>VLOOKUP(Table7[[#This Row],[Customer_ID]],Table1[#All],6,FALSE)</f>
        <v>Florida</v>
      </c>
      <c r="L1478" t="str">
        <f>VLOOKUP(Table7[[#This Row],[Customer_ID]],Table1[#All],7,FALSE)</f>
        <v>USA</v>
      </c>
      <c r="M1478" t="str">
        <f>VLOOKUP(Table7[[#This Row],[Customer_ID]],Table1[#All],8,FALSE)</f>
        <v>Bronze</v>
      </c>
      <c r="N1478" t="s">
        <v>1568</v>
      </c>
      <c r="O1478" t="str">
        <f>VLOOKUP(Table7[[#This Row],[Product_ID]],Table4_2[#All],3,FALSE)</f>
        <v>Home</v>
      </c>
      <c r="P1478" t="str">
        <f>VLOOKUP(Table7[[#This Row],[Product_ID]],Table4_2[#All],4,FALSE)</f>
        <v>Kitchen</v>
      </c>
      <c r="Q1478">
        <f>VLOOKUP(Table7[[#This Row],[Product_ID]],Table4_2[#All],5,FALSE)</f>
        <v>298.86</v>
      </c>
      <c r="R1478">
        <f>VLOOKUP(Table7[[#This Row],[Product_ID]],Table4_2[#All],6,FALSE)</f>
        <v>308</v>
      </c>
      <c r="S1478" t="s">
        <v>1794</v>
      </c>
      <c r="T1478" t="str">
        <f>VLOOKUP(Table7[[#This Row],[Store_ID]],Table5[#All],2,FALSE)</f>
        <v>Thomas, Bridges and Harris</v>
      </c>
      <c r="U1478" t="str">
        <f>VLOOKUP(Table7[[#This Row],[Store_ID]],Table5[#All],3,FALSE)</f>
        <v>North</v>
      </c>
      <c r="V1478" t="str">
        <f>VLOOKUP(Table7[[#This Row],[Store_ID]],Table5[#All],4,FALSE)</f>
        <v>Sabrinatown</v>
      </c>
      <c r="W1478" t="str">
        <f>VLOOKUP(Table7[[#This Row],[Store_ID]],Table5[#All],5,FALSE)</f>
        <v>Online</v>
      </c>
      <c r="X1478">
        <v>4</v>
      </c>
      <c r="Y1478">
        <v>228.98</v>
      </c>
      <c r="Z1478">
        <v>0.22</v>
      </c>
      <c r="AA1478" t="s">
        <v>1826</v>
      </c>
      <c r="AB1478">
        <v>714.41759999999999</v>
      </c>
    </row>
    <row r="1479" spans="1:28" x14ac:dyDescent="0.25">
      <c r="A1479" t="s">
        <v>3303</v>
      </c>
      <c r="B1479" s="2">
        <v>45510</v>
      </c>
      <c r="C1479" t="s">
        <v>752</v>
      </c>
      <c r="D1479" t="str">
        <f>VLOOKUP(Table7[[#This Row],[Customer_ID]],Table1[#All],2,FALSE)</f>
        <v>Nathaniel Hill</v>
      </c>
      <c r="E1479">
        <f t="shared" si="70"/>
        <v>6</v>
      </c>
      <c r="F1479">
        <f t="shared" si="71"/>
        <v>8</v>
      </c>
      <c r="G1479">
        <f t="shared" si="72"/>
        <v>2024</v>
      </c>
      <c r="H1479">
        <f>VLOOKUP(Table7[[#This Row],[Customer_ID]],Table1[#All],3,FALSE)</f>
        <v>43</v>
      </c>
      <c r="I1479" t="str">
        <f>VLOOKUP(Table7[[#This Row],[Customer_ID]],Table1[#All],4,FALSE)</f>
        <v>Female</v>
      </c>
      <c r="J1479" t="str">
        <f>VLOOKUP(Table7[[#This Row],[Customer_ID]],Table1[#All],5,FALSE)</f>
        <v>Lake Mark</v>
      </c>
      <c r="K1479" t="str">
        <f>VLOOKUP(Table7[[#This Row],[Customer_ID]],Table1[#All],6,FALSE)</f>
        <v>Kansas</v>
      </c>
      <c r="L1479" t="str">
        <f>VLOOKUP(Table7[[#This Row],[Customer_ID]],Table1[#All],7,FALSE)</f>
        <v>USA</v>
      </c>
      <c r="M1479" t="str">
        <f>VLOOKUP(Table7[[#This Row],[Customer_ID]],Table1[#All],8,FALSE)</f>
        <v>Gold</v>
      </c>
      <c r="N1479" t="s">
        <v>1726</v>
      </c>
      <c r="O1479" t="str">
        <f>VLOOKUP(Table7[[#This Row],[Product_ID]],Table4_2[#All],3,FALSE)</f>
        <v>Beauty</v>
      </c>
      <c r="P1479" t="str">
        <f>VLOOKUP(Table7[[#This Row],[Product_ID]],Table4_2[#All],4,FALSE)</f>
        <v>Makeup</v>
      </c>
      <c r="Q1479">
        <f>VLOOKUP(Table7[[#This Row],[Product_ID]],Table4_2[#All],5,FALSE)</f>
        <v>183.04</v>
      </c>
      <c r="R1479">
        <f>VLOOKUP(Table7[[#This Row],[Product_ID]],Table4_2[#All],6,FALSE)</f>
        <v>457</v>
      </c>
      <c r="S1479" t="s">
        <v>1801</v>
      </c>
      <c r="T1479" t="str">
        <f>VLOOKUP(Table7[[#This Row],[Store_ID]],Table5[#All],2,FALSE)</f>
        <v>Shelton PLC</v>
      </c>
      <c r="U1479" t="str">
        <f>VLOOKUP(Table7[[#This Row],[Store_ID]],Table5[#All],3,FALSE)</f>
        <v>North</v>
      </c>
      <c r="V1479" t="str">
        <f>VLOOKUP(Table7[[#This Row],[Store_ID]],Table5[#All],4,FALSE)</f>
        <v>East Jenniferstad</v>
      </c>
      <c r="W1479" t="str">
        <f>VLOOKUP(Table7[[#This Row],[Store_ID]],Table5[#All],5,FALSE)</f>
        <v>Flagship</v>
      </c>
      <c r="X1479">
        <v>4</v>
      </c>
      <c r="Y1479">
        <v>904.82</v>
      </c>
      <c r="Z1479">
        <v>0.09</v>
      </c>
      <c r="AA1479" t="s">
        <v>1826</v>
      </c>
      <c r="AB1479">
        <v>3293.5448000000001</v>
      </c>
    </row>
    <row r="1480" spans="1:28" x14ac:dyDescent="0.25">
      <c r="A1480" t="s">
        <v>3304</v>
      </c>
      <c r="B1480" s="2">
        <v>45806</v>
      </c>
      <c r="C1480" t="s">
        <v>295</v>
      </c>
      <c r="D1480" t="str">
        <f>VLOOKUP(Table7[[#This Row],[Customer_ID]],Table1[#All],2,FALSE)</f>
        <v>Krystal Ford</v>
      </c>
      <c r="E1480">
        <f t="shared" si="70"/>
        <v>29</v>
      </c>
      <c r="F1480">
        <f t="shared" si="71"/>
        <v>5</v>
      </c>
      <c r="G1480">
        <f t="shared" si="72"/>
        <v>2025</v>
      </c>
      <c r="H1480">
        <f>VLOOKUP(Table7[[#This Row],[Customer_ID]],Table1[#All],3,FALSE)</f>
        <v>34</v>
      </c>
      <c r="I1480" t="str">
        <f>VLOOKUP(Table7[[#This Row],[Customer_ID]],Table1[#All],4,FALSE)</f>
        <v>Female</v>
      </c>
      <c r="J1480" t="str">
        <f>VLOOKUP(Table7[[#This Row],[Customer_ID]],Table1[#All],5,FALSE)</f>
        <v>South David</v>
      </c>
      <c r="K1480" t="str">
        <f>VLOOKUP(Table7[[#This Row],[Customer_ID]],Table1[#All],6,FALSE)</f>
        <v>Arizona</v>
      </c>
      <c r="L1480" t="str">
        <f>VLOOKUP(Table7[[#This Row],[Customer_ID]],Table1[#All],7,FALSE)</f>
        <v>USA</v>
      </c>
      <c r="M1480" t="str">
        <f>VLOOKUP(Table7[[#This Row],[Customer_ID]],Table1[#All],8,FALSE)</f>
        <v>Platinum</v>
      </c>
      <c r="N1480" t="s">
        <v>1594</v>
      </c>
      <c r="O1480" t="str">
        <f>VLOOKUP(Table7[[#This Row],[Product_ID]],Table4_2[#All],3,FALSE)</f>
        <v>Clothing</v>
      </c>
      <c r="P1480" t="str">
        <f>VLOOKUP(Table7[[#This Row],[Product_ID]],Table4_2[#All],4,FALSE)</f>
        <v>Tops</v>
      </c>
      <c r="Q1480">
        <f>VLOOKUP(Table7[[#This Row],[Product_ID]],Table4_2[#All],5,FALSE)</f>
        <v>265.73266666666666</v>
      </c>
      <c r="R1480">
        <f>VLOOKUP(Table7[[#This Row],[Product_ID]],Table4_2[#All],6,FALSE)</f>
        <v>360</v>
      </c>
      <c r="S1480" t="s">
        <v>1792</v>
      </c>
      <c r="T1480" t="str">
        <f>VLOOKUP(Table7[[#This Row],[Store_ID]],Table5[#All],2,FALSE)</f>
        <v>Aguirre-Keller</v>
      </c>
      <c r="U1480" t="str">
        <f>VLOOKUP(Table7[[#This Row],[Store_ID]],Table5[#All],3,FALSE)</f>
        <v>South</v>
      </c>
      <c r="V1480" t="str">
        <f>VLOOKUP(Table7[[#This Row],[Store_ID]],Table5[#All],4,FALSE)</f>
        <v>Lake Michael</v>
      </c>
      <c r="W1480" t="str">
        <f>VLOOKUP(Table7[[#This Row],[Store_ID]],Table5[#All],5,FALSE)</f>
        <v>Online</v>
      </c>
      <c r="X1480">
        <v>1</v>
      </c>
      <c r="Y1480">
        <v>588.61</v>
      </c>
      <c r="Z1480">
        <v>0.1</v>
      </c>
      <c r="AA1480" t="s">
        <v>1826</v>
      </c>
      <c r="AB1480">
        <v>529.74900000000002</v>
      </c>
    </row>
    <row r="1481" spans="1:28" x14ac:dyDescent="0.25">
      <c r="A1481" t="s">
        <v>3305</v>
      </c>
      <c r="B1481" s="2">
        <v>45240</v>
      </c>
      <c r="C1481" t="s">
        <v>396</v>
      </c>
      <c r="D1481" t="str">
        <f>VLOOKUP(Table7[[#This Row],[Customer_ID]],Table1[#All],2,FALSE)</f>
        <v>Edward Hall</v>
      </c>
      <c r="E1481">
        <f t="shared" si="70"/>
        <v>10</v>
      </c>
      <c r="F1481">
        <f t="shared" si="71"/>
        <v>11</v>
      </c>
      <c r="G1481">
        <f t="shared" si="72"/>
        <v>2023</v>
      </c>
      <c r="H1481">
        <f>VLOOKUP(Table7[[#This Row],[Customer_ID]],Table1[#All],3,FALSE)</f>
        <v>51</v>
      </c>
      <c r="I1481" t="str">
        <f>VLOOKUP(Table7[[#This Row],[Customer_ID]],Table1[#All],4,FALSE)</f>
        <v>Male</v>
      </c>
      <c r="J1481" t="str">
        <f>VLOOKUP(Table7[[#This Row],[Customer_ID]],Table1[#All],5,FALSE)</f>
        <v>New William</v>
      </c>
      <c r="K1481" t="str">
        <f>VLOOKUP(Table7[[#This Row],[Customer_ID]],Table1[#All],6,FALSE)</f>
        <v>New Mexico</v>
      </c>
      <c r="L1481" t="str">
        <f>VLOOKUP(Table7[[#This Row],[Customer_ID]],Table1[#All],7,FALSE)</f>
        <v>USA</v>
      </c>
      <c r="M1481" t="str">
        <f>VLOOKUP(Table7[[#This Row],[Customer_ID]],Table1[#All],8,FALSE)</f>
        <v>Gold</v>
      </c>
      <c r="N1481" t="s">
        <v>1614</v>
      </c>
      <c r="O1481" t="str">
        <f>VLOOKUP(Table7[[#This Row],[Product_ID]],Table4_2[#All],3,FALSE)</f>
        <v>Home</v>
      </c>
      <c r="P1481" t="str">
        <f>VLOOKUP(Table7[[#This Row],[Product_ID]],Table4_2[#All],4,FALSE)</f>
        <v>Decor</v>
      </c>
      <c r="Q1481">
        <f>VLOOKUP(Table7[[#This Row],[Product_ID]],Table4_2[#All],5,FALSE)</f>
        <v>179.77</v>
      </c>
      <c r="R1481">
        <f>VLOOKUP(Table7[[#This Row],[Product_ID]],Table4_2[#All],6,FALSE)</f>
        <v>305</v>
      </c>
      <c r="S1481" t="s">
        <v>1766</v>
      </c>
      <c r="T1481" t="str">
        <f>VLOOKUP(Table7[[#This Row],[Store_ID]],Table5[#All],2,FALSE)</f>
        <v>Johnson-Wright</v>
      </c>
      <c r="U1481" t="str">
        <f>VLOOKUP(Table7[[#This Row],[Store_ID]],Table5[#All],3,FALSE)</f>
        <v>North</v>
      </c>
      <c r="V1481" t="str">
        <f>VLOOKUP(Table7[[#This Row],[Store_ID]],Table5[#All],4,FALSE)</f>
        <v>Hoodberg</v>
      </c>
      <c r="W1481" t="str">
        <f>VLOOKUP(Table7[[#This Row],[Store_ID]],Table5[#All],5,FALSE)</f>
        <v>Outlet</v>
      </c>
      <c r="X1481">
        <v>4</v>
      </c>
      <c r="Y1481">
        <v>695.97</v>
      </c>
      <c r="Z1481">
        <v>0.02</v>
      </c>
      <c r="AA1481" t="s">
        <v>1824</v>
      </c>
      <c r="AB1481">
        <v>2728.2024000000001</v>
      </c>
    </row>
    <row r="1482" spans="1:28" x14ac:dyDescent="0.25">
      <c r="A1482" t="s">
        <v>3306</v>
      </c>
      <c r="B1482" s="2">
        <v>45309</v>
      </c>
      <c r="C1482" t="s">
        <v>951</v>
      </c>
      <c r="D1482" t="str">
        <f>VLOOKUP(Table7[[#This Row],[Customer_ID]],Table1[#All],2,FALSE)</f>
        <v>Ryan Kane</v>
      </c>
      <c r="E1482">
        <f t="shared" si="70"/>
        <v>18</v>
      </c>
      <c r="F1482">
        <f t="shared" si="71"/>
        <v>1</v>
      </c>
      <c r="G1482">
        <f t="shared" si="72"/>
        <v>2024</v>
      </c>
      <c r="H1482">
        <f>VLOOKUP(Table7[[#This Row],[Customer_ID]],Table1[#All],3,FALSE)</f>
        <v>50</v>
      </c>
      <c r="I1482" t="str">
        <f>VLOOKUP(Table7[[#This Row],[Customer_ID]],Table1[#All],4,FALSE)</f>
        <v>Male</v>
      </c>
      <c r="J1482" t="str">
        <f>VLOOKUP(Table7[[#This Row],[Customer_ID]],Table1[#All],5,FALSE)</f>
        <v>West Bruceburgh</v>
      </c>
      <c r="K1482" t="str">
        <f>VLOOKUP(Table7[[#This Row],[Customer_ID]],Table1[#All],6,FALSE)</f>
        <v>Virginia</v>
      </c>
      <c r="L1482" t="str">
        <f>VLOOKUP(Table7[[#This Row],[Customer_ID]],Table1[#All],7,FALSE)</f>
        <v>USA</v>
      </c>
      <c r="M1482" t="str">
        <f>VLOOKUP(Table7[[#This Row],[Customer_ID]],Table1[#All],8,FALSE)</f>
        <v>Gold</v>
      </c>
      <c r="N1482" t="s">
        <v>1742</v>
      </c>
      <c r="O1482" t="str">
        <f>VLOOKUP(Table7[[#This Row],[Product_ID]],Table4_2[#All],3,FALSE)</f>
        <v>Sports</v>
      </c>
      <c r="P1482" t="str">
        <f>VLOOKUP(Table7[[#This Row],[Product_ID]],Table4_2[#All],4,FALSE)</f>
        <v>Team Sports</v>
      </c>
      <c r="Q1482">
        <f>VLOOKUP(Table7[[#This Row],[Product_ID]],Table4_2[#All],5,FALSE)</f>
        <v>245.98</v>
      </c>
      <c r="R1482">
        <f>VLOOKUP(Table7[[#This Row],[Product_ID]],Table4_2[#All],6,FALSE)</f>
        <v>471</v>
      </c>
      <c r="S1482" t="s">
        <v>1792</v>
      </c>
      <c r="T1482" t="str">
        <f>VLOOKUP(Table7[[#This Row],[Store_ID]],Table5[#All],2,FALSE)</f>
        <v>Aguirre-Keller</v>
      </c>
      <c r="U1482" t="str">
        <f>VLOOKUP(Table7[[#This Row],[Store_ID]],Table5[#All],3,FALSE)</f>
        <v>South</v>
      </c>
      <c r="V1482" t="str">
        <f>VLOOKUP(Table7[[#This Row],[Store_ID]],Table5[#All],4,FALSE)</f>
        <v>Lake Michael</v>
      </c>
      <c r="W1482" t="str">
        <f>VLOOKUP(Table7[[#This Row],[Store_ID]],Table5[#All],5,FALSE)</f>
        <v>Online</v>
      </c>
      <c r="X1482">
        <v>2</v>
      </c>
      <c r="Y1482">
        <v>181.42</v>
      </c>
      <c r="Z1482">
        <v>0.08</v>
      </c>
      <c r="AA1482" t="s">
        <v>1826</v>
      </c>
      <c r="AB1482">
        <v>333.81279999999998</v>
      </c>
    </row>
    <row r="1483" spans="1:28" x14ac:dyDescent="0.25">
      <c r="A1483" t="s">
        <v>3307</v>
      </c>
      <c r="B1483" s="2">
        <v>45375</v>
      </c>
      <c r="C1483" t="s">
        <v>100</v>
      </c>
      <c r="D1483" t="str">
        <f>VLOOKUP(Table7[[#This Row],[Customer_ID]],Table1[#All],2,FALSE)</f>
        <v>Jonathan Steele</v>
      </c>
      <c r="E1483">
        <f t="shared" si="70"/>
        <v>24</v>
      </c>
      <c r="F1483">
        <f t="shared" si="71"/>
        <v>3</v>
      </c>
      <c r="G1483">
        <f t="shared" si="72"/>
        <v>2024</v>
      </c>
      <c r="H1483">
        <f>VLOOKUP(Table7[[#This Row],[Customer_ID]],Table1[#All],3,FALSE)</f>
        <v>52</v>
      </c>
      <c r="I1483" t="str">
        <f>VLOOKUP(Table7[[#This Row],[Customer_ID]],Table1[#All],4,FALSE)</f>
        <v>Female</v>
      </c>
      <c r="J1483" t="str">
        <f>VLOOKUP(Table7[[#This Row],[Customer_ID]],Table1[#All],5,FALSE)</f>
        <v>Molinabury</v>
      </c>
      <c r="K1483" t="str">
        <f>VLOOKUP(Table7[[#This Row],[Customer_ID]],Table1[#All],6,FALSE)</f>
        <v>Oregon</v>
      </c>
      <c r="L1483" t="str">
        <f>VLOOKUP(Table7[[#This Row],[Customer_ID]],Table1[#All],7,FALSE)</f>
        <v>USA</v>
      </c>
      <c r="M1483" t="str">
        <f>VLOOKUP(Table7[[#This Row],[Customer_ID]],Table1[#All],8,FALSE)</f>
        <v>Silver</v>
      </c>
      <c r="N1483" t="s">
        <v>1742</v>
      </c>
      <c r="O1483" t="str">
        <f>VLOOKUP(Table7[[#This Row],[Product_ID]],Table4_2[#All],3,FALSE)</f>
        <v>Sports</v>
      </c>
      <c r="P1483" t="str">
        <f>VLOOKUP(Table7[[#This Row],[Product_ID]],Table4_2[#All],4,FALSE)</f>
        <v>Team Sports</v>
      </c>
      <c r="Q1483">
        <f>VLOOKUP(Table7[[#This Row],[Product_ID]],Table4_2[#All],5,FALSE)</f>
        <v>245.98</v>
      </c>
      <c r="R1483">
        <f>VLOOKUP(Table7[[#This Row],[Product_ID]],Table4_2[#All],6,FALSE)</f>
        <v>471</v>
      </c>
      <c r="S1483" t="s">
        <v>1797</v>
      </c>
      <c r="T1483" t="str">
        <f>VLOOKUP(Table7[[#This Row],[Store_ID]],Table5[#All],2,FALSE)</f>
        <v>Gardner, Humphrey and Contreras</v>
      </c>
      <c r="U1483" t="str">
        <f>VLOOKUP(Table7[[#This Row],[Store_ID]],Table5[#All],3,FALSE)</f>
        <v>East</v>
      </c>
      <c r="V1483" t="str">
        <f>VLOOKUP(Table7[[#This Row],[Store_ID]],Table5[#All],4,FALSE)</f>
        <v>Johnsonville</v>
      </c>
      <c r="W1483" t="str">
        <f>VLOOKUP(Table7[[#This Row],[Store_ID]],Table5[#All],5,FALSE)</f>
        <v>Flagship</v>
      </c>
      <c r="X1483">
        <v>1</v>
      </c>
      <c r="Y1483">
        <v>439.55</v>
      </c>
      <c r="Z1483">
        <v>0.28999999999999998</v>
      </c>
      <c r="AA1483" t="s">
        <v>1829</v>
      </c>
      <c r="AB1483">
        <v>312.08049999999997</v>
      </c>
    </row>
    <row r="1484" spans="1:28" x14ac:dyDescent="0.25">
      <c r="A1484" t="s">
        <v>3308</v>
      </c>
      <c r="B1484" s="2">
        <v>45733</v>
      </c>
      <c r="C1484" t="s">
        <v>399</v>
      </c>
      <c r="D1484" t="str">
        <f>VLOOKUP(Table7[[#This Row],[Customer_ID]],Table1[#All],2,FALSE)</f>
        <v>Ryan Hernandez</v>
      </c>
      <c r="E1484">
        <f t="shared" si="70"/>
        <v>17</v>
      </c>
      <c r="F1484">
        <f t="shared" si="71"/>
        <v>3</v>
      </c>
      <c r="G1484">
        <f t="shared" si="72"/>
        <v>2025</v>
      </c>
      <c r="H1484">
        <f>VLOOKUP(Table7[[#This Row],[Customer_ID]],Table1[#All],3,FALSE)</f>
        <v>30</v>
      </c>
      <c r="I1484" t="str">
        <f>VLOOKUP(Table7[[#This Row],[Customer_ID]],Table1[#All],4,FALSE)</f>
        <v>Male</v>
      </c>
      <c r="J1484" t="str">
        <f>VLOOKUP(Table7[[#This Row],[Customer_ID]],Table1[#All],5,FALSE)</f>
        <v>East Donna</v>
      </c>
      <c r="K1484" t="str">
        <f>VLOOKUP(Table7[[#This Row],[Customer_ID]],Table1[#All],6,FALSE)</f>
        <v>Nevada</v>
      </c>
      <c r="L1484" t="str">
        <f>VLOOKUP(Table7[[#This Row],[Customer_ID]],Table1[#All],7,FALSE)</f>
        <v>USA</v>
      </c>
      <c r="M1484" t="str">
        <f>VLOOKUP(Table7[[#This Row],[Customer_ID]],Table1[#All],8,FALSE)</f>
        <v>Bronze</v>
      </c>
      <c r="N1484" t="s">
        <v>1658</v>
      </c>
      <c r="O1484" t="str">
        <f>VLOOKUP(Table7[[#This Row],[Product_ID]],Table4_2[#All],3,FALSE)</f>
        <v>Home</v>
      </c>
      <c r="P1484" t="str">
        <f>VLOOKUP(Table7[[#This Row],[Product_ID]],Table4_2[#All],4,FALSE)</f>
        <v>Decor</v>
      </c>
      <c r="Q1484">
        <f>VLOOKUP(Table7[[#This Row],[Product_ID]],Table4_2[#All],5,FALSE)</f>
        <v>81.75</v>
      </c>
      <c r="R1484">
        <f>VLOOKUP(Table7[[#This Row],[Product_ID]],Table4_2[#All],6,FALSE)</f>
        <v>226.05</v>
      </c>
      <c r="S1484" t="s">
        <v>1810</v>
      </c>
      <c r="T1484" t="str">
        <f>VLOOKUP(Table7[[#This Row],[Store_ID]],Table5[#All],2,FALSE)</f>
        <v>Guerrero-Schmitt</v>
      </c>
      <c r="U1484" t="str">
        <f>VLOOKUP(Table7[[#This Row],[Store_ID]],Table5[#All],3,FALSE)</f>
        <v>East</v>
      </c>
      <c r="V1484" t="str">
        <f>VLOOKUP(Table7[[#This Row],[Store_ID]],Table5[#All],4,FALSE)</f>
        <v>East Stevechester</v>
      </c>
      <c r="W1484" t="str">
        <f>VLOOKUP(Table7[[#This Row],[Store_ID]],Table5[#All],5,FALSE)</f>
        <v>Flagship</v>
      </c>
      <c r="X1484">
        <v>3</v>
      </c>
      <c r="Y1484">
        <v>471.27</v>
      </c>
      <c r="Z1484">
        <v>0.27</v>
      </c>
      <c r="AA1484" t="s">
        <v>1829</v>
      </c>
      <c r="AB1484">
        <v>1032.0813000000001</v>
      </c>
    </row>
    <row r="1485" spans="1:28" x14ac:dyDescent="0.25">
      <c r="A1485" t="s">
        <v>3309</v>
      </c>
      <c r="B1485" s="2">
        <v>45435</v>
      </c>
      <c r="C1485" t="s">
        <v>172</v>
      </c>
      <c r="D1485" t="str">
        <f>VLOOKUP(Table7[[#This Row],[Customer_ID]],Table1[#All],2,FALSE)</f>
        <v>Denise Williams</v>
      </c>
      <c r="E1485">
        <f t="shared" si="70"/>
        <v>23</v>
      </c>
      <c r="F1485">
        <f t="shared" si="71"/>
        <v>5</v>
      </c>
      <c r="G1485">
        <f t="shared" si="72"/>
        <v>2024</v>
      </c>
      <c r="H1485">
        <f>VLOOKUP(Table7[[#This Row],[Customer_ID]],Table1[#All],3,FALSE)</f>
        <v>34</v>
      </c>
      <c r="I1485" t="str">
        <f>VLOOKUP(Table7[[#This Row],[Customer_ID]],Table1[#All],4,FALSE)</f>
        <v>Male</v>
      </c>
      <c r="J1485" t="str">
        <f>VLOOKUP(Table7[[#This Row],[Customer_ID]],Table1[#All],5,FALSE)</f>
        <v>Christianstad</v>
      </c>
      <c r="K1485" t="str">
        <f>VLOOKUP(Table7[[#This Row],[Customer_ID]],Table1[#All],6,FALSE)</f>
        <v>Hawaii</v>
      </c>
      <c r="L1485" t="str">
        <f>VLOOKUP(Table7[[#This Row],[Customer_ID]],Table1[#All],7,FALSE)</f>
        <v>USA</v>
      </c>
      <c r="M1485" t="str">
        <f>VLOOKUP(Table7[[#This Row],[Customer_ID]],Table1[#All],8,FALSE)</f>
        <v>Bronze</v>
      </c>
      <c r="N1485" t="s">
        <v>1666</v>
      </c>
      <c r="O1485" t="str">
        <f>VLOOKUP(Table7[[#This Row],[Product_ID]],Table4_2[#All],3,FALSE)</f>
        <v>Beauty</v>
      </c>
      <c r="P1485" t="str">
        <f>VLOOKUP(Table7[[#This Row],[Product_ID]],Table4_2[#All],4,FALSE)</f>
        <v>Haircare</v>
      </c>
      <c r="Q1485">
        <f>VLOOKUP(Table7[[#This Row],[Product_ID]],Table4_2[#All],5,FALSE)</f>
        <v>17.309999999999999</v>
      </c>
      <c r="R1485">
        <f>VLOOKUP(Table7[[#This Row],[Product_ID]],Table4_2[#All],6,FALSE)</f>
        <v>399</v>
      </c>
      <c r="S1485" t="s">
        <v>1794</v>
      </c>
      <c r="T1485" t="str">
        <f>VLOOKUP(Table7[[#This Row],[Store_ID]],Table5[#All],2,FALSE)</f>
        <v>Thomas, Bridges and Harris</v>
      </c>
      <c r="U1485" t="str">
        <f>VLOOKUP(Table7[[#This Row],[Store_ID]],Table5[#All],3,FALSE)</f>
        <v>North</v>
      </c>
      <c r="V1485" t="str">
        <f>VLOOKUP(Table7[[#This Row],[Store_ID]],Table5[#All],4,FALSE)</f>
        <v>Sabrinatown</v>
      </c>
      <c r="W1485" t="str">
        <f>VLOOKUP(Table7[[#This Row],[Store_ID]],Table5[#All],5,FALSE)</f>
        <v>Online</v>
      </c>
      <c r="X1485">
        <v>1</v>
      </c>
      <c r="Y1485">
        <v>758.89</v>
      </c>
      <c r="Z1485">
        <v>0.1</v>
      </c>
      <c r="AA1485" t="s">
        <v>1824</v>
      </c>
      <c r="AB1485">
        <v>683.00099999999998</v>
      </c>
    </row>
    <row r="1486" spans="1:28" x14ac:dyDescent="0.25">
      <c r="A1486" t="s">
        <v>3310</v>
      </c>
      <c r="B1486" s="2">
        <v>45864</v>
      </c>
      <c r="C1486" t="s">
        <v>1492</v>
      </c>
      <c r="D1486" t="str">
        <f>VLOOKUP(Table7[[#This Row],[Customer_ID]],Table1[#All],2,FALSE)</f>
        <v>Sara Ingram</v>
      </c>
      <c r="E1486">
        <f t="shared" si="70"/>
        <v>26</v>
      </c>
      <c r="F1486">
        <f t="shared" si="71"/>
        <v>7</v>
      </c>
      <c r="G1486">
        <f t="shared" si="72"/>
        <v>2025</v>
      </c>
      <c r="H1486">
        <f>VLOOKUP(Table7[[#This Row],[Customer_ID]],Table1[#All],3,FALSE)</f>
        <v>46</v>
      </c>
      <c r="I1486" t="str">
        <f>VLOOKUP(Table7[[#This Row],[Customer_ID]],Table1[#All],4,FALSE)</f>
        <v>Female</v>
      </c>
      <c r="J1486" t="str">
        <f>VLOOKUP(Table7[[#This Row],[Customer_ID]],Table1[#All],5,FALSE)</f>
        <v>East Dillonview</v>
      </c>
      <c r="K1486" t="str">
        <f>VLOOKUP(Table7[[#This Row],[Customer_ID]],Table1[#All],6,FALSE)</f>
        <v>Virginia</v>
      </c>
      <c r="L1486" t="str">
        <f>VLOOKUP(Table7[[#This Row],[Customer_ID]],Table1[#All],7,FALSE)</f>
        <v>USA</v>
      </c>
      <c r="M1486" t="str">
        <f>VLOOKUP(Table7[[#This Row],[Customer_ID]],Table1[#All],8,FALSE)</f>
        <v>Bronze</v>
      </c>
      <c r="N1486" t="s">
        <v>1738</v>
      </c>
      <c r="O1486" t="str">
        <f>VLOOKUP(Table7[[#This Row],[Product_ID]],Table4_2[#All],3,FALSE)</f>
        <v>Sports</v>
      </c>
      <c r="P1486" t="str">
        <f>VLOOKUP(Table7[[#This Row],[Product_ID]],Table4_2[#All],4,FALSE)</f>
        <v>Accessories</v>
      </c>
      <c r="Q1486">
        <f>VLOOKUP(Table7[[#This Row],[Product_ID]],Table4_2[#All],5,FALSE)</f>
        <v>60.65</v>
      </c>
      <c r="R1486">
        <f>VLOOKUP(Table7[[#This Row],[Product_ID]],Table4_2[#All],6,FALSE)</f>
        <v>75</v>
      </c>
      <c r="S1486" t="s">
        <v>1801</v>
      </c>
      <c r="T1486" t="str">
        <f>VLOOKUP(Table7[[#This Row],[Store_ID]],Table5[#All],2,FALSE)</f>
        <v>Shelton PLC</v>
      </c>
      <c r="U1486" t="str">
        <f>VLOOKUP(Table7[[#This Row],[Store_ID]],Table5[#All],3,FALSE)</f>
        <v>North</v>
      </c>
      <c r="V1486" t="str">
        <f>VLOOKUP(Table7[[#This Row],[Store_ID]],Table5[#All],4,FALSE)</f>
        <v>East Jenniferstad</v>
      </c>
      <c r="W1486" t="str">
        <f>VLOOKUP(Table7[[#This Row],[Store_ID]],Table5[#All],5,FALSE)</f>
        <v>Flagship</v>
      </c>
      <c r="X1486">
        <v>4</v>
      </c>
      <c r="Y1486">
        <v>918.1</v>
      </c>
      <c r="Z1486">
        <v>0.19</v>
      </c>
      <c r="AA1486" t="s">
        <v>1829</v>
      </c>
      <c r="AB1486">
        <v>2974.6439999999998</v>
      </c>
    </row>
    <row r="1487" spans="1:28" x14ac:dyDescent="0.25">
      <c r="A1487" t="s">
        <v>3311</v>
      </c>
      <c r="B1487" s="2">
        <v>45569</v>
      </c>
      <c r="C1487" t="s">
        <v>827</v>
      </c>
      <c r="D1487" t="str">
        <f>VLOOKUP(Table7[[#This Row],[Customer_ID]],Table1[#All],2,FALSE)</f>
        <v>Beth Allen</v>
      </c>
      <c r="E1487">
        <f t="shared" si="70"/>
        <v>4</v>
      </c>
      <c r="F1487">
        <f t="shared" si="71"/>
        <v>10</v>
      </c>
      <c r="G1487">
        <f t="shared" si="72"/>
        <v>2024</v>
      </c>
      <c r="H1487">
        <f>VLOOKUP(Table7[[#This Row],[Customer_ID]],Table1[#All],3,FALSE)</f>
        <v>32</v>
      </c>
      <c r="I1487" t="str">
        <f>VLOOKUP(Table7[[#This Row],[Customer_ID]],Table1[#All],4,FALSE)</f>
        <v>Female</v>
      </c>
      <c r="J1487" t="str">
        <f>VLOOKUP(Table7[[#This Row],[Customer_ID]],Table1[#All],5,FALSE)</f>
        <v>South Kathrynmouth</v>
      </c>
      <c r="K1487" t="str">
        <f>VLOOKUP(Table7[[#This Row],[Customer_ID]],Table1[#All],6,FALSE)</f>
        <v>Oklahoma</v>
      </c>
      <c r="L1487" t="str">
        <f>VLOOKUP(Table7[[#This Row],[Customer_ID]],Table1[#All],7,FALSE)</f>
        <v>USA</v>
      </c>
      <c r="M1487" t="str">
        <f>VLOOKUP(Table7[[#This Row],[Customer_ID]],Table1[#All],8,FALSE)</f>
        <v>Silver</v>
      </c>
      <c r="N1487" t="s">
        <v>1736</v>
      </c>
      <c r="O1487" t="str">
        <f>VLOOKUP(Table7[[#This Row],[Product_ID]],Table4_2[#All],3,FALSE)</f>
        <v>Beauty</v>
      </c>
      <c r="P1487" t="str">
        <f>VLOOKUP(Table7[[#This Row],[Product_ID]],Table4_2[#All],4,FALSE)</f>
        <v>Skincare</v>
      </c>
      <c r="Q1487">
        <f>VLOOKUP(Table7[[#This Row],[Product_ID]],Table4_2[#All],5,FALSE)</f>
        <v>358.47</v>
      </c>
      <c r="R1487">
        <f>VLOOKUP(Table7[[#This Row],[Product_ID]],Table4_2[#All],6,FALSE)</f>
        <v>213</v>
      </c>
      <c r="S1487" t="s">
        <v>1792</v>
      </c>
      <c r="T1487" t="str">
        <f>VLOOKUP(Table7[[#This Row],[Store_ID]],Table5[#All],2,FALSE)</f>
        <v>Aguirre-Keller</v>
      </c>
      <c r="U1487" t="str">
        <f>VLOOKUP(Table7[[#This Row],[Store_ID]],Table5[#All],3,FALSE)</f>
        <v>South</v>
      </c>
      <c r="V1487" t="str">
        <f>VLOOKUP(Table7[[#This Row],[Store_ID]],Table5[#All],4,FALSE)</f>
        <v>Lake Michael</v>
      </c>
      <c r="W1487" t="str">
        <f>VLOOKUP(Table7[[#This Row],[Store_ID]],Table5[#All],5,FALSE)</f>
        <v>Online</v>
      </c>
      <c r="X1487">
        <v>1</v>
      </c>
      <c r="Y1487">
        <v>861.5</v>
      </c>
      <c r="Z1487">
        <v>0.05</v>
      </c>
      <c r="AA1487" t="s">
        <v>1829</v>
      </c>
      <c r="AB1487">
        <v>818.42499999999995</v>
      </c>
    </row>
    <row r="1488" spans="1:28" x14ac:dyDescent="0.25">
      <c r="A1488" t="s">
        <v>3312</v>
      </c>
      <c r="B1488" s="2">
        <v>45664</v>
      </c>
      <c r="C1488" t="s">
        <v>1425</v>
      </c>
      <c r="D1488" t="str">
        <f>VLOOKUP(Table7[[#This Row],[Customer_ID]],Table1[#All],2,FALSE)</f>
        <v>Beth Martin</v>
      </c>
      <c r="E1488">
        <f t="shared" si="70"/>
        <v>7</v>
      </c>
      <c r="F1488">
        <f t="shared" si="71"/>
        <v>1</v>
      </c>
      <c r="G1488">
        <f t="shared" si="72"/>
        <v>2025</v>
      </c>
      <c r="H1488">
        <f>VLOOKUP(Table7[[#This Row],[Customer_ID]],Table1[#All],3,FALSE)</f>
        <v>34</v>
      </c>
      <c r="I1488" t="str">
        <f>VLOOKUP(Table7[[#This Row],[Customer_ID]],Table1[#All],4,FALSE)</f>
        <v>Female</v>
      </c>
      <c r="J1488" t="str">
        <f>VLOOKUP(Table7[[#This Row],[Customer_ID]],Table1[#All],5,FALSE)</f>
        <v>Burkefurt</v>
      </c>
      <c r="K1488" t="str">
        <f>VLOOKUP(Table7[[#This Row],[Customer_ID]],Table1[#All],6,FALSE)</f>
        <v>West Virginia</v>
      </c>
      <c r="L1488" t="str">
        <f>VLOOKUP(Table7[[#This Row],[Customer_ID]],Table1[#All],7,FALSE)</f>
        <v>USA</v>
      </c>
      <c r="M1488" t="str">
        <f>VLOOKUP(Table7[[#This Row],[Customer_ID]],Table1[#All],8,FALSE)</f>
        <v>Silver</v>
      </c>
      <c r="N1488" t="s">
        <v>1592</v>
      </c>
      <c r="O1488" t="str">
        <f>VLOOKUP(Table7[[#This Row],[Product_ID]],Table4_2[#All],3,FALSE)</f>
        <v>Sports</v>
      </c>
      <c r="P1488" t="str">
        <f>VLOOKUP(Table7[[#This Row],[Product_ID]],Table4_2[#All],4,FALSE)</f>
        <v>Equipment</v>
      </c>
      <c r="Q1488">
        <f>VLOOKUP(Table7[[#This Row],[Product_ID]],Table4_2[#All],5,FALSE)</f>
        <v>484.62</v>
      </c>
      <c r="R1488">
        <f>VLOOKUP(Table7[[#This Row],[Product_ID]],Table4_2[#All],6,FALSE)</f>
        <v>432</v>
      </c>
      <c r="S1488" t="s">
        <v>1799</v>
      </c>
      <c r="T1488" t="str">
        <f>VLOOKUP(Table7[[#This Row],[Store_ID]],Table5[#All],2,FALSE)</f>
        <v>Mcdonald Inc</v>
      </c>
      <c r="U1488" t="str">
        <f>VLOOKUP(Table7[[#This Row],[Store_ID]],Table5[#All],3,FALSE)</f>
        <v>South</v>
      </c>
      <c r="V1488" t="str">
        <f>VLOOKUP(Table7[[#This Row],[Store_ID]],Table5[#All],4,FALSE)</f>
        <v>Christopherland</v>
      </c>
      <c r="W1488" t="str">
        <f>VLOOKUP(Table7[[#This Row],[Store_ID]],Table5[#All],5,FALSE)</f>
        <v>Outlet</v>
      </c>
      <c r="X1488">
        <v>1</v>
      </c>
      <c r="Y1488">
        <v>588.29999999999995</v>
      </c>
      <c r="Z1488">
        <v>0.26</v>
      </c>
      <c r="AA1488" t="s">
        <v>1829</v>
      </c>
      <c r="AB1488">
        <v>435.34199999999998</v>
      </c>
    </row>
    <row r="1489" spans="1:28" x14ac:dyDescent="0.25">
      <c r="A1489" t="s">
        <v>3313</v>
      </c>
      <c r="B1489" s="2">
        <v>45645</v>
      </c>
      <c r="C1489" t="s">
        <v>1425</v>
      </c>
      <c r="D1489" t="str">
        <f>VLOOKUP(Table7[[#This Row],[Customer_ID]],Table1[#All],2,FALSE)</f>
        <v>Beth Martin</v>
      </c>
      <c r="E1489">
        <f t="shared" si="70"/>
        <v>19</v>
      </c>
      <c r="F1489">
        <f t="shared" si="71"/>
        <v>12</v>
      </c>
      <c r="G1489">
        <f t="shared" si="72"/>
        <v>2024</v>
      </c>
      <c r="H1489">
        <f>VLOOKUP(Table7[[#This Row],[Customer_ID]],Table1[#All],3,FALSE)</f>
        <v>34</v>
      </c>
      <c r="I1489" t="str">
        <f>VLOOKUP(Table7[[#This Row],[Customer_ID]],Table1[#All],4,FALSE)</f>
        <v>Female</v>
      </c>
      <c r="J1489" t="str">
        <f>VLOOKUP(Table7[[#This Row],[Customer_ID]],Table1[#All],5,FALSE)</f>
        <v>Burkefurt</v>
      </c>
      <c r="K1489" t="str">
        <f>VLOOKUP(Table7[[#This Row],[Customer_ID]],Table1[#All],6,FALSE)</f>
        <v>West Virginia</v>
      </c>
      <c r="L1489" t="str">
        <f>VLOOKUP(Table7[[#This Row],[Customer_ID]],Table1[#All],7,FALSE)</f>
        <v>USA</v>
      </c>
      <c r="M1489" t="str">
        <f>VLOOKUP(Table7[[#This Row],[Customer_ID]],Table1[#All],8,FALSE)</f>
        <v>Silver</v>
      </c>
      <c r="N1489" t="s">
        <v>1658</v>
      </c>
      <c r="O1489" t="str">
        <f>VLOOKUP(Table7[[#This Row],[Product_ID]],Table4_2[#All],3,FALSE)</f>
        <v>Home</v>
      </c>
      <c r="P1489" t="str">
        <f>VLOOKUP(Table7[[#This Row],[Product_ID]],Table4_2[#All],4,FALSE)</f>
        <v>Decor</v>
      </c>
      <c r="Q1489">
        <f>VLOOKUP(Table7[[#This Row],[Product_ID]],Table4_2[#All],5,FALSE)</f>
        <v>81.75</v>
      </c>
      <c r="R1489">
        <f>VLOOKUP(Table7[[#This Row],[Product_ID]],Table4_2[#All],6,FALSE)</f>
        <v>226.05</v>
      </c>
      <c r="S1489" t="s">
        <v>1779</v>
      </c>
      <c r="T1489" t="str">
        <f>VLOOKUP(Table7[[#This Row],[Store_ID]],Table5[#All],2,FALSE)</f>
        <v>Martinez-Mullins</v>
      </c>
      <c r="U1489" t="str">
        <f>VLOOKUP(Table7[[#This Row],[Store_ID]],Table5[#All],3,FALSE)</f>
        <v>South</v>
      </c>
      <c r="V1489" t="str">
        <f>VLOOKUP(Table7[[#This Row],[Store_ID]],Table5[#All],4,FALSE)</f>
        <v>Williamsfurt</v>
      </c>
      <c r="W1489" t="str">
        <f>VLOOKUP(Table7[[#This Row],[Store_ID]],Table5[#All],5,FALSE)</f>
        <v>Online</v>
      </c>
      <c r="X1489">
        <v>1</v>
      </c>
      <c r="Y1489">
        <v>917.26</v>
      </c>
      <c r="Z1489">
        <v>0.05</v>
      </c>
      <c r="AA1489" t="s">
        <v>1826</v>
      </c>
      <c r="AB1489">
        <v>871.39699999999993</v>
      </c>
    </row>
    <row r="1490" spans="1:28" x14ac:dyDescent="0.25">
      <c r="A1490" t="s">
        <v>3314</v>
      </c>
      <c r="B1490" s="2">
        <v>45449</v>
      </c>
      <c r="C1490" t="s">
        <v>749</v>
      </c>
      <c r="D1490" t="str">
        <f>VLOOKUP(Table7[[#This Row],[Customer_ID]],Table1[#All],2,FALSE)</f>
        <v>Michelle Gonzalez</v>
      </c>
      <c r="E1490">
        <f t="shared" si="70"/>
        <v>6</v>
      </c>
      <c r="F1490">
        <f t="shared" si="71"/>
        <v>6</v>
      </c>
      <c r="G1490">
        <f t="shared" si="72"/>
        <v>2024</v>
      </c>
      <c r="H1490">
        <f>VLOOKUP(Table7[[#This Row],[Customer_ID]],Table1[#All],3,FALSE)</f>
        <v>59</v>
      </c>
      <c r="I1490" t="str">
        <f>VLOOKUP(Table7[[#This Row],[Customer_ID]],Table1[#All],4,FALSE)</f>
        <v>Male</v>
      </c>
      <c r="J1490" t="str">
        <f>VLOOKUP(Table7[[#This Row],[Customer_ID]],Table1[#All],5,FALSE)</f>
        <v>Clarkport</v>
      </c>
      <c r="K1490" t="str">
        <f>VLOOKUP(Table7[[#This Row],[Customer_ID]],Table1[#All],6,FALSE)</f>
        <v>West Virginia</v>
      </c>
      <c r="L1490" t="str">
        <f>VLOOKUP(Table7[[#This Row],[Customer_ID]],Table1[#All],7,FALSE)</f>
        <v>USA</v>
      </c>
      <c r="M1490" t="str">
        <f>VLOOKUP(Table7[[#This Row],[Customer_ID]],Table1[#All],8,FALSE)</f>
        <v>Silver</v>
      </c>
      <c r="N1490" t="s">
        <v>1557</v>
      </c>
      <c r="O1490" t="str">
        <f>VLOOKUP(Table7[[#This Row],[Product_ID]],Table4_2[#All],3,FALSE)</f>
        <v>Beauty</v>
      </c>
      <c r="P1490" t="str">
        <f>VLOOKUP(Table7[[#This Row],[Product_ID]],Table4_2[#All],4,FALSE)</f>
        <v>Skincare</v>
      </c>
      <c r="Q1490">
        <f>VLOOKUP(Table7[[#This Row],[Product_ID]],Table4_2[#All],5,FALSE)</f>
        <v>312.8</v>
      </c>
      <c r="R1490">
        <f>VLOOKUP(Table7[[#This Row],[Product_ID]],Table4_2[#All],6,FALSE)</f>
        <v>350</v>
      </c>
      <c r="S1490" t="s">
        <v>1810</v>
      </c>
      <c r="T1490" t="str">
        <f>VLOOKUP(Table7[[#This Row],[Store_ID]],Table5[#All],2,FALSE)</f>
        <v>Guerrero-Schmitt</v>
      </c>
      <c r="U1490" t="str">
        <f>VLOOKUP(Table7[[#This Row],[Store_ID]],Table5[#All],3,FALSE)</f>
        <v>East</v>
      </c>
      <c r="V1490" t="str">
        <f>VLOOKUP(Table7[[#This Row],[Store_ID]],Table5[#All],4,FALSE)</f>
        <v>East Stevechester</v>
      </c>
      <c r="W1490" t="str">
        <f>VLOOKUP(Table7[[#This Row],[Store_ID]],Table5[#All],5,FALSE)</f>
        <v>Flagship</v>
      </c>
      <c r="X1490">
        <v>4</v>
      </c>
      <c r="Y1490">
        <v>96.78</v>
      </c>
      <c r="Z1490">
        <v>0.11</v>
      </c>
      <c r="AA1490" t="s">
        <v>1826</v>
      </c>
      <c r="AB1490">
        <v>344.53680000000003</v>
      </c>
    </row>
    <row r="1491" spans="1:28" x14ac:dyDescent="0.25">
      <c r="A1491" t="s">
        <v>3315</v>
      </c>
      <c r="B1491" s="2">
        <v>45629</v>
      </c>
      <c r="C1491" t="s">
        <v>1472</v>
      </c>
      <c r="D1491" t="str">
        <f>VLOOKUP(Table7[[#This Row],[Customer_ID]],Table1[#All],2,FALSE)</f>
        <v>Earl Smith DDS</v>
      </c>
      <c r="E1491">
        <f t="shared" si="70"/>
        <v>3</v>
      </c>
      <c r="F1491">
        <f t="shared" si="71"/>
        <v>12</v>
      </c>
      <c r="G1491">
        <f t="shared" si="72"/>
        <v>2024</v>
      </c>
      <c r="H1491">
        <f>VLOOKUP(Table7[[#This Row],[Customer_ID]],Table1[#All],3,FALSE)</f>
        <v>59</v>
      </c>
      <c r="I1491" t="str">
        <f>VLOOKUP(Table7[[#This Row],[Customer_ID]],Table1[#All],4,FALSE)</f>
        <v>Male</v>
      </c>
      <c r="J1491" t="str">
        <f>VLOOKUP(Table7[[#This Row],[Customer_ID]],Table1[#All],5,FALSE)</f>
        <v>West Sarah</v>
      </c>
      <c r="K1491" t="str">
        <f>VLOOKUP(Table7[[#This Row],[Customer_ID]],Table1[#All],6,FALSE)</f>
        <v>South Dakota</v>
      </c>
      <c r="L1491" t="str">
        <f>VLOOKUP(Table7[[#This Row],[Customer_ID]],Table1[#All],7,FALSE)</f>
        <v>USA</v>
      </c>
      <c r="M1491" t="str">
        <f>VLOOKUP(Table7[[#This Row],[Customer_ID]],Table1[#All],8,FALSE)</f>
        <v>Gold</v>
      </c>
      <c r="N1491" t="s">
        <v>1604</v>
      </c>
      <c r="O1491" t="str">
        <f>VLOOKUP(Table7[[#This Row],[Product_ID]],Table4_2[#All],3,FALSE)</f>
        <v>Sports</v>
      </c>
      <c r="P1491" t="str">
        <f>VLOOKUP(Table7[[#This Row],[Product_ID]],Table4_2[#All],4,FALSE)</f>
        <v>Accessories</v>
      </c>
      <c r="Q1491">
        <f>VLOOKUP(Table7[[#This Row],[Product_ID]],Table4_2[#All],5,FALSE)</f>
        <v>38.76</v>
      </c>
      <c r="R1491">
        <f>VLOOKUP(Table7[[#This Row],[Product_ID]],Table4_2[#All],6,FALSE)</f>
        <v>137</v>
      </c>
      <c r="S1491" t="s">
        <v>1769</v>
      </c>
      <c r="T1491" t="str">
        <f>VLOOKUP(Table7[[#This Row],[Store_ID]],Table5[#All],2,FALSE)</f>
        <v>Alexander Group</v>
      </c>
      <c r="U1491" t="str">
        <f>VLOOKUP(Table7[[#This Row],[Store_ID]],Table5[#All],3,FALSE)</f>
        <v>South</v>
      </c>
      <c r="V1491" t="str">
        <f>VLOOKUP(Table7[[#This Row],[Store_ID]],Table5[#All],4,FALSE)</f>
        <v>Port Sharon</v>
      </c>
      <c r="W1491" t="str">
        <f>VLOOKUP(Table7[[#This Row],[Store_ID]],Table5[#All],5,FALSE)</f>
        <v>Online</v>
      </c>
      <c r="X1491">
        <v>3</v>
      </c>
      <c r="Y1491">
        <v>199.41</v>
      </c>
      <c r="Z1491">
        <v>0.16</v>
      </c>
      <c r="AA1491" t="s">
        <v>1829</v>
      </c>
      <c r="AB1491">
        <v>502.51319999999998</v>
      </c>
    </row>
    <row r="1492" spans="1:28" x14ac:dyDescent="0.25">
      <c r="A1492" t="s">
        <v>3316</v>
      </c>
      <c r="B1492" s="2">
        <v>45739</v>
      </c>
      <c r="C1492" t="s">
        <v>85</v>
      </c>
      <c r="D1492" t="str">
        <f>VLOOKUP(Table7[[#This Row],[Customer_ID]],Table1[#All],2,FALSE)</f>
        <v>Michael Torres</v>
      </c>
      <c r="E1492">
        <f t="shared" si="70"/>
        <v>23</v>
      </c>
      <c r="F1492">
        <f t="shared" si="71"/>
        <v>3</v>
      </c>
      <c r="G1492">
        <f t="shared" si="72"/>
        <v>2025</v>
      </c>
      <c r="H1492">
        <f>VLOOKUP(Table7[[#This Row],[Customer_ID]],Table1[#All],3,FALSE)</f>
        <v>46</v>
      </c>
      <c r="I1492" t="str">
        <f>VLOOKUP(Table7[[#This Row],[Customer_ID]],Table1[#All],4,FALSE)</f>
        <v>Female</v>
      </c>
      <c r="J1492" t="str">
        <f>VLOOKUP(Table7[[#This Row],[Customer_ID]],Table1[#All],5,FALSE)</f>
        <v>Gonzalezfort</v>
      </c>
      <c r="K1492" t="str">
        <f>VLOOKUP(Table7[[#This Row],[Customer_ID]],Table1[#All],6,FALSE)</f>
        <v>New Jersey</v>
      </c>
      <c r="L1492" t="str">
        <f>VLOOKUP(Table7[[#This Row],[Customer_ID]],Table1[#All],7,FALSE)</f>
        <v>USA</v>
      </c>
      <c r="M1492" t="str">
        <f>VLOOKUP(Table7[[#This Row],[Customer_ID]],Table1[#All],8,FALSE)</f>
        <v>Platinum</v>
      </c>
      <c r="N1492" t="s">
        <v>1656</v>
      </c>
      <c r="O1492" t="str">
        <f>VLOOKUP(Table7[[#This Row],[Product_ID]],Table4_2[#All],3,FALSE)</f>
        <v>Sports</v>
      </c>
      <c r="P1492" t="str">
        <f>VLOOKUP(Table7[[#This Row],[Product_ID]],Table4_2[#All],4,FALSE)</f>
        <v>Accessories</v>
      </c>
      <c r="Q1492">
        <f>VLOOKUP(Table7[[#This Row],[Product_ID]],Table4_2[#All],5,FALSE)</f>
        <v>434.84</v>
      </c>
      <c r="R1492">
        <f>VLOOKUP(Table7[[#This Row],[Product_ID]],Table4_2[#All],6,FALSE)</f>
        <v>185</v>
      </c>
      <c r="S1492" t="s">
        <v>1786</v>
      </c>
      <c r="T1492" t="str">
        <f>VLOOKUP(Table7[[#This Row],[Store_ID]],Table5[#All],2,FALSE)</f>
        <v>Moore, Padilla and Butler</v>
      </c>
      <c r="U1492" t="str">
        <f>VLOOKUP(Table7[[#This Row],[Store_ID]],Table5[#All],3,FALSE)</f>
        <v>South</v>
      </c>
      <c r="V1492" t="str">
        <f>VLOOKUP(Table7[[#This Row],[Store_ID]],Table5[#All],4,FALSE)</f>
        <v>East Johnstad</v>
      </c>
      <c r="W1492" t="str">
        <f>VLOOKUP(Table7[[#This Row],[Store_ID]],Table5[#All],5,FALSE)</f>
        <v>Flagship</v>
      </c>
      <c r="X1492">
        <v>1</v>
      </c>
      <c r="Y1492">
        <v>687.91</v>
      </c>
      <c r="Z1492">
        <v>0.25</v>
      </c>
      <c r="AA1492" t="s">
        <v>1824</v>
      </c>
      <c r="AB1492">
        <v>515.9325</v>
      </c>
    </row>
    <row r="1493" spans="1:28" x14ac:dyDescent="0.25">
      <c r="A1493" t="s">
        <v>3317</v>
      </c>
      <c r="B1493" s="2">
        <v>45849</v>
      </c>
      <c r="C1493" t="s">
        <v>153</v>
      </c>
      <c r="D1493" t="str">
        <f>VLOOKUP(Table7[[#This Row],[Customer_ID]],Table1[#All],2,FALSE)</f>
        <v>Tonya Reynolds</v>
      </c>
      <c r="E1493">
        <f t="shared" si="70"/>
        <v>11</v>
      </c>
      <c r="F1493">
        <f t="shared" si="71"/>
        <v>7</v>
      </c>
      <c r="G1493">
        <f t="shared" si="72"/>
        <v>2025</v>
      </c>
      <c r="H1493">
        <f>VLOOKUP(Table7[[#This Row],[Customer_ID]],Table1[#All],3,FALSE)</f>
        <v>55</v>
      </c>
      <c r="I1493" t="str">
        <f>VLOOKUP(Table7[[#This Row],[Customer_ID]],Table1[#All],4,FALSE)</f>
        <v>Female</v>
      </c>
      <c r="J1493" t="str">
        <f>VLOOKUP(Table7[[#This Row],[Customer_ID]],Table1[#All],5,FALSE)</f>
        <v>Darleneton</v>
      </c>
      <c r="K1493" t="str">
        <f>VLOOKUP(Table7[[#This Row],[Customer_ID]],Table1[#All],6,FALSE)</f>
        <v>Michigan</v>
      </c>
      <c r="L1493" t="str">
        <f>VLOOKUP(Table7[[#This Row],[Customer_ID]],Table1[#All],7,FALSE)</f>
        <v>USA</v>
      </c>
      <c r="M1493" t="str">
        <f>VLOOKUP(Table7[[#This Row],[Customer_ID]],Table1[#All],8,FALSE)</f>
        <v>Gold</v>
      </c>
      <c r="N1493" t="s">
        <v>1690</v>
      </c>
      <c r="O1493" t="str">
        <f>VLOOKUP(Table7[[#This Row],[Product_ID]],Table4_2[#All],3,FALSE)</f>
        <v>Beauty</v>
      </c>
      <c r="P1493" t="str">
        <f>VLOOKUP(Table7[[#This Row],[Product_ID]],Table4_2[#All],4,FALSE)</f>
        <v>Haircare</v>
      </c>
      <c r="Q1493">
        <f>VLOOKUP(Table7[[#This Row],[Product_ID]],Table4_2[#All],5,FALSE)</f>
        <v>214.32</v>
      </c>
      <c r="R1493">
        <f>VLOOKUP(Table7[[#This Row],[Product_ID]],Table4_2[#All],6,FALSE)</f>
        <v>383</v>
      </c>
      <c r="S1493" t="s">
        <v>1761</v>
      </c>
      <c r="T1493" t="str">
        <f>VLOOKUP(Table7[[#This Row],[Store_ID]],Table5[#All],2,FALSE)</f>
        <v>Black-Horn</v>
      </c>
      <c r="U1493" t="str">
        <f>VLOOKUP(Table7[[#This Row],[Store_ID]],Table5[#All],3,FALSE)</f>
        <v>South</v>
      </c>
      <c r="V1493" t="str">
        <f>VLOOKUP(Table7[[#This Row],[Store_ID]],Table5[#All],4,FALSE)</f>
        <v>North Nancyview</v>
      </c>
      <c r="W1493" t="str">
        <f>VLOOKUP(Table7[[#This Row],[Store_ID]],Table5[#All],5,FALSE)</f>
        <v>Outlet</v>
      </c>
      <c r="X1493">
        <v>3</v>
      </c>
      <c r="Y1493">
        <v>769.62</v>
      </c>
      <c r="Z1493">
        <v>0.09</v>
      </c>
      <c r="AA1493" t="s">
        <v>1826</v>
      </c>
      <c r="AB1493">
        <v>2101.0626000000002</v>
      </c>
    </row>
    <row r="1494" spans="1:28" x14ac:dyDescent="0.25">
      <c r="A1494" t="s">
        <v>3318</v>
      </c>
      <c r="B1494" s="2">
        <v>45230</v>
      </c>
      <c r="C1494" t="s">
        <v>713</v>
      </c>
      <c r="D1494" t="str">
        <f>VLOOKUP(Table7[[#This Row],[Customer_ID]],Table1[#All],2,FALSE)</f>
        <v>George Davis</v>
      </c>
      <c r="E1494">
        <f t="shared" si="70"/>
        <v>31</v>
      </c>
      <c r="F1494">
        <f t="shared" si="71"/>
        <v>10</v>
      </c>
      <c r="G1494">
        <f t="shared" si="72"/>
        <v>2023</v>
      </c>
      <c r="H1494">
        <f>VLOOKUP(Table7[[#This Row],[Customer_ID]],Table1[#All],3,FALSE)</f>
        <v>50</v>
      </c>
      <c r="I1494" t="str">
        <f>VLOOKUP(Table7[[#This Row],[Customer_ID]],Table1[#All],4,FALSE)</f>
        <v>Female</v>
      </c>
      <c r="J1494" t="str">
        <f>VLOOKUP(Table7[[#This Row],[Customer_ID]],Table1[#All],5,FALSE)</f>
        <v xml:space="preserve">    lake lisa</v>
      </c>
      <c r="K1494" t="str">
        <f>VLOOKUP(Table7[[#This Row],[Customer_ID]],Table1[#All],6,FALSE)</f>
        <v>Massachusetts</v>
      </c>
      <c r="L1494" t="str">
        <f>VLOOKUP(Table7[[#This Row],[Customer_ID]],Table1[#All],7,FALSE)</f>
        <v>usa</v>
      </c>
      <c r="M1494" t="str">
        <f>VLOOKUP(Table7[[#This Row],[Customer_ID]],Table1[#All],8,FALSE)</f>
        <v>Bronze</v>
      </c>
      <c r="N1494" t="s">
        <v>1553</v>
      </c>
      <c r="O1494" t="str">
        <f>VLOOKUP(Table7[[#This Row],[Product_ID]],Table4_2[#All],3,FALSE)</f>
        <v>Clothing</v>
      </c>
      <c r="P1494" t="str">
        <f>VLOOKUP(Table7[[#This Row],[Product_ID]],Table4_2[#All],4,FALSE)</f>
        <v>Bottoms</v>
      </c>
      <c r="Q1494">
        <f>VLOOKUP(Table7[[#This Row],[Product_ID]],Table4_2[#All],5,FALSE)</f>
        <v>306.45999999999998</v>
      </c>
      <c r="R1494">
        <f>VLOOKUP(Table7[[#This Row],[Product_ID]],Table4_2[#All],6,FALSE)</f>
        <v>487</v>
      </c>
      <c r="S1494" t="s">
        <v>1766</v>
      </c>
      <c r="T1494" t="str">
        <f>VLOOKUP(Table7[[#This Row],[Store_ID]],Table5[#All],2,FALSE)</f>
        <v>Johnson-Wright</v>
      </c>
      <c r="U1494" t="str">
        <f>VLOOKUP(Table7[[#This Row],[Store_ID]],Table5[#All],3,FALSE)</f>
        <v>North</v>
      </c>
      <c r="V1494" t="str">
        <f>VLOOKUP(Table7[[#This Row],[Store_ID]],Table5[#All],4,FALSE)</f>
        <v>Hoodberg</v>
      </c>
      <c r="W1494" t="str">
        <f>VLOOKUP(Table7[[#This Row],[Store_ID]],Table5[#All],5,FALSE)</f>
        <v>Outlet</v>
      </c>
      <c r="X1494">
        <v>1</v>
      </c>
      <c r="Y1494">
        <v>492.05</v>
      </c>
      <c r="Z1494">
        <v>0.27</v>
      </c>
      <c r="AA1494" t="s">
        <v>1824</v>
      </c>
      <c r="AB1494">
        <v>359.19650000000001</v>
      </c>
    </row>
    <row r="1495" spans="1:28" x14ac:dyDescent="0.25">
      <c r="A1495" t="s">
        <v>3319</v>
      </c>
      <c r="B1495" s="2">
        <v>45292</v>
      </c>
      <c r="C1495" t="s">
        <v>369</v>
      </c>
      <c r="D1495" t="str">
        <f>VLOOKUP(Table7[[#This Row],[Customer_ID]],Table1[#All],2,FALSE)</f>
        <v>Christopher Lester</v>
      </c>
      <c r="E1495">
        <f t="shared" si="70"/>
        <v>1</v>
      </c>
      <c r="F1495">
        <f t="shared" si="71"/>
        <v>1</v>
      </c>
      <c r="G1495">
        <f t="shared" si="72"/>
        <v>2024</v>
      </c>
      <c r="H1495">
        <f>VLOOKUP(Table7[[#This Row],[Customer_ID]],Table1[#All],3,FALSE)</f>
        <v>64</v>
      </c>
      <c r="I1495" t="str">
        <f>VLOOKUP(Table7[[#This Row],[Customer_ID]],Table1[#All],4,FALSE)</f>
        <v>Male</v>
      </c>
      <c r="J1495" t="str">
        <f>VLOOKUP(Table7[[#This Row],[Customer_ID]],Table1[#All],5,FALSE)</f>
        <v>South Jenniferville</v>
      </c>
      <c r="K1495" t="str">
        <f>VLOOKUP(Table7[[#This Row],[Customer_ID]],Table1[#All],6,FALSE)</f>
        <v>Georgia</v>
      </c>
      <c r="L1495" t="str">
        <f>VLOOKUP(Table7[[#This Row],[Customer_ID]],Table1[#All],7,FALSE)</f>
        <v>USA</v>
      </c>
      <c r="M1495" t="str">
        <f>VLOOKUP(Table7[[#This Row],[Customer_ID]],Table1[#All],8,FALSE)</f>
        <v>Silver</v>
      </c>
      <c r="N1495" t="s">
        <v>1582</v>
      </c>
      <c r="O1495" t="str">
        <f>VLOOKUP(Table7[[#This Row],[Product_ID]],Table4_2[#All],3,FALSE)</f>
        <v>Sports</v>
      </c>
      <c r="P1495" t="str">
        <f>VLOOKUP(Table7[[#This Row],[Product_ID]],Table4_2[#All],4,FALSE)</f>
        <v>Accessories</v>
      </c>
      <c r="Q1495">
        <f>VLOOKUP(Table7[[#This Row],[Product_ID]],Table4_2[#All],5,FALSE)</f>
        <v>144.53</v>
      </c>
      <c r="R1495">
        <f>VLOOKUP(Table7[[#This Row],[Product_ID]],Table4_2[#All],6,FALSE)</f>
        <v>367</v>
      </c>
      <c r="S1495" t="s">
        <v>1794</v>
      </c>
      <c r="T1495" t="str">
        <f>VLOOKUP(Table7[[#This Row],[Store_ID]],Table5[#All],2,FALSE)</f>
        <v>Thomas, Bridges and Harris</v>
      </c>
      <c r="U1495" t="str">
        <f>VLOOKUP(Table7[[#This Row],[Store_ID]],Table5[#All],3,FALSE)</f>
        <v>North</v>
      </c>
      <c r="V1495" t="str">
        <f>VLOOKUP(Table7[[#This Row],[Store_ID]],Table5[#All],4,FALSE)</f>
        <v>Sabrinatown</v>
      </c>
      <c r="W1495" t="str">
        <f>VLOOKUP(Table7[[#This Row],[Store_ID]],Table5[#All],5,FALSE)</f>
        <v>Online</v>
      </c>
      <c r="X1495">
        <v>2</v>
      </c>
      <c r="Y1495">
        <v>428.55</v>
      </c>
      <c r="Z1495">
        <v>0</v>
      </c>
      <c r="AA1495" t="s">
        <v>1826</v>
      </c>
      <c r="AB1495">
        <v>857.1</v>
      </c>
    </row>
    <row r="1496" spans="1:28" x14ac:dyDescent="0.25">
      <c r="A1496" t="s">
        <v>3320</v>
      </c>
      <c r="B1496" s="2">
        <v>45251</v>
      </c>
      <c r="C1496" t="s">
        <v>737</v>
      </c>
      <c r="D1496" t="str">
        <f>VLOOKUP(Table7[[#This Row],[Customer_ID]],Table1[#All],2,FALSE)</f>
        <v>Tanner Thompson</v>
      </c>
      <c r="E1496">
        <f t="shared" si="70"/>
        <v>21</v>
      </c>
      <c r="F1496">
        <f t="shared" si="71"/>
        <v>11</v>
      </c>
      <c r="G1496">
        <f t="shared" si="72"/>
        <v>2023</v>
      </c>
      <c r="H1496">
        <f>VLOOKUP(Table7[[#This Row],[Customer_ID]],Table1[#All],3,FALSE)</f>
        <v>32</v>
      </c>
      <c r="I1496" t="str">
        <f>VLOOKUP(Table7[[#This Row],[Customer_ID]],Table1[#All],4,FALSE)</f>
        <v>Female</v>
      </c>
      <c r="J1496" t="str">
        <f>VLOOKUP(Table7[[#This Row],[Customer_ID]],Table1[#All],5,FALSE)</f>
        <v>Port Lisashire</v>
      </c>
      <c r="K1496" t="str">
        <f>VLOOKUP(Table7[[#This Row],[Customer_ID]],Table1[#All],6,FALSE)</f>
        <v>Maryland</v>
      </c>
      <c r="L1496" t="str">
        <f>VLOOKUP(Table7[[#This Row],[Customer_ID]],Table1[#All],7,FALSE)</f>
        <v>USA</v>
      </c>
      <c r="M1496" t="str">
        <f>VLOOKUP(Table7[[#This Row],[Customer_ID]],Table1[#All],8,FALSE)</f>
        <v>Bronze</v>
      </c>
      <c r="N1496" t="s">
        <v>1568</v>
      </c>
      <c r="O1496" t="str">
        <f>VLOOKUP(Table7[[#This Row],[Product_ID]],Table4_2[#All],3,FALSE)</f>
        <v>Home</v>
      </c>
      <c r="P1496" t="str">
        <f>VLOOKUP(Table7[[#This Row],[Product_ID]],Table4_2[#All],4,FALSE)</f>
        <v>Kitchen</v>
      </c>
      <c r="Q1496">
        <f>VLOOKUP(Table7[[#This Row],[Product_ID]],Table4_2[#All],5,FALSE)</f>
        <v>298.86</v>
      </c>
      <c r="R1496">
        <f>VLOOKUP(Table7[[#This Row],[Product_ID]],Table4_2[#All],6,FALSE)</f>
        <v>308</v>
      </c>
      <c r="S1496" t="s">
        <v>1801</v>
      </c>
      <c r="T1496" t="str">
        <f>VLOOKUP(Table7[[#This Row],[Store_ID]],Table5[#All],2,FALSE)</f>
        <v>Shelton PLC</v>
      </c>
      <c r="U1496" t="str">
        <f>VLOOKUP(Table7[[#This Row],[Store_ID]],Table5[#All],3,FALSE)</f>
        <v>North</v>
      </c>
      <c r="V1496" t="str">
        <f>VLOOKUP(Table7[[#This Row],[Store_ID]],Table5[#All],4,FALSE)</f>
        <v>East Jenniferstad</v>
      </c>
      <c r="W1496" t="str">
        <f>VLOOKUP(Table7[[#This Row],[Store_ID]],Table5[#All],5,FALSE)</f>
        <v>Flagship</v>
      </c>
      <c r="X1496">
        <v>4</v>
      </c>
      <c r="Y1496">
        <v>316.18</v>
      </c>
      <c r="Z1496">
        <v>0.12</v>
      </c>
      <c r="AA1496" t="s">
        <v>1824</v>
      </c>
      <c r="AB1496">
        <v>1112.9536000000001</v>
      </c>
    </row>
    <row r="1497" spans="1:28" x14ac:dyDescent="0.25">
      <c r="A1497" t="s">
        <v>3321</v>
      </c>
      <c r="B1497" s="2">
        <v>45555</v>
      </c>
      <c r="C1497" t="s">
        <v>40</v>
      </c>
      <c r="D1497" t="str">
        <f>VLOOKUP(Table7[[#This Row],[Customer_ID]],Table1[#All],2,FALSE)</f>
        <v>Daniel Boyd</v>
      </c>
      <c r="E1497">
        <f t="shared" si="70"/>
        <v>20</v>
      </c>
      <c r="F1497">
        <f t="shared" si="71"/>
        <v>9</v>
      </c>
      <c r="G1497">
        <f t="shared" si="72"/>
        <v>2024</v>
      </c>
      <c r="H1497">
        <f>VLOOKUP(Table7[[#This Row],[Customer_ID]],Table1[#All],3,FALSE)</f>
        <v>29</v>
      </c>
      <c r="I1497" t="str">
        <f>VLOOKUP(Table7[[#This Row],[Customer_ID]],Table1[#All],4,FALSE)</f>
        <v>Female</v>
      </c>
      <c r="J1497" t="str">
        <f>VLOOKUP(Table7[[#This Row],[Customer_ID]],Table1[#All],5,FALSE)</f>
        <v>West Pamelafurt</v>
      </c>
      <c r="K1497" t="str">
        <f>VLOOKUP(Table7[[#This Row],[Customer_ID]],Table1[#All],6,FALSE)</f>
        <v>West Virginia</v>
      </c>
      <c r="L1497" t="str">
        <f>VLOOKUP(Table7[[#This Row],[Customer_ID]],Table1[#All],7,FALSE)</f>
        <v>USA</v>
      </c>
      <c r="M1497" t="str">
        <f>VLOOKUP(Table7[[#This Row],[Customer_ID]],Table1[#All],8,FALSE)</f>
        <v>Bronze</v>
      </c>
      <c r="N1497" t="s">
        <v>1574</v>
      </c>
      <c r="O1497" t="str">
        <f>VLOOKUP(Table7[[#This Row],[Product_ID]],Table4_2[#All],3,FALSE)</f>
        <v>Electronics</v>
      </c>
      <c r="P1497" t="str">
        <f>VLOOKUP(Table7[[#This Row],[Product_ID]],Table4_2[#All],4,FALSE)</f>
        <v>Accessories</v>
      </c>
      <c r="Q1497">
        <f>VLOOKUP(Table7[[#This Row],[Product_ID]],Table4_2[#All],5,FALSE)</f>
        <v>242.23</v>
      </c>
      <c r="R1497">
        <f>VLOOKUP(Table7[[#This Row],[Product_ID]],Table4_2[#All],6,FALSE)</f>
        <v>453</v>
      </c>
      <c r="S1497" t="s">
        <v>1766</v>
      </c>
      <c r="T1497" t="str">
        <f>VLOOKUP(Table7[[#This Row],[Store_ID]],Table5[#All],2,FALSE)</f>
        <v>Johnson-Wright</v>
      </c>
      <c r="U1497" t="str">
        <f>VLOOKUP(Table7[[#This Row],[Store_ID]],Table5[#All],3,FALSE)</f>
        <v>North</v>
      </c>
      <c r="V1497" t="str">
        <f>VLOOKUP(Table7[[#This Row],[Store_ID]],Table5[#All],4,FALSE)</f>
        <v>Hoodberg</v>
      </c>
      <c r="W1497" t="str">
        <f>VLOOKUP(Table7[[#This Row],[Store_ID]],Table5[#All],5,FALSE)</f>
        <v>Outlet</v>
      </c>
      <c r="X1497">
        <v>3</v>
      </c>
      <c r="Y1497">
        <v>162.16999999999999</v>
      </c>
      <c r="Z1497">
        <v>0.15</v>
      </c>
      <c r="AA1497" t="s">
        <v>1826</v>
      </c>
      <c r="AB1497">
        <v>413.5335</v>
      </c>
    </row>
    <row r="1498" spans="1:28" x14ac:dyDescent="0.25">
      <c r="A1498" t="s">
        <v>3322</v>
      </c>
      <c r="B1498" s="2">
        <v>45385</v>
      </c>
      <c r="C1498" t="s">
        <v>1041</v>
      </c>
      <c r="D1498" t="str">
        <f>VLOOKUP(Table7[[#This Row],[Customer_ID]],Table1[#All],2,FALSE)</f>
        <v>Maria Phillips</v>
      </c>
      <c r="E1498">
        <f t="shared" si="70"/>
        <v>3</v>
      </c>
      <c r="F1498">
        <f t="shared" si="71"/>
        <v>4</v>
      </c>
      <c r="G1498">
        <f t="shared" si="72"/>
        <v>2024</v>
      </c>
      <c r="H1498">
        <f>VLOOKUP(Table7[[#This Row],[Customer_ID]],Table1[#All],3,FALSE)</f>
        <v>38</v>
      </c>
      <c r="I1498" t="str">
        <f>VLOOKUP(Table7[[#This Row],[Customer_ID]],Table1[#All],4,FALSE)</f>
        <v>Female</v>
      </c>
      <c r="J1498" t="str">
        <f>VLOOKUP(Table7[[#This Row],[Customer_ID]],Table1[#All],5,FALSE)</f>
        <v>North Kathytown</v>
      </c>
      <c r="K1498" t="str">
        <f>VLOOKUP(Table7[[#This Row],[Customer_ID]],Table1[#All],6,FALSE)</f>
        <v>Montana</v>
      </c>
      <c r="L1498" t="str">
        <f>VLOOKUP(Table7[[#This Row],[Customer_ID]],Table1[#All],7,FALSE)</f>
        <v>USA</v>
      </c>
      <c r="M1498" t="str">
        <f>VLOOKUP(Table7[[#This Row],[Customer_ID]],Table1[#All],8,FALSE)</f>
        <v>Bronze</v>
      </c>
      <c r="N1498" t="s">
        <v>1553</v>
      </c>
      <c r="O1498" t="str">
        <f>VLOOKUP(Table7[[#This Row],[Product_ID]],Table4_2[#All],3,FALSE)</f>
        <v>Clothing</v>
      </c>
      <c r="P1498" t="str">
        <f>VLOOKUP(Table7[[#This Row],[Product_ID]],Table4_2[#All],4,FALSE)</f>
        <v>Bottoms</v>
      </c>
      <c r="Q1498">
        <f>VLOOKUP(Table7[[#This Row],[Product_ID]],Table4_2[#All],5,FALSE)</f>
        <v>306.45999999999998</v>
      </c>
      <c r="R1498">
        <f>VLOOKUP(Table7[[#This Row],[Product_ID]],Table4_2[#All],6,FALSE)</f>
        <v>487</v>
      </c>
      <c r="S1498" t="s">
        <v>1766</v>
      </c>
      <c r="T1498" t="str">
        <f>VLOOKUP(Table7[[#This Row],[Store_ID]],Table5[#All],2,FALSE)</f>
        <v>Johnson-Wright</v>
      </c>
      <c r="U1498" t="str">
        <f>VLOOKUP(Table7[[#This Row],[Store_ID]],Table5[#All],3,FALSE)</f>
        <v>North</v>
      </c>
      <c r="V1498" t="str">
        <f>VLOOKUP(Table7[[#This Row],[Store_ID]],Table5[#All],4,FALSE)</f>
        <v>Hoodberg</v>
      </c>
      <c r="W1498" t="str">
        <f>VLOOKUP(Table7[[#This Row],[Store_ID]],Table5[#All],5,FALSE)</f>
        <v>Outlet</v>
      </c>
      <c r="X1498">
        <v>3</v>
      </c>
      <c r="Y1498">
        <v>698.14</v>
      </c>
      <c r="Z1498">
        <v>0.04</v>
      </c>
      <c r="AA1498" t="s">
        <v>1826</v>
      </c>
      <c r="AB1498">
        <v>2010.6432</v>
      </c>
    </row>
    <row r="1499" spans="1:28" x14ac:dyDescent="0.25">
      <c r="A1499" t="s">
        <v>3323</v>
      </c>
      <c r="B1499" s="2">
        <v>45787</v>
      </c>
      <c r="C1499" t="s">
        <v>978</v>
      </c>
      <c r="D1499" t="str">
        <f>VLOOKUP(Table7[[#This Row],[Customer_ID]],Table1[#All],2,FALSE)</f>
        <v>Kara Dodson</v>
      </c>
      <c r="E1499">
        <f t="shared" si="70"/>
        <v>10</v>
      </c>
      <c r="F1499">
        <f t="shared" si="71"/>
        <v>5</v>
      </c>
      <c r="G1499">
        <f t="shared" si="72"/>
        <v>2025</v>
      </c>
      <c r="H1499">
        <f>VLOOKUP(Table7[[#This Row],[Customer_ID]],Table1[#All],3,FALSE)</f>
        <v>20</v>
      </c>
      <c r="I1499" t="str">
        <f>VLOOKUP(Table7[[#This Row],[Customer_ID]],Table1[#All],4,FALSE)</f>
        <v>Male</v>
      </c>
      <c r="J1499" t="str">
        <f>VLOOKUP(Table7[[#This Row],[Customer_ID]],Table1[#All],5,FALSE)</f>
        <v>Joelside</v>
      </c>
      <c r="K1499" t="str">
        <f>VLOOKUP(Table7[[#This Row],[Customer_ID]],Table1[#All],6,FALSE)</f>
        <v>Vermont</v>
      </c>
      <c r="L1499" t="str">
        <f>VLOOKUP(Table7[[#This Row],[Customer_ID]],Table1[#All],7,FALSE)</f>
        <v>USA</v>
      </c>
      <c r="M1499" t="str">
        <f>VLOOKUP(Table7[[#This Row],[Customer_ID]],Table1[#All],8,FALSE)</f>
        <v>Silver</v>
      </c>
      <c r="N1499" t="s">
        <v>1696</v>
      </c>
      <c r="O1499" t="str">
        <f>VLOOKUP(Table7[[#This Row],[Product_ID]],Table4_2[#All],3,FALSE)</f>
        <v>Electronics</v>
      </c>
      <c r="P1499" t="str">
        <f>VLOOKUP(Table7[[#This Row],[Product_ID]],Table4_2[#All],4,FALSE)</f>
        <v>Audio</v>
      </c>
      <c r="Q1499">
        <f>VLOOKUP(Table7[[#This Row],[Product_ID]],Table4_2[#All],5,FALSE)</f>
        <v>403.71</v>
      </c>
      <c r="R1499">
        <f>VLOOKUP(Table7[[#This Row],[Product_ID]],Table4_2[#All],6,FALSE)</f>
        <v>159</v>
      </c>
      <c r="S1499" t="s">
        <v>1810</v>
      </c>
      <c r="T1499" t="str">
        <f>VLOOKUP(Table7[[#This Row],[Store_ID]],Table5[#All],2,FALSE)</f>
        <v>Guerrero-Schmitt</v>
      </c>
      <c r="U1499" t="str">
        <f>VLOOKUP(Table7[[#This Row],[Store_ID]],Table5[#All],3,FALSE)</f>
        <v>East</v>
      </c>
      <c r="V1499" t="str">
        <f>VLOOKUP(Table7[[#This Row],[Store_ID]],Table5[#All],4,FALSE)</f>
        <v>East Stevechester</v>
      </c>
      <c r="W1499" t="str">
        <f>VLOOKUP(Table7[[#This Row],[Store_ID]],Table5[#All],5,FALSE)</f>
        <v>Flagship</v>
      </c>
      <c r="X1499">
        <v>1</v>
      </c>
      <c r="Y1499">
        <v>478.08</v>
      </c>
      <c r="Z1499">
        <v>7.0000000000000007E-2</v>
      </c>
      <c r="AA1499" t="s">
        <v>1829</v>
      </c>
      <c r="AB1499">
        <v>444.61439999999988</v>
      </c>
    </row>
    <row r="1500" spans="1:28" x14ac:dyDescent="0.25">
      <c r="A1500" t="s">
        <v>3324</v>
      </c>
      <c r="B1500" s="2">
        <v>45822</v>
      </c>
      <c r="C1500" t="s">
        <v>678</v>
      </c>
      <c r="D1500" t="str">
        <f>VLOOKUP(Table7[[#This Row],[Customer_ID]],Table1[#All],2,FALSE)</f>
        <v>John Perez</v>
      </c>
      <c r="E1500">
        <f t="shared" si="70"/>
        <v>14</v>
      </c>
      <c r="F1500">
        <f t="shared" si="71"/>
        <v>6</v>
      </c>
      <c r="G1500">
        <f t="shared" si="72"/>
        <v>2025</v>
      </c>
      <c r="H1500">
        <f>VLOOKUP(Table7[[#This Row],[Customer_ID]],Table1[#All],3,FALSE)</f>
        <v>54</v>
      </c>
      <c r="I1500" t="str">
        <f>VLOOKUP(Table7[[#This Row],[Customer_ID]],Table1[#All],4,FALSE)</f>
        <v>Male</v>
      </c>
      <c r="J1500" t="str">
        <f>VLOOKUP(Table7[[#This Row],[Customer_ID]],Table1[#All],5,FALSE)</f>
        <v>Kathrynview</v>
      </c>
      <c r="K1500" t="str">
        <f>VLOOKUP(Table7[[#This Row],[Customer_ID]],Table1[#All],6,FALSE)</f>
        <v>Louisiana</v>
      </c>
      <c r="L1500" t="str">
        <f>VLOOKUP(Table7[[#This Row],[Customer_ID]],Table1[#All],7,FALSE)</f>
        <v>USA</v>
      </c>
      <c r="M1500" t="str">
        <f>VLOOKUP(Table7[[#This Row],[Customer_ID]],Table1[#All],8,FALSE)</f>
        <v>Platinum</v>
      </c>
      <c r="N1500" t="s">
        <v>1666</v>
      </c>
      <c r="O1500" t="str">
        <f>VLOOKUP(Table7[[#This Row],[Product_ID]],Table4_2[#All],3,FALSE)</f>
        <v>Beauty</v>
      </c>
      <c r="P1500" t="str">
        <f>VLOOKUP(Table7[[#This Row],[Product_ID]],Table4_2[#All],4,FALSE)</f>
        <v>Haircare</v>
      </c>
      <c r="Q1500">
        <f>VLOOKUP(Table7[[#This Row],[Product_ID]],Table4_2[#All],5,FALSE)</f>
        <v>17.309999999999999</v>
      </c>
      <c r="R1500">
        <f>VLOOKUP(Table7[[#This Row],[Product_ID]],Table4_2[#All],6,FALSE)</f>
        <v>399</v>
      </c>
      <c r="S1500" t="s">
        <v>1779</v>
      </c>
      <c r="T1500" t="str">
        <f>VLOOKUP(Table7[[#This Row],[Store_ID]],Table5[#All],2,FALSE)</f>
        <v>Martinez-Mullins</v>
      </c>
      <c r="U1500" t="str">
        <f>VLOOKUP(Table7[[#This Row],[Store_ID]],Table5[#All],3,FALSE)</f>
        <v>South</v>
      </c>
      <c r="V1500" t="str">
        <f>VLOOKUP(Table7[[#This Row],[Store_ID]],Table5[#All],4,FALSE)</f>
        <v>Williamsfurt</v>
      </c>
      <c r="W1500" t="str">
        <f>VLOOKUP(Table7[[#This Row],[Store_ID]],Table5[#All],5,FALSE)</f>
        <v>Online</v>
      </c>
      <c r="X1500">
        <v>2</v>
      </c>
      <c r="Y1500">
        <v>958.64</v>
      </c>
      <c r="Z1500">
        <v>0.2</v>
      </c>
      <c r="AA1500" t="s">
        <v>1826</v>
      </c>
      <c r="AB1500">
        <v>1533.8240000000001</v>
      </c>
    </row>
    <row r="1501" spans="1:28" x14ac:dyDescent="0.25">
      <c r="A1501" t="s">
        <v>3325</v>
      </c>
      <c r="B1501" s="2">
        <v>45590</v>
      </c>
      <c r="C1501" t="s">
        <v>1431</v>
      </c>
      <c r="D1501" t="str">
        <f>VLOOKUP(Table7[[#This Row],[Customer_ID]],Table1[#All],2,FALSE)</f>
        <v>David Pierce</v>
      </c>
      <c r="E1501">
        <f t="shared" si="70"/>
        <v>25</v>
      </c>
      <c r="F1501">
        <f t="shared" si="71"/>
        <v>10</v>
      </c>
      <c r="G1501">
        <f t="shared" si="72"/>
        <v>2024</v>
      </c>
      <c r="H1501">
        <f>VLOOKUP(Table7[[#This Row],[Customer_ID]],Table1[#All],3,FALSE)</f>
        <v>45</v>
      </c>
      <c r="I1501" t="str">
        <f>VLOOKUP(Table7[[#This Row],[Customer_ID]],Table1[#All],4,FALSE)</f>
        <v>Female</v>
      </c>
      <c r="J1501" t="str">
        <f>VLOOKUP(Table7[[#This Row],[Customer_ID]],Table1[#All],5,FALSE)</f>
        <v>Grayland</v>
      </c>
      <c r="K1501" t="str">
        <f>VLOOKUP(Table7[[#This Row],[Customer_ID]],Table1[#All],6,FALSE)</f>
        <v>Washington</v>
      </c>
      <c r="L1501" t="str">
        <f>VLOOKUP(Table7[[#This Row],[Customer_ID]],Table1[#All],7,FALSE)</f>
        <v>USA</v>
      </c>
      <c r="M1501" t="str">
        <f>VLOOKUP(Table7[[#This Row],[Customer_ID]],Table1[#All],8,FALSE)</f>
        <v>Platinum</v>
      </c>
      <c r="N1501" t="s">
        <v>1630</v>
      </c>
      <c r="O1501" t="str">
        <f>VLOOKUP(Table7[[#This Row],[Product_ID]],Table4_2[#All],3,FALSE)</f>
        <v>Sports</v>
      </c>
      <c r="P1501" t="str">
        <f>VLOOKUP(Table7[[#This Row],[Product_ID]],Table4_2[#All],4,FALSE)</f>
        <v>Fitness</v>
      </c>
      <c r="Q1501">
        <f>VLOOKUP(Table7[[#This Row],[Product_ID]],Table4_2[#All],5,FALSE)</f>
        <v>313.26</v>
      </c>
      <c r="R1501">
        <f>VLOOKUP(Table7[[#This Row],[Product_ID]],Table4_2[#All],6,FALSE)</f>
        <v>369</v>
      </c>
      <c r="S1501" t="s">
        <v>1794</v>
      </c>
      <c r="T1501" t="str">
        <f>VLOOKUP(Table7[[#This Row],[Store_ID]],Table5[#All],2,FALSE)</f>
        <v>Thomas, Bridges and Harris</v>
      </c>
      <c r="U1501" t="str">
        <f>VLOOKUP(Table7[[#This Row],[Store_ID]],Table5[#All],3,FALSE)</f>
        <v>North</v>
      </c>
      <c r="V1501" t="str">
        <f>VLOOKUP(Table7[[#This Row],[Store_ID]],Table5[#All],4,FALSE)</f>
        <v>Sabrinatown</v>
      </c>
      <c r="W1501" t="str">
        <f>VLOOKUP(Table7[[#This Row],[Store_ID]],Table5[#All],5,FALSE)</f>
        <v>Online</v>
      </c>
      <c r="X1501">
        <v>2</v>
      </c>
      <c r="Y1501">
        <v>581.19000000000005</v>
      </c>
      <c r="Z1501">
        <v>7.0000000000000007E-2</v>
      </c>
      <c r="AA1501" t="s">
        <v>1829</v>
      </c>
      <c r="AB1501">
        <v>1081.0134</v>
      </c>
    </row>
    <row r="1502" spans="1:28" x14ac:dyDescent="0.25">
      <c r="A1502" t="s">
        <v>3326</v>
      </c>
      <c r="B1502" s="2">
        <v>45618</v>
      </c>
      <c r="C1502" t="s">
        <v>393</v>
      </c>
      <c r="D1502" t="str">
        <f>VLOOKUP(Table7[[#This Row],[Customer_ID]],Table1[#All],2,FALSE)</f>
        <v>David Cole</v>
      </c>
      <c r="E1502">
        <f t="shared" si="70"/>
        <v>22</v>
      </c>
      <c r="F1502">
        <f t="shared" si="71"/>
        <v>11</v>
      </c>
      <c r="G1502">
        <f t="shared" si="72"/>
        <v>2024</v>
      </c>
      <c r="H1502">
        <f>VLOOKUP(Table7[[#This Row],[Customer_ID]],Table1[#All],3,FALSE)</f>
        <v>27</v>
      </c>
      <c r="I1502" t="str">
        <f>VLOOKUP(Table7[[#This Row],[Customer_ID]],Table1[#All],4,FALSE)</f>
        <v>Female</v>
      </c>
      <c r="J1502" t="str">
        <f>VLOOKUP(Table7[[#This Row],[Customer_ID]],Table1[#All],5,FALSE)</f>
        <v>Lake Michael</v>
      </c>
      <c r="K1502" t="str">
        <f>VLOOKUP(Table7[[#This Row],[Customer_ID]],Table1[#All],6,FALSE)</f>
        <v>Michigan</v>
      </c>
      <c r="L1502" t="str">
        <f>VLOOKUP(Table7[[#This Row],[Customer_ID]],Table1[#All],7,FALSE)</f>
        <v>USA</v>
      </c>
      <c r="M1502" t="str">
        <f>VLOOKUP(Table7[[#This Row],[Customer_ID]],Table1[#All],8,FALSE)</f>
        <v>Silver</v>
      </c>
      <c r="N1502" t="s">
        <v>1746</v>
      </c>
      <c r="O1502" t="str">
        <f>VLOOKUP(Table7[[#This Row],[Product_ID]],Table4_2[#All],3,FALSE)</f>
        <v>Home</v>
      </c>
      <c r="P1502" t="str">
        <f>VLOOKUP(Table7[[#This Row],[Product_ID]],Table4_2[#All],4,FALSE)</f>
        <v>Kitchen</v>
      </c>
      <c r="Q1502">
        <f>VLOOKUP(Table7[[#This Row],[Product_ID]],Table4_2[#All],5,FALSE)</f>
        <v>201.41</v>
      </c>
      <c r="R1502">
        <f>VLOOKUP(Table7[[#This Row],[Product_ID]],Table4_2[#All],6,FALSE)</f>
        <v>146</v>
      </c>
      <c r="S1502" t="s">
        <v>1792</v>
      </c>
      <c r="T1502" t="str">
        <f>VLOOKUP(Table7[[#This Row],[Store_ID]],Table5[#All],2,FALSE)</f>
        <v>Aguirre-Keller</v>
      </c>
      <c r="U1502" t="str">
        <f>VLOOKUP(Table7[[#This Row],[Store_ID]],Table5[#All],3,FALSE)</f>
        <v>South</v>
      </c>
      <c r="V1502" t="str">
        <f>VLOOKUP(Table7[[#This Row],[Store_ID]],Table5[#All],4,FALSE)</f>
        <v>Lake Michael</v>
      </c>
      <c r="W1502" t="str">
        <f>VLOOKUP(Table7[[#This Row],[Store_ID]],Table5[#All],5,FALSE)</f>
        <v>Online</v>
      </c>
      <c r="X1502">
        <v>1</v>
      </c>
      <c r="Y1502">
        <v>736.54</v>
      </c>
      <c r="Z1502">
        <v>0.16</v>
      </c>
      <c r="AA1502" t="s">
        <v>1826</v>
      </c>
      <c r="AB1502">
        <v>618.69359999999995</v>
      </c>
    </row>
    <row r="1503" spans="1:28" x14ac:dyDescent="0.25">
      <c r="A1503" t="s">
        <v>3327</v>
      </c>
      <c r="B1503" s="2">
        <v>45586</v>
      </c>
      <c r="C1503" t="s">
        <v>1249</v>
      </c>
      <c r="D1503" t="str">
        <f>VLOOKUP(Table7[[#This Row],[Customer_ID]],Table1[#All],2,FALSE)</f>
        <v>Terry Moses</v>
      </c>
      <c r="E1503">
        <f t="shared" si="70"/>
        <v>21</v>
      </c>
      <c r="F1503">
        <f t="shared" si="71"/>
        <v>10</v>
      </c>
      <c r="G1503">
        <f t="shared" si="72"/>
        <v>2024</v>
      </c>
      <c r="H1503">
        <f>VLOOKUP(Table7[[#This Row],[Customer_ID]],Table1[#All],3,FALSE)</f>
        <v>51</v>
      </c>
      <c r="I1503" t="str">
        <f>VLOOKUP(Table7[[#This Row],[Customer_ID]],Table1[#All],4,FALSE)</f>
        <v>Female</v>
      </c>
      <c r="J1503" t="str">
        <f>VLOOKUP(Table7[[#This Row],[Customer_ID]],Table1[#All],5,FALSE)</f>
        <v>Leahmouth</v>
      </c>
      <c r="K1503" t="str">
        <f>VLOOKUP(Table7[[#This Row],[Customer_ID]],Table1[#All],6,FALSE)</f>
        <v>Nevada</v>
      </c>
      <c r="L1503" t="str">
        <f>VLOOKUP(Table7[[#This Row],[Customer_ID]],Table1[#All],7,FALSE)</f>
        <v>USA</v>
      </c>
      <c r="M1503" t="str">
        <f>VLOOKUP(Table7[[#This Row],[Customer_ID]],Table1[#All],8,FALSE)</f>
        <v>Platinum</v>
      </c>
      <c r="N1503" t="s">
        <v>1678</v>
      </c>
      <c r="O1503" t="str">
        <f>VLOOKUP(Table7[[#This Row],[Product_ID]],Table4_2[#All],3,FALSE)</f>
        <v>Sports</v>
      </c>
      <c r="P1503" t="str">
        <f>VLOOKUP(Table7[[#This Row],[Product_ID]],Table4_2[#All],4,FALSE)</f>
        <v>Fitness</v>
      </c>
      <c r="Q1503">
        <f>VLOOKUP(Table7[[#This Row],[Product_ID]],Table4_2[#All],5,FALSE)</f>
        <v>240.63</v>
      </c>
      <c r="R1503">
        <f>VLOOKUP(Table7[[#This Row],[Product_ID]],Table4_2[#All],6,FALSE)</f>
        <v>423</v>
      </c>
      <c r="S1503" t="s">
        <v>1801</v>
      </c>
      <c r="T1503" t="str">
        <f>VLOOKUP(Table7[[#This Row],[Store_ID]],Table5[#All],2,FALSE)</f>
        <v>Shelton PLC</v>
      </c>
      <c r="U1503" t="str">
        <f>VLOOKUP(Table7[[#This Row],[Store_ID]],Table5[#All],3,FALSE)</f>
        <v>North</v>
      </c>
      <c r="V1503" t="str">
        <f>VLOOKUP(Table7[[#This Row],[Store_ID]],Table5[#All],4,FALSE)</f>
        <v>East Jenniferstad</v>
      </c>
      <c r="W1503" t="str">
        <f>VLOOKUP(Table7[[#This Row],[Store_ID]],Table5[#All],5,FALSE)</f>
        <v>Flagship</v>
      </c>
      <c r="X1503">
        <v>1</v>
      </c>
      <c r="Y1503">
        <v>524</v>
      </c>
      <c r="Z1503">
        <v>0.28000000000000003</v>
      </c>
      <c r="AA1503" t="s">
        <v>1824</v>
      </c>
      <c r="AB1503">
        <v>377.28</v>
      </c>
    </row>
    <row r="1504" spans="1:28" x14ac:dyDescent="0.25">
      <c r="A1504" t="s">
        <v>3328</v>
      </c>
      <c r="B1504" s="2">
        <v>45548</v>
      </c>
      <c r="C1504" t="s">
        <v>178</v>
      </c>
      <c r="D1504" t="str">
        <f>VLOOKUP(Table7[[#This Row],[Customer_ID]],Table1[#All],2,FALSE)</f>
        <v>Michelle Garcia DDS</v>
      </c>
      <c r="E1504">
        <f t="shared" si="70"/>
        <v>13</v>
      </c>
      <c r="F1504">
        <f t="shared" si="71"/>
        <v>9</v>
      </c>
      <c r="G1504">
        <f t="shared" si="72"/>
        <v>2024</v>
      </c>
      <c r="H1504">
        <f>VLOOKUP(Table7[[#This Row],[Customer_ID]],Table1[#All],3,FALSE)</f>
        <v>55</v>
      </c>
      <c r="I1504" t="str">
        <f>VLOOKUP(Table7[[#This Row],[Customer_ID]],Table1[#All],4,FALSE)</f>
        <v>Female</v>
      </c>
      <c r="J1504" t="str">
        <f>VLOOKUP(Table7[[#This Row],[Customer_ID]],Table1[#All],5,FALSE)</f>
        <v>Perezbury</v>
      </c>
      <c r="K1504" t="str">
        <f>VLOOKUP(Table7[[#This Row],[Customer_ID]],Table1[#All],6,FALSE)</f>
        <v>Ohio</v>
      </c>
      <c r="L1504" t="str">
        <f>VLOOKUP(Table7[[#This Row],[Customer_ID]],Table1[#All],7,FALSE)</f>
        <v>USA</v>
      </c>
      <c r="M1504" t="str">
        <f>VLOOKUP(Table7[[#This Row],[Customer_ID]],Table1[#All],8,FALSE)</f>
        <v>Platinum</v>
      </c>
      <c r="N1504" t="s">
        <v>1604</v>
      </c>
      <c r="O1504" t="str">
        <f>VLOOKUP(Table7[[#This Row],[Product_ID]],Table4_2[#All],3,FALSE)</f>
        <v>Sports</v>
      </c>
      <c r="P1504" t="str">
        <f>VLOOKUP(Table7[[#This Row],[Product_ID]],Table4_2[#All],4,FALSE)</f>
        <v>Accessories</v>
      </c>
      <c r="Q1504">
        <f>VLOOKUP(Table7[[#This Row],[Product_ID]],Table4_2[#All],5,FALSE)</f>
        <v>38.76</v>
      </c>
      <c r="R1504">
        <f>VLOOKUP(Table7[[#This Row],[Product_ID]],Table4_2[#All],6,FALSE)</f>
        <v>137</v>
      </c>
      <c r="S1504" t="s">
        <v>1766</v>
      </c>
      <c r="T1504" t="str">
        <f>VLOOKUP(Table7[[#This Row],[Store_ID]],Table5[#All],2,FALSE)</f>
        <v>Johnson-Wright</v>
      </c>
      <c r="U1504" t="str">
        <f>VLOOKUP(Table7[[#This Row],[Store_ID]],Table5[#All],3,FALSE)</f>
        <v>North</v>
      </c>
      <c r="V1504" t="str">
        <f>VLOOKUP(Table7[[#This Row],[Store_ID]],Table5[#All],4,FALSE)</f>
        <v>Hoodberg</v>
      </c>
      <c r="W1504" t="str">
        <f>VLOOKUP(Table7[[#This Row],[Store_ID]],Table5[#All],5,FALSE)</f>
        <v>Outlet</v>
      </c>
      <c r="X1504">
        <v>4</v>
      </c>
      <c r="Y1504">
        <v>566.09</v>
      </c>
      <c r="Z1504">
        <v>0.28000000000000003</v>
      </c>
      <c r="AA1504" t="s">
        <v>1829</v>
      </c>
      <c r="AB1504">
        <v>1630.3391999999999</v>
      </c>
    </row>
    <row r="1505" spans="1:28" x14ac:dyDescent="0.25">
      <c r="A1505" t="s">
        <v>3329</v>
      </c>
      <c r="B1505" s="2">
        <v>45772</v>
      </c>
      <c r="C1505" t="s">
        <v>827</v>
      </c>
      <c r="D1505" t="str">
        <f>VLOOKUP(Table7[[#This Row],[Customer_ID]],Table1[#All],2,FALSE)</f>
        <v>Beth Allen</v>
      </c>
      <c r="E1505">
        <f t="shared" si="70"/>
        <v>25</v>
      </c>
      <c r="F1505">
        <f t="shared" si="71"/>
        <v>4</v>
      </c>
      <c r="G1505">
        <f t="shared" si="72"/>
        <v>2025</v>
      </c>
      <c r="H1505">
        <f>VLOOKUP(Table7[[#This Row],[Customer_ID]],Table1[#All],3,FALSE)</f>
        <v>32</v>
      </c>
      <c r="I1505" t="str">
        <f>VLOOKUP(Table7[[#This Row],[Customer_ID]],Table1[#All],4,FALSE)</f>
        <v>Female</v>
      </c>
      <c r="J1505" t="str">
        <f>VLOOKUP(Table7[[#This Row],[Customer_ID]],Table1[#All],5,FALSE)</f>
        <v>South Kathrynmouth</v>
      </c>
      <c r="K1505" t="str">
        <f>VLOOKUP(Table7[[#This Row],[Customer_ID]],Table1[#All],6,FALSE)</f>
        <v>Oklahoma</v>
      </c>
      <c r="L1505" t="str">
        <f>VLOOKUP(Table7[[#This Row],[Customer_ID]],Table1[#All],7,FALSE)</f>
        <v>USA</v>
      </c>
      <c r="M1505" t="str">
        <f>VLOOKUP(Table7[[#This Row],[Customer_ID]],Table1[#All],8,FALSE)</f>
        <v>Silver</v>
      </c>
      <c r="N1505" t="s">
        <v>1590</v>
      </c>
      <c r="O1505" t="str">
        <f>VLOOKUP(Table7[[#This Row],[Product_ID]],Table4_2[#All],3,FALSE)</f>
        <v>Home</v>
      </c>
      <c r="P1505" t="str">
        <f>VLOOKUP(Table7[[#This Row],[Product_ID]],Table4_2[#All],4,FALSE)</f>
        <v>Storage</v>
      </c>
      <c r="Q1505">
        <f>VLOOKUP(Table7[[#This Row],[Product_ID]],Table4_2[#All],5,FALSE)</f>
        <v>123.46</v>
      </c>
      <c r="R1505">
        <f>VLOOKUP(Table7[[#This Row],[Product_ID]],Table4_2[#All],6,FALSE)</f>
        <v>76</v>
      </c>
      <c r="S1505" t="s">
        <v>1789</v>
      </c>
      <c r="T1505" t="str">
        <f>VLOOKUP(Table7[[#This Row],[Store_ID]],Table5[#All],2,FALSE)</f>
        <v>Hill, Wagner and Ballard</v>
      </c>
      <c r="U1505" t="str">
        <f>VLOOKUP(Table7[[#This Row],[Store_ID]],Table5[#All],3,FALSE)</f>
        <v>East</v>
      </c>
      <c r="V1505" t="str">
        <f>VLOOKUP(Table7[[#This Row],[Store_ID]],Table5[#All],4,FALSE)</f>
        <v>East Davidville</v>
      </c>
      <c r="W1505" t="str">
        <f>VLOOKUP(Table7[[#This Row],[Store_ID]],Table5[#All],5,FALSE)</f>
        <v>Online</v>
      </c>
      <c r="X1505">
        <v>1</v>
      </c>
      <c r="Y1505">
        <v>251.99</v>
      </c>
      <c r="Z1505">
        <v>0.09</v>
      </c>
      <c r="AA1505" t="s">
        <v>1824</v>
      </c>
      <c r="AB1505">
        <v>229.3109</v>
      </c>
    </row>
    <row r="1506" spans="1:28" x14ac:dyDescent="0.25">
      <c r="A1506" t="s">
        <v>3330</v>
      </c>
      <c r="B1506" s="2">
        <v>45361</v>
      </c>
      <c r="C1506" t="s">
        <v>716</v>
      </c>
      <c r="D1506" t="str">
        <f>VLOOKUP(Table7[[#This Row],[Customer_ID]],Table1[#All],2,FALSE)</f>
        <v>Lisa Young</v>
      </c>
      <c r="E1506">
        <f t="shared" si="70"/>
        <v>10</v>
      </c>
      <c r="F1506">
        <f t="shared" si="71"/>
        <v>3</v>
      </c>
      <c r="G1506">
        <f t="shared" si="72"/>
        <v>2024</v>
      </c>
      <c r="H1506">
        <f>VLOOKUP(Table7[[#This Row],[Customer_ID]],Table1[#All],3,FALSE)</f>
        <v>38</v>
      </c>
      <c r="I1506" t="str">
        <f>VLOOKUP(Table7[[#This Row],[Customer_ID]],Table1[#All],4,FALSE)</f>
        <v>Male</v>
      </c>
      <c r="J1506" t="str">
        <f>VLOOKUP(Table7[[#This Row],[Customer_ID]],Table1[#All],5,FALSE)</f>
        <v>Maybury</v>
      </c>
      <c r="K1506" t="str">
        <f>VLOOKUP(Table7[[#This Row],[Customer_ID]],Table1[#All],6,FALSE)</f>
        <v>Georgia</v>
      </c>
      <c r="L1506" t="str">
        <f>VLOOKUP(Table7[[#This Row],[Customer_ID]],Table1[#All],7,FALSE)</f>
        <v>USA</v>
      </c>
      <c r="M1506" t="str">
        <f>VLOOKUP(Table7[[#This Row],[Customer_ID]],Table1[#All],8,FALSE)</f>
        <v>Platinum</v>
      </c>
      <c r="N1506" t="s">
        <v>1582</v>
      </c>
      <c r="O1506" t="str">
        <f>VLOOKUP(Table7[[#This Row],[Product_ID]],Table4_2[#All],3,FALSE)</f>
        <v>Sports</v>
      </c>
      <c r="P1506" t="str">
        <f>VLOOKUP(Table7[[#This Row],[Product_ID]],Table4_2[#All],4,FALSE)</f>
        <v>Accessories</v>
      </c>
      <c r="Q1506">
        <f>VLOOKUP(Table7[[#This Row],[Product_ID]],Table4_2[#All],5,FALSE)</f>
        <v>144.53</v>
      </c>
      <c r="R1506">
        <f>VLOOKUP(Table7[[#This Row],[Product_ID]],Table4_2[#All],6,FALSE)</f>
        <v>367</v>
      </c>
      <c r="S1506" t="s">
        <v>1813</v>
      </c>
      <c r="T1506" t="str">
        <f>VLOOKUP(Table7[[#This Row],[Store_ID]],Table5[#All],2,FALSE)</f>
        <v>Mann-Austin</v>
      </c>
      <c r="U1506" t="str">
        <f>VLOOKUP(Table7[[#This Row],[Store_ID]],Table5[#All],3,FALSE)</f>
        <v>East</v>
      </c>
      <c r="V1506" t="str">
        <f>VLOOKUP(Table7[[#This Row],[Store_ID]],Table5[#All],4,FALSE)</f>
        <v>Vasquezborough</v>
      </c>
      <c r="W1506" t="str">
        <f>VLOOKUP(Table7[[#This Row],[Store_ID]],Table5[#All],5,FALSE)</f>
        <v>Online</v>
      </c>
      <c r="X1506">
        <v>1</v>
      </c>
      <c r="Y1506">
        <v>259.2</v>
      </c>
      <c r="Z1506">
        <v>0.27</v>
      </c>
      <c r="AA1506" t="s">
        <v>1829</v>
      </c>
      <c r="AB1506">
        <v>189.21600000000001</v>
      </c>
    </row>
    <row r="1507" spans="1:28" x14ac:dyDescent="0.25">
      <c r="A1507" t="s">
        <v>3331</v>
      </c>
      <c r="B1507" s="2">
        <v>45235</v>
      </c>
      <c r="C1507" t="s">
        <v>1380</v>
      </c>
      <c r="D1507" t="str">
        <f>VLOOKUP(Table7[[#This Row],[Customer_ID]],Table1[#All],2,FALSE)</f>
        <v>Shannon Turner</v>
      </c>
      <c r="E1507">
        <f t="shared" si="70"/>
        <v>5</v>
      </c>
      <c r="F1507">
        <f t="shared" si="71"/>
        <v>11</v>
      </c>
      <c r="G1507">
        <f t="shared" si="72"/>
        <v>2023</v>
      </c>
      <c r="H1507">
        <f>VLOOKUP(Table7[[#This Row],[Customer_ID]],Table1[#All],3,FALSE)</f>
        <v>35</v>
      </c>
      <c r="I1507" t="str">
        <f>VLOOKUP(Table7[[#This Row],[Customer_ID]],Table1[#All],4,FALSE)</f>
        <v>Male</v>
      </c>
      <c r="J1507" t="str">
        <f>VLOOKUP(Table7[[#This Row],[Customer_ID]],Table1[#All],5,FALSE)</f>
        <v>West Jorge</v>
      </c>
      <c r="K1507" t="str">
        <f>VLOOKUP(Table7[[#This Row],[Customer_ID]],Table1[#All],6,FALSE)</f>
        <v>Oklahoma</v>
      </c>
      <c r="L1507" t="str">
        <f>VLOOKUP(Table7[[#This Row],[Customer_ID]],Table1[#All],7,FALSE)</f>
        <v>USA</v>
      </c>
      <c r="M1507" t="str">
        <f>VLOOKUP(Table7[[#This Row],[Customer_ID]],Table1[#All],8,FALSE)</f>
        <v>Silver</v>
      </c>
      <c r="N1507" t="s">
        <v>1666</v>
      </c>
      <c r="O1507" t="str">
        <f>VLOOKUP(Table7[[#This Row],[Product_ID]],Table4_2[#All],3,FALSE)</f>
        <v>Beauty</v>
      </c>
      <c r="P1507" t="str">
        <f>VLOOKUP(Table7[[#This Row],[Product_ID]],Table4_2[#All],4,FALSE)</f>
        <v>Haircare</v>
      </c>
      <c r="Q1507">
        <f>VLOOKUP(Table7[[#This Row],[Product_ID]],Table4_2[#All],5,FALSE)</f>
        <v>17.309999999999999</v>
      </c>
      <c r="R1507">
        <f>VLOOKUP(Table7[[#This Row],[Product_ID]],Table4_2[#All],6,FALSE)</f>
        <v>399</v>
      </c>
      <c r="S1507" t="s">
        <v>1801</v>
      </c>
      <c r="T1507" t="str">
        <f>VLOOKUP(Table7[[#This Row],[Store_ID]],Table5[#All],2,FALSE)</f>
        <v>Shelton PLC</v>
      </c>
      <c r="U1507" t="str">
        <f>VLOOKUP(Table7[[#This Row],[Store_ID]],Table5[#All],3,FALSE)</f>
        <v>North</v>
      </c>
      <c r="V1507" t="str">
        <f>VLOOKUP(Table7[[#This Row],[Store_ID]],Table5[#All],4,FALSE)</f>
        <v>East Jenniferstad</v>
      </c>
      <c r="W1507" t="str">
        <f>VLOOKUP(Table7[[#This Row],[Store_ID]],Table5[#All],5,FALSE)</f>
        <v>Flagship</v>
      </c>
      <c r="X1507">
        <v>1</v>
      </c>
      <c r="Y1507">
        <v>935.66</v>
      </c>
      <c r="Z1507">
        <v>0.26</v>
      </c>
      <c r="AA1507" t="s">
        <v>1826</v>
      </c>
      <c r="AB1507">
        <v>692.38839999999993</v>
      </c>
    </row>
    <row r="1508" spans="1:28" x14ac:dyDescent="0.25">
      <c r="A1508" t="s">
        <v>3332</v>
      </c>
      <c r="B1508" s="2">
        <v>45864</v>
      </c>
      <c r="C1508" t="s">
        <v>1446</v>
      </c>
      <c r="D1508" t="str">
        <f>VLOOKUP(Table7[[#This Row],[Customer_ID]],Table1[#All],2,FALSE)</f>
        <v>James Foster</v>
      </c>
      <c r="E1508">
        <f t="shared" si="70"/>
        <v>26</v>
      </c>
      <c r="F1508">
        <f t="shared" si="71"/>
        <v>7</v>
      </c>
      <c r="G1508">
        <f t="shared" si="72"/>
        <v>2025</v>
      </c>
      <c r="H1508">
        <f>VLOOKUP(Table7[[#This Row],[Customer_ID]],Table1[#All],3,FALSE)</f>
        <v>19</v>
      </c>
      <c r="I1508" t="str">
        <f>VLOOKUP(Table7[[#This Row],[Customer_ID]],Table1[#All],4,FALSE)</f>
        <v>Male</v>
      </c>
      <c r="J1508" t="str">
        <f>VLOOKUP(Table7[[#This Row],[Customer_ID]],Table1[#All],5,FALSE)</f>
        <v>East Audrey</v>
      </c>
      <c r="K1508" t="str">
        <f>VLOOKUP(Table7[[#This Row],[Customer_ID]],Table1[#All],6,FALSE)</f>
        <v>Utah</v>
      </c>
      <c r="L1508" t="str">
        <f>VLOOKUP(Table7[[#This Row],[Customer_ID]],Table1[#All],7,FALSE)</f>
        <v>USA</v>
      </c>
      <c r="M1508" t="str">
        <f>VLOOKUP(Table7[[#This Row],[Customer_ID]],Table1[#All],8,FALSE)</f>
        <v>Gold</v>
      </c>
      <c r="N1508" t="s">
        <v>1618</v>
      </c>
      <c r="O1508" t="str">
        <f>VLOOKUP(Table7[[#This Row],[Product_ID]],Table4_2[#All],3,FALSE)</f>
        <v>Home</v>
      </c>
      <c r="P1508" t="str">
        <f>VLOOKUP(Table7[[#This Row],[Product_ID]],Table4_2[#All],4,FALSE)</f>
        <v>Lighting</v>
      </c>
      <c r="Q1508">
        <f>VLOOKUP(Table7[[#This Row],[Product_ID]],Table4_2[#All],5,FALSE)</f>
        <v>382.22</v>
      </c>
      <c r="R1508">
        <f>VLOOKUP(Table7[[#This Row],[Product_ID]],Table4_2[#All],6,FALSE)</f>
        <v>329</v>
      </c>
      <c r="S1508" t="s">
        <v>1782</v>
      </c>
      <c r="T1508" t="str">
        <f>VLOOKUP(Table7[[#This Row],[Store_ID]],Table5[#All],2,FALSE)</f>
        <v>Bean, Jones and Park</v>
      </c>
      <c r="U1508" t="str">
        <f>VLOOKUP(Table7[[#This Row],[Store_ID]],Table5[#All],3,FALSE)</f>
        <v>West</v>
      </c>
      <c r="V1508" t="str">
        <f>VLOOKUP(Table7[[#This Row],[Store_ID]],Table5[#All],4,FALSE)</f>
        <v>Thompsonborough</v>
      </c>
      <c r="W1508" t="str">
        <f>VLOOKUP(Table7[[#This Row],[Store_ID]],Table5[#All],5,FALSE)</f>
        <v>Online</v>
      </c>
      <c r="X1508">
        <v>4</v>
      </c>
      <c r="Y1508">
        <v>480.75</v>
      </c>
      <c r="Z1508">
        <v>0.02</v>
      </c>
      <c r="AA1508" t="s">
        <v>1824</v>
      </c>
      <c r="AB1508">
        <v>1884.54</v>
      </c>
    </row>
    <row r="1509" spans="1:28" x14ac:dyDescent="0.25">
      <c r="A1509" t="s">
        <v>3333</v>
      </c>
      <c r="B1509" s="2">
        <v>45681</v>
      </c>
      <c r="C1509" t="s">
        <v>1154</v>
      </c>
      <c r="D1509" t="str">
        <f>VLOOKUP(Table7[[#This Row],[Customer_ID]],Table1[#All],2,FALSE)</f>
        <v>Gregory Allen</v>
      </c>
      <c r="E1509">
        <f t="shared" si="70"/>
        <v>24</v>
      </c>
      <c r="F1509">
        <f t="shared" si="71"/>
        <v>1</v>
      </c>
      <c r="G1509">
        <f t="shared" si="72"/>
        <v>2025</v>
      </c>
      <c r="H1509">
        <f>VLOOKUP(Table7[[#This Row],[Customer_ID]],Table1[#All],3,FALSE)</f>
        <v>20</v>
      </c>
      <c r="I1509" t="str">
        <f>VLOOKUP(Table7[[#This Row],[Customer_ID]],Table1[#All],4,FALSE)</f>
        <v>Female</v>
      </c>
      <c r="J1509" t="str">
        <f>VLOOKUP(Table7[[#This Row],[Customer_ID]],Table1[#All],5,FALSE)</f>
        <v>West Bruce</v>
      </c>
      <c r="K1509" t="str">
        <f>VLOOKUP(Table7[[#This Row],[Customer_ID]],Table1[#All],6,FALSE)</f>
        <v>Vermont</v>
      </c>
      <c r="L1509" t="str">
        <f>VLOOKUP(Table7[[#This Row],[Customer_ID]],Table1[#All],7,FALSE)</f>
        <v>USA</v>
      </c>
      <c r="M1509" t="str">
        <f>VLOOKUP(Table7[[#This Row],[Customer_ID]],Table1[#All],8,FALSE)</f>
        <v>Platinum</v>
      </c>
      <c r="N1509" t="s">
        <v>1710</v>
      </c>
      <c r="O1509" t="str">
        <f>VLOOKUP(Table7[[#This Row],[Product_ID]],Table4_2[#All],3,FALSE)</f>
        <v>Sports</v>
      </c>
      <c r="P1509" t="str">
        <f>VLOOKUP(Table7[[#This Row],[Product_ID]],Table4_2[#All],4,FALSE)</f>
        <v>Equipment</v>
      </c>
      <c r="Q1509">
        <f>VLOOKUP(Table7[[#This Row],[Product_ID]],Table4_2[#All],5,FALSE)</f>
        <v>285.54000000000002</v>
      </c>
      <c r="R1509">
        <f>VLOOKUP(Table7[[#This Row],[Product_ID]],Table4_2[#All],6,FALSE)</f>
        <v>358</v>
      </c>
      <c r="S1509" t="s">
        <v>1801</v>
      </c>
      <c r="T1509" t="str">
        <f>VLOOKUP(Table7[[#This Row],[Store_ID]],Table5[#All],2,FALSE)</f>
        <v>Shelton PLC</v>
      </c>
      <c r="U1509" t="str">
        <f>VLOOKUP(Table7[[#This Row],[Store_ID]],Table5[#All],3,FALSE)</f>
        <v>North</v>
      </c>
      <c r="V1509" t="str">
        <f>VLOOKUP(Table7[[#This Row],[Store_ID]],Table5[#All],4,FALSE)</f>
        <v>East Jenniferstad</v>
      </c>
      <c r="W1509" t="str">
        <f>VLOOKUP(Table7[[#This Row],[Store_ID]],Table5[#All],5,FALSE)</f>
        <v>Flagship</v>
      </c>
      <c r="X1509">
        <v>2</v>
      </c>
      <c r="Y1509">
        <v>457.83</v>
      </c>
      <c r="Z1509">
        <v>0.01</v>
      </c>
      <c r="AA1509" t="s">
        <v>1829</v>
      </c>
      <c r="AB1509">
        <v>906.50339999999994</v>
      </c>
    </row>
    <row r="1510" spans="1:28" x14ac:dyDescent="0.25">
      <c r="A1510" t="s">
        <v>3334</v>
      </c>
      <c r="B1510" s="2">
        <v>45905</v>
      </c>
      <c r="C1510" t="s">
        <v>547</v>
      </c>
      <c r="D1510" t="str">
        <f>VLOOKUP(Table7[[#This Row],[Customer_ID]],Table1[#All],2,FALSE)</f>
        <v>Daniel Rivas</v>
      </c>
      <c r="E1510">
        <f t="shared" si="70"/>
        <v>5</v>
      </c>
      <c r="F1510">
        <f t="shared" si="71"/>
        <v>9</v>
      </c>
      <c r="G1510">
        <f t="shared" si="72"/>
        <v>2025</v>
      </c>
      <c r="H1510">
        <f>VLOOKUP(Table7[[#This Row],[Customer_ID]],Table1[#All],3,FALSE)</f>
        <v>39</v>
      </c>
      <c r="I1510" t="str">
        <f>VLOOKUP(Table7[[#This Row],[Customer_ID]],Table1[#All],4,FALSE)</f>
        <v>Female</v>
      </c>
      <c r="J1510" t="str">
        <f>VLOOKUP(Table7[[#This Row],[Customer_ID]],Table1[#All],5,FALSE)</f>
        <v>Dominiquefort</v>
      </c>
      <c r="K1510" t="str">
        <f>VLOOKUP(Table7[[#This Row],[Customer_ID]],Table1[#All],6,FALSE)</f>
        <v>Georgia</v>
      </c>
      <c r="L1510" t="str">
        <f>VLOOKUP(Table7[[#This Row],[Customer_ID]],Table1[#All],7,FALSE)</f>
        <v>USA</v>
      </c>
      <c r="M1510" t="str">
        <f>VLOOKUP(Table7[[#This Row],[Customer_ID]],Table1[#All],8,FALSE)</f>
        <v>Silver</v>
      </c>
      <c r="N1510" t="s">
        <v>1644</v>
      </c>
      <c r="O1510" t="str">
        <f>VLOOKUP(Table7[[#This Row],[Product_ID]],Table4_2[#All],3,FALSE)</f>
        <v>Electronics</v>
      </c>
      <c r="P1510" t="str">
        <f>VLOOKUP(Table7[[#This Row],[Product_ID]],Table4_2[#All],4,FALSE)</f>
        <v>Accessories</v>
      </c>
      <c r="Q1510">
        <f>VLOOKUP(Table7[[#This Row],[Product_ID]],Table4_2[#All],5,FALSE)</f>
        <v>177.98</v>
      </c>
      <c r="R1510">
        <f>VLOOKUP(Table7[[#This Row],[Product_ID]],Table4_2[#All],6,FALSE)</f>
        <v>103</v>
      </c>
      <c r="S1510" t="s">
        <v>1799</v>
      </c>
      <c r="T1510" t="str">
        <f>VLOOKUP(Table7[[#This Row],[Store_ID]],Table5[#All],2,FALSE)</f>
        <v>Mcdonald Inc</v>
      </c>
      <c r="U1510" t="str">
        <f>VLOOKUP(Table7[[#This Row],[Store_ID]],Table5[#All],3,FALSE)</f>
        <v>South</v>
      </c>
      <c r="V1510" t="str">
        <f>VLOOKUP(Table7[[#This Row],[Store_ID]],Table5[#All],4,FALSE)</f>
        <v>Christopherland</v>
      </c>
      <c r="W1510" t="str">
        <f>VLOOKUP(Table7[[#This Row],[Store_ID]],Table5[#All],5,FALSE)</f>
        <v>Outlet</v>
      </c>
      <c r="X1510">
        <v>1</v>
      </c>
      <c r="Y1510">
        <v>994.63</v>
      </c>
      <c r="Z1510">
        <v>0.28000000000000003</v>
      </c>
      <c r="AA1510" t="s">
        <v>1824</v>
      </c>
      <c r="AB1510">
        <v>716.1336</v>
      </c>
    </row>
    <row r="1511" spans="1:28" x14ac:dyDescent="0.25">
      <c r="A1511" t="s">
        <v>3335</v>
      </c>
      <c r="B1511" s="2">
        <v>45765</v>
      </c>
      <c r="C1511" t="s">
        <v>785</v>
      </c>
      <c r="D1511" t="str">
        <f>VLOOKUP(Table7[[#This Row],[Customer_ID]],Table1[#All],2,FALSE)</f>
        <v>Laura Soto</v>
      </c>
      <c r="E1511">
        <f t="shared" si="70"/>
        <v>18</v>
      </c>
      <c r="F1511">
        <f t="shared" si="71"/>
        <v>4</v>
      </c>
      <c r="G1511">
        <f t="shared" si="72"/>
        <v>2025</v>
      </c>
      <c r="H1511">
        <f>VLOOKUP(Table7[[#This Row],[Customer_ID]],Table1[#All],3,FALSE)</f>
        <v>57</v>
      </c>
      <c r="I1511" t="str">
        <f>VLOOKUP(Table7[[#This Row],[Customer_ID]],Table1[#All],4,FALSE)</f>
        <v>Female</v>
      </c>
      <c r="J1511" t="str">
        <f>VLOOKUP(Table7[[#This Row],[Customer_ID]],Table1[#All],5,FALSE)</f>
        <v>Rodriguezton</v>
      </c>
      <c r="K1511" t="str">
        <f>VLOOKUP(Table7[[#This Row],[Customer_ID]],Table1[#All],6,FALSE)</f>
        <v>Michigan</v>
      </c>
      <c r="L1511" t="str">
        <f>VLOOKUP(Table7[[#This Row],[Customer_ID]],Table1[#All],7,FALSE)</f>
        <v>USA</v>
      </c>
      <c r="M1511" t="str">
        <f>VLOOKUP(Table7[[#This Row],[Customer_ID]],Table1[#All],8,FALSE)</f>
        <v>Platinum</v>
      </c>
      <c r="N1511" t="s">
        <v>1728</v>
      </c>
      <c r="O1511" t="str">
        <f>VLOOKUP(Table7[[#This Row],[Product_ID]],Table4_2[#All],3,FALSE)</f>
        <v>Electronics</v>
      </c>
      <c r="P1511" t="str">
        <f>VLOOKUP(Table7[[#This Row],[Product_ID]],Table4_2[#All],4,FALSE)</f>
        <v>Accessories</v>
      </c>
      <c r="Q1511">
        <f>VLOOKUP(Table7[[#This Row],[Product_ID]],Table4_2[#All],5,FALSE)</f>
        <v>340.14</v>
      </c>
      <c r="R1511">
        <f>VLOOKUP(Table7[[#This Row],[Product_ID]],Table4_2[#All],6,FALSE)</f>
        <v>361</v>
      </c>
      <c r="S1511" t="s">
        <v>1752</v>
      </c>
      <c r="T1511" t="str">
        <f>VLOOKUP(Table7[[#This Row],[Store_ID]],Table5[#All],2,FALSE)</f>
        <v>Rivera-Warner</v>
      </c>
      <c r="U1511" t="str">
        <f>VLOOKUP(Table7[[#This Row],[Store_ID]],Table5[#All],3,FALSE)</f>
        <v>East</v>
      </c>
      <c r="V1511" t="str">
        <f>VLOOKUP(Table7[[#This Row],[Store_ID]],Table5[#All],4,FALSE)</f>
        <v>Washingtonfurt</v>
      </c>
      <c r="W1511" t="str">
        <f>VLOOKUP(Table7[[#This Row],[Store_ID]],Table5[#All],5,FALSE)</f>
        <v>Flagship</v>
      </c>
      <c r="X1511">
        <v>3</v>
      </c>
      <c r="Y1511">
        <v>65.569999999999993</v>
      </c>
      <c r="Z1511">
        <v>0.3</v>
      </c>
      <c r="AA1511" t="s">
        <v>1829</v>
      </c>
      <c r="AB1511">
        <v>137.697</v>
      </c>
    </row>
    <row r="1512" spans="1:28" x14ac:dyDescent="0.25">
      <c r="A1512" t="s">
        <v>3336</v>
      </c>
      <c r="B1512" s="2">
        <v>45821</v>
      </c>
      <c r="C1512" t="s">
        <v>535</v>
      </c>
      <c r="D1512" t="str">
        <f>VLOOKUP(Table7[[#This Row],[Customer_ID]],Table1[#All],2,FALSE)</f>
        <v>John Lawson</v>
      </c>
      <c r="E1512">
        <f t="shared" si="70"/>
        <v>13</v>
      </c>
      <c r="F1512">
        <f t="shared" si="71"/>
        <v>6</v>
      </c>
      <c r="G1512">
        <f t="shared" si="72"/>
        <v>2025</v>
      </c>
      <c r="H1512">
        <f>VLOOKUP(Table7[[#This Row],[Customer_ID]],Table1[#All],3,FALSE)</f>
        <v>41</v>
      </c>
      <c r="I1512" t="str">
        <f>VLOOKUP(Table7[[#This Row],[Customer_ID]],Table1[#All],4,FALSE)</f>
        <v>Female</v>
      </c>
      <c r="J1512" t="str">
        <f>VLOOKUP(Table7[[#This Row],[Customer_ID]],Table1[#All],5,FALSE)</f>
        <v>New Juliemouth</v>
      </c>
      <c r="K1512" t="str">
        <f>VLOOKUP(Table7[[#This Row],[Customer_ID]],Table1[#All],6,FALSE)</f>
        <v>North Carolina</v>
      </c>
      <c r="L1512" t="str">
        <f>VLOOKUP(Table7[[#This Row],[Customer_ID]],Table1[#All],7,FALSE)</f>
        <v>USA</v>
      </c>
      <c r="M1512" t="str">
        <f>VLOOKUP(Table7[[#This Row],[Customer_ID]],Table1[#All],8,FALSE)</f>
        <v>Platinum</v>
      </c>
      <c r="N1512" t="s">
        <v>1664</v>
      </c>
      <c r="O1512" t="str">
        <f>VLOOKUP(Table7[[#This Row],[Product_ID]],Table4_2[#All],3,FALSE)</f>
        <v>Clothing</v>
      </c>
      <c r="P1512" t="str">
        <f>VLOOKUP(Table7[[#This Row],[Product_ID]],Table4_2[#All],4,FALSE)</f>
        <v>Accessories</v>
      </c>
      <c r="Q1512">
        <f>VLOOKUP(Table7[[#This Row],[Product_ID]],Table4_2[#All],5,FALSE)</f>
        <v>113.83</v>
      </c>
      <c r="R1512">
        <f>VLOOKUP(Table7[[#This Row],[Product_ID]],Table4_2[#All],6,FALSE)</f>
        <v>485</v>
      </c>
      <c r="S1512" t="s">
        <v>1807</v>
      </c>
      <c r="T1512" t="str">
        <f>VLOOKUP(Table7[[#This Row],[Store_ID]],Table5[#All],2,FALSE)</f>
        <v>Holloway Ltd</v>
      </c>
      <c r="U1512" t="str">
        <f>VLOOKUP(Table7[[#This Row],[Store_ID]],Table5[#All],3,FALSE)</f>
        <v>North</v>
      </c>
      <c r="V1512" t="str">
        <f>VLOOKUP(Table7[[#This Row],[Store_ID]],Table5[#All],4,FALSE)</f>
        <v>Bensonhaven</v>
      </c>
      <c r="W1512" t="str">
        <f>VLOOKUP(Table7[[#This Row],[Store_ID]],Table5[#All],5,FALSE)</f>
        <v>Flagship</v>
      </c>
      <c r="X1512">
        <v>3</v>
      </c>
      <c r="Y1512">
        <v>622.98</v>
      </c>
      <c r="Z1512">
        <v>0.28000000000000003</v>
      </c>
      <c r="AA1512" t="s">
        <v>1826</v>
      </c>
      <c r="AB1512">
        <v>1345.6368</v>
      </c>
    </row>
    <row r="1513" spans="1:28" x14ac:dyDescent="0.25">
      <c r="A1513" t="s">
        <v>3337</v>
      </c>
      <c r="B1513" s="2">
        <v>45691</v>
      </c>
      <c r="C1513" t="s">
        <v>800</v>
      </c>
      <c r="D1513" t="str">
        <f>VLOOKUP(Table7[[#This Row],[Customer_ID]],Table1[#All],2,FALSE)</f>
        <v>Veronica Newman</v>
      </c>
      <c r="E1513">
        <f t="shared" si="70"/>
        <v>3</v>
      </c>
      <c r="F1513">
        <f t="shared" si="71"/>
        <v>2</v>
      </c>
      <c r="G1513">
        <f t="shared" si="72"/>
        <v>2025</v>
      </c>
      <c r="H1513">
        <f>VLOOKUP(Table7[[#This Row],[Customer_ID]],Table1[#All],3,FALSE)</f>
        <v>48</v>
      </c>
      <c r="I1513" t="str">
        <f>VLOOKUP(Table7[[#This Row],[Customer_ID]],Table1[#All],4,FALSE)</f>
        <v>Male</v>
      </c>
      <c r="J1513" t="str">
        <f>VLOOKUP(Table7[[#This Row],[Customer_ID]],Table1[#All],5,FALSE)</f>
        <v>New Daniel</v>
      </c>
      <c r="K1513" t="str">
        <f>VLOOKUP(Table7[[#This Row],[Customer_ID]],Table1[#All],6,FALSE)</f>
        <v>Delaware</v>
      </c>
      <c r="L1513" t="str">
        <f>VLOOKUP(Table7[[#This Row],[Customer_ID]],Table1[#All],7,FALSE)</f>
        <v>USA</v>
      </c>
      <c r="M1513" t="str">
        <f>VLOOKUP(Table7[[#This Row],[Customer_ID]],Table1[#All],8,FALSE)</f>
        <v>Platinum</v>
      </c>
      <c r="N1513" t="s">
        <v>1658</v>
      </c>
      <c r="O1513" t="str">
        <f>VLOOKUP(Table7[[#This Row],[Product_ID]],Table4_2[#All],3,FALSE)</f>
        <v>Home</v>
      </c>
      <c r="P1513" t="str">
        <f>VLOOKUP(Table7[[#This Row],[Product_ID]],Table4_2[#All],4,FALSE)</f>
        <v>Decor</v>
      </c>
      <c r="Q1513">
        <f>VLOOKUP(Table7[[#This Row],[Product_ID]],Table4_2[#All],5,FALSE)</f>
        <v>81.75</v>
      </c>
      <c r="R1513">
        <f>VLOOKUP(Table7[[#This Row],[Product_ID]],Table4_2[#All],6,FALSE)</f>
        <v>226.05</v>
      </c>
      <c r="S1513" t="s">
        <v>1797</v>
      </c>
      <c r="T1513" t="str">
        <f>VLOOKUP(Table7[[#This Row],[Store_ID]],Table5[#All],2,FALSE)</f>
        <v>Gardner, Humphrey and Contreras</v>
      </c>
      <c r="U1513" t="str">
        <f>VLOOKUP(Table7[[#This Row],[Store_ID]],Table5[#All],3,FALSE)</f>
        <v>East</v>
      </c>
      <c r="V1513" t="str">
        <f>VLOOKUP(Table7[[#This Row],[Store_ID]],Table5[#All],4,FALSE)</f>
        <v>Johnsonville</v>
      </c>
      <c r="W1513" t="str">
        <f>VLOOKUP(Table7[[#This Row],[Store_ID]],Table5[#All],5,FALSE)</f>
        <v>Flagship</v>
      </c>
      <c r="X1513">
        <v>1</v>
      </c>
      <c r="Y1513">
        <v>170.68</v>
      </c>
      <c r="Z1513">
        <v>0.13</v>
      </c>
      <c r="AA1513" t="s">
        <v>1826</v>
      </c>
      <c r="AB1513">
        <v>148.49160000000001</v>
      </c>
    </row>
    <row r="1514" spans="1:28" x14ac:dyDescent="0.25">
      <c r="A1514" t="s">
        <v>3338</v>
      </c>
      <c r="B1514" s="2">
        <v>45860</v>
      </c>
      <c r="C1514" t="s">
        <v>344</v>
      </c>
      <c r="D1514" t="str">
        <f>VLOOKUP(Table7[[#This Row],[Customer_ID]],Table1[#All],2,FALSE)</f>
        <v>Samantha Walker</v>
      </c>
      <c r="E1514">
        <f t="shared" si="70"/>
        <v>22</v>
      </c>
      <c r="F1514">
        <f t="shared" si="71"/>
        <v>7</v>
      </c>
      <c r="G1514">
        <f t="shared" si="72"/>
        <v>2025</v>
      </c>
      <c r="H1514">
        <f>VLOOKUP(Table7[[#This Row],[Customer_ID]],Table1[#All],3,FALSE)</f>
        <v>30</v>
      </c>
      <c r="I1514" t="str">
        <f>VLOOKUP(Table7[[#This Row],[Customer_ID]],Table1[#All],4,FALSE)</f>
        <v>Female</v>
      </c>
      <c r="J1514" t="str">
        <f>VLOOKUP(Table7[[#This Row],[Customer_ID]],Table1[#All],5,FALSE)</f>
        <v>Timothyburgh</v>
      </c>
      <c r="K1514" t="str">
        <f>VLOOKUP(Table7[[#This Row],[Customer_ID]],Table1[#All],6,FALSE)</f>
        <v>Louisiana</v>
      </c>
      <c r="L1514" t="str">
        <f>VLOOKUP(Table7[[#This Row],[Customer_ID]],Table1[#All],7,FALSE)</f>
        <v>USA</v>
      </c>
      <c r="M1514" t="str">
        <f>VLOOKUP(Table7[[#This Row],[Customer_ID]],Table1[#All],8,FALSE)</f>
        <v>Platinum</v>
      </c>
      <c r="N1514" t="s">
        <v>1560</v>
      </c>
      <c r="O1514" t="str">
        <f>VLOOKUP(Table7[[#This Row],[Product_ID]],Table4_2[#All],3,FALSE)</f>
        <v>Home</v>
      </c>
      <c r="P1514" t="str">
        <f>VLOOKUP(Table7[[#This Row],[Product_ID]],Table4_2[#All],4,FALSE)</f>
        <v>Lighting</v>
      </c>
      <c r="Q1514">
        <f>VLOOKUP(Table7[[#This Row],[Product_ID]],Table4_2[#All],5,FALSE)</f>
        <v>218.86</v>
      </c>
      <c r="R1514">
        <f>VLOOKUP(Table7[[#This Row],[Product_ID]],Table4_2[#All],6,FALSE)</f>
        <v>170</v>
      </c>
      <c r="S1514" t="s">
        <v>1782</v>
      </c>
      <c r="T1514" t="str">
        <f>VLOOKUP(Table7[[#This Row],[Store_ID]],Table5[#All],2,FALSE)</f>
        <v>Bean, Jones and Park</v>
      </c>
      <c r="U1514" t="str">
        <f>VLOOKUP(Table7[[#This Row],[Store_ID]],Table5[#All],3,FALSE)</f>
        <v>West</v>
      </c>
      <c r="V1514" t="str">
        <f>VLOOKUP(Table7[[#This Row],[Store_ID]],Table5[#All],4,FALSE)</f>
        <v>Thompsonborough</v>
      </c>
      <c r="W1514" t="str">
        <f>VLOOKUP(Table7[[#This Row],[Store_ID]],Table5[#All],5,FALSE)</f>
        <v>Online</v>
      </c>
      <c r="X1514">
        <v>4</v>
      </c>
      <c r="Y1514">
        <v>797.83</v>
      </c>
      <c r="Z1514">
        <v>0.08</v>
      </c>
      <c r="AA1514" t="s">
        <v>1824</v>
      </c>
      <c r="AB1514">
        <v>2936.0144</v>
      </c>
    </row>
    <row r="1515" spans="1:28" x14ac:dyDescent="0.25">
      <c r="A1515" t="s">
        <v>3339</v>
      </c>
      <c r="B1515" s="2">
        <v>45922</v>
      </c>
      <c r="C1515" t="s">
        <v>350</v>
      </c>
      <c r="D1515" t="str">
        <f>VLOOKUP(Table7[[#This Row],[Customer_ID]],Table1[#All],2,FALSE)</f>
        <v>Brittney Morgan</v>
      </c>
      <c r="E1515">
        <f t="shared" si="70"/>
        <v>22</v>
      </c>
      <c r="F1515">
        <f t="shared" si="71"/>
        <v>9</v>
      </c>
      <c r="G1515">
        <f t="shared" si="72"/>
        <v>2025</v>
      </c>
      <c r="H1515">
        <f>VLOOKUP(Table7[[#This Row],[Customer_ID]],Table1[#All],3,FALSE)</f>
        <v>24</v>
      </c>
      <c r="I1515" t="str">
        <f>VLOOKUP(Table7[[#This Row],[Customer_ID]],Table1[#All],4,FALSE)</f>
        <v>Male</v>
      </c>
      <c r="J1515" t="str">
        <f>VLOOKUP(Table7[[#This Row],[Customer_ID]],Table1[#All],5,FALSE)</f>
        <v>Lake Kaylahaven</v>
      </c>
      <c r="K1515" t="str">
        <f>VLOOKUP(Table7[[#This Row],[Customer_ID]],Table1[#All],6,FALSE)</f>
        <v>Alaska</v>
      </c>
      <c r="L1515" t="str">
        <f>VLOOKUP(Table7[[#This Row],[Customer_ID]],Table1[#All],7,FALSE)</f>
        <v>USA</v>
      </c>
      <c r="M1515" t="str">
        <f>VLOOKUP(Table7[[#This Row],[Customer_ID]],Table1[#All],8,FALSE)</f>
        <v>Gold</v>
      </c>
      <c r="N1515" t="s">
        <v>1549</v>
      </c>
      <c r="O1515" t="str">
        <f>VLOOKUP(Table7[[#This Row],[Product_ID]],Table4_2[#All],3,FALSE)</f>
        <v>Clothing</v>
      </c>
      <c r="P1515" t="str">
        <f>VLOOKUP(Table7[[#This Row],[Product_ID]],Table4_2[#All],4,FALSE)</f>
        <v>Outerwear</v>
      </c>
      <c r="Q1515">
        <f>VLOOKUP(Table7[[#This Row],[Product_ID]],Table4_2[#All],5,FALSE)</f>
        <v>265.73266666666666</v>
      </c>
      <c r="R1515">
        <f>VLOOKUP(Table7[[#This Row],[Product_ID]],Table4_2[#All],6,FALSE)</f>
        <v>352</v>
      </c>
      <c r="S1515" t="s">
        <v>1804</v>
      </c>
      <c r="T1515" t="str">
        <f>VLOOKUP(Table7[[#This Row],[Store_ID]],Table5[#All],2,FALSE)</f>
        <v>Frederick-Wright</v>
      </c>
      <c r="U1515" t="str">
        <f>VLOOKUP(Table7[[#This Row],[Store_ID]],Table5[#All],3,FALSE)</f>
        <v>West</v>
      </c>
      <c r="V1515" t="str">
        <f>VLOOKUP(Table7[[#This Row],[Store_ID]],Table5[#All],4,FALSE)</f>
        <v>New Jimmymouth</v>
      </c>
      <c r="W1515" t="str">
        <f>VLOOKUP(Table7[[#This Row],[Store_ID]],Table5[#All],5,FALSE)</f>
        <v>Flagship</v>
      </c>
      <c r="X1515">
        <v>1</v>
      </c>
      <c r="Y1515">
        <v>372.75</v>
      </c>
      <c r="Z1515">
        <v>0.12</v>
      </c>
      <c r="AA1515" t="s">
        <v>1824</v>
      </c>
      <c r="AB1515">
        <v>328.02</v>
      </c>
    </row>
    <row r="1516" spans="1:28" x14ac:dyDescent="0.25">
      <c r="A1516" t="s">
        <v>3340</v>
      </c>
      <c r="B1516" s="2">
        <v>45477</v>
      </c>
      <c r="C1516" t="s">
        <v>1235</v>
      </c>
      <c r="D1516" t="str">
        <f>VLOOKUP(Table7[[#This Row],[Customer_ID]],Table1[#All],2,FALSE)</f>
        <v>Alexander Byrd</v>
      </c>
      <c r="E1516">
        <f t="shared" si="70"/>
        <v>4</v>
      </c>
      <c r="F1516">
        <f t="shared" si="71"/>
        <v>7</v>
      </c>
      <c r="G1516">
        <f t="shared" si="72"/>
        <v>2024</v>
      </c>
      <c r="H1516">
        <f>VLOOKUP(Table7[[#This Row],[Customer_ID]],Table1[#All],3,FALSE)</f>
        <v>25</v>
      </c>
      <c r="I1516" t="str">
        <f>VLOOKUP(Table7[[#This Row],[Customer_ID]],Table1[#All],4,FALSE)</f>
        <v>Female</v>
      </c>
      <c r="J1516" t="str">
        <f>VLOOKUP(Table7[[#This Row],[Customer_ID]],Table1[#All],5,FALSE)</f>
        <v>Parkerview</v>
      </c>
      <c r="K1516" t="str">
        <f>VLOOKUP(Table7[[#This Row],[Customer_ID]],Table1[#All],6,FALSE)</f>
        <v>New York</v>
      </c>
      <c r="L1516" t="str">
        <f>VLOOKUP(Table7[[#This Row],[Customer_ID]],Table1[#All],7,FALSE)</f>
        <v>USA</v>
      </c>
      <c r="M1516" t="str">
        <f>VLOOKUP(Table7[[#This Row],[Customer_ID]],Table1[#All],8,FALSE)</f>
        <v>Silver</v>
      </c>
      <c r="N1516" t="s">
        <v>1670</v>
      </c>
      <c r="O1516" t="str">
        <f>VLOOKUP(Table7[[#This Row],[Product_ID]],Table4_2[#All],3,FALSE)</f>
        <v>Sports</v>
      </c>
      <c r="P1516" t="str">
        <f>VLOOKUP(Table7[[#This Row],[Product_ID]],Table4_2[#All],4,FALSE)</f>
        <v>Equipment</v>
      </c>
      <c r="Q1516">
        <f>VLOOKUP(Table7[[#This Row],[Product_ID]],Table4_2[#All],5,FALSE)</f>
        <v>103.45</v>
      </c>
      <c r="R1516">
        <f>VLOOKUP(Table7[[#This Row],[Product_ID]],Table4_2[#All],6,FALSE)</f>
        <v>465</v>
      </c>
      <c r="S1516" t="s">
        <v>1769</v>
      </c>
      <c r="T1516" t="str">
        <f>VLOOKUP(Table7[[#This Row],[Store_ID]],Table5[#All],2,FALSE)</f>
        <v>Alexander Group</v>
      </c>
      <c r="U1516" t="str">
        <f>VLOOKUP(Table7[[#This Row],[Store_ID]],Table5[#All],3,FALSE)</f>
        <v>South</v>
      </c>
      <c r="V1516" t="str">
        <f>VLOOKUP(Table7[[#This Row],[Store_ID]],Table5[#All],4,FALSE)</f>
        <v>Port Sharon</v>
      </c>
      <c r="W1516" t="str">
        <f>VLOOKUP(Table7[[#This Row],[Store_ID]],Table5[#All],5,FALSE)</f>
        <v>Online</v>
      </c>
      <c r="X1516">
        <v>1</v>
      </c>
      <c r="Y1516">
        <v>994.18</v>
      </c>
      <c r="Z1516">
        <v>0.05</v>
      </c>
      <c r="AA1516" t="s">
        <v>1826</v>
      </c>
      <c r="AB1516">
        <v>944.47099999999989</v>
      </c>
    </row>
    <row r="1517" spans="1:28" x14ac:dyDescent="0.25">
      <c r="A1517" t="s">
        <v>3341</v>
      </c>
      <c r="B1517" s="2">
        <v>45504</v>
      </c>
      <c r="C1517" t="s">
        <v>1310</v>
      </c>
      <c r="D1517" t="str">
        <f>VLOOKUP(Table7[[#This Row],[Customer_ID]],Table1[#All],2,FALSE)</f>
        <v>Brittany Edwards DDS</v>
      </c>
      <c r="E1517">
        <f t="shared" si="70"/>
        <v>31</v>
      </c>
      <c r="F1517">
        <f t="shared" si="71"/>
        <v>7</v>
      </c>
      <c r="G1517">
        <f t="shared" si="72"/>
        <v>2024</v>
      </c>
      <c r="H1517">
        <f>VLOOKUP(Table7[[#This Row],[Customer_ID]],Table1[#All],3,FALSE)</f>
        <v>42</v>
      </c>
      <c r="I1517" t="str">
        <f>VLOOKUP(Table7[[#This Row],[Customer_ID]],Table1[#All],4,FALSE)</f>
        <v>Female</v>
      </c>
      <c r="J1517" t="str">
        <f>VLOOKUP(Table7[[#This Row],[Customer_ID]],Table1[#All],5,FALSE)</f>
        <v>Aliciahaven</v>
      </c>
      <c r="K1517" t="str">
        <f>VLOOKUP(Table7[[#This Row],[Customer_ID]],Table1[#All],6,FALSE)</f>
        <v>Kansas</v>
      </c>
      <c r="L1517" t="str">
        <f>VLOOKUP(Table7[[#This Row],[Customer_ID]],Table1[#All],7,FALSE)</f>
        <v>USA</v>
      </c>
      <c r="M1517" t="str">
        <f>VLOOKUP(Table7[[#This Row],[Customer_ID]],Table1[#All],8,FALSE)</f>
        <v>Platinum</v>
      </c>
      <c r="N1517" t="s">
        <v>1588</v>
      </c>
      <c r="O1517" t="str">
        <f>VLOOKUP(Table7[[#This Row],[Product_ID]],Table4_2[#All],3,FALSE)</f>
        <v>Sports</v>
      </c>
      <c r="P1517" t="str">
        <f>VLOOKUP(Table7[[#This Row],[Product_ID]],Table4_2[#All],4,FALSE)</f>
        <v>Accessories</v>
      </c>
      <c r="Q1517">
        <f>VLOOKUP(Table7[[#This Row],[Product_ID]],Table4_2[#All],5,FALSE)</f>
        <v>131.51</v>
      </c>
      <c r="R1517">
        <f>VLOOKUP(Table7[[#This Row],[Product_ID]],Table4_2[#All],6,FALSE)</f>
        <v>281.95833333333331</v>
      </c>
      <c r="S1517" t="s">
        <v>1797</v>
      </c>
      <c r="T1517" t="str">
        <f>VLOOKUP(Table7[[#This Row],[Store_ID]],Table5[#All],2,FALSE)</f>
        <v>Gardner, Humphrey and Contreras</v>
      </c>
      <c r="U1517" t="str">
        <f>VLOOKUP(Table7[[#This Row],[Store_ID]],Table5[#All],3,FALSE)</f>
        <v>East</v>
      </c>
      <c r="V1517" t="str">
        <f>VLOOKUP(Table7[[#This Row],[Store_ID]],Table5[#All],4,FALSE)</f>
        <v>Johnsonville</v>
      </c>
      <c r="W1517" t="str">
        <f>VLOOKUP(Table7[[#This Row],[Store_ID]],Table5[#All],5,FALSE)</f>
        <v>Flagship</v>
      </c>
      <c r="X1517">
        <v>1</v>
      </c>
      <c r="Y1517">
        <v>136.12</v>
      </c>
      <c r="Z1517">
        <v>7.0000000000000007E-2</v>
      </c>
      <c r="AA1517" t="s">
        <v>1824</v>
      </c>
      <c r="AB1517">
        <v>126.5916</v>
      </c>
    </row>
    <row r="1518" spans="1:28" x14ac:dyDescent="0.25">
      <c r="A1518" t="s">
        <v>3342</v>
      </c>
      <c r="B1518" s="2">
        <v>45862</v>
      </c>
      <c r="C1518" t="s">
        <v>124</v>
      </c>
      <c r="D1518" t="str">
        <f>VLOOKUP(Table7[[#This Row],[Customer_ID]],Table1[#All],2,FALSE)</f>
        <v>Jessica Acevedo</v>
      </c>
      <c r="E1518">
        <f t="shared" si="70"/>
        <v>24</v>
      </c>
      <c r="F1518">
        <f t="shared" si="71"/>
        <v>7</v>
      </c>
      <c r="G1518">
        <f t="shared" si="72"/>
        <v>2025</v>
      </c>
      <c r="H1518">
        <f>VLOOKUP(Table7[[#This Row],[Customer_ID]],Table1[#All],3,FALSE)</f>
        <v>64</v>
      </c>
      <c r="I1518" t="str">
        <f>VLOOKUP(Table7[[#This Row],[Customer_ID]],Table1[#All],4,FALSE)</f>
        <v>Female</v>
      </c>
      <c r="J1518" t="str">
        <f>VLOOKUP(Table7[[#This Row],[Customer_ID]],Table1[#All],5,FALSE)</f>
        <v>Amybury</v>
      </c>
      <c r="K1518" t="str">
        <f>VLOOKUP(Table7[[#This Row],[Customer_ID]],Table1[#All],6,FALSE)</f>
        <v>Pennsylvania</v>
      </c>
      <c r="L1518" t="str">
        <f>VLOOKUP(Table7[[#This Row],[Customer_ID]],Table1[#All],7,FALSE)</f>
        <v>USA</v>
      </c>
      <c r="M1518" t="str">
        <f>VLOOKUP(Table7[[#This Row],[Customer_ID]],Table1[#All],8,FALSE)</f>
        <v>Bronze</v>
      </c>
      <c r="N1518" t="s">
        <v>1652</v>
      </c>
      <c r="O1518" t="str">
        <f>VLOOKUP(Table7[[#This Row],[Product_ID]],Table4_2[#All],3,FALSE)</f>
        <v>Sports</v>
      </c>
      <c r="P1518" t="str">
        <f>VLOOKUP(Table7[[#This Row],[Product_ID]],Table4_2[#All],4,FALSE)</f>
        <v>Team Sports</v>
      </c>
      <c r="Q1518">
        <f>VLOOKUP(Table7[[#This Row],[Product_ID]],Table4_2[#All],5,FALSE)</f>
        <v>212.26</v>
      </c>
      <c r="R1518">
        <f>VLOOKUP(Table7[[#This Row],[Product_ID]],Table4_2[#All],6,FALSE)</f>
        <v>82</v>
      </c>
      <c r="S1518" t="s">
        <v>1810</v>
      </c>
      <c r="T1518" t="str">
        <f>VLOOKUP(Table7[[#This Row],[Store_ID]],Table5[#All],2,FALSE)</f>
        <v>Guerrero-Schmitt</v>
      </c>
      <c r="U1518" t="str">
        <f>VLOOKUP(Table7[[#This Row],[Store_ID]],Table5[#All],3,FALSE)</f>
        <v>East</v>
      </c>
      <c r="V1518" t="str">
        <f>VLOOKUP(Table7[[#This Row],[Store_ID]],Table5[#All],4,FALSE)</f>
        <v>East Stevechester</v>
      </c>
      <c r="W1518" t="str">
        <f>VLOOKUP(Table7[[#This Row],[Store_ID]],Table5[#All],5,FALSE)</f>
        <v>Flagship</v>
      </c>
      <c r="X1518">
        <v>3</v>
      </c>
      <c r="Y1518">
        <v>634.45000000000005</v>
      </c>
      <c r="Z1518">
        <v>0.17</v>
      </c>
      <c r="AA1518" t="s">
        <v>1826</v>
      </c>
      <c r="AB1518">
        <v>1579.7805000000001</v>
      </c>
    </row>
    <row r="1519" spans="1:28" x14ac:dyDescent="0.25">
      <c r="A1519" t="s">
        <v>3343</v>
      </c>
      <c r="B1519" s="2">
        <v>45579</v>
      </c>
      <c r="C1519" t="s">
        <v>1035</v>
      </c>
      <c r="D1519" t="str">
        <f>VLOOKUP(Table7[[#This Row],[Customer_ID]],Table1[#All],2,FALSE)</f>
        <v>Victor Mcintosh</v>
      </c>
      <c r="E1519">
        <f t="shared" si="70"/>
        <v>14</v>
      </c>
      <c r="F1519">
        <f t="shared" si="71"/>
        <v>10</v>
      </c>
      <c r="G1519">
        <f t="shared" si="72"/>
        <v>2024</v>
      </c>
      <c r="H1519">
        <f>VLOOKUP(Table7[[#This Row],[Customer_ID]],Table1[#All],3,FALSE)</f>
        <v>62</v>
      </c>
      <c r="I1519" t="str">
        <f>VLOOKUP(Table7[[#This Row],[Customer_ID]],Table1[#All],4,FALSE)</f>
        <v>Female</v>
      </c>
      <c r="J1519" t="str">
        <f>VLOOKUP(Table7[[#This Row],[Customer_ID]],Table1[#All],5,FALSE)</f>
        <v>Tiffanyshire</v>
      </c>
      <c r="K1519" t="str">
        <f>VLOOKUP(Table7[[#This Row],[Customer_ID]],Table1[#All],6,FALSE)</f>
        <v>Minnesota</v>
      </c>
      <c r="L1519" t="str">
        <f>VLOOKUP(Table7[[#This Row],[Customer_ID]],Table1[#All],7,FALSE)</f>
        <v>USA</v>
      </c>
      <c r="M1519" t="str">
        <f>VLOOKUP(Table7[[#This Row],[Customer_ID]],Table1[#All],8,FALSE)</f>
        <v>Bronze</v>
      </c>
      <c r="N1519" t="s">
        <v>1676</v>
      </c>
      <c r="O1519" t="str">
        <f>VLOOKUP(Table7[[#This Row],[Product_ID]],Table4_2[#All],3,FALSE)</f>
        <v>Beauty</v>
      </c>
      <c r="P1519" t="str">
        <f>VLOOKUP(Table7[[#This Row],[Product_ID]],Table4_2[#All],4,FALSE)</f>
        <v>Makeup</v>
      </c>
      <c r="Q1519">
        <f>VLOOKUP(Table7[[#This Row],[Product_ID]],Table4_2[#All],5,FALSE)</f>
        <v>299.11</v>
      </c>
      <c r="R1519">
        <f>VLOOKUP(Table7[[#This Row],[Product_ID]],Table4_2[#All],6,FALSE)</f>
        <v>118</v>
      </c>
      <c r="S1519" t="s">
        <v>1752</v>
      </c>
      <c r="T1519" t="str">
        <f>VLOOKUP(Table7[[#This Row],[Store_ID]],Table5[#All],2,FALSE)</f>
        <v>Rivera-Warner</v>
      </c>
      <c r="U1519" t="str">
        <f>VLOOKUP(Table7[[#This Row],[Store_ID]],Table5[#All],3,FALSE)</f>
        <v>East</v>
      </c>
      <c r="V1519" t="str">
        <f>VLOOKUP(Table7[[#This Row],[Store_ID]],Table5[#All],4,FALSE)</f>
        <v>Washingtonfurt</v>
      </c>
      <c r="W1519" t="str">
        <f>VLOOKUP(Table7[[#This Row],[Store_ID]],Table5[#All],5,FALSE)</f>
        <v>Flagship</v>
      </c>
      <c r="X1519">
        <v>4</v>
      </c>
      <c r="Y1519">
        <v>179.62</v>
      </c>
      <c r="Z1519">
        <v>0.05</v>
      </c>
      <c r="AA1519" t="s">
        <v>1824</v>
      </c>
      <c r="AB1519">
        <v>682.55600000000004</v>
      </c>
    </row>
    <row r="1520" spans="1:28" x14ac:dyDescent="0.25">
      <c r="A1520" t="s">
        <v>3344</v>
      </c>
      <c r="B1520" s="2">
        <v>45658</v>
      </c>
      <c r="C1520" t="s">
        <v>932</v>
      </c>
      <c r="D1520" t="str">
        <f>VLOOKUP(Table7[[#This Row],[Customer_ID]],Table1[#All],2,FALSE)</f>
        <v>Lisa Chandler</v>
      </c>
      <c r="E1520">
        <f t="shared" si="70"/>
        <v>1</v>
      </c>
      <c r="F1520">
        <f t="shared" si="71"/>
        <v>1</v>
      </c>
      <c r="G1520">
        <f t="shared" si="72"/>
        <v>2025</v>
      </c>
      <c r="H1520">
        <f>VLOOKUP(Table7[[#This Row],[Customer_ID]],Table1[#All],3,FALSE)</f>
        <v>29</v>
      </c>
      <c r="I1520" t="str">
        <f>VLOOKUP(Table7[[#This Row],[Customer_ID]],Table1[#All],4,FALSE)</f>
        <v>Male</v>
      </c>
      <c r="J1520" t="str">
        <f>VLOOKUP(Table7[[#This Row],[Customer_ID]],Table1[#All],5,FALSE)</f>
        <v>Port Richard</v>
      </c>
      <c r="K1520" t="str">
        <f>VLOOKUP(Table7[[#This Row],[Customer_ID]],Table1[#All],6,FALSE)</f>
        <v>Montana</v>
      </c>
      <c r="L1520" t="str">
        <f>VLOOKUP(Table7[[#This Row],[Customer_ID]],Table1[#All],7,FALSE)</f>
        <v>USA</v>
      </c>
      <c r="M1520" t="str">
        <f>VLOOKUP(Table7[[#This Row],[Customer_ID]],Table1[#All],8,FALSE)</f>
        <v>Platinum</v>
      </c>
      <c r="N1520" t="s">
        <v>1588</v>
      </c>
      <c r="O1520" t="str">
        <f>VLOOKUP(Table7[[#This Row],[Product_ID]],Table4_2[#All],3,FALSE)</f>
        <v>Sports</v>
      </c>
      <c r="P1520" t="str">
        <f>VLOOKUP(Table7[[#This Row],[Product_ID]],Table4_2[#All],4,FALSE)</f>
        <v>Accessories</v>
      </c>
      <c r="Q1520">
        <f>VLOOKUP(Table7[[#This Row],[Product_ID]],Table4_2[#All],5,FALSE)</f>
        <v>131.51</v>
      </c>
      <c r="R1520">
        <f>VLOOKUP(Table7[[#This Row],[Product_ID]],Table4_2[#All],6,FALSE)</f>
        <v>281.95833333333331</v>
      </c>
      <c r="S1520" t="s">
        <v>1810</v>
      </c>
      <c r="T1520" t="str">
        <f>VLOOKUP(Table7[[#This Row],[Store_ID]],Table5[#All],2,FALSE)</f>
        <v>Guerrero-Schmitt</v>
      </c>
      <c r="U1520" t="str">
        <f>VLOOKUP(Table7[[#This Row],[Store_ID]],Table5[#All],3,FALSE)</f>
        <v>East</v>
      </c>
      <c r="V1520" t="str">
        <f>VLOOKUP(Table7[[#This Row],[Store_ID]],Table5[#All],4,FALSE)</f>
        <v>East Stevechester</v>
      </c>
      <c r="W1520" t="str">
        <f>VLOOKUP(Table7[[#This Row],[Store_ID]],Table5[#All],5,FALSE)</f>
        <v>Flagship</v>
      </c>
      <c r="X1520">
        <v>4</v>
      </c>
      <c r="Y1520">
        <v>558.83000000000004</v>
      </c>
      <c r="Z1520">
        <v>0.16</v>
      </c>
      <c r="AA1520" t="s">
        <v>1826</v>
      </c>
      <c r="AB1520">
        <v>1877.6687999999999</v>
      </c>
    </row>
    <row r="1521" spans="1:28" x14ac:dyDescent="0.25">
      <c r="A1521" t="s">
        <v>3345</v>
      </c>
      <c r="B1521" s="2">
        <v>45664</v>
      </c>
      <c r="C1521" t="s">
        <v>568</v>
      </c>
      <c r="D1521" t="str">
        <f>VLOOKUP(Table7[[#This Row],[Customer_ID]],Table1[#All],2,FALSE)</f>
        <v>Amy Wilson</v>
      </c>
      <c r="E1521">
        <f t="shared" si="70"/>
        <v>7</v>
      </c>
      <c r="F1521">
        <f t="shared" si="71"/>
        <v>1</v>
      </c>
      <c r="G1521">
        <f t="shared" si="72"/>
        <v>2025</v>
      </c>
      <c r="H1521">
        <f>VLOOKUP(Table7[[#This Row],[Customer_ID]],Table1[#All],3,FALSE)</f>
        <v>44</v>
      </c>
      <c r="I1521" t="str">
        <f>VLOOKUP(Table7[[#This Row],[Customer_ID]],Table1[#All],4,FALSE)</f>
        <v>Female</v>
      </c>
      <c r="J1521" t="str">
        <f>VLOOKUP(Table7[[#This Row],[Customer_ID]],Table1[#All],5,FALSE)</f>
        <v>Morrisburgh</v>
      </c>
      <c r="K1521" t="str">
        <f>VLOOKUP(Table7[[#This Row],[Customer_ID]],Table1[#All],6,FALSE)</f>
        <v>Indiana</v>
      </c>
      <c r="L1521" t="str">
        <f>VLOOKUP(Table7[[#This Row],[Customer_ID]],Table1[#All],7,FALSE)</f>
        <v>USA</v>
      </c>
      <c r="M1521" t="str">
        <f>VLOOKUP(Table7[[#This Row],[Customer_ID]],Table1[#All],8,FALSE)</f>
        <v>Platinum</v>
      </c>
      <c r="N1521" t="s">
        <v>1736</v>
      </c>
      <c r="O1521" t="str">
        <f>VLOOKUP(Table7[[#This Row],[Product_ID]],Table4_2[#All],3,FALSE)</f>
        <v>Beauty</v>
      </c>
      <c r="P1521" t="str">
        <f>VLOOKUP(Table7[[#This Row],[Product_ID]],Table4_2[#All],4,FALSE)</f>
        <v>Skincare</v>
      </c>
      <c r="Q1521">
        <f>VLOOKUP(Table7[[#This Row],[Product_ID]],Table4_2[#All],5,FALSE)</f>
        <v>358.47</v>
      </c>
      <c r="R1521">
        <f>VLOOKUP(Table7[[#This Row],[Product_ID]],Table4_2[#All],6,FALSE)</f>
        <v>213</v>
      </c>
      <c r="S1521" t="s">
        <v>1776</v>
      </c>
      <c r="T1521" t="str">
        <f>VLOOKUP(Table7[[#This Row],[Store_ID]],Table5[#All],2,FALSE)</f>
        <v>Benson-Elliott</v>
      </c>
      <c r="U1521" t="str">
        <f>VLOOKUP(Table7[[#This Row],[Store_ID]],Table5[#All],3,FALSE)</f>
        <v>East</v>
      </c>
      <c r="V1521" t="str">
        <f>VLOOKUP(Table7[[#This Row],[Store_ID]],Table5[#All],4,FALSE)</f>
        <v>Port Josephberg</v>
      </c>
      <c r="W1521" t="str">
        <f>VLOOKUP(Table7[[#This Row],[Store_ID]],Table5[#All],5,FALSE)</f>
        <v>Online</v>
      </c>
      <c r="X1521">
        <v>2</v>
      </c>
      <c r="Y1521">
        <v>859.74</v>
      </c>
      <c r="Z1521">
        <v>0.25</v>
      </c>
      <c r="AA1521" t="s">
        <v>1829</v>
      </c>
      <c r="AB1521">
        <v>1289.6099999999999</v>
      </c>
    </row>
    <row r="1522" spans="1:28" x14ac:dyDescent="0.25">
      <c r="A1522" t="s">
        <v>3346</v>
      </c>
      <c r="B1522" s="2">
        <v>45936</v>
      </c>
      <c r="C1522" t="s">
        <v>375</v>
      </c>
      <c r="D1522" t="str">
        <f>VLOOKUP(Table7[[#This Row],[Customer_ID]],Table1[#All],2,FALSE)</f>
        <v>Howard Summers</v>
      </c>
      <c r="E1522">
        <f t="shared" si="70"/>
        <v>6</v>
      </c>
      <c r="F1522">
        <f t="shared" si="71"/>
        <v>10</v>
      </c>
      <c r="G1522">
        <f t="shared" si="72"/>
        <v>2025</v>
      </c>
      <c r="H1522">
        <f>VLOOKUP(Table7[[#This Row],[Customer_ID]],Table1[#All],3,FALSE)</f>
        <v>53</v>
      </c>
      <c r="I1522" t="str">
        <f>VLOOKUP(Table7[[#This Row],[Customer_ID]],Table1[#All],4,FALSE)</f>
        <v>Female</v>
      </c>
      <c r="J1522" t="str">
        <f>VLOOKUP(Table7[[#This Row],[Customer_ID]],Table1[#All],5,FALSE)</f>
        <v>East Linda</v>
      </c>
      <c r="K1522" t="str">
        <f>VLOOKUP(Table7[[#This Row],[Customer_ID]],Table1[#All],6,FALSE)</f>
        <v>Rhode Island</v>
      </c>
      <c r="L1522" t="str">
        <f>VLOOKUP(Table7[[#This Row],[Customer_ID]],Table1[#All],7,FALSE)</f>
        <v>USA</v>
      </c>
      <c r="M1522" t="str">
        <f>VLOOKUP(Table7[[#This Row],[Customer_ID]],Table1[#All],8,FALSE)</f>
        <v>Bronze</v>
      </c>
      <c r="N1522" t="s">
        <v>1678</v>
      </c>
      <c r="O1522" t="str">
        <f>VLOOKUP(Table7[[#This Row],[Product_ID]],Table4_2[#All],3,FALSE)</f>
        <v>Sports</v>
      </c>
      <c r="P1522" t="str">
        <f>VLOOKUP(Table7[[#This Row],[Product_ID]],Table4_2[#All],4,FALSE)</f>
        <v>Fitness</v>
      </c>
      <c r="Q1522">
        <f>VLOOKUP(Table7[[#This Row],[Product_ID]],Table4_2[#All],5,FALSE)</f>
        <v>240.63</v>
      </c>
      <c r="R1522">
        <f>VLOOKUP(Table7[[#This Row],[Product_ID]],Table4_2[#All],6,FALSE)</f>
        <v>423</v>
      </c>
      <c r="S1522" t="s">
        <v>1804</v>
      </c>
      <c r="T1522" t="str">
        <f>VLOOKUP(Table7[[#This Row],[Store_ID]],Table5[#All],2,FALSE)</f>
        <v>Frederick-Wright</v>
      </c>
      <c r="U1522" t="str">
        <f>VLOOKUP(Table7[[#This Row],[Store_ID]],Table5[#All],3,FALSE)</f>
        <v>West</v>
      </c>
      <c r="V1522" t="str">
        <f>VLOOKUP(Table7[[#This Row],[Store_ID]],Table5[#All],4,FALSE)</f>
        <v>New Jimmymouth</v>
      </c>
      <c r="W1522" t="str">
        <f>VLOOKUP(Table7[[#This Row],[Store_ID]],Table5[#All],5,FALSE)</f>
        <v>Flagship</v>
      </c>
      <c r="X1522">
        <v>3</v>
      </c>
      <c r="Y1522">
        <v>578.47</v>
      </c>
      <c r="Z1522">
        <v>0.06</v>
      </c>
      <c r="AA1522" t="s">
        <v>1829</v>
      </c>
      <c r="AB1522">
        <v>1631.2854</v>
      </c>
    </row>
    <row r="1523" spans="1:28" x14ac:dyDescent="0.25">
      <c r="A1523" t="s">
        <v>3347</v>
      </c>
      <c r="B1523" s="2">
        <v>45344</v>
      </c>
      <c r="C1523" t="s">
        <v>208</v>
      </c>
      <c r="D1523" t="str">
        <f>VLOOKUP(Table7[[#This Row],[Customer_ID]],Table1[#All],2,FALSE)</f>
        <v>Wayne Mcpherson</v>
      </c>
      <c r="E1523">
        <f t="shared" si="70"/>
        <v>22</v>
      </c>
      <c r="F1523">
        <f t="shared" si="71"/>
        <v>2</v>
      </c>
      <c r="G1523">
        <f t="shared" si="72"/>
        <v>2024</v>
      </c>
      <c r="H1523">
        <f>VLOOKUP(Table7[[#This Row],[Customer_ID]],Table1[#All],3,FALSE)</f>
        <v>56</v>
      </c>
      <c r="I1523" t="str">
        <f>VLOOKUP(Table7[[#This Row],[Customer_ID]],Table1[#All],4,FALSE)</f>
        <v>Female</v>
      </c>
      <c r="J1523" t="str">
        <f>VLOOKUP(Table7[[#This Row],[Customer_ID]],Table1[#All],5,FALSE)</f>
        <v>Edwardsfort</v>
      </c>
      <c r="K1523" t="str">
        <f>VLOOKUP(Table7[[#This Row],[Customer_ID]],Table1[#All],6,FALSE)</f>
        <v>Minnesota</v>
      </c>
      <c r="L1523" t="str">
        <f>VLOOKUP(Table7[[#This Row],[Customer_ID]],Table1[#All],7,FALSE)</f>
        <v>USA</v>
      </c>
      <c r="M1523" t="str">
        <f>VLOOKUP(Table7[[#This Row],[Customer_ID]],Table1[#All],8,FALSE)</f>
        <v>Bronze</v>
      </c>
      <c r="N1523" t="s">
        <v>1590</v>
      </c>
      <c r="O1523" t="str">
        <f>VLOOKUP(Table7[[#This Row],[Product_ID]],Table4_2[#All],3,FALSE)</f>
        <v>Home</v>
      </c>
      <c r="P1523" t="str">
        <f>VLOOKUP(Table7[[#This Row],[Product_ID]],Table4_2[#All],4,FALSE)</f>
        <v>Storage</v>
      </c>
      <c r="Q1523">
        <f>VLOOKUP(Table7[[#This Row],[Product_ID]],Table4_2[#All],5,FALSE)</f>
        <v>123.46</v>
      </c>
      <c r="R1523">
        <f>VLOOKUP(Table7[[#This Row],[Product_ID]],Table4_2[#All],6,FALSE)</f>
        <v>76</v>
      </c>
      <c r="S1523" t="s">
        <v>1794</v>
      </c>
      <c r="T1523" t="str">
        <f>VLOOKUP(Table7[[#This Row],[Store_ID]],Table5[#All],2,FALSE)</f>
        <v>Thomas, Bridges and Harris</v>
      </c>
      <c r="U1523" t="str">
        <f>VLOOKUP(Table7[[#This Row],[Store_ID]],Table5[#All],3,FALSE)</f>
        <v>North</v>
      </c>
      <c r="V1523" t="str">
        <f>VLOOKUP(Table7[[#This Row],[Store_ID]],Table5[#All],4,FALSE)</f>
        <v>Sabrinatown</v>
      </c>
      <c r="W1523" t="str">
        <f>VLOOKUP(Table7[[#This Row],[Store_ID]],Table5[#All],5,FALSE)</f>
        <v>Online</v>
      </c>
      <c r="X1523">
        <v>1</v>
      </c>
      <c r="Y1523">
        <v>440.48</v>
      </c>
      <c r="Z1523">
        <v>0.11</v>
      </c>
      <c r="AA1523" t="s">
        <v>1829</v>
      </c>
      <c r="AB1523">
        <v>392.02720000000011</v>
      </c>
    </row>
    <row r="1524" spans="1:28" x14ac:dyDescent="0.25">
      <c r="A1524" t="s">
        <v>3348</v>
      </c>
      <c r="B1524" s="2">
        <v>45329</v>
      </c>
      <c r="C1524" t="s">
        <v>75</v>
      </c>
      <c r="D1524" t="str">
        <f>VLOOKUP(Table7[[#This Row],[Customer_ID]],Table1[#All],2,FALSE)</f>
        <v>John Scott</v>
      </c>
      <c r="E1524">
        <f t="shared" si="70"/>
        <v>7</v>
      </c>
      <c r="F1524">
        <f t="shared" si="71"/>
        <v>2</v>
      </c>
      <c r="G1524">
        <f t="shared" si="72"/>
        <v>2024</v>
      </c>
      <c r="H1524">
        <f>VLOOKUP(Table7[[#This Row],[Customer_ID]],Table1[#All],3,FALSE)</f>
        <v>24</v>
      </c>
      <c r="I1524" t="str">
        <f>VLOOKUP(Table7[[#This Row],[Customer_ID]],Table1[#All],4,FALSE)</f>
        <v>Female</v>
      </c>
      <c r="J1524" t="str">
        <f>VLOOKUP(Table7[[#This Row],[Customer_ID]],Table1[#All],5,FALSE)</f>
        <v>South Christopher</v>
      </c>
      <c r="K1524" t="str">
        <f>VLOOKUP(Table7[[#This Row],[Customer_ID]],Table1[#All],6,FALSE)</f>
        <v>Pennsylvania</v>
      </c>
      <c r="L1524" t="str">
        <f>VLOOKUP(Table7[[#This Row],[Customer_ID]],Table1[#All],7,FALSE)</f>
        <v>USA</v>
      </c>
      <c r="M1524" t="str">
        <f>VLOOKUP(Table7[[#This Row],[Customer_ID]],Table1[#All],8,FALSE)</f>
        <v>Bronze</v>
      </c>
      <c r="N1524" t="s">
        <v>1580</v>
      </c>
      <c r="O1524" t="str">
        <f>VLOOKUP(Table7[[#This Row],[Product_ID]],Table4_2[#All],3,FALSE)</f>
        <v>Beauty</v>
      </c>
      <c r="P1524" t="str">
        <f>VLOOKUP(Table7[[#This Row],[Product_ID]],Table4_2[#All],4,FALSE)</f>
        <v>Grooming</v>
      </c>
      <c r="Q1524">
        <f>VLOOKUP(Table7[[#This Row],[Product_ID]],Table4_2[#All],5,FALSE)</f>
        <v>337.42</v>
      </c>
      <c r="R1524">
        <f>VLOOKUP(Table7[[#This Row],[Product_ID]],Table4_2[#All],6,FALSE)</f>
        <v>256</v>
      </c>
      <c r="S1524" t="s">
        <v>1813</v>
      </c>
      <c r="T1524" t="str">
        <f>VLOOKUP(Table7[[#This Row],[Store_ID]],Table5[#All],2,FALSE)</f>
        <v>Mann-Austin</v>
      </c>
      <c r="U1524" t="str">
        <f>VLOOKUP(Table7[[#This Row],[Store_ID]],Table5[#All],3,FALSE)</f>
        <v>East</v>
      </c>
      <c r="V1524" t="str">
        <f>VLOOKUP(Table7[[#This Row],[Store_ID]],Table5[#All],4,FALSE)</f>
        <v>Vasquezborough</v>
      </c>
      <c r="W1524" t="str">
        <f>VLOOKUP(Table7[[#This Row],[Store_ID]],Table5[#All],5,FALSE)</f>
        <v>Online</v>
      </c>
      <c r="X1524">
        <v>2</v>
      </c>
      <c r="Y1524">
        <v>303.67</v>
      </c>
      <c r="Z1524">
        <v>0.05</v>
      </c>
      <c r="AA1524" t="s">
        <v>1826</v>
      </c>
      <c r="AB1524">
        <v>576.97299999999996</v>
      </c>
    </row>
    <row r="1525" spans="1:28" x14ac:dyDescent="0.25">
      <c r="A1525" t="s">
        <v>3349</v>
      </c>
      <c r="B1525" s="2">
        <v>45895</v>
      </c>
      <c r="C1525" t="s">
        <v>1056</v>
      </c>
      <c r="D1525" t="str">
        <f>VLOOKUP(Table7[[#This Row],[Customer_ID]],Table1[#All],2,FALSE)</f>
        <v>John Jones</v>
      </c>
      <c r="E1525">
        <f t="shared" si="70"/>
        <v>26</v>
      </c>
      <c r="F1525">
        <f t="shared" si="71"/>
        <v>8</v>
      </c>
      <c r="G1525">
        <f t="shared" si="72"/>
        <v>2025</v>
      </c>
      <c r="H1525">
        <f>VLOOKUP(Table7[[#This Row],[Customer_ID]],Table1[#All],3,FALSE)</f>
        <v>58</v>
      </c>
      <c r="I1525" t="str">
        <f>VLOOKUP(Table7[[#This Row],[Customer_ID]],Table1[#All],4,FALSE)</f>
        <v>Female</v>
      </c>
      <c r="J1525" t="str">
        <f>VLOOKUP(Table7[[#This Row],[Customer_ID]],Table1[#All],5,FALSE)</f>
        <v>North Michaelborough</v>
      </c>
      <c r="K1525" t="str">
        <f>VLOOKUP(Table7[[#This Row],[Customer_ID]],Table1[#All],6,FALSE)</f>
        <v>Oregon</v>
      </c>
      <c r="L1525" t="str">
        <f>VLOOKUP(Table7[[#This Row],[Customer_ID]],Table1[#All],7,FALSE)</f>
        <v>USA</v>
      </c>
      <c r="M1525" t="str">
        <f>VLOOKUP(Table7[[#This Row],[Customer_ID]],Table1[#All],8,FALSE)</f>
        <v>Silver</v>
      </c>
      <c r="N1525" t="s">
        <v>1696</v>
      </c>
      <c r="O1525" t="str">
        <f>VLOOKUP(Table7[[#This Row],[Product_ID]],Table4_2[#All],3,FALSE)</f>
        <v>Electronics</v>
      </c>
      <c r="P1525" t="str">
        <f>VLOOKUP(Table7[[#This Row],[Product_ID]],Table4_2[#All],4,FALSE)</f>
        <v>Audio</v>
      </c>
      <c r="Q1525">
        <f>VLOOKUP(Table7[[#This Row],[Product_ID]],Table4_2[#All],5,FALSE)</f>
        <v>403.71</v>
      </c>
      <c r="R1525">
        <f>VLOOKUP(Table7[[#This Row],[Product_ID]],Table4_2[#All],6,FALSE)</f>
        <v>159</v>
      </c>
      <c r="S1525" t="s">
        <v>1799</v>
      </c>
      <c r="T1525" t="str">
        <f>VLOOKUP(Table7[[#This Row],[Store_ID]],Table5[#All],2,FALSE)</f>
        <v>Mcdonald Inc</v>
      </c>
      <c r="U1525" t="str">
        <f>VLOOKUP(Table7[[#This Row],[Store_ID]],Table5[#All],3,FALSE)</f>
        <v>South</v>
      </c>
      <c r="V1525" t="str">
        <f>VLOOKUP(Table7[[#This Row],[Store_ID]],Table5[#All],4,FALSE)</f>
        <v>Christopherland</v>
      </c>
      <c r="W1525" t="str">
        <f>VLOOKUP(Table7[[#This Row],[Store_ID]],Table5[#All],5,FALSE)</f>
        <v>Outlet</v>
      </c>
      <c r="X1525">
        <v>2</v>
      </c>
      <c r="Y1525">
        <v>611.21</v>
      </c>
      <c r="Z1525">
        <v>0.22</v>
      </c>
      <c r="AA1525" t="s">
        <v>1829</v>
      </c>
      <c r="AB1525">
        <v>953.48760000000004</v>
      </c>
    </row>
    <row r="1526" spans="1:28" x14ac:dyDescent="0.25">
      <c r="A1526" t="s">
        <v>3350</v>
      </c>
      <c r="B1526" s="2">
        <v>45239</v>
      </c>
      <c r="C1526" t="s">
        <v>660</v>
      </c>
      <c r="D1526" t="str">
        <f>VLOOKUP(Table7[[#This Row],[Customer_ID]],Table1[#All],2,FALSE)</f>
        <v>Christina Garcia</v>
      </c>
      <c r="E1526">
        <f t="shared" si="70"/>
        <v>9</v>
      </c>
      <c r="F1526">
        <f t="shared" si="71"/>
        <v>11</v>
      </c>
      <c r="G1526">
        <f t="shared" si="72"/>
        <v>2023</v>
      </c>
      <c r="H1526">
        <f>VLOOKUP(Table7[[#This Row],[Customer_ID]],Table1[#All],3,FALSE)</f>
        <v>37</v>
      </c>
      <c r="I1526" t="str">
        <f>VLOOKUP(Table7[[#This Row],[Customer_ID]],Table1[#All],4,FALSE)</f>
        <v>Female</v>
      </c>
      <c r="J1526" t="str">
        <f>VLOOKUP(Table7[[#This Row],[Customer_ID]],Table1[#All],5,FALSE)</f>
        <v>Clarkeside</v>
      </c>
      <c r="K1526" t="str">
        <f>VLOOKUP(Table7[[#This Row],[Customer_ID]],Table1[#All],6,FALSE)</f>
        <v>Kansas</v>
      </c>
      <c r="L1526" t="str">
        <f>VLOOKUP(Table7[[#This Row],[Customer_ID]],Table1[#All],7,FALSE)</f>
        <v>USA</v>
      </c>
      <c r="M1526" t="str">
        <f>VLOOKUP(Table7[[#This Row],[Customer_ID]],Table1[#All],8,FALSE)</f>
        <v>Platinum</v>
      </c>
      <c r="N1526" t="s">
        <v>1626</v>
      </c>
      <c r="O1526" t="str">
        <f>VLOOKUP(Table7[[#This Row],[Product_ID]],Table4_2[#All],3,FALSE)</f>
        <v>Electronics</v>
      </c>
      <c r="P1526" t="str">
        <f>VLOOKUP(Table7[[#This Row],[Product_ID]],Table4_2[#All],4,FALSE)</f>
        <v>Mobile</v>
      </c>
      <c r="Q1526">
        <f>VLOOKUP(Table7[[#This Row],[Product_ID]],Table4_2[#All],5,FALSE)</f>
        <v>326.06</v>
      </c>
      <c r="R1526">
        <f>VLOOKUP(Table7[[#This Row],[Product_ID]],Table4_2[#All],6,FALSE)</f>
        <v>301</v>
      </c>
      <c r="S1526" t="s">
        <v>1801</v>
      </c>
      <c r="T1526" t="str">
        <f>VLOOKUP(Table7[[#This Row],[Store_ID]],Table5[#All],2,FALSE)</f>
        <v>Shelton PLC</v>
      </c>
      <c r="U1526" t="str">
        <f>VLOOKUP(Table7[[#This Row],[Store_ID]],Table5[#All],3,FALSE)</f>
        <v>North</v>
      </c>
      <c r="V1526" t="str">
        <f>VLOOKUP(Table7[[#This Row],[Store_ID]],Table5[#All],4,FALSE)</f>
        <v>East Jenniferstad</v>
      </c>
      <c r="W1526" t="str">
        <f>VLOOKUP(Table7[[#This Row],[Store_ID]],Table5[#All],5,FALSE)</f>
        <v>Flagship</v>
      </c>
      <c r="X1526">
        <v>2</v>
      </c>
      <c r="Y1526">
        <v>768.08</v>
      </c>
      <c r="Z1526">
        <v>0.26</v>
      </c>
      <c r="AA1526" t="s">
        <v>1826</v>
      </c>
      <c r="AB1526">
        <v>1136.7583999999999</v>
      </c>
    </row>
    <row r="1527" spans="1:28" x14ac:dyDescent="0.25">
      <c r="A1527" t="s">
        <v>3351</v>
      </c>
      <c r="B1527" s="2">
        <v>45296</v>
      </c>
      <c r="C1527" t="s">
        <v>937</v>
      </c>
      <c r="D1527" t="str">
        <f>VLOOKUP(Table7[[#This Row],[Customer_ID]],Table1[#All],2,FALSE)</f>
        <v>Jared Moran</v>
      </c>
      <c r="E1527">
        <f t="shared" si="70"/>
        <v>5</v>
      </c>
      <c r="F1527">
        <f t="shared" si="71"/>
        <v>1</v>
      </c>
      <c r="G1527">
        <f t="shared" si="72"/>
        <v>2024</v>
      </c>
      <c r="H1527">
        <f>VLOOKUP(Table7[[#This Row],[Customer_ID]],Table1[#All],3,FALSE)</f>
        <v>28</v>
      </c>
      <c r="I1527" t="str">
        <f>VLOOKUP(Table7[[#This Row],[Customer_ID]],Table1[#All],4,FALSE)</f>
        <v>Female</v>
      </c>
      <c r="J1527" t="str">
        <f>VLOOKUP(Table7[[#This Row],[Customer_ID]],Table1[#All],5,FALSE)</f>
        <v>South David</v>
      </c>
      <c r="K1527" t="str">
        <f>VLOOKUP(Table7[[#This Row],[Customer_ID]],Table1[#All],6,FALSE)</f>
        <v>West Virginia</v>
      </c>
      <c r="L1527" t="str">
        <f>VLOOKUP(Table7[[#This Row],[Customer_ID]],Table1[#All],7,FALSE)</f>
        <v>USA</v>
      </c>
      <c r="M1527" t="str">
        <f>VLOOKUP(Table7[[#This Row],[Customer_ID]],Table1[#All],8,FALSE)</f>
        <v>Bronze</v>
      </c>
      <c r="N1527" t="s">
        <v>1594</v>
      </c>
      <c r="O1527" t="str">
        <f>VLOOKUP(Table7[[#This Row],[Product_ID]],Table4_2[#All],3,FALSE)</f>
        <v>Clothing</v>
      </c>
      <c r="P1527" t="str">
        <f>VLOOKUP(Table7[[#This Row],[Product_ID]],Table4_2[#All],4,FALSE)</f>
        <v>Tops</v>
      </c>
      <c r="Q1527">
        <f>VLOOKUP(Table7[[#This Row],[Product_ID]],Table4_2[#All],5,FALSE)</f>
        <v>265.73266666666666</v>
      </c>
      <c r="R1527">
        <f>VLOOKUP(Table7[[#This Row],[Product_ID]],Table4_2[#All],6,FALSE)</f>
        <v>360</v>
      </c>
      <c r="S1527" t="s">
        <v>1810</v>
      </c>
      <c r="T1527" t="str">
        <f>VLOOKUP(Table7[[#This Row],[Store_ID]],Table5[#All],2,FALSE)</f>
        <v>Guerrero-Schmitt</v>
      </c>
      <c r="U1527" t="str">
        <f>VLOOKUP(Table7[[#This Row],[Store_ID]],Table5[#All],3,FALSE)</f>
        <v>East</v>
      </c>
      <c r="V1527" t="str">
        <f>VLOOKUP(Table7[[#This Row],[Store_ID]],Table5[#All],4,FALSE)</f>
        <v>East Stevechester</v>
      </c>
      <c r="W1527" t="str">
        <f>VLOOKUP(Table7[[#This Row],[Store_ID]],Table5[#All],5,FALSE)</f>
        <v>Flagship</v>
      </c>
      <c r="X1527">
        <v>1</v>
      </c>
      <c r="Y1527">
        <v>616.82000000000005</v>
      </c>
      <c r="Z1527">
        <v>0.24</v>
      </c>
      <c r="AA1527" t="s">
        <v>1824</v>
      </c>
      <c r="AB1527">
        <v>468.78320000000002</v>
      </c>
    </row>
    <row r="1528" spans="1:28" x14ac:dyDescent="0.25">
      <c r="A1528" t="s">
        <v>3352</v>
      </c>
      <c r="B1528" s="2">
        <v>45672</v>
      </c>
      <c r="C1528" t="s">
        <v>604</v>
      </c>
      <c r="D1528" t="str">
        <f>VLOOKUP(Table7[[#This Row],[Customer_ID]],Table1[#All],2,FALSE)</f>
        <v>Mario Jacobs</v>
      </c>
      <c r="E1528">
        <f t="shared" si="70"/>
        <v>15</v>
      </c>
      <c r="F1528">
        <f t="shared" si="71"/>
        <v>1</v>
      </c>
      <c r="G1528">
        <f t="shared" si="72"/>
        <v>2025</v>
      </c>
      <c r="H1528">
        <f>VLOOKUP(Table7[[#This Row],[Customer_ID]],Table1[#All],3,FALSE)</f>
        <v>18</v>
      </c>
      <c r="I1528" t="str">
        <f>VLOOKUP(Table7[[#This Row],[Customer_ID]],Table1[#All],4,FALSE)</f>
        <v>Male</v>
      </c>
      <c r="J1528" t="str">
        <f>VLOOKUP(Table7[[#This Row],[Customer_ID]],Table1[#All],5,FALSE)</f>
        <v>Port James</v>
      </c>
      <c r="K1528" t="str">
        <f>VLOOKUP(Table7[[#This Row],[Customer_ID]],Table1[#All],6,FALSE)</f>
        <v>New York</v>
      </c>
      <c r="L1528" t="str">
        <f>VLOOKUP(Table7[[#This Row],[Customer_ID]],Table1[#All],7,FALSE)</f>
        <v>USA</v>
      </c>
      <c r="M1528" t="str">
        <f>VLOOKUP(Table7[[#This Row],[Customer_ID]],Table1[#All],8,FALSE)</f>
        <v>Platinum</v>
      </c>
      <c r="N1528" t="s">
        <v>1628</v>
      </c>
      <c r="O1528" t="str">
        <f>VLOOKUP(Table7[[#This Row],[Product_ID]],Table4_2[#All],3,FALSE)</f>
        <v>Electronics</v>
      </c>
      <c r="P1528" t="str">
        <f>VLOOKUP(Table7[[#This Row],[Product_ID]],Table4_2[#All],4,FALSE)</f>
        <v>Audio</v>
      </c>
      <c r="Q1528">
        <f>VLOOKUP(Table7[[#This Row],[Product_ID]],Table4_2[#All],5,FALSE)</f>
        <v>38.520000000000003</v>
      </c>
      <c r="R1528">
        <f>VLOOKUP(Table7[[#This Row],[Product_ID]],Table4_2[#All],6,FALSE)</f>
        <v>378</v>
      </c>
      <c r="S1528" t="s">
        <v>1810</v>
      </c>
      <c r="T1528" t="str">
        <f>VLOOKUP(Table7[[#This Row],[Store_ID]],Table5[#All],2,FALSE)</f>
        <v>Guerrero-Schmitt</v>
      </c>
      <c r="U1528" t="str">
        <f>VLOOKUP(Table7[[#This Row],[Store_ID]],Table5[#All],3,FALSE)</f>
        <v>East</v>
      </c>
      <c r="V1528" t="str">
        <f>VLOOKUP(Table7[[#This Row],[Store_ID]],Table5[#All],4,FALSE)</f>
        <v>East Stevechester</v>
      </c>
      <c r="W1528" t="str">
        <f>VLOOKUP(Table7[[#This Row],[Store_ID]],Table5[#All],5,FALSE)</f>
        <v>Flagship</v>
      </c>
      <c r="X1528">
        <v>1</v>
      </c>
      <c r="Y1528">
        <v>470.34</v>
      </c>
      <c r="Z1528">
        <v>0.18</v>
      </c>
      <c r="AA1528" t="s">
        <v>1829</v>
      </c>
      <c r="AB1528">
        <v>385.67880000000002</v>
      </c>
    </row>
    <row r="1529" spans="1:28" x14ac:dyDescent="0.25">
      <c r="A1529" t="s">
        <v>3353</v>
      </c>
      <c r="B1529" s="2">
        <v>45499</v>
      </c>
      <c r="C1529" t="s">
        <v>711</v>
      </c>
      <c r="D1529" t="str">
        <f>VLOOKUP(Table7[[#This Row],[Customer_ID]],Table1[#All],2,FALSE)</f>
        <v>Jordan Wells</v>
      </c>
      <c r="E1529">
        <f t="shared" si="70"/>
        <v>26</v>
      </c>
      <c r="F1529">
        <f t="shared" si="71"/>
        <v>7</v>
      </c>
      <c r="G1529">
        <f t="shared" si="72"/>
        <v>2024</v>
      </c>
      <c r="H1529">
        <f>VLOOKUP(Table7[[#This Row],[Customer_ID]],Table1[#All],3,FALSE)</f>
        <v>47</v>
      </c>
      <c r="I1529" t="str">
        <f>VLOOKUP(Table7[[#This Row],[Customer_ID]],Table1[#All],4,FALSE)</f>
        <v>Female</v>
      </c>
      <c r="J1529" t="str">
        <f>VLOOKUP(Table7[[#This Row],[Customer_ID]],Table1[#All],5,FALSE)</f>
        <v xml:space="preserve">Phillipschester   </v>
      </c>
      <c r="K1529" t="str">
        <f>VLOOKUP(Table7[[#This Row],[Customer_ID]],Table1[#All],6,FALSE)</f>
        <v>New Jersey</v>
      </c>
      <c r="L1529" t="str">
        <f>VLOOKUP(Table7[[#This Row],[Customer_ID]],Table1[#All],7,FALSE)</f>
        <v>USA</v>
      </c>
      <c r="M1529" t="str">
        <f>VLOOKUP(Table7[[#This Row],[Customer_ID]],Table1[#All],8,FALSE)</f>
        <v>Gold</v>
      </c>
      <c r="N1529" t="s">
        <v>1654</v>
      </c>
      <c r="O1529" t="str">
        <f>VLOOKUP(Table7[[#This Row],[Product_ID]],Table4_2[#All],3,FALSE)</f>
        <v>Clothing</v>
      </c>
      <c r="P1529" t="str">
        <f>VLOOKUP(Table7[[#This Row],[Product_ID]],Table4_2[#All],4,FALSE)</f>
        <v>Bottoms</v>
      </c>
      <c r="Q1529">
        <f>VLOOKUP(Table7[[#This Row],[Product_ID]],Table4_2[#All],5,FALSE)</f>
        <v>386.56</v>
      </c>
      <c r="R1529">
        <f>VLOOKUP(Table7[[#This Row],[Product_ID]],Table4_2[#All],6,FALSE)</f>
        <v>125</v>
      </c>
      <c r="S1529" t="s">
        <v>1782</v>
      </c>
      <c r="T1529" t="str">
        <f>VLOOKUP(Table7[[#This Row],[Store_ID]],Table5[#All],2,FALSE)</f>
        <v>Bean, Jones and Park</v>
      </c>
      <c r="U1529" t="str">
        <f>VLOOKUP(Table7[[#This Row],[Store_ID]],Table5[#All],3,FALSE)</f>
        <v>West</v>
      </c>
      <c r="V1529" t="str">
        <f>VLOOKUP(Table7[[#This Row],[Store_ID]],Table5[#All],4,FALSE)</f>
        <v>Thompsonborough</v>
      </c>
      <c r="W1529" t="str">
        <f>VLOOKUP(Table7[[#This Row],[Store_ID]],Table5[#All],5,FALSE)</f>
        <v>Online</v>
      </c>
      <c r="X1529">
        <v>2</v>
      </c>
      <c r="Y1529">
        <v>616.36</v>
      </c>
      <c r="Z1529">
        <v>0.12</v>
      </c>
      <c r="AA1529" t="s">
        <v>1826</v>
      </c>
      <c r="AB1529">
        <v>1084.7936</v>
      </c>
    </row>
    <row r="1530" spans="1:28" x14ac:dyDescent="0.25">
      <c r="A1530" t="s">
        <v>3354</v>
      </c>
      <c r="B1530" s="2">
        <v>45434</v>
      </c>
      <c r="C1530" t="s">
        <v>298</v>
      </c>
      <c r="D1530" t="str">
        <f>VLOOKUP(Table7[[#This Row],[Customer_ID]],Table1[#All],2,FALSE)</f>
        <v>George Rosario</v>
      </c>
      <c r="E1530">
        <f t="shared" si="70"/>
        <v>22</v>
      </c>
      <c r="F1530">
        <f t="shared" si="71"/>
        <v>5</v>
      </c>
      <c r="G1530">
        <f t="shared" si="72"/>
        <v>2024</v>
      </c>
      <c r="H1530">
        <f>VLOOKUP(Table7[[#This Row],[Customer_ID]],Table1[#All],3,FALSE)</f>
        <v>53</v>
      </c>
      <c r="I1530" t="str">
        <f>VLOOKUP(Table7[[#This Row],[Customer_ID]],Table1[#All],4,FALSE)</f>
        <v>Male</v>
      </c>
      <c r="J1530" t="str">
        <f>VLOOKUP(Table7[[#This Row],[Customer_ID]],Table1[#All],5,FALSE)</f>
        <v>Leburgh</v>
      </c>
      <c r="K1530" t="str">
        <f>VLOOKUP(Table7[[#This Row],[Customer_ID]],Table1[#All],6,FALSE)</f>
        <v>Florida</v>
      </c>
      <c r="L1530" t="str">
        <f>VLOOKUP(Table7[[#This Row],[Customer_ID]],Table1[#All],7,FALSE)</f>
        <v>USA</v>
      </c>
      <c r="M1530" t="str">
        <f>VLOOKUP(Table7[[#This Row],[Customer_ID]],Table1[#All],8,FALSE)</f>
        <v>Bronze</v>
      </c>
      <c r="N1530" t="s">
        <v>1551</v>
      </c>
      <c r="O1530" t="str">
        <f>VLOOKUP(Table7[[#This Row],[Product_ID]],Table4_2[#All],3,FALSE)</f>
        <v>Clothing</v>
      </c>
      <c r="P1530" t="str">
        <f>VLOOKUP(Table7[[#This Row],[Product_ID]],Table4_2[#All],4,FALSE)</f>
        <v>Outerwear</v>
      </c>
      <c r="Q1530">
        <f>VLOOKUP(Table7[[#This Row],[Product_ID]],Table4_2[#All],5,FALSE)</f>
        <v>364.67</v>
      </c>
      <c r="R1530">
        <f>VLOOKUP(Table7[[#This Row],[Product_ID]],Table4_2[#All],6,FALSE)</f>
        <v>452</v>
      </c>
      <c r="S1530" t="s">
        <v>1786</v>
      </c>
      <c r="T1530" t="str">
        <f>VLOOKUP(Table7[[#This Row],[Store_ID]],Table5[#All],2,FALSE)</f>
        <v>Moore, Padilla and Butler</v>
      </c>
      <c r="U1530" t="str">
        <f>VLOOKUP(Table7[[#This Row],[Store_ID]],Table5[#All],3,FALSE)</f>
        <v>South</v>
      </c>
      <c r="V1530" t="str">
        <f>VLOOKUP(Table7[[#This Row],[Store_ID]],Table5[#All],4,FALSE)</f>
        <v>East Johnstad</v>
      </c>
      <c r="W1530" t="str">
        <f>VLOOKUP(Table7[[#This Row],[Store_ID]],Table5[#All],5,FALSE)</f>
        <v>Flagship</v>
      </c>
      <c r="X1530">
        <v>3</v>
      </c>
      <c r="Y1530">
        <v>657.24</v>
      </c>
      <c r="Z1530">
        <v>0.18</v>
      </c>
      <c r="AA1530" t="s">
        <v>1826</v>
      </c>
      <c r="AB1530">
        <v>1616.8104000000001</v>
      </c>
    </row>
    <row r="1531" spans="1:28" x14ac:dyDescent="0.25">
      <c r="A1531" t="s">
        <v>3355</v>
      </c>
      <c r="B1531" s="2">
        <v>45893</v>
      </c>
      <c r="C1531" t="s">
        <v>137</v>
      </c>
      <c r="D1531" t="str">
        <f>VLOOKUP(Table7[[#This Row],[Customer_ID]],Table1[#All],2,FALSE)</f>
        <v>Christopher Olson</v>
      </c>
      <c r="E1531">
        <f t="shared" si="70"/>
        <v>24</v>
      </c>
      <c r="F1531">
        <f t="shared" si="71"/>
        <v>8</v>
      </c>
      <c r="G1531">
        <f t="shared" si="72"/>
        <v>2025</v>
      </c>
      <c r="H1531">
        <f>VLOOKUP(Table7[[#This Row],[Customer_ID]],Table1[#All],3,FALSE)</f>
        <v>27</v>
      </c>
      <c r="I1531" t="str">
        <f>VLOOKUP(Table7[[#This Row],[Customer_ID]],Table1[#All],4,FALSE)</f>
        <v>Female</v>
      </c>
      <c r="J1531" t="str">
        <f>VLOOKUP(Table7[[#This Row],[Customer_ID]],Table1[#All],5,FALSE)</f>
        <v>West Richard</v>
      </c>
      <c r="K1531" t="str">
        <f>VLOOKUP(Table7[[#This Row],[Customer_ID]],Table1[#All],6,FALSE)</f>
        <v>Maryland</v>
      </c>
      <c r="L1531" t="str">
        <f>VLOOKUP(Table7[[#This Row],[Customer_ID]],Table1[#All],7,FALSE)</f>
        <v>USA</v>
      </c>
      <c r="M1531" t="str">
        <f>VLOOKUP(Table7[[#This Row],[Customer_ID]],Table1[#All],8,FALSE)</f>
        <v>Platinum</v>
      </c>
      <c r="N1531" t="s">
        <v>1630</v>
      </c>
      <c r="O1531" t="str">
        <f>VLOOKUP(Table7[[#This Row],[Product_ID]],Table4_2[#All],3,FALSE)</f>
        <v>Sports</v>
      </c>
      <c r="P1531" t="str">
        <f>VLOOKUP(Table7[[#This Row],[Product_ID]],Table4_2[#All],4,FALSE)</f>
        <v>Fitness</v>
      </c>
      <c r="Q1531">
        <f>VLOOKUP(Table7[[#This Row],[Product_ID]],Table4_2[#All],5,FALSE)</f>
        <v>313.26</v>
      </c>
      <c r="R1531">
        <f>VLOOKUP(Table7[[#This Row],[Product_ID]],Table4_2[#All],6,FALSE)</f>
        <v>369</v>
      </c>
      <c r="S1531" t="s">
        <v>1813</v>
      </c>
      <c r="T1531" t="str">
        <f>VLOOKUP(Table7[[#This Row],[Store_ID]],Table5[#All],2,FALSE)</f>
        <v>Mann-Austin</v>
      </c>
      <c r="U1531" t="str">
        <f>VLOOKUP(Table7[[#This Row],[Store_ID]],Table5[#All],3,FALSE)</f>
        <v>East</v>
      </c>
      <c r="V1531" t="str">
        <f>VLOOKUP(Table7[[#This Row],[Store_ID]],Table5[#All],4,FALSE)</f>
        <v>Vasquezborough</v>
      </c>
      <c r="W1531" t="str">
        <f>VLOOKUP(Table7[[#This Row],[Store_ID]],Table5[#All],5,FALSE)</f>
        <v>Online</v>
      </c>
      <c r="X1531">
        <v>2</v>
      </c>
      <c r="Y1531">
        <v>392.45</v>
      </c>
      <c r="Z1531">
        <v>0.04</v>
      </c>
      <c r="AA1531" t="s">
        <v>1826</v>
      </c>
      <c r="AB1531">
        <v>753.50399999999991</v>
      </c>
    </row>
    <row r="1532" spans="1:28" x14ac:dyDescent="0.25">
      <c r="A1532" t="s">
        <v>3356</v>
      </c>
      <c r="B1532" s="2">
        <v>45346</v>
      </c>
      <c r="C1532" t="s">
        <v>785</v>
      </c>
      <c r="D1532" t="str">
        <f>VLOOKUP(Table7[[#This Row],[Customer_ID]],Table1[#All],2,FALSE)</f>
        <v>Laura Soto</v>
      </c>
      <c r="E1532">
        <f t="shared" si="70"/>
        <v>24</v>
      </c>
      <c r="F1532">
        <f t="shared" si="71"/>
        <v>2</v>
      </c>
      <c r="G1532">
        <f t="shared" si="72"/>
        <v>2024</v>
      </c>
      <c r="H1532">
        <f>VLOOKUP(Table7[[#This Row],[Customer_ID]],Table1[#All],3,FALSE)</f>
        <v>57</v>
      </c>
      <c r="I1532" t="str">
        <f>VLOOKUP(Table7[[#This Row],[Customer_ID]],Table1[#All],4,FALSE)</f>
        <v>Female</v>
      </c>
      <c r="J1532" t="str">
        <f>VLOOKUP(Table7[[#This Row],[Customer_ID]],Table1[#All],5,FALSE)</f>
        <v>Rodriguezton</v>
      </c>
      <c r="K1532" t="str">
        <f>VLOOKUP(Table7[[#This Row],[Customer_ID]],Table1[#All],6,FALSE)</f>
        <v>Michigan</v>
      </c>
      <c r="L1532" t="str">
        <f>VLOOKUP(Table7[[#This Row],[Customer_ID]],Table1[#All],7,FALSE)</f>
        <v>USA</v>
      </c>
      <c r="M1532" t="str">
        <f>VLOOKUP(Table7[[#This Row],[Customer_ID]],Table1[#All],8,FALSE)</f>
        <v>Platinum</v>
      </c>
      <c r="N1532" t="s">
        <v>1628</v>
      </c>
      <c r="O1532" t="str">
        <f>VLOOKUP(Table7[[#This Row],[Product_ID]],Table4_2[#All],3,FALSE)</f>
        <v>Electronics</v>
      </c>
      <c r="P1532" t="str">
        <f>VLOOKUP(Table7[[#This Row],[Product_ID]],Table4_2[#All],4,FALSE)</f>
        <v>Audio</v>
      </c>
      <c r="Q1532">
        <f>VLOOKUP(Table7[[#This Row],[Product_ID]],Table4_2[#All],5,FALSE)</f>
        <v>38.520000000000003</v>
      </c>
      <c r="R1532">
        <f>VLOOKUP(Table7[[#This Row],[Product_ID]],Table4_2[#All],6,FALSE)</f>
        <v>378</v>
      </c>
      <c r="S1532" t="s">
        <v>1799</v>
      </c>
      <c r="T1532" t="str">
        <f>VLOOKUP(Table7[[#This Row],[Store_ID]],Table5[#All],2,FALSE)</f>
        <v>Mcdonald Inc</v>
      </c>
      <c r="U1532" t="str">
        <f>VLOOKUP(Table7[[#This Row],[Store_ID]],Table5[#All],3,FALSE)</f>
        <v>South</v>
      </c>
      <c r="V1532" t="str">
        <f>VLOOKUP(Table7[[#This Row],[Store_ID]],Table5[#All],4,FALSE)</f>
        <v>Christopherland</v>
      </c>
      <c r="W1532" t="str">
        <f>VLOOKUP(Table7[[#This Row],[Store_ID]],Table5[#All],5,FALSE)</f>
        <v>Outlet</v>
      </c>
      <c r="X1532">
        <v>3</v>
      </c>
      <c r="Y1532">
        <v>62.03</v>
      </c>
      <c r="Z1532">
        <v>0.01</v>
      </c>
      <c r="AA1532" t="s">
        <v>1829</v>
      </c>
      <c r="AB1532">
        <v>184.22909999999999</v>
      </c>
    </row>
    <row r="1533" spans="1:28" x14ac:dyDescent="0.25">
      <c r="A1533" t="s">
        <v>3357</v>
      </c>
      <c r="B1533" s="2">
        <v>45613</v>
      </c>
      <c r="C1533" t="s">
        <v>332</v>
      </c>
      <c r="D1533" t="str">
        <f>VLOOKUP(Table7[[#This Row],[Customer_ID]],Table1[#All],2,FALSE)</f>
        <v>Robert Jackson</v>
      </c>
      <c r="E1533">
        <f t="shared" si="70"/>
        <v>17</v>
      </c>
      <c r="F1533">
        <f t="shared" si="71"/>
        <v>11</v>
      </c>
      <c r="G1533">
        <f t="shared" si="72"/>
        <v>2024</v>
      </c>
      <c r="H1533">
        <f>VLOOKUP(Table7[[#This Row],[Customer_ID]],Table1[#All],3,FALSE)</f>
        <v>44</v>
      </c>
      <c r="I1533" t="str">
        <f>VLOOKUP(Table7[[#This Row],[Customer_ID]],Table1[#All],4,FALSE)</f>
        <v>Female</v>
      </c>
      <c r="J1533" t="str">
        <f>VLOOKUP(Table7[[#This Row],[Customer_ID]],Table1[#All],5,FALSE)</f>
        <v>Lake Brandy</v>
      </c>
      <c r="K1533" t="str">
        <f>VLOOKUP(Table7[[#This Row],[Customer_ID]],Table1[#All],6,FALSE)</f>
        <v>Tennessee</v>
      </c>
      <c r="L1533" t="str">
        <f>VLOOKUP(Table7[[#This Row],[Customer_ID]],Table1[#All],7,FALSE)</f>
        <v>USA</v>
      </c>
      <c r="M1533" t="str">
        <f>VLOOKUP(Table7[[#This Row],[Customer_ID]],Table1[#All],8,FALSE)</f>
        <v>Platinum</v>
      </c>
      <c r="N1533" t="s">
        <v>1740</v>
      </c>
      <c r="O1533" t="str">
        <f>VLOOKUP(Table7[[#This Row],[Product_ID]],Table4_2[#All],3,FALSE)</f>
        <v>Clothing</v>
      </c>
      <c r="P1533" t="str">
        <f>VLOOKUP(Table7[[#This Row],[Product_ID]],Table4_2[#All],4,FALSE)</f>
        <v>Outerwear</v>
      </c>
      <c r="Q1533">
        <f>VLOOKUP(Table7[[#This Row],[Product_ID]],Table4_2[#All],5,FALSE)</f>
        <v>358.47</v>
      </c>
      <c r="R1533">
        <f>VLOOKUP(Table7[[#This Row],[Product_ID]],Table4_2[#All],6,FALSE)</f>
        <v>143</v>
      </c>
      <c r="S1533" t="s">
        <v>1766</v>
      </c>
      <c r="T1533" t="str">
        <f>VLOOKUP(Table7[[#This Row],[Store_ID]],Table5[#All],2,FALSE)</f>
        <v>Johnson-Wright</v>
      </c>
      <c r="U1533" t="str">
        <f>VLOOKUP(Table7[[#This Row],[Store_ID]],Table5[#All],3,FALSE)</f>
        <v>North</v>
      </c>
      <c r="V1533" t="str">
        <f>VLOOKUP(Table7[[#This Row],[Store_ID]],Table5[#All],4,FALSE)</f>
        <v>Hoodberg</v>
      </c>
      <c r="W1533" t="str">
        <f>VLOOKUP(Table7[[#This Row],[Store_ID]],Table5[#All],5,FALSE)</f>
        <v>Outlet</v>
      </c>
      <c r="X1533">
        <v>4</v>
      </c>
      <c r="Y1533">
        <v>933.73</v>
      </c>
      <c r="Z1533">
        <v>0.25</v>
      </c>
      <c r="AA1533" t="s">
        <v>1826</v>
      </c>
      <c r="AB1533">
        <v>2801.19</v>
      </c>
    </row>
    <row r="1534" spans="1:28" x14ac:dyDescent="0.25">
      <c r="A1534" t="s">
        <v>3358</v>
      </c>
      <c r="B1534" s="2">
        <v>45928</v>
      </c>
      <c r="C1534" t="s">
        <v>520</v>
      </c>
      <c r="D1534" t="str">
        <f>VLOOKUP(Table7[[#This Row],[Customer_ID]],Table1[#All],2,FALSE)</f>
        <v>Curtis Haynes</v>
      </c>
      <c r="E1534">
        <f t="shared" si="70"/>
        <v>28</v>
      </c>
      <c r="F1534">
        <f t="shared" si="71"/>
        <v>9</v>
      </c>
      <c r="G1534">
        <f t="shared" si="72"/>
        <v>2025</v>
      </c>
      <c r="H1534">
        <f>VLOOKUP(Table7[[#This Row],[Customer_ID]],Table1[#All],3,FALSE)</f>
        <v>60</v>
      </c>
      <c r="I1534" t="str">
        <f>VLOOKUP(Table7[[#This Row],[Customer_ID]],Table1[#All],4,FALSE)</f>
        <v>Female</v>
      </c>
      <c r="J1534" t="str">
        <f>VLOOKUP(Table7[[#This Row],[Customer_ID]],Table1[#All],5,FALSE)</f>
        <v>Estradaside</v>
      </c>
      <c r="K1534" t="str">
        <f>VLOOKUP(Table7[[#This Row],[Customer_ID]],Table1[#All],6,FALSE)</f>
        <v>Iowa</v>
      </c>
      <c r="L1534" t="str">
        <f>VLOOKUP(Table7[[#This Row],[Customer_ID]],Table1[#All],7,FALSE)</f>
        <v>USA</v>
      </c>
      <c r="M1534" t="str">
        <f>VLOOKUP(Table7[[#This Row],[Customer_ID]],Table1[#All],8,FALSE)</f>
        <v>Gold</v>
      </c>
      <c r="N1534" t="s">
        <v>1718</v>
      </c>
      <c r="O1534" t="str">
        <f>VLOOKUP(Table7[[#This Row],[Product_ID]],Table4_2[#All],3,FALSE)</f>
        <v>Clothing</v>
      </c>
      <c r="P1534" t="str">
        <f>VLOOKUP(Table7[[#This Row],[Product_ID]],Table4_2[#All],4,FALSE)</f>
        <v>Accessories</v>
      </c>
      <c r="Q1534">
        <f>VLOOKUP(Table7[[#This Row],[Product_ID]],Table4_2[#All],5,FALSE)</f>
        <v>119.57</v>
      </c>
      <c r="R1534">
        <f>VLOOKUP(Table7[[#This Row],[Product_ID]],Table4_2[#All],6,FALSE)</f>
        <v>210</v>
      </c>
      <c r="S1534" t="s">
        <v>1804</v>
      </c>
      <c r="T1534" t="str">
        <f>VLOOKUP(Table7[[#This Row],[Store_ID]],Table5[#All],2,FALSE)</f>
        <v>Frederick-Wright</v>
      </c>
      <c r="U1534" t="str">
        <f>VLOOKUP(Table7[[#This Row],[Store_ID]],Table5[#All],3,FALSE)</f>
        <v>West</v>
      </c>
      <c r="V1534" t="str">
        <f>VLOOKUP(Table7[[#This Row],[Store_ID]],Table5[#All],4,FALSE)</f>
        <v>New Jimmymouth</v>
      </c>
      <c r="W1534" t="str">
        <f>VLOOKUP(Table7[[#This Row],[Store_ID]],Table5[#All],5,FALSE)</f>
        <v>Flagship</v>
      </c>
      <c r="X1534">
        <v>3</v>
      </c>
      <c r="Y1534">
        <v>615.30999999999995</v>
      </c>
      <c r="Z1534">
        <v>0.14000000000000001</v>
      </c>
      <c r="AA1534" t="s">
        <v>1826</v>
      </c>
      <c r="AB1534">
        <v>1587.4998000000001</v>
      </c>
    </row>
    <row r="1535" spans="1:28" x14ac:dyDescent="0.25">
      <c r="A1535" t="s">
        <v>3359</v>
      </c>
      <c r="B1535" s="2">
        <v>45619</v>
      </c>
      <c r="C1535" t="s">
        <v>1166</v>
      </c>
      <c r="D1535" t="str">
        <f>VLOOKUP(Table7[[#This Row],[Customer_ID]],Table1[#All],2,FALSE)</f>
        <v>James Orozco</v>
      </c>
      <c r="E1535">
        <f t="shared" si="70"/>
        <v>23</v>
      </c>
      <c r="F1535">
        <f t="shared" si="71"/>
        <v>11</v>
      </c>
      <c r="G1535">
        <f t="shared" si="72"/>
        <v>2024</v>
      </c>
      <c r="H1535">
        <f>VLOOKUP(Table7[[#This Row],[Customer_ID]],Table1[#All],3,FALSE)</f>
        <v>37</v>
      </c>
      <c r="I1535" t="str">
        <f>VLOOKUP(Table7[[#This Row],[Customer_ID]],Table1[#All],4,FALSE)</f>
        <v>Female</v>
      </c>
      <c r="J1535" t="str">
        <f>VLOOKUP(Table7[[#This Row],[Customer_ID]],Table1[#All],5,FALSE)</f>
        <v>Simpsonfort</v>
      </c>
      <c r="K1535" t="str">
        <f>VLOOKUP(Table7[[#This Row],[Customer_ID]],Table1[#All],6,FALSE)</f>
        <v>Maine</v>
      </c>
      <c r="L1535" t="str">
        <f>VLOOKUP(Table7[[#This Row],[Customer_ID]],Table1[#All],7,FALSE)</f>
        <v>USA</v>
      </c>
      <c r="M1535" t="str">
        <f>VLOOKUP(Table7[[#This Row],[Customer_ID]],Table1[#All],8,FALSE)</f>
        <v>Gold</v>
      </c>
      <c r="N1535" t="s">
        <v>1666</v>
      </c>
      <c r="O1535" t="str">
        <f>VLOOKUP(Table7[[#This Row],[Product_ID]],Table4_2[#All],3,FALSE)</f>
        <v>Beauty</v>
      </c>
      <c r="P1535" t="str">
        <f>VLOOKUP(Table7[[#This Row],[Product_ID]],Table4_2[#All],4,FALSE)</f>
        <v>Haircare</v>
      </c>
      <c r="Q1535">
        <f>VLOOKUP(Table7[[#This Row],[Product_ID]],Table4_2[#All],5,FALSE)</f>
        <v>17.309999999999999</v>
      </c>
      <c r="R1535">
        <f>VLOOKUP(Table7[[#This Row],[Product_ID]],Table4_2[#All],6,FALSE)</f>
        <v>399</v>
      </c>
      <c r="S1535" t="s">
        <v>1810</v>
      </c>
      <c r="T1535" t="str">
        <f>VLOOKUP(Table7[[#This Row],[Store_ID]],Table5[#All],2,FALSE)</f>
        <v>Guerrero-Schmitt</v>
      </c>
      <c r="U1535" t="str">
        <f>VLOOKUP(Table7[[#This Row],[Store_ID]],Table5[#All],3,FALSE)</f>
        <v>East</v>
      </c>
      <c r="V1535" t="str">
        <f>VLOOKUP(Table7[[#This Row],[Store_ID]],Table5[#All],4,FALSE)</f>
        <v>East Stevechester</v>
      </c>
      <c r="W1535" t="str">
        <f>VLOOKUP(Table7[[#This Row],[Store_ID]],Table5[#All],5,FALSE)</f>
        <v>Flagship</v>
      </c>
      <c r="X1535">
        <v>4</v>
      </c>
      <c r="Y1535">
        <v>790.38</v>
      </c>
      <c r="Z1535">
        <v>0.22</v>
      </c>
      <c r="AA1535" t="s">
        <v>1829</v>
      </c>
      <c r="AB1535">
        <v>2465.9856</v>
      </c>
    </row>
    <row r="1536" spans="1:28" x14ac:dyDescent="0.25">
      <c r="A1536" t="s">
        <v>3360</v>
      </c>
      <c r="B1536" s="2">
        <v>45533</v>
      </c>
      <c r="C1536" t="s">
        <v>857</v>
      </c>
      <c r="D1536" t="str">
        <f>VLOOKUP(Table7[[#This Row],[Customer_ID]],Table1[#All],2,FALSE)</f>
        <v>Tyrone Olson</v>
      </c>
      <c r="E1536">
        <f t="shared" si="70"/>
        <v>29</v>
      </c>
      <c r="F1536">
        <f t="shared" si="71"/>
        <v>8</v>
      </c>
      <c r="G1536">
        <f t="shared" si="72"/>
        <v>2024</v>
      </c>
      <c r="H1536">
        <f>VLOOKUP(Table7[[#This Row],[Customer_ID]],Table1[#All],3,FALSE)</f>
        <v>45</v>
      </c>
      <c r="I1536" t="str">
        <f>VLOOKUP(Table7[[#This Row],[Customer_ID]],Table1[#All],4,FALSE)</f>
        <v>Female</v>
      </c>
      <c r="J1536" t="str">
        <f>VLOOKUP(Table7[[#This Row],[Customer_ID]],Table1[#All],5,FALSE)</f>
        <v>Emilytown</v>
      </c>
      <c r="K1536" t="str">
        <f>VLOOKUP(Table7[[#This Row],[Customer_ID]],Table1[#All],6,FALSE)</f>
        <v>California</v>
      </c>
      <c r="L1536" t="str">
        <f>VLOOKUP(Table7[[#This Row],[Customer_ID]],Table1[#All],7,FALSE)</f>
        <v>USA</v>
      </c>
      <c r="M1536" t="str">
        <f>VLOOKUP(Table7[[#This Row],[Customer_ID]],Table1[#All],8,FALSE)</f>
        <v>Silver</v>
      </c>
      <c r="N1536" t="s">
        <v>1666</v>
      </c>
      <c r="O1536" t="str">
        <f>VLOOKUP(Table7[[#This Row],[Product_ID]],Table4_2[#All],3,FALSE)</f>
        <v>Beauty</v>
      </c>
      <c r="P1536" t="str">
        <f>VLOOKUP(Table7[[#This Row],[Product_ID]],Table4_2[#All],4,FALSE)</f>
        <v>Haircare</v>
      </c>
      <c r="Q1536">
        <f>VLOOKUP(Table7[[#This Row],[Product_ID]],Table4_2[#All],5,FALSE)</f>
        <v>17.309999999999999</v>
      </c>
      <c r="R1536">
        <f>VLOOKUP(Table7[[#This Row],[Product_ID]],Table4_2[#All],6,FALSE)</f>
        <v>399</v>
      </c>
      <c r="S1536" t="s">
        <v>1807</v>
      </c>
      <c r="T1536" t="str">
        <f>VLOOKUP(Table7[[#This Row],[Store_ID]],Table5[#All],2,FALSE)</f>
        <v>Holloway Ltd</v>
      </c>
      <c r="U1536" t="str">
        <f>VLOOKUP(Table7[[#This Row],[Store_ID]],Table5[#All],3,FALSE)</f>
        <v>North</v>
      </c>
      <c r="V1536" t="str">
        <f>VLOOKUP(Table7[[#This Row],[Store_ID]],Table5[#All],4,FALSE)</f>
        <v>Bensonhaven</v>
      </c>
      <c r="W1536" t="str">
        <f>VLOOKUP(Table7[[#This Row],[Store_ID]],Table5[#All],5,FALSE)</f>
        <v>Flagship</v>
      </c>
      <c r="X1536">
        <v>2</v>
      </c>
      <c r="Y1536">
        <v>102.85</v>
      </c>
      <c r="Z1536">
        <v>0.08</v>
      </c>
      <c r="AA1536" t="s">
        <v>1826</v>
      </c>
      <c r="AB1536">
        <v>189.244</v>
      </c>
    </row>
    <row r="1537" spans="1:28" x14ac:dyDescent="0.25">
      <c r="A1537" t="s">
        <v>3361</v>
      </c>
      <c r="B1537" s="2">
        <v>45781</v>
      </c>
      <c r="C1537" t="s">
        <v>153</v>
      </c>
      <c r="D1537" t="str">
        <f>VLOOKUP(Table7[[#This Row],[Customer_ID]],Table1[#All],2,FALSE)</f>
        <v>Tonya Reynolds</v>
      </c>
      <c r="E1537">
        <f t="shared" si="70"/>
        <v>4</v>
      </c>
      <c r="F1537">
        <f t="shared" si="71"/>
        <v>5</v>
      </c>
      <c r="G1537">
        <f t="shared" si="72"/>
        <v>2025</v>
      </c>
      <c r="H1537">
        <f>VLOOKUP(Table7[[#This Row],[Customer_ID]],Table1[#All],3,FALSE)</f>
        <v>55</v>
      </c>
      <c r="I1537" t="str">
        <f>VLOOKUP(Table7[[#This Row],[Customer_ID]],Table1[#All],4,FALSE)</f>
        <v>Female</v>
      </c>
      <c r="J1537" t="str">
        <f>VLOOKUP(Table7[[#This Row],[Customer_ID]],Table1[#All],5,FALSE)</f>
        <v>Darleneton</v>
      </c>
      <c r="K1537" t="str">
        <f>VLOOKUP(Table7[[#This Row],[Customer_ID]],Table1[#All],6,FALSE)</f>
        <v>Michigan</v>
      </c>
      <c r="L1537" t="str">
        <f>VLOOKUP(Table7[[#This Row],[Customer_ID]],Table1[#All],7,FALSE)</f>
        <v>USA</v>
      </c>
      <c r="M1537" t="str">
        <f>VLOOKUP(Table7[[#This Row],[Customer_ID]],Table1[#All],8,FALSE)</f>
        <v>Gold</v>
      </c>
      <c r="N1537" t="s">
        <v>1570</v>
      </c>
      <c r="O1537" t="str">
        <f>VLOOKUP(Table7[[#This Row],[Product_ID]],Table4_2[#All],3,FALSE)</f>
        <v>Electronics</v>
      </c>
      <c r="P1537" t="str">
        <f>VLOOKUP(Table7[[#This Row],[Product_ID]],Table4_2[#All],4,FALSE)</f>
        <v>Accessories</v>
      </c>
      <c r="Q1537">
        <f>VLOOKUP(Table7[[#This Row],[Product_ID]],Table4_2[#All],5,FALSE)</f>
        <v>449.4</v>
      </c>
      <c r="R1537">
        <f>VLOOKUP(Table7[[#This Row],[Product_ID]],Table4_2[#All],6,FALSE)</f>
        <v>274.7</v>
      </c>
      <c r="S1537" t="s">
        <v>1804</v>
      </c>
      <c r="T1537" t="str">
        <f>VLOOKUP(Table7[[#This Row],[Store_ID]],Table5[#All],2,FALSE)</f>
        <v>Frederick-Wright</v>
      </c>
      <c r="U1537" t="str">
        <f>VLOOKUP(Table7[[#This Row],[Store_ID]],Table5[#All],3,FALSE)</f>
        <v>West</v>
      </c>
      <c r="V1537" t="str">
        <f>VLOOKUP(Table7[[#This Row],[Store_ID]],Table5[#All],4,FALSE)</f>
        <v>New Jimmymouth</v>
      </c>
      <c r="W1537" t="str">
        <f>VLOOKUP(Table7[[#This Row],[Store_ID]],Table5[#All],5,FALSE)</f>
        <v>Flagship</v>
      </c>
      <c r="X1537">
        <v>3</v>
      </c>
      <c r="Y1537">
        <v>866.78</v>
      </c>
      <c r="Z1537">
        <v>0.27</v>
      </c>
      <c r="AA1537" t="s">
        <v>1826</v>
      </c>
      <c r="AB1537">
        <v>1898.2482</v>
      </c>
    </row>
    <row r="1538" spans="1:28" x14ac:dyDescent="0.25">
      <c r="A1538" t="s">
        <v>3362</v>
      </c>
      <c r="B1538" s="2">
        <v>45378</v>
      </c>
      <c r="C1538" t="s">
        <v>678</v>
      </c>
      <c r="D1538" t="str">
        <f>VLOOKUP(Table7[[#This Row],[Customer_ID]],Table1[#All],2,FALSE)</f>
        <v>John Perez</v>
      </c>
      <c r="E1538">
        <f t="shared" ref="E1538:E1601" si="73">DAY(B1538)</f>
        <v>27</v>
      </c>
      <c r="F1538">
        <f t="shared" ref="F1538:F1601" si="74">MONTH(B1538)</f>
        <v>3</v>
      </c>
      <c r="G1538">
        <f t="shared" ref="G1538:G1601" si="75">YEAR(B1538)</f>
        <v>2024</v>
      </c>
      <c r="H1538">
        <f>VLOOKUP(Table7[[#This Row],[Customer_ID]],Table1[#All],3,FALSE)</f>
        <v>54</v>
      </c>
      <c r="I1538" t="str">
        <f>VLOOKUP(Table7[[#This Row],[Customer_ID]],Table1[#All],4,FALSE)</f>
        <v>Male</v>
      </c>
      <c r="J1538" t="str">
        <f>VLOOKUP(Table7[[#This Row],[Customer_ID]],Table1[#All],5,FALSE)</f>
        <v>Kathrynview</v>
      </c>
      <c r="K1538" t="str">
        <f>VLOOKUP(Table7[[#This Row],[Customer_ID]],Table1[#All],6,FALSE)</f>
        <v>Louisiana</v>
      </c>
      <c r="L1538" t="str">
        <f>VLOOKUP(Table7[[#This Row],[Customer_ID]],Table1[#All],7,FALSE)</f>
        <v>USA</v>
      </c>
      <c r="M1538" t="str">
        <f>VLOOKUP(Table7[[#This Row],[Customer_ID]],Table1[#All],8,FALSE)</f>
        <v>Platinum</v>
      </c>
      <c r="N1538" t="s">
        <v>1704</v>
      </c>
      <c r="O1538" t="str">
        <f>VLOOKUP(Table7[[#This Row],[Product_ID]],Table4_2[#All],3,FALSE)</f>
        <v>Home</v>
      </c>
      <c r="P1538" t="str">
        <f>VLOOKUP(Table7[[#This Row],[Product_ID]],Table4_2[#All],4,FALSE)</f>
        <v>Decor</v>
      </c>
      <c r="Q1538">
        <f>VLOOKUP(Table7[[#This Row],[Product_ID]],Table4_2[#All],5,FALSE)</f>
        <v>325.26</v>
      </c>
      <c r="R1538">
        <f>VLOOKUP(Table7[[#This Row],[Product_ID]],Table4_2[#All],6,FALSE)</f>
        <v>400</v>
      </c>
      <c r="S1538" t="s">
        <v>1804</v>
      </c>
      <c r="T1538" t="str">
        <f>VLOOKUP(Table7[[#This Row],[Store_ID]],Table5[#All],2,FALSE)</f>
        <v>Frederick-Wright</v>
      </c>
      <c r="U1538" t="str">
        <f>VLOOKUP(Table7[[#This Row],[Store_ID]],Table5[#All],3,FALSE)</f>
        <v>West</v>
      </c>
      <c r="V1538" t="str">
        <f>VLOOKUP(Table7[[#This Row],[Store_ID]],Table5[#All],4,FALSE)</f>
        <v>New Jimmymouth</v>
      </c>
      <c r="W1538" t="str">
        <f>VLOOKUP(Table7[[#This Row],[Store_ID]],Table5[#All],5,FALSE)</f>
        <v>Flagship</v>
      </c>
      <c r="X1538">
        <v>3</v>
      </c>
      <c r="Y1538">
        <v>392.84</v>
      </c>
      <c r="Z1538">
        <v>0.27</v>
      </c>
      <c r="AA1538" t="s">
        <v>1826</v>
      </c>
      <c r="AB1538">
        <v>860.31959999999992</v>
      </c>
    </row>
    <row r="1539" spans="1:28" x14ac:dyDescent="0.25">
      <c r="A1539" t="s">
        <v>3363</v>
      </c>
      <c r="B1539" s="2">
        <v>45688</v>
      </c>
      <c r="C1539" t="s">
        <v>1017</v>
      </c>
      <c r="D1539" t="str">
        <f>VLOOKUP(Table7[[#This Row],[Customer_ID]],Table1[#All],2,FALSE)</f>
        <v>Kristy Dunlap</v>
      </c>
      <c r="E1539">
        <f t="shared" si="73"/>
        <v>31</v>
      </c>
      <c r="F1539">
        <f t="shared" si="74"/>
        <v>1</v>
      </c>
      <c r="G1539">
        <f t="shared" si="75"/>
        <v>2025</v>
      </c>
      <c r="H1539">
        <f>VLOOKUP(Table7[[#This Row],[Customer_ID]],Table1[#All],3,FALSE)</f>
        <v>64</v>
      </c>
      <c r="I1539" t="str">
        <f>VLOOKUP(Table7[[#This Row],[Customer_ID]],Table1[#All],4,FALSE)</f>
        <v>Female</v>
      </c>
      <c r="J1539" t="str">
        <f>VLOOKUP(Table7[[#This Row],[Customer_ID]],Table1[#All],5,FALSE)</f>
        <v>Whiteport</v>
      </c>
      <c r="K1539" t="str">
        <f>VLOOKUP(Table7[[#This Row],[Customer_ID]],Table1[#All],6,FALSE)</f>
        <v>North Carolina</v>
      </c>
      <c r="L1539" t="str">
        <f>VLOOKUP(Table7[[#This Row],[Customer_ID]],Table1[#All],7,FALSE)</f>
        <v>USA</v>
      </c>
      <c r="M1539" t="str">
        <f>VLOOKUP(Table7[[#This Row],[Customer_ID]],Table1[#All],8,FALSE)</f>
        <v>Platinum</v>
      </c>
      <c r="N1539" t="s">
        <v>1565</v>
      </c>
      <c r="O1539" t="str">
        <f>VLOOKUP(Table7[[#This Row],[Product_ID]],Table4_2[#All],3,FALSE)</f>
        <v>Sports</v>
      </c>
      <c r="P1539" t="str">
        <f>VLOOKUP(Table7[[#This Row],[Product_ID]],Table4_2[#All],4,FALSE)</f>
        <v>Fitness</v>
      </c>
      <c r="Q1539">
        <f>VLOOKUP(Table7[[#This Row],[Product_ID]],Table4_2[#All],5,FALSE)</f>
        <v>495.72</v>
      </c>
      <c r="R1539">
        <f>VLOOKUP(Table7[[#This Row],[Product_ID]],Table4_2[#All],6,FALSE)</f>
        <v>323</v>
      </c>
      <c r="S1539" t="s">
        <v>1773</v>
      </c>
      <c r="T1539" t="str">
        <f>VLOOKUP(Table7[[#This Row],[Store_ID]],Table5[#All],2,FALSE)</f>
        <v>Gray Ltd</v>
      </c>
      <c r="U1539" t="str">
        <f>VLOOKUP(Table7[[#This Row],[Store_ID]],Table5[#All],3,FALSE)</f>
        <v>North</v>
      </c>
      <c r="V1539" t="str">
        <f>VLOOKUP(Table7[[#This Row],[Store_ID]],Table5[#All],4,FALSE)</f>
        <v>New Michaelchester</v>
      </c>
      <c r="W1539" t="str">
        <f>VLOOKUP(Table7[[#This Row],[Store_ID]],Table5[#All],5,FALSE)</f>
        <v>Outlet</v>
      </c>
      <c r="X1539">
        <v>2</v>
      </c>
      <c r="Y1539">
        <v>753.1</v>
      </c>
      <c r="Z1539">
        <v>0.19</v>
      </c>
      <c r="AA1539" t="s">
        <v>1826</v>
      </c>
      <c r="AB1539">
        <v>1220.0219999999999</v>
      </c>
    </row>
    <row r="1540" spans="1:28" x14ac:dyDescent="0.25">
      <c r="A1540" t="s">
        <v>3364</v>
      </c>
      <c r="B1540" s="2">
        <v>45927</v>
      </c>
      <c r="C1540" t="s">
        <v>40</v>
      </c>
      <c r="D1540" t="str">
        <f>VLOOKUP(Table7[[#This Row],[Customer_ID]],Table1[#All],2,FALSE)</f>
        <v>Daniel Boyd</v>
      </c>
      <c r="E1540">
        <f t="shared" si="73"/>
        <v>27</v>
      </c>
      <c r="F1540">
        <f t="shared" si="74"/>
        <v>9</v>
      </c>
      <c r="G1540">
        <f t="shared" si="75"/>
        <v>2025</v>
      </c>
      <c r="H1540">
        <f>VLOOKUP(Table7[[#This Row],[Customer_ID]],Table1[#All],3,FALSE)</f>
        <v>29</v>
      </c>
      <c r="I1540" t="str">
        <f>VLOOKUP(Table7[[#This Row],[Customer_ID]],Table1[#All],4,FALSE)</f>
        <v>Female</v>
      </c>
      <c r="J1540" t="str">
        <f>VLOOKUP(Table7[[#This Row],[Customer_ID]],Table1[#All],5,FALSE)</f>
        <v>West Pamelafurt</v>
      </c>
      <c r="K1540" t="str">
        <f>VLOOKUP(Table7[[#This Row],[Customer_ID]],Table1[#All],6,FALSE)</f>
        <v>West Virginia</v>
      </c>
      <c r="L1540" t="str">
        <f>VLOOKUP(Table7[[#This Row],[Customer_ID]],Table1[#All],7,FALSE)</f>
        <v>USA</v>
      </c>
      <c r="M1540" t="str">
        <f>VLOOKUP(Table7[[#This Row],[Customer_ID]],Table1[#All],8,FALSE)</f>
        <v>Bronze</v>
      </c>
      <c r="N1540" t="s">
        <v>1656</v>
      </c>
      <c r="O1540" t="str">
        <f>VLOOKUP(Table7[[#This Row],[Product_ID]],Table4_2[#All],3,FALSE)</f>
        <v>Sports</v>
      </c>
      <c r="P1540" t="str">
        <f>VLOOKUP(Table7[[#This Row],[Product_ID]],Table4_2[#All],4,FALSE)</f>
        <v>Accessories</v>
      </c>
      <c r="Q1540">
        <f>VLOOKUP(Table7[[#This Row],[Product_ID]],Table4_2[#All],5,FALSE)</f>
        <v>434.84</v>
      </c>
      <c r="R1540">
        <f>VLOOKUP(Table7[[#This Row],[Product_ID]],Table4_2[#All],6,FALSE)</f>
        <v>185</v>
      </c>
      <c r="S1540" t="s">
        <v>1807</v>
      </c>
      <c r="T1540" t="str">
        <f>VLOOKUP(Table7[[#This Row],[Store_ID]],Table5[#All],2,FALSE)</f>
        <v>Holloway Ltd</v>
      </c>
      <c r="U1540" t="str">
        <f>VLOOKUP(Table7[[#This Row],[Store_ID]],Table5[#All],3,FALSE)</f>
        <v>North</v>
      </c>
      <c r="V1540" t="str">
        <f>VLOOKUP(Table7[[#This Row],[Store_ID]],Table5[#All],4,FALSE)</f>
        <v>Bensonhaven</v>
      </c>
      <c r="W1540" t="str">
        <f>VLOOKUP(Table7[[#This Row],[Store_ID]],Table5[#All],5,FALSE)</f>
        <v>Flagship</v>
      </c>
      <c r="X1540">
        <v>2</v>
      </c>
      <c r="Y1540">
        <v>700.91</v>
      </c>
      <c r="Z1540">
        <v>0.1</v>
      </c>
      <c r="AA1540" t="s">
        <v>1826</v>
      </c>
      <c r="AB1540">
        <v>1261.6379999999999</v>
      </c>
    </row>
    <row r="1541" spans="1:28" x14ac:dyDescent="0.25">
      <c r="A1541" t="s">
        <v>3365</v>
      </c>
      <c r="B1541" s="2">
        <v>45775</v>
      </c>
      <c r="C1541" t="s">
        <v>264</v>
      </c>
      <c r="D1541" t="str">
        <f>VLOOKUP(Table7[[#This Row],[Customer_ID]],Table1[#All],2,FALSE)</f>
        <v>Tonya Burch</v>
      </c>
      <c r="E1541">
        <f t="shared" si="73"/>
        <v>28</v>
      </c>
      <c r="F1541">
        <f t="shared" si="74"/>
        <v>4</v>
      </c>
      <c r="G1541">
        <f t="shared" si="75"/>
        <v>2025</v>
      </c>
      <c r="H1541">
        <f>VLOOKUP(Table7[[#This Row],[Customer_ID]],Table1[#All],3,FALSE)</f>
        <v>39</v>
      </c>
      <c r="I1541" t="str">
        <f>VLOOKUP(Table7[[#This Row],[Customer_ID]],Table1[#All],4,FALSE)</f>
        <v>Female</v>
      </c>
      <c r="J1541" t="str">
        <f>VLOOKUP(Table7[[#This Row],[Customer_ID]],Table1[#All],5,FALSE)</f>
        <v>Olsonhaven</v>
      </c>
      <c r="K1541" t="str">
        <f>VLOOKUP(Table7[[#This Row],[Customer_ID]],Table1[#All],6,FALSE)</f>
        <v>Iowa</v>
      </c>
      <c r="L1541" t="str">
        <f>VLOOKUP(Table7[[#This Row],[Customer_ID]],Table1[#All],7,FALSE)</f>
        <v>USA</v>
      </c>
      <c r="M1541" t="str">
        <f>VLOOKUP(Table7[[#This Row],[Customer_ID]],Table1[#All],8,FALSE)</f>
        <v>Gold</v>
      </c>
      <c r="N1541" t="s">
        <v>1578</v>
      </c>
      <c r="O1541" t="str">
        <f>VLOOKUP(Table7[[#This Row],[Product_ID]],Table4_2[#All],3,FALSE)</f>
        <v>Electronics</v>
      </c>
      <c r="P1541" t="str">
        <f>VLOOKUP(Table7[[#This Row],[Product_ID]],Table4_2[#All],4,FALSE)</f>
        <v>Appliances</v>
      </c>
      <c r="Q1541">
        <f>VLOOKUP(Table7[[#This Row],[Product_ID]],Table4_2[#All],5,FALSE)</f>
        <v>465.34</v>
      </c>
      <c r="R1541">
        <f>VLOOKUP(Table7[[#This Row],[Product_ID]],Table4_2[#All],6,FALSE)</f>
        <v>301</v>
      </c>
      <c r="S1541" t="s">
        <v>1794</v>
      </c>
      <c r="T1541" t="str">
        <f>VLOOKUP(Table7[[#This Row],[Store_ID]],Table5[#All],2,FALSE)</f>
        <v>Thomas, Bridges and Harris</v>
      </c>
      <c r="U1541" t="str">
        <f>VLOOKUP(Table7[[#This Row],[Store_ID]],Table5[#All],3,FALSE)</f>
        <v>North</v>
      </c>
      <c r="V1541" t="str">
        <f>VLOOKUP(Table7[[#This Row],[Store_ID]],Table5[#All],4,FALSE)</f>
        <v>Sabrinatown</v>
      </c>
      <c r="W1541" t="str">
        <f>VLOOKUP(Table7[[#This Row],[Store_ID]],Table5[#All],5,FALSE)</f>
        <v>Online</v>
      </c>
      <c r="X1541">
        <v>4</v>
      </c>
      <c r="Y1541">
        <v>935.98</v>
      </c>
      <c r="Z1541">
        <v>0.11</v>
      </c>
      <c r="AA1541" t="s">
        <v>1826</v>
      </c>
      <c r="AB1541">
        <v>3332.0888</v>
      </c>
    </row>
    <row r="1542" spans="1:28" x14ac:dyDescent="0.25">
      <c r="A1542" t="s">
        <v>3366</v>
      </c>
      <c r="B1542" s="2">
        <v>45849</v>
      </c>
      <c r="C1542" t="s">
        <v>1492</v>
      </c>
      <c r="D1542" t="str">
        <f>VLOOKUP(Table7[[#This Row],[Customer_ID]],Table1[#All],2,FALSE)</f>
        <v>Sara Ingram</v>
      </c>
      <c r="E1542">
        <f t="shared" si="73"/>
        <v>11</v>
      </c>
      <c r="F1542">
        <f t="shared" si="74"/>
        <v>7</v>
      </c>
      <c r="G1542">
        <f t="shared" si="75"/>
        <v>2025</v>
      </c>
      <c r="H1542">
        <f>VLOOKUP(Table7[[#This Row],[Customer_ID]],Table1[#All],3,FALSE)</f>
        <v>46</v>
      </c>
      <c r="I1542" t="str">
        <f>VLOOKUP(Table7[[#This Row],[Customer_ID]],Table1[#All],4,FALSE)</f>
        <v>Female</v>
      </c>
      <c r="J1542" t="str">
        <f>VLOOKUP(Table7[[#This Row],[Customer_ID]],Table1[#All],5,FALSE)</f>
        <v>East Dillonview</v>
      </c>
      <c r="K1542" t="str">
        <f>VLOOKUP(Table7[[#This Row],[Customer_ID]],Table1[#All],6,FALSE)</f>
        <v>Virginia</v>
      </c>
      <c r="L1542" t="str">
        <f>VLOOKUP(Table7[[#This Row],[Customer_ID]],Table1[#All],7,FALSE)</f>
        <v>USA</v>
      </c>
      <c r="M1542" t="str">
        <f>VLOOKUP(Table7[[#This Row],[Customer_ID]],Table1[#All],8,FALSE)</f>
        <v>Bronze</v>
      </c>
      <c r="N1542" t="s">
        <v>1700</v>
      </c>
      <c r="O1542" t="str">
        <f>VLOOKUP(Table7[[#This Row],[Product_ID]],Table4_2[#All],3,FALSE)</f>
        <v>Electronics</v>
      </c>
      <c r="P1542" t="str">
        <f>VLOOKUP(Table7[[#This Row],[Product_ID]],Table4_2[#All],4,FALSE)</f>
        <v>Computer</v>
      </c>
      <c r="Q1542">
        <f>VLOOKUP(Table7[[#This Row],[Product_ID]],Table4_2[#All],5,FALSE)</f>
        <v>392.89</v>
      </c>
      <c r="R1542">
        <f>VLOOKUP(Table7[[#This Row],[Product_ID]],Table4_2[#All],6,FALSE)</f>
        <v>320</v>
      </c>
      <c r="S1542" t="s">
        <v>1804</v>
      </c>
      <c r="T1542" t="str">
        <f>VLOOKUP(Table7[[#This Row],[Store_ID]],Table5[#All],2,FALSE)</f>
        <v>Frederick-Wright</v>
      </c>
      <c r="U1542" t="str">
        <f>VLOOKUP(Table7[[#This Row],[Store_ID]],Table5[#All],3,FALSE)</f>
        <v>West</v>
      </c>
      <c r="V1542" t="str">
        <f>VLOOKUP(Table7[[#This Row],[Store_ID]],Table5[#All],4,FALSE)</f>
        <v>New Jimmymouth</v>
      </c>
      <c r="W1542" t="str">
        <f>VLOOKUP(Table7[[#This Row],[Store_ID]],Table5[#All],5,FALSE)</f>
        <v>Flagship</v>
      </c>
      <c r="X1542">
        <v>1</v>
      </c>
      <c r="Y1542">
        <v>539.9</v>
      </c>
      <c r="Z1542">
        <v>7.0000000000000007E-2</v>
      </c>
      <c r="AA1542" t="s">
        <v>1824</v>
      </c>
      <c r="AB1542">
        <v>502.10700000000003</v>
      </c>
    </row>
    <row r="1543" spans="1:28" x14ac:dyDescent="0.25">
      <c r="A1543" t="s">
        <v>3367</v>
      </c>
      <c r="B1543" s="2">
        <v>45573</v>
      </c>
      <c r="C1543" t="s">
        <v>568</v>
      </c>
      <c r="D1543" t="str">
        <f>VLOOKUP(Table7[[#This Row],[Customer_ID]],Table1[#All],2,FALSE)</f>
        <v>Amy Wilson</v>
      </c>
      <c r="E1543">
        <f t="shared" si="73"/>
        <v>8</v>
      </c>
      <c r="F1543">
        <f t="shared" si="74"/>
        <v>10</v>
      </c>
      <c r="G1543">
        <f t="shared" si="75"/>
        <v>2024</v>
      </c>
      <c r="H1543">
        <f>VLOOKUP(Table7[[#This Row],[Customer_ID]],Table1[#All],3,FALSE)</f>
        <v>44</v>
      </c>
      <c r="I1543" t="str">
        <f>VLOOKUP(Table7[[#This Row],[Customer_ID]],Table1[#All],4,FALSE)</f>
        <v>Female</v>
      </c>
      <c r="J1543" t="str">
        <f>VLOOKUP(Table7[[#This Row],[Customer_ID]],Table1[#All],5,FALSE)</f>
        <v>Morrisburgh</v>
      </c>
      <c r="K1543" t="str">
        <f>VLOOKUP(Table7[[#This Row],[Customer_ID]],Table1[#All],6,FALSE)</f>
        <v>Indiana</v>
      </c>
      <c r="L1543" t="str">
        <f>VLOOKUP(Table7[[#This Row],[Customer_ID]],Table1[#All],7,FALSE)</f>
        <v>USA</v>
      </c>
      <c r="M1543" t="str">
        <f>VLOOKUP(Table7[[#This Row],[Customer_ID]],Table1[#All],8,FALSE)</f>
        <v>Platinum</v>
      </c>
      <c r="N1543" t="s">
        <v>1628</v>
      </c>
      <c r="O1543" t="str">
        <f>VLOOKUP(Table7[[#This Row],[Product_ID]],Table4_2[#All],3,FALSE)</f>
        <v>Electronics</v>
      </c>
      <c r="P1543" t="str">
        <f>VLOOKUP(Table7[[#This Row],[Product_ID]],Table4_2[#All],4,FALSE)</f>
        <v>Audio</v>
      </c>
      <c r="Q1543">
        <f>VLOOKUP(Table7[[#This Row],[Product_ID]],Table4_2[#All],5,FALSE)</f>
        <v>38.520000000000003</v>
      </c>
      <c r="R1543">
        <f>VLOOKUP(Table7[[#This Row],[Product_ID]],Table4_2[#All],6,FALSE)</f>
        <v>378</v>
      </c>
      <c r="S1543" t="s">
        <v>1776</v>
      </c>
      <c r="T1543" t="str">
        <f>VLOOKUP(Table7[[#This Row],[Store_ID]],Table5[#All],2,FALSE)</f>
        <v>Benson-Elliott</v>
      </c>
      <c r="U1543" t="str">
        <f>VLOOKUP(Table7[[#This Row],[Store_ID]],Table5[#All],3,FALSE)</f>
        <v>East</v>
      </c>
      <c r="V1543" t="str">
        <f>VLOOKUP(Table7[[#This Row],[Store_ID]],Table5[#All],4,FALSE)</f>
        <v>Port Josephberg</v>
      </c>
      <c r="W1543" t="str">
        <f>VLOOKUP(Table7[[#This Row],[Store_ID]],Table5[#All],5,FALSE)</f>
        <v>Online</v>
      </c>
      <c r="X1543">
        <v>1</v>
      </c>
      <c r="Y1543">
        <v>312.81</v>
      </c>
      <c r="Z1543">
        <v>0.14000000000000001</v>
      </c>
      <c r="AA1543" t="s">
        <v>1826</v>
      </c>
      <c r="AB1543">
        <v>269.01659999999998</v>
      </c>
    </row>
    <row r="1544" spans="1:28" x14ac:dyDescent="0.25">
      <c r="A1544" t="s">
        <v>3368</v>
      </c>
      <c r="B1544" s="2">
        <v>45356</v>
      </c>
      <c r="C1544" t="s">
        <v>797</v>
      </c>
      <c r="D1544" t="str">
        <f>VLOOKUP(Table7[[#This Row],[Customer_ID]],Table1[#All],2,FALSE)</f>
        <v>Lauren George</v>
      </c>
      <c r="E1544">
        <f t="shared" si="73"/>
        <v>5</v>
      </c>
      <c r="F1544">
        <f t="shared" si="74"/>
        <v>3</v>
      </c>
      <c r="G1544">
        <f t="shared" si="75"/>
        <v>2024</v>
      </c>
      <c r="H1544">
        <f>VLOOKUP(Table7[[#This Row],[Customer_ID]],Table1[#All],3,FALSE)</f>
        <v>41</v>
      </c>
      <c r="I1544" t="str">
        <f>VLOOKUP(Table7[[#This Row],[Customer_ID]],Table1[#All],4,FALSE)</f>
        <v>Female</v>
      </c>
      <c r="J1544" t="str">
        <f>VLOOKUP(Table7[[#This Row],[Customer_ID]],Table1[#All],5,FALSE)</f>
        <v>Garciamouth</v>
      </c>
      <c r="K1544" t="str">
        <f>VLOOKUP(Table7[[#This Row],[Customer_ID]],Table1[#All],6,FALSE)</f>
        <v>New York</v>
      </c>
      <c r="L1544" t="str">
        <f>VLOOKUP(Table7[[#This Row],[Customer_ID]],Table1[#All],7,FALSE)</f>
        <v>USA</v>
      </c>
      <c r="M1544" t="str">
        <f>VLOOKUP(Table7[[#This Row],[Customer_ID]],Table1[#All],8,FALSE)</f>
        <v>Gold</v>
      </c>
      <c r="N1544" t="s">
        <v>1644</v>
      </c>
      <c r="O1544" t="str">
        <f>VLOOKUP(Table7[[#This Row],[Product_ID]],Table4_2[#All],3,FALSE)</f>
        <v>Electronics</v>
      </c>
      <c r="P1544" t="str">
        <f>VLOOKUP(Table7[[#This Row],[Product_ID]],Table4_2[#All],4,FALSE)</f>
        <v>Accessories</v>
      </c>
      <c r="Q1544">
        <f>VLOOKUP(Table7[[#This Row],[Product_ID]],Table4_2[#All],5,FALSE)</f>
        <v>177.98</v>
      </c>
      <c r="R1544">
        <f>VLOOKUP(Table7[[#This Row],[Product_ID]],Table4_2[#All],6,FALSE)</f>
        <v>103</v>
      </c>
      <c r="S1544" t="s">
        <v>1779</v>
      </c>
      <c r="T1544" t="str">
        <f>VLOOKUP(Table7[[#This Row],[Store_ID]],Table5[#All],2,FALSE)</f>
        <v>Martinez-Mullins</v>
      </c>
      <c r="U1544" t="str">
        <f>VLOOKUP(Table7[[#This Row],[Store_ID]],Table5[#All],3,FALSE)</f>
        <v>South</v>
      </c>
      <c r="V1544" t="str">
        <f>VLOOKUP(Table7[[#This Row],[Store_ID]],Table5[#All],4,FALSE)</f>
        <v>Williamsfurt</v>
      </c>
      <c r="W1544" t="str">
        <f>VLOOKUP(Table7[[#This Row],[Store_ID]],Table5[#All],5,FALSE)</f>
        <v>Online</v>
      </c>
      <c r="X1544">
        <v>3</v>
      </c>
      <c r="Y1544">
        <v>855.96</v>
      </c>
      <c r="Z1544">
        <v>0.28999999999999998</v>
      </c>
      <c r="AA1544" t="s">
        <v>1829</v>
      </c>
      <c r="AB1544">
        <v>1823.1948</v>
      </c>
    </row>
    <row r="1545" spans="1:28" x14ac:dyDescent="0.25">
      <c r="A1545" t="s">
        <v>3369</v>
      </c>
      <c r="B1545" s="2">
        <v>45326</v>
      </c>
      <c r="C1545" t="s">
        <v>1112</v>
      </c>
      <c r="D1545" t="str">
        <f>VLOOKUP(Table7[[#This Row],[Customer_ID]],Table1[#All],2,FALSE)</f>
        <v>Carlos Flores</v>
      </c>
      <c r="E1545">
        <f t="shared" si="73"/>
        <v>4</v>
      </c>
      <c r="F1545">
        <f t="shared" si="74"/>
        <v>2</v>
      </c>
      <c r="G1545">
        <f t="shared" si="75"/>
        <v>2024</v>
      </c>
      <c r="H1545">
        <f>VLOOKUP(Table7[[#This Row],[Customer_ID]],Table1[#All],3,FALSE)</f>
        <v>20</v>
      </c>
      <c r="I1545" t="str">
        <f>VLOOKUP(Table7[[#This Row],[Customer_ID]],Table1[#All],4,FALSE)</f>
        <v>Male</v>
      </c>
      <c r="J1545" t="str">
        <f>VLOOKUP(Table7[[#This Row],[Customer_ID]],Table1[#All],5,FALSE)</f>
        <v>North Johnfurt</v>
      </c>
      <c r="K1545" t="str">
        <f>VLOOKUP(Table7[[#This Row],[Customer_ID]],Table1[#All],6,FALSE)</f>
        <v>Washington</v>
      </c>
      <c r="L1545" t="str">
        <f>VLOOKUP(Table7[[#This Row],[Customer_ID]],Table1[#All],7,FALSE)</f>
        <v>USA</v>
      </c>
      <c r="M1545" t="str">
        <f>VLOOKUP(Table7[[#This Row],[Customer_ID]],Table1[#All],8,FALSE)</f>
        <v>Gold</v>
      </c>
      <c r="N1545" t="s">
        <v>1546</v>
      </c>
      <c r="O1545" t="str">
        <f>VLOOKUP(Table7[[#This Row],[Product_ID]],Table4_2[#All],3,FALSE)</f>
        <v>Clothing</v>
      </c>
      <c r="P1545" t="str">
        <f>VLOOKUP(Table7[[#This Row],[Product_ID]],Table4_2[#All],4,FALSE)</f>
        <v>Tops</v>
      </c>
      <c r="Q1545">
        <f>VLOOKUP(Table7[[#This Row],[Product_ID]],Table4_2[#All],5,FALSE)</f>
        <v>342.56</v>
      </c>
      <c r="R1545">
        <f>VLOOKUP(Table7[[#This Row],[Product_ID]],Table4_2[#All],6,FALSE)</f>
        <v>181</v>
      </c>
      <c r="S1545" t="s">
        <v>1792</v>
      </c>
      <c r="T1545" t="str">
        <f>VLOOKUP(Table7[[#This Row],[Store_ID]],Table5[#All],2,FALSE)</f>
        <v>Aguirre-Keller</v>
      </c>
      <c r="U1545" t="str">
        <f>VLOOKUP(Table7[[#This Row],[Store_ID]],Table5[#All],3,FALSE)</f>
        <v>South</v>
      </c>
      <c r="V1545" t="str">
        <f>VLOOKUP(Table7[[#This Row],[Store_ID]],Table5[#All],4,FALSE)</f>
        <v>Lake Michael</v>
      </c>
      <c r="W1545" t="str">
        <f>VLOOKUP(Table7[[#This Row],[Store_ID]],Table5[#All],5,FALSE)</f>
        <v>Online</v>
      </c>
      <c r="X1545">
        <v>3</v>
      </c>
      <c r="Y1545">
        <v>305</v>
      </c>
      <c r="Z1545">
        <v>0.01</v>
      </c>
      <c r="AA1545" t="s">
        <v>1829</v>
      </c>
      <c r="AB1545">
        <v>905.85</v>
      </c>
    </row>
    <row r="1546" spans="1:28" x14ac:dyDescent="0.25">
      <c r="A1546" t="s">
        <v>3370</v>
      </c>
      <c r="B1546" s="2">
        <v>45361</v>
      </c>
      <c r="C1546" t="s">
        <v>1443</v>
      </c>
      <c r="D1546" t="str">
        <f>VLOOKUP(Table7[[#This Row],[Customer_ID]],Table1[#All],2,FALSE)</f>
        <v>Gregory Curtis</v>
      </c>
      <c r="E1546">
        <f t="shared" si="73"/>
        <v>10</v>
      </c>
      <c r="F1546">
        <f t="shared" si="74"/>
        <v>3</v>
      </c>
      <c r="G1546">
        <f t="shared" si="75"/>
        <v>2024</v>
      </c>
      <c r="H1546">
        <f>VLOOKUP(Table7[[#This Row],[Customer_ID]],Table1[#All],3,FALSE)</f>
        <v>45</v>
      </c>
      <c r="I1546" t="str">
        <f>VLOOKUP(Table7[[#This Row],[Customer_ID]],Table1[#All],4,FALSE)</f>
        <v>Male</v>
      </c>
      <c r="J1546" t="str">
        <f>VLOOKUP(Table7[[#This Row],[Customer_ID]],Table1[#All],5,FALSE)</f>
        <v>Bergermouth</v>
      </c>
      <c r="K1546" t="str">
        <f>VLOOKUP(Table7[[#This Row],[Customer_ID]],Table1[#All],6,FALSE)</f>
        <v>Vermont</v>
      </c>
      <c r="L1546" t="str">
        <f>VLOOKUP(Table7[[#This Row],[Customer_ID]],Table1[#All],7,FALSE)</f>
        <v>USA</v>
      </c>
      <c r="M1546" t="str">
        <f>VLOOKUP(Table7[[#This Row],[Customer_ID]],Table1[#All],8,FALSE)</f>
        <v>Bronze</v>
      </c>
      <c r="N1546" t="s">
        <v>1746</v>
      </c>
      <c r="O1546" t="str">
        <f>VLOOKUP(Table7[[#This Row],[Product_ID]],Table4_2[#All],3,FALSE)</f>
        <v>Home</v>
      </c>
      <c r="P1546" t="str">
        <f>VLOOKUP(Table7[[#This Row],[Product_ID]],Table4_2[#All],4,FALSE)</f>
        <v>Kitchen</v>
      </c>
      <c r="Q1546">
        <f>VLOOKUP(Table7[[#This Row],[Product_ID]],Table4_2[#All],5,FALSE)</f>
        <v>201.41</v>
      </c>
      <c r="R1546">
        <f>VLOOKUP(Table7[[#This Row],[Product_ID]],Table4_2[#All],6,FALSE)</f>
        <v>146</v>
      </c>
      <c r="S1546" t="s">
        <v>1794</v>
      </c>
      <c r="T1546" t="str">
        <f>VLOOKUP(Table7[[#This Row],[Store_ID]],Table5[#All],2,FALSE)</f>
        <v>Thomas, Bridges and Harris</v>
      </c>
      <c r="U1546" t="str">
        <f>VLOOKUP(Table7[[#This Row],[Store_ID]],Table5[#All],3,FALSE)</f>
        <v>North</v>
      </c>
      <c r="V1546" t="str">
        <f>VLOOKUP(Table7[[#This Row],[Store_ID]],Table5[#All],4,FALSE)</f>
        <v>Sabrinatown</v>
      </c>
      <c r="W1546" t="str">
        <f>VLOOKUP(Table7[[#This Row],[Store_ID]],Table5[#All],5,FALSE)</f>
        <v>Online</v>
      </c>
      <c r="X1546">
        <v>3</v>
      </c>
      <c r="Y1546">
        <v>831.15</v>
      </c>
      <c r="Z1546">
        <v>0.19</v>
      </c>
      <c r="AA1546" t="s">
        <v>1824</v>
      </c>
      <c r="AB1546">
        <v>2019.6945000000001</v>
      </c>
    </row>
    <row r="1547" spans="1:28" x14ac:dyDescent="0.25">
      <c r="A1547" t="s">
        <v>3371</v>
      </c>
      <c r="B1547" s="2">
        <v>45926</v>
      </c>
      <c r="C1547" t="s">
        <v>675</v>
      </c>
      <c r="D1547" t="str">
        <f>VLOOKUP(Table7[[#This Row],[Customer_ID]],Table1[#All],2,FALSE)</f>
        <v>Jacqueline Pacheco</v>
      </c>
      <c r="E1547">
        <f t="shared" si="73"/>
        <v>26</v>
      </c>
      <c r="F1547">
        <f t="shared" si="74"/>
        <v>9</v>
      </c>
      <c r="G1547">
        <f t="shared" si="75"/>
        <v>2025</v>
      </c>
      <c r="H1547">
        <f>VLOOKUP(Table7[[#This Row],[Customer_ID]],Table1[#All],3,FALSE)</f>
        <v>28</v>
      </c>
      <c r="I1547" t="str">
        <f>VLOOKUP(Table7[[#This Row],[Customer_ID]],Table1[#All],4,FALSE)</f>
        <v>Female</v>
      </c>
      <c r="J1547" t="str">
        <f>VLOOKUP(Table7[[#This Row],[Customer_ID]],Table1[#All],5,FALSE)</f>
        <v>South Emily</v>
      </c>
      <c r="K1547" t="str">
        <f>VLOOKUP(Table7[[#This Row],[Customer_ID]],Table1[#All],6,FALSE)</f>
        <v>New Jersey</v>
      </c>
      <c r="L1547" t="str">
        <f>VLOOKUP(Table7[[#This Row],[Customer_ID]],Table1[#All],7,FALSE)</f>
        <v>USA</v>
      </c>
      <c r="M1547" t="str">
        <f>VLOOKUP(Table7[[#This Row],[Customer_ID]],Table1[#All],8,FALSE)</f>
        <v>Bronze</v>
      </c>
      <c r="N1547" t="s">
        <v>1740</v>
      </c>
      <c r="O1547" t="str">
        <f>VLOOKUP(Table7[[#This Row],[Product_ID]],Table4_2[#All],3,FALSE)</f>
        <v>Clothing</v>
      </c>
      <c r="P1547" t="str">
        <f>VLOOKUP(Table7[[#This Row],[Product_ID]],Table4_2[#All],4,FALSE)</f>
        <v>Outerwear</v>
      </c>
      <c r="Q1547">
        <f>VLOOKUP(Table7[[#This Row],[Product_ID]],Table4_2[#All],5,FALSE)</f>
        <v>358.47</v>
      </c>
      <c r="R1547">
        <f>VLOOKUP(Table7[[#This Row],[Product_ID]],Table4_2[#All],6,FALSE)</f>
        <v>143</v>
      </c>
      <c r="S1547" t="s">
        <v>1766</v>
      </c>
      <c r="T1547" t="str">
        <f>VLOOKUP(Table7[[#This Row],[Store_ID]],Table5[#All],2,FALSE)</f>
        <v>Johnson-Wright</v>
      </c>
      <c r="U1547" t="str">
        <f>VLOOKUP(Table7[[#This Row],[Store_ID]],Table5[#All],3,FALSE)</f>
        <v>North</v>
      </c>
      <c r="V1547" t="str">
        <f>VLOOKUP(Table7[[#This Row],[Store_ID]],Table5[#All],4,FALSE)</f>
        <v>Hoodberg</v>
      </c>
      <c r="W1547" t="str">
        <f>VLOOKUP(Table7[[#This Row],[Store_ID]],Table5[#All],5,FALSE)</f>
        <v>Outlet</v>
      </c>
      <c r="X1547">
        <v>2</v>
      </c>
      <c r="Y1547">
        <v>644.97</v>
      </c>
      <c r="Z1547">
        <v>0.24</v>
      </c>
      <c r="AA1547" t="s">
        <v>1829</v>
      </c>
      <c r="AB1547">
        <v>980.35440000000006</v>
      </c>
    </row>
    <row r="1548" spans="1:28" x14ac:dyDescent="0.25">
      <c r="A1548" t="s">
        <v>3372</v>
      </c>
      <c r="B1548" s="2">
        <v>45839</v>
      </c>
      <c r="C1548" t="s">
        <v>341</v>
      </c>
      <c r="D1548" t="str">
        <f>VLOOKUP(Table7[[#This Row],[Customer_ID]],Table1[#All],2,FALSE)</f>
        <v>Amy Fowler</v>
      </c>
      <c r="E1548">
        <f t="shared" si="73"/>
        <v>1</v>
      </c>
      <c r="F1548">
        <f t="shared" si="74"/>
        <v>7</v>
      </c>
      <c r="G1548">
        <f t="shared" si="75"/>
        <v>2025</v>
      </c>
      <c r="H1548">
        <f>VLOOKUP(Table7[[#This Row],[Customer_ID]],Table1[#All],3,FALSE)</f>
        <v>62</v>
      </c>
      <c r="I1548" t="str">
        <f>VLOOKUP(Table7[[#This Row],[Customer_ID]],Table1[#All],4,FALSE)</f>
        <v>Female</v>
      </c>
      <c r="J1548" t="str">
        <f>VLOOKUP(Table7[[#This Row],[Customer_ID]],Table1[#All],5,FALSE)</f>
        <v>West Bobbyshire</v>
      </c>
      <c r="K1548" t="str">
        <f>VLOOKUP(Table7[[#This Row],[Customer_ID]],Table1[#All],6,FALSE)</f>
        <v>New York</v>
      </c>
      <c r="L1548" t="str">
        <f>VLOOKUP(Table7[[#This Row],[Customer_ID]],Table1[#All],7,FALSE)</f>
        <v>USA</v>
      </c>
      <c r="M1548" t="str">
        <f>VLOOKUP(Table7[[#This Row],[Customer_ID]],Table1[#All],8,FALSE)</f>
        <v>Platinum</v>
      </c>
      <c r="N1548" t="s">
        <v>1724</v>
      </c>
      <c r="O1548" t="str">
        <f>VLOOKUP(Table7[[#This Row],[Product_ID]],Table4_2[#All],3,FALSE)</f>
        <v>Sports</v>
      </c>
      <c r="P1548" t="str">
        <f>VLOOKUP(Table7[[#This Row],[Product_ID]],Table4_2[#All],4,FALSE)</f>
        <v>Accessories</v>
      </c>
      <c r="Q1548">
        <f>VLOOKUP(Table7[[#This Row],[Product_ID]],Table4_2[#All],5,FALSE)</f>
        <v>131.24</v>
      </c>
      <c r="R1548">
        <f>VLOOKUP(Table7[[#This Row],[Product_ID]],Table4_2[#All],6,FALSE)</f>
        <v>232</v>
      </c>
      <c r="S1548" t="s">
        <v>1757</v>
      </c>
      <c r="T1548" t="str">
        <f>VLOOKUP(Table7[[#This Row],[Store_ID]],Table5[#All],2,FALSE)</f>
        <v>Martinez, Adkins and Johnson</v>
      </c>
      <c r="U1548" t="str">
        <f>VLOOKUP(Table7[[#This Row],[Store_ID]],Table5[#All],3,FALSE)</f>
        <v>North</v>
      </c>
      <c r="V1548" t="str">
        <f>VLOOKUP(Table7[[#This Row],[Store_ID]],Table5[#All],4,FALSE)</f>
        <v>Danielmouth</v>
      </c>
      <c r="W1548" t="str">
        <f>VLOOKUP(Table7[[#This Row],[Store_ID]],Table5[#All],5,FALSE)</f>
        <v>Flagship</v>
      </c>
      <c r="X1548">
        <v>1</v>
      </c>
      <c r="Y1548">
        <v>149.56</v>
      </c>
      <c r="Z1548">
        <v>0.09</v>
      </c>
      <c r="AA1548" t="s">
        <v>1824</v>
      </c>
      <c r="AB1548">
        <v>136.09960000000001</v>
      </c>
    </row>
    <row r="1549" spans="1:28" x14ac:dyDescent="0.25">
      <c r="A1549" t="s">
        <v>3373</v>
      </c>
      <c r="B1549" s="2">
        <v>45434</v>
      </c>
      <c r="C1549" t="s">
        <v>705</v>
      </c>
      <c r="D1549" t="str">
        <f>VLOOKUP(Table7[[#This Row],[Customer_ID]],Table1[#All],2,FALSE)</f>
        <v>Kathy Copeland</v>
      </c>
      <c r="E1549">
        <f t="shared" si="73"/>
        <v>22</v>
      </c>
      <c r="F1549">
        <f t="shared" si="74"/>
        <v>5</v>
      </c>
      <c r="G1549">
        <f t="shared" si="75"/>
        <v>2024</v>
      </c>
      <c r="H1549">
        <f>VLOOKUP(Table7[[#This Row],[Customer_ID]],Table1[#All],3,FALSE)</f>
        <v>42</v>
      </c>
      <c r="I1549" t="str">
        <f>VLOOKUP(Table7[[#This Row],[Customer_ID]],Table1[#All],4,FALSE)</f>
        <v>Male</v>
      </c>
      <c r="J1549" t="str">
        <f>VLOOKUP(Table7[[#This Row],[Customer_ID]],Table1[#All],5,FALSE)</f>
        <v>North Christinemouth</v>
      </c>
      <c r="K1549" t="str">
        <f>VLOOKUP(Table7[[#This Row],[Customer_ID]],Table1[#All],6,FALSE)</f>
        <v>Missouri</v>
      </c>
      <c r="L1549" t="str">
        <f>VLOOKUP(Table7[[#This Row],[Customer_ID]],Table1[#All],7,FALSE)</f>
        <v>USA</v>
      </c>
      <c r="M1549" t="str">
        <f>VLOOKUP(Table7[[#This Row],[Customer_ID]],Table1[#All],8,FALSE)</f>
        <v>Silver</v>
      </c>
      <c r="N1549" t="s">
        <v>1634</v>
      </c>
      <c r="O1549" t="str">
        <f>VLOOKUP(Table7[[#This Row],[Product_ID]],Table4_2[#All],3,FALSE)</f>
        <v>Electronics</v>
      </c>
      <c r="P1549" t="str">
        <f>VLOOKUP(Table7[[#This Row],[Product_ID]],Table4_2[#All],4,FALSE)</f>
        <v>Computer</v>
      </c>
      <c r="Q1549">
        <f>VLOOKUP(Table7[[#This Row],[Product_ID]],Table4_2[#All],5,FALSE)</f>
        <v>253.33</v>
      </c>
      <c r="R1549">
        <f>VLOOKUP(Table7[[#This Row],[Product_ID]],Table4_2[#All],6,FALSE)</f>
        <v>266</v>
      </c>
      <c r="S1549" t="s">
        <v>1813</v>
      </c>
      <c r="T1549" t="str">
        <f>VLOOKUP(Table7[[#This Row],[Store_ID]],Table5[#All],2,FALSE)</f>
        <v>Mann-Austin</v>
      </c>
      <c r="U1549" t="str">
        <f>VLOOKUP(Table7[[#This Row],[Store_ID]],Table5[#All],3,FALSE)</f>
        <v>East</v>
      </c>
      <c r="V1549" t="str">
        <f>VLOOKUP(Table7[[#This Row],[Store_ID]],Table5[#All],4,FALSE)</f>
        <v>Vasquezborough</v>
      </c>
      <c r="W1549" t="str">
        <f>VLOOKUP(Table7[[#This Row],[Store_ID]],Table5[#All],5,FALSE)</f>
        <v>Online</v>
      </c>
      <c r="X1549">
        <v>1</v>
      </c>
      <c r="Y1549">
        <v>661.77</v>
      </c>
      <c r="Z1549">
        <v>0.03</v>
      </c>
      <c r="AA1549" t="s">
        <v>1826</v>
      </c>
      <c r="AB1549">
        <v>641.91689999999994</v>
      </c>
    </row>
    <row r="1550" spans="1:28" x14ac:dyDescent="0.25">
      <c r="A1550" t="s">
        <v>3374</v>
      </c>
      <c r="B1550" s="2">
        <v>45819</v>
      </c>
      <c r="C1550" t="s">
        <v>381</v>
      </c>
      <c r="D1550" t="str">
        <f>VLOOKUP(Table7[[#This Row],[Customer_ID]],Table1[#All],2,FALSE)</f>
        <v>Travis Holland</v>
      </c>
      <c r="E1550">
        <f t="shared" si="73"/>
        <v>11</v>
      </c>
      <c r="F1550">
        <f t="shared" si="74"/>
        <v>6</v>
      </c>
      <c r="G1550">
        <f t="shared" si="75"/>
        <v>2025</v>
      </c>
      <c r="H1550">
        <f>VLOOKUP(Table7[[#This Row],[Customer_ID]],Table1[#All],3,FALSE)</f>
        <v>38</v>
      </c>
      <c r="I1550" t="str">
        <f>VLOOKUP(Table7[[#This Row],[Customer_ID]],Table1[#All],4,FALSE)</f>
        <v>Male</v>
      </c>
      <c r="J1550" t="str">
        <f>VLOOKUP(Table7[[#This Row],[Customer_ID]],Table1[#All],5,FALSE)</f>
        <v>Webstermouth</v>
      </c>
      <c r="K1550" t="str">
        <f>VLOOKUP(Table7[[#This Row],[Customer_ID]],Table1[#All],6,FALSE)</f>
        <v>New Hampshire</v>
      </c>
      <c r="L1550" t="str">
        <f>VLOOKUP(Table7[[#This Row],[Customer_ID]],Table1[#All],7,FALSE)</f>
        <v>USA</v>
      </c>
      <c r="M1550" t="str">
        <f>VLOOKUP(Table7[[#This Row],[Customer_ID]],Table1[#All],8,FALSE)</f>
        <v>Bronze</v>
      </c>
      <c r="N1550" t="s">
        <v>1736</v>
      </c>
      <c r="O1550" t="str">
        <f>VLOOKUP(Table7[[#This Row],[Product_ID]],Table4_2[#All],3,FALSE)</f>
        <v>Beauty</v>
      </c>
      <c r="P1550" t="str">
        <f>VLOOKUP(Table7[[#This Row],[Product_ID]],Table4_2[#All],4,FALSE)</f>
        <v>Skincare</v>
      </c>
      <c r="Q1550">
        <f>VLOOKUP(Table7[[#This Row],[Product_ID]],Table4_2[#All],5,FALSE)</f>
        <v>358.47</v>
      </c>
      <c r="R1550">
        <f>VLOOKUP(Table7[[#This Row],[Product_ID]],Table4_2[#All],6,FALSE)</f>
        <v>213</v>
      </c>
      <c r="S1550" t="s">
        <v>1779</v>
      </c>
      <c r="T1550" t="str">
        <f>VLOOKUP(Table7[[#This Row],[Store_ID]],Table5[#All],2,FALSE)</f>
        <v>Martinez-Mullins</v>
      </c>
      <c r="U1550" t="str">
        <f>VLOOKUP(Table7[[#This Row],[Store_ID]],Table5[#All],3,FALSE)</f>
        <v>South</v>
      </c>
      <c r="V1550" t="str">
        <f>VLOOKUP(Table7[[#This Row],[Store_ID]],Table5[#All],4,FALSE)</f>
        <v>Williamsfurt</v>
      </c>
      <c r="W1550" t="str">
        <f>VLOOKUP(Table7[[#This Row],[Store_ID]],Table5[#All],5,FALSE)</f>
        <v>Online</v>
      </c>
      <c r="X1550">
        <v>3</v>
      </c>
      <c r="Y1550">
        <v>99.67</v>
      </c>
      <c r="Z1550">
        <v>0.17</v>
      </c>
      <c r="AA1550" t="s">
        <v>1824</v>
      </c>
      <c r="AB1550">
        <v>248.17830000000001</v>
      </c>
    </row>
    <row r="1551" spans="1:28" x14ac:dyDescent="0.25">
      <c r="A1551" t="s">
        <v>3375</v>
      </c>
      <c r="B1551" s="2">
        <v>45553</v>
      </c>
      <c r="C1551" t="s">
        <v>716</v>
      </c>
      <c r="D1551" t="str">
        <f>VLOOKUP(Table7[[#This Row],[Customer_ID]],Table1[#All],2,FALSE)</f>
        <v>Lisa Young</v>
      </c>
      <c r="E1551">
        <f t="shared" si="73"/>
        <v>18</v>
      </c>
      <c r="F1551">
        <f t="shared" si="74"/>
        <v>9</v>
      </c>
      <c r="G1551">
        <f t="shared" si="75"/>
        <v>2024</v>
      </c>
      <c r="H1551">
        <f>VLOOKUP(Table7[[#This Row],[Customer_ID]],Table1[#All],3,FALSE)</f>
        <v>38</v>
      </c>
      <c r="I1551" t="str">
        <f>VLOOKUP(Table7[[#This Row],[Customer_ID]],Table1[#All],4,FALSE)</f>
        <v>Male</v>
      </c>
      <c r="J1551" t="str">
        <f>VLOOKUP(Table7[[#This Row],[Customer_ID]],Table1[#All],5,FALSE)</f>
        <v>Maybury</v>
      </c>
      <c r="K1551" t="str">
        <f>VLOOKUP(Table7[[#This Row],[Customer_ID]],Table1[#All],6,FALSE)</f>
        <v>Georgia</v>
      </c>
      <c r="L1551" t="str">
        <f>VLOOKUP(Table7[[#This Row],[Customer_ID]],Table1[#All],7,FALSE)</f>
        <v>USA</v>
      </c>
      <c r="M1551" t="str">
        <f>VLOOKUP(Table7[[#This Row],[Customer_ID]],Table1[#All],8,FALSE)</f>
        <v>Platinum</v>
      </c>
      <c r="N1551" t="s">
        <v>1672</v>
      </c>
      <c r="O1551" t="str">
        <f>VLOOKUP(Table7[[#This Row],[Product_ID]],Table4_2[#All],3,FALSE)</f>
        <v>Electronics</v>
      </c>
      <c r="P1551" t="str">
        <f>VLOOKUP(Table7[[#This Row],[Product_ID]],Table4_2[#All],4,FALSE)</f>
        <v>Computer</v>
      </c>
      <c r="Q1551">
        <f>VLOOKUP(Table7[[#This Row],[Product_ID]],Table4_2[#All],5,FALSE)</f>
        <v>86.42</v>
      </c>
      <c r="R1551">
        <f>VLOOKUP(Table7[[#This Row],[Product_ID]],Table4_2[#All],6,FALSE)</f>
        <v>222</v>
      </c>
      <c r="S1551" t="s">
        <v>1757</v>
      </c>
      <c r="T1551" t="str">
        <f>VLOOKUP(Table7[[#This Row],[Store_ID]],Table5[#All],2,FALSE)</f>
        <v>Martinez, Adkins and Johnson</v>
      </c>
      <c r="U1551" t="str">
        <f>VLOOKUP(Table7[[#This Row],[Store_ID]],Table5[#All],3,FALSE)</f>
        <v>North</v>
      </c>
      <c r="V1551" t="str">
        <f>VLOOKUP(Table7[[#This Row],[Store_ID]],Table5[#All],4,FALSE)</f>
        <v>Danielmouth</v>
      </c>
      <c r="W1551" t="str">
        <f>VLOOKUP(Table7[[#This Row],[Store_ID]],Table5[#All],5,FALSE)</f>
        <v>Flagship</v>
      </c>
      <c r="X1551">
        <v>3</v>
      </c>
      <c r="Y1551">
        <v>103.66</v>
      </c>
      <c r="Z1551">
        <v>0.26</v>
      </c>
      <c r="AA1551" t="s">
        <v>1829</v>
      </c>
      <c r="AB1551">
        <v>230.12520000000001</v>
      </c>
    </row>
    <row r="1552" spans="1:28" x14ac:dyDescent="0.25">
      <c r="A1552" t="s">
        <v>3376</v>
      </c>
      <c r="B1552" s="2">
        <v>45258</v>
      </c>
      <c r="C1552" t="s">
        <v>1352</v>
      </c>
      <c r="D1552" t="str">
        <f>VLOOKUP(Table7[[#This Row],[Customer_ID]],Table1[#All],2,FALSE)</f>
        <v>Sharon Simpson</v>
      </c>
      <c r="E1552">
        <f t="shared" si="73"/>
        <v>28</v>
      </c>
      <c r="F1552">
        <f t="shared" si="74"/>
        <v>11</v>
      </c>
      <c r="G1552">
        <f t="shared" si="75"/>
        <v>2023</v>
      </c>
      <c r="H1552">
        <f>VLOOKUP(Table7[[#This Row],[Customer_ID]],Table1[#All],3,FALSE)</f>
        <v>61</v>
      </c>
      <c r="I1552" t="str">
        <f>VLOOKUP(Table7[[#This Row],[Customer_ID]],Table1[#All],4,FALSE)</f>
        <v>Male</v>
      </c>
      <c r="J1552" t="str">
        <f>VLOOKUP(Table7[[#This Row],[Customer_ID]],Table1[#All],5,FALSE)</f>
        <v>South Michellebury</v>
      </c>
      <c r="K1552" t="str">
        <f>VLOOKUP(Table7[[#This Row],[Customer_ID]],Table1[#All],6,FALSE)</f>
        <v>South Dakota</v>
      </c>
      <c r="L1552" t="str">
        <f>VLOOKUP(Table7[[#This Row],[Customer_ID]],Table1[#All],7,FALSE)</f>
        <v>USA</v>
      </c>
      <c r="M1552" t="str">
        <f>VLOOKUP(Table7[[#This Row],[Customer_ID]],Table1[#All],8,FALSE)</f>
        <v>Gold</v>
      </c>
      <c r="N1552" t="s">
        <v>1628</v>
      </c>
      <c r="O1552" t="str">
        <f>VLOOKUP(Table7[[#This Row],[Product_ID]],Table4_2[#All],3,FALSE)</f>
        <v>Electronics</v>
      </c>
      <c r="P1552" t="str">
        <f>VLOOKUP(Table7[[#This Row],[Product_ID]],Table4_2[#All],4,FALSE)</f>
        <v>Audio</v>
      </c>
      <c r="Q1552">
        <f>VLOOKUP(Table7[[#This Row],[Product_ID]],Table4_2[#All],5,FALSE)</f>
        <v>38.520000000000003</v>
      </c>
      <c r="R1552">
        <f>VLOOKUP(Table7[[#This Row],[Product_ID]],Table4_2[#All],6,FALSE)</f>
        <v>378</v>
      </c>
      <c r="S1552" t="s">
        <v>1761</v>
      </c>
      <c r="T1552" t="str">
        <f>VLOOKUP(Table7[[#This Row],[Store_ID]],Table5[#All],2,FALSE)</f>
        <v>Black-Horn</v>
      </c>
      <c r="U1552" t="str">
        <f>VLOOKUP(Table7[[#This Row],[Store_ID]],Table5[#All],3,FALSE)</f>
        <v>South</v>
      </c>
      <c r="V1552" t="str">
        <f>VLOOKUP(Table7[[#This Row],[Store_ID]],Table5[#All],4,FALSE)</f>
        <v>North Nancyview</v>
      </c>
      <c r="W1552" t="str">
        <f>VLOOKUP(Table7[[#This Row],[Store_ID]],Table5[#All],5,FALSE)</f>
        <v>Outlet</v>
      </c>
      <c r="X1552">
        <v>4</v>
      </c>
      <c r="Y1552">
        <v>54.4</v>
      </c>
      <c r="Z1552">
        <v>0.22</v>
      </c>
      <c r="AA1552" t="s">
        <v>1824</v>
      </c>
      <c r="AB1552">
        <v>169.72800000000001</v>
      </c>
    </row>
    <row r="1553" spans="1:28" x14ac:dyDescent="0.25">
      <c r="A1553" t="s">
        <v>3377</v>
      </c>
      <c r="B1553" s="2">
        <v>45435</v>
      </c>
      <c r="C1553" t="s">
        <v>1507</v>
      </c>
      <c r="D1553" t="str">
        <f>VLOOKUP(Table7[[#This Row],[Customer_ID]],Table1[#All],2,FALSE)</f>
        <v>Scott Harris</v>
      </c>
      <c r="E1553">
        <f t="shared" si="73"/>
        <v>23</v>
      </c>
      <c r="F1553">
        <f t="shared" si="74"/>
        <v>5</v>
      </c>
      <c r="G1553">
        <f t="shared" si="75"/>
        <v>2024</v>
      </c>
      <c r="H1553">
        <f>VLOOKUP(Table7[[#This Row],[Customer_ID]],Table1[#All],3,FALSE)</f>
        <v>23</v>
      </c>
      <c r="I1553" t="str">
        <f>VLOOKUP(Table7[[#This Row],[Customer_ID]],Table1[#All],4,FALSE)</f>
        <v>Male</v>
      </c>
      <c r="J1553" t="str">
        <f>VLOOKUP(Table7[[#This Row],[Customer_ID]],Table1[#All],5,FALSE)</f>
        <v>North Nataliemouth</v>
      </c>
      <c r="K1553" t="str">
        <f>VLOOKUP(Table7[[#This Row],[Customer_ID]],Table1[#All],6,FALSE)</f>
        <v>Maryland</v>
      </c>
      <c r="L1553" t="str">
        <f>VLOOKUP(Table7[[#This Row],[Customer_ID]],Table1[#All],7,FALSE)</f>
        <v>USA</v>
      </c>
      <c r="M1553" t="str">
        <f>VLOOKUP(Table7[[#This Row],[Customer_ID]],Table1[#All],8,FALSE)</f>
        <v>Platinum</v>
      </c>
      <c r="N1553" t="s">
        <v>1716</v>
      </c>
      <c r="O1553" t="str">
        <f>VLOOKUP(Table7[[#This Row],[Product_ID]],Table4_2[#All],3,FALSE)</f>
        <v>Home</v>
      </c>
      <c r="P1553" t="str">
        <f>VLOOKUP(Table7[[#This Row],[Product_ID]],Table4_2[#All],4,FALSE)</f>
        <v>Furniture</v>
      </c>
      <c r="Q1553">
        <f>VLOOKUP(Table7[[#This Row],[Product_ID]],Table4_2[#All],5,FALSE)</f>
        <v>388.46</v>
      </c>
      <c r="R1553">
        <f>VLOOKUP(Table7[[#This Row],[Product_ID]],Table4_2[#All],6,FALSE)</f>
        <v>208</v>
      </c>
      <c r="S1553" t="s">
        <v>1799</v>
      </c>
      <c r="T1553" t="str">
        <f>VLOOKUP(Table7[[#This Row],[Store_ID]],Table5[#All],2,FALSE)</f>
        <v>Mcdonald Inc</v>
      </c>
      <c r="U1553" t="str">
        <f>VLOOKUP(Table7[[#This Row],[Store_ID]],Table5[#All],3,FALSE)</f>
        <v>South</v>
      </c>
      <c r="V1553" t="str">
        <f>VLOOKUP(Table7[[#This Row],[Store_ID]],Table5[#All],4,FALSE)</f>
        <v>Christopherland</v>
      </c>
      <c r="W1553" t="str">
        <f>VLOOKUP(Table7[[#This Row],[Store_ID]],Table5[#All],5,FALSE)</f>
        <v>Outlet</v>
      </c>
      <c r="X1553">
        <v>1</v>
      </c>
      <c r="Y1553">
        <v>46.66</v>
      </c>
      <c r="Z1553">
        <v>0.2</v>
      </c>
      <c r="AA1553" t="s">
        <v>1824</v>
      </c>
      <c r="AB1553">
        <v>37.328000000000003</v>
      </c>
    </row>
    <row r="1554" spans="1:28" x14ac:dyDescent="0.25">
      <c r="A1554" t="s">
        <v>3378</v>
      </c>
      <c r="B1554" s="2">
        <v>45447</v>
      </c>
      <c r="C1554" t="s">
        <v>40</v>
      </c>
      <c r="D1554" t="str">
        <f>VLOOKUP(Table7[[#This Row],[Customer_ID]],Table1[#All],2,FALSE)</f>
        <v>Daniel Boyd</v>
      </c>
      <c r="E1554">
        <f t="shared" si="73"/>
        <v>4</v>
      </c>
      <c r="F1554">
        <f t="shared" si="74"/>
        <v>6</v>
      </c>
      <c r="G1554">
        <f t="shared" si="75"/>
        <v>2024</v>
      </c>
      <c r="H1554">
        <f>VLOOKUP(Table7[[#This Row],[Customer_ID]],Table1[#All],3,FALSE)</f>
        <v>29</v>
      </c>
      <c r="I1554" t="str">
        <f>VLOOKUP(Table7[[#This Row],[Customer_ID]],Table1[#All],4,FALSE)</f>
        <v>Female</v>
      </c>
      <c r="J1554" t="str">
        <f>VLOOKUP(Table7[[#This Row],[Customer_ID]],Table1[#All],5,FALSE)</f>
        <v>West Pamelafurt</v>
      </c>
      <c r="K1554" t="str">
        <f>VLOOKUP(Table7[[#This Row],[Customer_ID]],Table1[#All],6,FALSE)</f>
        <v>West Virginia</v>
      </c>
      <c r="L1554" t="str">
        <f>VLOOKUP(Table7[[#This Row],[Customer_ID]],Table1[#All],7,FALSE)</f>
        <v>USA</v>
      </c>
      <c r="M1554" t="str">
        <f>VLOOKUP(Table7[[#This Row],[Customer_ID]],Table1[#All],8,FALSE)</f>
        <v>Bronze</v>
      </c>
      <c r="N1554" t="s">
        <v>1694</v>
      </c>
      <c r="O1554" t="str">
        <f>VLOOKUP(Table7[[#This Row],[Product_ID]],Table4_2[#All],3,FALSE)</f>
        <v>Sports</v>
      </c>
      <c r="P1554" t="str">
        <f>VLOOKUP(Table7[[#This Row],[Product_ID]],Table4_2[#All],4,FALSE)</f>
        <v>Team Sports</v>
      </c>
      <c r="Q1554">
        <f>VLOOKUP(Table7[[#This Row],[Product_ID]],Table4_2[#All],5,FALSE)</f>
        <v>107.06</v>
      </c>
      <c r="R1554">
        <f>VLOOKUP(Table7[[#This Row],[Product_ID]],Table4_2[#All],6,FALSE)</f>
        <v>359</v>
      </c>
      <c r="S1554" t="s">
        <v>1792</v>
      </c>
      <c r="T1554" t="str">
        <f>VLOOKUP(Table7[[#This Row],[Store_ID]],Table5[#All],2,FALSE)</f>
        <v>Aguirre-Keller</v>
      </c>
      <c r="U1554" t="str">
        <f>VLOOKUP(Table7[[#This Row],[Store_ID]],Table5[#All],3,FALSE)</f>
        <v>South</v>
      </c>
      <c r="V1554" t="str">
        <f>VLOOKUP(Table7[[#This Row],[Store_ID]],Table5[#All],4,FALSE)</f>
        <v>Lake Michael</v>
      </c>
      <c r="W1554" t="str">
        <f>VLOOKUP(Table7[[#This Row],[Store_ID]],Table5[#All],5,FALSE)</f>
        <v>Online</v>
      </c>
      <c r="X1554">
        <v>4</v>
      </c>
      <c r="Y1554">
        <v>871.2</v>
      </c>
      <c r="Z1554">
        <v>0.28999999999999998</v>
      </c>
      <c r="AA1554" t="s">
        <v>1824</v>
      </c>
      <c r="AB1554">
        <v>2474.2080000000001</v>
      </c>
    </row>
    <row r="1555" spans="1:28" x14ac:dyDescent="0.25">
      <c r="A1555" t="s">
        <v>3379</v>
      </c>
      <c r="B1555" s="2">
        <v>45724</v>
      </c>
      <c r="C1555" t="s">
        <v>1184</v>
      </c>
      <c r="D1555" t="str">
        <f>VLOOKUP(Table7[[#This Row],[Customer_ID]],Table1[#All],2,FALSE)</f>
        <v>Tanya Lopez</v>
      </c>
      <c r="E1555">
        <f t="shared" si="73"/>
        <v>8</v>
      </c>
      <c r="F1555">
        <f t="shared" si="74"/>
        <v>3</v>
      </c>
      <c r="G1555">
        <f t="shared" si="75"/>
        <v>2025</v>
      </c>
      <c r="H1555">
        <f>VLOOKUP(Table7[[#This Row],[Customer_ID]],Table1[#All],3,FALSE)</f>
        <v>34</v>
      </c>
      <c r="I1555" t="str">
        <f>VLOOKUP(Table7[[#This Row],[Customer_ID]],Table1[#All],4,FALSE)</f>
        <v>Female</v>
      </c>
      <c r="J1555" t="str">
        <f>VLOOKUP(Table7[[#This Row],[Customer_ID]],Table1[#All],5,FALSE)</f>
        <v>West Jeffreyburgh</v>
      </c>
      <c r="K1555" t="str">
        <f>VLOOKUP(Table7[[#This Row],[Customer_ID]],Table1[#All],6,FALSE)</f>
        <v>Iowa</v>
      </c>
      <c r="L1555" t="str">
        <f>VLOOKUP(Table7[[#This Row],[Customer_ID]],Table1[#All],7,FALSE)</f>
        <v>USA</v>
      </c>
      <c r="M1555" t="str">
        <f>VLOOKUP(Table7[[#This Row],[Customer_ID]],Table1[#All],8,FALSE)</f>
        <v>Gold</v>
      </c>
      <c r="N1555" t="s">
        <v>1584</v>
      </c>
      <c r="O1555" t="str">
        <f>VLOOKUP(Table7[[#This Row],[Product_ID]],Table4_2[#All],3,FALSE)</f>
        <v>Clothing</v>
      </c>
      <c r="P1555" t="str">
        <f>VLOOKUP(Table7[[#This Row],[Product_ID]],Table4_2[#All],4,FALSE)</f>
        <v>Bottoms</v>
      </c>
      <c r="Q1555">
        <f>VLOOKUP(Table7[[#This Row],[Product_ID]],Table4_2[#All],5,FALSE)</f>
        <v>265.73266666666666</v>
      </c>
      <c r="R1555">
        <f>VLOOKUP(Table7[[#This Row],[Product_ID]],Table4_2[#All],6,FALSE)</f>
        <v>343</v>
      </c>
      <c r="S1555" t="s">
        <v>1799</v>
      </c>
      <c r="T1555" t="str">
        <f>VLOOKUP(Table7[[#This Row],[Store_ID]],Table5[#All],2,FALSE)</f>
        <v>Mcdonald Inc</v>
      </c>
      <c r="U1555" t="str">
        <f>VLOOKUP(Table7[[#This Row],[Store_ID]],Table5[#All],3,FALSE)</f>
        <v>South</v>
      </c>
      <c r="V1555" t="str">
        <f>VLOOKUP(Table7[[#This Row],[Store_ID]],Table5[#All],4,FALSE)</f>
        <v>Christopherland</v>
      </c>
      <c r="W1555" t="str">
        <f>VLOOKUP(Table7[[#This Row],[Store_ID]],Table5[#All],5,FALSE)</f>
        <v>Outlet</v>
      </c>
      <c r="X1555">
        <v>4</v>
      </c>
      <c r="Y1555">
        <v>317.11</v>
      </c>
      <c r="Z1555">
        <v>0.16</v>
      </c>
      <c r="AA1555" t="s">
        <v>1826</v>
      </c>
      <c r="AB1555">
        <v>1065.4896000000001</v>
      </c>
    </row>
    <row r="1556" spans="1:28" x14ac:dyDescent="0.25">
      <c r="A1556" t="s">
        <v>3380</v>
      </c>
      <c r="B1556" s="2">
        <v>45338</v>
      </c>
      <c r="C1556" t="s">
        <v>824</v>
      </c>
      <c r="D1556" t="str">
        <f>VLOOKUP(Table7[[#This Row],[Customer_ID]],Table1[#All],2,FALSE)</f>
        <v>Sarah Stewart</v>
      </c>
      <c r="E1556">
        <f t="shared" si="73"/>
        <v>16</v>
      </c>
      <c r="F1556">
        <f t="shared" si="74"/>
        <v>2</v>
      </c>
      <c r="G1556">
        <f t="shared" si="75"/>
        <v>2024</v>
      </c>
      <c r="H1556">
        <f>VLOOKUP(Table7[[#This Row],[Customer_ID]],Table1[#All],3,FALSE)</f>
        <v>24</v>
      </c>
      <c r="I1556" t="str">
        <f>VLOOKUP(Table7[[#This Row],[Customer_ID]],Table1[#All],4,FALSE)</f>
        <v>Female</v>
      </c>
      <c r="J1556" t="str">
        <f>VLOOKUP(Table7[[#This Row],[Customer_ID]],Table1[#All],5,FALSE)</f>
        <v>East Richard</v>
      </c>
      <c r="K1556" t="str">
        <f>VLOOKUP(Table7[[#This Row],[Customer_ID]],Table1[#All],6,FALSE)</f>
        <v>Texas</v>
      </c>
      <c r="L1556" t="str">
        <f>VLOOKUP(Table7[[#This Row],[Customer_ID]],Table1[#All],7,FALSE)</f>
        <v>USA</v>
      </c>
      <c r="M1556" t="str">
        <f>VLOOKUP(Table7[[#This Row],[Customer_ID]],Table1[#All],8,FALSE)</f>
        <v>Platinum</v>
      </c>
      <c r="N1556" t="s">
        <v>1598</v>
      </c>
      <c r="O1556" t="str">
        <f>VLOOKUP(Table7[[#This Row],[Product_ID]],Table4_2[#All],3,FALSE)</f>
        <v>Clothing</v>
      </c>
      <c r="P1556" t="str">
        <f>VLOOKUP(Table7[[#This Row],[Product_ID]],Table4_2[#All],4,FALSE)</f>
        <v>Accessories</v>
      </c>
      <c r="Q1556">
        <f>VLOOKUP(Table7[[#This Row],[Product_ID]],Table4_2[#All],5,FALSE)</f>
        <v>174.02</v>
      </c>
      <c r="R1556">
        <f>VLOOKUP(Table7[[#This Row],[Product_ID]],Table4_2[#All],6,FALSE)</f>
        <v>268</v>
      </c>
      <c r="S1556" t="s">
        <v>1797</v>
      </c>
      <c r="T1556" t="str">
        <f>VLOOKUP(Table7[[#This Row],[Store_ID]],Table5[#All],2,FALSE)</f>
        <v>Gardner, Humphrey and Contreras</v>
      </c>
      <c r="U1556" t="str">
        <f>VLOOKUP(Table7[[#This Row],[Store_ID]],Table5[#All],3,FALSE)</f>
        <v>East</v>
      </c>
      <c r="V1556" t="str">
        <f>VLOOKUP(Table7[[#This Row],[Store_ID]],Table5[#All],4,FALSE)</f>
        <v>Johnsonville</v>
      </c>
      <c r="W1556" t="str">
        <f>VLOOKUP(Table7[[#This Row],[Store_ID]],Table5[#All],5,FALSE)</f>
        <v>Flagship</v>
      </c>
      <c r="X1556">
        <v>2</v>
      </c>
      <c r="Y1556">
        <v>388.34</v>
      </c>
      <c r="Z1556">
        <v>0.09</v>
      </c>
      <c r="AA1556" t="s">
        <v>1826</v>
      </c>
      <c r="AB1556">
        <v>706.77879999999993</v>
      </c>
    </row>
    <row r="1557" spans="1:28" x14ac:dyDescent="0.25">
      <c r="A1557" t="s">
        <v>3381</v>
      </c>
      <c r="B1557" s="2">
        <v>45252</v>
      </c>
      <c r="C1557" t="s">
        <v>1005</v>
      </c>
      <c r="D1557" t="str">
        <f>VLOOKUP(Table7[[#This Row],[Customer_ID]],Table1[#All],2,FALSE)</f>
        <v>Casey Simpson</v>
      </c>
      <c r="E1557">
        <f t="shared" si="73"/>
        <v>22</v>
      </c>
      <c r="F1557">
        <f t="shared" si="74"/>
        <v>11</v>
      </c>
      <c r="G1557">
        <f t="shared" si="75"/>
        <v>2023</v>
      </c>
      <c r="H1557">
        <f>VLOOKUP(Table7[[#This Row],[Customer_ID]],Table1[#All],3,FALSE)</f>
        <v>54</v>
      </c>
      <c r="I1557" t="str">
        <f>VLOOKUP(Table7[[#This Row],[Customer_ID]],Table1[#All],4,FALSE)</f>
        <v>Male</v>
      </c>
      <c r="J1557" t="str">
        <f>VLOOKUP(Table7[[#This Row],[Customer_ID]],Table1[#All],5,FALSE)</f>
        <v>West Mathewside</v>
      </c>
      <c r="K1557" t="str">
        <f>VLOOKUP(Table7[[#This Row],[Customer_ID]],Table1[#All],6,FALSE)</f>
        <v>Mississippi</v>
      </c>
      <c r="L1557" t="str">
        <f>VLOOKUP(Table7[[#This Row],[Customer_ID]],Table1[#All],7,FALSE)</f>
        <v>USA</v>
      </c>
      <c r="M1557" t="str">
        <f>VLOOKUP(Table7[[#This Row],[Customer_ID]],Table1[#All],8,FALSE)</f>
        <v>Platinum</v>
      </c>
      <c r="N1557" t="s">
        <v>1608</v>
      </c>
      <c r="O1557" t="str">
        <f>VLOOKUP(Table7[[#This Row],[Product_ID]],Table4_2[#All],3,FALSE)</f>
        <v>Home</v>
      </c>
      <c r="P1557" t="str">
        <f>VLOOKUP(Table7[[#This Row],[Product_ID]],Table4_2[#All],4,FALSE)</f>
        <v>Kitchen</v>
      </c>
      <c r="Q1557">
        <f>VLOOKUP(Table7[[#This Row],[Product_ID]],Table4_2[#All],5,FALSE)</f>
        <v>19.52</v>
      </c>
      <c r="R1557">
        <f>VLOOKUP(Table7[[#This Row],[Product_ID]],Table4_2[#All],6,FALSE)</f>
        <v>57</v>
      </c>
      <c r="S1557" t="s">
        <v>1776</v>
      </c>
      <c r="T1557" t="str">
        <f>VLOOKUP(Table7[[#This Row],[Store_ID]],Table5[#All],2,FALSE)</f>
        <v>Benson-Elliott</v>
      </c>
      <c r="U1557" t="str">
        <f>VLOOKUP(Table7[[#This Row],[Store_ID]],Table5[#All],3,FALSE)</f>
        <v>East</v>
      </c>
      <c r="V1557" t="str">
        <f>VLOOKUP(Table7[[#This Row],[Store_ID]],Table5[#All],4,FALSE)</f>
        <v>Port Josephberg</v>
      </c>
      <c r="W1557" t="str">
        <f>VLOOKUP(Table7[[#This Row],[Store_ID]],Table5[#All],5,FALSE)</f>
        <v>Online</v>
      </c>
      <c r="X1557">
        <v>4</v>
      </c>
      <c r="Y1557">
        <v>998.2</v>
      </c>
      <c r="Z1557">
        <v>0.15</v>
      </c>
      <c r="AA1557" t="s">
        <v>1824</v>
      </c>
      <c r="AB1557">
        <v>3393.88</v>
      </c>
    </row>
    <row r="1558" spans="1:28" x14ac:dyDescent="0.25">
      <c r="A1558" t="s">
        <v>3382</v>
      </c>
      <c r="B1558" s="2">
        <v>45606</v>
      </c>
      <c r="C1558" t="s">
        <v>1516</v>
      </c>
      <c r="D1558" t="str">
        <f>VLOOKUP(Table7[[#This Row],[Customer_ID]],Table1[#All],2,FALSE)</f>
        <v>Amanda Powell</v>
      </c>
      <c r="E1558">
        <f t="shared" si="73"/>
        <v>10</v>
      </c>
      <c r="F1558">
        <f t="shared" si="74"/>
        <v>11</v>
      </c>
      <c r="G1558">
        <f t="shared" si="75"/>
        <v>2024</v>
      </c>
      <c r="H1558">
        <f>VLOOKUP(Table7[[#This Row],[Customer_ID]],Table1[#All],3,FALSE)</f>
        <v>28</v>
      </c>
      <c r="I1558" t="str">
        <f>VLOOKUP(Table7[[#This Row],[Customer_ID]],Table1[#All],4,FALSE)</f>
        <v>Male</v>
      </c>
      <c r="J1558" t="str">
        <f>VLOOKUP(Table7[[#This Row],[Customer_ID]],Table1[#All],5,FALSE)</f>
        <v>South William</v>
      </c>
      <c r="K1558" t="str">
        <f>VLOOKUP(Table7[[#This Row],[Customer_ID]],Table1[#All],6,FALSE)</f>
        <v>Alabama</v>
      </c>
      <c r="L1558" t="str">
        <f>VLOOKUP(Table7[[#This Row],[Customer_ID]],Table1[#All],7,FALSE)</f>
        <v>USA</v>
      </c>
      <c r="M1558" t="str">
        <f>VLOOKUP(Table7[[#This Row],[Customer_ID]],Table1[#All],8,FALSE)</f>
        <v>Silver</v>
      </c>
      <c r="N1558" t="s">
        <v>1620</v>
      </c>
      <c r="O1558" t="str">
        <f>VLOOKUP(Table7[[#This Row],[Product_ID]],Table4_2[#All],3,FALSE)</f>
        <v>Clothing</v>
      </c>
      <c r="P1558" t="str">
        <f>VLOOKUP(Table7[[#This Row],[Product_ID]],Table4_2[#All],4,FALSE)</f>
        <v>Tops</v>
      </c>
      <c r="Q1558">
        <f>VLOOKUP(Table7[[#This Row],[Product_ID]],Table4_2[#All],5,FALSE)</f>
        <v>223.43</v>
      </c>
      <c r="R1558">
        <f>VLOOKUP(Table7[[#This Row],[Product_ID]],Table4_2[#All],6,FALSE)</f>
        <v>154</v>
      </c>
      <c r="S1558" t="s">
        <v>1752</v>
      </c>
      <c r="T1558" t="str">
        <f>VLOOKUP(Table7[[#This Row],[Store_ID]],Table5[#All],2,FALSE)</f>
        <v>Rivera-Warner</v>
      </c>
      <c r="U1558" t="str">
        <f>VLOOKUP(Table7[[#This Row],[Store_ID]],Table5[#All],3,FALSE)</f>
        <v>East</v>
      </c>
      <c r="V1558" t="str">
        <f>VLOOKUP(Table7[[#This Row],[Store_ID]],Table5[#All],4,FALSE)</f>
        <v>Washingtonfurt</v>
      </c>
      <c r="W1558" t="str">
        <f>VLOOKUP(Table7[[#This Row],[Store_ID]],Table5[#All],5,FALSE)</f>
        <v>Flagship</v>
      </c>
      <c r="X1558">
        <v>1</v>
      </c>
      <c r="Y1558">
        <v>887.38</v>
      </c>
      <c r="Z1558">
        <v>0.01</v>
      </c>
      <c r="AA1558" t="s">
        <v>1829</v>
      </c>
      <c r="AB1558">
        <v>878.50620000000004</v>
      </c>
    </row>
    <row r="1559" spans="1:28" x14ac:dyDescent="0.25">
      <c r="A1559" t="s">
        <v>3383</v>
      </c>
      <c r="B1559" s="2">
        <v>45524</v>
      </c>
      <c r="C1559" t="s">
        <v>984</v>
      </c>
      <c r="D1559" t="str">
        <f>VLOOKUP(Table7[[#This Row],[Customer_ID]],Table1[#All],2,FALSE)</f>
        <v>Jason Mullins</v>
      </c>
      <c r="E1559">
        <f t="shared" si="73"/>
        <v>20</v>
      </c>
      <c r="F1559">
        <f t="shared" si="74"/>
        <v>8</v>
      </c>
      <c r="G1559">
        <f t="shared" si="75"/>
        <v>2024</v>
      </c>
      <c r="H1559">
        <f>VLOOKUP(Table7[[#This Row],[Customer_ID]],Table1[#All],3,FALSE)</f>
        <v>47</v>
      </c>
      <c r="I1559" t="str">
        <f>VLOOKUP(Table7[[#This Row],[Customer_ID]],Table1[#All],4,FALSE)</f>
        <v>Female</v>
      </c>
      <c r="J1559" t="str">
        <f>VLOOKUP(Table7[[#This Row],[Customer_ID]],Table1[#All],5,FALSE)</f>
        <v>Brianchester</v>
      </c>
      <c r="K1559" t="str">
        <f>VLOOKUP(Table7[[#This Row],[Customer_ID]],Table1[#All],6,FALSE)</f>
        <v>Delaware</v>
      </c>
      <c r="L1559" t="str">
        <f>VLOOKUP(Table7[[#This Row],[Customer_ID]],Table1[#All],7,FALSE)</f>
        <v>USA</v>
      </c>
      <c r="M1559" t="str">
        <f>VLOOKUP(Table7[[#This Row],[Customer_ID]],Table1[#All],8,FALSE)</f>
        <v>Silver</v>
      </c>
      <c r="N1559" t="s">
        <v>1622</v>
      </c>
      <c r="O1559" t="str">
        <f>VLOOKUP(Table7[[#This Row],[Product_ID]],Table4_2[#All],3,FALSE)</f>
        <v>Clothing</v>
      </c>
      <c r="P1559" t="str">
        <f>VLOOKUP(Table7[[#This Row],[Product_ID]],Table4_2[#All],4,FALSE)</f>
        <v>Footwear</v>
      </c>
      <c r="Q1559">
        <f>VLOOKUP(Table7[[#This Row],[Product_ID]],Table4_2[#All],5,FALSE)</f>
        <v>353.47</v>
      </c>
      <c r="R1559">
        <f>VLOOKUP(Table7[[#This Row],[Product_ID]],Table4_2[#All],6,FALSE)</f>
        <v>214</v>
      </c>
      <c r="S1559" t="s">
        <v>1794</v>
      </c>
      <c r="T1559" t="str">
        <f>VLOOKUP(Table7[[#This Row],[Store_ID]],Table5[#All],2,FALSE)</f>
        <v>Thomas, Bridges and Harris</v>
      </c>
      <c r="U1559" t="str">
        <f>VLOOKUP(Table7[[#This Row],[Store_ID]],Table5[#All],3,FALSE)</f>
        <v>North</v>
      </c>
      <c r="V1559" t="str">
        <f>VLOOKUP(Table7[[#This Row],[Store_ID]],Table5[#All],4,FALSE)</f>
        <v>Sabrinatown</v>
      </c>
      <c r="W1559" t="str">
        <f>VLOOKUP(Table7[[#This Row],[Store_ID]],Table5[#All],5,FALSE)</f>
        <v>Online</v>
      </c>
      <c r="X1559">
        <v>4</v>
      </c>
      <c r="Y1559">
        <v>332.97</v>
      </c>
      <c r="Z1559">
        <v>0.28000000000000003</v>
      </c>
      <c r="AA1559" t="s">
        <v>1824</v>
      </c>
      <c r="AB1559">
        <v>958.95360000000005</v>
      </c>
    </row>
    <row r="1560" spans="1:28" x14ac:dyDescent="0.25">
      <c r="A1560" t="s">
        <v>3384</v>
      </c>
      <c r="B1560" s="2">
        <v>45934</v>
      </c>
      <c r="C1560" t="s">
        <v>93</v>
      </c>
      <c r="D1560" t="str">
        <f>VLOOKUP(Table7[[#This Row],[Customer_ID]],Table1[#All],2,FALSE)</f>
        <v>Jeff Martinez</v>
      </c>
      <c r="E1560">
        <f t="shared" si="73"/>
        <v>4</v>
      </c>
      <c r="F1560">
        <f t="shared" si="74"/>
        <v>10</v>
      </c>
      <c r="G1560">
        <f t="shared" si="75"/>
        <v>2025</v>
      </c>
      <c r="H1560">
        <f>VLOOKUP(Table7[[#This Row],[Customer_ID]],Table1[#All],3,FALSE)</f>
        <v>36</v>
      </c>
      <c r="I1560" t="str">
        <f>VLOOKUP(Table7[[#This Row],[Customer_ID]],Table1[#All],4,FALSE)</f>
        <v>Female</v>
      </c>
      <c r="J1560" t="str">
        <f>VLOOKUP(Table7[[#This Row],[Customer_ID]],Table1[#All],5,FALSE)</f>
        <v>Smithburgh</v>
      </c>
      <c r="K1560" t="str">
        <f>VLOOKUP(Table7[[#This Row],[Customer_ID]],Table1[#All],6,FALSE)</f>
        <v>Oklahoma</v>
      </c>
      <c r="L1560" t="str">
        <f>VLOOKUP(Table7[[#This Row],[Customer_ID]],Table1[#All],7,FALSE)</f>
        <v>USA</v>
      </c>
      <c r="M1560" t="str">
        <f>VLOOKUP(Table7[[#This Row],[Customer_ID]],Table1[#All],8,FALSE)</f>
        <v>Gold</v>
      </c>
      <c r="N1560" t="s">
        <v>1640</v>
      </c>
      <c r="O1560" t="str">
        <f>VLOOKUP(Table7[[#This Row],[Product_ID]],Table4_2[#All],3,FALSE)</f>
        <v>Clothing</v>
      </c>
      <c r="P1560" t="str">
        <f>VLOOKUP(Table7[[#This Row],[Product_ID]],Table4_2[#All],4,FALSE)</f>
        <v>Outerwear</v>
      </c>
      <c r="Q1560">
        <f>VLOOKUP(Table7[[#This Row],[Product_ID]],Table4_2[#All],5,FALSE)</f>
        <v>167.34</v>
      </c>
      <c r="R1560">
        <f>VLOOKUP(Table7[[#This Row],[Product_ID]],Table4_2[#All],6,FALSE)</f>
        <v>296</v>
      </c>
      <c r="S1560" t="s">
        <v>1752</v>
      </c>
      <c r="T1560" t="str">
        <f>VLOOKUP(Table7[[#This Row],[Store_ID]],Table5[#All],2,FALSE)</f>
        <v>Rivera-Warner</v>
      </c>
      <c r="U1560" t="str">
        <f>VLOOKUP(Table7[[#This Row],[Store_ID]],Table5[#All],3,FALSE)</f>
        <v>East</v>
      </c>
      <c r="V1560" t="str">
        <f>VLOOKUP(Table7[[#This Row],[Store_ID]],Table5[#All],4,FALSE)</f>
        <v>Washingtonfurt</v>
      </c>
      <c r="W1560" t="str">
        <f>VLOOKUP(Table7[[#This Row],[Store_ID]],Table5[#All],5,FALSE)</f>
        <v>Flagship</v>
      </c>
      <c r="X1560">
        <v>2</v>
      </c>
      <c r="Y1560">
        <v>157.91</v>
      </c>
      <c r="Z1560">
        <v>0.09</v>
      </c>
      <c r="AA1560" t="s">
        <v>1829</v>
      </c>
      <c r="AB1560">
        <v>287.39620000000002</v>
      </c>
    </row>
    <row r="1561" spans="1:28" x14ac:dyDescent="0.25">
      <c r="A1561" t="s">
        <v>3385</v>
      </c>
      <c r="B1561" s="2">
        <v>45539</v>
      </c>
      <c r="C1561" t="s">
        <v>1115</v>
      </c>
      <c r="D1561" t="str">
        <f>VLOOKUP(Table7[[#This Row],[Customer_ID]],Table1[#All],2,FALSE)</f>
        <v>Steve Hunt</v>
      </c>
      <c r="E1561">
        <f t="shared" si="73"/>
        <v>4</v>
      </c>
      <c r="F1561">
        <f t="shared" si="74"/>
        <v>9</v>
      </c>
      <c r="G1561">
        <f t="shared" si="75"/>
        <v>2024</v>
      </c>
      <c r="H1561">
        <f>VLOOKUP(Table7[[#This Row],[Customer_ID]],Table1[#All],3,FALSE)</f>
        <v>54</v>
      </c>
      <c r="I1561" t="str">
        <f>VLOOKUP(Table7[[#This Row],[Customer_ID]],Table1[#All],4,FALSE)</f>
        <v>Male</v>
      </c>
      <c r="J1561" t="str">
        <f>VLOOKUP(Table7[[#This Row],[Customer_ID]],Table1[#All],5,FALSE)</f>
        <v>North Richard</v>
      </c>
      <c r="K1561" t="str">
        <f>VLOOKUP(Table7[[#This Row],[Customer_ID]],Table1[#All],6,FALSE)</f>
        <v>Virginia</v>
      </c>
      <c r="L1561" t="str">
        <f>VLOOKUP(Table7[[#This Row],[Customer_ID]],Table1[#All],7,FALSE)</f>
        <v>USA</v>
      </c>
      <c r="M1561" t="str">
        <f>VLOOKUP(Table7[[#This Row],[Customer_ID]],Table1[#All],8,FALSE)</f>
        <v>Bronze</v>
      </c>
      <c r="N1561" t="s">
        <v>1572</v>
      </c>
      <c r="O1561" t="str">
        <f>VLOOKUP(Table7[[#This Row],[Product_ID]],Table4_2[#All],3,FALSE)</f>
        <v>Beauty</v>
      </c>
      <c r="P1561" t="str">
        <f>VLOOKUP(Table7[[#This Row],[Product_ID]],Table4_2[#All],4,FALSE)</f>
        <v>Haircare</v>
      </c>
      <c r="Q1561">
        <f>VLOOKUP(Table7[[#This Row],[Product_ID]],Table4_2[#All],5,FALSE)</f>
        <v>115.82</v>
      </c>
      <c r="R1561">
        <f>VLOOKUP(Table7[[#This Row],[Product_ID]],Table4_2[#All],6,FALSE)</f>
        <v>460</v>
      </c>
      <c r="S1561" t="s">
        <v>1810</v>
      </c>
      <c r="T1561" t="str">
        <f>VLOOKUP(Table7[[#This Row],[Store_ID]],Table5[#All],2,FALSE)</f>
        <v>Guerrero-Schmitt</v>
      </c>
      <c r="U1561" t="str">
        <f>VLOOKUP(Table7[[#This Row],[Store_ID]],Table5[#All],3,FALSE)</f>
        <v>East</v>
      </c>
      <c r="V1561" t="str">
        <f>VLOOKUP(Table7[[#This Row],[Store_ID]],Table5[#All],4,FALSE)</f>
        <v>East Stevechester</v>
      </c>
      <c r="W1561" t="str">
        <f>VLOOKUP(Table7[[#This Row],[Store_ID]],Table5[#All],5,FALSE)</f>
        <v>Flagship</v>
      </c>
      <c r="X1561">
        <v>1</v>
      </c>
      <c r="Y1561">
        <v>548.15</v>
      </c>
      <c r="Z1561">
        <v>0.11</v>
      </c>
      <c r="AA1561" t="s">
        <v>1824</v>
      </c>
      <c r="AB1561">
        <v>487.8535</v>
      </c>
    </row>
    <row r="1562" spans="1:28" x14ac:dyDescent="0.25">
      <c r="A1562" t="s">
        <v>3386</v>
      </c>
      <c r="B1562" s="2">
        <v>45555</v>
      </c>
      <c r="C1562" t="s">
        <v>681</v>
      </c>
      <c r="D1562" t="str">
        <f>VLOOKUP(Table7[[#This Row],[Customer_ID]],Table1[#All],2,FALSE)</f>
        <v>Joan Johnson</v>
      </c>
      <c r="E1562">
        <f t="shared" si="73"/>
        <v>20</v>
      </c>
      <c r="F1562">
        <f t="shared" si="74"/>
        <v>9</v>
      </c>
      <c r="G1562">
        <f t="shared" si="75"/>
        <v>2024</v>
      </c>
      <c r="H1562">
        <f>VLOOKUP(Table7[[#This Row],[Customer_ID]],Table1[#All],3,FALSE)</f>
        <v>50</v>
      </c>
      <c r="I1562" t="str">
        <f>VLOOKUP(Table7[[#This Row],[Customer_ID]],Table1[#All],4,FALSE)</f>
        <v>Female</v>
      </c>
      <c r="J1562" t="str">
        <f>VLOOKUP(Table7[[#This Row],[Customer_ID]],Table1[#All],5,FALSE)</f>
        <v>Lake Josephport</v>
      </c>
      <c r="K1562" t="str">
        <f>VLOOKUP(Table7[[#This Row],[Customer_ID]],Table1[#All],6,FALSE)</f>
        <v>Maine</v>
      </c>
      <c r="L1562" t="str">
        <f>VLOOKUP(Table7[[#This Row],[Customer_ID]],Table1[#All],7,FALSE)</f>
        <v>USA</v>
      </c>
      <c r="M1562" t="str">
        <f>VLOOKUP(Table7[[#This Row],[Customer_ID]],Table1[#All],8,FALSE)</f>
        <v>Platinum</v>
      </c>
      <c r="N1562" t="s">
        <v>1644</v>
      </c>
      <c r="O1562" t="str">
        <f>VLOOKUP(Table7[[#This Row],[Product_ID]],Table4_2[#All],3,FALSE)</f>
        <v>Electronics</v>
      </c>
      <c r="P1562" t="str">
        <f>VLOOKUP(Table7[[#This Row],[Product_ID]],Table4_2[#All],4,FALSE)</f>
        <v>Accessories</v>
      </c>
      <c r="Q1562">
        <f>VLOOKUP(Table7[[#This Row],[Product_ID]],Table4_2[#All],5,FALSE)</f>
        <v>177.98</v>
      </c>
      <c r="R1562">
        <f>VLOOKUP(Table7[[#This Row],[Product_ID]],Table4_2[#All],6,FALSE)</f>
        <v>103</v>
      </c>
      <c r="S1562" t="s">
        <v>1801</v>
      </c>
      <c r="T1562" t="str">
        <f>VLOOKUP(Table7[[#This Row],[Store_ID]],Table5[#All],2,FALSE)</f>
        <v>Shelton PLC</v>
      </c>
      <c r="U1562" t="str">
        <f>VLOOKUP(Table7[[#This Row],[Store_ID]],Table5[#All],3,FALSE)</f>
        <v>North</v>
      </c>
      <c r="V1562" t="str">
        <f>VLOOKUP(Table7[[#This Row],[Store_ID]],Table5[#All],4,FALSE)</f>
        <v>East Jenniferstad</v>
      </c>
      <c r="W1562" t="str">
        <f>VLOOKUP(Table7[[#This Row],[Store_ID]],Table5[#All],5,FALSE)</f>
        <v>Flagship</v>
      </c>
      <c r="X1562">
        <v>1</v>
      </c>
      <c r="Y1562">
        <v>135.13</v>
      </c>
      <c r="Z1562">
        <v>0.04</v>
      </c>
      <c r="AA1562" t="s">
        <v>1824</v>
      </c>
      <c r="AB1562">
        <v>129.72479999999999</v>
      </c>
    </row>
    <row r="1563" spans="1:28" x14ac:dyDescent="0.25">
      <c r="A1563" t="s">
        <v>3387</v>
      </c>
      <c r="B1563" s="2">
        <v>45281</v>
      </c>
      <c r="C1563" t="s">
        <v>711</v>
      </c>
      <c r="D1563" t="str">
        <f>VLOOKUP(Table7[[#This Row],[Customer_ID]],Table1[#All],2,FALSE)</f>
        <v>Jordan Wells</v>
      </c>
      <c r="E1563">
        <f t="shared" si="73"/>
        <v>21</v>
      </c>
      <c r="F1563">
        <f t="shared" si="74"/>
        <v>12</v>
      </c>
      <c r="G1563">
        <f t="shared" si="75"/>
        <v>2023</v>
      </c>
      <c r="H1563">
        <f>VLOOKUP(Table7[[#This Row],[Customer_ID]],Table1[#All],3,FALSE)</f>
        <v>47</v>
      </c>
      <c r="I1563" t="str">
        <f>VLOOKUP(Table7[[#This Row],[Customer_ID]],Table1[#All],4,FALSE)</f>
        <v>Female</v>
      </c>
      <c r="J1563" t="str">
        <f>VLOOKUP(Table7[[#This Row],[Customer_ID]],Table1[#All],5,FALSE)</f>
        <v xml:space="preserve">Phillipschester   </v>
      </c>
      <c r="K1563" t="str">
        <f>VLOOKUP(Table7[[#This Row],[Customer_ID]],Table1[#All],6,FALSE)</f>
        <v>New Jersey</v>
      </c>
      <c r="L1563" t="str">
        <f>VLOOKUP(Table7[[#This Row],[Customer_ID]],Table1[#All],7,FALSE)</f>
        <v>USA</v>
      </c>
      <c r="M1563" t="str">
        <f>VLOOKUP(Table7[[#This Row],[Customer_ID]],Table1[#All],8,FALSE)</f>
        <v>Gold</v>
      </c>
      <c r="N1563" t="s">
        <v>1660</v>
      </c>
      <c r="O1563" t="str">
        <f>VLOOKUP(Table7[[#This Row],[Product_ID]],Table4_2[#All],3,FALSE)</f>
        <v>Home</v>
      </c>
      <c r="P1563" t="str">
        <f>VLOOKUP(Table7[[#This Row],[Product_ID]],Table4_2[#All],4,FALSE)</f>
        <v>Decor</v>
      </c>
      <c r="Q1563">
        <f>VLOOKUP(Table7[[#This Row],[Product_ID]],Table4_2[#All],5,FALSE)</f>
        <v>461.47</v>
      </c>
      <c r="R1563">
        <f>VLOOKUP(Table7[[#This Row],[Product_ID]],Table4_2[#All],6,FALSE)</f>
        <v>190</v>
      </c>
      <c r="S1563" t="s">
        <v>1766</v>
      </c>
      <c r="T1563" t="str">
        <f>VLOOKUP(Table7[[#This Row],[Store_ID]],Table5[#All],2,FALSE)</f>
        <v>Johnson-Wright</v>
      </c>
      <c r="U1563" t="str">
        <f>VLOOKUP(Table7[[#This Row],[Store_ID]],Table5[#All],3,FALSE)</f>
        <v>North</v>
      </c>
      <c r="V1563" t="str">
        <f>VLOOKUP(Table7[[#This Row],[Store_ID]],Table5[#All],4,FALSE)</f>
        <v>Hoodberg</v>
      </c>
      <c r="W1563" t="str">
        <f>VLOOKUP(Table7[[#This Row],[Store_ID]],Table5[#All],5,FALSE)</f>
        <v>Outlet</v>
      </c>
      <c r="X1563">
        <v>3</v>
      </c>
      <c r="Y1563">
        <v>579.26</v>
      </c>
      <c r="Z1563">
        <v>0.19</v>
      </c>
      <c r="AA1563" t="s">
        <v>1824</v>
      </c>
      <c r="AB1563">
        <v>1407.6017999999999</v>
      </c>
    </row>
    <row r="1564" spans="1:28" x14ac:dyDescent="0.25">
      <c r="A1564" t="s">
        <v>3388</v>
      </c>
      <c r="B1564" s="2">
        <v>45582</v>
      </c>
      <c r="C1564" t="s">
        <v>1214</v>
      </c>
      <c r="D1564" t="str">
        <f>VLOOKUP(Table7[[#This Row],[Customer_ID]],Table1[#All],2,FALSE)</f>
        <v>Cynthia Lopez</v>
      </c>
      <c r="E1564">
        <f t="shared" si="73"/>
        <v>17</v>
      </c>
      <c r="F1564">
        <f t="shared" si="74"/>
        <v>10</v>
      </c>
      <c r="G1564">
        <f t="shared" si="75"/>
        <v>2024</v>
      </c>
      <c r="H1564">
        <f>VLOOKUP(Table7[[#This Row],[Customer_ID]],Table1[#All],3,FALSE)</f>
        <v>50</v>
      </c>
      <c r="I1564" t="str">
        <f>VLOOKUP(Table7[[#This Row],[Customer_ID]],Table1[#All],4,FALSE)</f>
        <v>Male</v>
      </c>
      <c r="J1564" t="str">
        <f>VLOOKUP(Table7[[#This Row],[Customer_ID]],Table1[#All],5,FALSE)</f>
        <v>Joseland</v>
      </c>
      <c r="K1564" t="str">
        <f>VLOOKUP(Table7[[#This Row],[Customer_ID]],Table1[#All],6,FALSE)</f>
        <v>Nebraska</v>
      </c>
      <c r="L1564" t="str">
        <f>VLOOKUP(Table7[[#This Row],[Customer_ID]],Table1[#All],7,FALSE)</f>
        <v>USA</v>
      </c>
      <c r="M1564" t="str">
        <f>VLOOKUP(Table7[[#This Row],[Customer_ID]],Table1[#All],8,FALSE)</f>
        <v>Platinum</v>
      </c>
      <c r="N1564" t="s">
        <v>1582</v>
      </c>
      <c r="O1564" t="str">
        <f>VLOOKUP(Table7[[#This Row],[Product_ID]],Table4_2[#All],3,FALSE)</f>
        <v>Sports</v>
      </c>
      <c r="P1564" t="str">
        <f>VLOOKUP(Table7[[#This Row],[Product_ID]],Table4_2[#All],4,FALSE)</f>
        <v>Accessories</v>
      </c>
      <c r="Q1564">
        <f>VLOOKUP(Table7[[#This Row],[Product_ID]],Table4_2[#All],5,FALSE)</f>
        <v>144.53</v>
      </c>
      <c r="R1564">
        <f>VLOOKUP(Table7[[#This Row],[Product_ID]],Table4_2[#All],6,FALSE)</f>
        <v>367</v>
      </c>
      <c r="S1564" t="s">
        <v>1752</v>
      </c>
      <c r="T1564" t="str">
        <f>VLOOKUP(Table7[[#This Row],[Store_ID]],Table5[#All],2,FALSE)</f>
        <v>Rivera-Warner</v>
      </c>
      <c r="U1564" t="str">
        <f>VLOOKUP(Table7[[#This Row],[Store_ID]],Table5[#All],3,FALSE)</f>
        <v>East</v>
      </c>
      <c r="V1564" t="str">
        <f>VLOOKUP(Table7[[#This Row],[Store_ID]],Table5[#All],4,FALSE)</f>
        <v>Washingtonfurt</v>
      </c>
      <c r="W1564" t="str">
        <f>VLOOKUP(Table7[[#This Row],[Store_ID]],Table5[#All],5,FALSE)</f>
        <v>Flagship</v>
      </c>
      <c r="X1564">
        <v>1</v>
      </c>
      <c r="Y1564">
        <v>465.63</v>
      </c>
      <c r="Z1564">
        <v>0.25</v>
      </c>
      <c r="AA1564" t="s">
        <v>1824</v>
      </c>
      <c r="AB1564">
        <v>349.22250000000003</v>
      </c>
    </row>
    <row r="1565" spans="1:28" x14ac:dyDescent="0.25">
      <c r="A1565" t="s">
        <v>3389</v>
      </c>
      <c r="B1565" s="2">
        <v>45372</v>
      </c>
      <c r="C1565" t="s">
        <v>181</v>
      </c>
      <c r="D1565" t="str">
        <f>VLOOKUP(Table7[[#This Row],[Customer_ID]],Table1[#All],2,FALSE)</f>
        <v>Gina Knight</v>
      </c>
      <c r="E1565">
        <f t="shared" si="73"/>
        <v>21</v>
      </c>
      <c r="F1565">
        <f t="shared" si="74"/>
        <v>3</v>
      </c>
      <c r="G1565">
        <f t="shared" si="75"/>
        <v>2024</v>
      </c>
      <c r="H1565">
        <f>VLOOKUP(Table7[[#This Row],[Customer_ID]],Table1[#All],3,FALSE)</f>
        <v>54</v>
      </c>
      <c r="I1565" t="str">
        <f>VLOOKUP(Table7[[#This Row],[Customer_ID]],Table1[#All],4,FALSE)</f>
        <v>Female</v>
      </c>
      <c r="J1565" t="str">
        <f>VLOOKUP(Table7[[#This Row],[Customer_ID]],Table1[#All],5,FALSE)</f>
        <v>Lake Roberthaven</v>
      </c>
      <c r="K1565" t="str">
        <f>VLOOKUP(Table7[[#This Row],[Customer_ID]],Table1[#All],6,FALSE)</f>
        <v>Nevada</v>
      </c>
      <c r="L1565" t="str">
        <f>VLOOKUP(Table7[[#This Row],[Customer_ID]],Table1[#All],7,FALSE)</f>
        <v>USA</v>
      </c>
      <c r="M1565" t="str">
        <f>VLOOKUP(Table7[[#This Row],[Customer_ID]],Table1[#All],8,FALSE)</f>
        <v>Silver</v>
      </c>
      <c r="N1565" t="s">
        <v>1700</v>
      </c>
      <c r="O1565" t="str">
        <f>VLOOKUP(Table7[[#This Row],[Product_ID]],Table4_2[#All],3,FALSE)</f>
        <v>Electronics</v>
      </c>
      <c r="P1565" t="str">
        <f>VLOOKUP(Table7[[#This Row],[Product_ID]],Table4_2[#All],4,FALSE)</f>
        <v>Computer</v>
      </c>
      <c r="Q1565">
        <f>VLOOKUP(Table7[[#This Row],[Product_ID]],Table4_2[#All],5,FALSE)</f>
        <v>392.89</v>
      </c>
      <c r="R1565">
        <f>VLOOKUP(Table7[[#This Row],[Product_ID]],Table4_2[#All],6,FALSE)</f>
        <v>320</v>
      </c>
      <c r="S1565" t="s">
        <v>1804</v>
      </c>
      <c r="T1565" t="str">
        <f>VLOOKUP(Table7[[#This Row],[Store_ID]],Table5[#All],2,FALSE)</f>
        <v>Frederick-Wright</v>
      </c>
      <c r="U1565" t="str">
        <f>VLOOKUP(Table7[[#This Row],[Store_ID]],Table5[#All],3,FALSE)</f>
        <v>West</v>
      </c>
      <c r="V1565" t="str">
        <f>VLOOKUP(Table7[[#This Row],[Store_ID]],Table5[#All],4,FALSE)</f>
        <v>New Jimmymouth</v>
      </c>
      <c r="W1565" t="str">
        <f>VLOOKUP(Table7[[#This Row],[Store_ID]],Table5[#All],5,FALSE)</f>
        <v>Flagship</v>
      </c>
      <c r="X1565">
        <v>2</v>
      </c>
      <c r="Y1565">
        <v>675.61</v>
      </c>
      <c r="Z1565">
        <v>0.08</v>
      </c>
      <c r="AA1565" t="s">
        <v>1829</v>
      </c>
      <c r="AB1565">
        <v>1243.1224</v>
      </c>
    </row>
    <row r="1566" spans="1:28" x14ac:dyDescent="0.25">
      <c r="A1566" t="s">
        <v>3390</v>
      </c>
      <c r="B1566" s="2">
        <v>45458</v>
      </c>
      <c r="C1566" t="s">
        <v>1292</v>
      </c>
      <c r="D1566" t="str">
        <f>VLOOKUP(Table7[[#This Row],[Customer_ID]],Table1[#All],2,FALSE)</f>
        <v>Jennifer Myers</v>
      </c>
      <c r="E1566">
        <f t="shared" si="73"/>
        <v>15</v>
      </c>
      <c r="F1566">
        <f t="shared" si="74"/>
        <v>6</v>
      </c>
      <c r="G1566">
        <f t="shared" si="75"/>
        <v>2024</v>
      </c>
      <c r="H1566">
        <f>VLOOKUP(Table7[[#This Row],[Customer_ID]],Table1[#All],3,FALSE)</f>
        <v>46</v>
      </c>
      <c r="I1566" t="str">
        <f>VLOOKUP(Table7[[#This Row],[Customer_ID]],Table1[#All],4,FALSE)</f>
        <v>Male</v>
      </c>
      <c r="J1566" t="str">
        <f>VLOOKUP(Table7[[#This Row],[Customer_ID]],Table1[#All],5,FALSE)</f>
        <v>Marthaborough</v>
      </c>
      <c r="K1566" t="str">
        <f>VLOOKUP(Table7[[#This Row],[Customer_ID]],Table1[#All],6,FALSE)</f>
        <v>Wisconsin</v>
      </c>
      <c r="L1566" t="str">
        <f>VLOOKUP(Table7[[#This Row],[Customer_ID]],Table1[#All],7,FALSE)</f>
        <v>USA</v>
      </c>
      <c r="M1566" t="str">
        <f>VLOOKUP(Table7[[#This Row],[Customer_ID]],Table1[#All],8,FALSE)</f>
        <v>Platinum</v>
      </c>
      <c r="N1566" t="s">
        <v>1614</v>
      </c>
      <c r="O1566" t="str">
        <f>VLOOKUP(Table7[[#This Row],[Product_ID]],Table4_2[#All],3,FALSE)</f>
        <v>Home</v>
      </c>
      <c r="P1566" t="str">
        <f>VLOOKUP(Table7[[#This Row],[Product_ID]],Table4_2[#All],4,FALSE)</f>
        <v>Decor</v>
      </c>
      <c r="Q1566">
        <f>VLOOKUP(Table7[[#This Row],[Product_ID]],Table4_2[#All],5,FALSE)</f>
        <v>179.77</v>
      </c>
      <c r="R1566">
        <f>VLOOKUP(Table7[[#This Row],[Product_ID]],Table4_2[#All],6,FALSE)</f>
        <v>305</v>
      </c>
      <c r="S1566" t="s">
        <v>1776</v>
      </c>
      <c r="T1566" t="str">
        <f>VLOOKUP(Table7[[#This Row],[Store_ID]],Table5[#All],2,FALSE)</f>
        <v>Benson-Elliott</v>
      </c>
      <c r="U1566" t="str">
        <f>VLOOKUP(Table7[[#This Row],[Store_ID]],Table5[#All],3,FALSE)</f>
        <v>East</v>
      </c>
      <c r="V1566" t="str">
        <f>VLOOKUP(Table7[[#This Row],[Store_ID]],Table5[#All],4,FALSE)</f>
        <v>Port Josephberg</v>
      </c>
      <c r="W1566" t="str">
        <f>VLOOKUP(Table7[[#This Row],[Store_ID]],Table5[#All],5,FALSE)</f>
        <v>Online</v>
      </c>
      <c r="X1566">
        <v>1</v>
      </c>
      <c r="Y1566">
        <v>718.99</v>
      </c>
      <c r="Z1566">
        <v>0.08</v>
      </c>
      <c r="AA1566" t="s">
        <v>1826</v>
      </c>
      <c r="AB1566">
        <v>661.47080000000005</v>
      </c>
    </row>
    <row r="1567" spans="1:28" x14ac:dyDescent="0.25">
      <c r="A1567" t="s">
        <v>3391</v>
      </c>
      <c r="B1567" s="2">
        <v>45943</v>
      </c>
      <c r="C1567" t="s">
        <v>1175</v>
      </c>
      <c r="D1567" t="str">
        <f>VLOOKUP(Table7[[#This Row],[Customer_ID]],Table1[#All],2,FALSE)</f>
        <v>Michele Burke</v>
      </c>
      <c r="E1567">
        <f t="shared" si="73"/>
        <v>13</v>
      </c>
      <c r="F1567">
        <f t="shared" si="74"/>
        <v>10</v>
      </c>
      <c r="G1567">
        <f t="shared" si="75"/>
        <v>2025</v>
      </c>
      <c r="H1567">
        <f>VLOOKUP(Table7[[#This Row],[Customer_ID]],Table1[#All],3,FALSE)</f>
        <v>30</v>
      </c>
      <c r="I1567" t="str">
        <f>VLOOKUP(Table7[[#This Row],[Customer_ID]],Table1[#All],4,FALSE)</f>
        <v>Male</v>
      </c>
      <c r="J1567" t="str">
        <f>VLOOKUP(Table7[[#This Row],[Customer_ID]],Table1[#All],5,FALSE)</f>
        <v>Chambersberg</v>
      </c>
      <c r="K1567" t="str">
        <f>VLOOKUP(Table7[[#This Row],[Customer_ID]],Table1[#All],6,FALSE)</f>
        <v>Connecticut</v>
      </c>
      <c r="L1567" t="str">
        <f>VLOOKUP(Table7[[#This Row],[Customer_ID]],Table1[#All],7,FALSE)</f>
        <v>USA</v>
      </c>
      <c r="M1567" t="str">
        <f>VLOOKUP(Table7[[#This Row],[Customer_ID]],Table1[#All],8,FALSE)</f>
        <v>Bronze</v>
      </c>
      <c r="N1567" t="s">
        <v>1576</v>
      </c>
      <c r="O1567" t="str">
        <f>VLOOKUP(Table7[[#This Row],[Product_ID]],Table4_2[#All],3,FALSE)</f>
        <v>Home</v>
      </c>
      <c r="P1567" t="str">
        <f>VLOOKUP(Table7[[#This Row],[Product_ID]],Table4_2[#All],4,FALSE)</f>
        <v>Decor</v>
      </c>
      <c r="Q1567">
        <f>VLOOKUP(Table7[[#This Row],[Product_ID]],Table4_2[#All],5,FALSE)</f>
        <v>48.01</v>
      </c>
      <c r="R1567">
        <f>VLOOKUP(Table7[[#This Row],[Product_ID]],Table4_2[#All],6,FALSE)</f>
        <v>439</v>
      </c>
      <c r="S1567" t="s">
        <v>1789</v>
      </c>
      <c r="T1567" t="str">
        <f>VLOOKUP(Table7[[#This Row],[Store_ID]],Table5[#All],2,FALSE)</f>
        <v>Hill, Wagner and Ballard</v>
      </c>
      <c r="U1567" t="str">
        <f>VLOOKUP(Table7[[#This Row],[Store_ID]],Table5[#All],3,FALSE)</f>
        <v>East</v>
      </c>
      <c r="V1567" t="str">
        <f>VLOOKUP(Table7[[#This Row],[Store_ID]],Table5[#All],4,FALSE)</f>
        <v>East Davidville</v>
      </c>
      <c r="W1567" t="str">
        <f>VLOOKUP(Table7[[#This Row],[Store_ID]],Table5[#All],5,FALSE)</f>
        <v>Online</v>
      </c>
      <c r="X1567">
        <v>2</v>
      </c>
      <c r="Y1567">
        <v>675.65</v>
      </c>
      <c r="Z1567">
        <v>0.2</v>
      </c>
      <c r="AA1567" t="s">
        <v>1829</v>
      </c>
      <c r="AB1567">
        <v>1081.04</v>
      </c>
    </row>
    <row r="1568" spans="1:28" x14ac:dyDescent="0.25">
      <c r="A1568" t="s">
        <v>3392</v>
      </c>
      <c r="B1568" s="2">
        <v>45374</v>
      </c>
      <c r="C1568" t="s">
        <v>1056</v>
      </c>
      <c r="D1568" t="str">
        <f>VLOOKUP(Table7[[#This Row],[Customer_ID]],Table1[#All],2,FALSE)</f>
        <v>John Jones</v>
      </c>
      <c r="E1568">
        <f t="shared" si="73"/>
        <v>23</v>
      </c>
      <c r="F1568">
        <f t="shared" si="74"/>
        <v>3</v>
      </c>
      <c r="G1568">
        <f t="shared" si="75"/>
        <v>2024</v>
      </c>
      <c r="H1568">
        <f>VLOOKUP(Table7[[#This Row],[Customer_ID]],Table1[#All],3,FALSE)</f>
        <v>58</v>
      </c>
      <c r="I1568" t="str">
        <f>VLOOKUP(Table7[[#This Row],[Customer_ID]],Table1[#All],4,FALSE)</f>
        <v>Female</v>
      </c>
      <c r="J1568" t="str">
        <f>VLOOKUP(Table7[[#This Row],[Customer_ID]],Table1[#All],5,FALSE)</f>
        <v>North Michaelborough</v>
      </c>
      <c r="K1568" t="str">
        <f>VLOOKUP(Table7[[#This Row],[Customer_ID]],Table1[#All],6,FALSE)</f>
        <v>Oregon</v>
      </c>
      <c r="L1568" t="str">
        <f>VLOOKUP(Table7[[#This Row],[Customer_ID]],Table1[#All],7,FALSE)</f>
        <v>USA</v>
      </c>
      <c r="M1568" t="str">
        <f>VLOOKUP(Table7[[#This Row],[Customer_ID]],Table1[#All],8,FALSE)</f>
        <v>Silver</v>
      </c>
      <c r="N1568" t="s">
        <v>1738</v>
      </c>
      <c r="O1568" t="str">
        <f>VLOOKUP(Table7[[#This Row],[Product_ID]],Table4_2[#All],3,FALSE)</f>
        <v>Sports</v>
      </c>
      <c r="P1568" t="str">
        <f>VLOOKUP(Table7[[#This Row],[Product_ID]],Table4_2[#All],4,FALSE)</f>
        <v>Accessories</v>
      </c>
      <c r="Q1568">
        <f>VLOOKUP(Table7[[#This Row],[Product_ID]],Table4_2[#All],5,FALSE)</f>
        <v>60.65</v>
      </c>
      <c r="R1568">
        <f>VLOOKUP(Table7[[#This Row],[Product_ID]],Table4_2[#All],6,FALSE)</f>
        <v>75</v>
      </c>
      <c r="S1568" t="s">
        <v>1801</v>
      </c>
      <c r="T1568" t="str">
        <f>VLOOKUP(Table7[[#This Row],[Store_ID]],Table5[#All],2,FALSE)</f>
        <v>Shelton PLC</v>
      </c>
      <c r="U1568" t="str">
        <f>VLOOKUP(Table7[[#This Row],[Store_ID]],Table5[#All],3,FALSE)</f>
        <v>North</v>
      </c>
      <c r="V1568" t="str">
        <f>VLOOKUP(Table7[[#This Row],[Store_ID]],Table5[#All],4,FALSE)</f>
        <v>East Jenniferstad</v>
      </c>
      <c r="W1568" t="str">
        <f>VLOOKUP(Table7[[#This Row],[Store_ID]],Table5[#All],5,FALSE)</f>
        <v>Flagship</v>
      </c>
      <c r="X1568">
        <v>4</v>
      </c>
      <c r="Y1568">
        <v>284.24</v>
      </c>
      <c r="Z1568">
        <v>0.1</v>
      </c>
      <c r="AA1568" t="s">
        <v>1824</v>
      </c>
      <c r="AB1568">
        <v>1023.264</v>
      </c>
    </row>
    <row r="1569" spans="1:28" x14ac:dyDescent="0.25">
      <c r="A1569" t="s">
        <v>3393</v>
      </c>
      <c r="B1569" s="2">
        <v>45374</v>
      </c>
      <c r="C1569" t="s">
        <v>693</v>
      </c>
      <c r="D1569" t="str">
        <f>VLOOKUP(Table7[[#This Row],[Customer_ID]],Table1[#All],2,FALSE)</f>
        <v>Stuart Johnson</v>
      </c>
      <c r="E1569">
        <f t="shared" si="73"/>
        <v>23</v>
      </c>
      <c r="F1569">
        <f t="shared" si="74"/>
        <v>3</v>
      </c>
      <c r="G1569">
        <f t="shared" si="75"/>
        <v>2024</v>
      </c>
      <c r="H1569">
        <f>VLOOKUP(Table7[[#This Row],[Customer_ID]],Table1[#All],3,FALSE)</f>
        <v>42</v>
      </c>
      <c r="I1569" t="str">
        <f>VLOOKUP(Table7[[#This Row],[Customer_ID]],Table1[#All],4,FALSE)</f>
        <v>Female</v>
      </c>
      <c r="J1569" t="str">
        <f>VLOOKUP(Table7[[#This Row],[Customer_ID]],Table1[#All],5,FALSE)</f>
        <v>West Markport</v>
      </c>
      <c r="K1569" t="str">
        <f>VLOOKUP(Table7[[#This Row],[Customer_ID]],Table1[#All],6,FALSE)</f>
        <v>North Dakota</v>
      </c>
      <c r="L1569" t="str">
        <f>VLOOKUP(Table7[[#This Row],[Customer_ID]],Table1[#All],7,FALSE)</f>
        <v>USA</v>
      </c>
      <c r="M1569" t="str">
        <f>VLOOKUP(Table7[[#This Row],[Customer_ID]],Table1[#All],8,FALSE)</f>
        <v>Platinum</v>
      </c>
      <c r="N1569" t="s">
        <v>1546</v>
      </c>
      <c r="O1569" t="str">
        <f>VLOOKUP(Table7[[#This Row],[Product_ID]],Table4_2[#All],3,FALSE)</f>
        <v>Clothing</v>
      </c>
      <c r="P1569" t="str">
        <f>VLOOKUP(Table7[[#This Row],[Product_ID]],Table4_2[#All],4,FALSE)</f>
        <v>Tops</v>
      </c>
      <c r="Q1569">
        <f>VLOOKUP(Table7[[#This Row],[Product_ID]],Table4_2[#All],5,FALSE)</f>
        <v>342.56</v>
      </c>
      <c r="R1569">
        <f>VLOOKUP(Table7[[#This Row],[Product_ID]],Table4_2[#All],6,FALSE)</f>
        <v>181</v>
      </c>
      <c r="S1569" t="s">
        <v>1766</v>
      </c>
      <c r="T1569" t="str">
        <f>VLOOKUP(Table7[[#This Row],[Store_ID]],Table5[#All],2,FALSE)</f>
        <v>Johnson-Wright</v>
      </c>
      <c r="U1569" t="str">
        <f>VLOOKUP(Table7[[#This Row],[Store_ID]],Table5[#All],3,FALSE)</f>
        <v>North</v>
      </c>
      <c r="V1569" t="str">
        <f>VLOOKUP(Table7[[#This Row],[Store_ID]],Table5[#All],4,FALSE)</f>
        <v>Hoodberg</v>
      </c>
      <c r="W1569" t="str">
        <f>VLOOKUP(Table7[[#This Row],[Store_ID]],Table5[#All],5,FALSE)</f>
        <v>Outlet</v>
      </c>
      <c r="X1569">
        <v>1</v>
      </c>
      <c r="Y1569">
        <v>94.26</v>
      </c>
      <c r="Z1569">
        <v>0.18</v>
      </c>
      <c r="AA1569" t="s">
        <v>1826</v>
      </c>
      <c r="AB1569">
        <v>77.293200000000013</v>
      </c>
    </row>
    <row r="1570" spans="1:28" x14ac:dyDescent="0.25">
      <c r="A1570" t="s">
        <v>3394</v>
      </c>
      <c r="B1570" s="2">
        <v>45789</v>
      </c>
      <c r="C1570" t="s">
        <v>1292</v>
      </c>
      <c r="D1570" t="str">
        <f>VLOOKUP(Table7[[#This Row],[Customer_ID]],Table1[#All],2,FALSE)</f>
        <v>Jennifer Myers</v>
      </c>
      <c r="E1570">
        <f t="shared" si="73"/>
        <v>12</v>
      </c>
      <c r="F1570">
        <f t="shared" si="74"/>
        <v>5</v>
      </c>
      <c r="G1570">
        <f t="shared" si="75"/>
        <v>2025</v>
      </c>
      <c r="H1570">
        <f>VLOOKUP(Table7[[#This Row],[Customer_ID]],Table1[#All],3,FALSE)</f>
        <v>46</v>
      </c>
      <c r="I1570" t="str">
        <f>VLOOKUP(Table7[[#This Row],[Customer_ID]],Table1[#All],4,FALSE)</f>
        <v>Male</v>
      </c>
      <c r="J1570" t="str">
        <f>VLOOKUP(Table7[[#This Row],[Customer_ID]],Table1[#All],5,FALSE)</f>
        <v>Marthaborough</v>
      </c>
      <c r="K1570" t="str">
        <f>VLOOKUP(Table7[[#This Row],[Customer_ID]],Table1[#All],6,FALSE)</f>
        <v>Wisconsin</v>
      </c>
      <c r="L1570" t="str">
        <f>VLOOKUP(Table7[[#This Row],[Customer_ID]],Table1[#All],7,FALSE)</f>
        <v>USA</v>
      </c>
      <c r="M1570" t="str">
        <f>VLOOKUP(Table7[[#This Row],[Customer_ID]],Table1[#All],8,FALSE)</f>
        <v>Platinum</v>
      </c>
      <c r="N1570" t="s">
        <v>1557</v>
      </c>
      <c r="O1570" t="str">
        <f>VLOOKUP(Table7[[#This Row],[Product_ID]],Table4_2[#All],3,FALSE)</f>
        <v>Beauty</v>
      </c>
      <c r="P1570" t="str">
        <f>VLOOKUP(Table7[[#This Row],[Product_ID]],Table4_2[#All],4,FALSE)</f>
        <v>Skincare</v>
      </c>
      <c r="Q1570">
        <f>VLOOKUP(Table7[[#This Row],[Product_ID]],Table4_2[#All],5,FALSE)</f>
        <v>312.8</v>
      </c>
      <c r="R1570">
        <f>VLOOKUP(Table7[[#This Row],[Product_ID]],Table4_2[#All],6,FALSE)</f>
        <v>350</v>
      </c>
      <c r="S1570" t="s">
        <v>1789</v>
      </c>
      <c r="T1570" t="str">
        <f>VLOOKUP(Table7[[#This Row],[Store_ID]],Table5[#All],2,FALSE)</f>
        <v>Hill, Wagner and Ballard</v>
      </c>
      <c r="U1570" t="str">
        <f>VLOOKUP(Table7[[#This Row],[Store_ID]],Table5[#All],3,FALSE)</f>
        <v>East</v>
      </c>
      <c r="V1570" t="str">
        <f>VLOOKUP(Table7[[#This Row],[Store_ID]],Table5[#All],4,FALSE)</f>
        <v>East Davidville</v>
      </c>
      <c r="W1570" t="str">
        <f>VLOOKUP(Table7[[#This Row],[Store_ID]],Table5[#All],5,FALSE)</f>
        <v>Online</v>
      </c>
      <c r="X1570">
        <v>4</v>
      </c>
      <c r="Y1570">
        <v>458.58</v>
      </c>
      <c r="Z1570">
        <v>0.28999999999999998</v>
      </c>
      <c r="AA1570" t="s">
        <v>1829</v>
      </c>
      <c r="AB1570">
        <v>1302.3671999999999</v>
      </c>
    </row>
    <row r="1571" spans="1:28" x14ac:dyDescent="0.25">
      <c r="A1571" t="s">
        <v>3395</v>
      </c>
      <c r="B1571" s="2">
        <v>45452</v>
      </c>
      <c r="C1571" t="s">
        <v>396</v>
      </c>
      <c r="D1571" t="str">
        <f>VLOOKUP(Table7[[#This Row],[Customer_ID]],Table1[#All],2,FALSE)</f>
        <v>Edward Hall</v>
      </c>
      <c r="E1571">
        <f t="shared" si="73"/>
        <v>9</v>
      </c>
      <c r="F1571">
        <f t="shared" si="74"/>
        <v>6</v>
      </c>
      <c r="G1571">
        <f t="shared" si="75"/>
        <v>2024</v>
      </c>
      <c r="H1571">
        <f>VLOOKUP(Table7[[#This Row],[Customer_ID]],Table1[#All],3,FALSE)</f>
        <v>51</v>
      </c>
      <c r="I1571" t="str">
        <f>VLOOKUP(Table7[[#This Row],[Customer_ID]],Table1[#All],4,FALSE)</f>
        <v>Male</v>
      </c>
      <c r="J1571" t="str">
        <f>VLOOKUP(Table7[[#This Row],[Customer_ID]],Table1[#All],5,FALSE)</f>
        <v>New William</v>
      </c>
      <c r="K1571" t="str">
        <f>VLOOKUP(Table7[[#This Row],[Customer_ID]],Table1[#All],6,FALSE)</f>
        <v>New Mexico</v>
      </c>
      <c r="L1571" t="str">
        <f>VLOOKUP(Table7[[#This Row],[Customer_ID]],Table1[#All],7,FALSE)</f>
        <v>USA</v>
      </c>
      <c r="M1571" t="str">
        <f>VLOOKUP(Table7[[#This Row],[Customer_ID]],Table1[#All],8,FALSE)</f>
        <v>Gold</v>
      </c>
      <c r="N1571" t="s">
        <v>1678</v>
      </c>
      <c r="O1571" t="str">
        <f>VLOOKUP(Table7[[#This Row],[Product_ID]],Table4_2[#All],3,FALSE)</f>
        <v>Sports</v>
      </c>
      <c r="P1571" t="str">
        <f>VLOOKUP(Table7[[#This Row],[Product_ID]],Table4_2[#All],4,FALSE)</f>
        <v>Fitness</v>
      </c>
      <c r="Q1571">
        <f>VLOOKUP(Table7[[#This Row],[Product_ID]],Table4_2[#All],5,FALSE)</f>
        <v>240.63</v>
      </c>
      <c r="R1571">
        <f>VLOOKUP(Table7[[#This Row],[Product_ID]],Table4_2[#All],6,FALSE)</f>
        <v>423</v>
      </c>
      <c r="S1571" t="s">
        <v>1789</v>
      </c>
      <c r="T1571" t="str">
        <f>VLOOKUP(Table7[[#This Row],[Store_ID]],Table5[#All],2,FALSE)</f>
        <v>Hill, Wagner and Ballard</v>
      </c>
      <c r="U1571" t="str">
        <f>VLOOKUP(Table7[[#This Row],[Store_ID]],Table5[#All],3,FALSE)</f>
        <v>East</v>
      </c>
      <c r="V1571" t="str">
        <f>VLOOKUP(Table7[[#This Row],[Store_ID]],Table5[#All],4,FALSE)</f>
        <v>East Davidville</v>
      </c>
      <c r="W1571" t="str">
        <f>VLOOKUP(Table7[[#This Row],[Store_ID]],Table5[#All],5,FALSE)</f>
        <v>Online</v>
      </c>
      <c r="X1571">
        <v>4</v>
      </c>
      <c r="Y1571">
        <v>704.49</v>
      </c>
      <c r="Z1571">
        <v>0.05</v>
      </c>
      <c r="AA1571" t="s">
        <v>1829</v>
      </c>
      <c r="AB1571">
        <v>2677.0619999999999</v>
      </c>
    </row>
    <row r="1572" spans="1:28" x14ac:dyDescent="0.25">
      <c r="A1572" t="s">
        <v>3396</v>
      </c>
      <c r="B1572" s="2">
        <v>45284</v>
      </c>
      <c r="C1572" t="s">
        <v>130</v>
      </c>
      <c r="D1572" t="str">
        <f>VLOOKUP(Table7[[#This Row],[Customer_ID]],Table1[#All],2,FALSE)</f>
        <v>Mike Jennings</v>
      </c>
      <c r="E1572">
        <f t="shared" si="73"/>
        <v>24</v>
      </c>
      <c r="F1572">
        <f t="shared" si="74"/>
        <v>12</v>
      </c>
      <c r="G1572">
        <f t="shared" si="75"/>
        <v>2023</v>
      </c>
      <c r="H1572">
        <f>VLOOKUP(Table7[[#This Row],[Customer_ID]],Table1[#All],3,FALSE)</f>
        <v>48</v>
      </c>
      <c r="I1572" t="str">
        <f>VLOOKUP(Table7[[#This Row],[Customer_ID]],Table1[#All],4,FALSE)</f>
        <v>Female</v>
      </c>
      <c r="J1572" t="str">
        <f>VLOOKUP(Table7[[#This Row],[Customer_ID]],Table1[#All],5,FALSE)</f>
        <v>Fostermouth</v>
      </c>
      <c r="K1572" t="str">
        <f>VLOOKUP(Table7[[#This Row],[Customer_ID]],Table1[#All],6,FALSE)</f>
        <v>Arizona</v>
      </c>
      <c r="L1572" t="str">
        <f>VLOOKUP(Table7[[#This Row],[Customer_ID]],Table1[#All],7,FALSE)</f>
        <v>USA</v>
      </c>
      <c r="M1572" t="str">
        <f>VLOOKUP(Table7[[#This Row],[Customer_ID]],Table1[#All],8,FALSE)</f>
        <v>Gold</v>
      </c>
      <c r="N1572" t="s">
        <v>1602</v>
      </c>
      <c r="O1572" t="str">
        <f>VLOOKUP(Table7[[#This Row],[Product_ID]],Table4_2[#All],3,FALSE)</f>
        <v>Home</v>
      </c>
      <c r="P1572" t="str">
        <f>VLOOKUP(Table7[[#This Row],[Product_ID]],Table4_2[#All],4,FALSE)</f>
        <v>Decor</v>
      </c>
      <c r="Q1572">
        <f>VLOOKUP(Table7[[#This Row],[Product_ID]],Table4_2[#All],5,FALSE)</f>
        <v>234.80599999999998</v>
      </c>
      <c r="R1572">
        <f>VLOOKUP(Table7[[#This Row],[Product_ID]],Table4_2[#All],6,FALSE)</f>
        <v>378</v>
      </c>
      <c r="S1572" t="s">
        <v>1813</v>
      </c>
      <c r="T1572" t="str">
        <f>VLOOKUP(Table7[[#This Row],[Store_ID]],Table5[#All],2,FALSE)</f>
        <v>Mann-Austin</v>
      </c>
      <c r="U1572" t="str">
        <f>VLOOKUP(Table7[[#This Row],[Store_ID]],Table5[#All],3,FALSE)</f>
        <v>East</v>
      </c>
      <c r="V1572" t="str">
        <f>VLOOKUP(Table7[[#This Row],[Store_ID]],Table5[#All],4,FALSE)</f>
        <v>Vasquezborough</v>
      </c>
      <c r="W1572" t="str">
        <f>VLOOKUP(Table7[[#This Row],[Store_ID]],Table5[#All],5,FALSE)</f>
        <v>Online</v>
      </c>
      <c r="X1572">
        <v>4</v>
      </c>
      <c r="Y1572">
        <v>822.32</v>
      </c>
      <c r="Z1572">
        <v>0.26</v>
      </c>
      <c r="AA1572" t="s">
        <v>1826</v>
      </c>
      <c r="AB1572">
        <v>2434.0672</v>
      </c>
    </row>
    <row r="1573" spans="1:28" x14ac:dyDescent="0.25">
      <c r="A1573" t="s">
        <v>3397</v>
      </c>
      <c r="B1573" s="2">
        <v>45325</v>
      </c>
      <c r="C1573" t="s">
        <v>785</v>
      </c>
      <c r="D1573" t="str">
        <f>VLOOKUP(Table7[[#This Row],[Customer_ID]],Table1[#All],2,FALSE)</f>
        <v>Laura Soto</v>
      </c>
      <c r="E1573">
        <f t="shared" si="73"/>
        <v>3</v>
      </c>
      <c r="F1573">
        <f t="shared" si="74"/>
        <v>2</v>
      </c>
      <c r="G1573">
        <f t="shared" si="75"/>
        <v>2024</v>
      </c>
      <c r="H1573">
        <f>VLOOKUP(Table7[[#This Row],[Customer_ID]],Table1[#All],3,FALSE)</f>
        <v>57</v>
      </c>
      <c r="I1573" t="str">
        <f>VLOOKUP(Table7[[#This Row],[Customer_ID]],Table1[#All],4,FALSE)</f>
        <v>Female</v>
      </c>
      <c r="J1573" t="str">
        <f>VLOOKUP(Table7[[#This Row],[Customer_ID]],Table1[#All],5,FALSE)</f>
        <v>Rodriguezton</v>
      </c>
      <c r="K1573" t="str">
        <f>VLOOKUP(Table7[[#This Row],[Customer_ID]],Table1[#All],6,FALSE)</f>
        <v>Michigan</v>
      </c>
      <c r="L1573" t="str">
        <f>VLOOKUP(Table7[[#This Row],[Customer_ID]],Table1[#All],7,FALSE)</f>
        <v>USA</v>
      </c>
      <c r="M1573" t="str">
        <f>VLOOKUP(Table7[[#This Row],[Customer_ID]],Table1[#All],8,FALSE)</f>
        <v>Platinum</v>
      </c>
      <c r="N1573" t="s">
        <v>1551</v>
      </c>
      <c r="O1573" t="str">
        <f>VLOOKUP(Table7[[#This Row],[Product_ID]],Table4_2[#All],3,FALSE)</f>
        <v>Clothing</v>
      </c>
      <c r="P1573" t="str">
        <f>VLOOKUP(Table7[[#This Row],[Product_ID]],Table4_2[#All],4,FALSE)</f>
        <v>Outerwear</v>
      </c>
      <c r="Q1573">
        <f>VLOOKUP(Table7[[#This Row],[Product_ID]],Table4_2[#All],5,FALSE)</f>
        <v>364.67</v>
      </c>
      <c r="R1573">
        <f>VLOOKUP(Table7[[#This Row],[Product_ID]],Table4_2[#All],6,FALSE)</f>
        <v>452</v>
      </c>
      <c r="S1573" t="s">
        <v>1797</v>
      </c>
      <c r="T1573" t="str">
        <f>VLOOKUP(Table7[[#This Row],[Store_ID]],Table5[#All],2,FALSE)</f>
        <v>Gardner, Humphrey and Contreras</v>
      </c>
      <c r="U1573" t="str">
        <f>VLOOKUP(Table7[[#This Row],[Store_ID]],Table5[#All],3,FALSE)</f>
        <v>East</v>
      </c>
      <c r="V1573" t="str">
        <f>VLOOKUP(Table7[[#This Row],[Store_ID]],Table5[#All],4,FALSE)</f>
        <v>Johnsonville</v>
      </c>
      <c r="W1573" t="str">
        <f>VLOOKUP(Table7[[#This Row],[Store_ID]],Table5[#All],5,FALSE)</f>
        <v>Flagship</v>
      </c>
      <c r="X1573">
        <v>4</v>
      </c>
      <c r="Y1573">
        <v>785.41</v>
      </c>
      <c r="Z1573">
        <v>0.13</v>
      </c>
      <c r="AA1573" t="s">
        <v>1829</v>
      </c>
      <c r="AB1573">
        <v>2733.2267999999999</v>
      </c>
    </row>
    <row r="1574" spans="1:28" x14ac:dyDescent="0.25">
      <c r="A1574" t="s">
        <v>3398</v>
      </c>
      <c r="B1574" s="2">
        <v>45465</v>
      </c>
      <c r="C1574" t="s">
        <v>127</v>
      </c>
      <c r="D1574" t="str">
        <f>VLOOKUP(Table7[[#This Row],[Customer_ID]],Table1[#All],2,FALSE)</f>
        <v>Sarah Vance</v>
      </c>
      <c r="E1574">
        <f t="shared" si="73"/>
        <v>22</v>
      </c>
      <c r="F1574">
        <f t="shared" si="74"/>
        <v>6</v>
      </c>
      <c r="G1574">
        <f t="shared" si="75"/>
        <v>2024</v>
      </c>
      <c r="H1574">
        <f>VLOOKUP(Table7[[#This Row],[Customer_ID]],Table1[#All],3,FALSE)</f>
        <v>41</v>
      </c>
      <c r="I1574" t="str">
        <f>VLOOKUP(Table7[[#This Row],[Customer_ID]],Table1[#All],4,FALSE)</f>
        <v>Male</v>
      </c>
      <c r="J1574" t="str">
        <f>VLOOKUP(Table7[[#This Row],[Customer_ID]],Table1[#All],5,FALSE)</f>
        <v>Johnsonville</v>
      </c>
      <c r="K1574" t="str">
        <f>VLOOKUP(Table7[[#This Row],[Customer_ID]],Table1[#All],6,FALSE)</f>
        <v>Oregon</v>
      </c>
      <c r="L1574" t="str">
        <f>VLOOKUP(Table7[[#This Row],[Customer_ID]],Table1[#All],7,FALSE)</f>
        <v>USA</v>
      </c>
      <c r="M1574" t="str">
        <f>VLOOKUP(Table7[[#This Row],[Customer_ID]],Table1[#All],8,FALSE)</f>
        <v>Silver</v>
      </c>
      <c r="N1574" t="s">
        <v>1626</v>
      </c>
      <c r="O1574" t="str">
        <f>VLOOKUP(Table7[[#This Row],[Product_ID]],Table4_2[#All],3,FALSE)</f>
        <v>Electronics</v>
      </c>
      <c r="P1574" t="str">
        <f>VLOOKUP(Table7[[#This Row],[Product_ID]],Table4_2[#All],4,FALSE)</f>
        <v>Mobile</v>
      </c>
      <c r="Q1574">
        <f>VLOOKUP(Table7[[#This Row],[Product_ID]],Table4_2[#All],5,FALSE)</f>
        <v>326.06</v>
      </c>
      <c r="R1574">
        <f>VLOOKUP(Table7[[#This Row],[Product_ID]],Table4_2[#All],6,FALSE)</f>
        <v>301</v>
      </c>
      <c r="S1574" t="s">
        <v>1799</v>
      </c>
      <c r="T1574" t="str">
        <f>VLOOKUP(Table7[[#This Row],[Store_ID]],Table5[#All],2,FALSE)</f>
        <v>Mcdonald Inc</v>
      </c>
      <c r="U1574" t="str">
        <f>VLOOKUP(Table7[[#This Row],[Store_ID]],Table5[#All],3,FALSE)</f>
        <v>South</v>
      </c>
      <c r="V1574" t="str">
        <f>VLOOKUP(Table7[[#This Row],[Store_ID]],Table5[#All],4,FALSE)</f>
        <v>Christopherland</v>
      </c>
      <c r="W1574" t="str">
        <f>VLOOKUP(Table7[[#This Row],[Store_ID]],Table5[#All],5,FALSE)</f>
        <v>Outlet</v>
      </c>
      <c r="X1574">
        <v>1</v>
      </c>
      <c r="Y1574">
        <v>405.8</v>
      </c>
      <c r="Z1574">
        <v>0.11</v>
      </c>
      <c r="AA1574" t="s">
        <v>1826</v>
      </c>
      <c r="AB1574">
        <v>361.16199999999998</v>
      </c>
    </row>
    <row r="1575" spans="1:28" x14ac:dyDescent="0.25">
      <c r="A1575" t="s">
        <v>3399</v>
      </c>
      <c r="B1575" s="2">
        <v>45612</v>
      </c>
      <c r="C1575" t="s">
        <v>1343</v>
      </c>
      <c r="D1575" t="str">
        <f>VLOOKUP(Table7[[#This Row],[Customer_ID]],Table1[#All],2,FALSE)</f>
        <v>Thomas Moore</v>
      </c>
      <c r="E1575">
        <f t="shared" si="73"/>
        <v>16</v>
      </c>
      <c r="F1575">
        <f t="shared" si="74"/>
        <v>11</v>
      </c>
      <c r="G1575">
        <f t="shared" si="75"/>
        <v>2024</v>
      </c>
      <c r="H1575">
        <f>VLOOKUP(Table7[[#This Row],[Customer_ID]],Table1[#All],3,FALSE)</f>
        <v>51</v>
      </c>
      <c r="I1575" t="str">
        <f>VLOOKUP(Table7[[#This Row],[Customer_ID]],Table1[#All],4,FALSE)</f>
        <v>Female</v>
      </c>
      <c r="J1575" t="str">
        <f>VLOOKUP(Table7[[#This Row],[Customer_ID]],Table1[#All],5,FALSE)</f>
        <v>Williamsberg</v>
      </c>
      <c r="K1575" t="str">
        <f>VLOOKUP(Table7[[#This Row],[Customer_ID]],Table1[#All],6,FALSE)</f>
        <v>New York</v>
      </c>
      <c r="L1575" t="str">
        <f>VLOOKUP(Table7[[#This Row],[Customer_ID]],Table1[#All],7,FALSE)</f>
        <v>USA</v>
      </c>
      <c r="M1575" t="str">
        <f>VLOOKUP(Table7[[#This Row],[Customer_ID]],Table1[#All],8,FALSE)</f>
        <v>Silver</v>
      </c>
      <c r="N1575" t="s">
        <v>1730</v>
      </c>
      <c r="O1575" t="str">
        <f>VLOOKUP(Table7[[#This Row],[Product_ID]],Table4_2[#All],3,FALSE)</f>
        <v>Clothing</v>
      </c>
      <c r="P1575" t="str">
        <f>VLOOKUP(Table7[[#This Row],[Product_ID]],Table4_2[#All],4,FALSE)</f>
        <v>Footwear</v>
      </c>
      <c r="Q1575">
        <f>VLOOKUP(Table7[[#This Row],[Product_ID]],Table4_2[#All],5,FALSE)</f>
        <v>438.25</v>
      </c>
      <c r="R1575">
        <f>VLOOKUP(Table7[[#This Row],[Product_ID]],Table4_2[#All],6,FALSE)</f>
        <v>496</v>
      </c>
      <c r="S1575" t="s">
        <v>1786</v>
      </c>
      <c r="T1575" t="str">
        <f>VLOOKUP(Table7[[#This Row],[Store_ID]],Table5[#All],2,FALSE)</f>
        <v>Moore, Padilla and Butler</v>
      </c>
      <c r="U1575" t="str">
        <f>VLOOKUP(Table7[[#This Row],[Store_ID]],Table5[#All],3,FALSE)</f>
        <v>South</v>
      </c>
      <c r="V1575" t="str">
        <f>VLOOKUP(Table7[[#This Row],[Store_ID]],Table5[#All],4,FALSE)</f>
        <v>East Johnstad</v>
      </c>
      <c r="W1575" t="str">
        <f>VLOOKUP(Table7[[#This Row],[Store_ID]],Table5[#All],5,FALSE)</f>
        <v>Flagship</v>
      </c>
      <c r="X1575">
        <v>2</v>
      </c>
      <c r="Y1575">
        <v>976.83</v>
      </c>
      <c r="Z1575">
        <v>0.1</v>
      </c>
      <c r="AA1575" t="s">
        <v>1826</v>
      </c>
      <c r="AB1575">
        <v>1758.2940000000001</v>
      </c>
    </row>
    <row r="1576" spans="1:28" x14ac:dyDescent="0.25">
      <c r="A1576" t="s">
        <v>3400</v>
      </c>
      <c r="B1576" s="2">
        <v>45472</v>
      </c>
      <c r="C1576" t="s">
        <v>869</v>
      </c>
      <c r="D1576" t="str">
        <f>VLOOKUP(Table7[[#This Row],[Customer_ID]],Table1[#All],2,FALSE)</f>
        <v>Samantha Robinson</v>
      </c>
      <c r="E1576">
        <f t="shared" si="73"/>
        <v>29</v>
      </c>
      <c r="F1576">
        <f t="shared" si="74"/>
        <v>6</v>
      </c>
      <c r="G1576">
        <f t="shared" si="75"/>
        <v>2024</v>
      </c>
      <c r="H1576">
        <f>VLOOKUP(Table7[[#This Row],[Customer_ID]],Table1[#All],3,FALSE)</f>
        <v>23</v>
      </c>
      <c r="I1576" t="str">
        <f>VLOOKUP(Table7[[#This Row],[Customer_ID]],Table1[#All],4,FALSE)</f>
        <v>Male</v>
      </c>
      <c r="J1576" t="str">
        <f>VLOOKUP(Table7[[#This Row],[Customer_ID]],Table1[#All],5,FALSE)</f>
        <v>North Roy</v>
      </c>
      <c r="K1576" t="str">
        <f>VLOOKUP(Table7[[#This Row],[Customer_ID]],Table1[#All],6,FALSE)</f>
        <v>Mississippi</v>
      </c>
      <c r="L1576" t="str">
        <f>VLOOKUP(Table7[[#This Row],[Customer_ID]],Table1[#All],7,FALSE)</f>
        <v>USA</v>
      </c>
      <c r="M1576" t="str">
        <f>VLOOKUP(Table7[[#This Row],[Customer_ID]],Table1[#All],8,FALSE)</f>
        <v>Bronze</v>
      </c>
      <c r="N1576" t="s">
        <v>1676</v>
      </c>
      <c r="O1576" t="str">
        <f>VLOOKUP(Table7[[#This Row],[Product_ID]],Table4_2[#All],3,FALSE)</f>
        <v>Beauty</v>
      </c>
      <c r="P1576" t="str">
        <f>VLOOKUP(Table7[[#This Row],[Product_ID]],Table4_2[#All],4,FALSE)</f>
        <v>Makeup</v>
      </c>
      <c r="Q1576">
        <f>VLOOKUP(Table7[[#This Row],[Product_ID]],Table4_2[#All],5,FALSE)</f>
        <v>299.11</v>
      </c>
      <c r="R1576">
        <f>VLOOKUP(Table7[[#This Row],[Product_ID]],Table4_2[#All],6,FALSE)</f>
        <v>118</v>
      </c>
      <c r="S1576" t="s">
        <v>1761</v>
      </c>
      <c r="T1576" t="str">
        <f>VLOOKUP(Table7[[#This Row],[Store_ID]],Table5[#All],2,FALSE)</f>
        <v>Black-Horn</v>
      </c>
      <c r="U1576" t="str">
        <f>VLOOKUP(Table7[[#This Row],[Store_ID]],Table5[#All],3,FALSE)</f>
        <v>South</v>
      </c>
      <c r="V1576" t="str">
        <f>VLOOKUP(Table7[[#This Row],[Store_ID]],Table5[#All],4,FALSE)</f>
        <v>North Nancyview</v>
      </c>
      <c r="W1576" t="str">
        <f>VLOOKUP(Table7[[#This Row],[Store_ID]],Table5[#All],5,FALSE)</f>
        <v>Outlet</v>
      </c>
      <c r="X1576">
        <v>1</v>
      </c>
      <c r="Y1576">
        <v>644.15</v>
      </c>
      <c r="Z1576">
        <v>0.06</v>
      </c>
      <c r="AA1576" t="s">
        <v>1824</v>
      </c>
      <c r="AB1576">
        <v>605.50099999999998</v>
      </c>
    </row>
    <row r="1577" spans="1:28" x14ac:dyDescent="0.25">
      <c r="A1577" t="s">
        <v>3401</v>
      </c>
      <c r="B1577" s="2">
        <v>45897</v>
      </c>
      <c r="C1577" t="s">
        <v>1059</v>
      </c>
      <c r="D1577" t="str">
        <f>VLOOKUP(Table7[[#This Row],[Customer_ID]],Table1[#All],2,FALSE)</f>
        <v>Carol Lewis</v>
      </c>
      <c r="E1577">
        <f t="shared" si="73"/>
        <v>28</v>
      </c>
      <c r="F1577">
        <f t="shared" si="74"/>
        <v>8</v>
      </c>
      <c r="G1577">
        <f t="shared" si="75"/>
        <v>2025</v>
      </c>
      <c r="H1577">
        <f>VLOOKUP(Table7[[#This Row],[Customer_ID]],Table1[#All],3,FALSE)</f>
        <v>40</v>
      </c>
      <c r="I1577" t="str">
        <f>VLOOKUP(Table7[[#This Row],[Customer_ID]],Table1[#All],4,FALSE)</f>
        <v>Female</v>
      </c>
      <c r="J1577" t="str">
        <f>VLOOKUP(Table7[[#This Row],[Customer_ID]],Table1[#All],5,FALSE)</f>
        <v>Ryanport</v>
      </c>
      <c r="K1577" t="str">
        <f>VLOOKUP(Table7[[#This Row],[Customer_ID]],Table1[#All],6,FALSE)</f>
        <v>North Carolina</v>
      </c>
      <c r="L1577" t="str">
        <f>VLOOKUP(Table7[[#This Row],[Customer_ID]],Table1[#All],7,FALSE)</f>
        <v>USA</v>
      </c>
      <c r="M1577" t="str">
        <f>VLOOKUP(Table7[[#This Row],[Customer_ID]],Table1[#All],8,FALSE)</f>
        <v>Bronze</v>
      </c>
      <c r="N1577" t="s">
        <v>1682</v>
      </c>
      <c r="O1577" t="str">
        <f>VLOOKUP(Table7[[#This Row],[Product_ID]],Table4_2[#All],3,FALSE)</f>
        <v>Electronics</v>
      </c>
      <c r="P1577" t="str">
        <f>VLOOKUP(Table7[[#This Row],[Product_ID]],Table4_2[#All],4,FALSE)</f>
        <v>Accessories</v>
      </c>
      <c r="Q1577">
        <f>VLOOKUP(Table7[[#This Row],[Product_ID]],Table4_2[#All],5,FALSE)</f>
        <v>349.17</v>
      </c>
      <c r="R1577">
        <f>VLOOKUP(Table7[[#This Row],[Product_ID]],Table4_2[#All],6,FALSE)</f>
        <v>476</v>
      </c>
      <c r="S1577" t="s">
        <v>1797</v>
      </c>
      <c r="T1577" t="str">
        <f>VLOOKUP(Table7[[#This Row],[Store_ID]],Table5[#All],2,FALSE)</f>
        <v>Gardner, Humphrey and Contreras</v>
      </c>
      <c r="U1577" t="str">
        <f>VLOOKUP(Table7[[#This Row],[Store_ID]],Table5[#All],3,FALSE)</f>
        <v>East</v>
      </c>
      <c r="V1577" t="str">
        <f>VLOOKUP(Table7[[#This Row],[Store_ID]],Table5[#All],4,FALSE)</f>
        <v>Johnsonville</v>
      </c>
      <c r="W1577" t="str">
        <f>VLOOKUP(Table7[[#This Row],[Store_ID]],Table5[#All],5,FALSE)</f>
        <v>Flagship</v>
      </c>
      <c r="X1577">
        <v>1</v>
      </c>
      <c r="Y1577">
        <v>470.55</v>
      </c>
      <c r="Z1577">
        <v>0.23</v>
      </c>
      <c r="AA1577" t="s">
        <v>1826</v>
      </c>
      <c r="AB1577">
        <v>362.32350000000002</v>
      </c>
    </row>
    <row r="1578" spans="1:28" x14ac:dyDescent="0.25">
      <c r="A1578" t="s">
        <v>3402</v>
      </c>
      <c r="B1578" s="2">
        <v>45241</v>
      </c>
      <c r="C1578" t="s">
        <v>1472</v>
      </c>
      <c r="D1578" t="str">
        <f>VLOOKUP(Table7[[#This Row],[Customer_ID]],Table1[#All],2,FALSE)</f>
        <v>Earl Smith DDS</v>
      </c>
      <c r="E1578">
        <f t="shared" si="73"/>
        <v>11</v>
      </c>
      <c r="F1578">
        <f t="shared" si="74"/>
        <v>11</v>
      </c>
      <c r="G1578">
        <f t="shared" si="75"/>
        <v>2023</v>
      </c>
      <c r="H1578">
        <f>VLOOKUP(Table7[[#This Row],[Customer_ID]],Table1[#All],3,FALSE)</f>
        <v>59</v>
      </c>
      <c r="I1578" t="str">
        <f>VLOOKUP(Table7[[#This Row],[Customer_ID]],Table1[#All],4,FALSE)</f>
        <v>Male</v>
      </c>
      <c r="J1578" t="str">
        <f>VLOOKUP(Table7[[#This Row],[Customer_ID]],Table1[#All],5,FALSE)</f>
        <v>West Sarah</v>
      </c>
      <c r="K1578" t="str">
        <f>VLOOKUP(Table7[[#This Row],[Customer_ID]],Table1[#All],6,FALSE)</f>
        <v>South Dakota</v>
      </c>
      <c r="L1578" t="str">
        <f>VLOOKUP(Table7[[#This Row],[Customer_ID]],Table1[#All],7,FALSE)</f>
        <v>USA</v>
      </c>
      <c r="M1578" t="str">
        <f>VLOOKUP(Table7[[#This Row],[Customer_ID]],Table1[#All],8,FALSE)</f>
        <v>Gold</v>
      </c>
      <c r="N1578" t="s">
        <v>1560</v>
      </c>
      <c r="O1578" t="str">
        <f>VLOOKUP(Table7[[#This Row],[Product_ID]],Table4_2[#All],3,FALSE)</f>
        <v>Home</v>
      </c>
      <c r="P1578" t="str">
        <f>VLOOKUP(Table7[[#This Row],[Product_ID]],Table4_2[#All],4,FALSE)</f>
        <v>Lighting</v>
      </c>
      <c r="Q1578">
        <f>VLOOKUP(Table7[[#This Row],[Product_ID]],Table4_2[#All],5,FALSE)</f>
        <v>218.86</v>
      </c>
      <c r="R1578">
        <f>VLOOKUP(Table7[[#This Row],[Product_ID]],Table4_2[#All],6,FALSE)</f>
        <v>170</v>
      </c>
      <c r="S1578" t="s">
        <v>1776</v>
      </c>
      <c r="T1578" t="str">
        <f>VLOOKUP(Table7[[#This Row],[Store_ID]],Table5[#All],2,FALSE)</f>
        <v>Benson-Elliott</v>
      </c>
      <c r="U1578" t="str">
        <f>VLOOKUP(Table7[[#This Row],[Store_ID]],Table5[#All],3,FALSE)</f>
        <v>East</v>
      </c>
      <c r="V1578" t="str">
        <f>VLOOKUP(Table7[[#This Row],[Store_ID]],Table5[#All],4,FALSE)</f>
        <v>Port Josephberg</v>
      </c>
      <c r="W1578" t="str">
        <f>VLOOKUP(Table7[[#This Row],[Store_ID]],Table5[#All],5,FALSE)</f>
        <v>Online</v>
      </c>
      <c r="X1578">
        <v>3</v>
      </c>
      <c r="Y1578">
        <v>598.82000000000005</v>
      </c>
      <c r="Z1578">
        <v>0.19</v>
      </c>
      <c r="AA1578" t="s">
        <v>1829</v>
      </c>
      <c r="AB1578">
        <v>1455.1325999999999</v>
      </c>
    </row>
    <row r="1579" spans="1:28" x14ac:dyDescent="0.25">
      <c r="A1579" t="s">
        <v>3403</v>
      </c>
      <c r="B1579" s="2">
        <v>45851</v>
      </c>
      <c r="C1579" t="s">
        <v>360</v>
      </c>
      <c r="D1579" t="str">
        <f>VLOOKUP(Table7[[#This Row],[Customer_ID]],Table1[#All],2,FALSE)</f>
        <v>Colleen Maynard</v>
      </c>
      <c r="E1579">
        <f t="shared" si="73"/>
        <v>13</v>
      </c>
      <c r="F1579">
        <f t="shared" si="74"/>
        <v>7</v>
      </c>
      <c r="G1579">
        <f t="shared" si="75"/>
        <v>2025</v>
      </c>
      <c r="H1579">
        <f>VLOOKUP(Table7[[#This Row],[Customer_ID]],Table1[#All],3,FALSE)</f>
        <v>29</v>
      </c>
      <c r="I1579" t="str">
        <f>VLOOKUP(Table7[[#This Row],[Customer_ID]],Table1[#All],4,FALSE)</f>
        <v>Male</v>
      </c>
      <c r="J1579" t="str">
        <f>VLOOKUP(Table7[[#This Row],[Customer_ID]],Table1[#All],5,FALSE)</f>
        <v>Singletonmouth</v>
      </c>
      <c r="K1579" t="str">
        <f>VLOOKUP(Table7[[#This Row],[Customer_ID]],Table1[#All],6,FALSE)</f>
        <v>Utah</v>
      </c>
      <c r="L1579" t="str">
        <f>VLOOKUP(Table7[[#This Row],[Customer_ID]],Table1[#All],7,FALSE)</f>
        <v>USA</v>
      </c>
      <c r="M1579" t="str">
        <f>VLOOKUP(Table7[[#This Row],[Customer_ID]],Table1[#All],8,FALSE)</f>
        <v>Gold</v>
      </c>
      <c r="N1579" t="s">
        <v>1588</v>
      </c>
      <c r="O1579" t="str">
        <f>VLOOKUP(Table7[[#This Row],[Product_ID]],Table4_2[#All],3,FALSE)</f>
        <v>Sports</v>
      </c>
      <c r="P1579" t="str">
        <f>VLOOKUP(Table7[[#This Row],[Product_ID]],Table4_2[#All],4,FALSE)</f>
        <v>Accessories</v>
      </c>
      <c r="Q1579">
        <f>VLOOKUP(Table7[[#This Row],[Product_ID]],Table4_2[#All],5,FALSE)</f>
        <v>131.51</v>
      </c>
      <c r="R1579">
        <f>VLOOKUP(Table7[[#This Row],[Product_ID]],Table4_2[#All],6,FALSE)</f>
        <v>281.95833333333331</v>
      </c>
      <c r="S1579" t="s">
        <v>1794</v>
      </c>
      <c r="T1579" t="str">
        <f>VLOOKUP(Table7[[#This Row],[Store_ID]],Table5[#All],2,FALSE)</f>
        <v>Thomas, Bridges and Harris</v>
      </c>
      <c r="U1579" t="str">
        <f>VLOOKUP(Table7[[#This Row],[Store_ID]],Table5[#All],3,FALSE)</f>
        <v>North</v>
      </c>
      <c r="V1579" t="str">
        <f>VLOOKUP(Table7[[#This Row],[Store_ID]],Table5[#All],4,FALSE)</f>
        <v>Sabrinatown</v>
      </c>
      <c r="W1579" t="str">
        <f>VLOOKUP(Table7[[#This Row],[Store_ID]],Table5[#All],5,FALSE)</f>
        <v>Online</v>
      </c>
      <c r="X1579">
        <v>4</v>
      </c>
      <c r="Y1579">
        <v>659.17</v>
      </c>
      <c r="Z1579">
        <v>0.12</v>
      </c>
      <c r="AA1579" t="s">
        <v>1824</v>
      </c>
      <c r="AB1579">
        <v>2320.2784000000001</v>
      </c>
    </row>
    <row r="1580" spans="1:28" x14ac:dyDescent="0.25">
      <c r="A1580" t="s">
        <v>3404</v>
      </c>
      <c r="B1580" s="2">
        <v>45572</v>
      </c>
      <c r="C1580" t="s">
        <v>369</v>
      </c>
      <c r="D1580" t="str">
        <f>VLOOKUP(Table7[[#This Row],[Customer_ID]],Table1[#All],2,FALSE)</f>
        <v>Christopher Lester</v>
      </c>
      <c r="E1580">
        <f t="shared" si="73"/>
        <v>7</v>
      </c>
      <c r="F1580">
        <f t="shared" si="74"/>
        <v>10</v>
      </c>
      <c r="G1580">
        <f t="shared" si="75"/>
        <v>2024</v>
      </c>
      <c r="H1580">
        <f>VLOOKUP(Table7[[#This Row],[Customer_ID]],Table1[#All],3,FALSE)</f>
        <v>64</v>
      </c>
      <c r="I1580" t="str">
        <f>VLOOKUP(Table7[[#This Row],[Customer_ID]],Table1[#All],4,FALSE)</f>
        <v>Male</v>
      </c>
      <c r="J1580" t="str">
        <f>VLOOKUP(Table7[[#This Row],[Customer_ID]],Table1[#All],5,FALSE)</f>
        <v>South Jenniferville</v>
      </c>
      <c r="K1580" t="str">
        <f>VLOOKUP(Table7[[#This Row],[Customer_ID]],Table1[#All],6,FALSE)</f>
        <v>Georgia</v>
      </c>
      <c r="L1580" t="str">
        <f>VLOOKUP(Table7[[#This Row],[Customer_ID]],Table1[#All],7,FALSE)</f>
        <v>USA</v>
      </c>
      <c r="M1580" t="str">
        <f>VLOOKUP(Table7[[#This Row],[Customer_ID]],Table1[#All],8,FALSE)</f>
        <v>Silver</v>
      </c>
      <c r="N1580" t="s">
        <v>1640</v>
      </c>
      <c r="O1580" t="str">
        <f>VLOOKUP(Table7[[#This Row],[Product_ID]],Table4_2[#All],3,FALSE)</f>
        <v>Clothing</v>
      </c>
      <c r="P1580" t="str">
        <f>VLOOKUP(Table7[[#This Row],[Product_ID]],Table4_2[#All],4,FALSE)</f>
        <v>Outerwear</v>
      </c>
      <c r="Q1580">
        <f>VLOOKUP(Table7[[#This Row],[Product_ID]],Table4_2[#All],5,FALSE)</f>
        <v>167.34</v>
      </c>
      <c r="R1580">
        <f>VLOOKUP(Table7[[#This Row],[Product_ID]],Table4_2[#All],6,FALSE)</f>
        <v>296</v>
      </c>
      <c r="S1580" t="s">
        <v>1757</v>
      </c>
      <c r="T1580" t="str">
        <f>VLOOKUP(Table7[[#This Row],[Store_ID]],Table5[#All],2,FALSE)</f>
        <v>Martinez, Adkins and Johnson</v>
      </c>
      <c r="U1580" t="str">
        <f>VLOOKUP(Table7[[#This Row],[Store_ID]],Table5[#All],3,FALSE)</f>
        <v>North</v>
      </c>
      <c r="V1580" t="str">
        <f>VLOOKUP(Table7[[#This Row],[Store_ID]],Table5[#All],4,FALSE)</f>
        <v>Danielmouth</v>
      </c>
      <c r="W1580" t="str">
        <f>VLOOKUP(Table7[[#This Row],[Store_ID]],Table5[#All],5,FALSE)</f>
        <v>Flagship</v>
      </c>
      <c r="X1580">
        <v>2</v>
      </c>
      <c r="Y1580">
        <v>216.02</v>
      </c>
      <c r="Z1580">
        <v>0.25</v>
      </c>
      <c r="AA1580" t="s">
        <v>1824</v>
      </c>
      <c r="AB1580">
        <v>324.02999999999997</v>
      </c>
    </row>
    <row r="1581" spans="1:28" x14ac:dyDescent="0.25">
      <c r="A1581" t="s">
        <v>3405</v>
      </c>
      <c r="B1581" s="2">
        <v>45774</v>
      </c>
      <c r="C1581" t="s">
        <v>124</v>
      </c>
      <c r="D1581" t="str">
        <f>VLOOKUP(Table7[[#This Row],[Customer_ID]],Table1[#All],2,FALSE)</f>
        <v>Jessica Acevedo</v>
      </c>
      <c r="E1581">
        <f t="shared" si="73"/>
        <v>27</v>
      </c>
      <c r="F1581">
        <f t="shared" si="74"/>
        <v>4</v>
      </c>
      <c r="G1581">
        <f t="shared" si="75"/>
        <v>2025</v>
      </c>
      <c r="H1581">
        <f>VLOOKUP(Table7[[#This Row],[Customer_ID]],Table1[#All],3,FALSE)</f>
        <v>64</v>
      </c>
      <c r="I1581" t="str">
        <f>VLOOKUP(Table7[[#This Row],[Customer_ID]],Table1[#All],4,FALSE)</f>
        <v>Female</v>
      </c>
      <c r="J1581" t="str">
        <f>VLOOKUP(Table7[[#This Row],[Customer_ID]],Table1[#All],5,FALSE)</f>
        <v>Amybury</v>
      </c>
      <c r="K1581" t="str">
        <f>VLOOKUP(Table7[[#This Row],[Customer_ID]],Table1[#All],6,FALSE)</f>
        <v>Pennsylvania</v>
      </c>
      <c r="L1581" t="str">
        <f>VLOOKUP(Table7[[#This Row],[Customer_ID]],Table1[#All],7,FALSE)</f>
        <v>USA</v>
      </c>
      <c r="M1581" t="str">
        <f>VLOOKUP(Table7[[#This Row],[Customer_ID]],Table1[#All],8,FALSE)</f>
        <v>Bronze</v>
      </c>
      <c r="N1581" t="s">
        <v>1610</v>
      </c>
      <c r="O1581" t="str">
        <f>VLOOKUP(Table7[[#This Row],[Product_ID]],Table4_2[#All],3,FALSE)</f>
        <v>Sports</v>
      </c>
      <c r="P1581" t="str">
        <f>VLOOKUP(Table7[[#This Row],[Product_ID]],Table4_2[#All],4,FALSE)</f>
        <v>Team Sports</v>
      </c>
      <c r="Q1581">
        <f>VLOOKUP(Table7[[#This Row],[Product_ID]],Table4_2[#All],5,FALSE)</f>
        <v>204.39</v>
      </c>
      <c r="R1581">
        <f>VLOOKUP(Table7[[#This Row],[Product_ID]],Table4_2[#All],6,FALSE)</f>
        <v>281</v>
      </c>
      <c r="S1581" t="s">
        <v>1789</v>
      </c>
      <c r="T1581" t="str">
        <f>VLOOKUP(Table7[[#This Row],[Store_ID]],Table5[#All],2,FALSE)</f>
        <v>Hill, Wagner and Ballard</v>
      </c>
      <c r="U1581" t="str">
        <f>VLOOKUP(Table7[[#This Row],[Store_ID]],Table5[#All],3,FALSE)</f>
        <v>East</v>
      </c>
      <c r="V1581" t="str">
        <f>VLOOKUP(Table7[[#This Row],[Store_ID]],Table5[#All],4,FALSE)</f>
        <v>East Davidville</v>
      </c>
      <c r="W1581" t="str">
        <f>VLOOKUP(Table7[[#This Row],[Store_ID]],Table5[#All],5,FALSE)</f>
        <v>Online</v>
      </c>
      <c r="X1581">
        <v>2</v>
      </c>
      <c r="Y1581">
        <v>613.47</v>
      </c>
      <c r="Z1581">
        <v>0.02</v>
      </c>
      <c r="AA1581" t="s">
        <v>1826</v>
      </c>
      <c r="AB1581">
        <v>1202.4012</v>
      </c>
    </row>
    <row r="1582" spans="1:28" x14ac:dyDescent="0.25">
      <c r="A1582" t="s">
        <v>3406</v>
      </c>
      <c r="B1582" s="2">
        <v>45921</v>
      </c>
      <c r="C1582" t="s">
        <v>350</v>
      </c>
      <c r="D1582" t="str">
        <f>VLOOKUP(Table7[[#This Row],[Customer_ID]],Table1[#All],2,FALSE)</f>
        <v>Brittney Morgan</v>
      </c>
      <c r="E1582">
        <f t="shared" si="73"/>
        <v>21</v>
      </c>
      <c r="F1582">
        <f t="shared" si="74"/>
        <v>9</v>
      </c>
      <c r="G1582">
        <f t="shared" si="75"/>
        <v>2025</v>
      </c>
      <c r="H1582">
        <f>VLOOKUP(Table7[[#This Row],[Customer_ID]],Table1[#All],3,FALSE)</f>
        <v>24</v>
      </c>
      <c r="I1582" t="str">
        <f>VLOOKUP(Table7[[#This Row],[Customer_ID]],Table1[#All],4,FALSE)</f>
        <v>Male</v>
      </c>
      <c r="J1582" t="str">
        <f>VLOOKUP(Table7[[#This Row],[Customer_ID]],Table1[#All],5,FALSE)</f>
        <v>Lake Kaylahaven</v>
      </c>
      <c r="K1582" t="str">
        <f>VLOOKUP(Table7[[#This Row],[Customer_ID]],Table1[#All],6,FALSE)</f>
        <v>Alaska</v>
      </c>
      <c r="L1582" t="str">
        <f>VLOOKUP(Table7[[#This Row],[Customer_ID]],Table1[#All],7,FALSE)</f>
        <v>USA</v>
      </c>
      <c r="M1582" t="str">
        <f>VLOOKUP(Table7[[#This Row],[Customer_ID]],Table1[#All],8,FALSE)</f>
        <v>Gold</v>
      </c>
      <c r="N1582" t="s">
        <v>1664</v>
      </c>
      <c r="O1582" t="str">
        <f>VLOOKUP(Table7[[#This Row],[Product_ID]],Table4_2[#All],3,FALSE)</f>
        <v>Clothing</v>
      </c>
      <c r="P1582" t="str">
        <f>VLOOKUP(Table7[[#This Row],[Product_ID]],Table4_2[#All],4,FALSE)</f>
        <v>Accessories</v>
      </c>
      <c r="Q1582">
        <f>VLOOKUP(Table7[[#This Row],[Product_ID]],Table4_2[#All],5,FALSE)</f>
        <v>113.83</v>
      </c>
      <c r="R1582">
        <f>VLOOKUP(Table7[[#This Row],[Product_ID]],Table4_2[#All],6,FALSE)</f>
        <v>485</v>
      </c>
      <c r="S1582" t="s">
        <v>1794</v>
      </c>
      <c r="T1582" t="str">
        <f>VLOOKUP(Table7[[#This Row],[Store_ID]],Table5[#All],2,FALSE)</f>
        <v>Thomas, Bridges and Harris</v>
      </c>
      <c r="U1582" t="str">
        <f>VLOOKUP(Table7[[#This Row],[Store_ID]],Table5[#All],3,FALSE)</f>
        <v>North</v>
      </c>
      <c r="V1582" t="str">
        <f>VLOOKUP(Table7[[#This Row],[Store_ID]],Table5[#All],4,FALSE)</f>
        <v>Sabrinatown</v>
      </c>
      <c r="W1582" t="str">
        <f>VLOOKUP(Table7[[#This Row],[Store_ID]],Table5[#All],5,FALSE)</f>
        <v>Online</v>
      </c>
      <c r="X1582">
        <v>2</v>
      </c>
      <c r="Y1582">
        <v>485.17</v>
      </c>
      <c r="Z1582">
        <v>0.11</v>
      </c>
      <c r="AA1582" t="s">
        <v>1826</v>
      </c>
      <c r="AB1582">
        <v>863.60260000000005</v>
      </c>
    </row>
    <row r="1583" spans="1:28" x14ac:dyDescent="0.25">
      <c r="A1583" t="s">
        <v>3407</v>
      </c>
      <c r="B1583" s="2">
        <v>45268</v>
      </c>
      <c r="C1583" t="s">
        <v>969</v>
      </c>
      <c r="D1583" t="str">
        <f>VLOOKUP(Table7[[#This Row],[Customer_ID]],Table1[#All],2,FALSE)</f>
        <v>Brandy Thompson</v>
      </c>
      <c r="E1583">
        <f t="shared" si="73"/>
        <v>8</v>
      </c>
      <c r="F1583">
        <f t="shared" si="74"/>
        <v>12</v>
      </c>
      <c r="G1583">
        <f t="shared" si="75"/>
        <v>2023</v>
      </c>
      <c r="H1583">
        <f>VLOOKUP(Table7[[#This Row],[Customer_ID]],Table1[#All],3,FALSE)</f>
        <v>56</v>
      </c>
      <c r="I1583" t="str">
        <f>VLOOKUP(Table7[[#This Row],[Customer_ID]],Table1[#All],4,FALSE)</f>
        <v>Female</v>
      </c>
      <c r="J1583" t="str">
        <f>VLOOKUP(Table7[[#This Row],[Customer_ID]],Table1[#All],5,FALSE)</f>
        <v>West Patriciaview</v>
      </c>
      <c r="K1583" t="str">
        <f>VLOOKUP(Table7[[#This Row],[Customer_ID]],Table1[#All],6,FALSE)</f>
        <v>Alabama</v>
      </c>
      <c r="L1583" t="str">
        <f>VLOOKUP(Table7[[#This Row],[Customer_ID]],Table1[#All],7,FALSE)</f>
        <v>USA</v>
      </c>
      <c r="M1583" t="str">
        <f>VLOOKUP(Table7[[#This Row],[Customer_ID]],Table1[#All],8,FALSE)</f>
        <v>Bronze</v>
      </c>
      <c r="N1583" t="s">
        <v>1640</v>
      </c>
      <c r="O1583" t="str">
        <f>VLOOKUP(Table7[[#This Row],[Product_ID]],Table4_2[#All],3,FALSE)</f>
        <v>Clothing</v>
      </c>
      <c r="P1583" t="str">
        <f>VLOOKUP(Table7[[#This Row],[Product_ID]],Table4_2[#All],4,FALSE)</f>
        <v>Outerwear</v>
      </c>
      <c r="Q1583">
        <f>VLOOKUP(Table7[[#This Row],[Product_ID]],Table4_2[#All],5,FALSE)</f>
        <v>167.34</v>
      </c>
      <c r="R1583">
        <f>VLOOKUP(Table7[[#This Row],[Product_ID]],Table4_2[#All],6,FALSE)</f>
        <v>296</v>
      </c>
      <c r="S1583" t="s">
        <v>1789</v>
      </c>
      <c r="T1583" t="str">
        <f>VLOOKUP(Table7[[#This Row],[Store_ID]],Table5[#All],2,FALSE)</f>
        <v>Hill, Wagner and Ballard</v>
      </c>
      <c r="U1583" t="str">
        <f>VLOOKUP(Table7[[#This Row],[Store_ID]],Table5[#All],3,FALSE)</f>
        <v>East</v>
      </c>
      <c r="V1583" t="str">
        <f>VLOOKUP(Table7[[#This Row],[Store_ID]],Table5[#All],4,FALSE)</f>
        <v>East Davidville</v>
      </c>
      <c r="W1583" t="str">
        <f>VLOOKUP(Table7[[#This Row],[Store_ID]],Table5[#All],5,FALSE)</f>
        <v>Online</v>
      </c>
      <c r="X1583">
        <v>1</v>
      </c>
      <c r="Y1583">
        <v>209.7</v>
      </c>
      <c r="Z1583">
        <v>0.2</v>
      </c>
      <c r="AA1583" t="s">
        <v>1826</v>
      </c>
      <c r="AB1583">
        <v>167.76</v>
      </c>
    </row>
    <row r="1584" spans="1:28" x14ac:dyDescent="0.25">
      <c r="A1584" t="s">
        <v>3408</v>
      </c>
      <c r="B1584" s="2">
        <v>45402</v>
      </c>
      <c r="C1584" t="s">
        <v>1026</v>
      </c>
      <c r="D1584" t="str">
        <f>VLOOKUP(Table7[[#This Row],[Customer_ID]],Table1[#All],2,FALSE)</f>
        <v>Robert King</v>
      </c>
      <c r="E1584">
        <f t="shared" si="73"/>
        <v>20</v>
      </c>
      <c r="F1584">
        <f t="shared" si="74"/>
        <v>4</v>
      </c>
      <c r="G1584">
        <f t="shared" si="75"/>
        <v>2024</v>
      </c>
      <c r="H1584">
        <f>VLOOKUP(Table7[[#This Row],[Customer_ID]],Table1[#All],3,FALSE)</f>
        <v>58</v>
      </c>
      <c r="I1584" t="str">
        <f>VLOOKUP(Table7[[#This Row],[Customer_ID]],Table1[#All],4,FALSE)</f>
        <v>Female</v>
      </c>
      <c r="J1584" t="str">
        <f>VLOOKUP(Table7[[#This Row],[Customer_ID]],Table1[#All],5,FALSE)</f>
        <v>Cindyton</v>
      </c>
      <c r="K1584" t="str">
        <f>VLOOKUP(Table7[[#This Row],[Customer_ID]],Table1[#All],6,FALSE)</f>
        <v>Rhode Island</v>
      </c>
      <c r="L1584" t="str">
        <f>VLOOKUP(Table7[[#This Row],[Customer_ID]],Table1[#All],7,FALSE)</f>
        <v>USA</v>
      </c>
      <c r="M1584" t="str">
        <f>VLOOKUP(Table7[[#This Row],[Customer_ID]],Table1[#All],8,FALSE)</f>
        <v>Gold</v>
      </c>
      <c r="N1584" t="s">
        <v>1732</v>
      </c>
      <c r="O1584" t="str">
        <f>VLOOKUP(Table7[[#This Row],[Product_ID]],Table4_2[#All],3,FALSE)</f>
        <v>Home</v>
      </c>
      <c r="P1584" t="str">
        <f>VLOOKUP(Table7[[#This Row],[Product_ID]],Table4_2[#All],4,FALSE)</f>
        <v>Appliances</v>
      </c>
      <c r="Q1584">
        <f>VLOOKUP(Table7[[#This Row],[Product_ID]],Table4_2[#All],5,FALSE)</f>
        <v>447.43</v>
      </c>
      <c r="R1584">
        <f>VLOOKUP(Table7[[#This Row],[Product_ID]],Table4_2[#All],6,FALSE)</f>
        <v>191</v>
      </c>
      <c r="S1584" t="s">
        <v>1752</v>
      </c>
      <c r="T1584" t="str">
        <f>VLOOKUP(Table7[[#This Row],[Store_ID]],Table5[#All],2,FALSE)</f>
        <v>Rivera-Warner</v>
      </c>
      <c r="U1584" t="str">
        <f>VLOOKUP(Table7[[#This Row],[Store_ID]],Table5[#All],3,FALSE)</f>
        <v>East</v>
      </c>
      <c r="V1584" t="str">
        <f>VLOOKUP(Table7[[#This Row],[Store_ID]],Table5[#All],4,FALSE)</f>
        <v>Washingtonfurt</v>
      </c>
      <c r="W1584" t="str">
        <f>VLOOKUP(Table7[[#This Row],[Store_ID]],Table5[#All],5,FALSE)</f>
        <v>Flagship</v>
      </c>
      <c r="X1584">
        <v>1</v>
      </c>
      <c r="Y1584">
        <v>681.47</v>
      </c>
      <c r="Z1584">
        <v>0.15</v>
      </c>
      <c r="AA1584" t="s">
        <v>1824</v>
      </c>
      <c r="AB1584">
        <v>579.24950000000001</v>
      </c>
    </row>
    <row r="1585" spans="1:28" x14ac:dyDescent="0.25">
      <c r="A1585" t="s">
        <v>3409</v>
      </c>
      <c r="B1585" s="2">
        <v>45667</v>
      </c>
      <c r="C1585" t="s">
        <v>1362</v>
      </c>
      <c r="D1585" t="str">
        <f>VLOOKUP(Table7[[#This Row],[Customer_ID]],Table1[#All],2,FALSE)</f>
        <v>Tammy Trevino</v>
      </c>
      <c r="E1585">
        <f t="shared" si="73"/>
        <v>10</v>
      </c>
      <c r="F1585">
        <f t="shared" si="74"/>
        <v>1</v>
      </c>
      <c r="G1585">
        <f t="shared" si="75"/>
        <v>2025</v>
      </c>
      <c r="H1585">
        <f>VLOOKUP(Table7[[#This Row],[Customer_ID]],Table1[#All],3,FALSE)</f>
        <v>60</v>
      </c>
      <c r="I1585" t="str">
        <f>VLOOKUP(Table7[[#This Row],[Customer_ID]],Table1[#All],4,FALSE)</f>
        <v>Male</v>
      </c>
      <c r="J1585" t="str">
        <f>VLOOKUP(Table7[[#This Row],[Customer_ID]],Table1[#All],5,FALSE)</f>
        <v>Justinberg</v>
      </c>
      <c r="K1585" t="str">
        <f>VLOOKUP(Table7[[#This Row],[Customer_ID]],Table1[#All],6,FALSE)</f>
        <v>North Dakota</v>
      </c>
      <c r="L1585" t="str">
        <f>VLOOKUP(Table7[[#This Row],[Customer_ID]],Table1[#All],7,FALSE)</f>
        <v>USA</v>
      </c>
      <c r="M1585" t="str">
        <f>VLOOKUP(Table7[[#This Row],[Customer_ID]],Table1[#All],8,FALSE)</f>
        <v>Silver</v>
      </c>
      <c r="N1585" t="s">
        <v>1700</v>
      </c>
      <c r="O1585" t="str">
        <f>VLOOKUP(Table7[[#This Row],[Product_ID]],Table4_2[#All],3,FALSE)</f>
        <v>Electronics</v>
      </c>
      <c r="P1585" t="str">
        <f>VLOOKUP(Table7[[#This Row],[Product_ID]],Table4_2[#All],4,FALSE)</f>
        <v>Computer</v>
      </c>
      <c r="Q1585">
        <f>VLOOKUP(Table7[[#This Row],[Product_ID]],Table4_2[#All],5,FALSE)</f>
        <v>392.89</v>
      </c>
      <c r="R1585">
        <f>VLOOKUP(Table7[[#This Row],[Product_ID]],Table4_2[#All],6,FALSE)</f>
        <v>320</v>
      </c>
      <c r="S1585" t="s">
        <v>1807</v>
      </c>
      <c r="T1585" t="str">
        <f>VLOOKUP(Table7[[#This Row],[Store_ID]],Table5[#All],2,FALSE)</f>
        <v>Holloway Ltd</v>
      </c>
      <c r="U1585" t="str">
        <f>VLOOKUP(Table7[[#This Row],[Store_ID]],Table5[#All],3,FALSE)</f>
        <v>North</v>
      </c>
      <c r="V1585" t="str">
        <f>VLOOKUP(Table7[[#This Row],[Store_ID]],Table5[#All],4,FALSE)</f>
        <v>Bensonhaven</v>
      </c>
      <c r="W1585" t="str">
        <f>VLOOKUP(Table7[[#This Row],[Store_ID]],Table5[#All],5,FALSE)</f>
        <v>Flagship</v>
      </c>
      <c r="X1585">
        <v>2</v>
      </c>
      <c r="Y1585">
        <v>877.21</v>
      </c>
      <c r="Z1585">
        <v>0.1</v>
      </c>
      <c r="AA1585" t="s">
        <v>1824</v>
      </c>
      <c r="AB1585">
        <v>1578.9780000000001</v>
      </c>
    </row>
    <row r="1586" spans="1:28" x14ac:dyDescent="0.25">
      <c r="A1586" t="s">
        <v>3410</v>
      </c>
      <c r="B1586" s="2">
        <v>45902</v>
      </c>
      <c r="C1586" t="s">
        <v>1002</v>
      </c>
      <c r="D1586" t="str">
        <f>VLOOKUP(Table7[[#This Row],[Customer_ID]],Table1[#All],2,FALSE)</f>
        <v>Madison Wright</v>
      </c>
      <c r="E1586">
        <f t="shared" si="73"/>
        <v>2</v>
      </c>
      <c r="F1586">
        <f t="shared" si="74"/>
        <v>9</v>
      </c>
      <c r="G1586">
        <f t="shared" si="75"/>
        <v>2025</v>
      </c>
      <c r="H1586">
        <f>VLOOKUP(Table7[[#This Row],[Customer_ID]],Table1[#All],3,FALSE)</f>
        <v>25</v>
      </c>
      <c r="I1586" t="str">
        <f>VLOOKUP(Table7[[#This Row],[Customer_ID]],Table1[#All],4,FALSE)</f>
        <v>Male</v>
      </c>
      <c r="J1586" t="str">
        <f>VLOOKUP(Table7[[#This Row],[Customer_ID]],Table1[#All],5,FALSE)</f>
        <v>Monicaview</v>
      </c>
      <c r="K1586" t="str">
        <f>VLOOKUP(Table7[[#This Row],[Customer_ID]],Table1[#All],6,FALSE)</f>
        <v>Kansas</v>
      </c>
      <c r="L1586" t="str">
        <f>VLOOKUP(Table7[[#This Row],[Customer_ID]],Table1[#All],7,FALSE)</f>
        <v>USA</v>
      </c>
      <c r="M1586" t="str">
        <f>VLOOKUP(Table7[[#This Row],[Customer_ID]],Table1[#All],8,FALSE)</f>
        <v>Platinum</v>
      </c>
      <c r="N1586" t="s">
        <v>1704</v>
      </c>
      <c r="O1586" t="str">
        <f>VLOOKUP(Table7[[#This Row],[Product_ID]],Table4_2[#All],3,FALSE)</f>
        <v>Home</v>
      </c>
      <c r="P1586" t="str">
        <f>VLOOKUP(Table7[[#This Row],[Product_ID]],Table4_2[#All],4,FALSE)</f>
        <v>Decor</v>
      </c>
      <c r="Q1586">
        <f>VLOOKUP(Table7[[#This Row],[Product_ID]],Table4_2[#All],5,FALSE)</f>
        <v>325.26</v>
      </c>
      <c r="R1586">
        <f>VLOOKUP(Table7[[#This Row],[Product_ID]],Table4_2[#All],6,FALSE)</f>
        <v>400</v>
      </c>
      <c r="S1586" t="s">
        <v>1773</v>
      </c>
      <c r="T1586" t="str">
        <f>VLOOKUP(Table7[[#This Row],[Store_ID]],Table5[#All],2,FALSE)</f>
        <v>Gray Ltd</v>
      </c>
      <c r="U1586" t="str">
        <f>VLOOKUP(Table7[[#This Row],[Store_ID]],Table5[#All],3,FALSE)</f>
        <v>North</v>
      </c>
      <c r="V1586" t="str">
        <f>VLOOKUP(Table7[[#This Row],[Store_ID]],Table5[#All],4,FALSE)</f>
        <v>New Michaelchester</v>
      </c>
      <c r="W1586" t="str">
        <f>VLOOKUP(Table7[[#This Row],[Store_ID]],Table5[#All],5,FALSE)</f>
        <v>Outlet</v>
      </c>
      <c r="X1586">
        <v>2</v>
      </c>
      <c r="Y1586">
        <v>479.77</v>
      </c>
      <c r="Z1586">
        <v>0.21</v>
      </c>
      <c r="AA1586" t="s">
        <v>1826</v>
      </c>
      <c r="AB1586">
        <v>758.03660000000002</v>
      </c>
    </row>
    <row r="1587" spans="1:28" x14ac:dyDescent="0.25">
      <c r="A1587" t="s">
        <v>3411</v>
      </c>
      <c r="B1587" s="2">
        <v>45589</v>
      </c>
      <c r="C1587" t="s">
        <v>1014</v>
      </c>
      <c r="D1587" t="str">
        <f>VLOOKUP(Table7[[#This Row],[Customer_ID]],Table1[#All],2,FALSE)</f>
        <v>Samuel Arias</v>
      </c>
      <c r="E1587">
        <f t="shared" si="73"/>
        <v>24</v>
      </c>
      <c r="F1587">
        <f t="shared" si="74"/>
        <v>10</v>
      </c>
      <c r="G1587">
        <f t="shared" si="75"/>
        <v>2024</v>
      </c>
      <c r="H1587">
        <f>VLOOKUP(Table7[[#This Row],[Customer_ID]],Table1[#All],3,FALSE)</f>
        <v>54</v>
      </c>
      <c r="I1587" t="str">
        <f>VLOOKUP(Table7[[#This Row],[Customer_ID]],Table1[#All],4,FALSE)</f>
        <v>Male</v>
      </c>
      <c r="J1587" t="str">
        <f>VLOOKUP(Table7[[#This Row],[Customer_ID]],Table1[#All],5,FALSE)</f>
        <v>North Nicole</v>
      </c>
      <c r="K1587" t="str">
        <f>VLOOKUP(Table7[[#This Row],[Customer_ID]],Table1[#All],6,FALSE)</f>
        <v>Wyoming</v>
      </c>
      <c r="L1587" t="str">
        <f>VLOOKUP(Table7[[#This Row],[Customer_ID]],Table1[#All],7,FALSE)</f>
        <v>USA</v>
      </c>
      <c r="M1587" t="str">
        <f>VLOOKUP(Table7[[#This Row],[Customer_ID]],Table1[#All],8,FALSE)</f>
        <v>Bronze</v>
      </c>
      <c r="N1587" t="s">
        <v>1714</v>
      </c>
      <c r="O1587" t="str">
        <f>VLOOKUP(Table7[[#This Row],[Product_ID]],Table4_2[#All],3,FALSE)</f>
        <v>Beauty</v>
      </c>
      <c r="P1587" t="str">
        <f>VLOOKUP(Table7[[#This Row],[Product_ID]],Table4_2[#All],4,FALSE)</f>
        <v>Skincare</v>
      </c>
      <c r="Q1587">
        <f>VLOOKUP(Table7[[#This Row],[Product_ID]],Table4_2[#All],5,FALSE)</f>
        <v>250.41615384615383</v>
      </c>
      <c r="R1587">
        <f>VLOOKUP(Table7[[#This Row],[Product_ID]],Table4_2[#All],6,FALSE)</f>
        <v>159</v>
      </c>
      <c r="S1587" t="s">
        <v>1801</v>
      </c>
      <c r="T1587" t="str">
        <f>VLOOKUP(Table7[[#This Row],[Store_ID]],Table5[#All],2,FALSE)</f>
        <v>Shelton PLC</v>
      </c>
      <c r="U1587" t="str">
        <f>VLOOKUP(Table7[[#This Row],[Store_ID]],Table5[#All],3,FALSE)</f>
        <v>North</v>
      </c>
      <c r="V1587" t="str">
        <f>VLOOKUP(Table7[[#This Row],[Store_ID]],Table5[#All],4,FALSE)</f>
        <v>East Jenniferstad</v>
      </c>
      <c r="W1587" t="str">
        <f>VLOOKUP(Table7[[#This Row],[Store_ID]],Table5[#All],5,FALSE)</f>
        <v>Flagship</v>
      </c>
      <c r="X1587">
        <v>1</v>
      </c>
      <c r="Y1587">
        <v>140.72</v>
      </c>
      <c r="Z1587">
        <v>0</v>
      </c>
      <c r="AA1587" t="s">
        <v>1829</v>
      </c>
      <c r="AB1587">
        <v>140.72</v>
      </c>
    </row>
    <row r="1588" spans="1:28" x14ac:dyDescent="0.25">
      <c r="A1588" t="s">
        <v>3412</v>
      </c>
      <c r="B1588" s="2">
        <v>45668</v>
      </c>
      <c r="C1588" t="s">
        <v>114</v>
      </c>
      <c r="D1588" t="str">
        <f>VLOOKUP(Table7[[#This Row],[Customer_ID]],Table1[#All],2,FALSE)</f>
        <v>Leslie Johnson</v>
      </c>
      <c r="E1588">
        <f t="shared" si="73"/>
        <v>11</v>
      </c>
      <c r="F1588">
        <f t="shared" si="74"/>
        <v>1</v>
      </c>
      <c r="G1588">
        <f t="shared" si="75"/>
        <v>2025</v>
      </c>
      <c r="H1588">
        <f>VLOOKUP(Table7[[#This Row],[Customer_ID]],Table1[#All],3,FALSE)</f>
        <v>31</v>
      </c>
      <c r="I1588" t="str">
        <f>VLOOKUP(Table7[[#This Row],[Customer_ID]],Table1[#All],4,FALSE)</f>
        <v>Male</v>
      </c>
      <c r="J1588" t="str">
        <f>VLOOKUP(Table7[[#This Row],[Customer_ID]],Table1[#All],5,FALSE)</f>
        <v>Mollyshire</v>
      </c>
      <c r="K1588" t="str">
        <f>VLOOKUP(Table7[[#This Row],[Customer_ID]],Table1[#All],6,FALSE)</f>
        <v>Utah</v>
      </c>
      <c r="L1588" t="str">
        <f>VLOOKUP(Table7[[#This Row],[Customer_ID]],Table1[#All],7,FALSE)</f>
        <v>USA</v>
      </c>
      <c r="M1588" t="str">
        <f>VLOOKUP(Table7[[#This Row],[Customer_ID]],Table1[#All],8,FALSE)</f>
        <v>Unknown</v>
      </c>
      <c r="N1588" t="s">
        <v>1586</v>
      </c>
      <c r="O1588" t="str">
        <f>VLOOKUP(Table7[[#This Row],[Product_ID]],Table4_2[#All],3,FALSE)</f>
        <v>Sports</v>
      </c>
      <c r="P1588" t="str">
        <f>VLOOKUP(Table7[[#This Row],[Product_ID]],Table4_2[#All],4,FALSE)</f>
        <v>Equipment</v>
      </c>
      <c r="Q1588">
        <f>VLOOKUP(Table7[[#This Row],[Product_ID]],Table4_2[#All],5,FALSE)</f>
        <v>21.34</v>
      </c>
      <c r="R1588">
        <f>VLOOKUP(Table7[[#This Row],[Product_ID]],Table4_2[#All],6,FALSE)</f>
        <v>65</v>
      </c>
      <c r="S1588" t="s">
        <v>1776</v>
      </c>
      <c r="T1588" t="str">
        <f>VLOOKUP(Table7[[#This Row],[Store_ID]],Table5[#All],2,FALSE)</f>
        <v>Benson-Elliott</v>
      </c>
      <c r="U1588" t="str">
        <f>VLOOKUP(Table7[[#This Row],[Store_ID]],Table5[#All],3,FALSE)</f>
        <v>East</v>
      </c>
      <c r="V1588" t="str">
        <f>VLOOKUP(Table7[[#This Row],[Store_ID]],Table5[#All],4,FALSE)</f>
        <v>Port Josephberg</v>
      </c>
      <c r="W1588" t="str">
        <f>VLOOKUP(Table7[[#This Row],[Store_ID]],Table5[#All],5,FALSE)</f>
        <v>Online</v>
      </c>
      <c r="X1588">
        <v>2</v>
      </c>
      <c r="Y1588">
        <v>764.25</v>
      </c>
      <c r="Z1588">
        <v>0.23</v>
      </c>
      <c r="AA1588" t="s">
        <v>1826</v>
      </c>
      <c r="AB1588">
        <v>1176.9449999999999</v>
      </c>
    </row>
    <row r="1589" spans="1:28" x14ac:dyDescent="0.25">
      <c r="A1589" t="s">
        <v>3413</v>
      </c>
      <c r="B1589" s="2">
        <v>45300</v>
      </c>
      <c r="C1589" t="s">
        <v>719</v>
      </c>
      <c r="D1589" t="str">
        <f>VLOOKUP(Table7[[#This Row],[Customer_ID]],Table1[#All],2,FALSE)</f>
        <v>Alejandro Doyle</v>
      </c>
      <c r="E1589">
        <f t="shared" si="73"/>
        <v>9</v>
      </c>
      <c r="F1589">
        <f t="shared" si="74"/>
        <v>1</v>
      </c>
      <c r="G1589">
        <f t="shared" si="75"/>
        <v>2024</v>
      </c>
      <c r="H1589">
        <f>VLOOKUP(Table7[[#This Row],[Customer_ID]],Table1[#All],3,FALSE)</f>
        <v>35</v>
      </c>
      <c r="I1589" t="str">
        <f>VLOOKUP(Table7[[#This Row],[Customer_ID]],Table1[#All],4,FALSE)</f>
        <v>Male</v>
      </c>
      <c r="J1589" t="str">
        <f>VLOOKUP(Table7[[#This Row],[Customer_ID]],Table1[#All],5,FALSE)</f>
        <v>East Crystalton</v>
      </c>
      <c r="K1589" t="str">
        <f>VLOOKUP(Table7[[#This Row],[Customer_ID]],Table1[#All],6,FALSE)</f>
        <v>New Mexico</v>
      </c>
      <c r="L1589" t="str">
        <f>VLOOKUP(Table7[[#This Row],[Customer_ID]],Table1[#All],7,FALSE)</f>
        <v>USA</v>
      </c>
      <c r="M1589" t="str">
        <f>VLOOKUP(Table7[[#This Row],[Customer_ID]],Table1[#All],8,FALSE)</f>
        <v>Platinum</v>
      </c>
      <c r="N1589" t="s">
        <v>1714</v>
      </c>
      <c r="O1589" t="str">
        <f>VLOOKUP(Table7[[#This Row],[Product_ID]],Table4_2[#All],3,FALSE)</f>
        <v>Beauty</v>
      </c>
      <c r="P1589" t="str">
        <f>VLOOKUP(Table7[[#This Row],[Product_ID]],Table4_2[#All],4,FALSE)</f>
        <v>Skincare</v>
      </c>
      <c r="Q1589">
        <f>VLOOKUP(Table7[[#This Row],[Product_ID]],Table4_2[#All],5,FALSE)</f>
        <v>250.41615384615383</v>
      </c>
      <c r="R1589">
        <f>VLOOKUP(Table7[[#This Row],[Product_ID]],Table4_2[#All],6,FALSE)</f>
        <v>159</v>
      </c>
      <c r="S1589" t="s">
        <v>1773</v>
      </c>
      <c r="T1589" t="str">
        <f>VLOOKUP(Table7[[#This Row],[Store_ID]],Table5[#All],2,FALSE)</f>
        <v>Gray Ltd</v>
      </c>
      <c r="U1589" t="str">
        <f>VLOOKUP(Table7[[#This Row],[Store_ID]],Table5[#All],3,FALSE)</f>
        <v>North</v>
      </c>
      <c r="V1589" t="str">
        <f>VLOOKUP(Table7[[#This Row],[Store_ID]],Table5[#All],4,FALSE)</f>
        <v>New Michaelchester</v>
      </c>
      <c r="W1589" t="str">
        <f>VLOOKUP(Table7[[#This Row],[Store_ID]],Table5[#All],5,FALSE)</f>
        <v>Outlet</v>
      </c>
      <c r="X1589">
        <v>3</v>
      </c>
      <c r="Y1589">
        <v>107.8</v>
      </c>
      <c r="Z1589">
        <v>0.28999999999999998</v>
      </c>
      <c r="AA1589" t="s">
        <v>1826</v>
      </c>
      <c r="AB1589">
        <v>229.614</v>
      </c>
    </row>
    <row r="1590" spans="1:28" x14ac:dyDescent="0.25">
      <c r="A1590" t="s">
        <v>3414</v>
      </c>
      <c r="B1590" s="2">
        <v>45757</v>
      </c>
      <c r="C1590" t="s">
        <v>496</v>
      </c>
      <c r="D1590" t="str">
        <f>VLOOKUP(Table7[[#This Row],[Customer_ID]],Table1[#All],2,FALSE)</f>
        <v>Rhonda Young</v>
      </c>
      <c r="E1590">
        <f t="shared" si="73"/>
        <v>10</v>
      </c>
      <c r="F1590">
        <f t="shared" si="74"/>
        <v>4</v>
      </c>
      <c r="G1590">
        <f t="shared" si="75"/>
        <v>2025</v>
      </c>
      <c r="H1590">
        <f>VLOOKUP(Table7[[#This Row],[Customer_ID]],Table1[#All],3,FALSE)</f>
        <v>49</v>
      </c>
      <c r="I1590" t="str">
        <f>VLOOKUP(Table7[[#This Row],[Customer_ID]],Table1[#All],4,FALSE)</f>
        <v>Female</v>
      </c>
      <c r="J1590" t="str">
        <f>VLOOKUP(Table7[[#This Row],[Customer_ID]],Table1[#All],5,FALSE)</f>
        <v>Lake Nathanfort</v>
      </c>
      <c r="K1590" t="str">
        <f>VLOOKUP(Table7[[#This Row],[Customer_ID]],Table1[#All],6,FALSE)</f>
        <v>Alaska</v>
      </c>
      <c r="L1590" t="str">
        <f>VLOOKUP(Table7[[#This Row],[Customer_ID]],Table1[#All],7,FALSE)</f>
        <v>USA</v>
      </c>
      <c r="M1590" t="str">
        <f>VLOOKUP(Table7[[#This Row],[Customer_ID]],Table1[#All],8,FALSE)</f>
        <v>Platinum</v>
      </c>
      <c r="N1590" t="s">
        <v>1592</v>
      </c>
      <c r="O1590" t="str">
        <f>VLOOKUP(Table7[[#This Row],[Product_ID]],Table4_2[#All],3,FALSE)</f>
        <v>Sports</v>
      </c>
      <c r="P1590" t="str">
        <f>VLOOKUP(Table7[[#This Row],[Product_ID]],Table4_2[#All],4,FALSE)</f>
        <v>Equipment</v>
      </c>
      <c r="Q1590">
        <f>VLOOKUP(Table7[[#This Row],[Product_ID]],Table4_2[#All],5,FALSE)</f>
        <v>484.62</v>
      </c>
      <c r="R1590">
        <f>VLOOKUP(Table7[[#This Row],[Product_ID]],Table4_2[#All],6,FALSE)</f>
        <v>432</v>
      </c>
      <c r="S1590" t="s">
        <v>1782</v>
      </c>
      <c r="T1590" t="str">
        <f>VLOOKUP(Table7[[#This Row],[Store_ID]],Table5[#All],2,FALSE)</f>
        <v>Bean, Jones and Park</v>
      </c>
      <c r="U1590" t="str">
        <f>VLOOKUP(Table7[[#This Row],[Store_ID]],Table5[#All],3,FALSE)</f>
        <v>West</v>
      </c>
      <c r="V1590" t="str">
        <f>VLOOKUP(Table7[[#This Row],[Store_ID]],Table5[#All],4,FALSE)</f>
        <v>Thompsonborough</v>
      </c>
      <c r="W1590" t="str">
        <f>VLOOKUP(Table7[[#This Row],[Store_ID]],Table5[#All],5,FALSE)</f>
        <v>Online</v>
      </c>
      <c r="X1590">
        <v>4</v>
      </c>
      <c r="Y1590">
        <v>565.37</v>
      </c>
      <c r="Z1590">
        <v>7.0000000000000007E-2</v>
      </c>
      <c r="AA1590" t="s">
        <v>1826</v>
      </c>
      <c r="AB1590">
        <v>2103.1763999999998</v>
      </c>
    </row>
    <row r="1591" spans="1:28" x14ac:dyDescent="0.25">
      <c r="A1591" t="s">
        <v>3415</v>
      </c>
      <c r="B1591" s="2">
        <v>45235</v>
      </c>
      <c r="C1591" t="s">
        <v>137</v>
      </c>
      <c r="D1591" t="str">
        <f>VLOOKUP(Table7[[#This Row],[Customer_ID]],Table1[#All],2,FALSE)</f>
        <v>Christopher Olson</v>
      </c>
      <c r="E1591">
        <f t="shared" si="73"/>
        <v>5</v>
      </c>
      <c r="F1591">
        <f t="shared" si="74"/>
        <v>11</v>
      </c>
      <c r="G1591">
        <f t="shared" si="75"/>
        <v>2023</v>
      </c>
      <c r="H1591">
        <f>VLOOKUP(Table7[[#This Row],[Customer_ID]],Table1[#All],3,FALSE)</f>
        <v>27</v>
      </c>
      <c r="I1591" t="str">
        <f>VLOOKUP(Table7[[#This Row],[Customer_ID]],Table1[#All],4,FALSE)</f>
        <v>Female</v>
      </c>
      <c r="J1591" t="str">
        <f>VLOOKUP(Table7[[#This Row],[Customer_ID]],Table1[#All],5,FALSE)</f>
        <v>West Richard</v>
      </c>
      <c r="K1591" t="str">
        <f>VLOOKUP(Table7[[#This Row],[Customer_ID]],Table1[#All],6,FALSE)</f>
        <v>Maryland</v>
      </c>
      <c r="L1591" t="str">
        <f>VLOOKUP(Table7[[#This Row],[Customer_ID]],Table1[#All],7,FALSE)</f>
        <v>USA</v>
      </c>
      <c r="M1591" t="str">
        <f>VLOOKUP(Table7[[#This Row],[Customer_ID]],Table1[#All],8,FALSE)</f>
        <v>Platinum</v>
      </c>
      <c r="N1591" t="s">
        <v>1620</v>
      </c>
      <c r="O1591" t="str">
        <f>VLOOKUP(Table7[[#This Row],[Product_ID]],Table4_2[#All],3,FALSE)</f>
        <v>Clothing</v>
      </c>
      <c r="P1591" t="str">
        <f>VLOOKUP(Table7[[#This Row],[Product_ID]],Table4_2[#All],4,FALSE)</f>
        <v>Tops</v>
      </c>
      <c r="Q1591">
        <f>VLOOKUP(Table7[[#This Row],[Product_ID]],Table4_2[#All],5,FALSE)</f>
        <v>223.43</v>
      </c>
      <c r="R1591">
        <f>VLOOKUP(Table7[[#This Row],[Product_ID]],Table4_2[#All],6,FALSE)</f>
        <v>154</v>
      </c>
      <c r="S1591" t="s">
        <v>1769</v>
      </c>
      <c r="T1591" t="str">
        <f>VLOOKUP(Table7[[#This Row],[Store_ID]],Table5[#All],2,FALSE)</f>
        <v>Alexander Group</v>
      </c>
      <c r="U1591" t="str">
        <f>VLOOKUP(Table7[[#This Row],[Store_ID]],Table5[#All],3,FALSE)</f>
        <v>South</v>
      </c>
      <c r="V1591" t="str">
        <f>VLOOKUP(Table7[[#This Row],[Store_ID]],Table5[#All],4,FALSE)</f>
        <v>Port Sharon</v>
      </c>
      <c r="W1591" t="str">
        <f>VLOOKUP(Table7[[#This Row],[Store_ID]],Table5[#All],5,FALSE)</f>
        <v>Online</v>
      </c>
      <c r="X1591">
        <v>3</v>
      </c>
      <c r="Y1591">
        <v>811.45</v>
      </c>
      <c r="Z1591">
        <v>0.26</v>
      </c>
      <c r="AA1591" t="s">
        <v>1824</v>
      </c>
      <c r="AB1591">
        <v>1801.4190000000001</v>
      </c>
    </row>
    <row r="1592" spans="1:28" x14ac:dyDescent="0.25">
      <c r="A1592" t="s">
        <v>3416</v>
      </c>
      <c r="B1592" s="2">
        <v>45749</v>
      </c>
      <c r="C1592" t="s">
        <v>1275</v>
      </c>
      <c r="D1592" t="str">
        <f>VLOOKUP(Table7[[#This Row],[Customer_ID]],Table1[#All],2,FALSE)</f>
        <v>Jackie Thompson</v>
      </c>
      <c r="E1592">
        <f t="shared" si="73"/>
        <v>2</v>
      </c>
      <c r="F1592">
        <f t="shared" si="74"/>
        <v>4</v>
      </c>
      <c r="G1592">
        <f t="shared" si="75"/>
        <v>2025</v>
      </c>
      <c r="H1592">
        <f>VLOOKUP(Table7[[#This Row],[Customer_ID]],Table1[#All],3,FALSE)</f>
        <v>48</v>
      </c>
      <c r="I1592" t="str">
        <f>VLOOKUP(Table7[[#This Row],[Customer_ID]],Table1[#All],4,FALSE)</f>
        <v>Female</v>
      </c>
      <c r="J1592" t="str">
        <f>VLOOKUP(Table7[[#This Row],[Customer_ID]],Table1[#All],5,FALSE)</f>
        <v>South Edwin</v>
      </c>
      <c r="K1592" t="str">
        <f>VLOOKUP(Table7[[#This Row],[Customer_ID]],Table1[#All],6,FALSE)</f>
        <v>New Jersey</v>
      </c>
      <c r="L1592" t="str">
        <f>VLOOKUP(Table7[[#This Row],[Customer_ID]],Table1[#All],7,FALSE)</f>
        <v>USA</v>
      </c>
      <c r="M1592" t="str">
        <f>VLOOKUP(Table7[[#This Row],[Customer_ID]],Table1[#All],8,FALSE)</f>
        <v>Bronze</v>
      </c>
      <c r="N1592" t="s">
        <v>1614</v>
      </c>
      <c r="O1592" t="str">
        <f>VLOOKUP(Table7[[#This Row],[Product_ID]],Table4_2[#All],3,FALSE)</f>
        <v>Home</v>
      </c>
      <c r="P1592" t="str">
        <f>VLOOKUP(Table7[[#This Row],[Product_ID]],Table4_2[#All],4,FALSE)</f>
        <v>Decor</v>
      </c>
      <c r="Q1592">
        <f>VLOOKUP(Table7[[#This Row],[Product_ID]],Table4_2[#All],5,FALSE)</f>
        <v>179.77</v>
      </c>
      <c r="R1592">
        <f>VLOOKUP(Table7[[#This Row],[Product_ID]],Table4_2[#All],6,FALSE)</f>
        <v>305</v>
      </c>
      <c r="S1592" t="s">
        <v>1813</v>
      </c>
      <c r="T1592" t="str">
        <f>VLOOKUP(Table7[[#This Row],[Store_ID]],Table5[#All],2,FALSE)</f>
        <v>Mann-Austin</v>
      </c>
      <c r="U1592" t="str">
        <f>VLOOKUP(Table7[[#This Row],[Store_ID]],Table5[#All],3,FALSE)</f>
        <v>East</v>
      </c>
      <c r="V1592" t="str">
        <f>VLOOKUP(Table7[[#This Row],[Store_ID]],Table5[#All],4,FALSE)</f>
        <v>Vasquezborough</v>
      </c>
      <c r="W1592" t="str">
        <f>VLOOKUP(Table7[[#This Row],[Store_ID]],Table5[#All],5,FALSE)</f>
        <v>Online</v>
      </c>
      <c r="X1592">
        <v>4</v>
      </c>
      <c r="Y1592">
        <v>62.25</v>
      </c>
      <c r="Z1592">
        <v>0.11</v>
      </c>
      <c r="AA1592" t="s">
        <v>1826</v>
      </c>
      <c r="AB1592">
        <v>221.61</v>
      </c>
    </row>
    <row r="1593" spans="1:28" x14ac:dyDescent="0.25">
      <c r="A1593" t="s">
        <v>3417</v>
      </c>
      <c r="B1593" s="2">
        <v>45807</v>
      </c>
      <c r="C1593" t="s">
        <v>107</v>
      </c>
      <c r="D1593" t="str">
        <f>VLOOKUP(Table7[[#This Row],[Customer_ID]],Table1[#All],2,FALSE)</f>
        <v>Diana Taylor</v>
      </c>
      <c r="E1593">
        <f t="shared" si="73"/>
        <v>30</v>
      </c>
      <c r="F1593">
        <f t="shared" si="74"/>
        <v>5</v>
      </c>
      <c r="G1593">
        <f t="shared" si="75"/>
        <v>2025</v>
      </c>
      <c r="H1593">
        <f>VLOOKUP(Table7[[#This Row],[Customer_ID]],Table1[#All],3,FALSE)</f>
        <v>59</v>
      </c>
      <c r="I1593" t="str">
        <f>VLOOKUP(Table7[[#This Row],[Customer_ID]],Table1[#All],4,FALSE)</f>
        <v>Female</v>
      </c>
      <c r="J1593" t="str">
        <f>VLOOKUP(Table7[[#This Row],[Customer_ID]],Table1[#All],5,FALSE)</f>
        <v>Vasqueztown</v>
      </c>
      <c r="K1593" t="str">
        <f>VLOOKUP(Table7[[#This Row],[Customer_ID]],Table1[#All],6,FALSE)</f>
        <v>California</v>
      </c>
      <c r="L1593" t="str">
        <f>VLOOKUP(Table7[[#This Row],[Customer_ID]],Table1[#All],7,FALSE)</f>
        <v>USA</v>
      </c>
      <c r="M1593" t="str">
        <f>VLOOKUP(Table7[[#This Row],[Customer_ID]],Table1[#All],8,FALSE)</f>
        <v>Bronze</v>
      </c>
      <c r="N1593" t="s">
        <v>1738</v>
      </c>
      <c r="O1593" t="str">
        <f>VLOOKUP(Table7[[#This Row],[Product_ID]],Table4_2[#All],3,FALSE)</f>
        <v>Sports</v>
      </c>
      <c r="P1593" t="str">
        <f>VLOOKUP(Table7[[#This Row],[Product_ID]],Table4_2[#All],4,FALSE)</f>
        <v>Accessories</v>
      </c>
      <c r="Q1593">
        <f>VLOOKUP(Table7[[#This Row],[Product_ID]],Table4_2[#All],5,FALSE)</f>
        <v>60.65</v>
      </c>
      <c r="R1593">
        <f>VLOOKUP(Table7[[#This Row],[Product_ID]],Table4_2[#All],6,FALSE)</f>
        <v>75</v>
      </c>
      <c r="S1593" t="s">
        <v>1789</v>
      </c>
      <c r="T1593" t="str">
        <f>VLOOKUP(Table7[[#This Row],[Store_ID]],Table5[#All],2,FALSE)</f>
        <v>Hill, Wagner and Ballard</v>
      </c>
      <c r="U1593" t="str">
        <f>VLOOKUP(Table7[[#This Row],[Store_ID]],Table5[#All],3,FALSE)</f>
        <v>East</v>
      </c>
      <c r="V1593" t="str">
        <f>VLOOKUP(Table7[[#This Row],[Store_ID]],Table5[#All],4,FALSE)</f>
        <v>East Davidville</v>
      </c>
      <c r="W1593" t="str">
        <f>VLOOKUP(Table7[[#This Row],[Store_ID]],Table5[#All],5,FALSE)</f>
        <v>Online</v>
      </c>
      <c r="X1593">
        <v>1</v>
      </c>
      <c r="Y1593">
        <v>749.78</v>
      </c>
      <c r="Z1593">
        <v>0.03</v>
      </c>
      <c r="AA1593" t="s">
        <v>1824</v>
      </c>
      <c r="AB1593">
        <v>727.28659999999991</v>
      </c>
    </row>
    <row r="1594" spans="1:28" x14ac:dyDescent="0.25">
      <c r="A1594" t="s">
        <v>3418</v>
      </c>
      <c r="B1594" s="2">
        <v>45496</v>
      </c>
      <c r="C1594" t="s">
        <v>1098</v>
      </c>
      <c r="D1594" t="str">
        <f>VLOOKUP(Table7[[#This Row],[Customer_ID]],Table1[#All],2,FALSE)</f>
        <v>Charles Miller</v>
      </c>
      <c r="E1594">
        <f t="shared" si="73"/>
        <v>23</v>
      </c>
      <c r="F1594">
        <f t="shared" si="74"/>
        <v>7</v>
      </c>
      <c r="G1594">
        <f t="shared" si="75"/>
        <v>2024</v>
      </c>
      <c r="H1594">
        <f>VLOOKUP(Table7[[#This Row],[Customer_ID]],Table1[#All],3,FALSE)</f>
        <v>26</v>
      </c>
      <c r="I1594" t="str">
        <f>VLOOKUP(Table7[[#This Row],[Customer_ID]],Table1[#All],4,FALSE)</f>
        <v>Male</v>
      </c>
      <c r="J1594" t="str">
        <f>VLOOKUP(Table7[[#This Row],[Customer_ID]],Table1[#All],5,FALSE)</f>
        <v>Lake Allisonborough</v>
      </c>
      <c r="K1594" t="str">
        <f>VLOOKUP(Table7[[#This Row],[Customer_ID]],Table1[#All],6,FALSE)</f>
        <v>Iowa</v>
      </c>
      <c r="L1594" t="str">
        <f>VLOOKUP(Table7[[#This Row],[Customer_ID]],Table1[#All],7,FALSE)</f>
        <v>USA</v>
      </c>
      <c r="M1594" t="str">
        <f>VLOOKUP(Table7[[#This Row],[Customer_ID]],Table1[#All],8,FALSE)</f>
        <v>Silver</v>
      </c>
      <c r="N1594" t="s">
        <v>1666</v>
      </c>
      <c r="O1594" t="str">
        <f>VLOOKUP(Table7[[#This Row],[Product_ID]],Table4_2[#All],3,FALSE)</f>
        <v>Beauty</v>
      </c>
      <c r="P1594" t="str">
        <f>VLOOKUP(Table7[[#This Row],[Product_ID]],Table4_2[#All],4,FALSE)</f>
        <v>Haircare</v>
      </c>
      <c r="Q1594">
        <f>VLOOKUP(Table7[[#This Row],[Product_ID]],Table4_2[#All],5,FALSE)</f>
        <v>17.309999999999999</v>
      </c>
      <c r="R1594">
        <f>VLOOKUP(Table7[[#This Row],[Product_ID]],Table4_2[#All],6,FALSE)</f>
        <v>399</v>
      </c>
      <c r="S1594" t="s">
        <v>1773</v>
      </c>
      <c r="T1594" t="str">
        <f>VLOOKUP(Table7[[#This Row],[Store_ID]],Table5[#All],2,FALSE)</f>
        <v>Gray Ltd</v>
      </c>
      <c r="U1594" t="str">
        <f>VLOOKUP(Table7[[#This Row],[Store_ID]],Table5[#All],3,FALSE)</f>
        <v>North</v>
      </c>
      <c r="V1594" t="str">
        <f>VLOOKUP(Table7[[#This Row],[Store_ID]],Table5[#All],4,FALSE)</f>
        <v>New Michaelchester</v>
      </c>
      <c r="W1594" t="str">
        <f>VLOOKUP(Table7[[#This Row],[Store_ID]],Table5[#All],5,FALSE)</f>
        <v>Outlet</v>
      </c>
      <c r="X1594">
        <v>3</v>
      </c>
      <c r="Y1594">
        <v>630.28</v>
      </c>
      <c r="Z1594">
        <v>7.0000000000000007E-2</v>
      </c>
      <c r="AA1594" t="s">
        <v>1829</v>
      </c>
      <c r="AB1594">
        <v>1758.4811999999999</v>
      </c>
    </row>
    <row r="1595" spans="1:28" x14ac:dyDescent="0.25">
      <c r="A1595" t="s">
        <v>3419</v>
      </c>
      <c r="B1595" s="2">
        <v>45355</v>
      </c>
      <c r="C1595" t="s">
        <v>484</v>
      </c>
      <c r="D1595" t="str">
        <f>VLOOKUP(Table7[[#This Row],[Customer_ID]],Table1[#All],2,FALSE)</f>
        <v>Carlos Skinner</v>
      </c>
      <c r="E1595">
        <f t="shared" si="73"/>
        <v>4</v>
      </c>
      <c r="F1595">
        <f t="shared" si="74"/>
        <v>3</v>
      </c>
      <c r="G1595">
        <f t="shared" si="75"/>
        <v>2024</v>
      </c>
      <c r="H1595">
        <f>VLOOKUP(Table7[[#This Row],[Customer_ID]],Table1[#All],3,FALSE)</f>
        <v>46</v>
      </c>
      <c r="I1595" t="str">
        <f>VLOOKUP(Table7[[#This Row],[Customer_ID]],Table1[#All],4,FALSE)</f>
        <v>Male</v>
      </c>
      <c r="J1595" t="str">
        <f>VLOOKUP(Table7[[#This Row],[Customer_ID]],Table1[#All],5,FALSE)</f>
        <v>Dwaynemouth</v>
      </c>
      <c r="K1595" t="str">
        <f>VLOOKUP(Table7[[#This Row],[Customer_ID]],Table1[#All],6,FALSE)</f>
        <v>Alabama</v>
      </c>
      <c r="L1595" t="str">
        <f>VLOOKUP(Table7[[#This Row],[Customer_ID]],Table1[#All],7,FALSE)</f>
        <v>USA</v>
      </c>
      <c r="M1595" t="str">
        <f>VLOOKUP(Table7[[#This Row],[Customer_ID]],Table1[#All],8,FALSE)</f>
        <v>Bronze</v>
      </c>
      <c r="N1595" t="s">
        <v>1608</v>
      </c>
      <c r="O1595" t="str">
        <f>VLOOKUP(Table7[[#This Row],[Product_ID]],Table4_2[#All],3,FALSE)</f>
        <v>Home</v>
      </c>
      <c r="P1595" t="str">
        <f>VLOOKUP(Table7[[#This Row],[Product_ID]],Table4_2[#All],4,FALSE)</f>
        <v>Kitchen</v>
      </c>
      <c r="Q1595">
        <f>VLOOKUP(Table7[[#This Row],[Product_ID]],Table4_2[#All],5,FALSE)</f>
        <v>19.52</v>
      </c>
      <c r="R1595">
        <f>VLOOKUP(Table7[[#This Row],[Product_ID]],Table4_2[#All],6,FALSE)</f>
        <v>57</v>
      </c>
      <c r="S1595" t="s">
        <v>1804</v>
      </c>
      <c r="T1595" t="str">
        <f>VLOOKUP(Table7[[#This Row],[Store_ID]],Table5[#All],2,FALSE)</f>
        <v>Frederick-Wright</v>
      </c>
      <c r="U1595" t="str">
        <f>VLOOKUP(Table7[[#This Row],[Store_ID]],Table5[#All],3,FALSE)</f>
        <v>West</v>
      </c>
      <c r="V1595" t="str">
        <f>VLOOKUP(Table7[[#This Row],[Store_ID]],Table5[#All],4,FALSE)</f>
        <v>New Jimmymouth</v>
      </c>
      <c r="W1595" t="str">
        <f>VLOOKUP(Table7[[#This Row],[Store_ID]],Table5[#All],5,FALSE)</f>
        <v>Flagship</v>
      </c>
      <c r="X1595">
        <v>1</v>
      </c>
      <c r="Y1595">
        <v>101.84</v>
      </c>
      <c r="Z1595">
        <v>0.17</v>
      </c>
      <c r="AA1595" t="s">
        <v>1824</v>
      </c>
      <c r="AB1595">
        <v>84.527199999999993</v>
      </c>
    </row>
    <row r="1596" spans="1:28" x14ac:dyDescent="0.25">
      <c r="A1596" t="s">
        <v>3420</v>
      </c>
      <c r="B1596" s="2">
        <v>45256</v>
      </c>
      <c r="C1596" t="s">
        <v>208</v>
      </c>
      <c r="D1596" t="str">
        <f>VLOOKUP(Table7[[#This Row],[Customer_ID]],Table1[#All],2,FALSE)</f>
        <v>Wayne Mcpherson</v>
      </c>
      <c r="E1596">
        <f t="shared" si="73"/>
        <v>26</v>
      </c>
      <c r="F1596">
        <f t="shared" si="74"/>
        <v>11</v>
      </c>
      <c r="G1596">
        <f t="shared" si="75"/>
        <v>2023</v>
      </c>
      <c r="H1596">
        <f>VLOOKUP(Table7[[#This Row],[Customer_ID]],Table1[#All],3,FALSE)</f>
        <v>56</v>
      </c>
      <c r="I1596" t="str">
        <f>VLOOKUP(Table7[[#This Row],[Customer_ID]],Table1[#All],4,FALSE)</f>
        <v>Female</v>
      </c>
      <c r="J1596" t="str">
        <f>VLOOKUP(Table7[[#This Row],[Customer_ID]],Table1[#All],5,FALSE)</f>
        <v>Edwardsfort</v>
      </c>
      <c r="K1596" t="str">
        <f>VLOOKUP(Table7[[#This Row],[Customer_ID]],Table1[#All],6,FALSE)</f>
        <v>Minnesota</v>
      </c>
      <c r="L1596" t="str">
        <f>VLOOKUP(Table7[[#This Row],[Customer_ID]],Table1[#All],7,FALSE)</f>
        <v>USA</v>
      </c>
      <c r="M1596" t="str">
        <f>VLOOKUP(Table7[[#This Row],[Customer_ID]],Table1[#All],8,FALSE)</f>
        <v>Bronze</v>
      </c>
      <c r="N1596" t="s">
        <v>1596</v>
      </c>
      <c r="O1596" t="str">
        <f>VLOOKUP(Table7[[#This Row],[Product_ID]],Table4_2[#All],3,FALSE)</f>
        <v>Sports</v>
      </c>
      <c r="P1596" t="str">
        <f>VLOOKUP(Table7[[#This Row],[Product_ID]],Table4_2[#All],4,FALSE)</f>
        <v>Outdoor</v>
      </c>
      <c r="Q1596">
        <f>VLOOKUP(Table7[[#This Row],[Product_ID]],Table4_2[#All],5,FALSE)</f>
        <v>166.06</v>
      </c>
      <c r="R1596">
        <f>VLOOKUP(Table7[[#This Row],[Product_ID]],Table4_2[#All],6,FALSE)</f>
        <v>340</v>
      </c>
      <c r="S1596" t="s">
        <v>1810</v>
      </c>
      <c r="T1596" t="str">
        <f>VLOOKUP(Table7[[#This Row],[Store_ID]],Table5[#All],2,FALSE)</f>
        <v>Guerrero-Schmitt</v>
      </c>
      <c r="U1596" t="str">
        <f>VLOOKUP(Table7[[#This Row],[Store_ID]],Table5[#All],3,FALSE)</f>
        <v>East</v>
      </c>
      <c r="V1596" t="str">
        <f>VLOOKUP(Table7[[#This Row],[Store_ID]],Table5[#All],4,FALSE)</f>
        <v>East Stevechester</v>
      </c>
      <c r="W1596" t="str">
        <f>VLOOKUP(Table7[[#This Row],[Store_ID]],Table5[#All],5,FALSE)</f>
        <v>Flagship</v>
      </c>
      <c r="X1596">
        <v>4</v>
      </c>
      <c r="Y1596">
        <v>641.45000000000005</v>
      </c>
      <c r="Z1596">
        <v>0.16</v>
      </c>
      <c r="AA1596" t="s">
        <v>1829</v>
      </c>
      <c r="AB1596">
        <v>2155.2719999999999</v>
      </c>
    </row>
    <row r="1597" spans="1:28" x14ac:dyDescent="0.25">
      <c r="A1597" t="s">
        <v>3421</v>
      </c>
      <c r="B1597" s="2">
        <v>45849</v>
      </c>
      <c r="C1597" t="s">
        <v>1452</v>
      </c>
      <c r="D1597" t="str">
        <f>VLOOKUP(Table7[[#This Row],[Customer_ID]],Table1[#All],2,FALSE)</f>
        <v>Debra Mccullough</v>
      </c>
      <c r="E1597">
        <f t="shared" si="73"/>
        <v>11</v>
      </c>
      <c r="F1597">
        <f t="shared" si="74"/>
        <v>7</v>
      </c>
      <c r="G1597">
        <f t="shared" si="75"/>
        <v>2025</v>
      </c>
      <c r="H1597">
        <f>VLOOKUP(Table7[[#This Row],[Customer_ID]],Table1[#All],3,FALSE)</f>
        <v>42</v>
      </c>
      <c r="I1597" t="str">
        <f>VLOOKUP(Table7[[#This Row],[Customer_ID]],Table1[#All],4,FALSE)</f>
        <v>Male</v>
      </c>
      <c r="J1597" t="str">
        <f>VLOOKUP(Table7[[#This Row],[Customer_ID]],Table1[#All],5,FALSE)</f>
        <v>Mcdanielfurt</v>
      </c>
      <c r="K1597" t="str">
        <f>VLOOKUP(Table7[[#This Row],[Customer_ID]],Table1[#All],6,FALSE)</f>
        <v>Montana</v>
      </c>
      <c r="L1597" t="str">
        <f>VLOOKUP(Table7[[#This Row],[Customer_ID]],Table1[#All],7,FALSE)</f>
        <v>USA</v>
      </c>
      <c r="M1597" t="str">
        <f>VLOOKUP(Table7[[#This Row],[Customer_ID]],Table1[#All],8,FALSE)</f>
        <v>Platinum</v>
      </c>
      <c r="N1597" t="s">
        <v>1634</v>
      </c>
      <c r="O1597" t="str">
        <f>VLOOKUP(Table7[[#This Row],[Product_ID]],Table4_2[#All],3,FALSE)</f>
        <v>Electronics</v>
      </c>
      <c r="P1597" t="str">
        <f>VLOOKUP(Table7[[#This Row],[Product_ID]],Table4_2[#All],4,FALSE)</f>
        <v>Computer</v>
      </c>
      <c r="Q1597">
        <f>VLOOKUP(Table7[[#This Row],[Product_ID]],Table4_2[#All],5,FALSE)</f>
        <v>253.33</v>
      </c>
      <c r="R1597">
        <f>VLOOKUP(Table7[[#This Row],[Product_ID]],Table4_2[#All],6,FALSE)</f>
        <v>266</v>
      </c>
      <c r="S1597" t="s">
        <v>1757</v>
      </c>
      <c r="T1597" t="str">
        <f>VLOOKUP(Table7[[#This Row],[Store_ID]],Table5[#All],2,FALSE)</f>
        <v>Martinez, Adkins and Johnson</v>
      </c>
      <c r="U1597" t="str">
        <f>VLOOKUP(Table7[[#This Row],[Store_ID]],Table5[#All],3,FALSE)</f>
        <v>North</v>
      </c>
      <c r="V1597" t="str">
        <f>VLOOKUP(Table7[[#This Row],[Store_ID]],Table5[#All],4,FALSE)</f>
        <v>Danielmouth</v>
      </c>
      <c r="W1597" t="str">
        <f>VLOOKUP(Table7[[#This Row],[Store_ID]],Table5[#All],5,FALSE)</f>
        <v>Flagship</v>
      </c>
      <c r="X1597">
        <v>1</v>
      </c>
      <c r="Y1597">
        <v>135.87</v>
      </c>
      <c r="Z1597">
        <v>0.23</v>
      </c>
      <c r="AA1597" t="s">
        <v>1826</v>
      </c>
      <c r="AB1597">
        <v>104.6199</v>
      </c>
    </row>
    <row r="1598" spans="1:28" x14ac:dyDescent="0.25">
      <c r="A1598" t="s">
        <v>3422</v>
      </c>
      <c r="B1598" s="2">
        <v>45344</v>
      </c>
      <c r="C1598" t="s">
        <v>341</v>
      </c>
      <c r="D1598" t="str">
        <f>VLOOKUP(Table7[[#This Row],[Customer_ID]],Table1[#All],2,FALSE)</f>
        <v>Amy Fowler</v>
      </c>
      <c r="E1598">
        <f t="shared" si="73"/>
        <v>22</v>
      </c>
      <c r="F1598">
        <f t="shared" si="74"/>
        <v>2</v>
      </c>
      <c r="G1598">
        <f t="shared" si="75"/>
        <v>2024</v>
      </c>
      <c r="H1598">
        <f>VLOOKUP(Table7[[#This Row],[Customer_ID]],Table1[#All],3,FALSE)</f>
        <v>62</v>
      </c>
      <c r="I1598" t="str">
        <f>VLOOKUP(Table7[[#This Row],[Customer_ID]],Table1[#All],4,FALSE)</f>
        <v>Female</v>
      </c>
      <c r="J1598" t="str">
        <f>VLOOKUP(Table7[[#This Row],[Customer_ID]],Table1[#All],5,FALSE)</f>
        <v>West Bobbyshire</v>
      </c>
      <c r="K1598" t="str">
        <f>VLOOKUP(Table7[[#This Row],[Customer_ID]],Table1[#All],6,FALSE)</f>
        <v>New York</v>
      </c>
      <c r="L1598" t="str">
        <f>VLOOKUP(Table7[[#This Row],[Customer_ID]],Table1[#All],7,FALSE)</f>
        <v>USA</v>
      </c>
      <c r="M1598" t="str">
        <f>VLOOKUP(Table7[[#This Row],[Customer_ID]],Table1[#All],8,FALSE)</f>
        <v>Platinum</v>
      </c>
      <c r="N1598" t="s">
        <v>1590</v>
      </c>
      <c r="O1598" t="str">
        <f>VLOOKUP(Table7[[#This Row],[Product_ID]],Table4_2[#All],3,FALSE)</f>
        <v>Home</v>
      </c>
      <c r="P1598" t="str">
        <f>VLOOKUP(Table7[[#This Row],[Product_ID]],Table4_2[#All],4,FALSE)</f>
        <v>Storage</v>
      </c>
      <c r="Q1598">
        <f>VLOOKUP(Table7[[#This Row],[Product_ID]],Table4_2[#All],5,FALSE)</f>
        <v>123.46</v>
      </c>
      <c r="R1598">
        <f>VLOOKUP(Table7[[#This Row],[Product_ID]],Table4_2[#All],6,FALSE)</f>
        <v>76</v>
      </c>
      <c r="S1598" t="s">
        <v>1776</v>
      </c>
      <c r="T1598" t="str">
        <f>VLOOKUP(Table7[[#This Row],[Store_ID]],Table5[#All],2,FALSE)</f>
        <v>Benson-Elliott</v>
      </c>
      <c r="U1598" t="str">
        <f>VLOOKUP(Table7[[#This Row],[Store_ID]],Table5[#All],3,FALSE)</f>
        <v>East</v>
      </c>
      <c r="V1598" t="str">
        <f>VLOOKUP(Table7[[#This Row],[Store_ID]],Table5[#All],4,FALSE)</f>
        <v>Port Josephberg</v>
      </c>
      <c r="W1598" t="str">
        <f>VLOOKUP(Table7[[#This Row],[Store_ID]],Table5[#All],5,FALSE)</f>
        <v>Online</v>
      </c>
      <c r="X1598">
        <v>1</v>
      </c>
      <c r="Y1598">
        <v>388.35</v>
      </c>
      <c r="Z1598">
        <v>0.01</v>
      </c>
      <c r="AA1598" t="s">
        <v>1826</v>
      </c>
      <c r="AB1598">
        <v>384.4665</v>
      </c>
    </row>
    <row r="1599" spans="1:28" x14ac:dyDescent="0.25">
      <c r="A1599" t="s">
        <v>3423</v>
      </c>
      <c r="B1599" s="2">
        <v>45367</v>
      </c>
      <c r="C1599" t="s">
        <v>1495</v>
      </c>
      <c r="D1599" t="str">
        <f>VLOOKUP(Table7[[#This Row],[Customer_ID]],Table1[#All],2,FALSE)</f>
        <v>Eric Lee</v>
      </c>
      <c r="E1599">
        <f t="shared" si="73"/>
        <v>16</v>
      </c>
      <c r="F1599">
        <f t="shared" si="74"/>
        <v>3</v>
      </c>
      <c r="G1599">
        <f t="shared" si="75"/>
        <v>2024</v>
      </c>
      <c r="H1599">
        <f>VLOOKUP(Table7[[#This Row],[Customer_ID]],Table1[#All],3,FALSE)</f>
        <v>22</v>
      </c>
      <c r="I1599" t="str">
        <f>VLOOKUP(Table7[[#This Row],[Customer_ID]],Table1[#All],4,FALSE)</f>
        <v>Female</v>
      </c>
      <c r="J1599" t="str">
        <f>VLOOKUP(Table7[[#This Row],[Customer_ID]],Table1[#All],5,FALSE)</f>
        <v>Lake April</v>
      </c>
      <c r="K1599" t="str">
        <f>VLOOKUP(Table7[[#This Row],[Customer_ID]],Table1[#All],6,FALSE)</f>
        <v>Vermont</v>
      </c>
      <c r="L1599" t="str">
        <f>VLOOKUP(Table7[[#This Row],[Customer_ID]],Table1[#All],7,FALSE)</f>
        <v>USA</v>
      </c>
      <c r="M1599" t="str">
        <f>VLOOKUP(Table7[[#This Row],[Customer_ID]],Table1[#All],8,FALSE)</f>
        <v>Bronze</v>
      </c>
      <c r="N1599" t="s">
        <v>1624</v>
      </c>
      <c r="O1599" t="str">
        <f>VLOOKUP(Table7[[#This Row],[Product_ID]],Table4_2[#All],3,FALSE)</f>
        <v>Sports</v>
      </c>
      <c r="P1599" t="str">
        <f>VLOOKUP(Table7[[#This Row],[Product_ID]],Table4_2[#All],4,FALSE)</f>
        <v>Outdoor</v>
      </c>
      <c r="Q1599">
        <f>VLOOKUP(Table7[[#This Row],[Product_ID]],Table4_2[#All],5,FALSE)</f>
        <v>135.61000000000001</v>
      </c>
      <c r="R1599">
        <f>VLOOKUP(Table7[[#This Row],[Product_ID]],Table4_2[#All],6,FALSE)</f>
        <v>394</v>
      </c>
      <c r="S1599" t="s">
        <v>1786</v>
      </c>
      <c r="T1599" t="str">
        <f>VLOOKUP(Table7[[#This Row],[Store_ID]],Table5[#All],2,FALSE)</f>
        <v>Moore, Padilla and Butler</v>
      </c>
      <c r="U1599" t="str">
        <f>VLOOKUP(Table7[[#This Row],[Store_ID]],Table5[#All],3,FALSE)</f>
        <v>South</v>
      </c>
      <c r="V1599" t="str">
        <f>VLOOKUP(Table7[[#This Row],[Store_ID]],Table5[#All],4,FALSE)</f>
        <v>East Johnstad</v>
      </c>
      <c r="W1599" t="str">
        <f>VLOOKUP(Table7[[#This Row],[Store_ID]],Table5[#All],5,FALSE)</f>
        <v>Flagship</v>
      </c>
      <c r="X1599">
        <v>2</v>
      </c>
      <c r="Y1599">
        <v>999.08</v>
      </c>
      <c r="Z1599">
        <v>0.3</v>
      </c>
      <c r="AA1599" t="s">
        <v>1826</v>
      </c>
      <c r="AB1599">
        <v>1398.712</v>
      </c>
    </row>
    <row r="1600" spans="1:28" x14ac:dyDescent="0.25">
      <c r="A1600" t="s">
        <v>3424</v>
      </c>
      <c r="B1600" s="2">
        <v>45887</v>
      </c>
      <c r="C1600" t="s">
        <v>565</v>
      </c>
      <c r="D1600" t="str">
        <f>VLOOKUP(Table7[[#This Row],[Customer_ID]],Table1[#All],2,FALSE)</f>
        <v>Christopher Garcia DDS</v>
      </c>
      <c r="E1600">
        <f t="shared" si="73"/>
        <v>18</v>
      </c>
      <c r="F1600">
        <f t="shared" si="74"/>
        <v>8</v>
      </c>
      <c r="G1600">
        <f t="shared" si="75"/>
        <v>2025</v>
      </c>
      <c r="H1600">
        <f>VLOOKUP(Table7[[#This Row],[Customer_ID]],Table1[#All],3,FALSE)</f>
        <v>18</v>
      </c>
      <c r="I1600" t="str">
        <f>VLOOKUP(Table7[[#This Row],[Customer_ID]],Table1[#All],4,FALSE)</f>
        <v>Male</v>
      </c>
      <c r="J1600" t="str">
        <f>VLOOKUP(Table7[[#This Row],[Customer_ID]],Table1[#All],5,FALSE)</f>
        <v>New Joseph</v>
      </c>
      <c r="K1600" t="str">
        <f>VLOOKUP(Table7[[#This Row],[Customer_ID]],Table1[#All],6,FALSE)</f>
        <v>Missouri</v>
      </c>
      <c r="L1600" t="str">
        <f>VLOOKUP(Table7[[#This Row],[Customer_ID]],Table1[#All],7,FALSE)</f>
        <v>USA</v>
      </c>
      <c r="M1600" t="str">
        <f>VLOOKUP(Table7[[#This Row],[Customer_ID]],Table1[#All],8,FALSE)</f>
        <v>Gold</v>
      </c>
      <c r="N1600" t="s">
        <v>1624</v>
      </c>
      <c r="O1600" t="str">
        <f>VLOOKUP(Table7[[#This Row],[Product_ID]],Table4_2[#All],3,FALSE)</f>
        <v>Sports</v>
      </c>
      <c r="P1600" t="str">
        <f>VLOOKUP(Table7[[#This Row],[Product_ID]],Table4_2[#All],4,FALSE)</f>
        <v>Outdoor</v>
      </c>
      <c r="Q1600">
        <f>VLOOKUP(Table7[[#This Row],[Product_ID]],Table4_2[#All],5,FALSE)</f>
        <v>135.61000000000001</v>
      </c>
      <c r="R1600">
        <f>VLOOKUP(Table7[[#This Row],[Product_ID]],Table4_2[#All],6,FALSE)</f>
        <v>394</v>
      </c>
      <c r="S1600" t="s">
        <v>1807</v>
      </c>
      <c r="T1600" t="str">
        <f>VLOOKUP(Table7[[#This Row],[Store_ID]],Table5[#All],2,FALSE)</f>
        <v>Holloway Ltd</v>
      </c>
      <c r="U1600" t="str">
        <f>VLOOKUP(Table7[[#This Row],[Store_ID]],Table5[#All],3,FALSE)</f>
        <v>North</v>
      </c>
      <c r="V1600" t="str">
        <f>VLOOKUP(Table7[[#This Row],[Store_ID]],Table5[#All],4,FALSE)</f>
        <v>Bensonhaven</v>
      </c>
      <c r="W1600" t="str">
        <f>VLOOKUP(Table7[[#This Row],[Store_ID]],Table5[#All],5,FALSE)</f>
        <v>Flagship</v>
      </c>
      <c r="X1600">
        <v>3</v>
      </c>
      <c r="Y1600">
        <v>453.19</v>
      </c>
      <c r="Z1600">
        <v>0.08</v>
      </c>
      <c r="AA1600" t="s">
        <v>1829</v>
      </c>
      <c r="AB1600">
        <v>1250.8044</v>
      </c>
    </row>
    <row r="1601" spans="1:28" x14ac:dyDescent="0.25">
      <c r="A1601" t="s">
        <v>3425</v>
      </c>
      <c r="B1601" s="2">
        <v>45567</v>
      </c>
      <c r="C1601" t="s">
        <v>755</v>
      </c>
      <c r="D1601" t="str">
        <f>VLOOKUP(Table7[[#This Row],[Customer_ID]],Table1[#All],2,FALSE)</f>
        <v>Jon Ortiz</v>
      </c>
      <c r="E1601">
        <f t="shared" si="73"/>
        <v>2</v>
      </c>
      <c r="F1601">
        <f t="shared" si="74"/>
        <v>10</v>
      </c>
      <c r="G1601">
        <f t="shared" si="75"/>
        <v>2024</v>
      </c>
      <c r="H1601">
        <f>VLOOKUP(Table7[[#This Row],[Customer_ID]],Table1[#All],3,FALSE)</f>
        <v>28</v>
      </c>
      <c r="I1601" t="str">
        <f>VLOOKUP(Table7[[#This Row],[Customer_ID]],Table1[#All],4,FALSE)</f>
        <v>Female</v>
      </c>
      <c r="J1601" t="str">
        <f>VLOOKUP(Table7[[#This Row],[Customer_ID]],Table1[#All],5,FALSE)</f>
        <v>South Angelaport</v>
      </c>
      <c r="K1601" t="str">
        <f>VLOOKUP(Table7[[#This Row],[Customer_ID]],Table1[#All],6,FALSE)</f>
        <v>Delaware</v>
      </c>
      <c r="L1601" t="str">
        <f>VLOOKUP(Table7[[#This Row],[Customer_ID]],Table1[#All],7,FALSE)</f>
        <v>USA</v>
      </c>
      <c r="M1601" t="str">
        <f>VLOOKUP(Table7[[#This Row],[Customer_ID]],Table1[#All],8,FALSE)</f>
        <v>Bronze</v>
      </c>
      <c r="N1601" t="s">
        <v>1708</v>
      </c>
      <c r="O1601" t="str">
        <f>VLOOKUP(Table7[[#This Row],[Product_ID]],Table4_2[#All],3,FALSE)</f>
        <v>Home</v>
      </c>
      <c r="P1601" t="str">
        <f>VLOOKUP(Table7[[#This Row],[Product_ID]],Table4_2[#All],4,FALSE)</f>
        <v>Kitchen</v>
      </c>
      <c r="Q1601">
        <f>VLOOKUP(Table7[[#This Row],[Product_ID]],Table4_2[#All],5,FALSE)</f>
        <v>143.43</v>
      </c>
      <c r="R1601">
        <f>VLOOKUP(Table7[[#This Row],[Product_ID]],Table4_2[#All],6,FALSE)</f>
        <v>58</v>
      </c>
      <c r="S1601" t="s">
        <v>1789</v>
      </c>
      <c r="T1601" t="str">
        <f>VLOOKUP(Table7[[#This Row],[Store_ID]],Table5[#All],2,FALSE)</f>
        <v>Hill, Wagner and Ballard</v>
      </c>
      <c r="U1601" t="str">
        <f>VLOOKUP(Table7[[#This Row],[Store_ID]],Table5[#All],3,FALSE)</f>
        <v>East</v>
      </c>
      <c r="V1601" t="str">
        <f>VLOOKUP(Table7[[#This Row],[Store_ID]],Table5[#All],4,FALSE)</f>
        <v>East Davidville</v>
      </c>
      <c r="W1601" t="str">
        <f>VLOOKUP(Table7[[#This Row],[Store_ID]],Table5[#All],5,FALSE)</f>
        <v>Online</v>
      </c>
      <c r="X1601">
        <v>2</v>
      </c>
      <c r="Y1601">
        <v>61.31</v>
      </c>
      <c r="Z1601">
        <v>0.15</v>
      </c>
      <c r="AA1601" t="s">
        <v>1829</v>
      </c>
      <c r="AB1601">
        <v>104.227</v>
      </c>
    </row>
    <row r="1602" spans="1:28" x14ac:dyDescent="0.25">
      <c r="A1602" t="s">
        <v>3426</v>
      </c>
      <c r="B1602" s="2">
        <v>45223</v>
      </c>
      <c r="C1602" t="s">
        <v>1074</v>
      </c>
      <c r="D1602" t="str">
        <f>VLOOKUP(Table7[[#This Row],[Customer_ID]],Table1[#All],2,FALSE)</f>
        <v>Michelle Cunningham</v>
      </c>
      <c r="E1602">
        <f t="shared" ref="E1602:E1665" si="76">DAY(B1602)</f>
        <v>24</v>
      </c>
      <c r="F1602">
        <f t="shared" ref="F1602:F1665" si="77">MONTH(B1602)</f>
        <v>10</v>
      </c>
      <c r="G1602">
        <f t="shared" ref="G1602:G1665" si="78">YEAR(B1602)</f>
        <v>2023</v>
      </c>
      <c r="H1602">
        <f>VLOOKUP(Table7[[#This Row],[Customer_ID]],Table1[#All],3,FALSE)</f>
        <v>30</v>
      </c>
      <c r="I1602" t="str">
        <f>VLOOKUP(Table7[[#This Row],[Customer_ID]],Table1[#All],4,FALSE)</f>
        <v>Female</v>
      </c>
      <c r="J1602" t="str">
        <f>VLOOKUP(Table7[[#This Row],[Customer_ID]],Table1[#All],5,FALSE)</f>
        <v>Amandaborough</v>
      </c>
      <c r="K1602" t="str">
        <f>VLOOKUP(Table7[[#This Row],[Customer_ID]],Table1[#All],6,FALSE)</f>
        <v>Connecticut</v>
      </c>
      <c r="L1602" t="str">
        <f>VLOOKUP(Table7[[#This Row],[Customer_ID]],Table1[#All],7,FALSE)</f>
        <v>USA</v>
      </c>
      <c r="M1602" t="str">
        <f>VLOOKUP(Table7[[#This Row],[Customer_ID]],Table1[#All],8,FALSE)</f>
        <v>Bronze</v>
      </c>
      <c r="N1602" t="s">
        <v>1710</v>
      </c>
      <c r="O1602" t="str">
        <f>VLOOKUP(Table7[[#This Row],[Product_ID]],Table4_2[#All],3,FALSE)</f>
        <v>Sports</v>
      </c>
      <c r="P1602" t="str">
        <f>VLOOKUP(Table7[[#This Row],[Product_ID]],Table4_2[#All],4,FALSE)</f>
        <v>Equipment</v>
      </c>
      <c r="Q1602">
        <f>VLOOKUP(Table7[[#This Row],[Product_ID]],Table4_2[#All],5,FALSE)</f>
        <v>285.54000000000002</v>
      </c>
      <c r="R1602">
        <f>VLOOKUP(Table7[[#This Row],[Product_ID]],Table4_2[#All],6,FALSE)</f>
        <v>358</v>
      </c>
      <c r="S1602" t="s">
        <v>1789</v>
      </c>
      <c r="T1602" t="str">
        <f>VLOOKUP(Table7[[#This Row],[Store_ID]],Table5[#All],2,FALSE)</f>
        <v>Hill, Wagner and Ballard</v>
      </c>
      <c r="U1602" t="str">
        <f>VLOOKUP(Table7[[#This Row],[Store_ID]],Table5[#All],3,FALSE)</f>
        <v>East</v>
      </c>
      <c r="V1602" t="str">
        <f>VLOOKUP(Table7[[#This Row],[Store_ID]],Table5[#All],4,FALSE)</f>
        <v>East Davidville</v>
      </c>
      <c r="W1602" t="str">
        <f>VLOOKUP(Table7[[#This Row],[Store_ID]],Table5[#All],5,FALSE)</f>
        <v>Online</v>
      </c>
      <c r="X1602">
        <v>2</v>
      </c>
      <c r="Y1602">
        <v>870.13</v>
      </c>
      <c r="Z1602">
        <v>0.23</v>
      </c>
      <c r="AA1602" t="s">
        <v>1824</v>
      </c>
      <c r="AB1602">
        <v>1340.0001999999999</v>
      </c>
    </row>
    <row r="1603" spans="1:28" x14ac:dyDescent="0.25">
      <c r="A1603" t="s">
        <v>3427</v>
      </c>
      <c r="B1603" s="2">
        <v>45664</v>
      </c>
      <c r="C1603" t="s">
        <v>247</v>
      </c>
      <c r="D1603" t="str">
        <f>VLOOKUP(Table7[[#This Row],[Customer_ID]],Table1[#All],2,FALSE)</f>
        <v>Amber Mcclain</v>
      </c>
      <c r="E1603">
        <f t="shared" si="76"/>
        <v>7</v>
      </c>
      <c r="F1603">
        <f t="shared" si="77"/>
        <v>1</v>
      </c>
      <c r="G1603">
        <f t="shared" si="78"/>
        <v>2025</v>
      </c>
      <c r="H1603">
        <f>VLOOKUP(Table7[[#This Row],[Customer_ID]],Table1[#All],3,FALSE)</f>
        <v>58</v>
      </c>
      <c r="I1603" t="str">
        <f>VLOOKUP(Table7[[#This Row],[Customer_ID]],Table1[#All],4,FALSE)</f>
        <v>Male</v>
      </c>
      <c r="J1603" t="str">
        <f>VLOOKUP(Table7[[#This Row],[Customer_ID]],Table1[#All],5,FALSE)</f>
        <v>Brendaburgh</v>
      </c>
      <c r="K1603" t="str">
        <f>VLOOKUP(Table7[[#This Row],[Customer_ID]],Table1[#All],6,FALSE)</f>
        <v>Florida</v>
      </c>
      <c r="L1603" t="str">
        <f>VLOOKUP(Table7[[#This Row],[Customer_ID]],Table1[#All],7,FALSE)</f>
        <v>USA</v>
      </c>
      <c r="M1603" t="str">
        <f>VLOOKUP(Table7[[#This Row],[Customer_ID]],Table1[#All],8,FALSE)</f>
        <v>Silver</v>
      </c>
      <c r="N1603" t="s">
        <v>1578</v>
      </c>
      <c r="O1603" t="str">
        <f>VLOOKUP(Table7[[#This Row],[Product_ID]],Table4_2[#All],3,FALSE)</f>
        <v>Electronics</v>
      </c>
      <c r="P1603" t="str">
        <f>VLOOKUP(Table7[[#This Row],[Product_ID]],Table4_2[#All],4,FALSE)</f>
        <v>Appliances</v>
      </c>
      <c r="Q1603">
        <f>VLOOKUP(Table7[[#This Row],[Product_ID]],Table4_2[#All],5,FALSE)</f>
        <v>465.34</v>
      </c>
      <c r="R1603">
        <f>VLOOKUP(Table7[[#This Row],[Product_ID]],Table4_2[#All],6,FALSE)</f>
        <v>301</v>
      </c>
      <c r="S1603" t="s">
        <v>1813</v>
      </c>
      <c r="T1603" t="str">
        <f>VLOOKUP(Table7[[#This Row],[Store_ID]],Table5[#All],2,FALSE)</f>
        <v>Mann-Austin</v>
      </c>
      <c r="U1603" t="str">
        <f>VLOOKUP(Table7[[#This Row],[Store_ID]],Table5[#All],3,FALSE)</f>
        <v>East</v>
      </c>
      <c r="V1603" t="str">
        <f>VLOOKUP(Table7[[#This Row],[Store_ID]],Table5[#All],4,FALSE)</f>
        <v>Vasquezborough</v>
      </c>
      <c r="W1603" t="str">
        <f>VLOOKUP(Table7[[#This Row],[Store_ID]],Table5[#All],5,FALSE)</f>
        <v>Online</v>
      </c>
      <c r="X1603">
        <v>1</v>
      </c>
      <c r="Y1603">
        <v>336.51</v>
      </c>
      <c r="Z1603">
        <v>0.11</v>
      </c>
      <c r="AA1603" t="s">
        <v>1826</v>
      </c>
      <c r="AB1603">
        <v>299.4939</v>
      </c>
    </row>
    <row r="1604" spans="1:28" x14ac:dyDescent="0.25">
      <c r="A1604" t="s">
        <v>3428</v>
      </c>
      <c r="B1604" s="2">
        <v>45313</v>
      </c>
      <c r="C1604" t="s">
        <v>598</v>
      </c>
      <c r="D1604" t="str">
        <f>VLOOKUP(Table7[[#This Row],[Customer_ID]],Table1[#All],2,FALSE)</f>
        <v>Erin Ward</v>
      </c>
      <c r="E1604">
        <f t="shared" si="76"/>
        <v>22</v>
      </c>
      <c r="F1604">
        <f t="shared" si="77"/>
        <v>1</v>
      </c>
      <c r="G1604">
        <f t="shared" si="78"/>
        <v>2024</v>
      </c>
      <c r="H1604">
        <f>VLOOKUP(Table7[[#This Row],[Customer_ID]],Table1[#All],3,FALSE)</f>
        <v>60</v>
      </c>
      <c r="I1604" t="str">
        <f>VLOOKUP(Table7[[#This Row],[Customer_ID]],Table1[#All],4,FALSE)</f>
        <v>Male</v>
      </c>
      <c r="J1604" t="str">
        <f>VLOOKUP(Table7[[#This Row],[Customer_ID]],Table1[#All],5,FALSE)</f>
        <v>New Brianchester</v>
      </c>
      <c r="K1604" t="str">
        <f>VLOOKUP(Table7[[#This Row],[Customer_ID]],Table1[#All],6,FALSE)</f>
        <v>New York</v>
      </c>
      <c r="L1604" t="str">
        <f>VLOOKUP(Table7[[#This Row],[Customer_ID]],Table1[#All],7,FALSE)</f>
        <v>USA</v>
      </c>
      <c r="M1604" t="str">
        <f>VLOOKUP(Table7[[#This Row],[Customer_ID]],Table1[#All],8,FALSE)</f>
        <v>Bronze</v>
      </c>
      <c r="N1604" t="s">
        <v>1682</v>
      </c>
      <c r="O1604" t="str">
        <f>VLOOKUP(Table7[[#This Row],[Product_ID]],Table4_2[#All],3,FALSE)</f>
        <v>Electronics</v>
      </c>
      <c r="P1604" t="str">
        <f>VLOOKUP(Table7[[#This Row],[Product_ID]],Table4_2[#All],4,FALSE)</f>
        <v>Accessories</v>
      </c>
      <c r="Q1604">
        <f>VLOOKUP(Table7[[#This Row],[Product_ID]],Table4_2[#All],5,FALSE)</f>
        <v>349.17</v>
      </c>
      <c r="R1604">
        <f>VLOOKUP(Table7[[#This Row],[Product_ID]],Table4_2[#All],6,FALSE)</f>
        <v>476</v>
      </c>
      <c r="S1604" t="s">
        <v>1752</v>
      </c>
      <c r="T1604" t="str">
        <f>VLOOKUP(Table7[[#This Row],[Store_ID]],Table5[#All],2,FALSE)</f>
        <v>Rivera-Warner</v>
      </c>
      <c r="U1604" t="str">
        <f>VLOOKUP(Table7[[#This Row],[Store_ID]],Table5[#All],3,FALSE)</f>
        <v>East</v>
      </c>
      <c r="V1604" t="str">
        <f>VLOOKUP(Table7[[#This Row],[Store_ID]],Table5[#All],4,FALSE)</f>
        <v>Washingtonfurt</v>
      </c>
      <c r="W1604" t="str">
        <f>VLOOKUP(Table7[[#This Row],[Store_ID]],Table5[#All],5,FALSE)</f>
        <v>Flagship</v>
      </c>
      <c r="X1604">
        <v>1</v>
      </c>
      <c r="Y1604">
        <v>305.70999999999998</v>
      </c>
      <c r="Z1604">
        <v>0.26</v>
      </c>
      <c r="AA1604" t="s">
        <v>1829</v>
      </c>
      <c r="AB1604">
        <v>226.22540000000001</v>
      </c>
    </row>
    <row r="1605" spans="1:28" x14ac:dyDescent="0.25">
      <c r="A1605" t="s">
        <v>3429</v>
      </c>
      <c r="B1605" s="2">
        <v>45224</v>
      </c>
      <c r="C1605" t="s">
        <v>419</v>
      </c>
      <c r="D1605" t="str">
        <f>VLOOKUP(Table7[[#This Row],[Customer_ID]],Table1[#All],2,FALSE)</f>
        <v>Joel Robinson</v>
      </c>
      <c r="E1605">
        <f t="shared" si="76"/>
        <v>25</v>
      </c>
      <c r="F1605">
        <f t="shared" si="77"/>
        <v>10</v>
      </c>
      <c r="G1605">
        <f t="shared" si="78"/>
        <v>2023</v>
      </c>
      <c r="H1605">
        <f>VLOOKUP(Table7[[#This Row],[Customer_ID]],Table1[#All],3,FALSE)</f>
        <v>62</v>
      </c>
      <c r="I1605" t="str">
        <f>VLOOKUP(Table7[[#This Row],[Customer_ID]],Table1[#All],4,FALSE)</f>
        <v>Male</v>
      </c>
      <c r="J1605" t="str">
        <f>VLOOKUP(Table7[[#This Row],[Customer_ID]],Table1[#All],5,FALSE)</f>
        <v>Lake Danielport</v>
      </c>
      <c r="K1605" t="str">
        <f>VLOOKUP(Table7[[#This Row],[Customer_ID]],Table1[#All],6,FALSE)</f>
        <v>Hawaii</v>
      </c>
      <c r="L1605" t="str">
        <f>VLOOKUP(Table7[[#This Row],[Customer_ID]],Table1[#All],7,FALSE)</f>
        <v>USA</v>
      </c>
      <c r="M1605" t="str">
        <f>VLOOKUP(Table7[[#This Row],[Customer_ID]],Table1[#All],8,FALSE)</f>
        <v>Platinum</v>
      </c>
      <c r="N1605" t="s">
        <v>1568</v>
      </c>
      <c r="O1605" t="str">
        <f>VLOOKUP(Table7[[#This Row],[Product_ID]],Table4_2[#All],3,FALSE)</f>
        <v>Home</v>
      </c>
      <c r="P1605" t="str">
        <f>VLOOKUP(Table7[[#This Row],[Product_ID]],Table4_2[#All],4,FALSE)</f>
        <v>Kitchen</v>
      </c>
      <c r="Q1605">
        <f>VLOOKUP(Table7[[#This Row],[Product_ID]],Table4_2[#All],5,FALSE)</f>
        <v>298.86</v>
      </c>
      <c r="R1605">
        <f>VLOOKUP(Table7[[#This Row],[Product_ID]],Table4_2[#All],6,FALSE)</f>
        <v>308</v>
      </c>
      <c r="S1605" t="s">
        <v>1810</v>
      </c>
      <c r="T1605" t="str">
        <f>VLOOKUP(Table7[[#This Row],[Store_ID]],Table5[#All],2,FALSE)</f>
        <v>Guerrero-Schmitt</v>
      </c>
      <c r="U1605" t="str">
        <f>VLOOKUP(Table7[[#This Row],[Store_ID]],Table5[#All],3,FALSE)</f>
        <v>East</v>
      </c>
      <c r="V1605" t="str">
        <f>VLOOKUP(Table7[[#This Row],[Store_ID]],Table5[#All],4,FALSE)</f>
        <v>East Stevechester</v>
      </c>
      <c r="W1605" t="str">
        <f>VLOOKUP(Table7[[#This Row],[Store_ID]],Table5[#All],5,FALSE)</f>
        <v>Flagship</v>
      </c>
      <c r="X1605">
        <v>2</v>
      </c>
      <c r="Y1605">
        <v>635.39</v>
      </c>
      <c r="Z1605">
        <v>0.28999999999999998</v>
      </c>
      <c r="AA1605" t="s">
        <v>1829</v>
      </c>
      <c r="AB1605">
        <v>902.25379999999996</v>
      </c>
    </row>
    <row r="1606" spans="1:28" x14ac:dyDescent="0.25">
      <c r="A1606" t="s">
        <v>3430</v>
      </c>
      <c r="B1606" s="2">
        <v>45491</v>
      </c>
      <c r="C1606" t="s">
        <v>405</v>
      </c>
      <c r="D1606" t="str">
        <f>VLOOKUP(Table7[[#This Row],[Customer_ID]],Table1[#All],2,FALSE)</f>
        <v>Anthony Phillips</v>
      </c>
      <c r="E1606">
        <f t="shared" si="76"/>
        <v>18</v>
      </c>
      <c r="F1606">
        <f t="shared" si="77"/>
        <v>7</v>
      </c>
      <c r="G1606">
        <f t="shared" si="78"/>
        <v>2024</v>
      </c>
      <c r="H1606">
        <f>VLOOKUP(Table7[[#This Row],[Customer_ID]],Table1[#All],3,FALSE)</f>
        <v>18</v>
      </c>
      <c r="I1606" t="str">
        <f>VLOOKUP(Table7[[#This Row],[Customer_ID]],Table1[#All],4,FALSE)</f>
        <v>Female</v>
      </c>
      <c r="J1606" t="str">
        <f>VLOOKUP(Table7[[#This Row],[Customer_ID]],Table1[#All],5,FALSE)</f>
        <v>North Davidport</v>
      </c>
      <c r="K1606" t="str">
        <f>VLOOKUP(Table7[[#This Row],[Customer_ID]],Table1[#All],6,FALSE)</f>
        <v>Rhode Island</v>
      </c>
      <c r="L1606" t="str">
        <f>VLOOKUP(Table7[[#This Row],[Customer_ID]],Table1[#All],7,FALSE)</f>
        <v>USA</v>
      </c>
      <c r="M1606" t="str">
        <f>VLOOKUP(Table7[[#This Row],[Customer_ID]],Table1[#All],8,FALSE)</f>
        <v>Platinum</v>
      </c>
      <c r="N1606" t="s">
        <v>1732</v>
      </c>
      <c r="O1606" t="str">
        <f>VLOOKUP(Table7[[#This Row],[Product_ID]],Table4_2[#All],3,FALSE)</f>
        <v>Home</v>
      </c>
      <c r="P1606" t="str">
        <f>VLOOKUP(Table7[[#This Row],[Product_ID]],Table4_2[#All],4,FALSE)</f>
        <v>Appliances</v>
      </c>
      <c r="Q1606">
        <f>VLOOKUP(Table7[[#This Row],[Product_ID]],Table4_2[#All],5,FALSE)</f>
        <v>447.43</v>
      </c>
      <c r="R1606">
        <f>VLOOKUP(Table7[[#This Row],[Product_ID]],Table4_2[#All],6,FALSE)</f>
        <v>191</v>
      </c>
      <c r="S1606" t="s">
        <v>1813</v>
      </c>
      <c r="T1606" t="str">
        <f>VLOOKUP(Table7[[#This Row],[Store_ID]],Table5[#All],2,FALSE)</f>
        <v>Mann-Austin</v>
      </c>
      <c r="U1606" t="str">
        <f>VLOOKUP(Table7[[#This Row],[Store_ID]],Table5[#All],3,FALSE)</f>
        <v>East</v>
      </c>
      <c r="V1606" t="str">
        <f>VLOOKUP(Table7[[#This Row],[Store_ID]],Table5[#All],4,FALSE)</f>
        <v>Vasquezborough</v>
      </c>
      <c r="W1606" t="str">
        <f>VLOOKUP(Table7[[#This Row],[Store_ID]],Table5[#All],5,FALSE)</f>
        <v>Online</v>
      </c>
      <c r="X1606">
        <v>2</v>
      </c>
      <c r="Y1606">
        <v>253.87</v>
      </c>
      <c r="Z1606">
        <v>0.23</v>
      </c>
      <c r="AA1606" t="s">
        <v>1829</v>
      </c>
      <c r="AB1606">
        <v>390.95979999999997</v>
      </c>
    </row>
    <row r="1607" spans="1:28" x14ac:dyDescent="0.25">
      <c r="A1607" t="s">
        <v>3431</v>
      </c>
      <c r="B1607" s="2">
        <v>45472</v>
      </c>
      <c r="C1607" t="s">
        <v>1489</v>
      </c>
      <c r="D1607" t="str">
        <f>VLOOKUP(Table7[[#This Row],[Customer_ID]],Table1[#All],2,FALSE)</f>
        <v>Jessica Castro</v>
      </c>
      <c r="E1607">
        <f t="shared" si="76"/>
        <v>29</v>
      </c>
      <c r="F1607">
        <f t="shared" si="77"/>
        <v>6</v>
      </c>
      <c r="G1607">
        <f t="shared" si="78"/>
        <v>2024</v>
      </c>
      <c r="H1607">
        <f>VLOOKUP(Table7[[#This Row],[Customer_ID]],Table1[#All],3,FALSE)</f>
        <v>32</v>
      </c>
      <c r="I1607" t="str">
        <f>VLOOKUP(Table7[[#This Row],[Customer_ID]],Table1[#All],4,FALSE)</f>
        <v>Male</v>
      </c>
      <c r="J1607" t="str">
        <f>VLOOKUP(Table7[[#This Row],[Customer_ID]],Table1[#All],5,FALSE)</f>
        <v>West Markton</v>
      </c>
      <c r="K1607" t="str">
        <f>VLOOKUP(Table7[[#This Row],[Customer_ID]],Table1[#All],6,FALSE)</f>
        <v>Massachusetts</v>
      </c>
      <c r="L1607" t="str">
        <f>VLOOKUP(Table7[[#This Row],[Customer_ID]],Table1[#All],7,FALSE)</f>
        <v>USA</v>
      </c>
      <c r="M1607" t="str">
        <f>VLOOKUP(Table7[[#This Row],[Customer_ID]],Table1[#All],8,FALSE)</f>
        <v>Bronze</v>
      </c>
      <c r="N1607" t="s">
        <v>1700</v>
      </c>
      <c r="O1607" t="str">
        <f>VLOOKUP(Table7[[#This Row],[Product_ID]],Table4_2[#All],3,FALSE)</f>
        <v>Electronics</v>
      </c>
      <c r="P1607" t="str">
        <f>VLOOKUP(Table7[[#This Row],[Product_ID]],Table4_2[#All],4,FALSE)</f>
        <v>Computer</v>
      </c>
      <c r="Q1607">
        <f>VLOOKUP(Table7[[#This Row],[Product_ID]],Table4_2[#All],5,FALSE)</f>
        <v>392.89</v>
      </c>
      <c r="R1607">
        <f>VLOOKUP(Table7[[#This Row],[Product_ID]],Table4_2[#All],6,FALSE)</f>
        <v>320</v>
      </c>
      <c r="S1607" t="s">
        <v>1807</v>
      </c>
      <c r="T1607" t="str">
        <f>VLOOKUP(Table7[[#This Row],[Store_ID]],Table5[#All],2,FALSE)</f>
        <v>Holloway Ltd</v>
      </c>
      <c r="U1607" t="str">
        <f>VLOOKUP(Table7[[#This Row],[Store_ID]],Table5[#All],3,FALSE)</f>
        <v>North</v>
      </c>
      <c r="V1607" t="str">
        <f>VLOOKUP(Table7[[#This Row],[Store_ID]],Table5[#All],4,FALSE)</f>
        <v>Bensonhaven</v>
      </c>
      <c r="W1607" t="str">
        <f>VLOOKUP(Table7[[#This Row],[Store_ID]],Table5[#All],5,FALSE)</f>
        <v>Flagship</v>
      </c>
      <c r="X1607">
        <v>3</v>
      </c>
      <c r="Y1607">
        <v>915.81</v>
      </c>
      <c r="Z1607">
        <v>0.17</v>
      </c>
      <c r="AA1607" t="s">
        <v>1829</v>
      </c>
      <c r="AB1607">
        <v>2280.3669</v>
      </c>
    </row>
    <row r="1608" spans="1:28" x14ac:dyDescent="0.25">
      <c r="A1608" t="s">
        <v>3432</v>
      </c>
      <c r="B1608" s="2">
        <v>45795</v>
      </c>
      <c r="C1608" t="s">
        <v>681</v>
      </c>
      <c r="D1608" t="str">
        <f>VLOOKUP(Table7[[#This Row],[Customer_ID]],Table1[#All],2,FALSE)</f>
        <v>Joan Johnson</v>
      </c>
      <c r="E1608">
        <f t="shared" si="76"/>
        <v>18</v>
      </c>
      <c r="F1608">
        <f t="shared" si="77"/>
        <v>5</v>
      </c>
      <c r="G1608">
        <f t="shared" si="78"/>
        <v>2025</v>
      </c>
      <c r="H1608">
        <f>VLOOKUP(Table7[[#This Row],[Customer_ID]],Table1[#All],3,FALSE)</f>
        <v>50</v>
      </c>
      <c r="I1608" t="str">
        <f>VLOOKUP(Table7[[#This Row],[Customer_ID]],Table1[#All],4,FALSE)</f>
        <v>Female</v>
      </c>
      <c r="J1608" t="str">
        <f>VLOOKUP(Table7[[#This Row],[Customer_ID]],Table1[#All],5,FALSE)</f>
        <v>Lake Josephport</v>
      </c>
      <c r="K1608" t="str">
        <f>VLOOKUP(Table7[[#This Row],[Customer_ID]],Table1[#All],6,FALSE)</f>
        <v>Maine</v>
      </c>
      <c r="L1608" t="str">
        <f>VLOOKUP(Table7[[#This Row],[Customer_ID]],Table1[#All],7,FALSE)</f>
        <v>USA</v>
      </c>
      <c r="M1608" t="str">
        <f>VLOOKUP(Table7[[#This Row],[Customer_ID]],Table1[#All],8,FALSE)</f>
        <v>Platinum</v>
      </c>
      <c r="N1608" t="s">
        <v>1632</v>
      </c>
      <c r="O1608" t="str">
        <f>VLOOKUP(Table7[[#This Row],[Product_ID]],Table4_2[#All],3,FALSE)</f>
        <v>Electronics</v>
      </c>
      <c r="P1608" t="str">
        <f>VLOOKUP(Table7[[#This Row],[Product_ID]],Table4_2[#All],4,FALSE)</f>
        <v>Accessories</v>
      </c>
      <c r="Q1608">
        <f>VLOOKUP(Table7[[#This Row],[Product_ID]],Table4_2[#All],5,FALSE)</f>
        <v>450.71</v>
      </c>
      <c r="R1608">
        <f>VLOOKUP(Table7[[#This Row],[Product_ID]],Table4_2[#All],6,FALSE)</f>
        <v>389</v>
      </c>
      <c r="S1608" t="s">
        <v>1782</v>
      </c>
      <c r="T1608" t="str">
        <f>VLOOKUP(Table7[[#This Row],[Store_ID]],Table5[#All],2,FALSE)</f>
        <v>Bean, Jones and Park</v>
      </c>
      <c r="U1608" t="str">
        <f>VLOOKUP(Table7[[#This Row],[Store_ID]],Table5[#All],3,FALSE)</f>
        <v>West</v>
      </c>
      <c r="V1608" t="str">
        <f>VLOOKUP(Table7[[#This Row],[Store_ID]],Table5[#All],4,FALSE)</f>
        <v>Thompsonborough</v>
      </c>
      <c r="W1608" t="str">
        <f>VLOOKUP(Table7[[#This Row],[Store_ID]],Table5[#All],5,FALSE)</f>
        <v>Online</v>
      </c>
      <c r="X1608">
        <v>3</v>
      </c>
      <c r="Y1608">
        <v>779.5</v>
      </c>
      <c r="Z1608">
        <v>0.02</v>
      </c>
      <c r="AA1608" t="s">
        <v>1824</v>
      </c>
      <c r="AB1608">
        <v>2291.73</v>
      </c>
    </row>
    <row r="1609" spans="1:28" x14ac:dyDescent="0.25">
      <c r="A1609" t="s">
        <v>3433</v>
      </c>
      <c r="B1609" s="2">
        <v>45470</v>
      </c>
      <c r="C1609" t="s">
        <v>1446</v>
      </c>
      <c r="D1609" t="str">
        <f>VLOOKUP(Table7[[#This Row],[Customer_ID]],Table1[#All],2,FALSE)</f>
        <v>James Foster</v>
      </c>
      <c r="E1609">
        <f t="shared" si="76"/>
        <v>27</v>
      </c>
      <c r="F1609">
        <f t="shared" si="77"/>
        <v>6</v>
      </c>
      <c r="G1609">
        <f t="shared" si="78"/>
        <v>2024</v>
      </c>
      <c r="H1609">
        <f>VLOOKUP(Table7[[#This Row],[Customer_ID]],Table1[#All],3,FALSE)</f>
        <v>19</v>
      </c>
      <c r="I1609" t="str">
        <f>VLOOKUP(Table7[[#This Row],[Customer_ID]],Table1[#All],4,FALSE)</f>
        <v>Male</v>
      </c>
      <c r="J1609" t="str">
        <f>VLOOKUP(Table7[[#This Row],[Customer_ID]],Table1[#All],5,FALSE)</f>
        <v>East Audrey</v>
      </c>
      <c r="K1609" t="str">
        <f>VLOOKUP(Table7[[#This Row],[Customer_ID]],Table1[#All],6,FALSE)</f>
        <v>Utah</v>
      </c>
      <c r="L1609" t="str">
        <f>VLOOKUP(Table7[[#This Row],[Customer_ID]],Table1[#All],7,FALSE)</f>
        <v>USA</v>
      </c>
      <c r="M1609" t="str">
        <f>VLOOKUP(Table7[[#This Row],[Customer_ID]],Table1[#All],8,FALSE)</f>
        <v>Gold</v>
      </c>
      <c r="N1609" t="s">
        <v>1670</v>
      </c>
      <c r="O1609" t="str">
        <f>VLOOKUP(Table7[[#This Row],[Product_ID]],Table4_2[#All],3,FALSE)</f>
        <v>Sports</v>
      </c>
      <c r="P1609" t="str">
        <f>VLOOKUP(Table7[[#This Row],[Product_ID]],Table4_2[#All],4,FALSE)</f>
        <v>Equipment</v>
      </c>
      <c r="Q1609">
        <f>VLOOKUP(Table7[[#This Row],[Product_ID]],Table4_2[#All],5,FALSE)</f>
        <v>103.45</v>
      </c>
      <c r="R1609">
        <f>VLOOKUP(Table7[[#This Row],[Product_ID]],Table4_2[#All],6,FALSE)</f>
        <v>465</v>
      </c>
      <c r="S1609" t="s">
        <v>1804</v>
      </c>
      <c r="T1609" t="str">
        <f>VLOOKUP(Table7[[#This Row],[Store_ID]],Table5[#All],2,FALSE)</f>
        <v>Frederick-Wright</v>
      </c>
      <c r="U1609" t="str">
        <f>VLOOKUP(Table7[[#This Row],[Store_ID]],Table5[#All],3,FALSE)</f>
        <v>West</v>
      </c>
      <c r="V1609" t="str">
        <f>VLOOKUP(Table7[[#This Row],[Store_ID]],Table5[#All],4,FALSE)</f>
        <v>New Jimmymouth</v>
      </c>
      <c r="W1609" t="str">
        <f>VLOOKUP(Table7[[#This Row],[Store_ID]],Table5[#All],5,FALSE)</f>
        <v>Flagship</v>
      </c>
      <c r="X1609">
        <v>2</v>
      </c>
      <c r="Y1609">
        <v>780.57</v>
      </c>
      <c r="Z1609">
        <v>0.26</v>
      </c>
      <c r="AA1609" t="s">
        <v>1824</v>
      </c>
      <c r="AB1609">
        <v>1155.2436</v>
      </c>
    </row>
    <row r="1610" spans="1:28" x14ac:dyDescent="0.25">
      <c r="A1610" t="s">
        <v>3434</v>
      </c>
      <c r="B1610" s="2">
        <v>45390</v>
      </c>
      <c r="C1610" t="s">
        <v>1196</v>
      </c>
      <c r="D1610" t="str">
        <f>VLOOKUP(Table7[[#This Row],[Customer_ID]],Table1[#All],2,FALSE)</f>
        <v>Kristine Higgins</v>
      </c>
      <c r="E1610">
        <f t="shared" si="76"/>
        <v>8</v>
      </c>
      <c r="F1610">
        <f t="shared" si="77"/>
        <v>4</v>
      </c>
      <c r="G1610">
        <f t="shared" si="78"/>
        <v>2024</v>
      </c>
      <c r="H1610">
        <f>VLOOKUP(Table7[[#This Row],[Customer_ID]],Table1[#All],3,FALSE)</f>
        <v>27</v>
      </c>
      <c r="I1610" t="str">
        <f>VLOOKUP(Table7[[#This Row],[Customer_ID]],Table1[#All],4,FALSE)</f>
        <v>Female</v>
      </c>
      <c r="J1610" t="str">
        <f>VLOOKUP(Table7[[#This Row],[Customer_ID]],Table1[#All],5,FALSE)</f>
        <v>Jennifertown</v>
      </c>
      <c r="K1610" t="str">
        <f>VLOOKUP(Table7[[#This Row],[Customer_ID]],Table1[#All],6,FALSE)</f>
        <v>South Carolina</v>
      </c>
      <c r="L1610" t="str">
        <f>VLOOKUP(Table7[[#This Row],[Customer_ID]],Table1[#All],7,FALSE)</f>
        <v>USA</v>
      </c>
      <c r="M1610" t="str">
        <f>VLOOKUP(Table7[[#This Row],[Customer_ID]],Table1[#All],8,FALSE)</f>
        <v>Silver</v>
      </c>
      <c r="N1610" t="s">
        <v>1738</v>
      </c>
      <c r="O1610" t="str">
        <f>VLOOKUP(Table7[[#This Row],[Product_ID]],Table4_2[#All],3,FALSE)</f>
        <v>Sports</v>
      </c>
      <c r="P1610" t="str">
        <f>VLOOKUP(Table7[[#This Row],[Product_ID]],Table4_2[#All],4,FALSE)</f>
        <v>Accessories</v>
      </c>
      <c r="Q1610">
        <f>VLOOKUP(Table7[[#This Row],[Product_ID]],Table4_2[#All],5,FALSE)</f>
        <v>60.65</v>
      </c>
      <c r="R1610">
        <f>VLOOKUP(Table7[[#This Row],[Product_ID]],Table4_2[#All],6,FALSE)</f>
        <v>75</v>
      </c>
      <c r="S1610" t="s">
        <v>1813</v>
      </c>
      <c r="T1610" t="str">
        <f>VLOOKUP(Table7[[#This Row],[Store_ID]],Table5[#All],2,FALSE)</f>
        <v>Mann-Austin</v>
      </c>
      <c r="U1610" t="str">
        <f>VLOOKUP(Table7[[#This Row],[Store_ID]],Table5[#All],3,FALSE)</f>
        <v>East</v>
      </c>
      <c r="V1610" t="str">
        <f>VLOOKUP(Table7[[#This Row],[Store_ID]],Table5[#All],4,FALSE)</f>
        <v>Vasquezborough</v>
      </c>
      <c r="W1610" t="str">
        <f>VLOOKUP(Table7[[#This Row],[Store_ID]],Table5[#All],5,FALSE)</f>
        <v>Online</v>
      </c>
      <c r="X1610">
        <v>1</v>
      </c>
      <c r="Y1610">
        <v>511.35</v>
      </c>
      <c r="Z1610">
        <v>0</v>
      </c>
      <c r="AA1610" t="s">
        <v>1824</v>
      </c>
      <c r="AB1610">
        <v>511.35</v>
      </c>
    </row>
    <row r="1611" spans="1:28" x14ac:dyDescent="0.25">
      <c r="A1611" t="s">
        <v>3435</v>
      </c>
      <c r="B1611" s="2">
        <v>45803</v>
      </c>
      <c r="C1611" t="s">
        <v>75</v>
      </c>
      <c r="D1611" t="str">
        <f>VLOOKUP(Table7[[#This Row],[Customer_ID]],Table1[#All],2,FALSE)</f>
        <v>John Scott</v>
      </c>
      <c r="E1611">
        <f t="shared" si="76"/>
        <v>26</v>
      </c>
      <c r="F1611">
        <f t="shared" si="77"/>
        <v>5</v>
      </c>
      <c r="G1611">
        <f t="shared" si="78"/>
        <v>2025</v>
      </c>
      <c r="H1611">
        <f>VLOOKUP(Table7[[#This Row],[Customer_ID]],Table1[#All],3,FALSE)</f>
        <v>24</v>
      </c>
      <c r="I1611" t="str">
        <f>VLOOKUP(Table7[[#This Row],[Customer_ID]],Table1[#All],4,FALSE)</f>
        <v>Female</v>
      </c>
      <c r="J1611" t="str">
        <f>VLOOKUP(Table7[[#This Row],[Customer_ID]],Table1[#All],5,FALSE)</f>
        <v>South Christopher</v>
      </c>
      <c r="K1611" t="str">
        <f>VLOOKUP(Table7[[#This Row],[Customer_ID]],Table1[#All],6,FALSE)</f>
        <v>Pennsylvania</v>
      </c>
      <c r="L1611" t="str">
        <f>VLOOKUP(Table7[[#This Row],[Customer_ID]],Table1[#All],7,FALSE)</f>
        <v>USA</v>
      </c>
      <c r="M1611" t="str">
        <f>VLOOKUP(Table7[[#This Row],[Customer_ID]],Table1[#All],8,FALSE)</f>
        <v>Bronze</v>
      </c>
      <c r="N1611" t="s">
        <v>1742</v>
      </c>
      <c r="O1611" t="str">
        <f>VLOOKUP(Table7[[#This Row],[Product_ID]],Table4_2[#All],3,FALSE)</f>
        <v>Sports</v>
      </c>
      <c r="P1611" t="str">
        <f>VLOOKUP(Table7[[#This Row],[Product_ID]],Table4_2[#All],4,FALSE)</f>
        <v>Team Sports</v>
      </c>
      <c r="Q1611">
        <f>VLOOKUP(Table7[[#This Row],[Product_ID]],Table4_2[#All],5,FALSE)</f>
        <v>245.98</v>
      </c>
      <c r="R1611">
        <f>VLOOKUP(Table7[[#This Row],[Product_ID]],Table4_2[#All],6,FALSE)</f>
        <v>471</v>
      </c>
      <c r="S1611" t="s">
        <v>1766</v>
      </c>
      <c r="T1611" t="str">
        <f>VLOOKUP(Table7[[#This Row],[Store_ID]],Table5[#All],2,FALSE)</f>
        <v>Johnson-Wright</v>
      </c>
      <c r="U1611" t="str">
        <f>VLOOKUP(Table7[[#This Row],[Store_ID]],Table5[#All],3,FALSE)</f>
        <v>North</v>
      </c>
      <c r="V1611" t="str">
        <f>VLOOKUP(Table7[[#This Row],[Store_ID]],Table5[#All],4,FALSE)</f>
        <v>Hoodberg</v>
      </c>
      <c r="W1611" t="str">
        <f>VLOOKUP(Table7[[#This Row],[Store_ID]],Table5[#All],5,FALSE)</f>
        <v>Outlet</v>
      </c>
      <c r="X1611">
        <v>4</v>
      </c>
      <c r="Y1611">
        <v>44.07</v>
      </c>
      <c r="Z1611">
        <v>0.28999999999999998</v>
      </c>
      <c r="AA1611" t="s">
        <v>1829</v>
      </c>
      <c r="AB1611">
        <v>125.1588</v>
      </c>
    </row>
    <row r="1612" spans="1:28" x14ac:dyDescent="0.25">
      <c r="A1612" t="s">
        <v>3436</v>
      </c>
      <c r="B1612" s="2">
        <v>45320</v>
      </c>
      <c r="C1612" t="s">
        <v>646</v>
      </c>
      <c r="D1612" t="str">
        <f>VLOOKUP(Table7[[#This Row],[Customer_ID]],Table1[#All],2,FALSE)</f>
        <v>Andrea Jacobs</v>
      </c>
      <c r="E1612">
        <f t="shared" si="76"/>
        <v>29</v>
      </c>
      <c r="F1612">
        <f t="shared" si="77"/>
        <v>1</v>
      </c>
      <c r="G1612">
        <f t="shared" si="78"/>
        <v>2024</v>
      </c>
      <c r="H1612">
        <f>VLOOKUP(Table7[[#This Row],[Customer_ID]],Table1[#All],3,FALSE)</f>
        <v>45</v>
      </c>
      <c r="I1612" t="str">
        <f>VLOOKUP(Table7[[#This Row],[Customer_ID]],Table1[#All],4,FALSE)</f>
        <v>Female</v>
      </c>
      <c r="J1612" t="str">
        <f>VLOOKUP(Table7[[#This Row],[Customer_ID]],Table1[#All],5,FALSE)</f>
        <v>Christopherland</v>
      </c>
      <c r="K1612" t="str">
        <f>VLOOKUP(Table7[[#This Row],[Customer_ID]],Table1[#All],6,FALSE)</f>
        <v>Minnesota</v>
      </c>
      <c r="L1612" t="str">
        <f>VLOOKUP(Table7[[#This Row],[Customer_ID]],Table1[#All],7,FALSE)</f>
        <v>USA</v>
      </c>
      <c r="M1612" t="str">
        <f>VLOOKUP(Table7[[#This Row],[Customer_ID]],Table1[#All],8,FALSE)</f>
        <v>Platinum</v>
      </c>
      <c r="N1612" t="s">
        <v>1686</v>
      </c>
      <c r="O1612" t="str">
        <f>VLOOKUP(Table7[[#This Row],[Product_ID]],Table4_2[#All],3,FALSE)</f>
        <v>Clothing</v>
      </c>
      <c r="P1612" t="str">
        <f>VLOOKUP(Table7[[#This Row],[Product_ID]],Table4_2[#All],4,FALSE)</f>
        <v>Bottoms</v>
      </c>
      <c r="Q1612">
        <f>VLOOKUP(Table7[[#This Row],[Product_ID]],Table4_2[#All],5,FALSE)</f>
        <v>218.22</v>
      </c>
      <c r="R1612">
        <f>VLOOKUP(Table7[[#This Row],[Product_ID]],Table4_2[#All],6,FALSE)</f>
        <v>224</v>
      </c>
      <c r="S1612" t="s">
        <v>1792</v>
      </c>
      <c r="T1612" t="str">
        <f>VLOOKUP(Table7[[#This Row],[Store_ID]],Table5[#All],2,FALSE)</f>
        <v>Aguirre-Keller</v>
      </c>
      <c r="U1612" t="str">
        <f>VLOOKUP(Table7[[#This Row],[Store_ID]],Table5[#All],3,FALSE)</f>
        <v>South</v>
      </c>
      <c r="V1612" t="str">
        <f>VLOOKUP(Table7[[#This Row],[Store_ID]],Table5[#All],4,FALSE)</f>
        <v>Lake Michael</v>
      </c>
      <c r="W1612" t="str">
        <f>VLOOKUP(Table7[[#This Row],[Store_ID]],Table5[#All],5,FALSE)</f>
        <v>Online</v>
      </c>
      <c r="X1612">
        <v>2</v>
      </c>
      <c r="Y1612">
        <v>895.92</v>
      </c>
      <c r="Z1612">
        <v>0.15</v>
      </c>
      <c r="AA1612" t="s">
        <v>1824</v>
      </c>
      <c r="AB1612">
        <v>1523.0640000000001</v>
      </c>
    </row>
    <row r="1613" spans="1:28" x14ac:dyDescent="0.25">
      <c r="A1613" t="s">
        <v>3437</v>
      </c>
      <c r="B1613" s="2">
        <v>45619</v>
      </c>
      <c r="C1613" t="s">
        <v>963</v>
      </c>
      <c r="D1613" t="str">
        <f>VLOOKUP(Table7[[#This Row],[Customer_ID]],Table1[#All],2,FALSE)</f>
        <v>Roberta Green</v>
      </c>
      <c r="E1613">
        <f t="shared" si="76"/>
        <v>23</v>
      </c>
      <c r="F1613">
        <f t="shared" si="77"/>
        <v>11</v>
      </c>
      <c r="G1613">
        <f t="shared" si="78"/>
        <v>2024</v>
      </c>
      <c r="H1613">
        <f>VLOOKUP(Table7[[#This Row],[Customer_ID]],Table1[#All],3,FALSE)</f>
        <v>64</v>
      </c>
      <c r="I1613" t="str">
        <f>VLOOKUP(Table7[[#This Row],[Customer_ID]],Table1[#All],4,FALSE)</f>
        <v>Male</v>
      </c>
      <c r="J1613" t="str">
        <f>VLOOKUP(Table7[[#This Row],[Customer_ID]],Table1[#All],5,FALSE)</f>
        <v>West Joseph</v>
      </c>
      <c r="K1613" t="str">
        <f>VLOOKUP(Table7[[#This Row],[Customer_ID]],Table1[#All],6,FALSE)</f>
        <v>Washington</v>
      </c>
      <c r="L1613" t="str">
        <f>VLOOKUP(Table7[[#This Row],[Customer_ID]],Table1[#All],7,FALSE)</f>
        <v>USA</v>
      </c>
      <c r="M1613" t="str">
        <f>VLOOKUP(Table7[[#This Row],[Customer_ID]],Table1[#All],8,FALSE)</f>
        <v>Platinum</v>
      </c>
      <c r="N1613" t="s">
        <v>1654</v>
      </c>
      <c r="O1613" t="str">
        <f>VLOOKUP(Table7[[#This Row],[Product_ID]],Table4_2[#All],3,FALSE)</f>
        <v>Clothing</v>
      </c>
      <c r="P1613" t="str">
        <f>VLOOKUP(Table7[[#This Row],[Product_ID]],Table4_2[#All],4,FALSE)</f>
        <v>Bottoms</v>
      </c>
      <c r="Q1613">
        <f>VLOOKUP(Table7[[#This Row],[Product_ID]],Table4_2[#All],5,FALSE)</f>
        <v>386.56</v>
      </c>
      <c r="R1613">
        <f>VLOOKUP(Table7[[#This Row],[Product_ID]],Table4_2[#All],6,FALSE)</f>
        <v>125</v>
      </c>
      <c r="S1613" t="s">
        <v>1761</v>
      </c>
      <c r="T1613" t="str">
        <f>VLOOKUP(Table7[[#This Row],[Store_ID]],Table5[#All],2,FALSE)</f>
        <v>Black-Horn</v>
      </c>
      <c r="U1613" t="str">
        <f>VLOOKUP(Table7[[#This Row],[Store_ID]],Table5[#All],3,FALSE)</f>
        <v>South</v>
      </c>
      <c r="V1613" t="str">
        <f>VLOOKUP(Table7[[#This Row],[Store_ID]],Table5[#All],4,FALSE)</f>
        <v>North Nancyview</v>
      </c>
      <c r="W1613" t="str">
        <f>VLOOKUP(Table7[[#This Row],[Store_ID]],Table5[#All],5,FALSE)</f>
        <v>Outlet</v>
      </c>
      <c r="X1613">
        <v>4</v>
      </c>
      <c r="Y1613">
        <v>456.32</v>
      </c>
      <c r="Z1613">
        <v>0.22</v>
      </c>
      <c r="AA1613" t="s">
        <v>1829</v>
      </c>
      <c r="AB1613">
        <v>1423.7184</v>
      </c>
    </row>
    <row r="1614" spans="1:28" x14ac:dyDescent="0.25">
      <c r="A1614" t="s">
        <v>3438</v>
      </c>
      <c r="B1614" s="2">
        <v>45777</v>
      </c>
      <c r="C1614" t="s">
        <v>1304</v>
      </c>
      <c r="D1614" t="str">
        <f>VLOOKUP(Table7[[#This Row],[Customer_ID]],Table1[#All],2,FALSE)</f>
        <v>Dr. Tamara White MD</v>
      </c>
      <c r="E1614">
        <f t="shared" si="76"/>
        <v>30</v>
      </c>
      <c r="F1614">
        <f t="shared" si="77"/>
        <v>4</v>
      </c>
      <c r="G1614">
        <f t="shared" si="78"/>
        <v>2025</v>
      </c>
      <c r="H1614">
        <f>VLOOKUP(Table7[[#This Row],[Customer_ID]],Table1[#All],3,FALSE)</f>
        <v>60</v>
      </c>
      <c r="I1614" t="str">
        <f>VLOOKUP(Table7[[#This Row],[Customer_ID]],Table1[#All],4,FALSE)</f>
        <v>Male</v>
      </c>
      <c r="J1614" t="str">
        <f>VLOOKUP(Table7[[#This Row],[Customer_ID]],Table1[#All],5,FALSE)</f>
        <v>New Benjamin</v>
      </c>
      <c r="K1614" t="str">
        <f>VLOOKUP(Table7[[#This Row],[Customer_ID]],Table1[#All],6,FALSE)</f>
        <v>North Carolina</v>
      </c>
      <c r="L1614" t="str">
        <f>VLOOKUP(Table7[[#This Row],[Customer_ID]],Table1[#All],7,FALSE)</f>
        <v>USA</v>
      </c>
      <c r="M1614" t="str">
        <f>VLOOKUP(Table7[[#This Row],[Customer_ID]],Table1[#All],8,FALSE)</f>
        <v>Bronze</v>
      </c>
      <c r="N1614" t="s">
        <v>1616</v>
      </c>
      <c r="O1614" t="str">
        <f>VLOOKUP(Table7[[#This Row],[Product_ID]],Table4_2[#All],3,FALSE)</f>
        <v>Electronics</v>
      </c>
      <c r="P1614" t="str">
        <f>VLOOKUP(Table7[[#This Row],[Product_ID]],Table4_2[#All],4,FALSE)</f>
        <v>Computer</v>
      </c>
      <c r="Q1614">
        <f>VLOOKUP(Table7[[#This Row],[Product_ID]],Table4_2[#All],5,FALSE)</f>
        <v>419.28</v>
      </c>
      <c r="R1614">
        <f>VLOOKUP(Table7[[#This Row],[Product_ID]],Table4_2[#All],6,FALSE)</f>
        <v>86</v>
      </c>
      <c r="S1614" t="s">
        <v>1752</v>
      </c>
      <c r="T1614" t="str">
        <f>VLOOKUP(Table7[[#This Row],[Store_ID]],Table5[#All],2,FALSE)</f>
        <v>Rivera-Warner</v>
      </c>
      <c r="U1614" t="str">
        <f>VLOOKUP(Table7[[#This Row],[Store_ID]],Table5[#All],3,FALSE)</f>
        <v>East</v>
      </c>
      <c r="V1614" t="str">
        <f>VLOOKUP(Table7[[#This Row],[Store_ID]],Table5[#All],4,FALSE)</f>
        <v>Washingtonfurt</v>
      </c>
      <c r="W1614" t="str">
        <f>VLOOKUP(Table7[[#This Row],[Store_ID]],Table5[#All],5,FALSE)</f>
        <v>Flagship</v>
      </c>
      <c r="X1614">
        <v>1</v>
      </c>
      <c r="Y1614">
        <v>905.5</v>
      </c>
      <c r="Z1614">
        <v>0.28999999999999998</v>
      </c>
      <c r="AA1614" t="s">
        <v>1829</v>
      </c>
      <c r="AB1614">
        <v>642.90499999999997</v>
      </c>
    </row>
    <row r="1615" spans="1:28" x14ac:dyDescent="0.25">
      <c r="A1615" t="s">
        <v>3439</v>
      </c>
      <c r="B1615" s="2">
        <v>45523</v>
      </c>
      <c r="C1615" t="s">
        <v>666</v>
      </c>
      <c r="D1615" t="str">
        <f>VLOOKUP(Table7[[#This Row],[Customer_ID]],Table1[#All],2,FALSE)</f>
        <v>Tiffany Herrera</v>
      </c>
      <c r="E1615">
        <f t="shared" si="76"/>
        <v>19</v>
      </c>
      <c r="F1615">
        <f t="shared" si="77"/>
        <v>8</v>
      </c>
      <c r="G1615">
        <f t="shared" si="78"/>
        <v>2024</v>
      </c>
      <c r="H1615">
        <f>VLOOKUP(Table7[[#This Row],[Customer_ID]],Table1[#All],3,FALSE)</f>
        <v>52</v>
      </c>
      <c r="I1615" t="str">
        <f>VLOOKUP(Table7[[#This Row],[Customer_ID]],Table1[#All],4,FALSE)</f>
        <v>Male</v>
      </c>
      <c r="J1615" t="str">
        <f>VLOOKUP(Table7[[#This Row],[Customer_ID]],Table1[#All],5,FALSE)</f>
        <v>New Dianebury</v>
      </c>
      <c r="K1615" t="str">
        <f>VLOOKUP(Table7[[#This Row],[Customer_ID]],Table1[#All],6,FALSE)</f>
        <v>Virginia</v>
      </c>
      <c r="L1615" t="str">
        <f>VLOOKUP(Table7[[#This Row],[Customer_ID]],Table1[#All],7,FALSE)</f>
        <v>USA</v>
      </c>
      <c r="M1615" t="str">
        <f>VLOOKUP(Table7[[#This Row],[Customer_ID]],Table1[#All],8,FALSE)</f>
        <v>Platinum</v>
      </c>
      <c r="N1615" t="s">
        <v>1580</v>
      </c>
      <c r="O1615" t="str">
        <f>VLOOKUP(Table7[[#This Row],[Product_ID]],Table4_2[#All],3,FALSE)</f>
        <v>Beauty</v>
      </c>
      <c r="P1615" t="str">
        <f>VLOOKUP(Table7[[#This Row],[Product_ID]],Table4_2[#All],4,FALSE)</f>
        <v>Grooming</v>
      </c>
      <c r="Q1615">
        <f>VLOOKUP(Table7[[#This Row],[Product_ID]],Table4_2[#All],5,FALSE)</f>
        <v>337.42</v>
      </c>
      <c r="R1615">
        <f>VLOOKUP(Table7[[#This Row],[Product_ID]],Table4_2[#All],6,FALSE)</f>
        <v>256</v>
      </c>
      <c r="S1615" t="s">
        <v>1797</v>
      </c>
      <c r="T1615" t="str">
        <f>VLOOKUP(Table7[[#This Row],[Store_ID]],Table5[#All],2,FALSE)</f>
        <v>Gardner, Humphrey and Contreras</v>
      </c>
      <c r="U1615" t="str">
        <f>VLOOKUP(Table7[[#This Row],[Store_ID]],Table5[#All],3,FALSE)</f>
        <v>East</v>
      </c>
      <c r="V1615" t="str">
        <f>VLOOKUP(Table7[[#This Row],[Store_ID]],Table5[#All],4,FALSE)</f>
        <v>Johnsonville</v>
      </c>
      <c r="W1615" t="str">
        <f>VLOOKUP(Table7[[#This Row],[Store_ID]],Table5[#All],5,FALSE)</f>
        <v>Flagship</v>
      </c>
      <c r="X1615">
        <v>3</v>
      </c>
      <c r="Y1615">
        <v>63.19</v>
      </c>
      <c r="Z1615">
        <v>0.08</v>
      </c>
      <c r="AA1615" t="s">
        <v>1824</v>
      </c>
      <c r="AB1615">
        <v>174.40440000000001</v>
      </c>
    </row>
    <row r="1616" spans="1:28" x14ac:dyDescent="0.25">
      <c r="A1616" t="s">
        <v>3440</v>
      </c>
      <c r="B1616" s="2">
        <v>45628</v>
      </c>
      <c r="C1616" t="s">
        <v>191</v>
      </c>
      <c r="D1616" t="str">
        <f>VLOOKUP(Table7[[#This Row],[Customer_ID]],Table1[#All],2,FALSE)</f>
        <v>Matthew Hunter Jr.</v>
      </c>
      <c r="E1616">
        <f t="shared" si="76"/>
        <v>2</v>
      </c>
      <c r="F1616">
        <f t="shared" si="77"/>
        <v>12</v>
      </c>
      <c r="G1616">
        <f t="shared" si="78"/>
        <v>2024</v>
      </c>
      <c r="H1616">
        <f>VLOOKUP(Table7[[#This Row],[Customer_ID]],Table1[#All],3,FALSE)</f>
        <v>61</v>
      </c>
      <c r="I1616" t="str">
        <f>VLOOKUP(Table7[[#This Row],[Customer_ID]],Table1[#All],4,FALSE)</f>
        <v>Female</v>
      </c>
      <c r="J1616" t="str">
        <f>VLOOKUP(Table7[[#This Row],[Customer_ID]],Table1[#All],5,FALSE)</f>
        <v>Gregoryview</v>
      </c>
      <c r="K1616" t="str">
        <f>VLOOKUP(Table7[[#This Row],[Customer_ID]],Table1[#All],6,FALSE)</f>
        <v>Illinois</v>
      </c>
      <c r="L1616" t="str">
        <f>VLOOKUP(Table7[[#This Row],[Customer_ID]],Table1[#All],7,FALSE)</f>
        <v>USA</v>
      </c>
      <c r="M1616" t="str">
        <f>VLOOKUP(Table7[[#This Row],[Customer_ID]],Table1[#All],8,FALSE)</f>
        <v>Gold</v>
      </c>
      <c r="N1616" t="s">
        <v>1688</v>
      </c>
      <c r="O1616" t="str">
        <f>VLOOKUP(Table7[[#This Row],[Product_ID]],Table4_2[#All],3,FALSE)</f>
        <v>Home</v>
      </c>
      <c r="P1616" t="str">
        <f>VLOOKUP(Table7[[#This Row],[Product_ID]],Table4_2[#All],4,FALSE)</f>
        <v>Storage</v>
      </c>
      <c r="Q1616">
        <f>VLOOKUP(Table7[[#This Row],[Product_ID]],Table4_2[#All],5,FALSE)</f>
        <v>138.05000000000001</v>
      </c>
      <c r="R1616">
        <f>VLOOKUP(Table7[[#This Row],[Product_ID]],Table4_2[#All],6,FALSE)</f>
        <v>89</v>
      </c>
      <c r="S1616" t="s">
        <v>1779</v>
      </c>
      <c r="T1616" t="str">
        <f>VLOOKUP(Table7[[#This Row],[Store_ID]],Table5[#All],2,FALSE)</f>
        <v>Martinez-Mullins</v>
      </c>
      <c r="U1616" t="str">
        <f>VLOOKUP(Table7[[#This Row],[Store_ID]],Table5[#All],3,FALSE)</f>
        <v>South</v>
      </c>
      <c r="V1616" t="str">
        <f>VLOOKUP(Table7[[#This Row],[Store_ID]],Table5[#All],4,FALSE)</f>
        <v>Williamsfurt</v>
      </c>
      <c r="W1616" t="str">
        <f>VLOOKUP(Table7[[#This Row],[Store_ID]],Table5[#All],5,FALSE)</f>
        <v>Online</v>
      </c>
      <c r="X1616">
        <v>3</v>
      </c>
      <c r="Y1616">
        <v>687.66</v>
      </c>
      <c r="Z1616">
        <v>0.06</v>
      </c>
      <c r="AA1616" t="s">
        <v>1826</v>
      </c>
      <c r="AB1616">
        <v>1939.2012</v>
      </c>
    </row>
    <row r="1617" spans="1:28" x14ac:dyDescent="0.25">
      <c r="A1617" t="s">
        <v>3441</v>
      </c>
      <c r="B1617" s="2">
        <v>45742</v>
      </c>
      <c r="C1617" t="s">
        <v>711</v>
      </c>
      <c r="D1617" t="str">
        <f>VLOOKUP(Table7[[#This Row],[Customer_ID]],Table1[#All],2,FALSE)</f>
        <v>Jordan Wells</v>
      </c>
      <c r="E1617">
        <f t="shared" si="76"/>
        <v>26</v>
      </c>
      <c r="F1617">
        <f t="shared" si="77"/>
        <v>3</v>
      </c>
      <c r="G1617">
        <f t="shared" si="78"/>
        <v>2025</v>
      </c>
      <c r="H1617">
        <f>VLOOKUP(Table7[[#This Row],[Customer_ID]],Table1[#All],3,FALSE)</f>
        <v>47</v>
      </c>
      <c r="I1617" t="str">
        <f>VLOOKUP(Table7[[#This Row],[Customer_ID]],Table1[#All],4,FALSE)</f>
        <v>Female</v>
      </c>
      <c r="J1617" t="str">
        <f>VLOOKUP(Table7[[#This Row],[Customer_ID]],Table1[#All],5,FALSE)</f>
        <v xml:space="preserve">Phillipschester   </v>
      </c>
      <c r="K1617" t="str">
        <f>VLOOKUP(Table7[[#This Row],[Customer_ID]],Table1[#All],6,FALSE)</f>
        <v>New Jersey</v>
      </c>
      <c r="L1617" t="str">
        <f>VLOOKUP(Table7[[#This Row],[Customer_ID]],Table1[#All],7,FALSE)</f>
        <v>USA</v>
      </c>
      <c r="M1617" t="str">
        <f>VLOOKUP(Table7[[#This Row],[Customer_ID]],Table1[#All],8,FALSE)</f>
        <v>Gold</v>
      </c>
      <c r="N1617" t="s">
        <v>1634</v>
      </c>
      <c r="O1617" t="str">
        <f>VLOOKUP(Table7[[#This Row],[Product_ID]],Table4_2[#All],3,FALSE)</f>
        <v>Electronics</v>
      </c>
      <c r="P1617" t="str">
        <f>VLOOKUP(Table7[[#This Row],[Product_ID]],Table4_2[#All],4,FALSE)</f>
        <v>Computer</v>
      </c>
      <c r="Q1617">
        <f>VLOOKUP(Table7[[#This Row],[Product_ID]],Table4_2[#All],5,FALSE)</f>
        <v>253.33</v>
      </c>
      <c r="R1617">
        <f>VLOOKUP(Table7[[#This Row],[Product_ID]],Table4_2[#All],6,FALSE)</f>
        <v>266</v>
      </c>
      <c r="S1617" t="s">
        <v>1786</v>
      </c>
      <c r="T1617" t="str">
        <f>VLOOKUP(Table7[[#This Row],[Store_ID]],Table5[#All],2,FALSE)</f>
        <v>Moore, Padilla and Butler</v>
      </c>
      <c r="U1617" t="str">
        <f>VLOOKUP(Table7[[#This Row],[Store_ID]],Table5[#All],3,FALSE)</f>
        <v>South</v>
      </c>
      <c r="V1617" t="str">
        <f>VLOOKUP(Table7[[#This Row],[Store_ID]],Table5[#All],4,FALSE)</f>
        <v>East Johnstad</v>
      </c>
      <c r="W1617" t="str">
        <f>VLOOKUP(Table7[[#This Row],[Store_ID]],Table5[#All],5,FALSE)</f>
        <v>Flagship</v>
      </c>
      <c r="X1617">
        <v>4</v>
      </c>
      <c r="Y1617">
        <v>639.05999999999995</v>
      </c>
      <c r="Z1617">
        <v>0.12</v>
      </c>
      <c r="AA1617" t="s">
        <v>1826</v>
      </c>
      <c r="AB1617">
        <v>2249.4911999999999</v>
      </c>
    </row>
    <row r="1618" spans="1:28" x14ac:dyDescent="0.25">
      <c r="A1618" t="s">
        <v>3442</v>
      </c>
      <c r="B1618" s="2">
        <v>45456</v>
      </c>
      <c r="C1618" t="s">
        <v>247</v>
      </c>
      <c r="D1618" t="str">
        <f>VLOOKUP(Table7[[#This Row],[Customer_ID]],Table1[#All],2,FALSE)</f>
        <v>Amber Mcclain</v>
      </c>
      <c r="E1618">
        <f t="shared" si="76"/>
        <v>13</v>
      </c>
      <c r="F1618">
        <f t="shared" si="77"/>
        <v>6</v>
      </c>
      <c r="G1618">
        <f t="shared" si="78"/>
        <v>2024</v>
      </c>
      <c r="H1618">
        <f>VLOOKUP(Table7[[#This Row],[Customer_ID]],Table1[#All],3,FALSE)</f>
        <v>58</v>
      </c>
      <c r="I1618" t="str">
        <f>VLOOKUP(Table7[[#This Row],[Customer_ID]],Table1[#All],4,FALSE)</f>
        <v>Male</v>
      </c>
      <c r="J1618" t="str">
        <f>VLOOKUP(Table7[[#This Row],[Customer_ID]],Table1[#All],5,FALSE)</f>
        <v>Brendaburgh</v>
      </c>
      <c r="K1618" t="str">
        <f>VLOOKUP(Table7[[#This Row],[Customer_ID]],Table1[#All],6,FALSE)</f>
        <v>Florida</v>
      </c>
      <c r="L1618" t="str">
        <f>VLOOKUP(Table7[[#This Row],[Customer_ID]],Table1[#All],7,FALSE)</f>
        <v>USA</v>
      </c>
      <c r="M1618" t="str">
        <f>VLOOKUP(Table7[[#This Row],[Customer_ID]],Table1[#All],8,FALSE)</f>
        <v>Silver</v>
      </c>
      <c r="N1618" t="s">
        <v>1690</v>
      </c>
      <c r="O1618" t="str">
        <f>VLOOKUP(Table7[[#This Row],[Product_ID]],Table4_2[#All],3,FALSE)</f>
        <v>Beauty</v>
      </c>
      <c r="P1618" t="str">
        <f>VLOOKUP(Table7[[#This Row],[Product_ID]],Table4_2[#All],4,FALSE)</f>
        <v>Haircare</v>
      </c>
      <c r="Q1618">
        <f>VLOOKUP(Table7[[#This Row],[Product_ID]],Table4_2[#All],5,FALSE)</f>
        <v>214.32</v>
      </c>
      <c r="R1618">
        <f>VLOOKUP(Table7[[#This Row],[Product_ID]],Table4_2[#All],6,FALSE)</f>
        <v>383</v>
      </c>
      <c r="S1618" t="s">
        <v>1779</v>
      </c>
      <c r="T1618" t="str">
        <f>VLOOKUP(Table7[[#This Row],[Store_ID]],Table5[#All],2,FALSE)</f>
        <v>Martinez-Mullins</v>
      </c>
      <c r="U1618" t="str">
        <f>VLOOKUP(Table7[[#This Row],[Store_ID]],Table5[#All],3,FALSE)</f>
        <v>South</v>
      </c>
      <c r="V1618" t="str">
        <f>VLOOKUP(Table7[[#This Row],[Store_ID]],Table5[#All],4,FALSE)</f>
        <v>Williamsfurt</v>
      </c>
      <c r="W1618" t="str">
        <f>VLOOKUP(Table7[[#This Row],[Store_ID]],Table5[#All],5,FALSE)</f>
        <v>Online</v>
      </c>
      <c r="X1618">
        <v>1</v>
      </c>
      <c r="Y1618">
        <v>475.15</v>
      </c>
      <c r="Z1618">
        <v>0.04</v>
      </c>
      <c r="AA1618" t="s">
        <v>1829</v>
      </c>
      <c r="AB1618">
        <v>456.14399999999989</v>
      </c>
    </row>
    <row r="1619" spans="1:28" x14ac:dyDescent="0.25">
      <c r="A1619" t="s">
        <v>3443</v>
      </c>
      <c r="B1619" s="2">
        <v>45534</v>
      </c>
      <c r="C1619" t="s">
        <v>625</v>
      </c>
      <c r="D1619" t="str">
        <f>VLOOKUP(Table7[[#This Row],[Customer_ID]],Table1[#All],2,FALSE)</f>
        <v>Christopher Stewart</v>
      </c>
      <c r="E1619">
        <f t="shared" si="76"/>
        <v>30</v>
      </c>
      <c r="F1619">
        <f t="shared" si="77"/>
        <v>8</v>
      </c>
      <c r="G1619">
        <f t="shared" si="78"/>
        <v>2024</v>
      </c>
      <c r="H1619">
        <f>VLOOKUP(Table7[[#This Row],[Customer_ID]],Table1[#All],3,FALSE)</f>
        <v>21</v>
      </c>
      <c r="I1619" t="str">
        <f>VLOOKUP(Table7[[#This Row],[Customer_ID]],Table1[#All],4,FALSE)</f>
        <v>Male</v>
      </c>
      <c r="J1619" t="str">
        <f>VLOOKUP(Table7[[#This Row],[Customer_ID]],Table1[#All],5,FALSE)</f>
        <v>Amandaside</v>
      </c>
      <c r="K1619" t="str">
        <f>VLOOKUP(Table7[[#This Row],[Customer_ID]],Table1[#All],6,FALSE)</f>
        <v>New York</v>
      </c>
      <c r="L1619" t="str">
        <f>VLOOKUP(Table7[[#This Row],[Customer_ID]],Table1[#All],7,FALSE)</f>
        <v>USA</v>
      </c>
      <c r="M1619" t="str">
        <f>VLOOKUP(Table7[[#This Row],[Customer_ID]],Table1[#All],8,FALSE)</f>
        <v>Bronze</v>
      </c>
      <c r="N1619" t="s">
        <v>1636</v>
      </c>
      <c r="O1619" t="str">
        <f>VLOOKUP(Table7[[#This Row],[Product_ID]],Table4_2[#All],3,FALSE)</f>
        <v>Sports</v>
      </c>
      <c r="P1619" t="str">
        <f>VLOOKUP(Table7[[#This Row],[Product_ID]],Table4_2[#All],4,FALSE)</f>
        <v>Fitness</v>
      </c>
      <c r="Q1619">
        <f>VLOOKUP(Table7[[#This Row],[Product_ID]],Table4_2[#All],5,FALSE)</f>
        <v>167.12</v>
      </c>
      <c r="R1619">
        <f>VLOOKUP(Table7[[#This Row],[Product_ID]],Table4_2[#All],6,FALSE)</f>
        <v>316</v>
      </c>
      <c r="S1619" t="s">
        <v>1776</v>
      </c>
      <c r="T1619" t="str">
        <f>VLOOKUP(Table7[[#This Row],[Store_ID]],Table5[#All],2,FALSE)</f>
        <v>Benson-Elliott</v>
      </c>
      <c r="U1619" t="str">
        <f>VLOOKUP(Table7[[#This Row],[Store_ID]],Table5[#All],3,FALSE)</f>
        <v>East</v>
      </c>
      <c r="V1619" t="str">
        <f>VLOOKUP(Table7[[#This Row],[Store_ID]],Table5[#All],4,FALSE)</f>
        <v>Port Josephberg</v>
      </c>
      <c r="W1619" t="str">
        <f>VLOOKUP(Table7[[#This Row],[Store_ID]],Table5[#All],5,FALSE)</f>
        <v>Online</v>
      </c>
      <c r="X1619">
        <v>1</v>
      </c>
      <c r="Y1619">
        <v>62.38</v>
      </c>
      <c r="Z1619">
        <v>0.08</v>
      </c>
      <c r="AA1619" t="s">
        <v>1829</v>
      </c>
      <c r="AB1619">
        <v>57.389600000000002</v>
      </c>
    </row>
    <row r="1620" spans="1:28" x14ac:dyDescent="0.25">
      <c r="A1620" t="s">
        <v>3444</v>
      </c>
      <c r="B1620" s="2">
        <v>45375</v>
      </c>
      <c r="C1620" t="s">
        <v>1109</v>
      </c>
      <c r="D1620" t="str">
        <f>VLOOKUP(Table7[[#This Row],[Customer_ID]],Table1[#All],2,FALSE)</f>
        <v>Ryan Torres</v>
      </c>
      <c r="E1620">
        <f t="shared" si="76"/>
        <v>24</v>
      </c>
      <c r="F1620">
        <f t="shared" si="77"/>
        <v>3</v>
      </c>
      <c r="G1620">
        <f t="shared" si="78"/>
        <v>2024</v>
      </c>
      <c r="H1620">
        <f>VLOOKUP(Table7[[#This Row],[Customer_ID]],Table1[#All],3,FALSE)</f>
        <v>38</v>
      </c>
      <c r="I1620" t="str">
        <f>VLOOKUP(Table7[[#This Row],[Customer_ID]],Table1[#All],4,FALSE)</f>
        <v>Male</v>
      </c>
      <c r="J1620" t="str">
        <f>VLOOKUP(Table7[[#This Row],[Customer_ID]],Table1[#All],5,FALSE)</f>
        <v>Guerreroport</v>
      </c>
      <c r="K1620" t="str">
        <f>VLOOKUP(Table7[[#This Row],[Customer_ID]],Table1[#All],6,FALSE)</f>
        <v>Connecticut</v>
      </c>
      <c r="L1620" t="str">
        <f>VLOOKUP(Table7[[#This Row],[Customer_ID]],Table1[#All],7,FALSE)</f>
        <v>USA</v>
      </c>
      <c r="M1620" t="str">
        <f>VLOOKUP(Table7[[#This Row],[Customer_ID]],Table1[#All],8,FALSE)</f>
        <v>Silver</v>
      </c>
      <c r="N1620" t="s">
        <v>1578</v>
      </c>
      <c r="O1620" t="str">
        <f>VLOOKUP(Table7[[#This Row],[Product_ID]],Table4_2[#All],3,FALSE)</f>
        <v>Electronics</v>
      </c>
      <c r="P1620" t="str">
        <f>VLOOKUP(Table7[[#This Row],[Product_ID]],Table4_2[#All],4,FALSE)</f>
        <v>Appliances</v>
      </c>
      <c r="Q1620">
        <f>VLOOKUP(Table7[[#This Row],[Product_ID]],Table4_2[#All],5,FALSE)</f>
        <v>465.34</v>
      </c>
      <c r="R1620">
        <f>VLOOKUP(Table7[[#This Row],[Product_ID]],Table4_2[#All],6,FALSE)</f>
        <v>301</v>
      </c>
      <c r="S1620" t="s">
        <v>1779</v>
      </c>
      <c r="T1620" t="str">
        <f>VLOOKUP(Table7[[#This Row],[Store_ID]],Table5[#All],2,FALSE)</f>
        <v>Martinez-Mullins</v>
      </c>
      <c r="U1620" t="str">
        <f>VLOOKUP(Table7[[#This Row],[Store_ID]],Table5[#All],3,FALSE)</f>
        <v>South</v>
      </c>
      <c r="V1620" t="str">
        <f>VLOOKUP(Table7[[#This Row],[Store_ID]],Table5[#All],4,FALSE)</f>
        <v>Williamsfurt</v>
      </c>
      <c r="W1620" t="str">
        <f>VLOOKUP(Table7[[#This Row],[Store_ID]],Table5[#All],5,FALSE)</f>
        <v>Online</v>
      </c>
      <c r="X1620">
        <v>1</v>
      </c>
      <c r="Y1620">
        <v>977.02</v>
      </c>
      <c r="Z1620">
        <v>0.2</v>
      </c>
      <c r="AA1620" t="s">
        <v>1829</v>
      </c>
      <c r="AB1620">
        <v>781.61599999999999</v>
      </c>
    </row>
    <row r="1621" spans="1:28" x14ac:dyDescent="0.25">
      <c r="A1621" t="s">
        <v>3445</v>
      </c>
      <c r="B1621" s="2">
        <v>45546</v>
      </c>
      <c r="C1621" t="s">
        <v>271</v>
      </c>
      <c r="D1621" t="str">
        <f>VLOOKUP(Table7[[#This Row],[Customer_ID]],Table1[#All],2,FALSE)</f>
        <v>John Mayer</v>
      </c>
      <c r="E1621">
        <f t="shared" si="76"/>
        <v>11</v>
      </c>
      <c r="F1621">
        <f t="shared" si="77"/>
        <v>9</v>
      </c>
      <c r="G1621">
        <f t="shared" si="78"/>
        <v>2024</v>
      </c>
      <c r="H1621">
        <f>VLOOKUP(Table7[[#This Row],[Customer_ID]],Table1[#All],3,FALSE)</f>
        <v>58</v>
      </c>
      <c r="I1621" t="str">
        <f>VLOOKUP(Table7[[#This Row],[Customer_ID]],Table1[#All],4,FALSE)</f>
        <v>Male</v>
      </c>
      <c r="J1621" t="str">
        <f>VLOOKUP(Table7[[#This Row],[Customer_ID]],Table1[#All],5,FALSE)</f>
        <v>Longport</v>
      </c>
      <c r="K1621" t="str">
        <f>VLOOKUP(Table7[[#This Row],[Customer_ID]],Table1[#All],6,FALSE)</f>
        <v>Colorado</v>
      </c>
      <c r="L1621" t="str">
        <f>VLOOKUP(Table7[[#This Row],[Customer_ID]],Table1[#All],7,FALSE)</f>
        <v>USA</v>
      </c>
      <c r="M1621" t="str">
        <f>VLOOKUP(Table7[[#This Row],[Customer_ID]],Table1[#All],8,FALSE)</f>
        <v>Bronze</v>
      </c>
      <c r="N1621" t="s">
        <v>1714</v>
      </c>
      <c r="O1621" t="str">
        <f>VLOOKUP(Table7[[#This Row],[Product_ID]],Table4_2[#All],3,FALSE)</f>
        <v>Beauty</v>
      </c>
      <c r="P1621" t="str">
        <f>VLOOKUP(Table7[[#This Row],[Product_ID]],Table4_2[#All],4,FALSE)</f>
        <v>Skincare</v>
      </c>
      <c r="Q1621">
        <f>VLOOKUP(Table7[[#This Row],[Product_ID]],Table4_2[#All],5,FALSE)</f>
        <v>250.41615384615383</v>
      </c>
      <c r="R1621">
        <f>VLOOKUP(Table7[[#This Row],[Product_ID]],Table4_2[#All],6,FALSE)</f>
        <v>159</v>
      </c>
      <c r="S1621" t="s">
        <v>1769</v>
      </c>
      <c r="T1621" t="str">
        <f>VLOOKUP(Table7[[#This Row],[Store_ID]],Table5[#All],2,FALSE)</f>
        <v>Alexander Group</v>
      </c>
      <c r="U1621" t="str">
        <f>VLOOKUP(Table7[[#This Row],[Store_ID]],Table5[#All],3,FALSE)</f>
        <v>South</v>
      </c>
      <c r="V1621" t="str">
        <f>VLOOKUP(Table7[[#This Row],[Store_ID]],Table5[#All],4,FALSE)</f>
        <v>Port Sharon</v>
      </c>
      <c r="W1621" t="str">
        <f>VLOOKUP(Table7[[#This Row],[Store_ID]],Table5[#All],5,FALSE)</f>
        <v>Online</v>
      </c>
      <c r="X1621">
        <v>2</v>
      </c>
      <c r="Y1621">
        <v>898.81</v>
      </c>
      <c r="Z1621">
        <v>0.25</v>
      </c>
      <c r="AA1621" t="s">
        <v>1824</v>
      </c>
      <c r="AB1621">
        <v>1348.2149999999999</v>
      </c>
    </row>
    <row r="1622" spans="1:28" x14ac:dyDescent="0.25">
      <c r="A1622" t="s">
        <v>3446</v>
      </c>
      <c r="B1622" s="2">
        <v>45769</v>
      </c>
      <c r="C1622" t="s">
        <v>1101</v>
      </c>
      <c r="D1622" t="str">
        <f>VLOOKUP(Table7[[#This Row],[Customer_ID]],Table1[#All],2,FALSE)</f>
        <v>Jeffrey Mccarthy</v>
      </c>
      <c r="E1622">
        <f t="shared" si="76"/>
        <v>22</v>
      </c>
      <c r="F1622">
        <f t="shared" si="77"/>
        <v>4</v>
      </c>
      <c r="G1622">
        <f t="shared" si="78"/>
        <v>2025</v>
      </c>
      <c r="H1622">
        <f>VLOOKUP(Table7[[#This Row],[Customer_ID]],Table1[#All],3,FALSE)</f>
        <v>25</v>
      </c>
      <c r="I1622" t="str">
        <f>VLOOKUP(Table7[[#This Row],[Customer_ID]],Table1[#All],4,FALSE)</f>
        <v>Female</v>
      </c>
      <c r="J1622" t="str">
        <f>VLOOKUP(Table7[[#This Row],[Customer_ID]],Table1[#All],5,FALSE)</f>
        <v>North Samuel</v>
      </c>
      <c r="K1622" t="str">
        <f>VLOOKUP(Table7[[#This Row],[Customer_ID]],Table1[#All],6,FALSE)</f>
        <v>Nebraska</v>
      </c>
      <c r="L1622" t="str">
        <f>VLOOKUP(Table7[[#This Row],[Customer_ID]],Table1[#All],7,FALSE)</f>
        <v>USA</v>
      </c>
      <c r="M1622" t="str">
        <f>VLOOKUP(Table7[[#This Row],[Customer_ID]],Table1[#All],8,FALSE)</f>
        <v>Bronze</v>
      </c>
      <c r="N1622" t="s">
        <v>1662</v>
      </c>
      <c r="O1622" t="str">
        <f>VLOOKUP(Table7[[#This Row],[Product_ID]],Table4_2[#All],3,FALSE)</f>
        <v>Sports</v>
      </c>
      <c r="P1622" t="str">
        <f>VLOOKUP(Table7[[#This Row],[Product_ID]],Table4_2[#All],4,FALSE)</f>
        <v>Fitness</v>
      </c>
      <c r="Q1622">
        <f>VLOOKUP(Table7[[#This Row],[Product_ID]],Table4_2[#All],5,FALSE)</f>
        <v>30.62</v>
      </c>
      <c r="R1622">
        <f>VLOOKUP(Table7[[#This Row],[Product_ID]],Table4_2[#All],6,FALSE)</f>
        <v>138</v>
      </c>
      <c r="S1622" t="s">
        <v>1766</v>
      </c>
      <c r="T1622" t="str">
        <f>VLOOKUP(Table7[[#This Row],[Store_ID]],Table5[#All],2,FALSE)</f>
        <v>Johnson-Wright</v>
      </c>
      <c r="U1622" t="str">
        <f>VLOOKUP(Table7[[#This Row],[Store_ID]],Table5[#All],3,FALSE)</f>
        <v>North</v>
      </c>
      <c r="V1622" t="str">
        <f>VLOOKUP(Table7[[#This Row],[Store_ID]],Table5[#All],4,FALSE)</f>
        <v>Hoodberg</v>
      </c>
      <c r="W1622" t="str">
        <f>VLOOKUP(Table7[[#This Row],[Store_ID]],Table5[#All],5,FALSE)</f>
        <v>Outlet</v>
      </c>
      <c r="X1622">
        <v>2</v>
      </c>
      <c r="Y1622">
        <v>422.13</v>
      </c>
      <c r="Z1622">
        <v>0.28000000000000003</v>
      </c>
      <c r="AA1622" t="s">
        <v>1824</v>
      </c>
      <c r="AB1622">
        <v>607.86720000000003</v>
      </c>
    </row>
    <row r="1623" spans="1:28" x14ac:dyDescent="0.25">
      <c r="A1623" t="s">
        <v>3447</v>
      </c>
      <c r="B1623" s="2">
        <v>45524</v>
      </c>
      <c r="C1623" t="s">
        <v>191</v>
      </c>
      <c r="D1623" t="str">
        <f>VLOOKUP(Table7[[#This Row],[Customer_ID]],Table1[#All],2,FALSE)</f>
        <v>Matthew Hunter Jr.</v>
      </c>
      <c r="E1623">
        <f t="shared" si="76"/>
        <v>20</v>
      </c>
      <c r="F1623">
        <f t="shared" si="77"/>
        <v>8</v>
      </c>
      <c r="G1623">
        <f t="shared" si="78"/>
        <v>2024</v>
      </c>
      <c r="H1623">
        <f>VLOOKUP(Table7[[#This Row],[Customer_ID]],Table1[#All],3,FALSE)</f>
        <v>61</v>
      </c>
      <c r="I1623" t="str">
        <f>VLOOKUP(Table7[[#This Row],[Customer_ID]],Table1[#All],4,FALSE)</f>
        <v>Female</v>
      </c>
      <c r="J1623" t="str">
        <f>VLOOKUP(Table7[[#This Row],[Customer_ID]],Table1[#All],5,FALSE)</f>
        <v>Gregoryview</v>
      </c>
      <c r="K1623" t="str">
        <f>VLOOKUP(Table7[[#This Row],[Customer_ID]],Table1[#All],6,FALSE)</f>
        <v>Illinois</v>
      </c>
      <c r="L1623" t="str">
        <f>VLOOKUP(Table7[[#This Row],[Customer_ID]],Table1[#All],7,FALSE)</f>
        <v>USA</v>
      </c>
      <c r="M1623" t="str">
        <f>VLOOKUP(Table7[[#This Row],[Customer_ID]],Table1[#All],8,FALSE)</f>
        <v>Gold</v>
      </c>
      <c r="N1623" t="s">
        <v>1616</v>
      </c>
      <c r="O1623" t="str">
        <f>VLOOKUP(Table7[[#This Row],[Product_ID]],Table4_2[#All],3,FALSE)</f>
        <v>Electronics</v>
      </c>
      <c r="P1623" t="str">
        <f>VLOOKUP(Table7[[#This Row],[Product_ID]],Table4_2[#All],4,FALSE)</f>
        <v>Computer</v>
      </c>
      <c r="Q1623">
        <f>VLOOKUP(Table7[[#This Row],[Product_ID]],Table4_2[#All],5,FALSE)</f>
        <v>419.28</v>
      </c>
      <c r="R1623">
        <f>VLOOKUP(Table7[[#This Row],[Product_ID]],Table4_2[#All],6,FALSE)</f>
        <v>86</v>
      </c>
      <c r="S1623" t="s">
        <v>1792</v>
      </c>
      <c r="T1623" t="str">
        <f>VLOOKUP(Table7[[#This Row],[Store_ID]],Table5[#All],2,FALSE)</f>
        <v>Aguirre-Keller</v>
      </c>
      <c r="U1623" t="str">
        <f>VLOOKUP(Table7[[#This Row],[Store_ID]],Table5[#All],3,FALSE)</f>
        <v>South</v>
      </c>
      <c r="V1623" t="str">
        <f>VLOOKUP(Table7[[#This Row],[Store_ID]],Table5[#All],4,FALSE)</f>
        <v>Lake Michael</v>
      </c>
      <c r="W1623" t="str">
        <f>VLOOKUP(Table7[[#This Row],[Store_ID]],Table5[#All],5,FALSE)</f>
        <v>Online</v>
      </c>
      <c r="X1623">
        <v>1</v>
      </c>
      <c r="Y1623">
        <v>324.56</v>
      </c>
      <c r="Z1623">
        <v>0.03</v>
      </c>
      <c r="AA1623" t="s">
        <v>1829</v>
      </c>
      <c r="AB1623">
        <v>314.82319999999999</v>
      </c>
    </row>
    <row r="1624" spans="1:28" x14ac:dyDescent="0.25">
      <c r="A1624" t="s">
        <v>3448</v>
      </c>
      <c r="B1624" s="2">
        <v>45531</v>
      </c>
      <c r="C1624" t="s">
        <v>1443</v>
      </c>
      <c r="D1624" t="str">
        <f>VLOOKUP(Table7[[#This Row],[Customer_ID]],Table1[#All],2,FALSE)</f>
        <v>Gregory Curtis</v>
      </c>
      <c r="E1624">
        <f t="shared" si="76"/>
        <v>27</v>
      </c>
      <c r="F1624">
        <f t="shared" si="77"/>
        <v>8</v>
      </c>
      <c r="G1624">
        <f t="shared" si="78"/>
        <v>2024</v>
      </c>
      <c r="H1624">
        <f>VLOOKUP(Table7[[#This Row],[Customer_ID]],Table1[#All],3,FALSE)</f>
        <v>45</v>
      </c>
      <c r="I1624" t="str">
        <f>VLOOKUP(Table7[[#This Row],[Customer_ID]],Table1[#All],4,FALSE)</f>
        <v>Male</v>
      </c>
      <c r="J1624" t="str">
        <f>VLOOKUP(Table7[[#This Row],[Customer_ID]],Table1[#All],5,FALSE)</f>
        <v>Bergermouth</v>
      </c>
      <c r="K1624" t="str">
        <f>VLOOKUP(Table7[[#This Row],[Customer_ID]],Table1[#All],6,FALSE)</f>
        <v>Vermont</v>
      </c>
      <c r="L1624" t="str">
        <f>VLOOKUP(Table7[[#This Row],[Customer_ID]],Table1[#All],7,FALSE)</f>
        <v>USA</v>
      </c>
      <c r="M1624" t="str">
        <f>VLOOKUP(Table7[[#This Row],[Customer_ID]],Table1[#All],8,FALSE)</f>
        <v>Bronze</v>
      </c>
      <c r="N1624" t="s">
        <v>1658</v>
      </c>
      <c r="O1624" t="str">
        <f>VLOOKUP(Table7[[#This Row],[Product_ID]],Table4_2[#All],3,FALSE)</f>
        <v>Home</v>
      </c>
      <c r="P1624" t="str">
        <f>VLOOKUP(Table7[[#This Row],[Product_ID]],Table4_2[#All],4,FALSE)</f>
        <v>Decor</v>
      </c>
      <c r="Q1624">
        <f>VLOOKUP(Table7[[#This Row],[Product_ID]],Table4_2[#All],5,FALSE)</f>
        <v>81.75</v>
      </c>
      <c r="R1624">
        <f>VLOOKUP(Table7[[#This Row],[Product_ID]],Table4_2[#All],6,FALSE)</f>
        <v>226.05</v>
      </c>
      <c r="S1624" t="s">
        <v>1804</v>
      </c>
      <c r="T1624" t="str">
        <f>VLOOKUP(Table7[[#This Row],[Store_ID]],Table5[#All],2,FALSE)</f>
        <v>Frederick-Wright</v>
      </c>
      <c r="U1624" t="str">
        <f>VLOOKUP(Table7[[#This Row],[Store_ID]],Table5[#All],3,FALSE)</f>
        <v>West</v>
      </c>
      <c r="V1624" t="str">
        <f>VLOOKUP(Table7[[#This Row],[Store_ID]],Table5[#All],4,FALSE)</f>
        <v>New Jimmymouth</v>
      </c>
      <c r="W1624" t="str">
        <f>VLOOKUP(Table7[[#This Row],[Store_ID]],Table5[#All],5,FALSE)</f>
        <v>Flagship</v>
      </c>
      <c r="X1624">
        <v>4</v>
      </c>
      <c r="Y1624">
        <v>570.38</v>
      </c>
      <c r="Z1624">
        <v>0.26</v>
      </c>
      <c r="AA1624" t="s">
        <v>1826</v>
      </c>
      <c r="AB1624">
        <v>1688.3248000000001</v>
      </c>
    </row>
    <row r="1625" spans="1:28" x14ac:dyDescent="0.25">
      <c r="A1625" t="s">
        <v>3449</v>
      </c>
      <c r="B1625" s="2">
        <v>45479</v>
      </c>
      <c r="C1625" t="s">
        <v>1229</v>
      </c>
      <c r="D1625" t="str">
        <f>VLOOKUP(Table7[[#This Row],[Customer_ID]],Table1[#All],2,FALSE)</f>
        <v>Alejandro Evans</v>
      </c>
      <c r="E1625">
        <f t="shared" si="76"/>
        <v>6</v>
      </c>
      <c r="F1625">
        <f t="shared" si="77"/>
        <v>7</v>
      </c>
      <c r="G1625">
        <f t="shared" si="78"/>
        <v>2024</v>
      </c>
      <c r="H1625">
        <f>VLOOKUP(Table7[[#This Row],[Customer_ID]],Table1[#All],3,FALSE)</f>
        <v>43</v>
      </c>
      <c r="I1625" t="str">
        <f>VLOOKUP(Table7[[#This Row],[Customer_ID]],Table1[#All],4,FALSE)</f>
        <v>Female</v>
      </c>
      <c r="J1625" t="str">
        <f>VLOOKUP(Table7[[#This Row],[Customer_ID]],Table1[#All],5,FALSE)</f>
        <v>Cannonberg</v>
      </c>
      <c r="K1625" t="str">
        <f>VLOOKUP(Table7[[#This Row],[Customer_ID]],Table1[#All],6,FALSE)</f>
        <v>Connecticut</v>
      </c>
      <c r="L1625" t="str">
        <f>VLOOKUP(Table7[[#This Row],[Customer_ID]],Table1[#All],7,FALSE)</f>
        <v>USA</v>
      </c>
      <c r="M1625" t="str">
        <f>VLOOKUP(Table7[[#This Row],[Customer_ID]],Table1[#All],8,FALSE)</f>
        <v>Bronze</v>
      </c>
      <c r="N1625" t="s">
        <v>1616</v>
      </c>
      <c r="O1625" t="str">
        <f>VLOOKUP(Table7[[#This Row],[Product_ID]],Table4_2[#All],3,FALSE)</f>
        <v>Electronics</v>
      </c>
      <c r="P1625" t="str">
        <f>VLOOKUP(Table7[[#This Row],[Product_ID]],Table4_2[#All],4,FALSE)</f>
        <v>Computer</v>
      </c>
      <c r="Q1625">
        <f>VLOOKUP(Table7[[#This Row],[Product_ID]],Table4_2[#All],5,FALSE)</f>
        <v>419.28</v>
      </c>
      <c r="R1625">
        <f>VLOOKUP(Table7[[#This Row],[Product_ID]],Table4_2[#All],6,FALSE)</f>
        <v>86</v>
      </c>
      <c r="S1625" t="s">
        <v>1801</v>
      </c>
      <c r="T1625" t="str">
        <f>VLOOKUP(Table7[[#This Row],[Store_ID]],Table5[#All],2,FALSE)</f>
        <v>Shelton PLC</v>
      </c>
      <c r="U1625" t="str">
        <f>VLOOKUP(Table7[[#This Row],[Store_ID]],Table5[#All],3,FALSE)</f>
        <v>North</v>
      </c>
      <c r="V1625" t="str">
        <f>VLOOKUP(Table7[[#This Row],[Store_ID]],Table5[#All],4,FALSE)</f>
        <v>East Jenniferstad</v>
      </c>
      <c r="W1625" t="str">
        <f>VLOOKUP(Table7[[#This Row],[Store_ID]],Table5[#All],5,FALSE)</f>
        <v>Flagship</v>
      </c>
      <c r="X1625">
        <v>2</v>
      </c>
      <c r="Y1625">
        <v>223.73</v>
      </c>
      <c r="Z1625">
        <v>0.11</v>
      </c>
      <c r="AA1625" t="s">
        <v>1826</v>
      </c>
      <c r="AB1625">
        <v>398.23939999999999</v>
      </c>
    </row>
    <row r="1626" spans="1:28" x14ac:dyDescent="0.25">
      <c r="A1626" t="s">
        <v>3450</v>
      </c>
      <c r="B1626" s="2">
        <v>45868</v>
      </c>
      <c r="C1626" t="s">
        <v>1101</v>
      </c>
      <c r="D1626" t="str">
        <f>VLOOKUP(Table7[[#This Row],[Customer_ID]],Table1[#All],2,FALSE)</f>
        <v>Jeffrey Mccarthy</v>
      </c>
      <c r="E1626">
        <f t="shared" si="76"/>
        <v>30</v>
      </c>
      <c r="F1626">
        <f t="shared" si="77"/>
        <v>7</v>
      </c>
      <c r="G1626">
        <f t="shared" si="78"/>
        <v>2025</v>
      </c>
      <c r="H1626">
        <f>VLOOKUP(Table7[[#This Row],[Customer_ID]],Table1[#All],3,FALSE)</f>
        <v>25</v>
      </c>
      <c r="I1626" t="str">
        <f>VLOOKUP(Table7[[#This Row],[Customer_ID]],Table1[#All],4,FALSE)</f>
        <v>Female</v>
      </c>
      <c r="J1626" t="str">
        <f>VLOOKUP(Table7[[#This Row],[Customer_ID]],Table1[#All],5,FALSE)</f>
        <v>North Samuel</v>
      </c>
      <c r="K1626" t="str">
        <f>VLOOKUP(Table7[[#This Row],[Customer_ID]],Table1[#All],6,FALSE)</f>
        <v>Nebraska</v>
      </c>
      <c r="L1626" t="str">
        <f>VLOOKUP(Table7[[#This Row],[Customer_ID]],Table1[#All],7,FALSE)</f>
        <v>USA</v>
      </c>
      <c r="M1626" t="str">
        <f>VLOOKUP(Table7[[#This Row],[Customer_ID]],Table1[#All],8,FALSE)</f>
        <v>Bronze</v>
      </c>
      <c r="N1626" t="s">
        <v>1720</v>
      </c>
      <c r="O1626" t="str">
        <f>VLOOKUP(Table7[[#This Row],[Product_ID]],Table4_2[#All],3,FALSE)</f>
        <v>Home</v>
      </c>
      <c r="P1626" t="str">
        <f>VLOOKUP(Table7[[#This Row],[Product_ID]],Table4_2[#All],4,FALSE)</f>
        <v>Kitchen</v>
      </c>
      <c r="Q1626">
        <f>VLOOKUP(Table7[[#This Row],[Product_ID]],Table4_2[#All],5,FALSE)</f>
        <v>176.07</v>
      </c>
      <c r="R1626">
        <f>VLOOKUP(Table7[[#This Row],[Product_ID]],Table4_2[#All],6,FALSE)</f>
        <v>82</v>
      </c>
      <c r="S1626" t="s">
        <v>1804</v>
      </c>
      <c r="T1626" t="str">
        <f>VLOOKUP(Table7[[#This Row],[Store_ID]],Table5[#All],2,FALSE)</f>
        <v>Frederick-Wright</v>
      </c>
      <c r="U1626" t="str">
        <f>VLOOKUP(Table7[[#This Row],[Store_ID]],Table5[#All],3,FALSE)</f>
        <v>West</v>
      </c>
      <c r="V1626" t="str">
        <f>VLOOKUP(Table7[[#This Row],[Store_ID]],Table5[#All],4,FALSE)</f>
        <v>New Jimmymouth</v>
      </c>
      <c r="W1626" t="str">
        <f>VLOOKUP(Table7[[#This Row],[Store_ID]],Table5[#All],5,FALSE)</f>
        <v>Flagship</v>
      </c>
      <c r="X1626">
        <v>4</v>
      </c>
      <c r="Y1626">
        <v>164.93</v>
      </c>
      <c r="Z1626">
        <v>0.11</v>
      </c>
      <c r="AA1626" t="s">
        <v>1824</v>
      </c>
      <c r="AB1626">
        <v>587.1508</v>
      </c>
    </row>
    <row r="1627" spans="1:28" x14ac:dyDescent="0.25">
      <c r="A1627" t="s">
        <v>3451</v>
      </c>
      <c r="B1627" s="2">
        <v>45569</v>
      </c>
      <c r="C1627" t="s">
        <v>797</v>
      </c>
      <c r="D1627" t="str">
        <f>VLOOKUP(Table7[[#This Row],[Customer_ID]],Table1[#All],2,FALSE)</f>
        <v>Lauren George</v>
      </c>
      <c r="E1627">
        <f t="shared" si="76"/>
        <v>4</v>
      </c>
      <c r="F1627">
        <f t="shared" si="77"/>
        <v>10</v>
      </c>
      <c r="G1627">
        <f t="shared" si="78"/>
        <v>2024</v>
      </c>
      <c r="H1627">
        <f>VLOOKUP(Table7[[#This Row],[Customer_ID]],Table1[#All],3,FALSE)</f>
        <v>41</v>
      </c>
      <c r="I1627" t="str">
        <f>VLOOKUP(Table7[[#This Row],[Customer_ID]],Table1[#All],4,FALSE)</f>
        <v>Female</v>
      </c>
      <c r="J1627" t="str">
        <f>VLOOKUP(Table7[[#This Row],[Customer_ID]],Table1[#All],5,FALSE)</f>
        <v>Garciamouth</v>
      </c>
      <c r="K1627" t="str">
        <f>VLOOKUP(Table7[[#This Row],[Customer_ID]],Table1[#All],6,FALSE)</f>
        <v>New York</v>
      </c>
      <c r="L1627" t="str">
        <f>VLOOKUP(Table7[[#This Row],[Customer_ID]],Table1[#All],7,FALSE)</f>
        <v>USA</v>
      </c>
      <c r="M1627" t="str">
        <f>VLOOKUP(Table7[[#This Row],[Customer_ID]],Table1[#All],8,FALSE)</f>
        <v>Gold</v>
      </c>
      <c r="N1627" t="s">
        <v>1578</v>
      </c>
      <c r="O1627" t="str">
        <f>VLOOKUP(Table7[[#This Row],[Product_ID]],Table4_2[#All],3,FALSE)</f>
        <v>Electronics</v>
      </c>
      <c r="P1627" t="str">
        <f>VLOOKUP(Table7[[#This Row],[Product_ID]],Table4_2[#All],4,FALSE)</f>
        <v>Appliances</v>
      </c>
      <c r="Q1627">
        <f>VLOOKUP(Table7[[#This Row],[Product_ID]],Table4_2[#All],5,FALSE)</f>
        <v>465.34</v>
      </c>
      <c r="R1627">
        <f>VLOOKUP(Table7[[#This Row],[Product_ID]],Table4_2[#All],6,FALSE)</f>
        <v>301</v>
      </c>
      <c r="S1627" t="s">
        <v>1779</v>
      </c>
      <c r="T1627" t="str">
        <f>VLOOKUP(Table7[[#This Row],[Store_ID]],Table5[#All],2,FALSE)</f>
        <v>Martinez-Mullins</v>
      </c>
      <c r="U1627" t="str">
        <f>VLOOKUP(Table7[[#This Row],[Store_ID]],Table5[#All],3,FALSE)</f>
        <v>South</v>
      </c>
      <c r="V1627" t="str">
        <f>VLOOKUP(Table7[[#This Row],[Store_ID]],Table5[#All],4,FALSE)</f>
        <v>Williamsfurt</v>
      </c>
      <c r="W1627" t="str">
        <f>VLOOKUP(Table7[[#This Row],[Store_ID]],Table5[#All],5,FALSE)</f>
        <v>Online</v>
      </c>
      <c r="X1627">
        <v>3</v>
      </c>
      <c r="Y1627">
        <v>326.66000000000003</v>
      </c>
      <c r="Z1627">
        <v>0.28000000000000003</v>
      </c>
      <c r="AA1627" t="s">
        <v>1829</v>
      </c>
      <c r="AB1627">
        <v>705.5856</v>
      </c>
    </row>
    <row r="1628" spans="1:28" x14ac:dyDescent="0.25">
      <c r="A1628" t="s">
        <v>3452</v>
      </c>
      <c r="B1628" s="2">
        <v>45382</v>
      </c>
      <c r="C1628" t="s">
        <v>601</v>
      </c>
      <c r="D1628" t="str">
        <f>VLOOKUP(Table7[[#This Row],[Customer_ID]],Table1[#All],2,FALSE)</f>
        <v>Melissa Hamilton</v>
      </c>
      <c r="E1628">
        <f t="shared" si="76"/>
        <v>31</v>
      </c>
      <c r="F1628">
        <f t="shared" si="77"/>
        <v>3</v>
      </c>
      <c r="G1628">
        <f t="shared" si="78"/>
        <v>2024</v>
      </c>
      <c r="H1628">
        <f>VLOOKUP(Table7[[#This Row],[Customer_ID]],Table1[#All],3,FALSE)</f>
        <v>23</v>
      </c>
      <c r="I1628" t="str">
        <f>VLOOKUP(Table7[[#This Row],[Customer_ID]],Table1[#All],4,FALSE)</f>
        <v>Female</v>
      </c>
      <c r="J1628" t="str">
        <f>VLOOKUP(Table7[[#This Row],[Customer_ID]],Table1[#All],5,FALSE)</f>
        <v>Hutchinsonville</v>
      </c>
      <c r="K1628" t="str">
        <f>VLOOKUP(Table7[[#This Row],[Customer_ID]],Table1[#All],6,FALSE)</f>
        <v>Oklahoma</v>
      </c>
      <c r="L1628" t="str">
        <f>VLOOKUP(Table7[[#This Row],[Customer_ID]],Table1[#All],7,FALSE)</f>
        <v>USA</v>
      </c>
      <c r="M1628" t="str">
        <f>VLOOKUP(Table7[[#This Row],[Customer_ID]],Table1[#All],8,FALSE)</f>
        <v>Silver</v>
      </c>
      <c r="N1628" t="s">
        <v>1546</v>
      </c>
      <c r="O1628" t="str">
        <f>VLOOKUP(Table7[[#This Row],[Product_ID]],Table4_2[#All],3,FALSE)</f>
        <v>Clothing</v>
      </c>
      <c r="P1628" t="str">
        <f>VLOOKUP(Table7[[#This Row],[Product_ID]],Table4_2[#All],4,FALSE)</f>
        <v>Tops</v>
      </c>
      <c r="Q1628">
        <f>VLOOKUP(Table7[[#This Row],[Product_ID]],Table4_2[#All],5,FALSE)</f>
        <v>342.56</v>
      </c>
      <c r="R1628">
        <f>VLOOKUP(Table7[[#This Row],[Product_ID]],Table4_2[#All],6,FALSE)</f>
        <v>181</v>
      </c>
      <c r="S1628" t="s">
        <v>1801</v>
      </c>
      <c r="T1628" t="str">
        <f>VLOOKUP(Table7[[#This Row],[Store_ID]],Table5[#All],2,FALSE)</f>
        <v>Shelton PLC</v>
      </c>
      <c r="U1628" t="str">
        <f>VLOOKUP(Table7[[#This Row],[Store_ID]],Table5[#All],3,FALSE)</f>
        <v>North</v>
      </c>
      <c r="V1628" t="str">
        <f>VLOOKUP(Table7[[#This Row],[Store_ID]],Table5[#All],4,FALSE)</f>
        <v>East Jenniferstad</v>
      </c>
      <c r="W1628" t="str">
        <f>VLOOKUP(Table7[[#This Row],[Store_ID]],Table5[#All],5,FALSE)</f>
        <v>Flagship</v>
      </c>
      <c r="X1628">
        <v>2</v>
      </c>
      <c r="Y1628">
        <v>462.93</v>
      </c>
      <c r="Z1628">
        <v>0.17</v>
      </c>
      <c r="AA1628" t="s">
        <v>1826</v>
      </c>
      <c r="AB1628">
        <v>768.46379999999999</v>
      </c>
    </row>
    <row r="1629" spans="1:28" x14ac:dyDescent="0.25">
      <c r="A1629" t="s">
        <v>3453</v>
      </c>
      <c r="B1629" s="2">
        <v>45885</v>
      </c>
      <c r="C1629" t="s">
        <v>496</v>
      </c>
      <c r="D1629" t="str">
        <f>VLOOKUP(Table7[[#This Row],[Customer_ID]],Table1[#All],2,FALSE)</f>
        <v>Rhonda Young</v>
      </c>
      <c r="E1629">
        <f t="shared" si="76"/>
        <v>16</v>
      </c>
      <c r="F1629">
        <f t="shared" si="77"/>
        <v>8</v>
      </c>
      <c r="G1629">
        <f t="shared" si="78"/>
        <v>2025</v>
      </c>
      <c r="H1629">
        <f>VLOOKUP(Table7[[#This Row],[Customer_ID]],Table1[#All],3,FALSE)</f>
        <v>49</v>
      </c>
      <c r="I1629" t="str">
        <f>VLOOKUP(Table7[[#This Row],[Customer_ID]],Table1[#All],4,FALSE)</f>
        <v>Female</v>
      </c>
      <c r="J1629" t="str">
        <f>VLOOKUP(Table7[[#This Row],[Customer_ID]],Table1[#All],5,FALSE)</f>
        <v>Lake Nathanfort</v>
      </c>
      <c r="K1629" t="str">
        <f>VLOOKUP(Table7[[#This Row],[Customer_ID]],Table1[#All],6,FALSE)</f>
        <v>Alaska</v>
      </c>
      <c r="L1629" t="str">
        <f>VLOOKUP(Table7[[#This Row],[Customer_ID]],Table1[#All],7,FALSE)</f>
        <v>USA</v>
      </c>
      <c r="M1629" t="str">
        <f>VLOOKUP(Table7[[#This Row],[Customer_ID]],Table1[#All],8,FALSE)</f>
        <v>Platinum</v>
      </c>
      <c r="N1629" t="s">
        <v>1543</v>
      </c>
      <c r="O1629" t="str">
        <f>VLOOKUP(Table7[[#This Row],[Product_ID]],Table4_2[#All],3,FALSE)</f>
        <v>Electronics</v>
      </c>
      <c r="P1629" t="str">
        <f>VLOOKUP(Table7[[#This Row],[Product_ID]],Table4_2[#All],4,FALSE)</f>
        <v>Computer</v>
      </c>
      <c r="Q1629">
        <f>VLOOKUP(Table7[[#This Row],[Product_ID]],Table4_2[#All],5,FALSE)</f>
        <v>112.42</v>
      </c>
      <c r="R1629">
        <f>VLOOKUP(Table7[[#This Row],[Product_ID]],Table4_2[#All],6,FALSE)</f>
        <v>416</v>
      </c>
      <c r="S1629" t="s">
        <v>1804</v>
      </c>
      <c r="T1629" t="str">
        <f>VLOOKUP(Table7[[#This Row],[Store_ID]],Table5[#All],2,FALSE)</f>
        <v>Frederick-Wright</v>
      </c>
      <c r="U1629" t="str">
        <f>VLOOKUP(Table7[[#This Row],[Store_ID]],Table5[#All],3,FALSE)</f>
        <v>West</v>
      </c>
      <c r="V1629" t="str">
        <f>VLOOKUP(Table7[[#This Row],[Store_ID]],Table5[#All],4,FALSE)</f>
        <v>New Jimmymouth</v>
      </c>
      <c r="W1629" t="str">
        <f>VLOOKUP(Table7[[#This Row],[Store_ID]],Table5[#All],5,FALSE)</f>
        <v>Flagship</v>
      </c>
      <c r="X1629">
        <v>3</v>
      </c>
      <c r="Y1629">
        <v>60.26</v>
      </c>
      <c r="Z1629">
        <v>0.04</v>
      </c>
      <c r="AA1629" t="s">
        <v>1824</v>
      </c>
      <c r="AB1629">
        <v>173.5488</v>
      </c>
    </row>
    <row r="1630" spans="1:28" x14ac:dyDescent="0.25">
      <c r="A1630" t="s">
        <v>3454</v>
      </c>
      <c r="B1630" s="2">
        <v>45829</v>
      </c>
      <c r="C1630" t="s">
        <v>261</v>
      </c>
      <c r="D1630" t="str">
        <f>VLOOKUP(Table7[[#This Row],[Customer_ID]],Table1[#All],2,FALSE)</f>
        <v>Andrea Perez</v>
      </c>
      <c r="E1630">
        <f t="shared" si="76"/>
        <v>21</v>
      </c>
      <c r="F1630">
        <f t="shared" si="77"/>
        <v>6</v>
      </c>
      <c r="G1630">
        <f t="shared" si="78"/>
        <v>2025</v>
      </c>
      <c r="H1630">
        <f>VLOOKUP(Table7[[#This Row],[Customer_ID]],Table1[#All],3,FALSE)</f>
        <v>61</v>
      </c>
      <c r="I1630" t="str">
        <f>VLOOKUP(Table7[[#This Row],[Customer_ID]],Table1[#All],4,FALSE)</f>
        <v>Female</v>
      </c>
      <c r="J1630" t="str">
        <f>VLOOKUP(Table7[[#This Row],[Customer_ID]],Table1[#All],5,FALSE)</f>
        <v>South Shaun</v>
      </c>
      <c r="K1630" t="str">
        <f>VLOOKUP(Table7[[#This Row],[Customer_ID]],Table1[#All],6,FALSE)</f>
        <v>New Mexico</v>
      </c>
      <c r="L1630" t="str">
        <f>VLOOKUP(Table7[[#This Row],[Customer_ID]],Table1[#All],7,FALSE)</f>
        <v>USA</v>
      </c>
      <c r="M1630" t="str">
        <f>VLOOKUP(Table7[[#This Row],[Customer_ID]],Table1[#All],8,FALSE)</f>
        <v>Gold</v>
      </c>
      <c r="N1630" t="s">
        <v>1616</v>
      </c>
      <c r="O1630" t="str">
        <f>VLOOKUP(Table7[[#This Row],[Product_ID]],Table4_2[#All],3,FALSE)</f>
        <v>Electronics</v>
      </c>
      <c r="P1630" t="str">
        <f>VLOOKUP(Table7[[#This Row],[Product_ID]],Table4_2[#All],4,FALSE)</f>
        <v>Computer</v>
      </c>
      <c r="Q1630">
        <f>VLOOKUP(Table7[[#This Row],[Product_ID]],Table4_2[#All],5,FALSE)</f>
        <v>419.28</v>
      </c>
      <c r="R1630">
        <f>VLOOKUP(Table7[[#This Row],[Product_ID]],Table4_2[#All],6,FALSE)</f>
        <v>86</v>
      </c>
      <c r="S1630" t="s">
        <v>1786</v>
      </c>
      <c r="T1630" t="str">
        <f>VLOOKUP(Table7[[#This Row],[Store_ID]],Table5[#All],2,FALSE)</f>
        <v>Moore, Padilla and Butler</v>
      </c>
      <c r="U1630" t="str">
        <f>VLOOKUP(Table7[[#This Row],[Store_ID]],Table5[#All],3,FALSE)</f>
        <v>South</v>
      </c>
      <c r="V1630" t="str">
        <f>VLOOKUP(Table7[[#This Row],[Store_ID]],Table5[#All],4,FALSE)</f>
        <v>East Johnstad</v>
      </c>
      <c r="W1630" t="str">
        <f>VLOOKUP(Table7[[#This Row],[Store_ID]],Table5[#All],5,FALSE)</f>
        <v>Flagship</v>
      </c>
      <c r="X1630">
        <v>3</v>
      </c>
      <c r="Y1630">
        <v>109.5</v>
      </c>
      <c r="Z1630">
        <v>0.06</v>
      </c>
      <c r="AA1630" t="s">
        <v>1829</v>
      </c>
      <c r="AB1630">
        <v>308.79000000000002</v>
      </c>
    </row>
    <row r="1631" spans="1:28" x14ac:dyDescent="0.25">
      <c r="A1631" t="s">
        <v>3455</v>
      </c>
      <c r="B1631" s="2">
        <v>45721</v>
      </c>
      <c r="C1631" t="s">
        <v>1193</v>
      </c>
      <c r="D1631" t="str">
        <f>VLOOKUP(Table7[[#This Row],[Customer_ID]],Table1[#All],2,FALSE)</f>
        <v>Martha Brown</v>
      </c>
      <c r="E1631">
        <f t="shared" si="76"/>
        <v>5</v>
      </c>
      <c r="F1631">
        <f t="shared" si="77"/>
        <v>3</v>
      </c>
      <c r="G1631">
        <f t="shared" si="78"/>
        <v>2025</v>
      </c>
      <c r="H1631">
        <f>VLOOKUP(Table7[[#This Row],[Customer_ID]],Table1[#All],3,FALSE)</f>
        <v>20</v>
      </c>
      <c r="I1631" t="str">
        <f>VLOOKUP(Table7[[#This Row],[Customer_ID]],Table1[#All],4,FALSE)</f>
        <v>Female</v>
      </c>
      <c r="J1631" t="str">
        <f>VLOOKUP(Table7[[#This Row],[Customer_ID]],Table1[#All],5,FALSE)</f>
        <v>Novakstad</v>
      </c>
      <c r="K1631" t="str">
        <f>VLOOKUP(Table7[[#This Row],[Customer_ID]],Table1[#All],6,FALSE)</f>
        <v>California</v>
      </c>
      <c r="L1631" t="str">
        <f>VLOOKUP(Table7[[#This Row],[Customer_ID]],Table1[#All],7,FALSE)</f>
        <v>USA</v>
      </c>
      <c r="M1631" t="str">
        <f>VLOOKUP(Table7[[#This Row],[Customer_ID]],Table1[#All],8,FALSE)</f>
        <v>Gold</v>
      </c>
      <c r="N1631" t="s">
        <v>1688</v>
      </c>
      <c r="O1631" t="str">
        <f>VLOOKUP(Table7[[#This Row],[Product_ID]],Table4_2[#All],3,FALSE)</f>
        <v>Home</v>
      </c>
      <c r="P1631" t="str">
        <f>VLOOKUP(Table7[[#This Row],[Product_ID]],Table4_2[#All],4,FALSE)</f>
        <v>Storage</v>
      </c>
      <c r="Q1631">
        <f>VLOOKUP(Table7[[#This Row],[Product_ID]],Table4_2[#All],5,FALSE)</f>
        <v>138.05000000000001</v>
      </c>
      <c r="R1631">
        <f>VLOOKUP(Table7[[#This Row],[Product_ID]],Table4_2[#All],6,FALSE)</f>
        <v>89</v>
      </c>
      <c r="S1631" t="s">
        <v>1804</v>
      </c>
      <c r="T1631" t="str">
        <f>VLOOKUP(Table7[[#This Row],[Store_ID]],Table5[#All],2,FALSE)</f>
        <v>Frederick-Wright</v>
      </c>
      <c r="U1631" t="str">
        <f>VLOOKUP(Table7[[#This Row],[Store_ID]],Table5[#All],3,FALSE)</f>
        <v>West</v>
      </c>
      <c r="V1631" t="str">
        <f>VLOOKUP(Table7[[#This Row],[Store_ID]],Table5[#All],4,FALSE)</f>
        <v>New Jimmymouth</v>
      </c>
      <c r="W1631" t="str">
        <f>VLOOKUP(Table7[[#This Row],[Store_ID]],Table5[#All],5,FALSE)</f>
        <v>Flagship</v>
      </c>
      <c r="X1631">
        <v>1</v>
      </c>
      <c r="Y1631">
        <v>505.83</v>
      </c>
      <c r="Z1631">
        <v>0.14000000000000001</v>
      </c>
      <c r="AA1631" t="s">
        <v>1829</v>
      </c>
      <c r="AB1631">
        <v>435.0138</v>
      </c>
    </row>
    <row r="1632" spans="1:28" x14ac:dyDescent="0.25">
      <c r="A1632" t="s">
        <v>3456</v>
      </c>
      <c r="B1632" s="2">
        <v>45511</v>
      </c>
      <c r="C1632" t="s">
        <v>544</v>
      </c>
      <c r="D1632" t="str">
        <f>VLOOKUP(Table7[[#This Row],[Customer_ID]],Table1[#All],2,FALSE)</f>
        <v>Joseph Jones</v>
      </c>
      <c r="E1632">
        <f t="shared" si="76"/>
        <v>7</v>
      </c>
      <c r="F1632">
        <f t="shared" si="77"/>
        <v>8</v>
      </c>
      <c r="G1632">
        <f t="shared" si="78"/>
        <v>2024</v>
      </c>
      <c r="H1632">
        <f>VLOOKUP(Table7[[#This Row],[Customer_ID]],Table1[#All],3,FALSE)</f>
        <v>21</v>
      </c>
      <c r="I1632" t="str">
        <f>VLOOKUP(Table7[[#This Row],[Customer_ID]],Table1[#All],4,FALSE)</f>
        <v>Male</v>
      </c>
      <c r="J1632" t="str">
        <f>VLOOKUP(Table7[[#This Row],[Customer_ID]],Table1[#All],5,FALSE)</f>
        <v>North Matthew</v>
      </c>
      <c r="K1632" t="str">
        <f>VLOOKUP(Table7[[#This Row],[Customer_ID]],Table1[#All],6,FALSE)</f>
        <v>Illinois</v>
      </c>
      <c r="L1632" t="str">
        <f>VLOOKUP(Table7[[#This Row],[Customer_ID]],Table1[#All],7,FALSE)</f>
        <v>USA</v>
      </c>
      <c r="M1632" t="str">
        <f>VLOOKUP(Table7[[#This Row],[Customer_ID]],Table1[#All],8,FALSE)</f>
        <v>Bronze</v>
      </c>
      <c r="N1632" t="s">
        <v>1744</v>
      </c>
      <c r="O1632" t="str">
        <f>VLOOKUP(Table7[[#This Row],[Product_ID]],Table4_2[#All],3,FALSE)</f>
        <v>Electronics</v>
      </c>
      <c r="P1632" t="str">
        <f>VLOOKUP(Table7[[#This Row],[Product_ID]],Table4_2[#All],4,FALSE)</f>
        <v>Audio</v>
      </c>
      <c r="Q1632">
        <f>VLOOKUP(Table7[[#This Row],[Product_ID]],Table4_2[#All],5,FALSE)</f>
        <v>431.67</v>
      </c>
      <c r="R1632">
        <f>VLOOKUP(Table7[[#This Row],[Product_ID]],Table4_2[#All],6,FALSE)</f>
        <v>73</v>
      </c>
      <c r="S1632" t="s">
        <v>1789</v>
      </c>
      <c r="T1632" t="str">
        <f>VLOOKUP(Table7[[#This Row],[Store_ID]],Table5[#All],2,FALSE)</f>
        <v>Hill, Wagner and Ballard</v>
      </c>
      <c r="U1632" t="str">
        <f>VLOOKUP(Table7[[#This Row],[Store_ID]],Table5[#All],3,FALSE)</f>
        <v>East</v>
      </c>
      <c r="V1632" t="str">
        <f>VLOOKUP(Table7[[#This Row],[Store_ID]],Table5[#All],4,FALSE)</f>
        <v>East Davidville</v>
      </c>
      <c r="W1632" t="str">
        <f>VLOOKUP(Table7[[#This Row],[Store_ID]],Table5[#All],5,FALSE)</f>
        <v>Online</v>
      </c>
      <c r="X1632">
        <v>2</v>
      </c>
      <c r="Y1632">
        <v>443.15</v>
      </c>
      <c r="Z1632">
        <v>0.27</v>
      </c>
      <c r="AA1632" t="s">
        <v>1826</v>
      </c>
      <c r="AB1632">
        <v>646.99899999999991</v>
      </c>
    </row>
    <row r="1633" spans="1:28" x14ac:dyDescent="0.25">
      <c r="A1633" t="s">
        <v>3457</v>
      </c>
      <c r="B1633" s="2">
        <v>45739</v>
      </c>
      <c r="C1633" t="s">
        <v>1527</v>
      </c>
      <c r="D1633" t="str">
        <f>VLOOKUP(Table7[[#This Row],[Customer_ID]],Table1[#All],2,FALSE)</f>
        <v>Sarah Marsh</v>
      </c>
      <c r="E1633">
        <f t="shared" si="76"/>
        <v>23</v>
      </c>
      <c r="F1633">
        <f t="shared" si="77"/>
        <v>3</v>
      </c>
      <c r="G1633">
        <f t="shared" si="78"/>
        <v>2025</v>
      </c>
      <c r="H1633">
        <f>VLOOKUP(Table7[[#This Row],[Customer_ID]],Table1[#All],3,FALSE)</f>
        <v>47</v>
      </c>
      <c r="I1633" t="str">
        <f>VLOOKUP(Table7[[#This Row],[Customer_ID]],Table1[#All],4,FALSE)</f>
        <v>Female</v>
      </c>
      <c r="J1633" t="str">
        <f>VLOOKUP(Table7[[#This Row],[Customer_ID]],Table1[#All],5,FALSE)</f>
        <v>Port William</v>
      </c>
      <c r="K1633" t="str">
        <f>VLOOKUP(Table7[[#This Row],[Customer_ID]],Table1[#All],6,FALSE)</f>
        <v>New York</v>
      </c>
      <c r="L1633" t="str">
        <f>VLOOKUP(Table7[[#This Row],[Customer_ID]],Table1[#All],7,FALSE)</f>
        <v>USA</v>
      </c>
      <c r="M1633" t="str">
        <f>VLOOKUP(Table7[[#This Row],[Customer_ID]],Table1[#All],8,FALSE)</f>
        <v>Gold</v>
      </c>
      <c r="N1633" t="s">
        <v>1560</v>
      </c>
      <c r="O1633" t="str">
        <f>VLOOKUP(Table7[[#This Row],[Product_ID]],Table4_2[#All],3,FALSE)</f>
        <v>Home</v>
      </c>
      <c r="P1633" t="str">
        <f>VLOOKUP(Table7[[#This Row],[Product_ID]],Table4_2[#All],4,FALSE)</f>
        <v>Lighting</v>
      </c>
      <c r="Q1633">
        <f>VLOOKUP(Table7[[#This Row],[Product_ID]],Table4_2[#All],5,FALSE)</f>
        <v>218.86</v>
      </c>
      <c r="R1633">
        <f>VLOOKUP(Table7[[#This Row],[Product_ID]],Table4_2[#All],6,FALSE)</f>
        <v>170</v>
      </c>
      <c r="S1633" t="s">
        <v>1779</v>
      </c>
      <c r="T1633" t="str">
        <f>VLOOKUP(Table7[[#This Row],[Store_ID]],Table5[#All],2,FALSE)</f>
        <v>Martinez-Mullins</v>
      </c>
      <c r="U1633" t="str">
        <f>VLOOKUP(Table7[[#This Row],[Store_ID]],Table5[#All],3,FALSE)</f>
        <v>South</v>
      </c>
      <c r="V1633" t="str">
        <f>VLOOKUP(Table7[[#This Row],[Store_ID]],Table5[#All],4,FALSE)</f>
        <v>Williamsfurt</v>
      </c>
      <c r="W1633" t="str">
        <f>VLOOKUP(Table7[[#This Row],[Store_ID]],Table5[#All],5,FALSE)</f>
        <v>Online</v>
      </c>
      <c r="X1633">
        <v>2</v>
      </c>
      <c r="Y1633">
        <v>784.26</v>
      </c>
      <c r="Z1633">
        <v>0.23</v>
      </c>
      <c r="AA1633" t="s">
        <v>1826</v>
      </c>
      <c r="AB1633">
        <v>1207.7603999999999</v>
      </c>
    </row>
    <row r="1634" spans="1:28" x14ac:dyDescent="0.25">
      <c r="A1634" t="s">
        <v>3458</v>
      </c>
      <c r="B1634" s="2">
        <v>45533</v>
      </c>
      <c r="C1634" t="s">
        <v>1405</v>
      </c>
      <c r="D1634" t="str">
        <f>VLOOKUP(Table7[[#This Row],[Customer_ID]],Table1[#All],2,FALSE)</f>
        <v>Tyler Weber</v>
      </c>
      <c r="E1634">
        <f t="shared" si="76"/>
        <v>29</v>
      </c>
      <c r="F1634">
        <f t="shared" si="77"/>
        <v>8</v>
      </c>
      <c r="G1634">
        <f t="shared" si="78"/>
        <v>2024</v>
      </c>
      <c r="H1634">
        <f>VLOOKUP(Table7[[#This Row],[Customer_ID]],Table1[#All],3,FALSE)</f>
        <v>54</v>
      </c>
      <c r="I1634" t="str">
        <f>VLOOKUP(Table7[[#This Row],[Customer_ID]],Table1[#All],4,FALSE)</f>
        <v>Male</v>
      </c>
      <c r="J1634" t="str">
        <f>VLOOKUP(Table7[[#This Row],[Customer_ID]],Table1[#All],5,FALSE)</f>
        <v>East Yvette</v>
      </c>
      <c r="K1634" t="str">
        <f>VLOOKUP(Table7[[#This Row],[Customer_ID]],Table1[#All],6,FALSE)</f>
        <v>Illinois</v>
      </c>
      <c r="L1634" t="str">
        <f>VLOOKUP(Table7[[#This Row],[Customer_ID]],Table1[#All],7,FALSE)</f>
        <v>USA</v>
      </c>
      <c r="M1634" t="str">
        <f>VLOOKUP(Table7[[#This Row],[Customer_ID]],Table1[#All],8,FALSE)</f>
        <v>Gold</v>
      </c>
      <c r="N1634" t="s">
        <v>1626</v>
      </c>
      <c r="O1634" t="str">
        <f>VLOOKUP(Table7[[#This Row],[Product_ID]],Table4_2[#All],3,FALSE)</f>
        <v>Electronics</v>
      </c>
      <c r="P1634" t="str">
        <f>VLOOKUP(Table7[[#This Row],[Product_ID]],Table4_2[#All],4,FALSE)</f>
        <v>Mobile</v>
      </c>
      <c r="Q1634">
        <f>VLOOKUP(Table7[[#This Row],[Product_ID]],Table4_2[#All],5,FALSE)</f>
        <v>326.06</v>
      </c>
      <c r="R1634">
        <f>VLOOKUP(Table7[[#This Row],[Product_ID]],Table4_2[#All],6,FALSE)</f>
        <v>301</v>
      </c>
      <c r="S1634" t="s">
        <v>1792</v>
      </c>
      <c r="T1634" t="str">
        <f>VLOOKUP(Table7[[#This Row],[Store_ID]],Table5[#All],2,FALSE)</f>
        <v>Aguirre-Keller</v>
      </c>
      <c r="U1634" t="str">
        <f>VLOOKUP(Table7[[#This Row],[Store_ID]],Table5[#All],3,FALSE)</f>
        <v>South</v>
      </c>
      <c r="V1634" t="str">
        <f>VLOOKUP(Table7[[#This Row],[Store_ID]],Table5[#All],4,FALSE)</f>
        <v>Lake Michael</v>
      </c>
      <c r="W1634" t="str">
        <f>VLOOKUP(Table7[[#This Row],[Store_ID]],Table5[#All],5,FALSE)</f>
        <v>Online</v>
      </c>
      <c r="X1634">
        <v>3</v>
      </c>
      <c r="Y1634">
        <v>590.30999999999995</v>
      </c>
      <c r="Z1634">
        <v>0.17</v>
      </c>
      <c r="AA1634" t="s">
        <v>1826</v>
      </c>
      <c r="AB1634">
        <v>1469.8719000000001</v>
      </c>
    </row>
    <row r="1635" spans="1:28" x14ac:dyDescent="0.25">
      <c r="A1635" t="s">
        <v>3459</v>
      </c>
      <c r="B1635" s="2">
        <v>45553</v>
      </c>
      <c r="C1635" t="s">
        <v>417</v>
      </c>
      <c r="D1635" t="str">
        <f>VLOOKUP(Table7[[#This Row],[Customer_ID]],Table1[#All],2,FALSE)</f>
        <v>Jacob Hopkins</v>
      </c>
      <c r="E1635">
        <f t="shared" si="76"/>
        <v>18</v>
      </c>
      <c r="F1635">
        <f t="shared" si="77"/>
        <v>9</v>
      </c>
      <c r="G1635">
        <f t="shared" si="78"/>
        <v>2024</v>
      </c>
      <c r="H1635">
        <f>VLOOKUP(Table7[[#This Row],[Customer_ID]],Table1[#All],3,FALSE)</f>
        <v>44</v>
      </c>
      <c r="I1635" t="str">
        <f>VLOOKUP(Table7[[#This Row],[Customer_ID]],Table1[#All],4,FALSE)</f>
        <v>Female</v>
      </c>
      <c r="J1635" t="str">
        <f>VLOOKUP(Table7[[#This Row],[Customer_ID]],Table1[#All],5,FALSE)</f>
        <v>lake tylerfort</v>
      </c>
      <c r="K1635" t="str">
        <f>VLOOKUP(Table7[[#This Row],[Customer_ID]],Table1[#All],6,FALSE)</f>
        <v>Pennsylvania</v>
      </c>
      <c r="L1635" t="str">
        <f>VLOOKUP(Table7[[#This Row],[Customer_ID]],Table1[#All],7,FALSE)</f>
        <v>USA</v>
      </c>
      <c r="M1635" t="str">
        <f>VLOOKUP(Table7[[#This Row],[Customer_ID]],Table1[#All],8,FALSE)</f>
        <v>Platinum</v>
      </c>
      <c r="N1635" t="s">
        <v>1686</v>
      </c>
      <c r="O1635" t="str">
        <f>VLOOKUP(Table7[[#This Row],[Product_ID]],Table4_2[#All],3,FALSE)</f>
        <v>Clothing</v>
      </c>
      <c r="P1635" t="str">
        <f>VLOOKUP(Table7[[#This Row],[Product_ID]],Table4_2[#All],4,FALSE)</f>
        <v>Bottoms</v>
      </c>
      <c r="Q1635">
        <f>VLOOKUP(Table7[[#This Row],[Product_ID]],Table4_2[#All],5,FALSE)</f>
        <v>218.22</v>
      </c>
      <c r="R1635">
        <f>VLOOKUP(Table7[[#This Row],[Product_ID]],Table4_2[#All],6,FALSE)</f>
        <v>224</v>
      </c>
      <c r="S1635" t="s">
        <v>1804</v>
      </c>
      <c r="T1635" t="str">
        <f>VLOOKUP(Table7[[#This Row],[Store_ID]],Table5[#All],2,FALSE)</f>
        <v>Frederick-Wright</v>
      </c>
      <c r="U1635" t="str">
        <f>VLOOKUP(Table7[[#This Row],[Store_ID]],Table5[#All],3,FALSE)</f>
        <v>West</v>
      </c>
      <c r="V1635" t="str">
        <f>VLOOKUP(Table7[[#This Row],[Store_ID]],Table5[#All],4,FALSE)</f>
        <v>New Jimmymouth</v>
      </c>
      <c r="W1635" t="str">
        <f>VLOOKUP(Table7[[#This Row],[Store_ID]],Table5[#All],5,FALSE)</f>
        <v>Flagship</v>
      </c>
      <c r="X1635">
        <v>1</v>
      </c>
      <c r="Y1635">
        <v>696.13</v>
      </c>
      <c r="Z1635">
        <v>0.06</v>
      </c>
      <c r="AA1635" t="s">
        <v>1829</v>
      </c>
      <c r="AB1635">
        <v>654.36219999999992</v>
      </c>
    </row>
    <row r="1636" spans="1:28" x14ac:dyDescent="0.25">
      <c r="A1636" t="s">
        <v>3460</v>
      </c>
      <c r="B1636" s="2">
        <v>45341</v>
      </c>
      <c r="C1636" t="s">
        <v>369</v>
      </c>
      <c r="D1636" t="str">
        <f>VLOOKUP(Table7[[#This Row],[Customer_ID]],Table1[#All],2,FALSE)</f>
        <v>Christopher Lester</v>
      </c>
      <c r="E1636">
        <f t="shared" si="76"/>
        <v>19</v>
      </c>
      <c r="F1636">
        <f t="shared" si="77"/>
        <v>2</v>
      </c>
      <c r="G1636">
        <f t="shared" si="78"/>
        <v>2024</v>
      </c>
      <c r="H1636">
        <f>VLOOKUP(Table7[[#This Row],[Customer_ID]],Table1[#All],3,FALSE)</f>
        <v>64</v>
      </c>
      <c r="I1636" t="str">
        <f>VLOOKUP(Table7[[#This Row],[Customer_ID]],Table1[#All],4,FALSE)</f>
        <v>Male</v>
      </c>
      <c r="J1636" t="str">
        <f>VLOOKUP(Table7[[#This Row],[Customer_ID]],Table1[#All],5,FALSE)</f>
        <v>South Jenniferville</v>
      </c>
      <c r="K1636" t="str">
        <f>VLOOKUP(Table7[[#This Row],[Customer_ID]],Table1[#All],6,FALSE)</f>
        <v>Georgia</v>
      </c>
      <c r="L1636" t="str">
        <f>VLOOKUP(Table7[[#This Row],[Customer_ID]],Table1[#All],7,FALSE)</f>
        <v>USA</v>
      </c>
      <c r="M1636" t="str">
        <f>VLOOKUP(Table7[[#This Row],[Customer_ID]],Table1[#All],8,FALSE)</f>
        <v>Silver</v>
      </c>
      <c r="N1636" t="s">
        <v>1650</v>
      </c>
      <c r="O1636" t="str">
        <f>VLOOKUP(Table7[[#This Row],[Product_ID]],Table4_2[#All],3,FALSE)</f>
        <v>Electronics</v>
      </c>
      <c r="P1636" t="str">
        <f>VLOOKUP(Table7[[#This Row],[Product_ID]],Table4_2[#All],4,FALSE)</f>
        <v>Accessories</v>
      </c>
      <c r="Q1636">
        <f>VLOOKUP(Table7[[#This Row],[Product_ID]],Table4_2[#All],5,FALSE)</f>
        <v>88.49</v>
      </c>
      <c r="R1636">
        <f>VLOOKUP(Table7[[#This Row],[Product_ID]],Table4_2[#All],6,FALSE)</f>
        <v>246</v>
      </c>
      <c r="S1636" t="s">
        <v>1776</v>
      </c>
      <c r="T1636" t="str">
        <f>VLOOKUP(Table7[[#This Row],[Store_ID]],Table5[#All],2,FALSE)</f>
        <v>Benson-Elliott</v>
      </c>
      <c r="U1636" t="str">
        <f>VLOOKUP(Table7[[#This Row],[Store_ID]],Table5[#All],3,FALSE)</f>
        <v>East</v>
      </c>
      <c r="V1636" t="str">
        <f>VLOOKUP(Table7[[#This Row],[Store_ID]],Table5[#All],4,FALSE)</f>
        <v>Port Josephberg</v>
      </c>
      <c r="W1636" t="str">
        <f>VLOOKUP(Table7[[#This Row],[Store_ID]],Table5[#All],5,FALSE)</f>
        <v>Online</v>
      </c>
      <c r="X1636">
        <v>4</v>
      </c>
      <c r="Y1636">
        <v>194.39</v>
      </c>
      <c r="Z1636">
        <v>0.25</v>
      </c>
      <c r="AA1636" t="s">
        <v>1824</v>
      </c>
      <c r="AB1636">
        <v>583.16999999999996</v>
      </c>
    </row>
    <row r="1637" spans="1:28" x14ac:dyDescent="0.25">
      <c r="A1637" t="s">
        <v>3461</v>
      </c>
      <c r="B1637" s="2">
        <v>45430</v>
      </c>
      <c r="C1637" t="s">
        <v>1038</v>
      </c>
      <c r="D1637" t="str">
        <f>VLOOKUP(Table7[[#This Row],[Customer_ID]],Table1[#All],2,FALSE)</f>
        <v>Pamela Mcguire</v>
      </c>
      <c r="E1637">
        <f t="shared" si="76"/>
        <v>18</v>
      </c>
      <c r="F1637">
        <f t="shared" si="77"/>
        <v>5</v>
      </c>
      <c r="G1637">
        <f t="shared" si="78"/>
        <v>2024</v>
      </c>
      <c r="H1637">
        <f>VLOOKUP(Table7[[#This Row],[Customer_ID]],Table1[#All],3,FALSE)</f>
        <v>54</v>
      </c>
      <c r="I1637" t="str">
        <f>VLOOKUP(Table7[[#This Row],[Customer_ID]],Table1[#All],4,FALSE)</f>
        <v>Male</v>
      </c>
      <c r="J1637" t="str">
        <f>VLOOKUP(Table7[[#This Row],[Customer_ID]],Table1[#All],5,FALSE)</f>
        <v>South Jasontown</v>
      </c>
      <c r="K1637" t="str">
        <f>VLOOKUP(Table7[[#This Row],[Customer_ID]],Table1[#All],6,FALSE)</f>
        <v>Illinois</v>
      </c>
      <c r="L1637" t="str">
        <f>VLOOKUP(Table7[[#This Row],[Customer_ID]],Table1[#All],7,FALSE)</f>
        <v>USA</v>
      </c>
      <c r="M1637" t="str">
        <f>VLOOKUP(Table7[[#This Row],[Customer_ID]],Table1[#All],8,FALSE)</f>
        <v>Platinum</v>
      </c>
      <c r="N1637" t="s">
        <v>1614</v>
      </c>
      <c r="O1637" t="str">
        <f>VLOOKUP(Table7[[#This Row],[Product_ID]],Table4_2[#All],3,FALSE)</f>
        <v>Home</v>
      </c>
      <c r="P1637" t="str">
        <f>VLOOKUP(Table7[[#This Row],[Product_ID]],Table4_2[#All],4,FALSE)</f>
        <v>Decor</v>
      </c>
      <c r="Q1637">
        <f>VLOOKUP(Table7[[#This Row],[Product_ID]],Table4_2[#All],5,FALSE)</f>
        <v>179.77</v>
      </c>
      <c r="R1637">
        <f>VLOOKUP(Table7[[#This Row],[Product_ID]],Table4_2[#All],6,FALSE)</f>
        <v>305</v>
      </c>
      <c r="S1637" t="s">
        <v>1757</v>
      </c>
      <c r="T1637" t="str">
        <f>VLOOKUP(Table7[[#This Row],[Store_ID]],Table5[#All],2,FALSE)</f>
        <v>Martinez, Adkins and Johnson</v>
      </c>
      <c r="U1637" t="str">
        <f>VLOOKUP(Table7[[#This Row],[Store_ID]],Table5[#All],3,FALSE)</f>
        <v>North</v>
      </c>
      <c r="V1637" t="str">
        <f>VLOOKUP(Table7[[#This Row],[Store_ID]],Table5[#All],4,FALSE)</f>
        <v>Danielmouth</v>
      </c>
      <c r="W1637" t="str">
        <f>VLOOKUP(Table7[[#This Row],[Store_ID]],Table5[#All],5,FALSE)</f>
        <v>Flagship</v>
      </c>
      <c r="X1637">
        <v>1</v>
      </c>
      <c r="Y1637">
        <v>339.7</v>
      </c>
      <c r="Z1637">
        <v>0.1</v>
      </c>
      <c r="AA1637" t="s">
        <v>1824</v>
      </c>
      <c r="AB1637">
        <v>305.73</v>
      </c>
    </row>
    <row r="1638" spans="1:28" x14ac:dyDescent="0.25">
      <c r="A1638" t="s">
        <v>3462</v>
      </c>
      <c r="B1638" s="2">
        <v>45912</v>
      </c>
      <c r="C1638" t="s">
        <v>185</v>
      </c>
      <c r="D1638" t="str">
        <f>VLOOKUP(Table7[[#This Row],[Customer_ID]],Table1[#All],2,FALSE)</f>
        <v>April Mullins</v>
      </c>
      <c r="E1638">
        <f t="shared" si="76"/>
        <v>12</v>
      </c>
      <c r="F1638">
        <f t="shared" si="77"/>
        <v>9</v>
      </c>
      <c r="G1638">
        <f t="shared" si="78"/>
        <v>2025</v>
      </c>
      <c r="H1638">
        <f>VLOOKUP(Table7[[#This Row],[Customer_ID]],Table1[#All],3,FALSE)</f>
        <v>54</v>
      </c>
      <c r="I1638" t="str">
        <f>VLOOKUP(Table7[[#This Row],[Customer_ID]],Table1[#All],4,FALSE)</f>
        <v>Male</v>
      </c>
      <c r="J1638" t="str">
        <f>VLOOKUP(Table7[[#This Row],[Customer_ID]],Table1[#All],5,FALSE)</f>
        <v>Dawsonbury</v>
      </c>
      <c r="K1638" t="str">
        <f>VLOOKUP(Table7[[#This Row],[Customer_ID]],Table1[#All],6,FALSE)</f>
        <v>North Carolina</v>
      </c>
      <c r="L1638" t="str">
        <f>VLOOKUP(Table7[[#This Row],[Customer_ID]],Table1[#All],7,FALSE)</f>
        <v>USA</v>
      </c>
      <c r="M1638" t="str">
        <f>VLOOKUP(Table7[[#This Row],[Customer_ID]],Table1[#All],8,FALSE)</f>
        <v>Platinum</v>
      </c>
      <c r="N1638" t="s">
        <v>1684</v>
      </c>
      <c r="O1638" t="str">
        <f>VLOOKUP(Table7[[#This Row],[Product_ID]],Table4_2[#All],3,FALSE)</f>
        <v>Home</v>
      </c>
      <c r="P1638" t="str">
        <f>VLOOKUP(Table7[[#This Row],[Product_ID]],Table4_2[#All],4,FALSE)</f>
        <v>Furniture</v>
      </c>
      <c r="Q1638">
        <f>VLOOKUP(Table7[[#This Row],[Product_ID]],Table4_2[#All],5,FALSE)</f>
        <v>243.7</v>
      </c>
      <c r="R1638">
        <f>VLOOKUP(Table7[[#This Row],[Product_ID]],Table4_2[#All],6,FALSE)</f>
        <v>130</v>
      </c>
      <c r="S1638" t="s">
        <v>1797</v>
      </c>
      <c r="T1638" t="str">
        <f>VLOOKUP(Table7[[#This Row],[Store_ID]],Table5[#All],2,FALSE)</f>
        <v>Gardner, Humphrey and Contreras</v>
      </c>
      <c r="U1638" t="str">
        <f>VLOOKUP(Table7[[#This Row],[Store_ID]],Table5[#All],3,FALSE)</f>
        <v>East</v>
      </c>
      <c r="V1638" t="str">
        <f>VLOOKUP(Table7[[#This Row],[Store_ID]],Table5[#All],4,FALSE)</f>
        <v>Johnsonville</v>
      </c>
      <c r="W1638" t="str">
        <f>VLOOKUP(Table7[[#This Row],[Store_ID]],Table5[#All],5,FALSE)</f>
        <v>Flagship</v>
      </c>
      <c r="X1638">
        <v>4</v>
      </c>
      <c r="Y1638">
        <v>463.16</v>
      </c>
      <c r="Z1638">
        <v>0.27</v>
      </c>
      <c r="AA1638" t="s">
        <v>1826</v>
      </c>
      <c r="AB1638">
        <v>1352.4272000000001</v>
      </c>
    </row>
    <row r="1639" spans="1:28" x14ac:dyDescent="0.25">
      <c r="A1639" t="s">
        <v>3463</v>
      </c>
      <c r="B1639" s="2">
        <v>45709</v>
      </c>
      <c r="C1639" t="s">
        <v>378</v>
      </c>
      <c r="D1639" t="str">
        <f>VLOOKUP(Table7[[#This Row],[Customer_ID]],Table1[#All],2,FALSE)</f>
        <v>Erica Carney</v>
      </c>
      <c r="E1639">
        <f t="shared" si="76"/>
        <v>21</v>
      </c>
      <c r="F1639">
        <f t="shared" si="77"/>
        <v>2</v>
      </c>
      <c r="G1639">
        <f t="shared" si="78"/>
        <v>2025</v>
      </c>
      <c r="H1639">
        <f>VLOOKUP(Table7[[#This Row],[Customer_ID]],Table1[#All],3,FALSE)</f>
        <v>62</v>
      </c>
      <c r="I1639" t="str">
        <f>VLOOKUP(Table7[[#This Row],[Customer_ID]],Table1[#All],4,FALSE)</f>
        <v>Female</v>
      </c>
      <c r="J1639" t="str">
        <f>VLOOKUP(Table7[[#This Row],[Customer_ID]],Table1[#All],5,FALSE)</f>
        <v>North Justin</v>
      </c>
      <c r="K1639" t="str">
        <f>VLOOKUP(Table7[[#This Row],[Customer_ID]],Table1[#All],6,FALSE)</f>
        <v>North Dakota</v>
      </c>
      <c r="L1639" t="str">
        <f>VLOOKUP(Table7[[#This Row],[Customer_ID]],Table1[#All],7,FALSE)</f>
        <v>USA</v>
      </c>
      <c r="M1639" t="str">
        <f>VLOOKUP(Table7[[#This Row],[Customer_ID]],Table1[#All],8,FALSE)</f>
        <v>Platinum</v>
      </c>
      <c r="N1639" t="s">
        <v>1555</v>
      </c>
      <c r="O1639" t="str">
        <f>VLOOKUP(Table7[[#This Row],[Product_ID]],Table4_2[#All],3,FALSE)</f>
        <v>Clothing</v>
      </c>
      <c r="P1639" t="str">
        <f>VLOOKUP(Table7[[#This Row],[Product_ID]],Table4_2[#All],4,FALSE)</f>
        <v>Accessories</v>
      </c>
      <c r="Q1639">
        <f>VLOOKUP(Table7[[#This Row],[Product_ID]],Table4_2[#All],5,FALSE)</f>
        <v>261</v>
      </c>
      <c r="R1639">
        <f>VLOOKUP(Table7[[#This Row],[Product_ID]],Table4_2[#All],6,FALSE)</f>
        <v>59</v>
      </c>
      <c r="S1639" t="s">
        <v>1789</v>
      </c>
      <c r="T1639" t="str">
        <f>VLOOKUP(Table7[[#This Row],[Store_ID]],Table5[#All],2,FALSE)</f>
        <v>Hill, Wagner and Ballard</v>
      </c>
      <c r="U1639" t="str">
        <f>VLOOKUP(Table7[[#This Row],[Store_ID]],Table5[#All],3,FALSE)</f>
        <v>East</v>
      </c>
      <c r="V1639" t="str">
        <f>VLOOKUP(Table7[[#This Row],[Store_ID]],Table5[#All],4,FALSE)</f>
        <v>East Davidville</v>
      </c>
      <c r="W1639" t="str">
        <f>VLOOKUP(Table7[[#This Row],[Store_ID]],Table5[#All],5,FALSE)</f>
        <v>Online</v>
      </c>
      <c r="X1639">
        <v>2</v>
      </c>
      <c r="Y1639">
        <v>824.91</v>
      </c>
      <c r="Z1639">
        <v>0.09</v>
      </c>
      <c r="AA1639" t="s">
        <v>1824</v>
      </c>
      <c r="AB1639">
        <v>1501.3362</v>
      </c>
    </row>
    <row r="1640" spans="1:28" x14ac:dyDescent="0.25">
      <c r="A1640" t="s">
        <v>3464</v>
      </c>
      <c r="B1640" s="2">
        <v>45520</v>
      </c>
      <c r="C1640" t="s">
        <v>258</v>
      </c>
      <c r="D1640" t="str">
        <f>VLOOKUP(Table7[[#This Row],[Customer_ID]],Table1[#All],2,FALSE)</f>
        <v>Eric Singh</v>
      </c>
      <c r="E1640">
        <f t="shared" si="76"/>
        <v>16</v>
      </c>
      <c r="F1640">
        <f t="shared" si="77"/>
        <v>8</v>
      </c>
      <c r="G1640">
        <f t="shared" si="78"/>
        <v>2024</v>
      </c>
      <c r="H1640">
        <f>VLOOKUP(Table7[[#This Row],[Customer_ID]],Table1[#All],3,FALSE)</f>
        <v>29</v>
      </c>
      <c r="I1640" t="str">
        <f>VLOOKUP(Table7[[#This Row],[Customer_ID]],Table1[#All],4,FALSE)</f>
        <v>Female</v>
      </c>
      <c r="J1640" t="str">
        <f>VLOOKUP(Table7[[#This Row],[Customer_ID]],Table1[#All],5,FALSE)</f>
        <v>Port Lisa</v>
      </c>
      <c r="K1640" t="str">
        <f>VLOOKUP(Table7[[#This Row],[Customer_ID]],Table1[#All],6,FALSE)</f>
        <v>New Mexico</v>
      </c>
      <c r="L1640" t="str">
        <f>VLOOKUP(Table7[[#This Row],[Customer_ID]],Table1[#All],7,FALSE)</f>
        <v>USA</v>
      </c>
      <c r="M1640" t="str">
        <f>VLOOKUP(Table7[[#This Row],[Customer_ID]],Table1[#All],8,FALSE)</f>
        <v>Gold</v>
      </c>
      <c r="N1640" t="s">
        <v>1555</v>
      </c>
      <c r="O1640" t="str">
        <f>VLOOKUP(Table7[[#This Row],[Product_ID]],Table4_2[#All],3,FALSE)</f>
        <v>Clothing</v>
      </c>
      <c r="P1640" t="str">
        <f>VLOOKUP(Table7[[#This Row],[Product_ID]],Table4_2[#All],4,FALSE)</f>
        <v>Accessories</v>
      </c>
      <c r="Q1640">
        <f>VLOOKUP(Table7[[#This Row],[Product_ID]],Table4_2[#All],5,FALSE)</f>
        <v>261</v>
      </c>
      <c r="R1640">
        <f>VLOOKUP(Table7[[#This Row],[Product_ID]],Table4_2[#All],6,FALSE)</f>
        <v>59</v>
      </c>
      <c r="S1640" t="s">
        <v>1761</v>
      </c>
      <c r="T1640" t="str">
        <f>VLOOKUP(Table7[[#This Row],[Store_ID]],Table5[#All],2,FALSE)</f>
        <v>Black-Horn</v>
      </c>
      <c r="U1640" t="str">
        <f>VLOOKUP(Table7[[#This Row],[Store_ID]],Table5[#All],3,FALSE)</f>
        <v>South</v>
      </c>
      <c r="V1640" t="str">
        <f>VLOOKUP(Table7[[#This Row],[Store_ID]],Table5[#All],4,FALSE)</f>
        <v>North Nancyview</v>
      </c>
      <c r="W1640" t="str">
        <f>VLOOKUP(Table7[[#This Row],[Store_ID]],Table5[#All],5,FALSE)</f>
        <v>Outlet</v>
      </c>
      <c r="X1640">
        <v>4</v>
      </c>
      <c r="Y1640">
        <v>796.89</v>
      </c>
      <c r="Z1640">
        <v>0.17</v>
      </c>
      <c r="AA1640" t="s">
        <v>1824</v>
      </c>
      <c r="AB1640">
        <v>2645.6747999999998</v>
      </c>
    </row>
    <row r="1641" spans="1:28" x14ac:dyDescent="0.25">
      <c r="A1641" t="s">
        <v>3465</v>
      </c>
      <c r="B1641" s="2">
        <v>45478</v>
      </c>
      <c r="C1641" t="s">
        <v>770</v>
      </c>
      <c r="D1641" t="str">
        <f>VLOOKUP(Table7[[#This Row],[Customer_ID]],Table1[#All],2,FALSE)</f>
        <v>William Hull</v>
      </c>
      <c r="E1641">
        <f t="shared" si="76"/>
        <v>5</v>
      </c>
      <c r="F1641">
        <f t="shared" si="77"/>
        <v>7</v>
      </c>
      <c r="G1641">
        <f t="shared" si="78"/>
        <v>2024</v>
      </c>
      <c r="H1641">
        <f>VLOOKUP(Table7[[#This Row],[Customer_ID]],Table1[#All],3,FALSE)</f>
        <v>59</v>
      </c>
      <c r="I1641" t="str">
        <f>VLOOKUP(Table7[[#This Row],[Customer_ID]],Table1[#All],4,FALSE)</f>
        <v>Female</v>
      </c>
      <c r="J1641" t="str">
        <f>VLOOKUP(Table7[[#This Row],[Customer_ID]],Table1[#All],5,FALSE)</f>
        <v>Heathfort</v>
      </c>
      <c r="K1641" t="str">
        <f>VLOOKUP(Table7[[#This Row],[Customer_ID]],Table1[#All],6,FALSE)</f>
        <v>Michigan</v>
      </c>
      <c r="L1641" t="str">
        <f>VLOOKUP(Table7[[#This Row],[Customer_ID]],Table1[#All],7,FALSE)</f>
        <v>USA</v>
      </c>
      <c r="M1641" t="str">
        <f>VLOOKUP(Table7[[#This Row],[Customer_ID]],Table1[#All],8,FALSE)</f>
        <v>Platinum</v>
      </c>
      <c r="N1641" t="s">
        <v>1600</v>
      </c>
      <c r="O1641" t="str">
        <f>VLOOKUP(Table7[[#This Row],[Product_ID]],Table4_2[#All],3,FALSE)</f>
        <v>Electronics</v>
      </c>
      <c r="P1641" t="str">
        <f>VLOOKUP(Table7[[#This Row],[Product_ID]],Table4_2[#All],4,FALSE)</f>
        <v>Audio</v>
      </c>
      <c r="Q1641">
        <f>VLOOKUP(Table7[[#This Row],[Product_ID]],Table4_2[#All],5,FALSE)</f>
        <v>322.41000000000003</v>
      </c>
      <c r="R1641">
        <f>VLOOKUP(Table7[[#This Row],[Product_ID]],Table4_2[#All],6,FALSE)</f>
        <v>213</v>
      </c>
      <c r="S1641" t="s">
        <v>1807</v>
      </c>
      <c r="T1641" t="str">
        <f>VLOOKUP(Table7[[#This Row],[Store_ID]],Table5[#All],2,FALSE)</f>
        <v>Holloway Ltd</v>
      </c>
      <c r="U1641" t="str">
        <f>VLOOKUP(Table7[[#This Row],[Store_ID]],Table5[#All],3,FALSE)</f>
        <v>North</v>
      </c>
      <c r="V1641" t="str">
        <f>VLOOKUP(Table7[[#This Row],[Store_ID]],Table5[#All],4,FALSE)</f>
        <v>Bensonhaven</v>
      </c>
      <c r="W1641" t="str">
        <f>VLOOKUP(Table7[[#This Row],[Store_ID]],Table5[#All],5,FALSE)</f>
        <v>Flagship</v>
      </c>
      <c r="X1641">
        <v>3</v>
      </c>
      <c r="Y1641">
        <v>543.92999999999995</v>
      </c>
      <c r="Z1641">
        <v>0.3</v>
      </c>
      <c r="AA1641" t="s">
        <v>1829</v>
      </c>
      <c r="AB1641">
        <v>1142.2529999999999</v>
      </c>
    </row>
    <row r="1642" spans="1:28" x14ac:dyDescent="0.25">
      <c r="A1642" t="s">
        <v>3466</v>
      </c>
      <c r="B1642" s="2">
        <v>45496</v>
      </c>
      <c r="C1642" t="s">
        <v>574</v>
      </c>
      <c r="D1642" t="str">
        <f>VLOOKUP(Table7[[#This Row],[Customer_ID]],Table1[#All],2,FALSE)</f>
        <v>Teresa Stokes</v>
      </c>
      <c r="E1642">
        <f t="shared" si="76"/>
        <v>23</v>
      </c>
      <c r="F1642">
        <f t="shared" si="77"/>
        <v>7</v>
      </c>
      <c r="G1642">
        <f t="shared" si="78"/>
        <v>2024</v>
      </c>
      <c r="H1642">
        <f>VLOOKUP(Table7[[#This Row],[Customer_ID]],Table1[#All],3,FALSE)</f>
        <v>41</v>
      </c>
      <c r="I1642" t="str">
        <f>VLOOKUP(Table7[[#This Row],[Customer_ID]],Table1[#All],4,FALSE)</f>
        <v>Female</v>
      </c>
      <c r="J1642" t="str">
        <f>VLOOKUP(Table7[[#This Row],[Customer_ID]],Table1[#All],5,FALSE)</f>
        <v>New William</v>
      </c>
      <c r="K1642" t="str">
        <f>VLOOKUP(Table7[[#This Row],[Customer_ID]],Table1[#All],6,FALSE)</f>
        <v>Iowa</v>
      </c>
      <c r="L1642" t="str">
        <f>VLOOKUP(Table7[[#This Row],[Customer_ID]],Table1[#All],7,FALSE)</f>
        <v>usa</v>
      </c>
      <c r="M1642" t="str">
        <f>VLOOKUP(Table7[[#This Row],[Customer_ID]],Table1[#All],8,FALSE)</f>
        <v>Platinum</v>
      </c>
      <c r="N1642" t="s">
        <v>1576</v>
      </c>
      <c r="O1642" t="str">
        <f>VLOOKUP(Table7[[#This Row],[Product_ID]],Table4_2[#All],3,FALSE)</f>
        <v>Home</v>
      </c>
      <c r="P1642" t="str">
        <f>VLOOKUP(Table7[[#This Row],[Product_ID]],Table4_2[#All],4,FALSE)</f>
        <v>Decor</v>
      </c>
      <c r="Q1642">
        <f>VLOOKUP(Table7[[#This Row],[Product_ID]],Table4_2[#All],5,FALSE)</f>
        <v>48.01</v>
      </c>
      <c r="R1642">
        <f>VLOOKUP(Table7[[#This Row],[Product_ID]],Table4_2[#All],6,FALSE)</f>
        <v>439</v>
      </c>
      <c r="S1642" t="s">
        <v>1779</v>
      </c>
      <c r="T1642" t="str">
        <f>VLOOKUP(Table7[[#This Row],[Store_ID]],Table5[#All],2,FALSE)</f>
        <v>Martinez-Mullins</v>
      </c>
      <c r="U1642" t="str">
        <f>VLOOKUP(Table7[[#This Row],[Store_ID]],Table5[#All],3,FALSE)</f>
        <v>South</v>
      </c>
      <c r="V1642" t="str">
        <f>VLOOKUP(Table7[[#This Row],[Store_ID]],Table5[#All],4,FALSE)</f>
        <v>Williamsfurt</v>
      </c>
      <c r="W1642" t="str">
        <f>VLOOKUP(Table7[[#This Row],[Store_ID]],Table5[#All],5,FALSE)</f>
        <v>Online</v>
      </c>
      <c r="X1642">
        <v>2</v>
      </c>
      <c r="Y1642">
        <v>44.65</v>
      </c>
      <c r="Z1642">
        <v>0.03</v>
      </c>
      <c r="AA1642" t="s">
        <v>1826</v>
      </c>
      <c r="AB1642">
        <v>86.620999999999995</v>
      </c>
    </row>
    <row r="1643" spans="1:28" x14ac:dyDescent="0.25">
      <c r="A1643" t="s">
        <v>3467</v>
      </c>
      <c r="B1643" s="2">
        <v>45742</v>
      </c>
      <c r="C1643" t="s">
        <v>800</v>
      </c>
      <c r="D1643" t="str">
        <f>VLOOKUP(Table7[[#This Row],[Customer_ID]],Table1[#All],2,FALSE)</f>
        <v>Veronica Newman</v>
      </c>
      <c r="E1643">
        <f t="shared" si="76"/>
        <v>26</v>
      </c>
      <c r="F1643">
        <f t="shared" si="77"/>
        <v>3</v>
      </c>
      <c r="G1643">
        <f t="shared" si="78"/>
        <v>2025</v>
      </c>
      <c r="H1643">
        <f>VLOOKUP(Table7[[#This Row],[Customer_ID]],Table1[#All],3,FALSE)</f>
        <v>48</v>
      </c>
      <c r="I1643" t="str">
        <f>VLOOKUP(Table7[[#This Row],[Customer_ID]],Table1[#All],4,FALSE)</f>
        <v>Male</v>
      </c>
      <c r="J1643" t="str">
        <f>VLOOKUP(Table7[[#This Row],[Customer_ID]],Table1[#All],5,FALSE)</f>
        <v>New Daniel</v>
      </c>
      <c r="K1643" t="str">
        <f>VLOOKUP(Table7[[#This Row],[Customer_ID]],Table1[#All],6,FALSE)</f>
        <v>Delaware</v>
      </c>
      <c r="L1643" t="str">
        <f>VLOOKUP(Table7[[#This Row],[Customer_ID]],Table1[#All],7,FALSE)</f>
        <v>USA</v>
      </c>
      <c r="M1643" t="str">
        <f>VLOOKUP(Table7[[#This Row],[Customer_ID]],Table1[#All],8,FALSE)</f>
        <v>Platinum</v>
      </c>
      <c r="N1643" t="s">
        <v>1660</v>
      </c>
      <c r="O1643" t="str">
        <f>VLOOKUP(Table7[[#This Row],[Product_ID]],Table4_2[#All],3,FALSE)</f>
        <v>Home</v>
      </c>
      <c r="P1643" t="str">
        <f>VLOOKUP(Table7[[#This Row],[Product_ID]],Table4_2[#All],4,FALSE)</f>
        <v>Decor</v>
      </c>
      <c r="Q1643">
        <f>VLOOKUP(Table7[[#This Row],[Product_ID]],Table4_2[#All],5,FALSE)</f>
        <v>461.47</v>
      </c>
      <c r="R1643">
        <f>VLOOKUP(Table7[[#This Row],[Product_ID]],Table4_2[#All],6,FALSE)</f>
        <v>190</v>
      </c>
      <c r="S1643" t="s">
        <v>1752</v>
      </c>
      <c r="T1643" t="str">
        <f>VLOOKUP(Table7[[#This Row],[Store_ID]],Table5[#All],2,FALSE)</f>
        <v>Rivera-Warner</v>
      </c>
      <c r="U1643" t="str">
        <f>VLOOKUP(Table7[[#This Row],[Store_ID]],Table5[#All],3,FALSE)</f>
        <v>East</v>
      </c>
      <c r="V1643" t="str">
        <f>VLOOKUP(Table7[[#This Row],[Store_ID]],Table5[#All],4,FALSE)</f>
        <v>Washingtonfurt</v>
      </c>
      <c r="W1643" t="str">
        <f>VLOOKUP(Table7[[#This Row],[Store_ID]],Table5[#All],5,FALSE)</f>
        <v>Flagship</v>
      </c>
      <c r="X1643">
        <v>4</v>
      </c>
      <c r="Y1643">
        <v>827.39</v>
      </c>
      <c r="Z1643">
        <v>0.06</v>
      </c>
      <c r="AA1643" t="s">
        <v>1829</v>
      </c>
      <c r="AB1643">
        <v>3110.9863999999998</v>
      </c>
    </row>
    <row r="1644" spans="1:28" x14ac:dyDescent="0.25">
      <c r="A1644" t="s">
        <v>3468</v>
      </c>
      <c r="B1644" s="2">
        <v>45301</v>
      </c>
      <c r="C1644" t="s">
        <v>972</v>
      </c>
      <c r="D1644" t="str">
        <f>VLOOKUP(Table7[[#This Row],[Customer_ID]],Table1[#All],2,FALSE)</f>
        <v>Jennifer Zamora</v>
      </c>
      <c r="E1644">
        <f t="shared" si="76"/>
        <v>10</v>
      </c>
      <c r="F1644">
        <f t="shared" si="77"/>
        <v>1</v>
      </c>
      <c r="G1644">
        <f t="shared" si="78"/>
        <v>2024</v>
      </c>
      <c r="H1644">
        <f>VLOOKUP(Table7[[#This Row],[Customer_ID]],Table1[#All],3,FALSE)</f>
        <v>60</v>
      </c>
      <c r="I1644" t="str">
        <f>VLOOKUP(Table7[[#This Row],[Customer_ID]],Table1[#All],4,FALSE)</f>
        <v>Female</v>
      </c>
      <c r="J1644" t="str">
        <f>VLOOKUP(Table7[[#This Row],[Customer_ID]],Table1[#All],5,FALSE)</f>
        <v>Sarahland</v>
      </c>
      <c r="K1644" t="str">
        <f>VLOOKUP(Table7[[#This Row],[Customer_ID]],Table1[#All],6,FALSE)</f>
        <v>Iowa</v>
      </c>
      <c r="L1644" t="str">
        <f>VLOOKUP(Table7[[#This Row],[Customer_ID]],Table1[#All],7,FALSE)</f>
        <v>USA</v>
      </c>
      <c r="M1644" t="str">
        <f>VLOOKUP(Table7[[#This Row],[Customer_ID]],Table1[#All],8,FALSE)</f>
        <v>Gold</v>
      </c>
      <c r="N1644" t="s">
        <v>1576</v>
      </c>
      <c r="O1644" t="str">
        <f>VLOOKUP(Table7[[#This Row],[Product_ID]],Table4_2[#All],3,FALSE)</f>
        <v>Home</v>
      </c>
      <c r="P1644" t="str">
        <f>VLOOKUP(Table7[[#This Row],[Product_ID]],Table4_2[#All],4,FALSE)</f>
        <v>Decor</v>
      </c>
      <c r="Q1644">
        <f>VLOOKUP(Table7[[#This Row],[Product_ID]],Table4_2[#All],5,FALSE)</f>
        <v>48.01</v>
      </c>
      <c r="R1644">
        <f>VLOOKUP(Table7[[#This Row],[Product_ID]],Table4_2[#All],6,FALSE)</f>
        <v>439</v>
      </c>
      <c r="S1644" t="s">
        <v>1794</v>
      </c>
      <c r="T1644" t="str">
        <f>VLOOKUP(Table7[[#This Row],[Store_ID]],Table5[#All],2,FALSE)</f>
        <v>Thomas, Bridges and Harris</v>
      </c>
      <c r="U1644" t="str">
        <f>VLOOKUP(Table7[[#This Row],[Store_ID]],Table5[#All],3,FALSE)</f>
        <v>North</v>
      </c>
      <c r="V1644" t="str">
        <f>VLOOKUP(Table7[[#This Row],[Store_ID]],Table5[#All],4,FALSE)</f>
        <v>Sabrinatown</v>
      </c>
      <c r="W1644" t="str">
        <f>VLOOKUP(Table7[[#This Row],[Store_ID]],Table5[#All],5,FALSE)</f>
        <v>Online</v>
      </c>
      <c r="X1644">
        <v>2</v>
      </c>
      <c r="Y1644">
        <v>403.2</v>
      </c>
      <c r="Z1644">
        <v>0.21</v>
      </c>
      <c r="AA1644" t="s">
        <v>1826</v>
      </c>
      <c r="AB1644">
        <v>637.05600000000004</v>
      </c>
    </row>
    <row r="1645" spans="1:28" x14ac:dyDescent="0.25">
      <c r="A1645" t="s">
        <v>3469</v>
      </c>
      <c r="B1645" s="2">
        <v>45547</v>
      </c>
      <c r="C1645" t="s">
        <v>78</v>
      </c>
      <c r="D1645" t="str">
        <f>VLOOKUP(Table7[[#This Row],[Customer_ID]],Table1[#All],2,FALSE)</f>
        <v>Adam Cruz</v>
      </c>
      <c r="E1645">
        <f t="shared" si="76"/>
        <v>12</v>
      </c>
      <c r="F1645">
        <f t="shared" si="77"/>
        <v>9</v>
      </c>
      <c r="G1645">
        <f t="shared" si="78"/>
        <v>2024</v>
      </c>
      <c r="H1645">
        <f>VLOOKUP(Table7[[#This Row],[Customer_ID]],Table1[#All],3,FALSE)</f>
        <v>60</v>
      </c>
      <c r="I1645" t="str">
        <f>VLOOKUP(Table7[[#This Row],[Customer_ID]],Table1[#All],4,FALSE)</f>
        <v>Female</v>
      </c>
      <c r="J1645" t="str">
        <f>VLOOKUP(Table7[[#This Row],[Customer_ID]],Table1[#All],5,FALSE)</f>
        <v>Brandonville</v>
      </c>
      <c r="K1645" t="str">
        <f>VLOOKUP(Table7[[#This Row],[Customer_ID]],Table1[#All],6,FALSE)</f>
        <v>Georgia</v>
      </c>
      <c r="L1645" t="str">
        <f>VLOOKUP(Table7[[#This Row],[Customer_ID]],Table1[#All],7,FALSE)</f>
        <v>USA</v>
      </c>
      <c r="M1645" t="str">
        <f>VLOOKUP(Table7[[#This Row],[Customer_ID]],Table1[#All],8,FALSE)</f>
        <v>Platinum</v>
      </c>
      <c r="N1645" t="s">
        <v>1720</v>
      </c>
      <c r="O1645" t="str">
        <f>VLOOKUP(Table7[[#This Row],[Product_ID]],Table4_2[#All],3,FALSE)</f>
        <v>Home</v>
      </c>
      <c r="P1645" t="str">
        <f>VLOOKUP(Table7[[#This Row],[Product_ID]],Table4_2[#All],4,FALSE)</f>
        <v>Kitchen</v>
      </c>
      <c r="Q1645">
        <f>VLOOKUP(Table7[[#This Row],[Product_ID]],Table4_2[#All],5,FALSE)</f>
        <v>176.07</v>
      </c>
      <c r="R1645">
        <f>VLOOKUP(Table7[[#This Row],[Product_ID]],Table4_2[#All],6,FALSE)</f>
        <v>82</v>
      </c>
      <c r="S1645" t="s">
        <v>1797</v>
      </c>
      <c r="T1645" t="str">
        <f>VLOOKUP(Table7[[#This Row],[Store_ID]],Table5[#All],2,FALSE)</f>
        <v>Gardner, Humphrey and Contreras</v>
      </c>
      <c r="U1645" t="str">
        <f>VLOOKUP(Table7[[#This Row],[Store_ID]],Table5[#All],3,FALSE)</f>
        <v>East</v>
      </c>
      <c r="V1645" t="str">
        <f>VLOOKUP(Table7[[#This Row],[Store_ID]],Table5[#All],4,FALSE)</f>
        <v>Johnsonville</v>
      </c>
      <c r="W1645" t="str">
        <f>VLOOKUP(Table7[[#This Row],[Store_ID]],Table5[#All],5,FALSE)</f>
        <v>Flagship</v>
      </c>
      <c r="X1645">
        <v>4</v>
      </c>
      <c r="Y1645">
        <v>292.31</v>
      </c>
      <c r="Z1645">
        <v>0.27</v>
      </c>
      <c r="AA1645" t="s">
        <v>1826</v>
      </c>
      <c r="AB1645">
        <v>853.54520000000002</v>
      </c>
    </row>
    <row r="1646" spans="1:28" x14ac:dyDescent="0.25">
      <c r="A1646" t="s">
        <v>3470</v>
      </c>
      <c r="B1646" s="2">
        <v>45806</v>
      </c>
      <c r="C1646" t="s">
        <v>1513</v>
      </c>
      <c r="D1646" t="str">
        <f>VLOOKUP(Table7[[#This Row],[Customer_ID]],Table1[#All],2,FALSE)</f>
        <v>Darrell Miller</v>
      </c>
      <c r="E1646">
        <f t="shared" si="76"/>
        <v>29</v>
      </c>
      <c r="F1646">
        <f t="shared" si="77"/>
        <v>5</v>
      </c>
      <c r="G1646">
        <f t="shared" si="78"/>
        <v>2025</v>
      </c>
      <c r="H1646">
        <f>VLOOKUP(Table7[[#This Row],[Customer_ID]],Table1[#All],3,FALSE)</f>
        <v>59</v>
      </c>
      <c r="I1646" t="str">
        <f>VLOOKUP(Table7[[#This Row],[Customer_ID]],Table1[#All],4,FALSE)</f>
        <v>Female</v>
      </c>
      <c r="J1646" t="str">
        <f>VLOOKUP(Table7[[#This Row],[Customer_ID]],Table1[#All],5,FALSE)</f>
        <v>Port Carol</v>
      </c>
      <c r="K1646" t="str">
        <f>VLOOKUP(Table7[[#This Row],[Customer_ID]],Table1[#All],6,FALSE)</f>
        <v>Florida</v>
      </c>
      <c r="L1646" t="str">
        <f>VLOOKUP(Table7[[#This Row],[Customer_ID]],Table1[#All],7,FALSE)</f>
        <v>USA</v>
      </c>
      <c r="M1646" t="str">
        <f>VLOOKUP(Table7[[#This Row],[Customer_ID]],Table1[#All],8,FALSE)</f>
        <v>Platinum</v>
      </c>
      <c r="N1646" t="s">
        <v>1549</v>
      </c>
      <c r="O1646" t="str">
        <f>VLOOKUP(Table7[[#This Row],[Product_ID]],Table4_2[#All],3,FALSE)</f>
        <v>Clothing</v>
      </c>
      <c r="P1646" t="str">
        <f>VLOOKUP(Table7[[#This Row],[Product_ID]],Table4_2[#All],4,FALSE)</f>
        <v>Outerwear</v>
      </c>
      <c r="Q1646">
        <f>VLOOKUP(Table7[[#This Row],[Product_ID]],Table4_2[#All],5,FALSE)</f>
        <v>265.73266666666666</v>
      </c>
      <c r="R1646">
        <f>VLOOKUP(Table7[[#This Row],[Product_ID]],Table4_2[#All],6,FALSE)</f>
        <v>352</v>
      </c>
      <c r="S1646" t="s">
        <v>1789</v>
      </c>
      <c r="T1646" t="str">
        <f>VLOOKUP(Table7[[#This Row],[Store_ID]],Table5[#All],2,FALSE)</f>
        <v>Hill, Wagner and Ballard</v>
      </c>
      <c r="U1646" t="str">
        <f>VLOOKUP(Table7[[#This Row],[Store_ID]],Table5[#All],3,FALSE)</f>
        <v>East</v>
      </c>
      <c r="V1646" t="str">
        <f>VLOOKUP(Table7[[#This Row],[Store_ID]],Table5[#All],4,FALSE)</f>
        <v>East Davidville</v>
      </c>
      <c r="W1646" t="str">
        <f>VLOOKUP(Table7[[#This Row],[Store_ID]],Table5[#All],5,FALSE)</f>
        <v>Online</v>
      </c>
      <c r="X1646">
        <v>1</v>
      </c>
      <c r="Y1646">
        <v>948.33</v>
      </c>
      <c r="Z1646">
        <v>0.11</v>
      </c>
      <c r="AA1646" t="s">
        <v>1824</v>
      </c>
      <c r="AB1646">
        <v>844.01370000000009</v>
      </c>
    </row>
    <row r="1647" spans="1:28" x14ac:dyDescent="0.25">
      <c r="A1647" t="s">
        <v>3471</v>
      </c>
      <c r="B1647" s="2">
        <v>45294</v>
      </c>
      <c r="C1647" t="s">
        <v>1077</v>
      </c>
      <c r="D1647" t="str">
        <f>VLOOKUP(Table7[[#This Row],[Customer_ID]],Table1[#All],2,FALSE)</f>
        <v>Ryan Moore</v>
      </c>
      <c r="E1647">
        <f t="shared" si="76"/>
        <v>3</v>
      </c>
      <c r="F1647">
        <f t="shared" si="77"/>
        <v>1</v>
      </c>
      <c r="G1647">
        <f t="shared" si="78"/>
        <v>2024</v>
      </c>
      <c r="H1647">
        <f>VLOOKUP(Table7[[#This Row],[Customer_ID]],Table1[#All],3,FALSE)</f>
        <v>38</v>
      </c>
      <c r="I1647" t="str">
        <f>VLOOKUP(Table7[[#This Row],[Customer_ID]],Table1[#All],4,FALSE)</f>
        <v>Male</v>
      </c>
      <c r="J1647" t="str">
        <f>VLOOKUP(Table7[[#This Row],[Customer_ID]],Table1[#All],5,FALSE)</f>
        <v>Cartershire</v>
      </c>
      <c r="K1647" t="str">
        <f>VLOOKUP(Table7[[#This Row],[Customer_ID]],Table1[#All],6,FALSE)</f>
        <v>Virginia</v>
      </c>
      <c r="L1647" t="str">
        <f>VLOOKUP(Table7[[#This Row],[Customer_ID]],Table1[#All],7,FALSE)</f>
        <v>USA</v>
      </c>
      <c r="M1647" t="str">
        <f>VLOOKUP(Table7[[#This Row],[Customer_ID]],Table1[#All],8,FALSE)</f>
        <v>Bronze</v>
      </c>
      <c r="N1647" t="s">
        <v>1626</v>
      </c>
      <c r="O1647" t="str">
        <f>VLOOKUP(Table7[[#This Row],[Product_ID]],Table4_2[#All],3,FALSE)</f>
        <v>Electronics</v>
      </c>
      <c r="P1647" t="str">
        <f>VLOOKUP(Table7[[#This Row],[Product_ID]],Table4_2[#All],4,FALSE)</f>
        <v>Mobile</v>
      </c>
      <c r="Q1647">
        <f>VLOOKUP(Table7[[#This Row],[Product_ID]],Table4_2[#All],5,FALSE)</f>
        <v>326.06</v>
      </c>
      <c r="R1647">
        <f>VLOOKUP(Table7[[#This Row],[Product_ID]],Table4_2[#All],6,FALSE)</f>
        <v>301</v>
      </c>
      <c r="S1647" t="s">
        <v>1773</v>
      </c>
      <c r="T1647" t="str">
        <f>VLOOKUP(Table7[[#This Row],[Store_ID]],Table5[#All],2,FALSE)</f>
        <v>Gray Ltd</v>
      </c>
      <c r="U1647" t="str">
        <f>VLOOKUP(Table7[[#This Row],[Store_ID]],Table5[#All],3,FALSE)</f>
        <v>North</v>
      </c>
      <c r="V1647" t="str">
        <f>VLOOKUP(Table7[[#This Row],[Store_ID]],Table5[#All],4,FALSE)</f>
        <v>New Michaelchester</v>
      </c>
      <c r="W1647" t="str">
        <f>VLOOKUP(Table7[[#This Row],[Store_ID]],Table5[#All],5,FALSE)</f>
        <v>Outlet</v>
      </c>
      <c r="X1647">
        <v>1</v>
      </c>
      <c r="Y1647">
        <v>702.27</v>
      </c>
      <c r="Z1647">
        <v>0.17</v>
      </c>
      <c r="AA1647" t="s">
        <v>1829</v>
      </c>
      <c r="AB1647">
        <v>582.88409999999999</v>
      </c>
    </row>
    <row r="1648" spans="1:28" x14ac:dyDescent="0.25">
      <c r="A1648" t="s">
        <v>3472</v>
      </c>
      <c r="B1648" s="2">
        <v>45875</v>
      </c>
      <c r="C1648" t="s">
        <v>160</v>
      </c>
      <c r="D1648" t="str">
        <f>VLOOKUP(Table7[[#This Row],[Customer_ID]],Table1[#All],2,FALSE)</f>
        <v>James Gibbs</v>
      </c>
      <c r="E1648">
        <f t="shared" si="76"/>
        <v>6</v>
      </c>
      <c r="F1648">
        <f t="shared" si="77"/>
        <v>8</v>
      </c>
      <c r="G1648">
        <f t="shared" si="78"/>
        <v>2025</v>
      </c>
      <c r="H1648">
        <f>VLOOKUP(Table7[[#This Row],[Customer_ID]],Table1[#All],3,FALSE)</f>
        <v>21</v>
      </c>
      <c r="I1648" t="str">
        <f>VLOOKUP(Table7[[#This Row],[Customer_ID]],Table1[#All],4,FALSE)</f>
        <v>Male</v>
      </c>
      <c r="J1648" t="str">
        <f>VLOOKUP(Table7[[#This Row],[Customer_ID]],Table1[#All],5,FALSE)</f>
        <v>Mooneyshire</v>
      </c>
      <c r="K1648" t="str">
        <f>VLOOKUP(Table7[[#This Row],[Customer_ID]],Table1[#All],6,FALSE)</f>
        <v>Alaska</v>
      </c>
      <c r="L1648" t="str">
        <f>VLOOKUP(Table7[[#This Row],[Customer_ID]],Table1[#All],7,FALSE)</f>
        <v>USA</v>
      </c>
      <c r="M1648" t="str">
        <f>VLOOKUP(Table7[[#This Row],[Customer_ID]],Table1[#All],8,FALSE)</f>
        <v>Platinum</v>
      </c>
      <c r="N1648" t="s">
        <v>1608</v>
      </c>
      <c r="O1648" t="str">
        <f>VLOOKUP(Table7[[#This Row],[Product_ID]],Table4_2[#All],3,FALSE)</f>
        <v>Home</v>
      </c>
      <c r="P1648" t="str">
        <f>VLOOKUP(Table7[[#This Row],[Product_ID]],Table4_2[#All],4,FALSE)</f>
        <v>Kitchen</v>
      </c>
      <c r="Q1648">
        <f>VLOOKUP(Table7[[#This Row],[Product_ID]],Table4_2[#All],5,FALSE)</f>
        <v>19.52</v>
      </c>
      <c r="R1648">
        <f>VLOOKUP(Table7[[#This Row],[Product_ID]],Table4_2[#All],6,FALSE)</f>
        <v>57</v>
      </c>
      <c r="S1648" t="s">
        <v>1766</v>
      </c>
      <c r="T1648" t="str">
        <f>VLOOKUP(Table7[[#This Row],[Store_ID]],Table5[#All],2,FALSE)</f>
        <v>Johnson-Wright</v>
      </c>
      <c r="U1648" t="str">
        <f>VLOOKUP(Table7[[#This Row],[Store_ID]],Table5[#All],3,FALSE)</f>
        <v>North</v>
      </c>
      <c r="V1648" t="str">
        <f>VLOOKUP(Table7[[#This Row],[Store_ID]],Table5[#All],4,FALSE)</f>
        <v>Hoodberg</v>
      </c>
      <c r="W1648" t="str">
        <f>VLOOKUP(Table7[[#This Row],[Store_ID]],Table5[#All],5,FALSE)</f>
        <v>Outlet</v>
      </c>
      <c r="X1648">
        <v>2</v>
      </c>
      <c r="Y1648">
        <v>379.28</v>
      </c>
      <c r="Z1648">
        <v>0.26</v>
      </c>
      <c r="AA1648" t="s">
        <v>1824</v>
      </c>
      <c r="AB1648">
        <v>561.33439999999996</v>
      </c>
    </row>
    <row r="1649" spans="1:28" x14ac:dyDescent="0.25">
      <c r="A1649" t="s">
        <v>3473</v>
      </c>
      <c r="B1649" s="2">
        <v>45669</v>
      </c>
      <c r="C1649" t="s">
        <v>452</v>
      </c>
      <c r="D1649" t="str">
        <f>VLOOKUP(Table7[[#This Row],[Customer_ID]],Table1[#All],2,FALSE)</f>
        <v>Miguel Reynolds</v>
      </c>
      <c r="E1649">
        <f t="shared" si="76"/>
        <v>12</v>
      </c>
      <c r="F1649">
        <f t="shared" si="77"/>
        <v>1</v>
      </c>
      <c r="G1649">
        <f t="shared" si="78"/>
        <v>2025</v>
      </c>
      <c r="H1649">
        <f>VLOOKUP(Table7[[#This Row],[Customer_ID]],Table1[#All],3,FALSE)</f>
        <v>57</v>
      </c>
      <c r="I1649" t="str">
        <f>VLOOKUP(Table7[[#This Row],[Customer_ID]],Table1[#All],4,FALSE)</f>
        <v>Female</v>
      </c>
      <c r="J1649" t="str">
        <f>VLOOKUP(Table7[[#This Row],[Customer_ID]],Table1[#All],5,FALSE)</f>
        <v>Taylorberg</v>
      </c>
      <c r="K1649" t="str">
        <f>VLOOKUP(Table7[[#This Row],[Customer_ID]],Table1[#All],6,FALSE)</f>
        <v>Ohio</v>
      </c>
      <c r="L1649" t="str">
        <f>VLOOKUP(Table7[[#This Row],[Customer_ID]],Table1[#All],7,FALSE)</f>
        <v>USA</v>
      </c>
      <c r="M1649" t="str">
        <f>VLOOKUP(Table7[[#This Row],[Customer_ID]],Table1[#All],8,FALSE)</f>
        <v>Gold</v>
      </c>
      <c r="N1649" t="s">
        <v>1642</v>
      </c>
      <c r="O1649" t="str">
        <f>VLOOKUP(Table7[[#This Row],[Product_ID]],Table4_2[#All],3,FALSE)</f>
        <v>Beauty</v>
      </c>
      <c r="P1649" t="str">
        <f>VLOOKUP(Table7[[#This Row],[Product_ID]],Table4_2[#All],4,FALSE)</f>
        <v>Makeup</v>
      </c>
      <c r="Q1649">
        <f>VLOOKUP(Table7[[#This Row],[Product_ID]],Table4_2[#All],5,FALSE)</f>
        <v>250.41615384615383</v>
      </c>
      <c r="R1649">
        <f>VLOOKUP(Table7[[#This Row],[Product_ID]],Table4_2[#All],6,FALSE)</f>
        <v>431</v>
      </c>
      <c r="S1649" t="s">
        <v>1752</v>
      </c>
      <c r="T1649" t="str">
        <f>VLOOKUP(Table7[[#This Row],[Store_ID]],Table5[#All],2,FALSE)</f>
        <v>Rivera-Warner</v>
      </c>
      <c r="U1649" t="str">
        <f>VLOOKUP(Table7[[#This Row],[Store_ID]],Table5[#All],3,FALSE)</f>
        <v>East</v>
      </c>
      <c r="V1649" t="str">
        <f>VLOOKUP(Table7[[#This Row],[Store_ID]],Table5[#All],4,FALSE)</f>
        <v>Washingtonfurt</v>
      </c>
      <c r="W1649" t="str">
        <f>VLOOKUP(Table7[[#This Row],[Store_ID]],Table5[#All],5,FALSE)</f>
        <v>Flagship</v>
      </c>
      <c r="X1649">
        <v>4</v>
      </c>
      <c r="Y1649">
        <v>92.35</v>
      </c>
      <c r="Z1649">
        <v>0.15</v>
      </c>
      <c r="AA1649" t="s">
        <v>1824</v>
      </c>
      <c r="AB1649">
        <v>313.99</v>
      </c>
    </row>
    <row r="1650" spans="1:28" x14ac:dyDescent="0.25">
      <c r="A1650" t="s">
        <v>3474</v>
      </c>
      <c r="B1650" s="2">
        <v>45606</v>
      </c>
      <c r="C1650" t="s">
        <v>711</v>
      </c>
      <c r="D1650" t="str">
        <f>VLOOKUP(Table7[[#This Row],[Customer_ID]],Table1[#All],2,FALSE)</f>
        <v>Jordan Wells</v>
      </c>
      <c r="E1650">
        <f t="shared" si="76"/>
        <v>10</v>
      </c>
      <c r="F1650">
        <f t="shared" si="77"/>
        <v>11</v>
      </c>
      <c r="G1650">
        <f t="shared" si="78"/>
        <v>2024</v>
      </c>
      <c r="H1650">
        <f>VLOOKUP(Table7[[#This Row],[Customer_ID]],Table1[#All],3,FALSE)</f>
        <v>47</v>
      </c>
      <c r="I1650" t="str">
        <f>VLOOKUP(Table7[[#This Row],[Customer_ID]],Table1[#All],4,FALSE)</f>
        <v>Female</v>
      </c>
      <c r="J1650" t="str">
        <f>VLOOKUP(Table7[[#This Row],[Customer_ID]],Table1[#All],5,FALSE)</f>
        <v xml:space="preserve">Phillipschester   </v>
      </c>
      <c r="K1650" t="str">
        <f>VLOOKUP(Table7[[#This Row],[Customer_ID]],Table1[#All],6,FALSE)</f>
        <v>New Jersey</v>
      </c>
      <c r="L1650" t="str">
        <f>VLOOKUP(Table7[[#This Row],[Customer_ID]],Table1[#All],7,FALSE)</f>
        <v>USA</v>
      </c>
      <c r="M1650" t="str">
        <f>VLOOKUP(Table7[[#This Row],[Customer_ID]],Table1[#All],8,FALSE)</f>
        <v>Gold</v>
      </c>
      <c r="N1650" t="s">
        <v>1626</v>
      </c>
      <c r="O1650" t="str">
        <f>VLOOKUP(Table7[[#This Row],[Product_ID]],Table4_2[#All],3,FALSE)</f>
        <v>Electronics</v>
      </c>
      <c r="P1650" t="str">
        <f>VLOOKUP(Table7[[#This Row],[Product_ID]],Table4_2[#All],4,FALSE)</f>
        <v>Mobile</v>
      </c>
      <c r="Q1650">
        <f>VLOOKUP(Table7[[#This Row],[Product_ID]],Table4_2[#All],5,FALSE)</f>
        <v>326.06</v>
      </c>
      <c r="R1650">
        <f>VLOOKUP(Table7[[#This Row],[Product_ID]],Table4_2[#All],6,FALSE)</f>
        <v>301</v>
      </c>
      <c r="S1650" t="s">
        <v>1794</v>
      </c>
      <c r="T1650" t="str">
        <f>VLOOKUP(Table7[[#This Row],[Store_ID]],Table5[#All],2,FALSE)</f>
        <v>Thomas, Bridges and Harris</v>
      </c>
      <c r="U1650" t="str">
        <f>VLOOKUP(Table7[[#This Row],[Store_ID]],Table5[#All],3,FALSE)</f>
        <v>North</v>
      </c>
      <c r="V1650" t="str">
        <f>VLOOKUP(Table7[[#This Row],[Store_ID]],Table5[#All],4,FALSE)</f>
        <v>Sabrinatown</v>
      </c>
      <c r="W1650" t="str">
        <f>VLOOKUP(Table7[[#This Row],[Store_ID]],Table5[#All],5,FALSE)</f>
        <v>Online</v>
      </c>
      <c r="X1650">
        <v>4</v>
      </c>
      <c r="Y1650">
        <v>721.54</v>
      </c>
      <c r="Z1650">
        <v>0.21</v>
      </c>
      <c r="AA1650" t="s">
        <v>1824</v>
      </c>
      <c r="AB1650">
        <v>2280.0664000000002</v>
      </c>
    </row>
    <row r="1651" spans="1:28" x14ac:dyDescent="0.25">
      <c r="A1651" t="s">
        <v>3475</v>
      </c>
      <c r="B1651" s="2">
        <v>45787</v>
      </c>
      <c r="C1651" t="s">
        <v>202</v>
      </c>
      <c r="D1651" t="str">
        <f>VLOOKUP(Table7[[#This Row],[Customer_ID]],Table1[#All],2,FALSE)</f>
        <v>Sharon Brown</v>
      </c>
      <c r="E1651">
        <f t="shared" si="76"/>
        <v>10</v>
      </c>
      <c r="F1651">
        <f t="shared" si="77"/>
        <v>5</v>
      </c>
      <c r="G1651">
        <f t="shared" si="78"/>
        <v>2025</v>
      </c>
      <c r="H1651">
        <f>VLOOKUP(Table7[[#This Row],[Customer_ID]],Table1[#All],3,FALSE)</f>
        <v>37</v>
      </c>
      <c r="I1651" t="str">
        <f>VLOOKUP(Table7[[#This Row],[Customer_ID]],Table1[#All],4,FALSE)</f>
        <v>Female</v>
      </c>
      <c r="J1651" t="str">
        <f>VLOOKUP(Table7[[#This Row],[Customer_ID]],Table1[#All],5,FALSE)</f>
        <v>East Andrea</v>
      </c>
      <c r="K1651" t="str">
        <f>VLOOKUP(Table7[[#This Row],[Customer_ID]],Table1[#All],6,FALSE)</f>
        <v>Michigan</v>
      </c>
      <c r="L1651" t="str">
        <f>VLOOKUP(Table7[[#This Row],[Customer_ID]],Table1[#All],7,FALSE)</f>
        <v>USA</v>
      </c>
      <c r="M1651" t="str">
        <f>VLOOKUP(Table7[[#This Row],[Customer_ID]],Table1[#All],8,FALSE)</f>
        <v>Gold</v>
      </c>
      <c r="N1651" t="s">
        <v>1624</v>
      </c>
      <c r="O1651" t="str">
        <f>VLOOKUP(Table7[[#This Row],[Product_ID]],Table4_2[#All],3,FALSE)</f>
        <v>Sports</v>
      </c>
      <c r="P1651" t="str">
        <f>VLOOKUP(Table7[[#This Row],[Product_ID]],Table4_2[#All],4,FALSE)</f>
        <v>Outdoor</v>
      </c>
      <c r="Q1651">
        <f>VLOOKUP(Table7[[#This Row],[Product_ID]],Table4_2[#All],5,FALSE)</f>
        <v>135.61000000000001</v>
      </c>
      <c r="R1651">
        <f>VLOOKUP(Table7[[#This Row],[Product_ID]],Table4_2[#All],6,FALSE)</f>
        <v>394</v>
      </c>
      <c r="S1651" t="s">
        <v>1786</v>
      </c>
      <c r="T1651" t="str">
        <f>VLOOKUP(Table7[[#This Row],[Store_ID]],Table5[#All],2,FALSE)</f>
        <v>Moore, Padilla and Butler</v>
      </c>
      <c r="U1651" t="str">
        <f>VLOOKUP(Table7[[#This Row],[Store_ID]],Table5[#All],3,FALSE)</f>
        <v>South</v>
      </c>
      <c r="V1651" t="str">
        <f>VLOOKUP(Table7[[#This Row],[Store_ID]],Table5[#All],4,FALSE)</f>
        <v>East Johnstad</v>
      </c>
      <c r="W1651" t="str">
        <f>VLOOKUP(Table7[[#This Row],[Store_ID]],Table5[#All],5,FALSE)</f>
        <v>Flagship</v>
      </c>
      <c r="X1651">
        <v>1</v>
      </c>
      <c r="Y1651">
        <v>228.69</v>
      </c>
      <c r="Z1651">
        <v>0.14000000000000001</v>
      </c>
      <c r="AA1651" t="s">
        <v>1824</v>
      </c>
      <c r="AB1651">
        <v>196.67339999999999</v>
      </c>
    </row>
    <row r="1652" spans="1:28" x14ac:dyDescent="0.25">
      <c r="A1652" t="s">
        <v>3476</v>
      </c>
      <c r="B1652" s="2">
        <v>45929</v>
      </c>
      <c r="C1652" t="s">
        <v>1112</v>
      </c>
      <c r="D1652" t="str">
        <f>VLOOKUP(Table7[[#This Row],[Customer_ID]],Table1[#All],2,FALSE)</f>
        <v>Carlos Flores</v>
      </c>
      <c r="E1652">
        <f t="shared" si="76"/>
        <v>29</v>
      </c>
      <c r="F1652">
        <f t="shared" si="77"/>
        <v>9</v>
      </c>
      <c r="G1652">
        <f t="shared" si="78"/>
        <v>2025</v>
      </c>
      <c r="H1652">
        <f>VLOOKUP(Table7[[#This Row],[Customer_ID]],Table1[#All],3,FALSE)</f>
        <v>20</v>
      </c>
      <c r="I1652" t="str">
        <f>VLOOKUP(Table7[[#This Row],[Customer_ID]],Table1[#All],4,FALSE)</f>
        <v>Male</v>
      </c>
      <c r="J1652" t="str">
        <f>VLOOKUP(Table7[[#This Row],[Customer_ID]],Table1[#All],5,FALSE)</f>
        <v>North Johnfurt</v>
      </c>
      <c r="K1652" t="str">
        <f>VLOOKUP(Table7[[#This Row],[Customer_ID]],Table1[#All],6,FALSE)</f>
        <v>Washington</v>
      </c>
      <c r="L1652" t="str">
        <f>VLOOKUP(Table7[[#This Row],[Customer_ID]],Table1[#All],7,FALSE)</f>
        <v>USA</v>
      </c>
      <c r="M1652" t="str">
        <f>VLOOKUP(Table7[[#This Row],[Customer_ID]],Table1[#All],8,FALSE)</f>
        <v>Gold</v>
      </c>
      <c r="N1652" t="s">
        <v>1654</v>
      </c>
      <c r="O1652" t="str">
        <f>VLOOKUP(Table7[[#This Row],[Product_ID]],Table4_2[#All],3,FALSE)</f>
        <v>Clothing</v>
      </c>
      <c r="P1652" t="str">
        <f>VLOOKUP(Table7[[#This Row],[Product_ID]],Table4_2[#All],4,FALSE)</f>
        <v>Bottoms</v>
      </c>
      <c r="Q1652">
        <f>VLOOKUP(Table7[[#This Row],[Product_ID]],Table4_2[#All],5,FALSE)</f>
        <v>386.56</v>
      </c>
      <c r="R1652">
        <f>VLOOKUP(Table7[[#This Row],[Product_ID]],Table4_2[#All],6,FALSE)</f>
        <v>125</v>
      </c>
      <c r="S1652" t="s">
        <v>1789</v>
      </c>
      <c r="T1652" t="str">
        <f>VLOOKUP(Table7[[#This Row],[Store_ID]],Table5[#All],2,FALSE)</f>
        <v>Hill, Wagner and Ballard</v>
      </c>
      <c r="U1652" t="str">
        <f>VLOOKUP(Table7[[#This Row],[Store_ID]],Table5[#All],3,FALSE)</f>
        <v>East</v>
      </c>
      <c r="V1652" t="str">
        <f>VLOOKUP(Table7[[#This Row],[Store_ID]],Table5[#All],4,FALSE)</f>
        <v>East Davidville</v>
      </c>
      <c r="W1652" t="str">
        <f>VLOOKUP(Table7[[#This Row],[Store_ID]],Table5[#All],5,FALSE)</f>
        <v>Online</v>
      </c>
      <c r="X1652">
        <v>1</v>
      </c>
      <c r="Y1652">
        <v>899.09</v>
      </c>
      <c r="Z1652">
        <v>0.2</v>
      </c>
      <c r="AA1652" t="s">
        <v>1826</v>
      </c>
      <c r="AB1652">
        <v>719.27200000000005</v>
      </c>
    </row>
    <row r="1653" spans="1:28" x14ac:dyDescent="0.25">
      <c r="A1653" t="s">
        <v>3477</v>
      </c>
      <c r="B1653" s="2">
        <v>45379</v>
      </c>
      <c r="C1653" t="s">
        <v>1199</v>
      </c>
      <c r="D1653" t="str">
        <f>VLOOKUP(Table7[[#This Row],[Customer_ID]],Table1[#All],2,FALSE)</f>
        <v>Andrew Mason</v>
      </c>
      <c r="E1653">
        <f t="shared" si="76"/>
        <v>28</v>
      </c>
      <c r="F1653">
        <f t="shared" si="77"/>
        <v>3</v>
      </c>
      <c r="G1653">
        <f t="shared" si="78"/>
        <v>2024</v>
      </c>
      <c r="H1653">
        <f>VLOOKUP(Table7[[#This Row],[Customer_ID]],Table1[#All],3,FALSE)</f>
        <v>52</v>
      </c>
      <c r="I1653" t="str">
        <f>VLOOKUP(Table7[[#This Row],[Customer_ID]],Table1[#All],4,FALSE)</f>
        <v>Female</v>
      </c>
      <c r="J1653" t="str">
        <f>VLOOKUP(Table7[[#This Row],[Customer_ID]],Table1[#All],5,FALSE)</f>
        <v>North Michael</v>
      </c>
      <c r="K1653" t="str">
        <f>VLOOKUP(Table7[[#This Row],[Customer_ID]],Table1[#All],6,FALSE)</f>
        <v>Iowa</v>
      </c>
      <c r="L1653" t="str">
        <f>VLOOKUP(Table7[[#This Row],[Customer_ID]],Table1[#All],7,FALSE)</f>
        <v>USA</v>
      </c>
      <c r="M1653" t="str">
        <f>VLOOKUP(Table7[[#This Row],[Customer_ID]],Table1[#All],8,FALSE)</f>
        <v>Bronze</v>
      </c>
      <c r="N1653" t="s">
        <v>1562</v>
      </c>
      <c r="O1653" t="str">
        <f>VLOOKUP(Table7[[#This Row],[Product_ID]],Table4_2[#All],3,FALSE)</f>
        <v>Electronics</v>
      </c>
      <c r="P1653" t="str">
        <f>VLOOKUP(Table7[[#This Row],[Product_ID]],Table4_2[#All],4,FALSE)</f>
        <v>Audio</v>
      </c>
      <c r="Q1653">
        <f>VLOOKUP(Table7[[#This Row],[Product_ID]],Table4_2[#All],5,FALSE)</f>
        <v>439.07</v>
      </c>
      <c r="R1653">
        <f>VLOOKUP(Table7[[#This Row],[Product_ID]],Table4_2[#All],6,FALSE)</f>
        <v>142</v>
      </c>
      <c r="S1653" t="s">
        <v>1782</v>
      </c>
      <c r="T1653" t="str">
        <f>VLOOKUP(Table7[[#This Row],[Store_ID]],Table5[#All],2,FALSE)</f>
        <v>Bean, Jones and Park</v>
      </c>
      <c r="U1653" t="str">
        <f>VLOOKUP(Table7[[#This Row],[Store_ID]],Table5[#All],3,FALSE)</f>
        <v>West</v>
      </c>
      <c r="V1653" t="str">
        <f>VLOOKUP(Table7[[#This Row],[Store_ID]],Table5[#All],4,FALSE)</f>
        <v>Thompsonborough</v>
      </c>
      <c r="W1653" t="str">
        <f>VLOOKUP(Table7[[#This Row],[Store_ID]],Table5[#All],5,FALSE)</f>
        <v>Online</v>
      </c>
      <c r="X1653">
        <v>4</v>
      </c>
      <c r="Y1653">
        <v>195.75</v>
      </c>
      <c r="Z1653">
        <v>0.17</v>
      </c>
      <c r="AA1653" t="s">
        <v>1824</v>
      </c>
      <c r="AB1653">
        <v>649.89</v>
      </c>
    </row>
    <row r="1654" spans="1:28" x14ac:dyDescent="0.25">
      <c r="A1654" t="s">
        <v>3478</v>
      </c>
      <c r="B1654" s="2">
        <v>45532</v>
      </c>
      <c r="C1654" t="s">
        <v>1322</v>
      </c>
      <c r="D1654" t="str">
        <f>VLOOKUP(Table7[[#This Row],[Customer_ID]],Table1[#All],2,FALSE)</f>
        <v>Jeanette Nichols</v>
      </c>
      <c r="E1654">
        <f t="shared" si="76"/>
        <v>28</v>
      </c>
      <c r="F1654">
        <f t="shared" si="77"/>
        <v>8</v>
      </c>
      <c r="G1654">
        <f t="shared" si="78"/>
        <v>2024</v>
      </c>
      <c r="H1654">
        <f>VLOOKUP(Table7[[#This Row],[Customer_ID]],Table1[#All],3,FALSE)</f>
        <v>28</v>
      </c>
      <c r="I1654" t="str">
        <f>VLOOKUP(Table7[[#This Row],[Customer_ID]],Table1[#All],4,FALSE)</f>
        <v>Male</v>
      </c>
      <c r="J1654" t="str">
        <f>VLOOKUP(Table7[[#This Row],[Customer_ID]],Table1[#All],5,FALSE)</f>
        <v>Aguilarland</v>
      </c>
      <c r="K1654" t="str">
        <f>VLOOKUP(Table7[[#This Row],[Customer_ID]],Table1[#All],6,FALSE)</f>
        <v>North Carolina</v>
      </c>
      <c r="L1654" t="str">
        <f>VLOOKUP(Table7[[#This Row],[Customer_ID]],Table1[#All],7,FALSE)</f>
        <v>USA</v>
      </c>
      <c r="M1654" t="str">
        <f>VLOOKUP(Table7[[#This Row],[Customer_ID]],Table1[#All],8,FALSE)</f>
        <v>Platinum</v>
      </c>
      <c r="N1654" t="s">
        <v>1734</v>
      </c>
      <c r="O1654" t="str">
        <f>VLOOKUP(Table7[[#This Row],[Product_ID]],Table4_2[#All],3,FALSE)</f>
        <v>Electronics</v>
      </c>
      <c r="P1654" t="str">
        <f>VLOOKUP(Table7[[#This Row],[Product_ID]],Table4_2[#All],4,FALSE)</f>
        <v>Computer</v>
      </c>
      <c r="Q1654">
        <f>VLOOKUP(Table7[[#This Row],[Product_ID]],Table4_2[#All],5,FALSE)</f>
        <v>377.52</v>
      </c>
      <c r="R1654">
        <f>VLOOKUP(Table7[[#This Row],[Product_ID]],Table4_2[#All],6,FALSE)</f>
        <v>485</v>
      </c>
      <c r="S1654" t="s">
        <v>1801</v>
      </c>
      <c r="T1654" t="str">
        <f>VLOOKUP(Table7[[#This Row],[Store_ID]],Table5[#All],2,FALSE)</f>
        <v>Shelton PLC</v>
      </c>
      <c r="U1654" t="str">
        <f>VLOOKUP(Table7[[#This Row],[Store_ID]],Table5[#All],3,FALSE)</f>
        <v>North</v>
      </c>
      <c r="V1654" t="str">
        <f>VLOOKUP(Table7[[#This Row],[Store_ID]],Table5[#All],4,FALSE)</f>
        <v>East Jenniferstad</v>
      </c>
      <c r="W1654" t="str">
        <f>VLOOKUP(Table7[[#This Row],[Store_ID]],Table5[#All],5,FALSE)</f>
        <v>Flagship</v>
      </c>
      <c r="X1654">
        <v>3</v>
      </c>
      <c r="Y1654">
        <v>199.13</v>
      </c>
      <c r="Z1654">
        <v>0.24</v>
      </c>
      <c r="AA1654" t="s">
        <v>1824</v>
      </c>
      <c r="AB1654">
        <v>454.01639999999998</v>
      </c>
    </row>
    <row r="1655" spans="1:28" x14ac:dyDescent="0.25">
      <c r="A1655" t="s">
        <v>3479</v>
      </c>
      <c r="B1655" s="2">
        <v>45466</v>
      </c>
      <c r="C1655" t="s">
        <v>535</v>
      </c>
      <c r="D1655" t="str">
        <f>VLOOKUP(Table7[[#This Row],[Customer_ID]],Table1[#All],2,FALSE)</f>
        <v>John Lawson</v>
      </c>
      <c r="E1655">
        <f t="shared" si="76"/>
        <v>23</v>
      </c>
      <c r="F1655">
        <f t="shared" si="77"/>
        <v>6</v>
      </c>
      <c r="G1655">
        <f t="shared" si="78"/>
        <v>2024</v>
      </c>
      <c r="H1655">
        <f>VLOOKUP(Table7[[#This Row],[Customer_ID]],Table1[#All],3,FALSE)</f>
        <v>41</v>
      </c>
      <c r="I1655" t="str">
        <f>VLOOKUP(Table7[[#This Row],[Customer_ID]],Table1[#All],4,FALSE)</f>
        <v>Female</v>
      </c>
      <c r="J1655" t="str">
        <f>VLOOKUP(Table7[[#This Row],[Customer_ID]],Table1[#All],5,FALSE)</f>
        <v>New Juliemouth</v>
      </c>
      <c r="K1655" t="str">
        <f>VLOOKUP(Table7[[#This Row],[Customer_ID]],Table1[#All],6,FALSE)</f>
        <v>North Carolina</v>
      </c>
      <c r="L1655" t="str">
        <f>VLOOKUP(Table7[[#This Row],[Customer_ID]],Table1[#All],7,FALSE)</f>
        <v>USA</v>
      </c>
      <c r="M1655" t="str">
        <f>VLOOKUP(Table7[[#This Row],[Customer_ID]],Table1[#All],8,FALSE)</f>
        <v>Platinum</v>
      </c>
      <c r="N1655" t="s">
        <v>1592</v>
      </c>
      <c r="O1655" t="str">
        <f>VLOOKUP(Table7[[#This Row],[Product_ID]],Table4_2[#All],3,FALSE)</f>
        <v>Sports</v>
      </c>
      <c r="P1655" t="str">
        <f>VLOOKUP(Table7[[#This Row],[Product_ID]],Table4_2[#All],4,FALSE)</f>
        <v>Equipment</v>
      </c>
      <c r="Q1655">
        <f>VLOOKUP(Table7[[#This Row],[Product_ID]],Table4_2[#All],5,FALSE)</f>
        <v>484.62</v>
      </c>
      <c r="R1655">
        <f>VLOOKUP(Table7[[#This Row],[Product_ID]],Table4_2[#All],6,FALSE)</f>
        <v>432</v>
      </c>
      <c r="S1655" t="s">
        <v>1799</v>
      </c>
      <c r="T1655" t="str">
        <f>VLOOKUP(Table7[[#This Row],[Store_ID]],Table5[#All],2,FALSE)</f>
        <v>Mcdonald Inc</v>
      </c>
      <c r="U1655" t="str">
        <f>VLOOKUP(Table7[[#This Row],[Store_ID]],Table5[#All],3,FALSE)</f>
        <v>South</v>
      </c>
      <c r="V1655" t="str">
        <f>VLOOKUP(Table7[[#This Row],[Store_ID]],Table5[#All],4,FALSE)</f>
        <v>Christopherland</v>
      </c>
      <c r="W1655" t="str">
        <f>VLOOKUP(Table7[[#This Row],[Store_ID]],Table5[#All],5,FALSE)</f>
        <v>Outlet</v>
      </c>
      <c r="X1655">
        <v>2</v>
      </c>
      <c r="Y1655">
        <v>833.62</v>
      </c>
      <c r="Z1655">
        <v>0.18</v>
      </c>
      <c r="AA1655" t="s">
        <v>1824</v>
      </c>
      <c r="AB1655">
        <v>1367.1368</v>
      </c>
    </row>
    <row r="1656" spans="1:28" x14ac:dyDescent="0.25">
      <c r="A1656" t="s">
        <v>3480</v>
      </c>
      <c r="B1656" s="2">
        <v>45395</v>
      </c>
      <c r="C1656" t="s">
        <v>1489</v>
      </c>
      <c r="D1656" t="str">
        <f>VLOOKUP(Table7[[#This Row],[Customer_ID]],Table1[#All],2,FALSE)</f>
        <v>Jessica Castro</v>
      </c>
      <c r="E1656">
        <f t="shared" si="76"/>
        <v>13</v>
      </c>
      <c r="F1656">
        <f t="shared" si="77"/>
        <v>4</v>
      </c>
      <c r="G1656">
        <f t="shared" si="78"/>
        <v>2024</v>
      </c>
      <c r="H1656">
        <f>VLOOKUP(Table7[[#This Row],[Customer_ID]],Table1[#All],3,FALSE)</f>
        <v>32</v>
      </c>
      <c r="I1656" t="str">
        <f>VLOOKUP(Table7[[#This Row],[Customer_ID]],Table1[#All],4,FALSE)</f>
        <v>Male</v>
      </c>
      <c r="J1656" t="str">
        <f>VLOOKUP(Table7[[#This Row],[Customer_ID]],Table1[#All],5,FALSE)</f>
        <v>West Markton</v>
      </c>
      <c r="K1656" t="str">
        <f>VLOOKUP(Table7[[#This Row],[Customer_ID]],Table1[#All],6,FALSE)</f>
        <v>Massachusetts</v>
      </c>
      <c r="L1656" t="str">
        <f>VLOOKUP(Table7[[#This Row],[Customer_ID]],Table1[#All],7,FALSE)</f>
        <v>USA</v>
      </c>
      <c r="M1656" t="str">
        <f>VLOOKUP(Table7[[#This Row],[Customer_ID]],Table1[#All],8,FALSE)</f>
        <v>Bronze</v>
      </c>
      <c r="N1656" t="s">
        <v>1698</v>
      </c>
      <c r="O1656" t="str">
        <f>VLOOKUP(Table7[[#This Row],[Product_ID]],Table4_2[#All],3,FALSE)</f>
        <v>Clothing</v>
      </c>
      <c r="P1656" t="str">
        <f>VLOOKUP(Table7[[#This Row],[Product_ID]],Table4_2[#All],4,FALSE)</f>
        <v>Footwear</v>
      </c>
      <c r="Q1656">
        <f>VLOOKUP(Table7[[#This Row],[Product_ID]],Table4_2[#All],5,FALSE)</f>
        <v>158.13999999999999</v>
      </c>
      <c r="R1656">
        <f>VLOOKUP(Table7[[#This Row],[Product_ID]],Table4_2[#All],6,FALSE)</f>
        <v>82</v>
      </c>
      <c r="S1656" t="s">
        <v>1752</v>
      </c>
      <c r="T1656" t="str">
        <f>VLOOKUP(Table7[[#This Row],[Store_ID]],Table5[#All],2,FALSE)</f>
        <v>Rivera-Warner</v>
      </c>
      <c r="U1656" t="str">
        <f>VLOOKUP(Table7[[#This Row],[Store_ID]],Table5[#All],3,FALSE)</f>
        <v>East</v>
      </c>
      <c r="V1656" t="str">
        <f>VLOOKUP(Table7[[#This Row],[Store_ID]],Table5[#All],4,FALSE)</f>
        <v>Washingtonfurt</v>
      </c>
      <c r="W1656" t="str">
        <f>VLOOKUP(Table7[[#This Row],[Store_ID]],Table5[#All],5,FALSE)</f>
        <v>Flagship</v>
      </c>
      <c r="X1656">
        <v>1</v>
      </c>
      <c r="Y1656">
        <v>676.26</v>
      </c>
      <c r="Z1656">
        <v>0.14000000000000001</v>
      </c>
      <c r="AA1656" t="s">
        <v>1824</v>
      </c>
      <c r="AB1656">
        <v>581.58359999999993</v>
      </c>
    </row>
    <row r="1657" spans="1:28" x14ac:dyDescent="0.25">
      <c r="A1657" t="s">
        <v>3481</v>
      </c>
      <c r="B1657" s="2">
        <v>45708</v>
      </c>
      <c r="C1657" t="s">
        <v>130</v>
      </c>
      <c r="D1657" t="str">
        <f>VLOOKUP(Table7[[#This Row],[Customer_ID]],Table1[#All],2,FALSE)</f>
        <v>Mike Jennings</v>
      </c>
      <c r="E1657">
        <f t="shared" si="76"/>
        <v>20</v>
      </c>
      <c r="F1657">
        <f t="shared" si="77"/>
        <v>2</v>
      </c>
      <c r="G1657">
        <f t="shared" si="78"/>
        <v>2025</v>
      </c>
      <c r="H1657">
        <f>VLOOKUP(Table7[[#This Row],[Customer_ID]],Table1[#All],3,FALSE)</f>
        <v>48</v>
      </c>
      <c r="I1657" t="str">
        <f>VLOOKUP(Table7[[#This Row],[Customer_ID]],Table1[#All],4,FALSE)</f>
        <v>Female</v>
      </c>
      <c r="J1657" t="str">
        <f>VLOOKUP(Table7[[#This Row],[Customer_ID]],Table1[#All],5,FALSE)</f>
        <v>Fostermouth</v>
      </c>
      <c r="K1657" t="str">
        <f>VLOOKUP(Table7[[#This Row],[Customer_ID]],Table1[#All],6,FALSE)</f>
        <v>Arizona</v>
      </c>
      <c r="L1657" t="str">
        <f>VLOOKUP(Table7[[#This Row],[Customer_ID]],Table1[#All],7,FALSE)</f>
        <v>USA</v>
      </c>
      <c r="M1657" t="str">
        <f>VLOOKUP(Table7[[#This Row],[Customer_ID]],Table1[#All],8,FALSE)</f>
        <v>Gold</v>
      </c>
      <c r="N1657" t="s">
        <v>1668</v>
      </c>
      <c r="O1657" t="str">
        <f>VLOOKUP(Table7[[#This Row],[Product_ID]],Table4_2[#All],3,FALSE)</f>
        <v>Beauty</v>
      </c>
      <c r="P1657" t="str">
        <f>VLOOKUP(Table7[[#This Row],[Product_ID]],Table4_2[#All],4,FALSE)</f>
        <v>Fragrance</v>
      </c>
      <c r="Q1657">
        <f>VLOOKUP(Table7[[#This Row],[Product_ID]],Table4_2[#All],5,FALSE)</f>
        <v>482.75</v>
      </c>
      <c r="R1657">
        <f>VLOOKUP(Table7[[#This Row],[Product_ID]],Table4_2[#All],6,FALSE)</f>
        <v>444</v>
      </c>
      <c r="S1657" t="s">
        <v>1786</v>
      </c>
      <c r="T1657" t="str">
        <f>VLOOKUP(Table7[[#This Row],[Store_ID]],Table5[#All],2,FALSE)</f>
        <v>Moore, Padilla and Butler</v>
      </c>
      <c r="U1657" t="str">
        <f>VLOOKUP(Table7[[#This Row],[Store_ID]],Table5[#All],3,FALSE)</f>
        <v>South</v>
      </c>
      <c r="V1657" t="str">
        <f>VLOOKUP(Table7[[#This Row],[Store_ID]],Table5[#All],4,FALSE)</f>
        <v>East Johnstad</v>
      </c>
      <c r="W1657" t="str">
        <f>VLOOKUP(Table7[[#This Row],[Store_ID]],Table5[#All],5,FALSE)</f>
        <v>Flagship</v>
      </c>
      <c r="X1657">
        <v>2</v>
      </c>
      <c r="Y1657">
        <v>666.49</v>
      </c>
      <c r="Z1657">
        <v>0.06</v>
      </c>
      <c r="AA1657" t="s">
        <v>1824</v>
      </c>
      <c r="AB1657">
        <v>1253.0011999999999</v>
      </c>
    </row>
    <row r="1658" spans="1:28" x14ac:dyDescent="0.25">
      <c r="A1658" t="s">
        <v>3482</v>
      </c>
      <c r="B1658" s="2">
        <v>45735</v>
      </c>
      <c r="C1658" t="s">
        <v>1419</v>
      </c>
      <c r="D1658" t="str">
        <f>VLOOKUP(Table7[[#This Row],[Customer_ID]],Table1[#All],2,FALSE)</f>
        <v>Justin Johnson</v>
      </c>
      <c r="E1658">
        <f t="shared" si="76"/>
        <v>19</v>
      </c>
      <c r="F1658">
        <f t="shared" si="77"/>
        <v>3</v>
      </c>
      <c r="G1658">
        <f t="shared" si="78"/>
        <v>2025</v>
      </c>
      <c r="H1658">
        <f>VLOOKUP(Table7[[#This Row],[Customer_ID]],Table1[#All],3,FALSE)</f>
        <v>35</v>
      </c>
      <c r="I1658" t="str">
        <f>VLOOKUP(Table7[[#This Row],[Customer_ID]],Table1[#All],4,FALSE)</f>
        <v>Male</v>
      </c>
      <c r="J1658" t="str">
        <f>VLOOKUP(Table7[[#This Row],[Customer_ID]],Table1[#All],5,FALSE)</f>
        <v>Hughesview</v>
      </c>
      <c r="K1658" t="str">
        <f>VLOOKUP(Table7[[#This Row],[Customer_ID]],Table1[#All],6,FALSE)</f>
        <v>Iowa</v>
      </c>
      <c r="L1658" t="str">
        <f>VLOOKUP(Table7[[#This Row],[Customer_ID]],Table1[#All],7,FALSE)</f>
        <v>USA</v>
      </c>
      <c r="M1658" t="str">
        <f>VLOOKUP(Table7[[#This Row],[Customer_ID]],Table1[#All],8,FALSE)</f>
        <v>Gold</v>
      </c>
      <c r="N1658" t="s">
        <v>1578</v>
      </c>
      <c r="O1658" t="str">
        <f>VLOOKUP(Table7[[#This Row],[Product_ID]],Table4_2[#All],3,FALSE)</f>
        <v>Electronics</v>
      </c>
      <c r="P1658" t="str">
        <f>VLOOKUP(Table7[[#This Row],[Product_ID]],Table4_2[#All],4,FALSE)</f>
        <v>Appliances</v>
      </c>
      <c r="Q1658">
        <f>VLOOKUP(Table7[[#This Row],[Product_ID]],Table4_2[#All],5,FALSE)</f>
        <v>465.34</v>
      </c>
      <c r="R1658">
        <f>VLOOKUP(Table7[[#This Row],[Product_ID]],Table4_2[#All],6,FALSE)</f>
        <v>301</v>
      </c>
      <c r="S1658" t="s">
        <v>1769</v>
      </c>
      <c r="T1658" t="str">
        <f>VLOOKUP(Table7[[#This Row],[Store_ID]],Table5[#All],2,FALSE)</f>
        <v>Alexander Group</v>
      </c>
      <c r="U1658" t="str">
        <f>VLOOKUP(Table7[[#This Row],[Store_ID]],Table5[#All],3,FALSE)</f>
        <v>South</v>
      </c>
      <c r="V1658" t="str">
        <f>VLOOKUP(Table7[[#This Row],[Store_ID]],Table5[#All],4,FALSE)</f>
        <v>Port Sharon</v>
      </c>
      <c r="W1658" t="str">
        <f>VLOOKUP(Table7[[#This Row],[Store_ID]],Table5[#All],5,FALSE)</f>
        <v>Online</v>
      </c>
      <c r="X1658">
        <v>3</v>
      </c>
      <c r="Y1658">
        <v>471.19</v>
      </c>
      <c r="Z1658">
        <v>0.28000000000000003</v>
      </c>
      <c r="AA1658" t="s">
        <v>1829</v>
      </c>
      <c r="AB1658">
        <v>1017.7704</v>
      </c>
    </row>
    <row r="1659" spans="1:28" x14ac:dyDescent="0.25">
      <c r="A1659" t="s">
        <v>3483</v>
      </c>
      <c r="B1659" s="2">
        <v>45237</v>
      </c>
      <c r="C1659" t="s">
        <v>414</v>
      </c>
      <c r="D1659" t="str">
        <f>VLOOKUP(Table7[[#This Row],[Customer_ID]],Table1[#All],2,FALSE)</f>
        <v>Michael Jones</v>
      </c>
      <c r="E1659">
        <f t="shared" si="76"/>
        <v>7</v>
      </c>
      <c r="F1659">
        <f t="shared" si="77"/>
        <v>11</v>
      </c>
      <c r="G1659">
        <f t="shared" si="78"/>
        <v>2023</v>
      </c>
      <c r="H1659">
        <f>VLOOKUP(Table7[[#This Row],[Customer_ID]],Table1[#All],3,FALSE)</f>
        <v>40</v>
      </c>
      <c r="I1659" t="str">
        <f>VLOOKUP(Table7[[#This Row],[Customer_ID]],Table1[#All],4,FALSE)</f>
        <v>Male</v>
      </c>
      <c r="J1659" t="str">
        <f>VLOOKUP(Table7[[#This Row],[Customer_ID]],Table1[#All],5,FALSE)</f>
        <v>North Edwardton</v>
      </c>
      <c r="K1659" t="str">
        <f>VLOOKUP(Table7[[#This Row],[Customer_ID]],Table1[#All],6,FALSE)</f>
        <v>Tennessee</v>
      </c>
      <c r="L1659" t="str">
        <f>VLOOKUP(Table7[[#This Row],[Customer_ID]],Table1[#All],7,FALSE)</f>
        <v>USA</v>
      </c>
      <c r="M1659" t="str">
        <f>VLOOKUP(Table7[[#This Row],[Customer_ID]],Table1[#All],8,FALSE)</f>
        <v>Bronze</v>
      </c>
      <c r="N1659" t="s">
        <v>1562</v>
      </c>
      <c r="O1659" t="str">
        <f>VLOOKUP(Table7[[#This Row],[Product_ID]],Table4_2[#All],3,FALSE)</f>
        <v>Electronics</v>
      </c>
      <c r="P1659" t="str">
        <f>VLOOKUP(Table7[[#This Row],[Product_ID]],Table4_2[#All],4,FALSE)</f>
        <v>Audio</v>
      </c>
      <c r="Q1659">
        <f>VLOOKUP(Table7[[#This Row],[Product_ID]],Table4_2[#All],5,FALSE)</f>
        <v>439.07</v>
      </c>
      <c r="R1659">
        <f>VLOOKUP(Table7[[#This Row],[Product_ID]],Table4_2[#All],6,FALSE)</f>
        <v>142</v>
      </c>
      <c r="S1659" t="s">
        <v>1766</v>
      </c>
      <c r="T1659" t="str">
        <f>VLOOKUP(Table7[[#This Row],[Store_ID]],Table5[#All],2,FALSE)</f>
        <v>Johnson-Wright</v>
      </c>
      <c r="U1659" t="str">
        <f>VLOOKUP(Table7[[#This Row],[Store_ID]],Table5[#All],3,FALSE)</f>
        <v>North</v>
      </c>
      <c r="V1659" t="str">
        <f>VLOOKUP(Table7[[#This Row],[Store_ID]],Table5[#All],4,FALSE)</f>
        <v>Hoodberg</v>
      </c>
      <c r="W1659" t="str">
        <f>VLOOKUP(Table7[[#This Row],[Store_ID]],Table5[#All],5,FALSE)</f>
        <v>Outlet</v>
      </c>
      <c r="X1659">
        <v>4</v>
      </c>
      <c r="Y1659">
        <v>555.65</v>
      </c>
      <c r="Z1659">
        <v>0.25</v>
      </c>
      <c r="AA1659" t="s">
        <v>1829</v>
      </c>
      <c r="AB1659">
        <v>1666.95</v>
      </c>
    </row>
    <row r="1660" spans="1:28" x14ac:dyDescent="0.25">
      <c r="A1660" t="s">
        <v>3484</v>
      </c>
      <c r="B1660" s="2">
        <v>45282</v>
      </c>
      <c r="C1660" t="s">
        <v>141</v>
      </c>
      <c r="D1660" t="str">
        <f>VLOOKUP(Table7[[#This Row],[Customer_ID]],Table1[#All],2,FALSE)</f>
        <v>Rachel Myers</v>
      </c>
      <c r="E1660">
        <f t="shared" si="76"/>
        <v>22</v>
      </c>
      <c r="F1660">
        <f t="shared" si="77"/>
        <v>12</v>
      </c>
      <c r="G1660">
        <f t="shared" si="78"/>
        <v>2023</v>
      </c>
      <c r="H1660">
        <f>VLOOKUP(Table7[[#This Row],[Customer_ID]],Table1[#All],3,FALSE)</f>
        <v>52</v>
      </c>
      <c r="I1660" t="str">
        <f>VLOOKUP(Table7[[#This Row],[Customer_ID]],Table1[#All],4,FALSE)</f>
        <v>Male</v>
      </c>
      <c r="J1660" t="str">
        <f>VLOOKUP(Table7[[#This Row],[Customer_ID]],Table1[#All],5,FALSE)</f>
        <v>Robertberg</v>
      </c>
      <c r="K1660" t="str">
        <f>VLOOKUP(Table7[[#This Row],[Customer_ID]],Table1[#All],6,FALSE)</f>
        <v>North Dakota</v>
      </c>
      <c r="L1660" t="str">
        <f>VLOOKUP(Table7[[#This Row],[Customer_ID]],Table1[#All],7,FALSE)</f>
        <v>USA</v>
      </c>
      <c r="M1660" t="str">
        <f>VLOOKUP(Table7[[#This Row],[Customer_ID]],Table1[#All],8,FALSE)</f>
        <v>Silver</v>
      </c>
      <c r="N1660" t="s">
        <v>1738</v>
      </c>
      <c r="O1660" t="str">
        <f>VLOOKUP(Table7[[#This Row],[Product_ID]],Table4_2[#All],3,FALSE)</f>
        <v>Sports</v>
      </c>
      <c r="P1660" t="str">
        <f>VLOOKUP(Table7[[#This Row],[Product_ID]],Table4_2[#All],4,FALSE)</f>
        <v>Accessories</v>
      </c>
      <c r="Q1660">
        <f>VLOOKUP(Table7[[#This Row],[Product_ID]],Table4_2[#All],5,FALSE)</f>
        <v>60.65</v>
      </c>
      <c r="R1660">
        <f>VLOOKUP(Table7[[#This Row],[Product_ID]],Table4_2[#All],6,FALSE)</f>
        <v>75</v>
      </c>
      <c r="S1660" t="s">
        <v>1799</v>
      </c>
      <c r="T1660" t="str">
        <f>VLOOKUP(Table7[[#This Row],[Store_ID]],Table5[#All],2,FALSE)</f>
        <v>Mcdonald Inc</v>
      </c>
      <c r="U1660" t="str">
        <f>VLOOKUP(Table7[[#This Row],[Store_ID]],Table5[#All],3,FALSE)</f>
        <v>South</v>
      </c>
      <c r="V1660" t="str">
        <f>VLOOKUP(Table7[[#This Row],[Store_ID]],Table5[#All],4,FALSE)</f>
        <v>Christopherland</v>
      </c>
      <c r="W1660" t="str">
        <f>VLOOKUP(Table7[[#This Row],[Store_ID]],Table5[#All],5,FALSE)</f>
        <v>Outlet</v>
      </c>
      <c r="X1660">
        <v>2</v>
      </c>
      <c r="Y1660">
        <v>100.42</v>
      </c>
      <c r="Z1660">
        <v>0.06</v>
      </c>
      <c r="AA1660" t="s">
        <v>1824</v>
      </c>
      <c r="AB1660">
        <v>188.78960000000001</v>
      </c>
    </row>
    <row r="1661" spans="1:28" x14ac:dyDescent="0.25">
      <c r="A1661" t="s">
        <v>3485</v>
      </c>
      <c r="B1661" s="2">
        <v>45337</v>
      </c>
      <c r="C1661" t="s">
        <v>191</v>
      </c>
      <c r="D1661" t="str">
        <f>VLOOKUP(Table7[[#This Row],[Customer_ID]],Table1[#All],2,FALSE)</f>
        <v>Matthew Hunter Jr.</v>
      </c>
      <c r="E1661">
        <f t="shared" si="76"/>
        <v>15</v>
      </c>
      <c r="F1661">
        <f t="shared" si="77"/>
        <v>2</v>
      </c>
      <c r="G1661">
        <f t="shared" si="78"/>
        <v>2024</v>
      </c>
      <c r="H1661">
        <f>VLOOKUP(Table7[[#This Row],[Customer_ID]],Table1[#All],3,FALSE)</f>
        <v>61</v>
      </c>
      <c r="I1661" t="str">
        <f>VLOOKUP(Table7[[#This Row],[Customer_ID]],Table1[#All],4,FALSE)</f>
        <v>Female</v>
      </c>
      <c r="J1661" t="str">
        <f>VLOOKUP(Table7[[#This Row],[Customer_ID]],Table1[#All],5,FALSE)</f>
        <v>Gregoryview</v>
      </c>
      <c r="K1661" t="str">
        <f>VLOOKUP(Table7[[#This Row],[Customer_ID]],Table1[#All],6,FALSE)</f>
        <v>Illinois</v>
      </c>
      <c r="L1661" t="str">
        <f>VLOOKUP(Table7[[#This Row],[Customer_ID]],Table1[#All],7,FALSE)</f>
        <v>USA</v>
      </c>
      <c r="M1661" t="str">
        <f>VLOOKUP(Table7[[#This Row],[Customer_ID]],Table1[#All],8,FALSE)</f>
        <v>Gold</v>
      </c>
      <c r="N1661" t="s">
        <v>1744</v>
      </c>
      <c r="O1661" t="str">
        <f>VLOOKUP(Table7[[#This Row],[Product_ID]],Table4_2[#All],3,FALSE)</f>
        <v>Electronics</v>
      </c>
      <c r="P1661" t="str">
        <f>VLOOKUP(Table7[[#This Row],[Product_ID]],Table4_2[#All],4,FALSE)</f>
        <v>Audio</v>
      </c>
      <c r="Q1661">
        <f>VLOOKUP(Table7[[#This Row],[Product_ID]],Table4_2[#All],5,FALSE)</f>
        <v>431.67</v>
      </c>
      <c r="R1661">
        <f>VLOOKUP(Table7[[#This Row],[Product_ID]],Table4_2[#All],6,FALSE)</f>
        <v>73</v>
      </c>
      <c r="S1661" t="s">
        <v>1810</v>
      </c>
      <c r="T1661" t="str">
        <f>VLOOKUP(Table7[[#This Row],[Store_ID]],Table5[#All],2,FALSE)</f>
        <v>Guerrero-Schmitt</v>
      </c>
      <c r="U1661" t="str">
        <f>VLOOKUP(Table7[[#This Row],[Store_ID]],Table5[#All],3,FALSE)</f>
        <v>East</v>
      </c>
      <c r="V1661" t="str">
        <f>VLOOKUP(Table7[[#This Row],[Store_ID]],Table5[#All],4,FALSE)</f>
        <v>East Stevechester</v>
      </c>
      <c r="W1661" t="str">
        <f>VLOOKUP(Table7[[#This Row],[Store_ID]],Table5[#All],5,FALSE)</f>
        <v>Flagship</v>
      </c>
      <c r="X1661">
        <v>3</v>
      </c>
      <c r="Y1661">
        <v>981.69</v>
      </c>
      <c r="Z1661">
        <v>0.05</v>
      </c>
      <c r="AA1661" t="s">
        <v>1829</v>
      </c>
      <c r="AB1661">
        <v>2797.8164999999999</v>
      </c>
    </row>
    <row r="1662" spans="1:28" x14ac:dyDescent="0.25">
      <c r="A1662" t="s">
        <v>3486</v>
      </c>
      <c r="B1662" s="2">
        <v>45310</v>
      </c>
      <c r="C1662" t="s">
        <v>1029</v>
      </c>
      <c r="D1662" t="str">
        <f>VLOOKUP(Table7[[#This Row],[Customer_ID]],Table1[#All],2,FALSE)</f>
        <v>Reginald Willis</v>
      </c>
      <c r="E1662">
        <f t="shared" si="76"/>
        <v>19</v>
      </c>
      <c r="F1662">
        <f t="shared" si="77"/>
        <v>1</v>
      </c>
      <c r="G1662">
        <f t="shared" si="78"/>
        <v>2024</v>
      </c>
      <c r="H1662">
        <f>VLOOKUP(Table7[[#This Row],[Customer_ID]],Table1[#All],3,FALSE)</f>
        <v>62</v>
      </c>
      <c r="I1662" t="str">
        <f>VLOOKUP(Table7[[#This Row],[Customer_ID]],Table1[#All],4,FALSE)</f>
        <v>Female</v>
      </c>
      <c r="J1662" t="str">
        <f>VLOOKUP(Table7[[#This Row],[Customer_ID]],Table1[#All],5,FALSE)</f>
        <v>Kellybury</v>
      </c>
      <c r="K1662" t="str">
        <f>VLOOKUP(Table7[[#This Row],[Customer_ID]],Table1[#All],6,FALSE)</f>
        <v>New York</v>
      </c>
      <c r="L1662" t="str">
        <f>VLOOKUP(Table7[[#This Row],[Customer_ID]],Table1[#All],7,FALSE)</f>
        <v>USA</v>
      </c>
      <c r="M1662" t="str">
        <f>VLOOKUP(Table7[[#This Row],[Customer_ID]],Table1[#All],8,FALSE)</f>
        <v>Bronze</v>
      </c>
      <c r="N1662" t="s">
        <v>1568</v>
      </c>
      <c r="O1662" t="str">
        <f>VLOOKUP(Table7[[#This Row],[Product_ID]],Table4_2[#All],3,FALSE)</f>
        <v>Home</v>
      </c>
      <c r="P1662" t="str">
        <f>VLOOKUP(Table7[[#This Row],[Product_ID]],Table4_2[#All],4,FALSE)</f>
        <v>Kitchen</v>
      </c>
      <c r="Q1662">
        <f>VLOOKUP(Table7[[#This Row],[Product_ID]],Table4_2[#All],5,FALSE)</f>
        <v>298.86</v>
      </c>
      <c r="R1662">
        <f>VLOOKUP(Table7[[#This Row],[Product_ID]],Table4_2[#All],6,FALSE)</f>
        <v>308</v>
      </c>
      <c r="S1662" t="s">
        <v>1804</v>
      </c>
      <c r="T1662" t="str">
        <f>VLOOKUP(Table7[[#This Row],[Store_ID]],Table5[#All],2,FALSE)</f>
        <v>Frederick-Wright</v>
      </c>
      <c r="U1662" t="str">
        <f>VLOOKUP(Table7[[#This Row],[Store_ID]],Table5[#All],3,FALSE)</f>
        <v>West</v>
      </c>
      <c r="V1662" t="str">
        <f>VLOOKUP(Table7[[#This Row],[Store_ID]],Table5[#All],4,FALSE)</f>
        <v>New Jimmymouth</v>
      </c>
      <c r="W1662" t="str">
        <f>VLOOKUP(Table7[[#This Row],[Store_ID]],Table5[#All],5,FALSE)</f>
        <v>Flagship</v>
      </c>
      <c r="X1662">
        <v>2</v>
      </c>
      <c r="Y1662">
        <v>848.87</v>
      </c>
      <c r="Z1662">
        <v>0.09</v>
      </c>
      <c r="AA1662" t="s">
        <v>1829</v>
      </c>
      <c r="AB1662">
        <v>1544.9434000000001</v>
      </c>
    </row>
    <row r="1663" spans="1:28" x14ac:dyDescent="0.25">
      <c r="A1663" t="s">
        <v>3487</v>
      </c>
      <c r="B1663" s="2">
        <v>45230</v>
      </c>
      <c r="C1663" t="s">
        <v>1172</v>
      </c>
      <c r="D1663" t="str">
        <f>VLOOKUP(Table7[[#This Row],[Customer_ID]],Table1[#All],2,FALSE)</f>
        <v>Joshua Bell</v>
      </c>
      <c r="E1663">
        <f t="shared" si="76"/>
        <v>31</v>
      </c>
      <c r="F1663">
        <f t="shared" si="77"/>
        <v>10</v>
      </c>
      <c r="G1663">
        <f t="shared" si="78"/>
        <v>2023</v>
      </c>
      <c r="H1663">
        <f>VLOOKUP(Table7[[#This Row],[Customer_ID]],Table1[#All],3,FALSE)</f>
        <v>26</v>
      </c>
      <c r="I1663" t="str">
        <f>VLOOKUP(Table7[[#This Row],[Customer_ID]],Table1[#All],4,FALSE)</f>
        <v>Male</v>
      </c>
      <c r="J1663" t="str">
        <f>VLOOKUP(Table7[[#This Row],[Customer_ID]],Table1[#All],5,FALSE)</f>
        <v>Port Richardshire</v>
      </c>
      <c r="K1663" t="str">
        <f>VLOOKUP(Table7[[#This Row],[Customer_ID]],Table1[#All],6,FALSE)</f>
        <v>Minnesota</v>
      </c>
      <c r="L1663" t="str">
        <f>VLOOKUP(Table7[[#This Row],[Customer_ID]],Table1[#All],7,FALSE)</f>
        <v>USA</v>
      </c>
      <c r="M1663" t="str">
        <f>VLOOKUP(Table7[[#This Row],[Customer_ID]],Table1[#All],8,FALSE)</f>
        <v>Platinum</v>
      </c>
      <c r="N1663" t="s">
        <v>1740</v>
      </c>
      <c r="O1663" t="str">
        <f>VLOOKUP(Table7[[#This Row],[Product_ID]],Table4_2[#All],3,FALSE)</f>
        <v>Clothing</v>
      </c>
      <c r="P1663" t="str">
        <f>VLOOKUP(Table7[[#This Row],[Product_ID]],Table4_2[#All],4,FALSE)</f>
        <v>Outerwear</v>
      </c>
      <c r="Q1663">
        <f>VLOOKUP(Table7[[#This Row],[Product_ID]],Table4_2[#All],5,FALSE)</f>
        <v>358.47</v>
      </c>
      <c r="R1663">
        <f>VLOOKUP(Table7[[#This Row],[Product_ID]],Table4_2[#All],6,FALSE)</f>
        <v>143</v>
      </c>
      <c r="S1663" t="s">
        <v>1789</v>
      </c>
      <c r="T1663" t="str">
        <f>VLOOKUP(Table7[[#This Row],[Store_ID]],Table5[#All],2,FALSE)</f>
        <v>Hill, Wagner and Ballard</v>
      </c>
      <c r="U1663" t="str">
        <f>VLOOKUP(Table7[[#This Row],[Store_ID]],Table5[#All],3,FALSE)</f>
        <v>East</v>
      </c>
      <c r="V1663" t="str">
        <f>VLOOKUP(Table7[[#This Row],[Store_ID]],Table5[#All],4,FALSE)</f>
        <v>East Davidville</v>
      </c>
      <c r="W1663" t="str">
        <f>VLOOKUP(Table7[[#This Row],[Store_ID]],Table5[#All],5,FALSE)</f>
        <v>Online</v>
      </c>
      <c r="X1663">
        <v>3</v>
      </c>
      <c r="Y1663">
        <v>582.32000000000005</v>
      </c>
      <c r="Z1663">
        <v>0</v>
      </c>
      <c r="AA1663" t="s">
        <v>1826</v>
      </c>
      <c r="AB1663">
        <v>1746.96</v>
      </c>
    </row>
    <row r="1664" spans="1:28" x14ac:dyDescent="0.25">
      <c r="A1664" t="s">
        <v>3488</v>
      </c>
      <c r="B1664" s="2">
        <v>45341</v>
      </c>
      <c r="C1664" t="s">
        <v>568</v>
      </c>
      <c r="D1664" t="str">
        <f>VLOOKUP(Table7[[#This Row],[Customer_ID]],Table1[#All],2,FALSE)</f>
        <v>Amy Wilson</v>
      </c>
      <c r="E1664">
        <f t="shared" si="76"/>
        <v>19</v>
      </c>
      <c r="F1664">
        <f t="shared" si="77"/>
        <v>2</v>
      </c>
      <c r="G1664">
        <f t="shared" si="78"/>
        <v>2024</v>
      </c>
      <c r="H1664">
        <f>VLOOKUP(Table7[[#This Row],[Customer_ID]],Table1[#All],3,FALSE)</f>
        <v>44</v>
      </c>
      <c r="I1664" t="str">
        <f>VLOOKUP(Table7[[#This Row],[Customer_ID]],Table1[#All],4,FALSE)</f>
        <v>Female</v>
      </c>
      <c r="J1664" t="str">
        <f>VLOOKUP(Table7[[#This Row],[Customer_ID]],Table1[#All],5,FALSE)</f>
        <v>Morrisburgh</v>
      </c>
      <c r="K1664" t="str">
        <f>VLOOKUP(Table7[[#This Row],[Customer_ID]],Table1[#All],6,FALSE)</f>
        <v>Indiana</v>
      </c>
      <c r="L1664" t="str">
        <f>VLOOKUP(Table7[[#This Row],[Customer_ID]],Table1[#All],7,FALSE)</f>
        <v>USA</v>
      </c>
      <c r="M1664" t="str">
        <f>VLOOKUP(Table7[[#This Row],[Customer_ID]],Table1[#All],8,FALSE)</f>
        <v>Platinum</v>
      </c>
      <c r="N1664" t="s">
        <v>1646</v>
      </c>
      <c r="O1664" t="str">
        <f>VLOOKUP(Table7[[#This Row],[Product_ID]],Table4_2[#All],3,FALSE)</f>
        <v>Beauty</v>
      </c>
      <c r="P1664" t="str">
        <f>VLOOKUP(Table7[[#This Row],[Product_ID]],Table4_2[#All],4,FALSE)</f>
        <v>Fragrance</v>
      </c>
      <c r="Q1664">
        <f>VLOOKUP(Table7[[#This Row],[Product_ID]],Table4_2[#All],5,FALSE)</f>
        <v>43.29</v>
      </c>
      <c r="R1664">
        <f>VLOOKUP(Table7[[#This Row],[Product_ID]],Table4_2[#All],6,FALSE)</f>
        <v>267</v>
      </c>
      <c r="S1664" t="s">
        <v>1807</v>
      </c>
      <c r="T1664" t="str">
        <f>VLOOKUP(Table7[[#This Row],[Store_ID]],Table5[#All],2,FALSE)</f>
        <v>Holloway Ltd</v>
      </c>
      <c r="U1664" t="str">
        <f>VLOOKUP(Table7[[#This Row],[Store_ID]],Table5[#All],3,FALSE)</f>
        <v>North</v>
      </c>
      <c r="V1664" t="str">
        <f>VLOOKUP(Table7[[#This Row],[Store_ID]],Table5[#All],4,FALSE)</f>
        <v>Bensonhaven</v>
      </c>
      <c r="W1664" t="str">
        <f>VLOOKUP(Table7[[#This Row],[Store_ID]],Table5[#All],5,FALSE)</f>
        <v>Flagship</v>
      </c>
      <c r="X1664">
        <v>2</v>
      </c>
      <c r="Y1664">
        <v>869.43</v>
      </c>
      <c r="Z1664">
        <v>0.24</v>
      </c>
      <c r="AA1664" t="s">
        <v>1829</v>
      </c>
      <c r="AB1664">
        <v>1321.5336</v>
      </c>
    </row>
    <row r="1665" spans="1:28" x14ac:dyDescent="0.25">
      <c r="A1665" t="s">
        <v>3489</v>
      </c>
      <c r="B1665" s="2">
        <v>45440</v>
      </c>
      <c r="C1665" t="s">
        <v>93</v>
      </c>
      <c r="D1665" t="str">
        <f>VLOOKUP(Table7[[#This Row],[Customer_ID]],Table1[#All],2,FALSE)</f>
        <v>Jeff Martinez</v>
      </c>
      <c r="E1665">
        <f t="shared" si="76"/>
        <v>28</v>
      </c>
      <c r="F1665">
        <f t="shared" si="77"/>
        <v>5</v>
      </c>
      <c r="G1665">
        <f t="shared" si="78"/>
        <v>2024</v>
      </c>
      <c r="H1665">
        <f>VLOOKUP(Table7[[#This Row],[Customer_ID]],Table1[#All],3,FALSE)</f>
        <v>36</v>
      </c>
      <c r="I1665" t="str">
        <f>VLOOKUP(Table7[[#This Row],[Customer_ID]],Table1[#All],4,FALSE)</f>
        <v>Female</v>
      </c>
      <c r="J1665" t="str">
        <f>VLOOKUP(Table7[[#This Row],[Customer_ID]],Table1[#All],5,FALSE)</f>
        <v>Smithburgh</v>
      </c>
      <c r="K1665" t="str">
        <f>VLOOKUP(Table7[[#This Row],[Customer_ID]],Table1[#All],6,FALSE)</f>
        <v>Oklahoma</v>
      </c>
      <c r="L1665" t="str">
        <f>VLOOKUP(Table7[[#This Row],[Customer_ID]],Table1[#All],7,FALSE)</f>
        <v>USA</v>
      </c>
      <c r="M1665" t="str">
        <f>VLOOKUP(Table7[[#This Row],[Customer_ID]],Table1[#All],8,FALSE)</f>
        <v>Gold</v>
      </c>
      <c r="N1665" t="s">
        <v>1656</v>
      </c>
      <c r="O1665" t="str">
        <f>VLOOKUP(Table7[[#This Row],[Product_ID]],Table4_2[#All],3,FALSE)</f>
        <v>Sports</v>
      </c>
      <c r="P1665" t="str">
        <f>VLOOKUP(Table7[[#This Row],[Product_ID]],Table4_2[#All],4,FALSE)</f>
        <v>Accessories</v>
      </c>
      <c r="Q1665">
        <f>VLOOKUP(Table7[[#This Row],[Product_ID]],Table4_2[#All],5,FALSE)</f>
        <v>434.84</v>
      </c>
      <c r="R1665">
        <f>VLOOKUP(Table7[[#This Row],[Product_ID]],Table4_2[#All],6,FALSE)</f>
        <v>185</v>
      </c>
      <c r="S1665" t="s">
        <v>1769</v>
      </c>
      <c r="T1665" t="str">
        <f>VLOOKUP(Table7[[#This Row],[Store_ID]],Table5[#All],2,FALSE)</f>
        <v>Alexander Group</v>
      </c>
      <c r="U1665" t="str">
        <f>VLOOKUP(Table7[[#This Row],[Store_ID]],Table5[#All],3,FALSE)</f>
        <v>South</v>
      </c>
      <c r="V1665" t="str">
        <f>VLOOKUP(Table7[[#This Row],[Store_ID]],Table5[#All],4,FALSE)</f>
        <v>Port Sharon</v>
      </c>
      <c r="W1665" t="str">
        <f>VLOOKUP(Table7[[#This Row],[Store_ID]],Table5[#All],5,FALSE)</f>
        <v>Online</v>
      </c>
      <c r="X1665">
        <v>1</v>
      </c>
      <c r="Y1665">
        <v>62.26</v>
      </c>
      <c r="Z1665">
        <v>0.03</v>
      </c>
      <c r="AA1665" t="s">
        <v>1829</v>
      </c>
      <c r="AB1665">
        <v>60.392200000000003</v>
      </c>
    </row>
    <row r="1666" spans="1:28" x14ac:dyDescent="0.25">
      <c r="A1666" t="s">
        <v>3490</v>
      </c>
      <c r="B1666" s="2">
        <v>45798</v>
      </c>
      <c r="C1666" t="s">
        <v>511</v>
      </c>
      <c r="D1666" t="str">
        <f>VLOOKUP(Table7[[#This Row],[Customer_ID]],Table1[#All],2,FALSE)</f>
        <v>Patrick Roberts</v>
      </c>
      <c r="E1666">
        <f t="shared" ref="E1666:E1729" si="79">DAY(B1666)</f>
        <v>21</v>
      </c>
      <c r="F1666">
        <f t="shared" ref="F1666:F1729" si="80">MONTH(B1666)</f>
        <v>5</v>
      </c>
      <c r="G1666">
        <f t="shared" ref="G1666:G1729" si="81">YEAR(B1666)</f>
        <v>2025</v>
      </c>
      <c r="H1666">
        <f>VLOOKUP(Table7[[#This Row],[Customer_ID]],Table1[#All],3,FALSE)</f>
        <v>41</v>
      </c>
      <c r="I1666" t="str">
        <f>VLOOKUP(Table7[[#This Row],[Customer_ID]],Table1[#All],4,FALSE)</f>
        <v>Female</v>
      </c>
      <c r="J1666" t="str">
        <f>VLOOKUP(Table7[[#This Row],[Customer_ID]],Table1[#All],5,FALSE)</f>
        <v>Jaredville</v>
      </c>
      <c r="K1666" t="str">
        <f>VLOOKUP(Table7[[#This Row],[Customer_ID]],Table1[#All],6,FALSE)</f>
        <v>Missouri</v>
      </c>
      <c r="L1666" t="str">
        <f>VLOOKUP(Table7[[#This Row],[Customer_ID]],Table1[#All],7,FALSE)</f>
        <v>USA</v>
      </c>
      <c r="M1666" t="str">
        <f>VLOOKUP(Table7[[#This Row],[Customer_ID]],Table1[#All],8,FALSE)</f>
        <v>Platinum</v>
      </c>
      <c r="N1666" t="s">
        <v>1626</v>
      </c>
      <c r="O1666" t="str">
        <f>VLOOKUP(Table7[[#This Row],[Product_ID]],Table4_2[#All],3,FALSE)</f>
        <v>Electronics</v>
      </c>
      <c r="P1666" t="str">
        <f>VLOOKUP(Table7[[#This Row],[Product_ID]],Table4_2[#All],4,FALSE)</f>
        <v>Mobile</v>
      </c>
      <c r="Q1666">
        <f>VLOOKUP(Table7[[#This Row],[Product_ID]],Table4_2[#All],5,FALSE)</f>
        <v>326.06</v>
      </c>
      <c r="R1666">
        <f>VLOOKUP(Table7[[#This Row],[Product_ID]],Table4_2[#All],6,FALSE)</f>
        <v>301</v>
      </c>
      <c r="S1666" t="s">
        <v>1799</v>
      </c>
      <c r="T1666" t="str">
        <f>VLOOKUP(Table7[[#This Row],[Store_ID]],Table5[#All],2,FALSE)</f>
        <v>Mcdonald Inc</v>
      </c>
      <c r="U1666" t="str">
        <f>VLOOKUP(Table7[[#This Row],[Store_ID]],Table5[#All],3,FALSE)</f>
        <v>South</v>
      </c>
      <c r="V1666" t="str">
        <f>VLOOKUP(Table7[[#This Row],[Store_ID]],Table5[#All],4,FALSE)</f>
        <v>Christopherland</v>
      </c>
      <c r="W1666" t="str">
        <f>VLOOKUP(Table7[[#This Row],[Store_ID]],Table5[#All],5,FALSE)</f>
        <v>Outlet</v>
      </c>
      <c r="X1666">
        <v>3</v>
      </c>
      <c r="Y1666">
        <v>343.97</v>
      </c>
      <c r="Z1666">
        <v>0.04</v>
      </c>
      <c r="AA1666" t="s">
        <v>1829</v>
      </c>
      <c r="AB1666">
        <v>990.6336</v>
      </c>
    </row>
    <row r="1667" spans="1:28" x14ac:dyDescent="0.25">
      <c r="A1667" t="s">
        <v>3491</v>
      </c>
      <c r="B1667" s="2">
        <v>45293</v>
      </c>
      <c r="C1667" t="s">
        <v>957</v>
      </c>
      <c r="D1667" t="str">
        <f>VLOOKUP(Table7[[#This Row],[Customer_ID]],Table1[#All],2,FALSE)</f>
        <v>John Sloan</v>
      </c>
      <c r="E1667">
        <f t="shared" si="79"/>
        <v>2</v>
      </c>
      <c r="F1667">
        <f t="shared" si="80"/>
        <v>1</v>
      </c>
      <c r="G1667">
        <f t="shared" si="81"/>
        <v>2024</v>
      </c>
      <c r="H1667">
        <f>VLOOKUP(Table7[[#This Row],[Customer_ID]],Table1[#All],3,FALSE)</f>
        <v>23</v>
      </c>
      <c r="I1667" t="str">
        <f>VLOOKUP(Table7[[#This Row],[Customer_ID]],Table1[#All],4,FALSE)</f>
        <v>Female</v>
      </c>
      <c r="J1667" t="str">
        <f>VLOOKUP(Table7[[#This Row],[Customer_ID]],Table1[#All],5,FALSE)</f>
        <v>East Johntown</v>
      </c>
      <c r="K1667" t="str">
        <f>VLOOKUP(Table7[[#This Row],[Customer_ID]],Table1[#All],6,FALSE)</f>
        <v>Delaware</v>
      </c>
      <c r="L1667" t="str">
        <f>VLOOKUP(Table7[[#This Row],[Customer_ID]],Table1[#All],7,FALSE)</f>
        <v>USA</v>
      </c>
      <c r="M1667" t="str">
        <f>VLOOKUP(Table7[[#This Row],[Customer_ID]],Table1[#All],8,FALSE)</f>
        <v>Platinum</v>
      </c>
      <c r="N1667" t="s">
        <v>1596</v>
      </c>
      <c r="O1667" t="str">
        <f>VLOOKUP(Table7[[#This Row],[Product_ID]],Table4_2[#All],3,FALSE)</f>
        <v>Sports</v>
      </c>
      <c r="P1667" t="str">
        <f>VLOOKUP(Table7[[#This Row],[Product_ID]],Table4_2[#All],4,FALSE)</f>
        <v>Outdoor</v>
      </c>
      <c r="Q1667">
        <f>VLOOKUP(Table7[[#This Row],[Product_ID]],Table4_2[#All],5,FALSE)</f>
        <v>166.06</v>
      </c>
      <c r="R1667">
        <f>VLOOKUP(Table7[[#This Row],[Product_ID]],Table4_2[#All],6,FALSE)</f>
        <v>340</v>
      </c>
      <c r="S1667" t="s">
        <v>1794</v>
      </c>
      <c r="T1667" t="str">
        <f>VLOOKUP(Table7[[#This Row],[Store_ID]],Table5[#All],2,FALSE)</f>
        <v>Thomas, Bridges and Harris</v>
      </c>
      <c r="U1667" t="str">
        <f>VLOOKUP(Table7[[#This Row],[Store_ID]],Table5[#All],3,FALSE)</f>
        <v>North</v>
      </c>
      <c r="V1667" t="str">
        <f>VLOOKUP(Table7[[#This Row],[Store_ID]],Table5[#All],4,FALSE)</f>
        <v>Sabrinatown</v>
      </c>
      <c r="W1667" t="str">
        <f>VLOOKUP(Table7[[#This Row],[Store_ID]],Table5[#All],5,FALSE)</f>
        <v>Online</v>
      </c>
      <c r="X1667">
        <v>3</v>
      </c>
      <c r="Y1667">
        <v>304.67</v>
      </c>
      <c r="Z1667">
        <v>0.11</v>
      </c>
      <c r="AA1667" t="s">
        <v>1824</v>
      </c>
      <c r="AB1667">
        <v>813.46889999999996</v>
      </c>
    </row>
    <row r="1668" spans="1:28" x14ac:dyDescent="0.25">
      <c r="A1668" t="s">
        <v>3492</v>
      </c>
      <c r="B1668" s="2">
        <v>45296</v>
      </c>
      <c r="C1668" t="s">
        <v>1142</v>
      </c>
      <c r="D1668" t="str">
        <f>VLOOKUP(Table7[[#This Row],[Customer_ID]],Table1[#All],2,FALSE)</f>
        <v>Brandon Mcbride</v>
      </c>
      <c r="E1668">
        <f t="shared" si="79"/>
        <v>5</v>
      </c>
      <c r="F1668">
        <f t="shared" si="80"/>
        <v>1</v>
      </c>
      <c r="G1668">
        <f t="shared" si="81"/>
        <v>2024</v>
      </c>
      <c r="H1668">
        <f>VLOOKUP(Table7[[#This Row],[Customer_ID]],Table1[#All],3,FALSE)</f>
        <v>63</v>
      </c>
      <c r="I1668" t="str">
        <f>VLOOKUP(Table7[[#This Row],[Customer_ID]],Table1[#All],4,FALSE)</f>
        <v>Female</v>
      </c>
      <c r="J1668" t="str">
        <f>VLOOKUP(Table7[[#This Row],[Customer_ID]],Table1[#All],5,FALSE)</f>
        <v>Kellyside</v>
      </c>
      <c r="K1668" t="str">
        <f>VLOOKUP(Table7[[#This Row],[Customer_ID]],Table1[#All],6,FALSE)</f>
        <v>Alaska</v>
      </c>
      <c r="L1668" t="str">
        <f>VLOOKUP(Table7[[#This Row],[Customer_ID]],Table1[#All],7,FALSE)</f>
        <v>USA</v>
      </c>
      <c r="M1668" t="str">
        <f>VLOOKUP(Table7[[#This Row],[Customer_ID]],Table1[#All],8,FALSE)</f>
        <v>Platinum</v>
      </c>
      <c r="N1668" t="s">
        <v>1602</v>
      </c>
      <c r="O1668" t="str">
        <f>VLOOKUP(Table7[[#This Row],[Product_ID]],Table4_2[#All],3,FALSE)</f>
        <v>Home</v>
      </c>
      <c r="P1668" t="str">
        <f>VLOOKUP(Table7[[#This Row],[Product_ID]],Table4_2[#All],4,FALSE)</f>
        <v>Decor</v>
      </c>
      <c r="Q1668">
        <f>VLOOKUP(Table7[[#This Row],[Product_ID]],Table4_2[#All],5,FALSE)</f>
        <v>234.80599999999998</v>
      </c>
      <c r="R1668">
        <f>VLOOKUP(Table7[[#This Row],[Product_ID]],Table4_2[#All],6,FALSE)</f>
        <v>378</v>
      </c>
      <c r="S1668" t="s">
        <v>1786</v>
      </c>
      <c r="T1668" t="str">
        <f>VLOOKUP(Table7[[#This Row],[Store_ID]],Table5[#All],2,FALSE)</f>
        <v>Moore, Padilla and Butler</v>
      </c>
      <c r="U1668" t="str">
        <f>VLOOKUP(Table7[[#This Row],[Store_ID]],Table5[#All],3,FALSE)</f>
        <v>South</v>
      </c>
      <c r="V1668" t="str">
        <f>VLOOKUP(Table7[[#This Row],[Store_ID]],Table5[#All],4,FALSE)</f>
        <v>East Johnstad</v>
      </c>
      <c r="W1668" t="str">
        <f>VLOOKUP(Table7[[#This Row],[Store_ID]],Table5[#All],5,FALSE)</f>
        <v>Flagship</v>
      </c>
      <c r="X1668">
        <v>4</v>
      </c>
      <c r="Y1668">
        <v>208.34</v>
      </c>
      <c r="Z1668">
        <v>0.01</v>
      </c>
      <c r="AA1668" t="s">
        <v>1826</v>
      </c>
      <c r="AB1668">
        <v>825.02639999999997</v>
      </c>
    </row>
    <row r="1669" spans="1:28" x14ac:dyDescent="0.25">
      <c r="A1669" t="s">
        <v>3493</v>
      </c>
      <c r="B1669" s="2">
        <v>45860</v>
      </c>
      <c r="C1669" t="s">
        <v>984</v>
      </c>
      <c r="D1669" t="str">
        <f>VLOOKUP(Table7[[#This Row],[Customer_ID]],Table1[#All],2,FALSE)</f>
        <v>Jason Mullins</v>
      </c>
      <c r="E1669">
        <f t="shared" si="79"/>
        <v>22</v>
      </c>
      <c r="F1669">
        <f t="shared" si="80"/>
        <v>7</v>
      </c>
      <c r="G1669">
        <f t="shared" si="81"/>
        <v>2025</v>
      </c>
      <c r="H1669">
        <f>VLOOKUP(Table7[[#This Row],[Customer_ID]],Table1[#All],3,FALSE)</f>
        <v>47</v>
      </c>
      <c r="I1669" t="str">
        <f>VLOOKUP(Table7[[#This Row],[Customer_ID]],Table1[#All],4,FALSE)</f>
        <v>Female</v>
      </c>
      <c r="J1669" t="str">
        <f>VLOOKUP(Table7[[#This Row],[Customer_ID]],Table1[#All],5,FALSE)</f>
        <v>Brianchester</v>
      </c>
      <c r="K1669" t="str">
        <f>VLOOKUP(Table7[[#This Row],[Customer_ID]],Table1[#All],6,FALSE)</f>
        <v>Delaware</v>
      </c>
      <c r="L1669" t="str">
        <f>VLOOKUP(Table7[[#This Row],[Customer_ID]],Table1[#All],7,FALSE)</f>
        <v>USA</v>
      </c>
      <c r="M1669" t="str">
        <f>VLOOKUP(Table7[[#This Row],[Customer_ID]],Table1[#All],8,FALSE)</f>
        <v>Silver</v>
      </c>
      <c r="N1669" t="s">
        <v>1720</v>
      </c>
      <c r="O1669" t="str">
        <f>VLOOKUP(Table7[[#This Row],[Product_ID]],Table4_2[#All],3,FALSE)</f>
        <v>Home</v>
      </c>
      <c r="P1669" t="str">
        <f>VLOOKUP(Table7[[#This Row],[Product_ID]],Table4_2[#All],4,FALSE)</f>
        <v>Kitchen</v>
      </c>
      <c r="Q1669">
        <f>VLOOKUP(Table7[[#This Row],[Product_ID]],Table4_2[#All],5,FALSE)</f>
        <v>176.07</v>
      </c>
      <c r="R1669">
        <f>VLOOKUP(Table7[[#This Row],[Product_ID]],Table4_2[#All],6,FALSE)</f>
        <v>82</v>
      </c>
      <c r="S1669" t="s">
        <v>1757</v>
      </c>
      <c r="T1669" t="str">
        <f>VLOOKUP(Table7[[#This Row],[Store_ID]],Table5[#All],2,FALSE)</f>
        <v>Martinez, Adkins and Johnson</v>
      </c>
      <c r="U1669" t="str">
        <f>VLOOKUP(Table7[[#This Row],[Store_ID]],Table5[#All],3,FALSE)</f>
        <v>North</v>
      </c>
      <c r="V1669" t="str">
        <f>VLOOKUP(Table7[[#This Row],[Store_ID]],Table5[#All],4,FALSE)</f>
        <v>Danielmouth</v>
      </c>
      <c r="W1669" t="str">
        <f>VLOOKUP(Table7[[#This Row],[Store_ID]],Table5[#All],5,FALSE)</f>
        <v>Flagship</v>
      </c>
      <c r="X1669">
        <v>1</v>
      </c>
      <c r="Y1669">
        <v>119.04</v>
      </c>
      <c r="Z1669">
        <v>0.13</v>
      </c>
      <c r="AA1669" t="s">
        <v>1829</v>
      </c>
      <c r="AB1669">
        <v>103.56480000000001</v>
      </c>
    </row>
    <row r="1670" spans="1:28" x14ac:dyDescent="0.25">
      <c r="A1670" t="s">
        <v>3494</v>
      </c>
      <c r="B1670" s="2">
        <v>45843</v>
      </c>
      <c r="C1670" t="s">
        <v>1011</v>
      </c>
      <c r="D1670" t="str">
        <f>VLOOKUP(Table7[[#This Row],[Customer_ID]],Table1[#All],2,FALSE)</f>
        <v>Darren Burton</v>
      </c>
      <c r="E1670">
        <f t="shared" si="79"/>
        <v>5</v>
      </c>
      <c r="F1670">
        <f t="shared" si="80"/>
        <v>7</v>
      </c>
      <c r="G1670">
        <f t="shared" si="81"/>
        <v>2025</v>
      </c>
      <c r="H1670">
        <f>VLOOKUP(Table7[[#This Row],[Customer_ID]],Table1[#All],3,FALSE)</f>
        <v>21</v>
      </c>
      <c r="I1670" t="str">
        <f>VLOOKUP(Table7[[#This Row],[Customer_ID]],Table1[#All],4,FALSE)</f>
        <v>Female</v>
      </c>
      <c r="J1670" t="str">
        <f>VLOOKUP(Table7[[#This Row],[Customer_ID]],Table1[#All],5,FALSE)</f>
        <v>Lake Alice</v>
      </c>
      <c r="K1670" t="str">
        <f>VLOOKUP(Table7[[#This Row],[Customer_ID]],Table1[#All],6,FALSE)</f>
        <v>Tennessee</v>
      </c>
      <c r="L1670" t="str">
        <f>VLOOKUP(Table7[[#This Row],[Customer_ID]],Table1[#All],7,FALSE)</f>
        <v>USA</v>
      </c>
      <c r="M1670" t="str">
        <f>VLOOKUP(Table7[[#This Row],[Customer_ID]],Table1[#All],8,FALSE)</f>
        <v>Bronze</v>
      </c>
      <c r="N1670" t="s">
        <v>1636</v>
      </c>
      <c r="O1670" t="str">
        <f>VLOOKUP(Table7[[#This Row],[Product_ID]],Table4_2[#All],3,FALSE)</f>
        <v>Sports</v>
      </c>
      <c r="P1670" t="str">
        <f>VLOOKUP(Table7[[#This Row],[Product_ID]],Table4_2[#All],4,FALSE)</f>
        <v>Fitness</v>
      </c>
      <c r="Q1670">
        <f>VLOOKUP(Table7[[#This Row],[Product_ID]],Table4_2[#All],5,FALSE)</f>
        <v>167.12</v>
      </c>
      <c r="R1670">
        <f>VLOOKUP(Table7[[#This Row],[Product_ID]],Table4_2[#All],6,FALSE)</f>
        <v>316</v>
      </c>
      <c r="S1670" t="s">
        <v>1786</v>
      </c>
      <c r="T1670" t="str">
        <f>VLOOKUP(Table7[[#This Row],[Store_ID]],Table5[#All],2,FALSE)</f>
        <v>Moore, Padilla and Butler</v>
      </c>
      <c r="U1670" t="str">
        <f>VLOOKUP(Table7[[#This Row],[Store_ID]],Table5[#All],3,FALSE)</f>
        <v>South</v>
      </c>
      <c r="V1670" t="str">
        <f>VLOOKUP(Table7[[#This Row],[Store_ID]],Table5[#All],4,FALSE)</f>
        <v>East Johnstad</v>
      </c>
      <c r="W1670" t="str">
        <f>VLOOKUP(Table7[[#This Row],[Store_ID]],Table5[#All],5,FALSE)</f>
        <v>Flagship</v>
      </c>
      <c r="X1670">
        <v>4</v>
      </c>
      <c r="Y1670">
        <v>791.65</v>
      </c>
      <c r="Z1670">
        <v>0.06</v>
      </c>
      <c r="AA1670" t="s">
        <v>1829</v>
      </c>
      <c r="AB1670">
        <v>2976.6039999999998</v>
      </c>
    </row>
    <row r="1671" spans="1:28" x14ac:dyDescent="0.25">
      <c r="A1671" t="s">
        <v>3495</v>
      </c>
      <c r="B1671" s="2">
        <v>45862</v>
      </c>
      <c r="C1671" t="s">
        <v>198</v>
      </c>
      <c r="D1671" t="str">
        <f>VLOOKUP(Table7[[#This Row],[Customer_ID]],Table1[#All],2,FALSE)</f>
        <v>Debra Liu</v>
      </c>
      <c r="E1671">
        <f t="shared" si="79"/>
        <v>24</v>
      </c>
      <c r="F1671">
        <f t="shared" si="80"/>
        <v>7</v>
      </c>
      <c r="G1671">
        <f t="shared" si="81"/>
        <v>2025</v>
      </c>
      <c r="H1671">
        <f>VLOOKUP(Table7[[#This Row],[Customer_ID]],Table1[#All],3,FALSE)</f>
        <v>55</v>
      </c>
      <c r="I1671" t="str">
        <f>VLOOKUP(Table7[[#This Row],[Customer_ID]],Table1[#All],4,FALSE)</f>
        <v>Male</v>
      </c>
      <c r="J1671" t="str">
        <f>VLOOKUP(Table7[[#This Row],[Customer_ID]],Table1[#All],5,FALSE)</f>
        <v>South Timtown</v>
      </c>
      <c r="K1671" t="str">
        <f>VLOOKUP(Table7[[#This Row],[Customer_ID]],Table1[#All],6,FALSE)</f>
        <v>Minnesota</v>
      </c>
      <c r="L1671" t="str">
        <f>VLOOKUP(Table7[[#This Row],[Customer_ID]],Table1[#All],7,FALSE)</f>
        <v>USA</v>
      </c>
      <c r="M1671" t="str">
        <f>VLOOKUP(Table7[[#This Row],[Customer_ID]],Table1[#All],8,FALSE)</f>
        <v>Bronze</v>
      </c>
      <c r="N1671" t="s">
        <v>1576</v>
      </c>
      <c r="O1671" t="str">
        <f>VLOOKUP(Table7[[#This Row],[Product_ID]],Table4_2[#All],3,FALSE)</f>
        <v>Home</v>
      </c>
      <c r="P1671" t="str">
        <f>VLOOKUP(Table7[[#This Row],[Product_ID]],Table4_2[#All],4,FALSE)</f>
        <v>Decor</v>
      </c>
      <c r="Q1671">
        <f>VLOOKUP(Table7[[#This Row],[Product_ID]],Table4_2[#All],5,FALSE)</f>
        <v>48.01</v>
      </c>
      <c r="R1671">
        <f>VLOOKUP(Table7[[#This Row],[Product_ID]],Table4_2[#All],6,FALSE)</f>
        <v>439</v>
      </c>
      <c r="S1671" t="s">
        <v>1761</v>
      </c>
      <c r="T1671" t="str">
        <f>VLOOKUP(Table7[[#This Row],[Store_ID]],Table5[#All],2,FALSE)</f>
        <v>Black-Horn</v>
      </c>
      <c r="U1671" t="str">
        <f>VLOOKUP(Table7[[#This Row],[Store_ID]],Table5[#All],3,FALSE)</f>
        <v>South</v>
      </c>
      <c r="V1671" t="str">
        <f>VLOOKUP(Table7[[#This Row],[Store_ID]],Table5[#All],4,FALSE)</f>
        <v>North Nancyview</v>
      </c>
      <c r="W1671" t="str">
        <f>VLOOKUP(Table7[[#This Row],[Store_ID]],Table5[#All],5,FALSE)</f>
        <v>Outlet</v>
      </c>
      <c r="X1671">
        <v>2</v>
      </c>
      <c r="Y1671">
        <v>414.86</v>
      </c>
      <c r="Z1671">
        <v>0.23</v>
      </c>
      <c r="AA1671" t="s">
        <v>1824</v>
      </c>
      <c r="AB1671">
        <v>638.88440000000003</v>
      </c>
    </row>
    <row r="1672" spans="1:28" x14ac:dyDescent="0.25">
      <c r="A1672" t="s">
        <v>3496</v>
      </c>
      <c r="B1672" s="2">
        <v>45385</v>
      </c>
      <c r="C1672" t="s">
        <v>1472</v>
      </c>
      <c r="D1672" t="str">
        <f>VLOOKUP(Table7[[#This Row],[Customer_ID]],Table1[#All],2,FALSE)</f>
        <v>Earl Smith DDS</v>
      </c>
      <c r="E1672">
        <f t="shared" si="79"/>
        <v>3</v>
      </c>
      <c r="F1672">
        <f t="shared" si="80"/>
        <v>4</v>
      </c>
      <c r="G1672">
        <f t="shared" si="81"/>
        <v>2024</v>
      </c>
      <c r="H1672">
        <f>VLOOKUP(Table7[[#This Row],[Customer_ID]],Table1[#All],3,FALSE)</f>
        <v>59</v>
      </c>
      <c r="I1672" t="str">
        <f>VLOOKUP(Table7[[#This Row],[Customer_ID]],Table1[#All],4,FALSE)</f>
        <v>Male</v>
      </c>
      <c r="J1672" t="str">
        <f>VLOOKUP(Table7[[#This Row],[Customer_ID]],Table1[#All],5,FALSE)</f>
        <v>West Sarah</v>
      </c>
      <c r="K1672" t="str">
        <f>VLOOKUP(Table7[[#This Row],[Customer_ID]],Table1[#All],6,FALSE)</f>
        <v>South Dakota</v>
      </c>
      <c r="L1672" t="str">
        <f>VLOOKUP(Table7[[#This Row],[Customer_ID]],Table1[#All],7,FALSE)</f>
        <v>USA</v>
      </c>
      <c r="M1672" t="str">
        <f>VLOOKUP(Table7[[#This Row],[Customer_ID]],Table1[#All],8,FALSE)</f>
        <v>Gold</v>
      </c>
      <c r="N1672" t="s">
        <v>1624</v>
      </c>
      <c r="O1672" t="str">
        <f>VLOOKUP(Table7[[#This Row],[Product_ID]],Table4_2[#All],3,FALSE)</f>
        <v>Sports</v>
      </c>
      <c r="P1672" t="str">
        <f>VLOOKUP(Table7[[#This Row],[Product_ID]],Table4_2[#All],4,FALSE)</f>
        <v>Outdoor</v>
      </c>
      <c r="Q1672">
        <f>VLOOKUP(Table7[[#This Row],[Product_ID]],Table4_2[#All],5,FALSE)</f>
        <v>135.61000000000001</v>
      </c>
      <c r="R1672">
        <f>VLOOKUP(Table7[[#This Row],[Product_ID]],Table4_2[#All],6,FALSE)</f>
        <v>394</v>
      </c>
      <c r="S1672" t="s">
        <v>1794</v>
      </c>
      <c r="T1672" t="str">
        <f>VLOOKUP(Table7[[#This Row],[Store_ID]],Table5[#All],2,FALSE)</f>
        <v>Thomas, Bridges and Harris</v>
      </c>
      <c r="U1672" t="str">
        <f>VLOOKUP(Table7[[#This Row],[Store_ID]],Table5[#All],3,FALSE)</f>
        <v>North</v>
      </c>
      <c r="V1672" t="str">
        <f>VLOOKUP(Table7[[#This Row],[Store_ID]],Table5[#All],4,FALSE)</f>
        <v>Sabrinatown</v>
      </c>
      <c r="W1672" t="str">
        <f>VLOOKUP(Table7[[#This Row],[Store_ID]],Table5[#All],5,FALSE)</f>
        <v>Online</v>
      </c>
      <c r="X1672">
        <v>2</v>
      </c>
      <c r="Y1672">
        <v>960.81</v>
      </c>
      <c r="Z1672">
        <v>0.28000000000000003</v>
      </c>
      <c r="AA1672" t="s">
        <v>1826</v>
      </c>
      <c r="AB1672">
        <v>1383.5663999999999</v>
      </c>
    </row>
    <row r="1673" spans="1:28" x14ac:dyDescent="0.25">
      <c r="A1673" t="s">
        <v>3497</v>
      </c>
      <c r="B1673" s="2">
        <v>45668</v>
      </c>
      <c r="C1673" t="s">
        <v>690</v>
      </c>
      <c r="D1673" t="str">
        <f>VLOOKUP(Table7[[#This Row],[Customer_ID]],Table1[#All],2,FALSE)</f>
        <v>Blake Harrison</v>
      </c>
      <c r="E1673">
        <f t="shared" si="79"/>
        <v>11</v>
      </c>
      <c r="F1673">
        <f t="shared" si="80"/>
        <v>1</v>
      </c>
      <c r="G1673">
        <f t="shared" si="81"/>
        <v>2025</v>
      </c>
      <c r="H1673">
        <f>VLOOKUP(Table7[[#This Row],[Customer_ID]],Table1[#All],3,FALSE)</f>
        <v>63</v>
      </c>
      <c r="I1673" t="str">
        <f>VLOOKUP(Table7[[#This Row],[Customer_ID]],Table1[#All],4,FALSE)</f>
        <v>Female</v>
      </c>
      <c r="J1673" t="str">
        <f>VLOOKUP(Table7[[#This Row],[Customer_ID]],Table1[#All],5,FALSE)</f>
        <v>Lyonsfort</v>
      </c>
      <c r="K1673" t="str">
        <f>VLOOKUP(Table7[[#This Row],[Customer_ID]],Table1[#All],6,FALSE)</f>
        <v>Washington</v>
      </c>
      <c r="L1673" t="str">
        <f>VLOOKUP(Table7[[#This Row],[Customer_ID]],Table1[#All],7,FALSE)</f>
        <v>USA</v>
      </c>
      <c r="M1673" t="str">
        <f>VLOOKUP(Table7[[#This Row],[Customer_ID]],Table1[#All],8,FALSE)</f>
        <v>Platinum</v>
      </c>
      <c r="N1673" t="s">
        <v>1648</v>
      </c>
      <c r="O1673" t="str">
        <f>VLOOKUP(Table7[[#This Row],[Product_ID]],Table4_2[#All],3,FALSE)</f>
        <v>Sports</v>
      </c>
      <c r="P1673" t="str">
        <f>VLOOKUP(Table7[[#This Row],[Product_ID]],Table4_2[#All],4,FALSE)</f>
        <v>Fitness</v>
      </c>
      <c r="Q1673">
        <f>VLOOKUP(Table7[[#This Row],[Product_ID]],Table4_2[#All],5,FALSE)</f>
        <v>190.29</v>
      </c>
      <c r="R1673">
        <f>VLOOKUP(Table7[[#This Row],[Product_ID]],Table4_2[#All],6,FALSE)</f>
        <v>260</v>
      </c>
      <c r="S1673" t="s">
        <v>1769</v>
      </c>
      <c r="T1673" t="str">
        <f>VLOOKUP(Table7[[#This Row],[Store_ID]],Table5[#All],2,FALSE)</f>
        <v>Alexander Group</v>
      </c>
      <c r="U1673" t="str">
        <f>VLOOKUP(Table7[[#This Row],[Store_ID]],Table5[#All],3,FALSE)</f>
        <v>South</v>
      </c>
      <c r="V1673" t="str">
        <f>VLOOKUP(Table7[[#This Row],[Store_ID]],Table5[#All],4,FALSE)</f>
        <v>Port Sharon</v>
      </c>
      <c r="W1673" t="str">
        <f>VLOOKUP(Table7[[#This Row],[Store_ID]],Table5[#All],5,FALSE)</f>
        <v>Online</v>
      </c>
      <c r="X1673">
        <v>4</v>
      </c>
      <c r="Y1673">
        <v>943.36</v>
      </c>
      <c r="Z1673">
        <v>0.18</v>
      </c>
      <c r="AA1673" t="s">
        <v>1826</v>
      </c>
      <c r="AB1673">
        <v>3094.2208000000001</v>
      </c>
    </row>
    <row r="1674" spans="1:28" x14ac:dyDescent="0.25">
      <c r="A1674" t="s">
        <v>3498</v>
      </c>
      <c r="B1674" s="2">
        <v>45561</v>
      </c>
      <c r="C1674" t="s">
        <v>693</v>
      </c>
      <c r="D1674" t="str">
        <f>VLOOKUP(Table7[[#This Row],[Customer_ID]],Table1[#All],2,FALSE)</f>
        <v>Stuart Johnson</v>
      </c>
      <c r="E1674">
        <f t="shared" si="79"/>
        <v>26</v>
      </c>
      <c r="F1674">
        <f t="shared" si="80"/>
        <v>9</v>
      </c>
      <c r="G1674">
        <f t="shared" si="81"/>
        <v>2024</v>
      </c>
      <c r="H1674">
        <f>VLOOKUP(Table7[[#This Row],[Customer_ID]],Table1[#All],3,FALSE)</f>
        <v>42</v>
      </c>
      <c r="I1674" t="str">
        <f>VLOOKUP(Table7[[#This Row],[Customer_ID]],Table1[#All],4,FALSE)</f>
        <v>Female</v>
      </c>
      <c r="J1674" t="str">
        <f>VLOOKUP(Table7[[#This Row],[Customer_ID]],Table1[#All],5,FALSE)</f>
        <v>West Markport</v>
      </c>
      <c r="K1674" t="str">
        <f>VLOOKUP(Table7[[#This Row],[Customer_ID]],Table1[#All],6,FALSE)</f>
        <v>North Dakota</v>
      </c>
      <c r="L1674" t="str">
        <f>VLOOKUP(Table7[[#This Row],[Customer_ID]],Table1[#All],7,FALSE)</f>
        <v>USA</v>
      </c>
      <c r="M1674" t="str">
        <f>VLOOKUP(Table7[[#This Row],[Customer_ID]],Table1[#All],8,FALSE)</f>
        <v>Platinum</v>
      </c>
      <c r="N1674" t="s">
        <v>1551</v>
      </c>
      <c r="O1674" t="str">
        <f>VLOOKUP(Table7[[#This Row],[Product_ID]],Table4_2[#All],3,FALSE)</f>
        <v>Clothing</v>
      </c>
      <c r="P1674" t="str">
        <f>VLOOKUP(Table7[[#This Row],[Product_ID]],Table4_2[#All],4,FALSE)</f>
        <v>Outerwear</v>
      </c>
      <c r="Q1674">
        <f>VLOOKUP(Table7[[#This Row],[Product_ID]],Table4_2[#All],5,FALSE)</f>
        <v>364.67</v>
      </c>
      <c r="R1674">
        <f>VLOOKUP(Table7[[#This Row],[Product_ID]],Table4_2[#All],6,FALSE)</f>
        <v>452</v>
      </c>
      <c r="S1674" t="s">
        <v>1797</v>
      </c>
      <c r="T1674" t="str">
        <f>VLOOKUP(Table7[[#This Row],[Store_ID]],Table5[#All],2,FALSE)</f>
        <v>Gardner, Humphrey and Contreras</v>
      </c>
      <c r="U1674" t="str">
        <f>VLOOKUP(Table7[[#This Row],[Store_ID]],Table5[#All],3,FALSE)</f>
        <v>East</v>
      </c>
      <c r="V1674" t="str">
        <f>VLOOKUP(Table7[[#This Row],[Store_ID]],Table5[#All],4,FALSE)</f>
        <v>Johnsonville</v>
      </c>
      <c r="W1674" t="str">
        <f>VLOOKUP(Table7[[#This Row],[Store_ID]],Table5[#All],5,FALSE)</f>
        <v>Flagship</v>
      </c>
      <c r="X1674">
        <v>1</v>
      </c>
      <c r="Y1674">
        <v>830.42</v>
      </c>
      <c r="Z1674">
        <v>0.26</v>
      </c>
      <c r="AA1674" t="s">
        <v>1829</v>
      </c>
      <c r="AB1674">
        <v>614.51080000000002</v>
      </c>
    </row>
    <row r="1675" spans="1:28" x14ac:dyDescent="0.25">
      <c r="A1675" t="s">
        <v>3499</v>
      </c>
      <c r="B1675" s="2">
        <v>45637</v>
      </c>
      <c r="C1675" t="s">
        <v>1107</v>
      </c>
      <c r="D1675" t="str">
        <f>VLOOKUP(Table7[[#This Row],[Customer_ID]],Table1[#All],2,FALSE)</f>
        <v xml:space="preserve">   laura green</v>
      </c>
      <c r="E1675">
        <f t="shared" si="79"/>
        <v>11</v>
      </c>
      <c r="F1675">
        <f t="shared" si="80"/>
        <v>12</v>
      </c>
      <c r="G1675">
        <f t="shared" si="81"/>
        <v>2024</v>
      </c>
      <c r="H1675">
        <f>VLOOKUP(Table7[[#This Row],[Customer_ID]],Table1[#All],3,FALSE)</f>
        <v>56</v>
      </c>
      <c r="I1675" t="str">
        <f>VLOOKUP(Table7[[#This Row],[Customer_ID]],Table1[#All],4,FALSE)</f>
        <v>Female</v>
      </c>
      <c r="J1675" t="str">
        <f>VLOOKUP(Table7[[#This Row],[Customer_ID]],Table1[#All],5,FALSE)</f>
        <v>Westbury</v>
      </c>
      <c r="K1675" t="str">
        <f>VLOOKUP(Table7[[#This Row],[Customer_ID]],Table1[#All],6,FALSE)</f>
        <v>Oregon</v>
      </c>
      <c r="L1675" t="str">
        <f>VLOOKUP(Table7[[#This Row],[Customer_ID]],Table1[#All],7,FALSE)</f>
        <v>USA</v>
      </c>
      <c r="M1675" t="str">
        <f>VLOOKUP(Table7[[#This Row],[Customer_ID]],Table1[#All],8,FALSE)</f>
        <v>Platinum</v>
      </c>
      <c r="N1675" t="s">
        <v>1682</v>
      </c>
      <c r="O1675" t="str">
        <f>VLOOKUP(Table7[[#This Row],[Product_ID]],Table4_2[#All],3,FALSE)</f>
        <v>Electronics</v>
      </c>
      <c r="P1675" t="str">
        <f>VLOOKUP(Table7[[#This Row],[Product_ID]],Table4_2[#All],4,FALSE)</f>
        <v>Accessories</v>
      </c>
      <c r="Q1675">
        <f>VLOOKUP(Table7[[#This Row],[Product_ID]],Table4_2[#All],5,FALSE)</f>
        <v>349.17</v>
      </c>
      <c r="R1675">
        <f>VLOOKUP(Table7[[#This Row],[Product_ID]],Table4_2[#All],6,FALSE)</f>
        <v>476</v>
      </c>
      <c r="S1675" t="s">
        <v>1807</v>
      </c>
      <c r="T1675" t="str">
        <f>VLOOKUP(Table7[[#This Row],[Store_ID]],Table5[#All],2,FALSE)</f>
        <v>Holloway Ltd</v>
      </c>
      <c r="U1675" t="str">
        <f>VLOOKUP(Table7[[#This Row],[Store_ID]],Table5[#All],3,FALSE)</f>
        <v>North</v>
      </c>
      <c r="V1675" t="str">
        <f>VLOOKUP(Table7[[#This Row],[Store_ID]],Table5[#All],4,FALSE)</f>
        <v>Bensonhaven</v>
      </c>
      <c r="W1675" t="str">
        <f>VLOOKUP(Table7[[#This Row],[Store_ID]],Table5[#All],5,FALSE)</f>
        <v>Flagship</v>
      </c>
      <c r="X1675">
        <v>1</v>
      </c>
      <c r="Y1675">
        <v>762.55</v>
      </c>
      <c r="Z1675">
        <v>0.19</v>
      </c>
      <c r="AA1675" t="s">
        <v>1824</v>
      </c>
      <c r="AB1675">
        <v>617.66549999999995</v>
      </c>
    </row>
    <row r="1676" spans="1:28" x14ac:dyDescent="0.25">
      <c r="A1676" t="s">
        <v>3500</v>
      </c>
      <c r="B1676" s="2">
        <v>45839</v>
      </c>
      <c r="C1676" t="s">
        <v>1077</v>
      </c>
      <c r="D1676" t="str">
        <f>VLOOKUP(Table7[[#This Row],[Customer_ID]],Table1[#All],2,FALSE)</f>
        <v>Ryan Moore</v>
      </c>
      <c r="E1676">
        <f t="shared" si="79"/>
        <v>1</v>
      </c>
      <c r="F1676">
        <f t="shared" si="80"/>
        <v>7</v>
      </c>
      <c r="G1676">
        <f t="shared" si="81"/>
        <v>2025</v>
      </c>
      <c r="H1676">
        <f>VLOOKUP(Table7[[#This Row],[Customer_ID]],Table1[#All],3,FALSE)</f>
        <v>38</v>
      </c>
      <c r="I1676" t="str">
        <f>VLOOKUP(Table7[[#This Row],[Customer_ID]],Table1[#All],4,FALSE)</f>
        <v>Male</v>
      </c>
      <c r="J1676" t="str">
        <f>VLOOKUP(Table7[[#This Row],[Customer_ID]],Table1[#All],5,FALSE)</f>
        <v>Cartershire</v>
      </c>
      <c r="K1676" t="str">
        <f>VLOOKUP(Table7[[#This Row],[Customer_ID]],Table1[#All],6,FALSE)</f>
        <v>Virginia</v>
      </c>
      <c r="L1676" t="str">
        <f>VLOOKUP(Table7[[#This Row],[Customer_ID]],Table1[#All],7,FALSE)</f>
        <v>USA</v>
      </c>
      <c r="M1676" t="str">
        <f>VLOOKUP(Table7[[#This Row],[Customer_ID]],Table1[#All],8,FALSE)</f>
        <v>Bronze</v>
      </c>
      <c r="N1676" t="s">
        <v>1696</v>
      </c>
      <c r="O1676" t="str">
        <f>VLOOKUP(Table7[[#This Row],[Product_ID]],Table4_2[#All],3,FALSE)</f>
        <v>Electronics</v>
      </c>
      <c r="P1676" t="str">
        <f>VLOOKUP(Table7[[#This Row],[Product_ID]],Table4_2[#All],4,FALSE)</f>
        <v>Audio</v>
      </c>
      <c r="Q1676">
        <f>VLOOKUP(Table7[[#This Row],[Product_ID]],Table4_2[#All],5,FALSE)</f>
        <v>403.71</v>
      </c>
      <c r="R1676">
        <f>VLOOKUP(Table7[[#This Row],[Product_ID]],Table4_2[#All],6,FALSE)</f>
        <v>159</v>
      </c>
      <c r="S1676" t="s">
        <v>1810</v>
      </c>
      <c r="T1676" t="str">
        <f>VLOOKUP(Table7[[#This Row],[Store_ID]],Table5[#All],2,FALSE)</f>
        <v>Guerrero-Schmitt</v>
      </c>
      <c r="U1676" t="str">
        <f>VLOOKUP(Table7[[#This Row],[Store_ID]],Table5[#All],3,FALSE)</f>
        <v>East</v>
      </c>
      <c r="V1676" t="str">
        <f>VLOOKUP(Table7[[#This Row],[Store_ID]],Table5[#All],4,FALSE)</f>
        <v>East Stevechester</v>
      </c>
      <c r="W1676" t="str">
        <f>VLOOKUP(Table7[[#This Row],[Store_ID]],Table5[#All],5,FALSE)</f>
        <v>Flagship</v>
      </c>
      <c r="X1676">
        <v>2</v>
      </c>
      <c r="Y1676">
        <v>464.43</v>
      </c>
      <c r="Z1676">
        <v>0.24</v>
      </c>
      <c r="AA1676" t="s">
        <v>1829</v>
      </c>
      <c r="AB1676">
        <v>705.93360000000007</v>
      </c>
    </row>
    <row r="1677" spans="1:28" x14ac:dyDescent="0.25">
      <c r="A1677" t="s">
        <v>3501</v>
      </c>
      <c r="B1677" s="2">
        <v>45851</v>
      </c>
      <c r="C1677" t="s">
        <v>75</v>
      </c>
      <c r="D1677" t="str">
        <f>VLOOKUP(Table7[[#This Row],[Customer_ID]],Table1[#All],2,FALSE)</f>
        <v>John Scott</v>
      </c>
      <c r="E1677">
        <f t="shared" si="79"/>
        <v>13</v>
      </c>
      <c r="F1677">
        <f t="shared" si="80"/>
        <v>7</v>
      </c>
      <c r="G1677">
        <f t="shared" si="81"/>
        <v>2025</v>
      </c>
      <c r="H1677">
        <f>VLOOKUP(Table7[[#This Row],[Customer_ID]],Table1[#All],3,FALSE)</f>
        <v>24</v>
      </c>
      <c r="I1677" t="str">
        <f>VLOOKUP(Table7[[#This Row],[Customer_ID]],Table1[#All],4,FALSE)</f>
        <v>Female</v>
      </c>
      <c r="J1677" t="str">
        <f>VLOOKUP(Table7[[#This Row],[Customer_ID]],Table1[#All],5,FALSE)</f>
        <v>South Christopher</v>
      </c>
      <c r="K1677" t="str">
        <f>VLOOKUP(Table7[[#This Row],[Customer_ID]],Table1[#All],6,FALSE)</f>
        <v>Pennsylvania</v>
      </c>
      <c r="L1677" t="str">
        <f>VLOOKUP(Table7[[#This Row],[Customer_ID]],Table1[#All],7,FALSE)</f>
        <v>USA</v>
      </c>
      <c r="M1677" t="str">
        <f>VLOOKUP(Table7[[#This Row],[Customer_ID]],Table1[#All],8,FALSE)</f>
        <v>Bronze</v>
      </c>
      <c r="N1677" t="s">
        <v>1676</v>
      </c>
      <c r="O1677" t="str">
        <f>VLOOKUP(Table7[[#This Row],[Product_ID]],Table4_2[#All],3,FALSE)</f>
        <v>Beauty</v>
      </c>
      <c r="P1677" t="str">
        <f>VLOOKUP(Table7[[#This Row],[Product_ID]],Table4_2[#All],4,FALSE)</f>
        <v>Makeup</v>
      </c>
      <c r="Q1677">
        <f>VLOOKUP(Table7[[#This Row],[Product_ID]],Table4_2[#All],5,FALSE)</f>
        <v>299.11</v>
      </c>
      <c r="R1677">
        <f>VLOOKUP(Table7[[#This Row],[Product_ID]],Table4_2[#All],6,FALSE)</f>
        <v>118</v>
      </c>
      <c r="S1677" t="s">
        <v>1810</v>
      </c>
      <c r="T1677" t="str">
        <f>VLOOKUP(Table7[[#This Row],[Store_ID]],Table5[#All],2,FALSE)</f>
        <v>Guerrero-Schmitt</v>
      </c>
      <c r="U1677" t="str">
        <f>VLOOKUP(Table7[[#This Row],[Store_ID]],Table5[#All],3,FALSE)</f>
        <v>East</v>
      </c>
      <c r="V1677" t="str">
        <f>VLOOKUP(Table7[[#This Row],[Store_ID]],Table5[#All],4,FALSE)</f>
        <v>East Stevechester</v>
      </c>
      <c r="W1677" t="str">
        <f>VLOOKUP(Table7[[#This Row],[Store_ID]],Table5[#All],5,FALSE)</f>
        <v>Flagship</v>
      </c>
      <c r="X1677">
        <v>1</v>
      </c>
      <c r="Y1677">
        <v>711.08</v>
      </c>
      <c r="Z1677">
        <v>0.24</v>
      </c>
      <c r="AA1677" t="s">
        <v>1826</v>
      </c>
      <c r="AB1677">
        <v>540.42079999999999</v>
      </c>
    </row>
    <row r="1678" spans="1:28" x14ac:dyDescent="0.25">
      <c r="A1678" t="s">
        <v>3502</v>
      </c>
      <c r="B1678" s="2">
        <v>45656</v>
      </c>
      <c r="C1678" t="s">
        <v>803</v>
      </c>
      <c r="D1678" t="str">
        <f>VLOOKUP(Table7[[#This Row],[Customer_ID]],Table1[#All],2,FALSE)</f>
        <v>Tyler Garner</v>
      </c>
      <c r="E1678">
        <f t="shared" si="79"/>
        <v>30</v>
      </c>
      <c r="F1678">
        <f t="shared" si="80"/>
        <v>12</v>
      </c>
      <c r="G1678">
        <f t="shared" si="81"/>
        <v>2024</v>
      </c>
      <c r="H1678">
        <f>VLOOKUP(Table7[[#This Row],[Customer_ID]],Table1[#All],3,FALSE)</f>
        <v>64</v>
      </c>
      <c r="I1678" t="str">
        <f>VLOOKUP(Table7[[#This Row],[Customer_ID]],Table1[#All],4,FALSE)</f>
        <v>Male</v>
      </c>
      <c r="J1678" t="str">
        <f>VLOOKUP(Table7[[#This Row],[Customer_ID]],Table1[#All],5,FALSE)</f>
        <v>Port Coreyfort</v>
      </c>
      <c r="K1678" t="str">
        <f>VLOOKUP(Table7[[#This Row],[Customer_ID]],Table1[#All],6,FALSE)</f>
        <v>Alabama</v>
      </c>
      <c r="L1678" t="str">
        <f>VLOOKUP(Table7[[#This Row],[Customer_ID]],Table1[#All],7,FALSE)</f>
        <v>USA</v>
      </c>
      <c r="M1678" t="str">
        <f>VLOOKUP(Table7[[#This Row],[Customer_ID]],Table1[#All],8,FALSE)</f>
        <v>Silver</v>
      </c>
      <c r="N1678" t="s">
        <v>1638</v>
      </c>
      <c r="O1678" t="str">
        <f>VLOOKUP(Table7[[#This Row],[Product_ID]],Table4_2[#All],3,FALSE)</f>
        <v>Sports</v>
      </c>
      <c r="P1678" t="str">
        <f>VLOOKUP(Table7[[#This Row],[Product_ID]],Table4_2[#All],4,FALSE)</f>
        <v>Team Sports</v>
      </c>
      <c r="Q1678">
        <f>VLOOKUP(Table7[[#This Row],[Product_ID]],Table4_2[#All],5,FALSE)</f>
        <v>318.91000000000003</v>
      </c>
      <c r="R1678">
        <f>VLOOKUP(Table7[[#This Row],[Product_ID]],Table4_2[#All],6,FALSE)</f>
        <v>114</v>
      </c>
      <c r="S1678" t="s">
        <v>1799</v>
      </c>
      <c r="T1678" t="str">
        <f>VLOOKUP(Table7[[#This Row],[Store_ID]],Table5[#All],2,FALSE)</f>
        <v>Mcdonald Inc</v>
      </c>
      <c r="U1678" t="str">
        <f>VLOOKUP(Table7[[#This Row],[Store_ID]],Table5[#All],3,FALSE)</f>
        <v>South</v>
      </c>
      <c r="V1678" t="str">
        <f>VLOOKUP(Table7[[#This Row],[Store_ID]],Table5[#All],4,FALSE)</f>
        <v>Christopherland</v>
      </c>
      <c r="W1678" t="str">
        <f>VLOOKUP(Table7[[#This Row],[Store_ID]],Table5[#All],5,FALSE)</f>
        <v>Outlet</v>
      </c>
      <c r="X1678">
        <v>2</v>
      </c>
      <c r="Y1678">
        <v>984.96</v>
      </c>
      <c r="Z1678">
        <v>0.16</v>
      </c>
      <c r="AA1678" t="s">
        <v>1826</v>
      </c>
      <c r="AB1678">
        <v>1654.7328</v>
      </c>
    </row>
    <row r="1679" spans="1:28" x14ac:dyDescent="0.25">
      <c r="A1679" t="s">
        <v>3503</v>
      </c>
      <c r="B1679" s="2">
        <v>45759</v>
      </c>
      <c r="C1679" t="s">
        <v>1077</v>
      </c>
      <c r="D1679" t="str">
        <f>VLOOKUP(Table7[[#This Row],[Customer_ID]],Table1[#All],2,FALSE)</f>
        <v>Ryan Moore</v>
      </c>
      <c r="E1679">
        <f t="shared" si="79"/>
        <v>12</v>
      </c>
      <c r="F1679">
        <f t="shared" si="80"/>
        <v>4</v>
      </c>
      <c r="G1679">
        <f t="shared" si="81"/>
        <v>2025</v>
      </c>
      <c r="H1679">
        <f>VLOOKUP(Table7[[#This Row],[Customer_ID]],Table1[#All],3,FALSE)</f>
        <v>38</v>
      </c>
      <c r="I1679" t="str">
        <f>VLOOKUP(Table7[[#This Row],[Customer_ID]],Table1[#All],4,FALSE)</f>
        <v>Male</v>
      </c>
      <c r="J1679" t="str">
        <f>VLOOKUP(Table7[[#This Row],[Customer_ID]],Table1[#All],5,FALSE)</f>
        <v>Cartershire</v>
      </c>
      <c r="K1679" t="str">
        <f>VLOOKUP(Table7[[#This Row],[Customer_ID]],Table1[#All],6,FALSE)</f>
        <v>Virginia</v>
      </c>
      <c r="L1679" t="str">
        <f>VLOOKUP(Table7[[#This Row],[Customer_ID]],Table1[#All],7,FALSE)</f>
        <v>USA</v>
      </c>
      <c r="M1679" t="str">
        <f>VLOOKUP(Table7[[#This Row],[Customer_ID]],Table1[#All],8,FALSE)</f>
        <v>Bronze</v>
      </c>
      <c r="N1679" t="s">
        <v>1624</v>
      </c>
      <c r="O1679" t="str">
        <f>VLOOKUP(Table7[[#This Row],[Product_ID]],Table4_2[#All],3,FALSE)</f>
        <v>Sports</v>
      </c>
      <c r="P1679" t="str">
        <f>VLOOKUP(Table7[[#This Row],[Product_ID]],Table4_2[#All],4,FALSE)</f>
        <v>Outdoor</v>
      </c>
      <c r="Q1679">
        <f>VLOOKUP(Table7[[#This Row],[Product_ID]],Table4_2[#All],5,FALSE)</f>
        <v>135.61000000000001</v>
      </c>
      <c r="R1679">
        <f>VLOOKUP(Table7[[#This Row],[Product_ID]],Table4_2[#All],6,FALSE)</f>
        <v>394</v>
      </c>
      <c r="S1679" t="s">
        <v>1794</v>
      </c>
      <c r="T1679" t="str">
        <f>VLOOKUP(Table7[[#This Row],[Store_ID]],Table5[#All],2,FALSE)</f>
        <v>Thomas, Bridges and Harris</v>
      </c>
      <c r="U1679" t="str">
        <f>VLOOKUP(Table7[[#This Row],[Store_ID]],Table5[#All],3,FALSE)</f>
        <v>North</v>
      </c>
      <c r="V1679" t="str">
        <f>VLOOKUP(Table7[[#This Row],[Store_ID]],Table5[#All],4,FALSE)</f>
        <v>Sabrinatown</v>
      </c>
      <c r="W1679" t="str">
        <f>VLOOKUP(Table7[[#This Row],[Store_ID]],Table5[#All],5,FALSE)</f>
        <v>Online</v>
      </c>
      <c r="X1679">
        <v>1</v>
      </c>
      <c r="Y1679">
        <v>21.14</v>
      </c>
      <c r="Z1679">
        <v>0.06</v>
      </c>
      <c r="AA1679" t="s">
        <v>1829</v>
      </c>
      <c r="AB1679">
        <v>19.871600000000001</v>
      </c>
    </row>
    <row r="1680" spans="1:28" x14ac:dyDescent="0.25">
      <c r="A1680" t="s">
        <v>3504</v>
      </c>
      <c r="B1680" s="2">
        <v>45679</v>
      </c>
      <c r="C1680" t="s">
        <v>375</v>
      </c>
      <c r="D1680" t="str">
        <f>VLOOKUP(Table7[[#This Row],[Customer_ID]],Table1[#All],2,FALSE)</f>
        <v>Howard Summers</v>
      </c>
      <c r="E1680">
        <f t="shared" si="79"/>
        <v>22</v>
      </c>
      <c r="F1680">
        <f t="shared" si="80"/>
        <v>1</v>
      </c>
      <c r="G1680">
        <f t="shared" si="81"/>
        <v>2025</v>
      </c>
      <c r="H1680">
        <f>VLOOKUP(Table7[[#This Row],[Customer_ID]],Table1[#All],3,FALSE)</f>
        <v>53</v>
      </c>
      <c r="I1680" t="str">
        <f>VLOOKUP(Table7[[#This Row],[Customer_ID]],Table1[#All],4,FALSE)</f>
        <v>Female</v>
      </c>
      <c r="J1680" t="str">
        <f>VLOOKUP(Table7[[#This Row],[Customer_ID]],Table1[#All],5,FALSE)</f>
        <v>East Linda</v>
      </c>
      <c r="K1680" t="str">
        <f>VLOOKUP(Table7[[#This Row],[Customer_ID]],Table1[#All],6,FALSE)</f>
        <v>Rhode Island</v>
      </c>
      <c r="L1680" t="str">
        <f>VLOOKUP(Table7[[#This Row],[Customer_ID]],Table1[#All],7,FALSE)</f>
        <v>USA</v>
      </c>
      <c r="M1680" t="str">
        <f>VLOOKUP(Table7[[#This Row],[Customer_ID]],Table1[#All],8,FALSE)</f>
        <v>Bronze</v>
      </c>
      <c r="N1680" t="s">
        <v>1744</v>
      </c>
      <c r="O1680" t="str">
        <f>VLOOKUP(Table7[[#This Row],[Product_ID]],Table4_2[#All],3,FALSE)</f>
        <v>Electronics</v>
      </c>
      <c r="P1680" t="str">
        <f>VLOOKUP(Table7[[#This Row],[Product_ID]],Table4_2[#All],4,FALSE)</f>
        <v>Audio</v>
      </c>
      <c r="Q1680">
        <f>VLOOKUP(Table7[[#This Row],[Product_ID]],Table4_2[#All],5,FALSE)</f>
        <v>431.67</v>
      </c>
      <c r="R1680">
        <f>VLOOKUP(Table7[[#This Row],[Product_ID]],Table4_2[#All],6,FALSE)</f>
        <v>73</v>
      </c>
      <c r="S1680" t="s">
        <v>1782</v>
      </c>
      <c r="T1680" t="str">
        <f>VLOOKUP(Table7[[#This Row],[Store_ID]],Table5[#All],2,FALSE)</f>
        <v>Bean, Jones and Park</v>
      </c>
      <c r="U1680" t="str">
        <f>VLOOKUP(Table7[[#This Row],[Store_ID]],Table5[#All],3,FALSE)</f>
        <v>West</v>
      </c>
      <c r="V1680" t="str">
        <f>VLOOKUP(Table7[[#This Row],[Store_ID]],Table5[#All],4,FALSE)</f>
        <v>Thompsonborough</v>
      </c>
      <c r="W1680" t="str">
        <f>VLOOKUP(Table7[[#This Row],[Store_ID]],Table5[#All],5,FALSE)</f>
        <v>Online</v>
      </c>
      <c r="X1680">
        <v>1</v>
      </c>
      <c r="Y1680">
        <v>343.03</v>
      </c>
      <c r="Z1680">
        <v>0.16</v>
      </c>
      <c r="AA1680" t="s">
        <v>1824</v>
      </c>
      <c r="AB1680">
        <v>288.14519999999999</v>
      </c>
    </row>
    <row r="1681" spans="1:28" x14ac:dyDescent="0.25">
      <c r="A1681" t="s">
        <v>3505</v>
      </c>
      <c r="B1681" s="2">
        <v>45237</v>
      </c>
      <c r="C1681" t="s">
        <v>791</v>
      </c>
      <c r="D1681" t="str">
        <f>VLOOKUP(Table7[[#This Row],[Customer_ID]],Table1[#All],2,FALSE)</f>
        <v>Douglas Rhodes</v>
      </c>
      <c r="E1681">
        <f t="shared" si="79"/>
        <v>7</v>
      </c>
      <c r="F1681">
        <f t="shared" si="80"/>
        <v>11</v>
      </c>
      <c r="G1681">
        <f t="shared" si="81"/>
        <v>2023</v>
      </c>
      <c r="H1681">
        <f>VLOOKUP(Table7[[#This Row],[Customer_ID]],Table1[#All],3,FALSE)</f>
        <v>32</v>
      </c>
      <c r="I1681" t="str">
        <f>VLOOKUP(Table7[[#This Row],[Customer_ID]],Table1[#All],4,FALSE)</f>
        <v>Male</v>
      </c>
      <c r="J1681" t="str">
        <f>VLOOKUP(Table7[[#This Row],[Customer_ID]],Table1[#All],5,FALSE)</f>
        <v>Mikehaven</v>
      </c>
      <c r="K1681" t="str">
        <f>VLOOKUP(Table7[[#This Row],[Customer_ID]],Table1[#All],6,FALSE)</f>
        <v>New Hampshire</v>
      </c>
      <c r="L1681" t="str">
        <f>VLOOKUP(Table7[[#This Row],[Customer_ID]],Table1[#All],7,FALSE)</f>
        <v>USA</v>
      </c>
      <c r="M1681" t="str">
        <f>VLOOKUP(Table7[[#This Row],[Customer_ID]],Table1[#All],8,FALSE)</f>
        <v>Platinum</v>
      </c>
      <c r="N1681" t="s">
        <v>1588</v>
      </c>
      <c r="O1681" t="str">
        <f>VLOOKUP(Table7[[#This Row],[Product_ID]],Table4_2[#All],3,FALSE)</f>
        <v>Sports</v>
      </c>
      <c r="P1681" t="str">
        <f>VLOOKUP(Table7[[#This Row],[Product_ID]],Table4_2[#All],4,FALSE)</f>
        <v>Accessories</v>
      </c>
      <c r="Q1681">
        <f>VLOOKUP(Table7[[#This Row],[Product_ID]],Table4_2[#All],5,FALSE)</f>
        <v>131.51</v>
      </c>
      <c r="R1681">
        <f>VLOOKUP(Table7[[#This Row],[Product_ID]],Table4_2[#All],6,FALSE)</f>
        <v>281.95833333333331</v>
      </c>
      <c r="S1681" t="s">
        <v>1810</v>
      </c>
      <c r="T1681" t="str">
        <f>VLOOKUP(Table7[[#This Row],[Store_ID]],Table5[#All],2,FALSE)</f>
        <v>Guerrero-Schmitt</v>
      </c>
      <c r="U1681" t="str">
        <f>VLOOKUP(Table7[[#This Row],[Store_ID]],Table5[#All],3,FALSE)</f>
        <v>East</v>
      </c>
      <c r="V1681" t="str">
        <f>VLOOKUP(Table7[[#This Row],[Store_ID]],Table5[#All],4,FALSE)</f>
        <v>East Stevechester</v>
      </c>
      <c r="W1681" t="str">
        <f>VLOOKUP(Table7[[#This Row],[Store_ID]],Table5[#All],5,FALSE)</f>
        <v>Flagship</v>
      </c>
      <c r="X1681">
        <v>3</v>
      </c>
      <c r="Y1681">
        <v>94.83</v>
      </c>
      <c r="Z1681">
        <v>0.16</v>
      </c>
      <c r="AA1681" t="s">
        <v>1829</v>
      </c>
      <c r="AB1681">
        <v>238.9716</v>
      </c>
    </row>
    <row r="1682" spans="1:28" x14ac:dyDescent="0.25">
      <c r="A1682" t="s">
        <v>3506</v>
      </c>
      <c r="B1682" s="2">
        <v>45790</v>
      </c>
      <c r="C1682" t="s">
        <v>82</v>
      </c>
      <c r="D1682" t="str">
        <f>VLOOKUP(Table7[[#This Row],[Customer_ID]],Table1[#All],2,FALSE)</f>
        <v>Rhonda Moss</v>
      </c>
      <c r="E1682">
        <f t="shared" si="79"/>
        <v>13</v>
      </c>
      <c r="F1682">
        <f t="shared" si="80"/>
        <v>5</v>
      </c>
      <c r="G1682">
        <f t="shared" si="81"/>
        <v>2025</v>
      </c>
      <c r="H1682">
        <f>VLOOKUP(Table7[[#This Row],[Customer_ID]],Table1[#All],3,FALSE)</f>
        <v>43</v>
      </c>
      <c r="I1682" t="str">
        <f>VLOOKUP(Table7[[#This Row],[Customer_ID]],Table1[#All],4,FALSE)</f>
        <v>Male</v>
      </c>
      <c r="J1682" t="str">
        <f>VLOOKUP(Table7[[#This Row],[Customer_ID]],Table1[#All],5,FALSE)</f>
        <v>South William</v>
      </c>
      <c r="K1682" t="str">
        <f>VLOOKUP(Table7[[#This Row],[Customer_ID]],Table1[#All],6,FALSE)</f>
        <v>Kansas</v>
      </c>
      <c r="L1682" t="str">
        <f>VLOOKUP(Table7[[#This Row],[Customer_ID]],Table1[#All],7,FALSE)</f>
        <v>USA</v>
      </c>
      <c r="M1682" t="str">
        <f>VLOOKUP(Table7[[#This Row],[Customer_ID]],Table1[#All],8,FALSE)</f>
        <v>Unknown</v>
      </c>
      <c r="N1682" t="s">
        <v>1686</v>
      </c>
      <c r="O1682" t="str">
        <f>VLOOKUP(Table7[[#This Row],[Product_ID]],Table4_2[#All],3,FALSE)</f>
        <v>Clothing</v>
      </c>
      <c r="P1682" t="str">
        <f>VLOOKUP(Table7[[#This Row],[Product_ID]],Table4_2[#All],4,FALSE)</f>
        <v>Bottoms</v>
      </c>
      <c r="Q1682">
        <f>VLOOKUP(Table7[[#This Row],[Product_ID]],Table4_2[#All],5,FALSE)</f>
        <v>218.22</v>
      </c>
      <c r="R1682">
        <f>VLOOKUP(Table7[[#This Row],[Product_ID]],Table4_2[#All],6,FALSE)</f>
        <v>224</v>
      </c>
      <c r="S1682" t="s">
        <v>1813</v>
      </c>
      <c r="T1682" t="str">
        <f>VLOOKUP(Table7[[#This Row],[Store_ID]],Table5[#All],2,FALSE)</f>
        <v>Mann-Austin</v>
      </c>
      <c r="U1682" t="str">
        <f>VLOOKUP(Table7[[#This Row],[Store_ID]],Table5[#All],3,FALSE)</f>
        <v>East</v>
      </c>
      <c r="V1682" t="str">
        <f>VLOOKUP(Table7[[#This Row],[Store_ID]],Table5[#All],4,FALSE)</f>
        <v>Vasquezborough</v>
      </c>
      <c r="W1682" t="str">
        <f>VLOOKUP(Table7[[#This Row],[Store_ID]],Table5[#All],5,FALSE)</f>
        <v>Online</v>
      </c>
      <c r="X1682">
        <v>3</v>
      </c>
      <c r="Y1682">
        <v>74.66</v>
      </c>
      <c r="Z1682">
        <v>0.03</v>
      </c>
      <c r="AA1682" t="s">
        <v>1826</v>
      </c>
      <c r="AB1682">
        <v>217.26060000000001</v>
      </c>
    </row>
    <row r="1683" spans="1:28" x14ac:dyDescent="0.25">
      <c r="A1683" t="s">
        <v>3507</v>
      </c>
      <c r="B1683" s="2">
        <v>45268</v>
      </c>
      <c r="C1683" t="s">
        <v>464</v>
      </c>
      <c r="D1683" t="str">
        <f>VLOOKUP(Table7[[#This Row],[Customer_ID]],Table1[#All],2,FALSE)</f>
        <v>Patrick Coleman</v>
      </c>
      <c r="E1683">
        <f t="shared" si="79"/>
        <v>8</v>
      </c>
      <c r="F1683">
        <f t="shared" si="80"/>
        <v>12</v>
      </c>
      <c r="G1683">
        <f t="shared" si="81"/>
        <v>2023</v>
      </c>
      <c r="H1683">
        <f>VLOOKUP(Table7[[#This Row],[Customer_ID]],Table1[#All],3,FALSE)</f>
        <v>29</v>
      </c>
      <c r="I1683" t="str">
        <f>VLOOKUP(Table7[[#This Row],[Customer_ID]],Table1[#All],4,FALSE)</f>
        <v>Male</v>
      </c>
      <c r="J1683" t="str">
        <f>VLOOKUP(Table7[[#This Row],[Customer_ID]],Table1[#All],5,FALSE)</f>
        <v>New Jeffrey</v>
      </c>
      <c r="K1683" t="str">
        <f>VLOOKUP(Table7[[#This Row],[Customer_ID]],Table1[#All],6,FALSE)</f>
        <v>Nebraska</v>
      </c>
      <c r="L1683" t="str">
        <f>VLOOKUP(Table7[[#This Row],[Customer_ID]],Table1[#All],7,FALSE)</f>
        <v>USA</v>
      </c>
      <c r="M1683" t="str">
        <f>VLOOKUP(Table7[[#This Row],[Customer_ID]],Table1[#All],8,FALSE)</f>
        <v>Silver</v>
      </c>
      <c r="N1683" t="s">
        <v>1622</v>
      </c>
      <c r="O1683" t="str">
        <f>VLOOKUP(Table7[[#This Row],[Product_ID]],Table4_2[#All],3,FALSE)</f>
        <v>Clothing</v>
      </c>
      <c r="P1683" t="str">
        <f>VLOOKUP(Table7[[#This Row],[Product_ID]],Table4_2[#All],4,FALSE)</f>
        <v>Footwear</v>
      </c>
      <c r="Q1683">
        <f>VLOOKUP(Table7[[#This Row],[Product_ID]],Table4_2[#All],5,FALSE)</f>
        <v>353.47</v>
      </c>
      <c r="R1683">
        <f>VLOOKUP(Table7[[#This Row],[Product_ID]],Table4_2[#All],6,FALSE)</f>
        <v>214</v>
      </c>
      <c r="S1683" t="s">
        <v>1801</v>
      </c>
      <c r="T1683" t="str">
        <f>VLOOKUP(Table7[[#This Row],[Store_ID]],Table5[#All],2,FALSE)</f>
        <v>Shelton PLC</v>
      </c>
      <c r="U1683" t="str">
        <f>VLOOKUP(Table7[[#This Row],[Store_ID]],Table5[#All],3,FALSE)</f>
        <v>North</v>
      </c>
      <c r="V1683" t="str">
        <f>VLOOKUP(Table7[[#This Row],[Store_ID]],Table5[#All],4,FALSE)</f>
        <v>East Jenniferstad</v>
      </c>
      <c r="W1683" t="str">
        <f>VLOOKUP(Table7[[#This Row],[Store_ID]],Table5[#All],5,FALSE)</f>
        <v>Flagship</v>
      </c>
      <c r="X1683">
        <v>3</v>
      </c>
      <c r="Y1683">
        <v>281.95999999999998</v>
      </c>
      <c r="Z1683">
        <v>0.01</v>
      </c>
      <c r="AA1683" t="s">
        <v>1829</v>
      </c>
      <c r="AB1683">
        <v>837.42119999999989</v>
      </c>
    </row>
    <row r="1684" spans="1:28" x14ac:dyDescent="0.25">
      <c r="A1684" t="s">
        <v>3508</v>
      </c>
      <c r="B1684" s="2">
        <v>45664</v>
      </c>
      <c r="C1684" t="s">
        <v>758</v>
      </c>
      <c r="D1684" t="str">
        <f>VLOOKUP(Table7[[#This Row],[Customer_ID]],Table1[#All],2,FALSE)</f>
        <v>Joshua Wilson</v>
      </c>
      <c r="E1684">
        <f t="shared" si="79"/>
        <v>7</v>
      </c>
      <c r="F1684">
        <f t="shared" si="80"/>
        <v>1</v>
      </c>
      <c r="G1684">
        <f t="shared" si="81"/>
        <v>2025</v>
      </c>
      <c r="H1684">
        <f>VLOOKUP(Table7[[#This Row],[Customer_ID]],Table1[#All],3,FALSE)</f>
        <v>42</v>
      </c>
      <c r="I1684" t="str">
        <f>VLOOKUP(Table7[[#This Row],[Customer_ID]],Table1[#All],4,FALSE)</f>
        <v>Female</v>
      </c>
      <c r="J1684" t="str">
        <f>VLOOKUP(Table7[[#This Row],[Customer_ID]],Table1[#All],5,FALSE)</f>
        <v>North Larryport</v>
      </c>
      <c r="K1684" t="str">
        <f>VLOOKUP(Table7[[#This Row],[Customer_ID]],Table1[#All],6,FALSE)</f>
        <v>Virginia</v>
      </c>
      <c r="L1684" t="str">
        <f>VLOOKUP(Table7[[#This Row],[Customer_ID]],Table1[#All],7,FALSE)</f>
        <v>USA</v>
      </c>
      <c r="M1684" t="str">
        <f>VLOOKUP(Table7[[#This Row],[Customer_ID]],Table1[#All],8,FALSE)</f>
        <v>Bronze</v>
      </c>
      <c r="N1684" t="s">
        <v>1690</v>
      </c>
      <c r="O1684" t="str">
        <f>VLOOKUP(Table7[[#This Row],[Product_ID]],Table4_2[#All],3,FALSE)</f>
        <v>Beauty</v>
      </c>
      <c r="P1684" t="str">
        <f>VLOOKUP(Table7[[#This Row],[Product_ID]],Table4_2[#All],4,FALSE)</f>
        <v>Haircare</v>
      </c>
      <c r="Q1684">
        <f>VLOOKUP(Table7[[#This Row],[Product_ID]],Table4_2[#All],5,FALSE)</f>
        <v>214.32</v>
      </c>
      <c r="R1684">
        <f>VLOOKUP(Table7[[#This Row],[Product_ID]],Table4_2[#All],6,FALSE)</f>
        <v>383</v>
      </c>
      <c r="S1684" t="s">
        <v>1810</v>
      </c>
      <c r="T1684" t="str">
        <f>VLOOKUP(Table7[[#This Row],[Store_ID]],Table5[#All],2,FALSE)</f>
        <v>Guerrero-Schmitt</v>
      </c>
      <c r="U1684" t="str">
        <f>VLOOKUP(Table7[[#This Row],[Store_ID]],Table5[#All],3,FALSE)</f>
        <v>East</v>
      </c>
      <c r="V1684" t="str">
        <f>VLOOKUP(Table7[[#This Row],[Store_ID]],Table5[#All],4,FALSE)</f>
        <v>East Stevechester</v>
      </c>
      <c r="W1684" t="str">
        <f>VLOOKUP(Table7[[#This Row],[Store_ID]],Table5[#All],5,FALSE)</f>
        <v>Flagship</v>
      </c>
      <c r="X1684">
        <v>4</v>
      </c>
      <c r="Y1684">
        <v>622.27</v>
      </c>
      <c r="Z1684">
        <v>0.02</v>
      </c>
      <c r="AA1684" t="s">
        <v>1826</v>
      </c>
      <c r="AB1684">
        <v>2439.2984000000001</v>
      </c>
    </row>
    <row r="1685" spans="1:28" x14ac:dyDescent="0.25">
      <c r="A1685" t="s">
        <v>3509</v>
      </c>
      <c r="B1685" s="2">
        <v>45475</v>
      </c>
      <c r="C1685" t="s">
        <v>363</v>
      </c>
      <c r="D1685" t="str">
        <f>VLOOKUP(Table7[[#This Row],[Customer_ID]],Table1[#All],2,FALSE)</f>
        <v>Sarah Schneider</v>
      </c>
      <c r="E1685">
        <f t="shared" si="79"/>
        <v>2</v>
      </c>
      <c r="F1685">
        <f t="shared" si="80"/>
        <v>7</v>
      </c>
      <c r="G1685">
        <f t="shared" si="81"/>
        <v>2024</v>
      </c>
      <c r="H1685">
        <f>VLOOKUP(Table7[[#This Row],[Customer_ID]],Table1[#All],3,FALSE)</f>
        <v>34</v>
      </c>
      <c r="I1685" t="str">
        <f>VLOOKUP(Table7[[#This Row],[Customer_ID]],Table1[#All],4,FALSE)</f>
        <v>Female</v>
      </c>
      <c r="J1685" t="str">
        <f>VLOOKUP(Table7[[#This Row],[Customer_ID]],Table1[#All],5,FALSE)</f>
        <v>Port Joshuachester</v>
      </c>
      <c r="K1685" t="str">
        <f>VLOOKUP(Table7[[#This Row],[Customer_ID]],Table1[#All],6,FALSE)</f>
        <v>Pennsylvania</v>
      </c>
      <c r="L1685" t="str">
        <f>VLOOKUP(Table7[[#This Row],[Customer_ID]],Table1[#All],7,FALSE)</f>
        <v>USA</v>
      </c>
      <c r="M1685" t="str">
        <f>VLOOKUP(Table7[[#This Row],[Customer_ID]],Table1[#All],8,FALSE)</f>
        <v>Bronze</v>
      </c>
      <c r="N1685" t="s">
        <v>1622</v>
      </c>
      <c r="O1685" t="str">
        <f>VLOOKUP(Table7[[#This Row],[Product_ID]],Table4_2[#All],3,FALSE)</f>
        <v>Clothing</v>
      </c>
      <c r="P1685" t="str">
        <f>VLOOKUP(Table7[[#This Row],[Product_ID]],Table4_2[#All],4,FALSE)</f>
        <v>Footwear</v>
      </c>
      <c r="Q1685">
        <f>VLOOKUP(Table7[[#This Row],[Product_ID]],Table4_2[#All],5,FALSE)</f>
        <v>353.47</v>
      </c>
      <c r="R1685">
        <f>VLOOKUP(Table7[[#This Row],[Product_ID]],Table4_2[#All],6,FALSE)</f>
        <v>214</v>
      </c>
      <c r="S1685" t="s">
        <v>1779</v>
      </c>
      <c r="T1685" t="str">
        <f>VLOOKUP(Table7[[#This Row],[Store_ID]],Table5[#All],2,FALSE)</f>
        <v>Martinez-Mullins</v>
      </c>
      <c r="U1685" t="str">
        <f>VLOOKUP(Table7[[#This Row],[Store_ID]],Table5[#All],3,FALSE)</f>
        <v>South</v>
      </c>
      <c r="V1685" t="str">
        <f>VLOOKUP(Table7[[#This Row],[Store_ID]],Table5[#All],4,FALSE)</f>
        <v>Williamsfurt</v>
      </c>
      <c r="W1685" t="str">
        <f>VLOOKUP(Table7[[#This Row],[Store_ID]],Table5[#All],5,FALSE)</f>
        <v>Online</v>
      </c>
      <c r="X1685">
        <v>2</v>
      </c>
      <c r="Y1685">
        <v>78.27</v>
      </c>
      <c r="Z1685">
        <v>0.28999999999999998</v>
      </c>
      <c r="AA1685" t="s">
        <v>1829</v>
      </c>
      <c r="AB1685">
        <v>111.1434</v>
      </c>
    </row>
    <row r="1686" spans="1:28" x14ac:dyDescent="0.25">
      <c r="A1686" t="s">
        <v>3510</v>
      </c>
      <c r="B1686" s="2">
        <v>45845</v>
      </c>
      <c r="C1686" t="s">
        <v>59</v>
      </c>
      <c r="D1686" t="str">
        <f>VLOOKUP(Table7[[#This Row],[Customer_ID]],Table1[#All],2,FALSE)</f>
        <v>Kenneth Lambert</v>
      </c>
      <c r="E1686">
        <f t="shared" si="79"/>
        <v>7</v>
      </c>
      <c r="F1686">
        <f t="shared" si="80"/>
        <v>7</v>
      </c>
      <c r="G1686">
        <f t="shared" si="81"/>
        <v>2025</v>
      </c>
      <c r="H1686">
        <f>VLOOKUP(Table7[[#This Row],[Customer_ID]],Table1[#All],3,FALSE)</f>
        <v>55</v>
      </c>
      <c r="I1686" t="str">
        <f>VLOOKUP(Table7[[#This Row],[Customer_ID]],Table1[#All],4,FALSE)</f>
        <v>Female</v>
      </c>
      <c r="J1686" t="str">
        <f>VLOOKUP(Table7[[#This Row],[Customer_ID]],Table1[#All],5,FALSE)</f>
        <v>North Kathryn</v>
      </c>
      <c r="K1686" t="str">
        <f>VLOOKUP(Table7[[#This Row],[Customer_ID]],Table1[#All],6,FALSE)</f>
        <v>Kansas</v>
      </c>
      <c r="L1686" t="str">
        <f>VLOOKUP(Table7[[#This Row],[Customer_ID]],Table1[#All],7,FALSE)</f>
        <v>USA</v>
      </c>
      <c r="M1686" t="str">
        <f>VLOOKUP(Table7[[#This Row],[Customer_ID]],Table1[#All],8,FALSE)</f>
        <v>Platinum</v>
      </c>
      <c r="N1686" t="s">
        <v>1672</v>
      </c>
      <c r="O1686" t="str">
        <f>VLOOKUP(Table7[[#This Row],[Product_ID]],Table4_2[#All],3,FALSE)</f>
        <v>Electronics</v>
      </c>
      <c r="P1686" t="str">
        <f>VLOOKUP(Table7[[#This Row],[Product_ID]],Table4_2[#All],4,FALSE)</f>
        <v>Computer</v>
      </c>
      <c r="Q1686">
        <f>VLOOKUP(Table7[[#This Row],[Product_ID]],Table4_2[#All],5,FALSE)</f>
        <v>86.42</v>
      </c>
      <c r="R1686">
        <f>VLOOKUP(Table7[[#This Row],[Product_ID]],Table4_2[#All],6,FALSE)</f>
        <v>222</v>
      </c>
      <c r="S1686" t="s">
        <v>1797</v>
      </c>
      <c r="T1686" t="str">
        <f>VLOOKUP(Table7[[#This Row],[Store_ID]],Table5[#All],2,FALSE)</f>
        <v>Gardner, Humphrey and Contreras</v>
      </c>
      <c r="U1686" t="str">
        <f>VLOOKUP(Table7[[#This Row],[Store_ID]],Table5[#All],3,FALSE)</f>
        <v>East</v>
      </c>
      <c r="V1686" t="str">
        <f>VLOOKUP(Table7[[#This Row],[Store_ID]],Table5[#All],4,FALSE)</f>
        <v>Johnsonville</v>
      </c>
      <c r="W1686" t="str">
        <f>VLOOKUP(Table7[[#This Row],[Store_ID]],Table5[#All],5,FALSE)</f>
        <v>Flagship</v>
      </c>
      <c r="X1686">
        <v>4</v>
      </c>
      <c r="Y1686">
        <v>676.58</v>
      </c>
      <c r="Z1686">
        <v>0.23</v>
      </c>
      <c r="AA1686" t="s">
        <v>1829</v>
      </c>
      <c r="AB1686">
        <v>2083.8663999999999</v>
      </c>
    </row>
    <row r="1687" spans="1:28" x14ac:dyDescent="0.25">
      <c r="A1687" t="s">
        <v>3511</v>
      </c>
      <c r="B1687" s="2">
        <v>45446</v>
      </c>
      <c r="C1687" t="s">
        <v>1495</v>
      </c>
      <c r="D1687" t="str">
        <f>VLOOKUP(Table7[[#This Row],[Customer_ID]],Table1[#All],2,FALSE)</f>
        <v>Eric Lee</v>
      </c>
      <c r="E1687">
        <f t="shared" si="79"/>
        <v>3</v>
      </c>
      <c r="F1687">
        <f t="shared" si="80"/>
        <v>6</v>
      </c>
      <c r="G1687">
        <f t="shared" si="81"/>
        <v>2024</v>
      </c>
      <c r="H1687">
        <f>VLOOKUP(Table7[[#This Row],[Customer_ID]],Table1[#All],3,FALSE)</f>
        <v>22</v>
      </c>
      <c r="I1687" t="str">
        <f>VLOOKUP(Table7[[#This Row],[Customer_ID]],Table1[#All],4,FALSE)</f>
        <v>Female</v>
      </c>
      <c r="J1687" t="str">
        <f>VLOOKUP(Table7[[#This Row],[Customer_ID]],Table1[#All],5,FALSE)</f>
        <v>Lake April</v>
      </c>
      <c r="K1687" t="str">
        <f>VLOOKUP(Table7[[#This Row],[Customer_ID]],Table1[#All],6,FALSE)</f>
        <v>Vermont</v>
      </c>
      <c r="L1687" t="str">
        <f>VLOOKUP(Table7[[#This Row],[Customer_ID]],Table1[#All],7,FALSE)</f>
        <v>USA</v>
      </c>
      <c r="M1687" t="str">
        <f>VLOOKUP(Table7[[#This Row],[Customer_ID]],Table1[#All],8,FALSE)</f>
        <v>Bronze</v>
      </c>
      <c r="N1687" t="s">
        <v>1610</v>
      </c>
      <c r="O1687" t="str">
        <f>VLOOKUP(Table7[[#This Row],[Product_ID]],Table4_2[#All],3,FALSE)</f>
        <v>Sports</v>
      </c>
      <c r="P1687" t="str">
        <f>VLOOKUP(Table7[[#This Row],[Product_ID]],Table4_2[#All],4,FALSE)</f>
        <v>Team Sports</v>
      </c>
      <c r="Q1687">
        <f>VLOOKUP(Table7[[#This Row],[Product_ID]],Table4_2[#All],5,FALSE)</f>
        <v>204.39</v>
      </c>
      <c r="R1687">
        <f>VLOOKUP(Table7[[#This Row],[Product_ID]],Table4_2[#All],6,FALSE)</f>
        <v>281</v>
      </c>
      <c r="S1687" t="s">
        <v>1757</v>
      </c>
      <c r="T1687" t="str">
        <f>VLOOKUP(Table7[[#This Row],[Store_ID]],Table5[#All],2,FALSE)</f>
        <v>Martinez, Adkins and Johnson</v>
      </c>
      <c r="U1687" t="str">
        <f>VLOOKUP(Table7[[#This Row],[Store_ID]],Table5[#All],3,FALSE)</f>
        <v>North</v>
      </c>
      <c r="V1687" t="str">
        <f>VLOOKUP(Table7[[#This Row],[Store_ID]],Table5[#All],4,FALSE)</f>
        <v>Danielmouth</v>
      </c>
      <c r="W1687" t="str">
        <f>VLOOKUP(Table7[[#This Row],[Store_ID]],Table5[#All],5,FALSE)</f>
        <v>Flagship</v>
      </c>
      <c r="X1687">
        <v>2</v>
      </c>
      <c r="Y1687">
        <v>938.6</v>
      </c>
      <c r="Z1687">
        <v>0.04</v>
      </c>
      <c r="AA1687" t="s">
        <v>1826</v>
      </c>
      <c r="AB1687">
        <v>1802.1120000000001</v>
      </c>
    </row>
    <row r="1688" spans="1:28" x14ac:dyDescent="0.25">
      <c r="A1688" t="s">
        <v>3512</v>
      </c>
      <c r="B1688" s="2">
        <v>45761</v>
      </c>
      <c r="C1688" t="s">
        <v>1112</v>
      </c>
      <c r="D1688" t="str">
        <f>VLOOKUP(Table7[[#This Row],[Customer_ID]],Table1[#All],2,FALSE)</f>
        <v>Carlos Flores</v>
      </c>
      <c r="E1688">
        <f t="shared" si="79"/>
        <v>14</v>
      </c>
      <c r="F1688">
        <f t="shared" si="80"/>
        <v>4</v>
      </c>
      <c r="G1688">
        <f t="shared" si="81"/>
        <v>2025</v>
      </c>
      <c r="H1688">
        <f>VLOOKUP(Table7[[#This Row],[Customer_ID]],Table1[#All],3,FALSE)</f>
        <v>20</v>
      </c>
      <c r="I1688" t="str">
        <f>VLOOKUP(Table7[[#This Row],[Customer_ID]],Table1[#All],4,FALSE)</f>
        <v>Male</v>
      </c>
      <c r="J1688" t="str">
        <f>VLOOKUP(Table7[[#This Row],[Customer_ID]],Table1[#All],5,FALSE)</f>
        <v>North Johnfurt</v>
      </c>
      <c r="K1688" t="str">
        <f>VLOOKUP(Table7[[#This Row],[Customer_ID]],Table1[#All],6,FALSE)</f>
        <v>Washington</v>
      </c>
      <c r="L1688" t="str">
        <f>VLOOKUP(Table7[[#This Row],[Customer_ID]],Table1[#All],7,FALSE)</f>
        <v>USA</v>
      </c>
      <c r="M1688" t="str">
        <f>VLOOKUP(Table7[[#This Row],[Customer_ID]],Table1[#All],8,FALSE)</f>
        <v>Gold</v>
      </c>
      <c r="N1688" t="s">
        <v>1574</v>
      </c>
      <c r="O1688" t="str">
        <f>VLOOKUP(Table7[[#This Row],[Product_ID]],Table4_2[#All],3,FALSE)</f>
        <v>Electronics</v>
      </c>
      <c r="P1688" t="str">
        <f>VLOOKUP(Table7[[#This Row],[Product_ID]],Table4_2[#All],4,FALSE)</f>
        <v>Accessories</v>
      </c>
      <c r="Q1688">
        <f>VLOOKUP(Table7[[#This Row],[Product_ID]],Table4_2[#All],5,FALSE)</f>
        <v>242.23</v>
      </c>
      <c r="R1688">
        <f>VLOOKUP(Table7[[#This Row],[Product_ID]],Table4_2[#All],6,FALSE)</f>
        <v>453</v>
      </c>
      <c r="S1688" t="s">
        <v>1799</v>
      </c>
      <c r="T1688" t="str">
        <f>VLOOKUP(Table7[[#This Row],[Store_ID]],Table5[#All],2,FALSE)</f>
        <v>Mcdonald Inc</v>
      </c>
      <c r="U1688" t="str">
        <f>VLOOKUP(Table7[[#This Row],[Store_ID]],Table5[#All],3,FALSE)</f>
        <v>South</v>
      </c>
      <c r="V1688" t="str">
        <f>VLOOKUP(Table7[[#This Row],[Store_ID]],Table5[#All],4,FALSE)</f>
        <v>Christopherland</v>
      </c>
      <c r="W1688" t="str">
        <f>VLOOKUP(Table7[[#This Row],[Store_ID]],Table5[#All],5,FALSE)</f>
        <v>Outlet</v>
      </c>
      <c r="X1688">
        <v>2</v>
      </c>
      <c r="Y1688">
        <v>859.47</v>
      </c>
      <c r="Z1688">
        <v>0.01</v>
      </c>
      <c r="AA1688" t="s">
        <v>1824</v>
      </c>
      <c r="AB1688">
        <v>1701.7506000000001</v>
      </c>
    </row>
    <row r="1689" spans="1:28" x14ac:dyDescent="0.25">
      <c r="A1689" t="s">
        <v>3513</v>
      </c>
      <c r="B1689" s="2">
        <v>45363</v>
      </c>
      <c r="C1689" t="s">
        <v>214</v>
      </c>
      <c r="D1689" t="str">
        <f>VLOOKUP(Table7[[#This Row],[Customer_ID]],Table1[#All],2,FALSE)</f>
        <v>Jay Patel</v>
      </c>
      <c r="E1689">
        <f t="shared" si="79"/>
        <v>12</v>
      </c>
      <c r="F1689">
        <f t="shared" si="80"/>
        <v>3</v>
      </c>
      <c r="G1689">
        <f t="shared" si="81"/>
        <v>2024</v>
      </c>
      <c r="H1689">
        <f>VLOOKUP(Table7[[#This Row],[Customer_ID]],Table1[#All],3,FALSE)</f>
        <v>43</v>
      </c>
      <c r="I1689" t="str">
        <f>VLOOKUP(Table7[[#This Row],[Customer_ID]],Table1[#All],4,FALSE)</f>
        <v>Female</v>
      </c>
      <c r="J1689" t="str">
        <f>VLOOKUP(Table7[[#This Row],[Customer_ID]],Table1[#All],5,FALSE)</f>
        <v>Morrisbury</v>
      </c>
      <c r="K1689" t="str">
        <f>VLOOKUP(Table7[[#This Row],[Customer_ID]],Table1[#All],6,FALSE)</f>
        <v>Rhode Island</v>
      </c>
      <c r="L1689" t="str">
        <f>VLOOKUP(Table7[[#This Row],[Customer_ID]],Table1[#All],7,FALSE)</f>
        <v>USA</v>
      </c>
      <c r="M1689" t="str">
        <f>VLOOKUP(Table7[[#This Row],[Customer_ID]],Table1[#All],8,FALSE)</f>
        <v>Platinum</v>
      </c>
      <c r="N1689" t="s">
        <v>1602</v>
      </c>
      <c r="O1689" t="str">
        <f>VLOOKUP(Table7[[#This Row],[Product_ID]],Table4_2[#All],3,FALSE)</f>
        <v>Home</v>
      </c>
      <c r="P1689" t="str">
        <f>VLOOKUP(Table7[[#This Row],[Product_ID]],Table4_2[#All],4,FALSE)</f>
        <v>Decor</v>
      </c>
      <c r="Q1689">
        <f>VLOOKUP(Table7[[#This Row],[Product_ID]],Table4_2[#All],5,FALSE)</f>
        <v>234.80599999999998</v>
      </c>
      <c r="R1689">
        <f>VLOOKUP(Table7[[#This Row],[Product_ID]],Table4_2[#All],6,FALSE)</f>
        <v>378</v>
      </c>
      <c r="S1689" t="s">
        <v>1799</v>
      </c>
      <c r="T1689" t="str">
        <f>VLOOKUP(Table7[[#This Row],[Store_ID]],Table5[#All],2,FALSE)</f>
        <v>Mcdonald Inc</v>
      </c>
      <c r="U1689" t="str">
        <f>VLOOKUP(Table7[[#This Row],[Store_ID]],Table5[#All],3,FALSE)</f>
        <v>South</v>
      </c>
      <c r="V1689" t="str">
        <f>VLOOKUP(Table7[[#This Row],[Store_ID]],Table5[#All],4,FALSE)</f>
        <v>Christopherland</v>
      </c>
      <c r="W1689" t="str">
        <f>VLOOKUP(Table7[[#This Row],[Store_ID]],Table5[#All],5,FALSE)</f>
        <v>Outlet</v>
      </c>
      <c r="X1689">
        <v>3</v>
      </c>
      <c r="Y1689">
        <v>672.98</v>
      </c>
      <c r="Z1689">
        <v>0.23</v>
      </c>
      <c r="AA1689" t="s">
        <v>1826</v>
      </c>
      <c r="AB1689">
        <v>1554.5838000000001</v>
      </c>
    </row>
    <row r="1690" spans="1:28" x14ac:dyDescent="0.25">
      <c r="A1690" t="s">
        <v>3514</v>
      </c>
      <c r="B1690" s="2">
        <v>45420</v>
      </c>
      <c r="C1690" t="s">
        <v>672</v>
      </c>
      <c r="D1690" t="str">
        <f>VLOOKUP(Table7[[#This Row],[Customer_ID]],Table1[#All],2,FALSE)</f>
        <v>Ronald Jones</v>
      </c>
      <c r="E1690">
        <f t="shared" si="79"/>
        <v>8</v>
      </c>
      <c r="F1690">
        <f t="shared" si="80"/>
        <v>5</v>
      </c>
      <c r="G1690">
        <f t="shared" si="81"/>
        <v>2024</v>
      </c>
      <c r="H1690">
        <f>VLOOKUP(Table7[[#This Row],[Customer_ID]],Table1[#All],3,FALSE)</f>
        <v>26</v>
      </c>
      <c r="I1690" t="str">
        <f>VLOOKUP(Table7[[#This Row],[Customer_ID]],Table1[#All],4,FALSE)</f>
        <v>Female</v>
      </c>
      <c r="J1690" t="str">
        <f>VLOOKUP(Table7[[#This Row],[Customer_ID]],Table1[#All],5,FALSE)</f>
        <v>Brownshire</v>
      </c>
      <c r="K1690" t="str">
        <f>VLOOKUP(Table7[[#This Row],[Customer_ID]],Table1[#All],6,FALSE)</f>
        <v>Tennessee</v>
      </c>
      <c r="L1690" t="str">
        <f>VLOOKUP(Table7[[#This Row],[Customer_ID]],Table1[#All],7,FALSE)</f>
        <v>USA</v>
      </c>
      <c r="M1690" t="str">
        <f>VLOOKUP(Table7[[#This Row],[Customer_ID]],Table1[#All],8,FALSE)</f>
        <v>Silver</v>
      </c>
      <c r="N1690" t="s">
        <v>1660</v>
      </c>
      <c r="O1690" t="str">
        <f>VLOOKUP(Table7[[#This Row],[Product_ID]],Table4_2[#All],3,FALSE)</f>
        <v>Home</v>
      </c>
      <c r="P1690" t="str">
        <f>VLOOKUP(Table7[[#This Row],[Product_ID]],Table4_2[#All],4,FALSE)</f>
        <v>Decor</v>
      </c>
      <c r="Q1690">
        <f>VLOOKUP(Table7[[#This Row],[Product_ID]],Table4_2[#All],5,FALSE)</f>
        <v>461.47</v>
      </c>
      <c r="R1690">
        <f>VLOOKUP(Table7[[#This Row],[Product_ID]],Table4_2[#All],6,FALSE)</f>
        <v>190</v>
      </c>
      <c r="S1690" t="s">
        <v>1810</v>
      </c>
      <c r="T1690" t="str">
        <f>VLOOKUP(Table7[[#This Row],[Store_ID]],Table5[#All],2,FALSE)</f>
        <v>Guerrero-Schmitt</v>
      </c>
      <c r="U1690" t="str">
        <f>VLOOKUP(Table7[[#This Row],[Store_ID]],Table5[#All],3,FALSE)</f>
        <v>East</v>
      </c>
      <c r="V1690" t="str">
        <f>VLOOKUP(Table7[[#This Row],[Store_ID]],Table5[#All],4,FALSE)</f>
        <v>East Stevechester</v>
      </c>
      <c r="W1690" t="str">
        <f>VLOOKUP(Table7[[#This Row],[Store_ID]],Table5[#All],5,FALSE)</f>
        <v>Flagship</v>
      </c>
      <c r="X1690">
        <v>1</v>
      </c>
      <c r="Y1690">
        <v>75.8</v>
      </c>
      <c r="Z1690">
        <v>0.28999999999999998</v>
      </c>
      <c r="AA1690" t="s">
        <v>1826</v>
      </c>
      <c r="AB1690">
        <v>53.817999999999998</v>
      </c>
    </row>
    <row r="1691" spans="1:28" x14ac:dyDescent="0.25">
      <c r="A1691" t="s">
        <v>3515</v>
      </c>
      <c r="B1691" s="2">
        <v>45536</v>
      </c>
      <c r="C1691" t="s">
        <v>137</v>
      </c>
      <c r="D1691" t="str">
        <f>VLOOKUP(Table7[[#This Row],[Customer_ID]],Table1[#All],2,FALSE)</f>
        <v>Christopher Olson</v>
      </c>
      <c r="E1691">
        <f t="shared" si="79"/>
        <v>1</v>
      </c>
      <c r="F1691">
        <f t="shared" si="80"/>
        <v>9</v>
      </c>
      <c r="G1691">
        <f t="shared" si="81"/>
        <v>2024</v>
      </c>
      <c r="H1691">
        <f>VLOOKUP(Table7[[#This Row],[Customer_ID]],Table1[#All],3,FALSE)</f>
        <v>27</v>
      </c>
      <c r="I1691" t="str">
        <f>VLOOKUP(Table7[[#This Row],[Customer_ID]],Table1[#All],4,FALSE)</f>
        <v>Female</v>
      </c>
      <c r="J1691" t="str">
        <f>VLOOKUP(Table7[[#This Row],[Customer_ID]],Table1[#All],5,FALSE)</f>
        <v>West Richard</v>
      </c>
      <c r="K1691" t="str">
        <f>VLOOKUP(Table7[[#This Row],[Customer_ID]],Table1[#All],6,FALSE)</f>
        <v>Maryland</v>
      </c>
      <c r="L1691" t="str">
        <f>VLOOKUP(Table7[[#This Row],[Customer_ID]],Table1[#All],7,FALSE)</f>
        <v>USA</v>
      </c>
      <c r="M1691" t="str">
        <f>VLOOKUP(Table7[[#This Row],[Customer_ID]],Table1[#All],8,FALSE)</f>
        <v>Platinum</v>
      </c>
      <c r="N1691" t="s">
        <v>1582</v>
      </c>
      <c r="O1691" t="str">
        <f>VLOOKUP(Table7[[#This Row],[Product_ID]],Table4_2[#All],3,FALSE)</f>
        <v>Sports</v>
      </c>
      <c r="P1691" t="str">
        <f>VLOOKUP(Table7[[#This Row],[Product_ID]],Table4_2[#All],4,FALSE)</f>
        <v>Accessories</v>
      </c>
      <c r="Q1691">
        <f>VLOOKUP(Table7[[#This Row],[Product_ID]],Table4_2[#All],5,FALSE)</f>
        <v>144.53</v>
      </c>
      <c r="R1691">
        <f>VLOOKUP(Table7[[#This Row],[Product_ID]],Table4_2[#All],6,FALSE)</f>
        <v>367</v>
      </c>
      <c r="S1691" t="s">
        <v>1801</v>
      </c>
      <c r="T1691" t="str">
        <f>VLOOKUP(Table7[[#This Row],[Store_ID]],Table5[#All],2,FALSE)</f>
        <v>Shelton PLC</v>
      </c>
      <c r="U1691" t="str">
        <f>VLOOKUP(Table7[[#This Row],[Store_ID]],Table5[#All],3,FALSE)</f>
        <v>North</v>
      </c>
      <c r="V1691" t="str">
        <f>VLOOKUP(Table7[[#This Row],[Store_ID]],Table5[#All],4,FALSE)</f>
        <v>East Jenniferstad</v>
      </c>
      <c r="W1691" t="str">
        <f>VLOOKUP(Table7[[#This Row],[Store_ID]],Table5[#All],5,FALSE)</f>
        <v>Flagship</v>
      </c>
      <c r="X1691">
        <v>4</v>
      </c>
      <c r="Y1691">
        <v>742.15</v>
      </c>
      <c r="Z1691">
        <v>0.1</v>
      </c>
      <c r="AA1691" t="s">
        <v>1829</v>
      </c>
      <c r="AB1691">
        <v>2671.74</v>
      </c>
    </row>
    <row r="1692" spans="1:28" x14ac:dyDescent="0.25">
      <c r="A1692" t="s">
        <v>3516</v>
      </c>
      <c r="B1692" s="2">
        <v>45445</v>
      </c>
      <c r="C1692" t="s">
        <v>264</v>
      </c>
      <c r="D1692" t="str">
        <f>VLOOKUP(Table7[[#This Row],[Customer_ID]],Table1[#All],2,FALSE)</f>
        <v>Tonya Burch</v>
      </c>
      <c r="E1692">
        <f t="shared" si="79"/>
        <v>2</v>
      </c>
      <c r="F1692">
        <f t="shared" si="80"/>
        <v>6</v>
      </c>
      <c r="G1692">
        <f t="shared" si="81"/>
        <v>2024</v>
      </c>
      <c r="H1692">
        <f>VLOOKUP(Table7[[#This Row],[Customer_ID]],Table1[#All],3,FALSE)</f>
        <v>39</v>
      </c>
      <c r="I1692" t="str">
        <f>VLOOKUP(Table7[[#This Row],[Customer_ID]],Table1[#All],4,FALSE)</f>
        <v>Female</v>
      </c>
      <c r="J1692" t="str">
        <f>VLOOKUP(Table7[[#This Row],[Customer_ID]],Table1[#All],5,FALSE)</f>
        <v>Olsonhaven</v>
      </c>
      <c r="K1692" t="str">
        <f>VLOOKUP(Table7[[#This Row],[Customer_ID]],Table1[#All],6,FALSE)</f>
        <v>Iowa</v>
      </c>
      <c r="L1692" t="str">
        <f>VLOOKUP(Table7[[#This Row],[Customer_ID]],Table1[#All],7,FALSE)</f>
        <v>USA</v>
      </c>
      <c r="M1692" t="str">
        <f>VLOOKUP(Table7[[#This Row],[Customer_ID]],Table1[#All],8,FALSE)</f>
        <v>Gold</v>
      </c>
      <c r="N1692" t="s">
        <v>1608</v>
      </c>
      <c r="O1692" t="str">
        <f>VLOOKUP(Table7[[#This Row],[Product_ID]],Table4_2[#All],3,FALSE)</f>
        <v>Home</v>
      </c>
      <c r="P1692" t="str">
        <f>VLOOKUP(Table7[[#This Row],[Product_ID]],Table4_2[#All],4,FALSE)</f>
        <v>Kitchen</v>
      </c>
      <c r="Q1692">
        <f>VLOOKUP(Table7[[#This Row],[Product_ID]],Table4_2[#All],5,FALSE)</f>
        <v>19.52</v>
      </c>
      <c r="R1692">
        <f>VLOOKUP(Table7[[#This Row],[Product_ID]],Table4_2[#All],6,FALSE)</f>
        <v>57</v>
      </c>
      <c r="S1692" t="s">
        <v>1779</v>
      </c>
      <c r="T1692" t="str">
        <f>VLOOKUP(Table7[[#This Row],[Store_ID]],Table5[#All],2,FALSE)</f>
        <v>Martinez-Mullins</v>
      </c>
      <c r="U1692" t="str">
        <f>VLOOKUP(Table7[[#This Row],[Store_ID]],Table5[#All],3,FALSE)</f>
        <v>South</v>
      </c>
      <c r="V1692" t="str">
        <f>VLOOKUP(Table7[[#This Row],[Store_ID]],Table5[#All],4,FALSE)</f>
        <v>Williamsfurt</v>
      </c>
      <c r="W1692" t="str">
        <f>VLOOKUP(Table7[[#This Row],[Store_ID]],Table5[#All],5,FALSE)</f>
        <v>Online</v>
      </c>
      <c r="X1692">
        <v>1</v>
      </c>
      <c r="Y1692">
        <v>637.39</v>
      </c>
      <c r="Z1692">
        <v>0.22</v>
      </c>
      <c r="AA1692" t="s">
        <v>1826</v>
      </c>
      <c r="AB1692">
        <v>497.16419999999999</v>
      </c>
    </row>
    <row r="1693" spans="1:28" x14ac:dyDescent="0.25">
      <c r="A1693" t="s">
        <v>3517</v>
      </c>
      <c r="B1693" s="2">
        <v>45230</v>
      </c>
      <c r="C1693" t="s">
        <v>1220</v>
      </c>
      <c r="D1693" t="str">
        <f>VLOOKUP(Table7[[#This Row],[Customer_ID]],Table1[#All],2,FALSE)</f>
        <v>Heidi Tyler</v>
      </c>
      <c r="E1693">
        <f t="shared" si="79"/>
        <v>31</v>
      </c>
      <c r="F1693">
        <f t="shared" si="80"/>
        <v>10</v>
      </c>
      <c r="G1693">
        <f t="shared" si="81"/>
        <v>2023</v>
      </c>
      <c r="H1693">
        <f>VLOOKUP(Table7[[#This Row],[Customer_ID]],Table1[#All],3,FALSE)</f>
        <v>40</v>
      </c>
      <c r="I1693" t="str">
        <f>VLOOKUP(Table7[[#This Row],[Customer_ID]],Table1[#All],4,FALSE)</f>
        <v>Female</v>
      </c>
      <c r="J1693" t="str">
        <f>VLOOKUP(Table7[[#This Row],[Customer_ID]],Table1[#All],5,FALSE)</f>
        <v>Dawnstad</v>
      </c>
      <c r="K1693" t="str">
        <f>VLOOKUP(Table7[[#This Row],[Customer_ID]],Table1[#All],6,FALSE)</f>
        <v>Oregon</v>
      </c>
      <c r="L1693" t="str">
        <f>VLOOKUP(Table7[[#This Row],[Customer_ID]],Table1[#All],7,FALSE)</f>
        <v>USA</v>
      </c>
      <c r="M1693" t="str">
        <f>VLOOKUP(Table7[[#This Row],[Customer_ID]],Table1[#All],8,FALSE)</f>
        <v>Bronze</v>
      </c>
      <c r="N1693" t="s">
        <v>1557</v>
      </c>
      <c r="O1693" t="str">
        <f>VLOOKUP(Table7[[#This Row],[Product_ID]],Table4_2[#All],3,FALSE)</f>
        <v>Beauty</v>
      </c>
      <c r="P1693" t="str">
        <f>VLOOKUP(Table7[[#This Row],[Product_ID]],Table4_2[#All],4,FALSE)</f>
        <v>Skincare</v>
      </c>
      <c r="Q1693">
        <f>VLOOKUP(Table7[[#This Row],[Product_ID]],Table4_2[#All],5,FALSE)</f>
        <v>312.8</v>
      </c>
      <c r="R1693">
        <f>VLOOKUP(Table7[[#This Row],[Product_ID]],Table4_2[#All],6,FALSE)</f>
        <v>350</v>
      </c>
      <c r="S1693" t="s">
        <v>1807</v>
      </c>
      <c r="T1693" t="str">
        <f>VLOOKUP(Table7[[#This Row],[Store_ID]],Table5[#All],2,FALSE)</f>
        <v>Holloway Ltd</v>
      </c>
      <c r="U1693" t="str">
        <f>VLOOKUP(Table7[[#This Row],[Store_ID]],Table5[#All],3,FALSE)</f>
        <v>North</v>
      </c>
      <c r="V1693" t="str">
        <f>VLOOKUP(Table7[[#This Row],[Store_ID]],Table5[#All],4,FALSE)</f>
        <v>Bensonhaven</v>
      </c>
      <c r="W1693" t="str">
        <f>VLOOKUP(Table7[[#This Row],[Store_ID]],Table5[#All],5,FALSE)</f>
        <v>Flagship</v>
      </c>
      <c r="X1693">
        <v>1</v>
      </c>
      <c r="Y1693">
        <v>631</v>
      </c>
      <c r="Z1693">
        <v>0.04</v>
      </c>
      <c r="AA1693" t="s">
        <v>1824</v>
      </c>
      <c r="AB1693">
        <v>605.76</v>
      </c>
    </row>
    <row r="1694" spans="1:28" x14ac:dyDescent="0.25">
      <c r="A1694" t="s">
        <v>3518</v>
      </c>
      <c r="B1694" s="2">
        <v>45916</v>
      </c>
      <c r="C1694" t="s">
        <v>1226</v>
      </c>
      <c r="D1694" t="str">
        <f>VLOOKUP(Table7[[#This Row],[Customer_ID]],Table1[#All],2,FALSE)</f>
        <v>Michael Mcneil</v>
      </c>
      <c r="E1694">
        <f t="shared" si="79"/>
        <v>16</v>
      </c>
      <c r="F1694">
        <f t="shared" si="80"/>
        <v>9</v>
      </c>
      <c r="G1694">
        <f t="shared" si="81"/>
        <v>2025</v>
      </c>
      <c r="H1694">
        <f>VLOOKUP(Table7[[#This Row],[Customer_ID]],Table1[#All],3,FALSE)</f>
        <v>46</v>
      </c>
      <c r="I1694" t="str">
        <f>VLOOKUP(Table7[[#This Row],[Customer_ID]],Table1[#All],4,FALSE)</f>
        <v>Male</v>
      </c>
      <c r="J1694" t="str">
        <f>VLOOKUP(Table7[[#This Row],[Customer_ID]],Table1[#All],5,FALSE)</f>
        <v>Stewartchester</v>
      </c>
      <c r="K1694" t="str">
        <f>VLOOKUP(Table7[[#This Row],[Customer_ID]],Table1[#All],6,FALSE)</f>
        <v>Utah</v>
      </c>
      <c r="L1694" t="str">
        <f>VLOOKUP(Table7[[#This Row],[Customer_ID]],Table1[#All],7,FALSE)</f>
        <v>USA</v>
      </c>
      <c r="M1694" t="str">
        <f>VLOOKUP(Table7[[#This Row],[Customer_ID]],Table1[#All],8,FALSE)</f>
        <v>Bronze</v>
      </c>
      <c r="N1694" t="s">
        <v>1708</v>
      </c>
      <c r="O1694" t="str">
        <f>VLOOKUP(Table7[[#This Row],[Product_ID]],Table4_2[#All],3,FALSE)</f>
        <v>Home</v>
      </c>
      <c r="P1694" t="str">
        <f>VLOOKUP(Table7[[#This Row],[Product_ID]],Table4_2[#All],4,FALSE)</f>
        <v>Kitchen</v>
      </c>
      <c r="Q1694">
        <f>VLOOKUP(Table7[[#This Row],[Product_ID]],Table4_2[#All],5,FALSE)</f>
        <v>143.43</v>
      </c>
      <c r="R1694">
        <f>VLOOKUP(Table7[[#This Row],[Product_ID]],Table4_2[#All],6,FALSE)</f>
        <v>58</v>
      </c>
      <c r="S1694" t="s">
        <v>1766</v>
      </c>
      <c r="T1694" t="str">
        <f>VLOOKUP(Table7[[#This Row],[Store_ID]],Table5[#All],2,FALSE)</f>
        <v>Johnson-Wright</v>
      </c>
      <c r="U1694" t="str">
        <f>VLOOKUP(Table7[[#This Row],[Store_ID]],Table5[#All],3,FALSE)</f>
        <v>North</v>
      </c>
      <c r="V1694" t="str">
        <f>VLOOKUP(Table7[[#This Row],[Store_ID]],Table5[#All],4,FALSE)</f>
        <v>Hoodberg</v>
      </c>
      <c r="W1694" t="str">
        <f>VLOOKUP(Table7[[#This Row],[Store_ID]],Table5[#All],5,FALSE)</f>
        <v>Outlet</v>
      </c>
      <c r="X1694">
        <v>4</v>
      </c>
      <c r="Y1694">
        <v>983.98</v>
      </c>
      <c r="Z1694">
        <v>0.11</v>
      </c>
      <c r="AA1694" t="s">
        <v>1829</v>
      </c>
      <c r="AB1694">
        <v>3502.9688000000001</v>
      </c>
    </row>
    <row r="1695" spans="1:28" x14ac:dyDescent="0.25">
      <c r="A1695" t="s">
        <v>3519</v>
      </c>
      <c r="B1695" s="2">
        <v>45353</v>
      </c>
      <c r="C1695" t="s">
        <v>205</v>
      </c>
      <c r="D1695" t="str">
        <f>VLOOKUP(Table7[[#This Row],[Customer_ID]],Table1[#All],2,FALSE)</f>
        <v>Katherine Dorsey</v>
      </c>
      <c r="E1695">
        <f t="shared" si="79"/>
        <v>2</v>
      </c>
      <c r="F1695">
        <f t="shared" si="80"/>
        <v>3</v>
      </c>
      <c r="G1695">
        <f t="shared" si="81"/>
        <v>2024</v>
      </c>
      <c r="H1695">
        <f>VLOOKUP(Table7[[#This Row],[Customer_ID]],Table1[#All],3,FALSE)</f>
        <v>24</v>
      </c>
      <c r="I1695" t="str">
        <f>VLOOKUP(Table7[[#This Row],[Customer_ID]],Table1[#All],4,FALSE)</f>
        <v>Male</v>
      </c>
      <c r="J1695" t="str">
        <f>VLOOKUP(Table7[[#This Row],[Customer_ID]],Table1[#All],5,FALSE)</f>
        <v>Christopherland</v>
      </c>
      <c r="K1695" t="str">
        <f>VLOOKUP(Table7[[#This Row],[Customer_ID]],Table1[#All],6,FALSE)</f>
        <v>Oklahoma</v>
      </c>
      <c r="L1695" t="str">
        <f>VLOOKUP(Table7[[#This Row],[Customer_ID]],Table1[#All],7,FALSE)</f>
        <v>USA</v>
      </c>
      <c r="M1695" t="str">
        <f>VLOOKUP(Table7[[#This Row],[Customer_ID]],Table1[#All],8,FALSE)</f>
        <v>Platinum</v>
      </c>
      <c r="N1695" t="s">
        <v>1658</v>
      </c>
      <c r="O1695" t="str">
        <f>VLOOKUP(Table7[[#This Row],[Product_ID]],Table4_2[#All],3,FALSE)</f>
        <v>Home</v>
      </c>
      <c r="P1695" t="str">
        <f>VLOOKUP(Table7[[#This Row],[Product_ID]],Table4_2[#All],4,FALSE)</f>
        <v>Decor</v>
      </c>
      <c r="Q1695">
        <f>VLOOKUP(Table7[[#This Row],[Product_ID]],Table4_2[#All],5,FALSE)</f>
        <v>81.75</v>
      </c>
      <c r="R1695">
        <f>VLOOKUP(Table7[[#This Row],[Product_ID]],Table4_2[#All],6,FALSE)</f>
        <v>226.05</v>
      </c>
      <c r="S1695" t="s">
        <v>1792</v>
      </c>
      <c r="T1695" t="str">
        <f>VLOOKUP(Table7[[#This Row],[Store_ID]],Table5[#All],2,FALSE)</f>
        <v>Aguirre-Keller</v>
      </c>
      <c r="U1695" t="str">
        <f>VLOOKUP(Table7[[#This Row],[Store_ID]],Table5[#All],3,FALSE)</f>
        <v>South</v>
      </c>
      <c r="V1695" t="str">
        <f>VLOOKUP(Table7[[#This Row],[Store_ID]],Table5[#All],4,FALSE)</f>
        <v>Lake Michael</v>
      </c>
      <c r="W1695" t="str">
        <f>VLOOKUP(Table7[[#This Row],[Store_ID]],Table5[#All],5,FALSE)</f>
        <v>Online</v>
      </c>
      <c r="X1695">
        <v>4</v>
      </c>
      <c r="Y1695">
        <v>73.69</v>
      </c>
      <c r="Z1695">
        <v>0.08</v>
      </c>
      <c r="AA1695" t="s">
        <v>1824</v>
      </c>
      <c r="AB1695">
        <v>271.17919999999998</v>
      </c>
    </row>
    <row r="1696" spans="1:28" x14ac:dyDescent="0.25">
      <c r="A1696" t="s">
        <v>3520</v>
      </c>
      <c r="B1696" s="2">
        <v>45490</v>
      </c>
      <c r="C1696" t="s">
        <v>1343</v>
      </c>
      <c r="D1696" t="str">
        <f>VLOOKUP(Table7[[#This Row],[Customer_ID]],Table1[#All],2,FALSE)</f>
        <v>Thomas Moore</v>
      </c>
      <c r="E1696">
        <f t="shared" si="79"/>
        <v>17</v>
      </c>
      <c r="F1696">
        <f t="shared" si="80"/>
        <v>7</v>
      </c>
      <c r="G1696">
        <f t="shared" si="81"/>
        <v>2024</v>
      </c>
      <c r="H1696">
        <f>VLOOKUP(Table7[[#This Row],[Customer_ID]],Table1[#All],3,FALSE)</f>
        <v>51</v>
      </c>
      <c r="I1696" t="str">
        <f>VLOOKUP(Table7[[#This Row],[Customer_ID]],Table1[#All],4,FALSE)</f>
        <v>Female</v>
      </c>
      <c r="J1696" t="str">
        <f>VLOOKUP(Table7[[#This Row],[Customer_ID]],Table1[#All],5,FALSE)</f>
        <v>Williamsberg</v>
      </c>
      <c r="K1696" t="str">
        <f>VLOOKUP(Table7[[#This Row],[Customer_ID]],Table1[#All],6,FALSE)</f>
        <v>New York</v>
      </c>
      <c r="L1696" t="str">
        <f>VLOOKUP(Table7[[#This Row],[Customer_ID]],Table1[#All],7,FALSE)</f>
        <v>USA</v>
      </c>
      <c r="M1696" t="str">
        <f>VLOOKUP(Table7[[#This Row],[Customer_ID]],Table1[#All],8,FALSE)</f>
        <v>Silver</v>
      </c>
      <c r="N1696" t="s">
        <v>1570</v>
      </c>
      <c r="O1696" t="str">
        <f>VLOOKUP(Table7[[#This Row],[Product_ID]],Table4_2[#All],3,FALSE)</f>
        <v>Electronics</v>
      </c>
      <c r="P1696" t="str">
        <f>VLOOKUP(Table7[[#This Row],[Product_ID]],Table4_2[#All],4,FALSE)</f>
        <v>Accessories</v>
      </c>
      <c r="Q1696">
        <f>VLOOKUP(Table7[[#This Row],[Product_ID]],Table4_2[#All],5,FALSE)</f>
        <v>449.4</v>
      </c>
      <c r="R1696">
        <f>VLOOKUP(Table7[[#This Row],[Product_ID]],Table4_2[#All],6,FALSE)</f>
        <v>274.7</v>
      </c>
      <c r="S1696" t="s">
        <v>1779</v>
      </c>
      <c r="T1696" t="str">
        <f>VLOOKUP(Table7[[#This Row],[Store_ID]],Table5[#All],2,FALSE)</f>
        <v>Martinez-Mullins</v>
      </c>
      <c r="U1696" t="str">
        <f>VLOOKUP(Table7[[#This Row],[Store_ID]],Table5[#All],3,FALSE)</f>
        <v>South</v>
      </c>
      <c r="V1696" t="str">
        <f>VLOOKUP(Table7[[#This Row],[Store_ID]],Table5[#All],4,FALSE)</f>
        <v>Williamsfurt</v>
      </c>
      <c r="W1696" t="str">
        <f>VLOOKUP(Table7[[#This Row],[Store_ID]],Table5[#All],5,FALSE)</f>
        <v>Online</v>
      </c>
      <c r="X1696">
        <v>3</v>
      </c>
      <c r="Y1696">
        <v>110.99</v>
      </c>
      <c r="Z1696">
        <v>0.21</v>
      </c>
      <c r="AA1696" t="s">
        <v>1824</v>
      </c>
      <c r="AB1696">
        <v>263.04629999999997</v>
      </c>
    </row>
    <row r="1697" spans="1:28" x14ac:dyDescent="0.25">
      <c r="A1697" t="s">
        <v>3521</v>
      </c>
      <c r="B1697" s="2">
        <v>45850</v>
      </c>
      <c r="C1697" t="s">
        <v>301</v>
      </c>
      <c r="D1697" t="str">
        <f>VLOOKUP(Table7[[#This Row],[Customer_ID]],Table1[#All],2,FALSE)</f>
        <v>Thomas Robinson</v>
      </c>
      <c r="E1697">
        <f t="shared" si="79"/>
        <v>12</v>
      </c>
      <c r="F1697">
        <f t="shared" si="80"/>
        <v>7</v>
      </c>
      <c r="G1697">
        <f t="shared" si="81"/>
        <v>2025</v>
      </c>
      <c r="H1697">
        <f>VLOOKUP(Table7[[#This Row],[Customer_ID]],Table1[#All],3,FALSE)</f>
        <v>48</v>
      </c>
      <c r="I1697" t="str">
        <f>VLOOKUP(Table7[[#This Row],[Customer_ID]],Table1[#All],4,FALSE)</f>
        <v>Female</v>
      </c>
      <c r="J1697" t="str">
        <f>VLOOKUP(Table7[[#This Row],[Customer_ID]],Table1[#All],5,FALSE)</f>
        <v>Nicholastown</v>
      </c>
      <c r="K1697" t="str">
        <f>VLOOKUP(Table7[[#This Row],[Customer_ID]],Table1[#All],6,FALSE)</f>
        <v>Georgia</v>
      </c>
      <c r="L1697" t="str">
        <f>VLOOKUP(Table7[[#This Row],[Customer_ID]],Table1[#All],7,FALSE)</f>
        <v>USA</v>
      </c>
      <c r="M1697" t="str">
        <f>VLOOKUP(Table7[[#This Row],[Customer_ID]],Table1[#All],8,FALSE)</f>
        <v>Bronze</v>
      </c>
      <c r="N1697" t="s">
        <v>1568</v>
      </c>
      <c r="O1697" t="str">
        <f>VLOOKUP(Table7[[#This Row],[Product_ID]],Table4_2[#All],3,FALSE)</f>
        <v>Home</v>
      </c>
      <c r="P1697" t="str">
        <f>VLOOKUP(Table7[[#This Row],[Product_ID]],Table4_2[#All],4,FALSE)</f>
        <v>Kitchen</v>
      </c>
      <c r="Q1697">
        <f>VLOOKUP(Table7[[#This Row],[Product_ID]],Table4_2[#All],5,FALSE)</f>
        <v>298.86</v>
      </c>
      <c r="R1697">
        <f>VLOOKUP(Table7[[#This Row],[Product_ID]],Table4_2[#All],6,FALSE)</f>
        <v>308</v>
      </c>
      <c r="S1697" t="s">
        <v>1779</v>
      </c>
      <c r="T1697" t="str">
        <f>VLOOKUP(Table7[[#This Row],[Store_ID]],Table5[#All],2,FALSE)</f>
        <v>Martinez-Mullins</v>
      </c>
      <c r="U1697" t="str">
        <f>VLOOKUP(Table7[[#This Row],[Store_ID]],Table5[#All],3,FALSE)</f>
        <v>South</v>
      </c>
      <c r="V1697" t="str">
        <f>VLOOKUP(Table7[[#This Row],[Store_ID]],Table5[#All],4,FALSE)</f>
        <v>Williamsfurt</v>
      </c>
      <c r="W1697" t="str">
        <f>VLOOKUP(Table7[[#This Row],[Store_ID]],Table5[#All],5,FALSE)</f>
        <v>Online</v>
      </c>
      <c r="X1697">
        <v>1</v>
      </c>
      <c r="Y1697">
        <v>66.86</v>
      </c>
      <c r="Z1697">
        <v>0.22</v>
      </c>
      <c r="AA1697" t="s">
        <v>1829</v>
      </c>
      <c r="AB1697">
        <v>52.150799999999997</v>
      </c>
    </row>
    <row r="1698" spans="1:28" x14ac:dyDescent="0.25">
      <c r="A1698" t="s">
        <v>3522</v>
      </c>
      <c r="B1698" s="2">
        <v>45515</v>
      </c>
      <c r="C1698" t="s">
        <v>1295</v>
      </c>
      <c r="D1698" t="str">
        <f>VLOOKUP(Table7[[#This Row],[Customer_ID]],Table1[#All],2,FALSE)</f>
        <v>Karen King</v>
      </c>
      <c r="E1698">
        <f t="shared" si="79"/>
        <v>11</v>
      </c>
      <c r="F1698">
        <f t="shared" si="80"/>
        <v>8</v>
      </c>
      <c r="G1698">
        <f t="shared" si="81"/>
        <v>2024</v>
      </c>
      <c r="H1698">
        <f>VLOOKUP(Table7[[#This Row],[Customer_ID]],Table1[#All],3,FALSE)</f>
        <v>64</v>
      </c>
      <c r="I1698" t="str">
        <f>VLOOKUP(Table7[[#This Row],[Customer_ID]],Table1[#All],4,FALSE)</f>
        <v>Female</v>
      </c>
      <c r="J1698" t="str">
        <f>VLOOKUP(Table7[[#This Row],[Customer_ID]],Table1[#All],5,FALSE)</f>
        <v>Kimburgh</v>
      </c>
      <c r="K1698" t="str">
        <f>VLOOKUP(Table7[[#This Row],[Customer_ID]],Table1[#All],6,FALSE)</f>
        <v>North Carolina</v>
      </c>
      <c r="L1698" t="str">
        <f>VLOOKUP(Table7[[#This Row],[Customer_ID]],Table1[#All],7,FALSE)</f>
        <v>USA</v>
      </c>
      <c r="M1698" t="str">
        <f>VLOOKUP(Table7[[#This Row],[Customer_ID]],Table1[#All],8,FALSE)</f>
        <v>Bronze</v>
      </c>
      <c r="N1698" t="s">
        <v>1682</v>
      </c>
      <c r="O1698" t="str">
        <f>VLOOKUP(Table7[[#This Row],[Product_ID]],Table4_2[#All],3,FALSE)</f>
        <v>Electronics</v>
      </c>
      <c r="P1698" t="str">
        <f>VLOOKUP(Table7[[#This Row],[Product_ID]],Table4_2[#All],4,FALSE)</f>
        <v>Accessories</v>
      </c>
      <c r="Q1698">
        <f>VLOOKUP(Table7[[#This Row],[Product_ID]],Table4_2[#All],5,FALSE)</f>
        <v>349.17</v>
      </c>
      <c r="R1698">
        <f>VLOOKUP(Table7[[#This Row],[Product_ID]],Table4_2[#All],6,FALSE)</f>
        <v>476</v>
      </c>
      <c r="S1698" t="s">
        <v>1810</v>
      </c>
      <c r="T1698" t="str">
        <f>VLOOKUP(Table7[[#This Row],[Store_ID]],Table5[#All],2,FALSE)</f>
        <v>Guerrero-Schmitt</v>
      </c>
      <c r="U1698" t="str">
        <f>VLOOKUP(Table7[[#This Row],[Store_ID]],Table5[#All],3,FALSE)</f>
        <v>East</v>
      </c>
      <c r="V1698" t="str">
        <f>VLOOKUP(Table7[[#This Row],[Store_ID]],Table5[#All],4,FALSE)</f>
        <v>East Stevechester</v>
      </c>
      <c r="W1698" t="str">
        <f>VLOOKUP(Table7[[#This Row],[Store_ID]],Table5[#All],5,FALSE)</f>
        <v>Flagship</v>
      </c>
      <c r="X1698">
        <v>1</v>
      </c>
      <c r="Y1698">
        <v>980.26</v>
      </c>
      <c r="Z1698">
        <v>0.14000000000000001</v>
      </c>
      <c r="AA1698" t="s">
        <v>1826</v>
      </c>
      <c r="AB1698">
        <v>843.02359999999999</v>
      </c>
    </row>
    <row r="1699" spans="1:28" x14ac:dyDescent="0.25">
      <c r="A1699" t="s">
        <v>3523</v>
      </c>
      <c r="B1699" s="2">
        <v>45322</v>
      </c>
      <c r="C1699" t="s">
        <v>147</v>
      </c>
      <c r="D1699" t="str">
        <f>VLOOKUP(Table7[[#This Row],[Customer_ID]],Table1[#All],2,FALSE)</f>
        <v>Christopher Carter</v>
      </c>
      <c r="E1699">
        <f t="shared" si="79"/>
        <v>31</v>
      </c>
      <c r="F1699">
        <f t="shared" si="80"/>
        <v>1</v>
      </c>
      <c r="G1699">
        <f t="shared" si="81"/>
        <v>2024</v>
      </c>
      <c r="H1699">
        <f>VLOOKUP(Table7[[#This Row],[Customer_ID]],Table1[#All],3,FALSE)</f>
        <v>27</v>
      </c>
      <c r="I1699" t="str">
        <f>VLOOKUP(Table7[[#This Row],[Customer_ID]],Table1[#All],4,FALSE)</f>
        <v>Female</v>
      </c>
      <c r="J1699" t="str">
        <f>VLOOKUP(Table7[[#This Row],[Customer_ID]],Table1[#All],5,FALSE)</f>
        <v>Brendastad</v>
      </c>
      <c r="K1699" t="str">
        <f>VLOOKUP(Table7[[#This Row],[Customer_ID]],Table1[#All],6,FALSE)</f>
        <v>South Dakota</v>
      </c>
      <c r="L1699" t="str">
        <f>VLOOKUP(Table7[[#This Row],[Customer_ID]],Table1[#All],7,FALSE)</f>
        <v>USA</v>
      </c>
      <c r="M1699" t="str">
        <f>VLOOKUP(Table7[[#This Row],[Customer_ID]],Table1[#All],8,FALSE)</f>
        <v>Unknown</v>
      </c>
      <c r="N1699" t="s">
        <v>1584</v>
      </c>
      <c r="O1699" t="str">
        <f>VLOOKUP(Table7[[#This Row],[Product_ID]],Table4_2[#All],3,FALSE)</f>
        <v>Clothing</v>
      </c>
      <c r="P1699" t="str">
        <f>VLOOKUP(Table7[[#This Row],[Product_ID]],Table4_2[#All],4,FALSE)</f>
        <v>Bottoms</v>
      </c>
      <c r="Q1699">
        <f>VLOOKUP(Table7[[#This Row],[Product_ID]],Table4_2[#All],5,FALSE)</f>
        <v>265.73266666666666</v>
      </c>
      <c r="R1699">
        <f>VLOOKUP(Table7[[#This Row],[Product_ID]],Table4_2[#All],6,FALSE)</f>
        <v>343</v>
      </c>
      <c r="S1699" t="s">
        <v>1810</v>
      </c>
      <c r="T1699" t="str">
        <f>VLOOKUP(Table7[[#This Row],[Store_ID]],Table5[#All],2,FALSE)</f>
        <v>Guerrero-Schmitt</v>
      </c>
      <c r="U1699" t="str">
        <f>VLOOKUP(Table7[[#This Row],[Store_ID]],Table5[#All],3,FALSE)</f>
        <v>East</v>
      </c>
      <c r="V1699" t="str">
        <f>VLOOKUP(Table7[[#This Row],[Store_ID]],Table5[#All],4,FALSE)</f>
        <v>East Stevechester</v>
      </c>
      <c r="W1699" t="str">
        <f>VLOOKUP(Table7[[#This Row],[Store_ID]],Table5[#All],5,FALSE)</f>
        <v>Flagship</v>
      </c>
      <c r="X1699">
        <v>1</v>
      </c>
      <c r="Y1699">
        <v>235.28</v>
      </c>
      <c r="Z1699">
        <v>0.05</v>
      </c>
      <c r="AA1699" t="s">
        <v>1826</v>
      </c>
      <c r="AB1699">
        <v>223.51599999999999</v>
      </c>
    </row>
    <row r="1700" spans="1:28" x14ac:dyDescent="0.25">
      <c r="A1700" t="s">
        <v>3524</v>
      </c>
      <c r="B1700" s="2">
        <v>45542</v>
      </c>
      <c r="C1700" t="s">
        <v>1292</v>
      </c>
      <c r="D1700" t="str">
        <f>VLOOKUP(Table7[[#This Row],[Customer_ID]],Table1[#All],2,FALSE)</f>
        <v>Jennifer Myers</v>
      </c>
      <c r="E1700">
        <f t="shared" si="79"/>
        <v>7</v>
      </c>
      <c r="F1700">
        <f t="shared" si="80"/>
        <v>9</v>
      </c>
      <c r="G1700">
        <f t="shared" si="81"/>
        <v>2024</v>
      </c>
      <c r="H1700">
        <f>VLOOKUP(Table7[[#This Row],[Customer_ID]],Table1[#All],3,FALSE)</f>
        <v>46</v>
      </c>
      <c r="I1700" t="str">
        <f>VLOOKUP(Table7[[#This Row],[Customer_ID]],Table1[#All],4,FALSE)</f>
        <v>Male</v>
      </c>
      <c r="J1700" t="str">
        <f>VLOOKUP(Table7[[#This Row],[Customer_ID]],Table1[#All],5,FALSE)</f>
        <v>Marthaborough</v>
      </c>
      <c r="K1700" t="str">
        <f>VLOOKUP(Table7[[#This Row],[Customer_ID]],Table1[#All],6,FALSE)</f>
        <v>Wisconsin</v>
      </c>
      <c r="L1700" t="str">
        <f>VLOOKUP(Table7[[#This Row],[Customer_ID]],Table1[#All],7,FALSE)</f>
        <v>USA</v>
      </c>
      <c r="M1700" t="str">
        <f>VLOOKUP(Table7[[#This Row],[Customer_ID]],Table1[#All],8,FALSE)</f>
        <v>Platinum</v>
      </c>
      <c r="N1700" t="s">
        <v>1543</v>
      </c>
      <c r="O1700" t="str">
        <f>VLOOKUP(Table7[[#This Row],[Product_ID]],Table4_2[#All],3,FALSE)</f>
        <v>Electronics</v>
      </c>
      <c r="P1700" t="str">
        <f>VLOOKUP(Table7[[#This Row],[Product_ID]],Table4_2[#All],4,FALSE)</f>
        <v>Computer</v>
      </c>
      <c r="Q1700">
        <f>VLOOKUP(Table7[[#This Row],[Product_ID]],Table4_2[#All],5,FALSE)</f>
        <v>112.42</v>
      </c>
      <c r="R1700">
        <f>VLOOKUP(Table7[[#This Row],[Product_ID]],Table4_2[#All],6,FALSE)</f>
        <v>416</v>
      </c>
      <c r="S1700" t="s">
        <v>1801</v>
      </c>
      <c r="T1700" t="str">
        <f>VLOOKUP(Table7[[#This Row],[Store_ID]],Table5[#All],2,FALSE)</f>
        <v>Shelton PLC</v>
      </c>
      <c r="U1700" t="str">
        <f>VLOOKUP(Table7[[#This Row],[Store_ID]],Table5[#All],3,FALSE)</f>
        <v>North</v>
      </c>
      <c r="V1700" t="str">
        <f>VLOOKUP(Table7[[#This Row],[Store_ID]],Table5[#All],4,FALSE)</f>
        <v>East Jenniferstad</v>
      </c>
      <c r="W1700" t="str">
        <f>VLOOKUP(Table7[[#This Row],[Store_ID]],Table5[#All],5,FALSE)</f>
        <v>Flagship</v>
      </c>
      <c r="X1700">
        <v>3</v>
      </c>
      <c r="Y1700">
        <v>407.39</v>
      </c>
      <c r="Z1700">
        <v>0.08</v>
      </c>
      <c r="AA1700" t="s">
        <v>1826</v>
      </c>
      <c r="AB1700">
        <v>1124.3964000000001</v>
      </c>
    </row>
    <row r="1701" spans="1:28" x14ac:dyDescent="0.25">
      <c r="A1701" t="s">
        <v>3525</v>
      </c>
      <c r="B1701" s="2">
        <v>45675</v>
      </c>
      <c r="C1701" t="s">
        <v>251</v>
      </c>
      <c r="D1701" t="str">
        <f>VLOOKUP(Table7[[#This Row],[Customer_ID]],Table1[#All],2,FALSE)</f>
        <v>Mr. Mark Beasley</v>
      </c>
      <c r="E1701">
        <f t="shared" si="79"/>
        <v>18</v>
      </c>
      <c r="F1701">
        <f t="shared" si="80"/>
        <v>1</v>
      </c>
      <c r="G1701">
        <f t="shared" si="81"/>
        <v>2025</v>
      </c>
      <c r="H1701">
        <f>VLOOKUP(Table7[[#This Row],[Customer_ID]],Table1[#All],3,FALSE)</f>
        <v>24</v>
      </c>
      <c r="I1701" t="str">
        <f>VLOOKUP(Table7[[#This Row],[Customer_ID]],Table1[#All],4,FALSE)</f>
        <v>Female</v>
      </c>
      <c r="J1701" t="str">
        <f>VLOOKUP(Table7[[#This Row],[Customer_ID]],Table1[#All],5,FALSE)</f>
        <v>West Johnchester</v>
      </c>
      <c r="K1701" t="str">
        <f>VLOOKUP(Table7[[#This Row],[Customer_ID]],Table1[#All],6,FALSE)</f>
        <v>Indiana</v>
      </c>
      <c r="L1701" t="str">
        <f>VLOOKUP(Table7[[#This Row],[Customer_ID]],Table1[#All],7,FALSE)</f>
        <v>USA</v>
      </c>
      <c r="M1701" t="str">
        <f>VLOOKUP(Table7[[#This Row],[Customer_ID]],Table1[#All],8,FALSE)</f>
        <v>Silver</v>
      </c>
      <c r="N1701" t="s">
        <v>1602</v>
      </c>
      <c r="O1701" t="str">
        <f>VLOOKUP(Table7[[#This Row],[Product_ID]],Table4_2[#All],3,FALSE)</f>
        <v>Home</v>
      </c>
      <c r="P1701" t="str">
        <f>VLOOKUP(Table7[[#This Row],[Product_ID]],Table4_2[#All],4,FALSE)</f>
        <v>Decor</v>
      </c>
      <c r="Q1701">
        <f>VLOOKUP(Table7[[#This Row],[Product_ID]],Table4_2[#All],5,FALSE)</f>
        <v>234.80599999999998</v>
      </c>
      <c r="R1701">
        <f>VLOOKUP(Table7[[#This Row],[Product_ID]],Table4_2[#All],6,FALSE)</f>
        <v>378</v>
      </c>
      <c r="S1701" t="s">
        <v>1799</v>
      </c>
      <c r="T1701" t="str">
        <f>VLOOKUP(Table7[[#This Row],[Store_ID]],Table5[#All],2,FALSE)</f>
        <v>Mcdonald Inc</v>
      </c>
      <c r="U1701" t="str">
        <f>VLOOKUP(Table7[[#This Row],[Store_ID]],Table5[#All],3,FALSE)</f>
        <v>South</v>
      </c>
      <c r="V1701" t="str">
        <f>VLOOKUP(Table7[[#This Row],[Store_ID]],Table5[#All],4,FALSE)</f>
        <v>Christopherland</v>
      </c>
      <c r="W1701" t="str">
        <f>VLOOKUP(Table7[[#This Row],[Store_ID]],Table5[#All],5,FALSE)</f>
        <v>Outlet</v>
      </c>
      <c r="X1701">
        <v>4</v>
      </c>
      <c r="Y1701">
        <v>459.83</v>
      </c>
      <c r="Z1701">
        <v>0.12</v>
      </c>
      <c r="AA1701" t="s">
        <v>1829</v>
      </c>
      <c r="AB1701">
        <v>1618.6016</v>
      </c>
    </row>
    <row r="1702" spans="1:28" x14ac:dyDescent="0.25">
      <c r="A1702" t="s">
        <v>3526</v>
      </c>
      <c r="B1702" s="2">
        <v>45333</v>
      </c>
      <c r="C1702" t="s">
        <v>496</v>
      </c>
      <c r="D1702" t="str">
        <f>VLOOKUP(Table7[[#This Row],[Customer_ID]],Table1[#All],2,FALSE)</f>
        <v>Rhonda Young</v>
      </c>
      <c r="E1702">
        <f t="shared" si="79"/>
        <v>11</v>
      </c>
      <c r="F1702">
        <f t="shared" si="80"/>
        <v>2</v>
      </c>
      <c r="G1702">
        <f t="shared" si="81"/>
        <v>2024</v>
      </c>
      <c r="H1702">
        <f>VLOOKUP(Table7[[#This Row],[Customer_ID]],Table1[#All],3,FALSE)</f>
        <v>49</v>
      </c>
      <c r="I1702" t="str">
        <f>VLOOKUP(Table7[[#This Row],[Customer_ID]],Table1[#All],4,FALSE)</f>
        <v>Female</v>
      </c>
      <c r="J1702" t="str">
        <f>VLOOKUP(Table7[[#This Row],[Customer_ID]],Table1[#All],5,FALSE)</f>
        <v>Lake Nathanfort</v>
      </c>
      <c r="K1702" t="str">
        <f>VLOOKUP(Table7[[#This Row],[Customer_ID]],Table1[#All],6,FALSE)</f>
        <v>Alaska</v>
      </c>
      <c r="L1702" t="str">
        <f>VLOOKUP(Table7[[#This Row],[Customer_ID]],Table1[#All],7,FALSE)</f>
        <v>USA</v>
      </c>
      <c r="M1702" t="str">
        <f>VLOOKUP(Table7[[#This Row],[Customer_ID]],Table1[#All],8,FALSE)</f>
        <v>Platinum</v>
      </c>
      <c r="N1702" t="s">
        <v>1734</v>
      </c>
      <c r="O1702" t="str">
        <f>VLOOKUP(Table7[[#This Row],[Product_ID]],Table4_2[#All],3,FALSE)</f>
        <v>Electronics</v>
      </c>
      <c r="P1702" t="str">
        <f>VLOOKUP(Table7[[#This Row],[Product_ID]],Table4_2[#All],4,FALSE)</f>
        <v>Computer</v>
      </c>
      <c r="Q1702">
        <f>VLOOKUP(Table7[[#This Row],[Product_ID]],Table4_2[#All],5,FALSE)</f>
        <v>377.52</v>
      </c>
      <c r="R1702">
        <f>VLOOKUP(Table7[[#This Row],[Product_ID]],Table4_2[#All],6,FALSE)</f>
        <v>485</v>
      </c>
      <c r="S1702" t="s">
        <v>1769</v>
      </c>
      <c r="T1702" t="str">
        <f>VLOOKUP(Table7[[#This Row],[Store_ID]],Table5[#All],2,FALSE)</f>
        <v>Alexander Group</v>
      </c>
      <c r="U1702" t="str">
        <f>VLOOKUP(Table7[[#This Row],[Store_ID]],Table5[#All],3,FALSE)</f>
        <v>South</v>
      </c>
      <c r="V1702" t="str">
        <f>VLOOKUP(Table7[[#This Row],[Store_ID]],Table5[#All],4,FALSE)</f>
        <v>Port Sharon</v>
      </c>
      <c r="W1702" t="str">
        <f>VLOOKUP(Table7[[#This Row],[Store_ID]],Table5[#All],5,FALSE)</f>
        <v>Online</v>
      </c>
      <c r="X1702">
        <v>3</v>
      </c>
      <c r="Y1702">
        <v>706.6</v>
      </c>
      <c r="Z1702">
        <v>0.17</v>
      </c>
      <c r="AA1702" t="s">
        <v>1826</v>
      </c>
      <c r="AB1702">
        <v>1759.434</v>
      </c>
    </row>
    <row r="1703" spans="1:28" x14ac:dyDescent="0.25">
      <c r="A1703" t="s">
        <v>3527</v>
      </c>
      <c r="B1703" s="2">
        <v>45819</v>
      </c>
      <c r="C1703" t="s">
        <v>1425</v>
      </c>
      <c r="D1703" t="str">
        <f>VLOOKUP(Table7[[#This Row],[Customer_ID]],Table1[#All],2,FALSE)</f>
        <v>Beth Martin</v>
      </c>
      <c r="E1703">
        <f t="shared" si="79"/>
        <v>11</v>
      </c>
      <c r="F1703">
        <f t="shared" si="80"/>
        <v>6</v>
      </c>
      <c r="G1703">
        <f t="shared" si="81"/>
        <v>2025</v>
      </c>
      <c r="H1703">
        <f>VLOOKUP(Table7[[#This Row],[Customer_ID]],Table1[#All],3,FALSE)</f>
        <v>34</v>
      </c>
      <c r="I1703" t="str">
        <f>VLOOKUP(Table7[[#This Row],[Customer_ID]],Table1[#All],4,FALSE)</f>
        <v>Female</v>
      </c>
      <c r="J1703" t="str">
        <f>VLOOKUP(Table7[[#This Row],[Customer_ID]],Table1[#All],5,FALSE)</f>
        <v>Burkefurt</v>
      </c>
      <c r="K1703" t="str">
        <f>VLOOKUP(Table7[[#This Row],[Customer_ID]],Table1[#All],6,FALSE)</f>
        <v>West Virginia</v>
      </c>
      <c r="L1703" t="str">
        <f>VLOOKUP(Table7[[#This Row],[Customer_ID]],Table1[#All],7,FALSE)</f>
        <v>USA</v>
      </c>
      <c r="M1703" t="str">
        <f>VLOOKUP(Table7[[#This Row],[Customer_ID]],Table1[#All],8,FALSE)</f>
        <v>Silver</v>
      </c>
      <c r="N1703" t="s">
        <v>1730</v>
      </c>
      <c r="O1703" t="str">
        <f>VLOOKUP(Table7[[#This Row],[Product_ID]],Table4_2[#All],3,FALSE)</f>
        <v>Clothing</v>
      </c>
      <c r="P1703" t="str">
        <f>VLOOKUP(Table7[[#This Row],[Product_ID]],Table4_2[#All],4,FALSE)</f>
        <v>Footwear</v>
      </c>
      <c r="Q1703">
        <f>VLOOKUP(Table7[[#This Row],[Product_ID]],Table4_2[#All],5,FALSE)</f>
        <v>438.25</v>
      </c>
      <c r="R1703">
        <f>VLOOKUP(Table7[[#This Row],[Product_ID]],Table4_2[#All],6,FALSE)</f>
        <v>496</v>
      </c>
      <c r="S1703" t="s">
        <v>1813</v>
      </c>
      <c r="T1703" t="str">
        <f>VLOOKUP(Table7[[#This Row],[Store_ID]],Table5[#All],2,FALSE)</f>
        <v>Mann-Austin</v>
      </c>
      <c r="U1703" t="str">
        <f>VLOOKUP(Table7[[#This Row],[Store_ID]],Table5[#All],3,FALSE)</f>
        <v>East</v>
      </c>
      <c r="V1703" t="str">
        <f>VLOOKUP(Table7[[#This Row],[Store_ID]],Table5[#All],4,FALSE)</f>
        <v>Vasquezborough</v>
      </c>
      <c r="W1703" t="str">
        <f>VLOOKUP(Table7[[#This Row],[Store_ID]],Table5[#All],5,FALSE)</f>
        <v>Online</v>
      </c>
      <c r="X1703">
        <v>3</v>
      </c>
      <c r="Y1703">
        <v>811.16</v>
      </c>
      <c r="Z1703">
        <v>0.1</v>
      </c>
      <c r="AA1703" t="s">
        <v>1829</v>
      </c>
      <c r="AB1703">
        <v>2190.1320000000001</v>
      </c>
    </row>
    <row r="1704" spans="1:28" x14ac:dyDescent="0.25">
      <c r="A1704" t="s">
        <v>3528</v>
      </c>
      <c r="B1704" s="2">
        <v>45268</v>
      </c>
      <c r="C1704" t="s">
        <v>705</v>
      </c>
      <c r="D1704" t="str">
        <f>VLOOKUP(Table7[[#This Row],[Customer_ID]],Table1[#All],2,FALSE)</f>
        <v>Kathy Copeland</v>
      </c>
      <c r="E1704">
        <f t="shared" si="79"/>
        <v>8</v>
      </c>
      <c r="F1704">
        <f t="shared" si="80"/>
        <v>12</v>
      </c>
      <c r="G1704">
        <f t="shared" si="81"/>
        <v>2023</v>
      </c>
      <c r="H1704">
        <f>VLOOKUP(Table7[[#This Row],[Customer_ID]],Table1[#All],3,FALSE)</f>
        <v>42</v>
      </c>
      <c r="I1704" t="str">
        <f>VLOOKUP(Table7[[#This Row],[Customer_ID]],Table1[#All],4,FALSE)</f>
        <v>Male</v>
      </c>
      <c r="J1704" t="str">
        <f>VLOOKUP(Table7[[#This Row],[Customer_ID]],Table1[#All],5,FALSE)</f>
        <v>North Christinemouth</v>
      </c>
      <c r="K1704" t="str">
        <f>VLOOKUP(Table7[[#This Row],[Customer_ID]],Table1[#All],6,FALSE)</f>
        <v>Missouri</v>
      </c>
      <c r="L1704" t="str">
        <f>VLOOKUP(Table7[[#This Row],[Customer_ID]],Table1[#All],7,FALSE)</f>
        <v>USA</v>
      </c>
      <c r="M1704" t="str">
        <f>VLOOKUP(Table7[[#This Row],[Customer_ID]],Table1[#All],8,FALSE)</f>
        <v>Silver</v>
      </c>
      <c r="N1704" t="s">
        <v>1622</v>
      </c>
      <c r="O1704" t="str">
        <f>VLOOKUP(Table7[[#This Row],[Product_ID]],Table4_2[#All],3,FALSE)</f>
        <v>Clothing</v>
      </c>
      <c r="P1704" t="str">
        <f>VLOOKUP(Table7[[#This Row],[Product_ID]],Table4_2[#All],4,FALSE)</f>
        <v>Footwear</v>
      </c>
      <c r="Q1704">
        <f>VLOOKUP(Table7[[#This Row],[Product_ID]],Table4_2[#All],5,FALSE)</f>
        <v>353.47</v>
      </c>
      <c r="R1704">
        <f>VLOOKUP(Table7[[#This Row],[Product_ID]],Table4_2[#All],6,FALSE)</f>
        <v>214</v>
      </c>
      <c r="S1704" t="s">
        <v>1779</v>
      </c>
      <c r="T1704" t="str">
        <f>VLOOKUP(Table7[[#This Row],[Store_ID]],Table5[#All],2,FALSE)</f>
        <v>Martinez-Mullins</v>
      </c>
      <c r="U1704" t="str">
        <f>VLOOKUP(Table7[[#This Row],[Store_ID]],Table5[#All],3,FALSE)</f>
        <v>South</v>
      </c>
      <c r="V1704" t="str">
        <f>VLOOKUP(Table7[[#This Row],[Store_ID]],Table5[#All],4,FALSE)</f>
        <v>Williamsfurt</v>
      </c>
      <c r="W1704" t="str">
        <f>VLOOKUP(Table7[[#This Row],[Store_ID]],Table5[#All],5,FALSE)</f>
        <v>Online</v>
      </c>
      <c r="X1704">
        <v>2</v>
      </c>
      <c r="Y1704">
        <v>985.79</v>
      </c>
      <c r="Z1704">
        <v>0.04</v>
      </c>
      <c r="AA1704" t="s">
        <v>1826</v>
      </c>
      <c r="AB1704">
        <v>1892.7167999999999</v>
      </c>
    </row>
    <row r="1705" spans="1:28" x14ac:dyDescent="0.25">
      <c r="A1705" t="s">
        <v>3529</v>
      </c>
      <c r="B1705" s="2">
        <v>45521</v>
      </c>
      <c r="C1705" t="s">
        <v>616</v>
      </c>
      <c r="D1705" t="str">
        <f>VLOOKUP(Table7[[#This Row],[Customer_ID]],Table1[#All],2,FALSE)</f>
        <v>Dr. Suzanne Bullock</v>
      </c>
      <c r="E1705">
        <f t="shared" si="79"/>
        <v>17</v>
      </c>
      <c r="F1705">
        <f t="shared" si="80"/>
        <v>8</v>
      </c>
      <c r="G1705">
        <f t="shared" si="81"/>
        <v>2024</v>
      </c>
      <c r="H1705">
        <f>VLOOKUP(Table7[[#This Row],[Customer_ID]],Table1[#All],3,FALSE)</f>
        <v>60</v>
      </c>
      <c r="I1705" t="str">
        <f>VLOOKUP(Table7[[#This Row],[Customer_ID]],Table1[#All],4,FALSE)</f>
        <v>Female</v>
      </c>
      <c r="J1705" t="str">
        <f>VLOOKUP(Table7[[#This Row],[Customer_ID]],Table1[#All],5,FALSE)</f>
        <v>Lake Blaketon</v>
      </c>
      <c r="K1705" t="str">
        <f>VLOOKUP(Table7[[#This Row],[Customer_ID]],Table1[#All],6,FALSE)</f>
        <v>Alabama</v>
      </c>
      <c r="L1705" t="str">
        <f>VLOOKUP(Table7[[#This Row],[Customer_ID]],Table1[#All],7,FALSE)</f>
        <v>USA</v>
      </c>
      <c r="M1705" t="str">
        <f>VLOOKUP(Table7[[#This Row],[Customer_ID]],Table1[#All],8,FALSE)</f>
        <v>Platinum</v>
      </c>
      <c r="N1705" t="s">
        <v>1614</v>
      </c>
      <c r="O1705" t="str">
        <f>VLOOKUP(Table7[[#This Row],[Product_ID]],Table4_2[#All],3,FALSE)</f>
        <v>Home</v>
      </c>
      <c r="P1705" t="str">
        <f>VLOOKUP(Table7[[#This Row],[Product_ID]],Table4_2[#All],4,FALSE)</f>
        <v>Decor</v>
      </c>
      <c r="Q1705">
        <f>VLOOKUP(Table7[[#This Row],[Product_ID]],Table4_2[#All],5,FALSE)</f>
        <v>179.77</v>
      </c>
      <c r="R1705">
        <f>VLOOKUP(Table7[[#This Row],[Product_ID]],Table4_2[#All],6,FALSE)</f>
        <v>305</v>
      </c>
      <c r="S1705" t="s">
        <v>1799</v>
      </c>
      <c r="T1705" t="str">
        <f>VLOOKUP(Table7[[#This Row],[Store_ID]],Table5[#All],2,FALSE)</f>
        <v>Mcdonald Inc</v>
      </c>
      <c r="U1705" t="str">
        <f>VLOOKUP(Table7[[#This Row],[Store_ID]],Table5[#All],3,FALSE)</f>
        <v>South</v>
      </c>
      <c r="V1705" t="str">
        <f>VLOOKUP(Table7[[#This Row],[Store_ID]],Table5[#All],4,FALSE)</f>
        <v>Christopherland</v>
      </c>
      <c r="W1705" t="str">
        <f>VLOOKUP(Table7[[#This Row],[Store_ID]],Table5[#All],5,FALSE)</f>
        <v>Outlet</v>
      </c>
      <c r="X1705">
        <v>1</v>
      </c>
      <c r="Y1705">
        <v>255.02</v>
      </c>
      <c r="Z1705">
        <v>0.3</v>
      </c>
      <c r="AA1705" t="s">
        <v>1824</v>
      </c>
      <c r="AB1705">
        <v>178.51400000000001</v>
      </c>
    </row>
    <row r="1706" spans="1:28" x14ac:dyDescent="0.25">
      <c r="A1706" t="s">
        <v>3530</v>
      </c>
      <c r="B1706" s="2">
        <v>45693</v>
      </c>
      <c r="C1706" t="s">
        <v>341</v>
      </c>
      <c r="D1706" t="str">
        <f>VLOOKUP(Table7[[#This Row],[Customer_ID]],Table1[#All],2,FALSE)</f>
        <v>Amy Fowler</v>
      </c>
      <c r="E1706">
        <f t="shared" si="79"/>
        <v>5</v>
      </c>
      <c r="F1706">
        <f t="shared" si="80"/>
        <v>2</v>
      </c>
      <c r="G1706">
        <f t="shared" si="81"/>
        <v>2025</v>
      </c>
      <c r="H1706">
        <f>VLOOKUP(Table7[[#This Row],[Customer_ID]],Table1[#All],3,FALSE)</f>
        <v>62</v>
      </c>
      <c r="I1706" t="str">
        <f>VLOOKUP(Table7[[#This Row],[Customer_ID]],Table1[#All],4,FALSE)</f>
        <v>Female</v>
      </c>
      <c r="J1706" t="str">
        <f>VLOOKUP(Table7[[#This Row],[Customer_ID]],Table1[#All],5,FALSE)</f>
        <v>West Bobbyshire</v>
      </c>
      <c r="K1706" t="str">
        <f>VLOOKUP(Table7[[#This Row],[Customer_ID]],Table1[#All],6,FALSE)</f>
        <v>New York</v>
      </c>
      <c r="L1706" t="str">
        <f>VLOOKUP(Table7[[#This Row],[Customer_ID]],Table1[#All],7,FALSE)</f>
        <v>USA</v>
      </c>
      <c r="M1706" t="str">
        <f>VLOOKUP(Table7[[#This Row],[Customer_ID]],Table1[#All],8,FALSE)</f>
        <v>Platinum</v>
      </c>
      <c r="N1706" t="s">
        <v>1586</v>
      </c>
      <c r="O1706" t="str">
        <f>VLOOKUP(Table7[[#This Row],[Product_ID]],Table4_2[#All],3,FALSE)</f>
        <v>Sports</v>
      </c>
      <c r="P1706" t="str">
        <f>VLOOKUP(Table7[[#This Row],[Product_ID]],Table4_2[#All],4,FALSE)</f>
        <v>Equipment</v>
      </c>
      <c r="Q1706">
        <f>VLOOKUP(Table7[[#This Row],[Product_ID]],Table4_2[#All],5,FALSE)</f>
        <v>21.34</v>
      </c>
      <c r="R1706">
        <f>VLOOKUP(Table7[[#This Row],[Product_ID]],Table4_2[#All],6,FALSE)</f>
        <v>65</v>
      </c>
      <c r="S1706" t="s">
        <v>1782</v>
      </c>
      <c r="T1706" t="str">
        <f>VLOOKUP(Table7[[#This Row],[Store_ID]],Table5[#All],2,FALSE)</f>
        <v>Bean, Jones and Park</v>
      </c>
      <c r="U1706" t="str">
        <f>VLOOKUP(Table7[[#This Row],[Store_ID]],Table5[#All],3,FALSE)</f>
        <v>West</v>
      </c>
      <c r="V1706" t="str">
        <f>VLOOKUP(Table7[[#This Row],[Store_ID]],Table5[#All],4,FALSE)</f>
        <v>Thompsonborough</v>
      </c>
      <c r="W1706" t="str">
        <f>VLOOKUP(Table7[[#This Row],[Store_ID]],Table5[#All],5,FALSE)</f>
        <v>Online</v>
      </c>
      <c r="X1706">
        <v>1</v>
      </c>
      <c r="Y1706">
        <v>153.57</v>
      </c>
      <c r="Z1706">
        <v>0.01</v>
      </c>
      <c r="AA1706" t="s">
        <v>1826</v>
      </c>
      <c r="AB1706">
        <v>152.0343</v>
      </c>
    </row>
    <row r="1707" spans="1:28" x14ac:dyDescent="0.25">
      <c r="A1707" t="s">
        <v>3531</v>
      </c>
      <c r="B1707" s="2">
        <v>45734</v>
      </c>
      <c r="C1707" t="s">
        <v>809</v>
      </c>
      <c r="D1707" t="str">
        <f>VLOOKUP(Table7[[#This Row],[Customer_ID]],Table1[#All],2,FALSE)</f>
        <v>Dr. Ashley Yates MD</v>
      </c>
      <c r="E1707">
        <f t="shared" si="79"/>
        <v>18</v>
      </c>
      <c r="F1707">
        <f t="shared" si="80"/>
        <v>3</v>
      </c>
      <c r="G1707">
        <f t="shared" si="81"/>
        <v>2025</v>
      </c>
      <c r="H1707">
        <f>VLOOKUP(Table7[[#This Row],[Customer_ID]],Table1[#All],3,FALSE)</f>
        <v>32</v>
      </c>
      <c r="I1707" t="str">
        <f>VLOOKUP(Table7[[#This Row],[Customer_ID]],Table1[#All],4,FALSE)</f>
        <v>Male</v>
      </c>
      <c r="J1707" t="str">
        <f>VLOOKUP(Table7[[#This Row],[Customer_ID]],Table1[#All],5,FALSE)</f>
        <v>New Maria</v>
      </c>
      <c r="K1707" t="str">
        <f>VLOOKUP(Table7[[#This Row],[Customer_ID]],Table1[#All],6,FALSE)</f>
        <v>Wisconsin</v>
      </c>
      <c r="L1707" t="str">
        <f>VLOOKUP(Table7[[#This Row],[Customer_ID]],Table1[#All],7,FALSE)</f>
        <v>USA</v>
      </c>
      <c r="M1707" t="str">
        <f>VLOOKUP(Table7[[#This Row],[Customer_ID]],Table1[#All],8,FALSE)</f>
        <v>Bronze</v>
      </c>
      <c r="N1707" t="s">
        <v>1634</v>
      </c>
      <c r="O1707" t="str">
        <f>VLOOKUP(Table7[[#This Row],[Product_ID]],Table4_2[#All],3,FALSE)</f>
        <v>Electronics</v>
      </c>
      <c r="P1707" t="str">
        <f>VLOOKUP(Table7[[#This Row],[Product_ID]],Table4_2[#All],4,FALSE)</f>
        <v>Computer</v>
      </c>
      <c r="Q1707">
        <f>VLOOKUP(Table7[[#This Row],[Product_ID]],Table4_2[#All],5,FALSE)</f>
        <v>253.33</v>
      </c>
      <c r="R1707">
        <f>VLOOKUP(Table7[[#This Row],[Product_ID]],Table4_2[#All],6,FALSE)</f>
        <v>266</v>
      </c>
      <c r="S1707" t="s">
        <v>1810</v>
      </c>
      <c r="T1707" t="str">
        <f>VLOOKUP(Table7[[#This Row],[Store_ID]],Table5[#All],2,FALSE)</f>
        <v>Guerrero-Schmitt</v>
      </c>
      <c r="U1707" t="str">
        <f>VLOOKUP(Table7[[#This Row],[Store_ID]],Table5[#All],3,FALSE)</f>
        <v>East</v>
      </c>
      <c r="V1707" t="str">
        <f>VLOOKUP(Table7[[#This Row],[Store_ID]],Table5[#All],4,FALSE)</f>
        <v>East Stevechester</v>
      </c>
      <c r="W1707" t="str">
        <f>VLOOKUP(Table7[[#This Row],[Store_ID]],Table5[#All],5,FALSE)</f>
        <v>Flagship</v>
      </c>
      <c r="X1707">
        <v>3</v>
      </c>
      <c r="Y1707">
        <v>962.98</v>
      </c>
      <c r="Z1707">
        <v>0.21</v>
      </c>
      <c r="AA1707" t="s">
        <v>1824</v>
      </c>
      <c r="AB1707">
        <v>2282.2626</v>
      </c>
    </row>
    <row r="1708" spans="1:28" x14ac:dyDescent="0.25">
      <c r="A1708" t="s">
        <v>3532</v>
      </c>
      <c r="B1708" s="2">
        <v>45377</v>
      </c>
      <c r="C1708" t="s">
        <v>214</v>
      </c>
      <c r="D1708" t="str">
        <f>VLOOKUP(Table7[[#This Row],[Customer_ID]],Table1[#All],2,FALSE)</f>
        <v>Jay Patel</v>
      </c>
      <c r="E1708">
        <f t="shared" si="79"/>
        <v>26</v>
      </c>
      <c r="F1708">
        <f t="shared" si="80"/>
        <v>3</v>
      </c>
      <c r="G1708">
        <f t="shared" si="81"/>
        <v>2024</v>
      </c>
      <c r="H1708">
        <f>VLOOKUP(Table7[[#This Row],[Customer_ID]],Table1[#All],3,FALSE)</f>
        <v>43</v>
      </c>
      <c r="I1708" t="str">
        <f>VLOOKUP(Table7[[#This Row],[Customer_ID]],Table1[#All],4,FALSE)</f>
        <v>Female</v>
      </c>
      <c r="J1708" t="str">
        <f>VLOOKUP(Table7[[#This Row],[Customer_ID]],Table1[#All],5,FALSE)</f>
        <v>Morrisbury</v>
      </c>
      <c r="K1708" t="str">
        <f>VLOOKUP(Table7[[#This Row],[Customer_ID]],Table1[#All],6,FALSE)</f>
        <v>Rhode Island</v>
      </c>
      <c r="L1708" t="str">
        <f>VLOOKUP(Table7[[#This Row],[Customer_ID]],Table1[#All],7,FALSE)</f>
        <v>USA</v>
      </c>
      <c r="M1708" t="str">
        <f>VLOOKUP(Table7[[#This Row],[Customer_ID]],Table1[#All],8,FALSE)</f>
        <v>Platinum</v>
      </c>
      <c r="N1708" t="s">
        <v>1636</v>
      </c>
      <c r="O1708" t="str">
        <f>VLOOKUP(Table7[[#This Row],[Product_ID]],Table4_2[#All],3,FALSE)</f>
        <v>Sports</v>
      </c>
      <c r="P1708" t="str">
        <f>VLOOKUP(Table7[[#This Row],[Product_ID]],Table4_2[#All],4,FALSE)</f>
        <v>Fitness</v>
      </c>
      <c r="Q1708">
        <f>VLOOKUP(Table7[[#This Row],[Product_ID]],Table4_2[#All],5,FALSE)</f>
        <v>167.12</v>
      </c>
      <c r="R1708">
        <f>VLOOKUP(Table7[[#This Row],[Product_ID]],Table4_2[#All],6,FALSE)</f>
        <v>316</v>
      </c>
      <c r="S1708" t="s">
        <v>1782</v>
      </c>
      <c r="T1708" t="str">
        <f>VLOOKUP(Table7[[#This Row],[Store_ID]],Table5[#All],2,FALSE)</f>
        <v>Bean, Jones and Park</v>
      </c>
      <c r="U1708" t="str">
        <f>VLOOKUP(Table7[[#This Row],[Store_ID]],Table5[#All],3,FALSE)</f>
        <v>West</v>
      </c>
      <c r="V1708" t="str">
        <f>VLOOKUP(Table7[[#This Row],[Store_ID]],Table5[#All],4,FALSE)</f>
        <v>Thompsonborough</v>
      </c>
      <c r="W1708" t="str">
        <f>VLOOKUP(Table7[[#This Row],[Store_ID]],Table5[#All],5,FALSE)</f>
        <v>Online</v>
      </c>
      <c r="X1708">
        <v>3</v>
      </c>
      <c r="Y1708">
        <v>884.46</v>
      </c>
      <c r="Z1708">
        <v>0.25</v>
      </c>
      <c r="AA1708" t="s">
        <v>1824</v>
      </c>
      <c r="AB1708">
        <v>1990.0350000000001</v>
      </c>
    </row>
    <row r="1709" spans="1:28" x14ac:dyDescent="0.25">
      <c r="A1709" t="s">
        <v>3533</v>
      </c>
      <c r="B1709" s="2">
        <v>45778</v>
      </c>
      <c r="C1709" t="s">
        <v>1355</v>
      </c>
      <c r="D1709" t="str">
        <f>VLOOKUP(Table7[[#This Row],[Customer_ID]],Table1[#All],2,FALSE)</f>
        <v>Melinda Rivera</v>
      </c>
      <c r="E1709">
        <f t="shared" si="79"/>
        <v>1</v>
      </c>
      <c r="F1709">
        <f t="shared" si="80"/>
        <v>5</v>
      </c>
      <c r="G1709">
        <f t="shared" si="81"/>
        <v>2025</v>
      </c>
      <c r="H1709">
        <f>VLOOKUP(Table7[[#This Row],[Customer_ID]],Table1[#All],3,FALSE)</f>
        <v>47</v>
      </c>
      <c r="I1709" t="str">
        <f>VLOOKUP(Table7[[#This Row],[Customer_ID]],Table1[#All],4,FALSE)</f>
        <v>Female</v>
      </c>
      <c r="J1709" t="str">
        <f>VLOOKUP(Table7[[#This Row],[Customer_ID]],Table1[#All],5,FALSE)</f>
        <v>East Davidmouth</v>
      </c>
      <c r="K1709" t="str">
        <f>VLOOKUP(Table7[[#This Row],[Customer_ID]],Table1[#All],6,FALSE)</f>
        <v>New Hampshire</v>
      </c>
      <c r="L1709" t="str">
        <f>VLOOKUP(Table7[[#This Row],[Customer_ID]],Table1[#All],7,FALSE)</f>
        <v>USA</v>
      </c>
      <c r="M1709" t="str">
        <f>VLOOKUP(Table7[[#This Row],[Customer_ID]],Table1[#All],8,FALSE)</f>
        <v>Platinum</v>
      </c>
      <c r="N1709" t="s">
        <v>1682</v>
      </c>
      <c r="O1709" t="str">
        <f>VLOOKUP(Table7[[#This Row],[Product_ID]],Table4_2[#All],3,FALSE)</f>
        <v>Electronics</v>
      </c>
      <c r="P1709" t="str">
        <f>VLOOKUP(Table7[[#This Row],[Product_ID]],Table4_2[#All],4,FALSE)</f>
        <v>Accessories</v>
      </c>
      <c r="Q1709">
        <f>VLOOKUP(Table7[[#This Row],[Product_ID]],Table4_2[#All],5,FALSE)</f>
        <v>349.17</v>
      </c>
      <c r="R1709">
        <f>VLOOKUP(Table7[[#This Row],[Product_ID]],Table4_2[#All],6,FALSE)</f>
        <v>476</v>
      </c>
      <c r="S1709" t="s">
        <v>1789</v>
      </c>
      <c r="T1709" t="str">
        <f>VLOOKUP(Table7[[#This Row],[Store_ID]],Table5[#All],2,FALSE)</f>
        <v>Hill, Wagner and Ballard</v>
      </c>
      <c r="U1709" t="str">
        <f>VLOOKUP(Table7[[#This Row],[Store_ID]],Table5[#All],3,FALSE)</f>
        <v>East</v>
      </c>
      <c r="V1709" t="str">
        <f>VLOOKUP(Table7[[#This Row],[Store_ID]],Table5[#All],4,FALSE)</f>
        <v>East Davidville</v>
      </c>
      <c r="W1709" t="str">
        <f>VLOOKUP(Table7[[#This Row],[Store_ID]],Table5[#All],5,FALSE)</f>
        <v>Online</v>
      </c>
      <c r="X1709">
        <v>4</v>
      </c>
      <c r="Y1709">
        <v>359.71</v>
      </c>
      <c r="Z1709">
        <v>0.05</v>
      </c>
      <c r="AA1709" t="s">
        <v>1826</v>
      </c>
      <c r="AB1709">
        <v>1366.8979999999999</v>
      </c>
    </row>
    <row r="1710" spans="1:28" x14ac:dyDescent="0.25">
      <c r="A1710" t="s">
        <v>3534</v>
      </c>
      <c r="B1710" s="2">
        <v>45715</v>
      </c>
      <c r="C1710" t="s">
        <v>195</v>
      </c>
      <c r="D1710" t="str">
        <f>VLOOKUP(Table7[[#This Row],[Customer_ID]],Table1[#All],2,FALSE)</f>
        <v>Sarah Rodgers</v>
      </c>
      <c r="E1710">
        <f t="shared" si="79"/>
        <v>27</v>
      </c>
      <c r="F1710">
        <f t="shared" si="80"/>
        <v>2</v>
      </c>
      <c r="G1710">
        <f t="shared" si="81"/>
        <v>2025</v>
      </c>
      <c r="H1710">
        <f>VLOOKUP(Table7[[#This Row],[Customer_ID]],Table1[#All],3,FALSE)</f>
        <v>23</v>
      </c>
      <c r="I1710" t="str">
        <f>VLOOKUP(Table7[[#This Row],[Customer_ID]],Table1[#All],4,FALSE)</f>
        <v>Female</v>
      </c>
      <c r="J1710" t="str">
        <f>VLOOKUP(Table7[[#This Row],[Customer_ID]],Table1[#All],5,FALSE)</f>
        <v>New Julia</v>
      </c>
      <c r="K1710" t="str">
        <f>VLOOKUP(Table7[[#This Row],[Customer_ID]],Table1[#All],6,FALSE)</f>
        <v>West Virginia</v>
      </c>
      <c r="L1710" t="str">
        <f>VLOOKUP(Table7[[#This Row],[Customer_ID]],Table1[#All],7,FALSE)</f>
        <v>USA</v>
      </c>
      <c r="M1710" t="str">
        <f>VLOOKUP(Table7[[#This Row],[Customer_ID]],Table1[#All],8,FALSE)</f>
        <v>Gold</v>
      </c>
      <c r="N1710" t="s">
        <v>1648</v>
      </c>
      <c r="O1710" t="str">
        <f>VLOOKUP(Table7[[#This Row],[Product_ID]],Table4_2[#All],3,FALSE)</f>
        <v>Sports</v>
      </c>
      <c r="P1710" t="str">
        <f>VLOOKUP(Table7[[#This Row],[Product_ID]],Table4_2[#All],4,FALSE)</f>
        <v>Fitness</v>
      </c>
      <c r="Q1710">
        <f>VLOOKUP(Table7[[#This Row],[Product_ID]],Table4_2[#All],5,FALSE)</f>
        <v>190.29</v>
      </c>
      <c r="R1710">
        <f>VLOOKUP(Table7[[#This Row],[Product_ID]],Table4_2[#All],6,FALSE)</f>
        <v>260</v>
      </c>
      <c r="S1710" t="s">
        <v>1769</v>
      </c>
      <c r="T1710" t="str">
        <f>VLOOKUP(Table7[[#This Row],[Store_ID]],Table5[#All],2,FALSE)</f>
        <v>Alexander Group</v>
      </c>
      <c r="U1710" t="str">
        <f>VLOOKUP(Table7[[#This Row],[Store_ID]],Table5[#All],3,FALSE)</f>
        <v>South</v>
      </c>
      <c r="V1710" t="str">
        <f>VLOOKUP(Table7[[#This Row],[Store_ID]],Table5[#All],4,FALSE)</f>
        <v>Port Sharon</v>
      </c>
      <c r="W1710" t="str">
        <f>VLOOKUP(Table7[[#This Row],[Store_ID]],Table5[#All],5,FALSE)</f>
        <v>Online</v>
      </c>
      <c r="X1710">
        <v>3</v>
      </c>
      <c r="Y1710">
        <v>766.47</v>
      </c>
      <c r="Z1710">
        <v>0.18</v>
      </c>
      <c r="AA1710" t="s">
        <v>1824</v>
      </c>
      <c r="AB1710">
        <v>1885.5162</v>
      </c>
    </row>
    <row r="1711" spans="1:28" x14ac:dyDescent="0.25">
      <c r="A1711" t="s">
        <v>3535</v>
      </c>
      <c r="B1711" s="2">
        <v>45492</v>
      </c>
      <c r="C1711" t="s">
        <v>722</v>
      </c>
      <c r="D1711" t="str">
        <f>VLOOKUP(Table7[[#This Row],[Customer_ID]],Table1[#All],2,FALSE)</f>
        <v>Robert Harris</v>
      </c>
      <c r="E1711">
        <f t="shared" si="79"/>
        <v>19</v>
      </c>
      <c r="F1711">
        <f t="shared" si="80"/>
        <v>7</v>
      </c>
      <c r="G1711">
        <f t="shared" si="81"/>
        <v>2024</v>
      </c>
      <c r="H1711">
        <f>VLOOKUP(Table7[[#This Row],[Customer_ID]],Table1[#All],3,FALSE)</f>
        <v>50</v>
      </c>
      <c r="I1711" t="str">
        <f>VLOOKUP(Table7[[#This Row],[Customer_ID]],Table1[#All],4,FALSE)</f>
        <v>Male</v>
      </c>
      <c r="J1711" t="str">
        <f>VLOOKUP(Table7[[#This Row],[Customer_ID]],Table1[#All],5,FALSE)</f>
        <v>East jeremy</v>
      </c>
      <c r="K1711" t="str">
        <f>VLOOKUP(Table7[[#This Row],[Customer_ID]],Table1[#All],6,FALSE)</f>
        <v>Iowa</v>
      </c>
      <c r="L1711" t="str">
        <f>VLOOKUP(Table7[[#This Row],[Customer_ID]],Table1[#All],7,FALSE)</f>
        <v>USA</v>
      </c>
      <c r="M1711" t="str">
        <f>VLOOKUP(Table7[[#This Row],[Customer_ID]],Table1[#All],8,FALSE)</f>
        <v>Platinum</v>
      </c>
      <c r="N1711" t="s">
        <v>1660</v>
      </c>
      <c r="O1711" t="str">
        <f>VLOOKUP(Table7[[#This Row],[Product_ID]],Table4_2[#All],3,FALSE)</f>
        <v>Home</v>
      </c>
      <c r="P1711" t="str">
        <f>VLOOKUP(Table7[[#This Row],[Product_ID]],Table4_2[#All],4,FALSE)</f>
        <v>Decor</v>
      </c>
      <c r="Q1711">
        <f>VLOOKUP(Table7[[#This Row],[Product_ID]],Table4_2[#All],5,FALSE)</f>
        <v>461.47</v>
      </c>
      <c r="R1711">
        <f>VLOOKUP(Table7[[#This Row],[Product_ID]],Table4_2[#All],6,FALSE)</f>
        <v>190</v>
      </c>
      <c r="S1711" t="s">
        <v>1810</v>
      </c>
      <c r="T1711" t="str">
        <f>VLOOKUP(Table7[[#This Row],[Store_ID]],Table5[#All],2,FALSE)</f>
        <v>Guerrero-Schmitt</v>
      </c>
      <c r="U1711" t="str">
        <f>VLOOKUP(Table7[[#This Row],[Store_ID]],Table5[#All],3,FALSE)</f>
        <v>East</v>
      </c>
      <c r="V1711" t="str">
        <f>VLOOKUP(Table7[[#This Row],[Store_ID]],Table5[#All],4,FALSE)</f>
        <v>East Stevechester</v>
      </c>
      <c r="W1711" t="str">
        <f>VLOOKUP(Table7[[#This Row],[Store_ID]],Table5[#All],5,FALSE)</f>
        <v>Flagship</v>
      </c>
      <c r="X1711">
        <v>1</v>
      </c>
      <c r="Y1711">
        <v>772.07</v>
      </c>
      <c r="Z1711">
        <v>0.26</v>
      </c>
      <c r="AA1711" t="s">
        <v>1826</v>
      </c>
      <c r="AB1711">
        <v>571.33180000000004</v>
      </c>
    </row>
    <row r="1712" spans="1:28" x14ac:dyDescent="0.25">
      <c r="A1712" t="s">
        <v>3536</v>
      </c>
      <c r="B1712" s="2">
        <v>45292</v>
      </c>
      <c r="C1712" t="s">
        <v>881</v>
      </c>
      <c r="D1712" t="str">
        <f>VLOOKUP(Table7[[#This Row],[Customer_ID]],Table1[#All],2,FALSE)</f>
        <v>Jeffrey Gomez</v>
      </c>
      <c r="E1712">
        <f t="shared" si="79"/>
        <v>1</v>
      </c>
      <c r="F1712">
        <f t="shared" si="80"/>
        <v>1</v>
      </c>
      <c r="G1712">
        <f t="shared" si="81"/>
        <v>2024</v>
      </c>
      <c r="H1712">
        <f>VLOOKUP(Table7[[#This Row],[Customer_ID]],Table1[#All],3,FALSE)</f>
        <v>22</v>
      </c>
      <c r="I1712" t="str">
        <f>VLOOKUP(Table7[[#This Row],[Customer_ID]],Table1[#All],4,FALSE)</f>
        <v>Female</v>
      </c>
      <c r="J1712" t="str">
        <f>VLOOKUP(Table7[[#This Row],[Customer_ID]],Table1[#All],5,FALSE)</f>
        <v>Lake Nicole</v>
      </c>
      <c r="K1712" t="str">
        <f>VLOOKUP(Table7[[#This Row],[Customer_ID]],Table1[#All],6,FALSE)</f>
        <v>Colorado</v>
      </c>
      <c r="L1712" t="str">
        <f>VLOOKUP(Table7[[#This Row],[Customer_ID]],Table1[#All],7,FALSE)</f>
        <v>USA</v>
      </c>
      <c r="M1712" t="str">
        <f>VLOOKUP(Table7[[#This Row],[Customer_ID]],Table1[#All],8,FALSE)</f>
        <v>Platinum</v>
      </c>
      <c r="N1712" t="s">
        <v>1586</v>
      </c>
      <c r="O1712" t="str">
        <f>VLOOKUP(Table7[[#This Row],[Product_ID]],Table4_2[#All],3,FALSE)</f>
        <v>Sports</v>
      </c>
      <c r="P1712" t="str">
        <f>VLOOKUP(Table7[[#This Row],[Product_ID]],Table4_2[#All],4,FALSE)</f>
        <v>Equipment</v>
      </c>
      <c r="Q1712">
        <f>VLOOKUP(Table7[[#This Row],[Product_ID]],Table4_2[#All],5,FALSE)</f>
        <v>21.34</v>
      </c>
      <c r="R1712">
        <f>VLOOKUP(Table7[[#This Row],[Product_ID]],Table4_2[#All],6,FALSE)</f>
        <v>65</v>
      </c>
      <c r="S1712" t="s">
        <v>1773</v>
      </c>
      <c r="T1712" t="str">
        <f>VLOOKUP(Table7[[#This Row],[Store_ID]],Table5[#All],2,FALSE)</f>
        <v>Gray Ltd</v>
      </c>
      <c r="U1712" t="str">
        <f>VLOOKUP(Table7[[#This Row],[Store_ID]],Table5[#All],3,FALSE)</f>
        <v>North</v>
      </c>
      <c r="V1712" t="str">
        <f>VLOOKUP(Table7[[#This Row],[Store_ID]],Table5[#All],4,FALSE)</f>
        <v>New Michaelchester</v>
      </c>
      <c r="W1712" t="str">
        <f>VLOOKUP(Table7[[#This Row],[Store_ID]],Table5[#All],5,FALSE)</f>
        <v>Outlet</v>
      </c>
      <c r="X1712">
        <v>3</v>
      </c>
      <c r="Y1712">
        <v>108.31</v>
      </c>
      <c r="Z1712">
        <v>0.26</v>
      </c>
      <c r="AA1712" t="s">
        <v>1829</v>
      </c>
      <c r="AB1712">
        <v>240.44820000000001</v>
      </c>
    </row>
    <row r="1713" spans="1:28" x14ac:dyDescent="0.25">
      <c r="A1713" t="s">
        <v>3537</v>
      </c>
      <c r="B1713" s="2">
        <v>45316</v>
      </c>
      <c r="C1713" t="s">
        <v>708</v>
      </c>
      <c r="D1713" t="str">
        <f>VLOOKUP(Table7[[#This Row],[Customer_ID]],Table1[#All],2,FALSE)</f>
        <v>Julia Jackson</v>
      </c>
      <c r="E1713">
        <f t="shared" si="79"/>
        <v>25</v>
      </c>
      <c r="F1713">
        <f t="shared" si="80"/>
        <v>1</v>
      </c>
      <c r="G1713">
        <f t="shared" si="81"/>
        <v>2024</v>
      </c>
      <c r="H1713">
        <f>VLOOKUP(Table7[[#This Row],[Customer_ID]],Table1[#All],3,FALSE)</f>
        <v>46</v>
      </c>
      <c r="I1713" t="str">
        <f>VLOOKUP(Table7[[#This Row],[Customer_ID]],Table1[#All],4,FALSE)</f>
        <v>Male</v>
      </c>
      <c r="J1713" t="str">
        <f>VLOOKUP(Table7[[#This Row],[Customer_ID]],Table1[#All],5,FALSE)</f>
        <v>Edwardland</v>
      </c>
      <c r="K1713" t="str">
        <f>VLOOKUP(Table7[[#This Row],[Customer_ID]],Table1[#All],6,FALSE)</f>
        <v>California</v>
      </c>
      <c r="L1713" t="str">
        <f>VLOOKUP(Table7[[#This Row],[Customer_ID]],Table1[#All],7,FALSE)</f>
        <v>USA</v>
      </c>
      <c r="M1713" t="str">
        <f>VLOOKUP(Table7[[#This Row],[Customer_ID]],Table1[#All],8,FALSE)</f>
        <v>Platinum</v>
      </c>
      <c r="N1713" t="s">
        <v>1706</v>
      </c>
      <c r="O1713" t="str">
        <f>VLOOKUP(Table7[[#This Row],[Product_ID]],Table4_2[#All],3,FALSE)</f>
        <v>Home</v>
      </c>
      <c r="P1713" t="str">
        <f>VLOOKUP(Table7[[#This Row],[Product_ID]],Table4_2[#All],4,FALSE)</f>
        <v>Lighting</v>
      </c>
      <c r="Q1713">
        <f>VLOOKUP(Table7[[#This Row],[Product_ID]],Table4_2[#All],5,FALSE)</f>
        <v>228.53</v>
      </c>
      <c r="R1713">
        <f>VLOOKUP(Table7[[#This Row],[Product_ID]],Table4_2[#All],6,FALSE)</f>
        <v>469</v>
      </c>
      <c r="S1713" t="s">
        <v>1776</v>
      </c>
      <c r="T1713" t="str">
        <f>VLOOKUP(Table7[[#This Row],[Store_ID]],Table5[#All],2,FALSE)</f>
        <v>Benson-Elliott</v>
      </c>
      <c r="U1713" t="str">
        <f>VLOOKUP(Table7[[#This Row],[Store_ID]],Table5[#All],3,FALSE)</f>
        <v>East</v>
      </c>
      <c r="V1713" t="str">
        <f>VLOOKUP(Table7[[#This Row],[Store_ID]],Table5[#All],4,FALSE)</f>
        <v>Port Josephberg</v>
      </c>
      <c r="W1713" t="str">
        <f>VLOOKUP(Table7[[#This Row],[Store_ID]],Table5[#All],5,FALSE)</f>
        <v>Online</v>
      </c>
      <c r="X1713">
        <v>1</v>
      </c>
      <c r="Y1713">
        <v>502.53</v>
      </c>
      <c r="Z1713">
        <v>0</v>
      </c>
      <c r="AA1713" t="s">
        <v>1826</v>
      </c>
      <c r="AB1713">
        <v>502.53</v>
      </c>
    </row>
    <row r="1714" spans="1:28" x14ac:dyDescent="0.25">
      <c r="A1714" t="s">
        <v>3538</v>
      </c>
      <c r="B1714" s="2">
        <v>45548</v>
      </c>
      <c r="C1714" t="s">
        <v>278</v>
      </c>
      <c r="D1714" t="str">
        <f>VLOOKUP(Table7[[#This Row],[Customer_ID]],Table1[#All],2,FALSE)</f>
        <v>Nathan Campbell</v>
      </c>
      <c r="E1714">
        <f t="shared" si="79"/>
        <v>13</v>
      </c>
      <c r="F1714">
        <f t="shared" si="80"/>
        <v>9</v>
      </c>
      <c r="G1714">
        <f t="shared" si="81"/>
        <v>2024</v>
      </c>
      <c r="H1714">
        <f>VLOOKUP(Table7[[#This Row],[Customer_ID]],Table1[#All],3,FALSE)</f>
        <v>37</v>
      </c>
      <c r="I1714" t="str">
        <f>VLOOKUP(Table7[[#This Row],[Customer_ID]],Table1[#All],4,FALSE)</f>
        <v>Male</v>
      </c>
      <c r="J1714" t="str">
        <f>VLOOKUP(Table7[[#This Row],[Customer_ID]],Table1[#All],5,FALSE)</f>
        <v>Rodrigueztown</v>
      </c>
      <c r="K1714" t="str">
        <f>VLOOKUP(Table7[[#This Row],[Customer_ID]],Table1[#All],6,FALSE)</f>
        <v>Oklahoma</v>
      </c>
      <c r="L1714" t="str">
        <f>VLOOKUP(Table7[[#This Row],[Customer_ID]],Table1[#All],7,FALSE)</f>
        <v>USA</v>
      </c>
      <c r="M1714" t="str">
        <f>VLOOKUP(Table7[[#This Row],[Customer_ID]],Table1[#All],8,FALSE)</f>
        <v>Gold</v>
      </c>
      <c r="N1714" t="s">
        <v>1546</v>
      </c>
      <c r="O1714" t="str">
        <f>VLOOKUP(Table7[[#This Row],[Product_ID]],Table4_2[#All],3,FALSE)</f>
        <v>Clothing</v>
      </c>
      <c r="P1714" t="str">
        <f>VLOOKUP(Table7[[#This Row],[Product_ID]],Table4_2[#All],4,FALSE)</f>
        <v>Tops</v>
      </c>
      <c r="Q1714">
        <f>VLOOKUP(Table7[[#This Row],[Product_ID]],Table4_2[#All],5,FALSE)</f>
        <v>342.56</v>
      </c>
      <c r="R1714">
        <f>VLOOKUP(Table7[[#This Row],[Product_ID]],Table4_2[#All],6,FALSE)</f>
        <v>181</v>
      </c>
      <c r="S1714" t="s">
        <v>1804</v>
      </c>
      <c r="T1714" t="str">
        <f>VLOOKUP(Table7[[#This Row],[Store_ID]],Table5[#All],2,FALSE)</f>
        <v>Frederick-Wright</v>
      </c>
      <c r="U1714" t="str">
        <f>VLOOKUP(Table7[[#This Row],[Store_ID]],Table5[#All],3,FALSE)</f>
        <v>West</v>
      </c>
      <c r="V1714" t="str">
        <f>VLOOKUP(Table7[[#This Row],[Store_ID]],Table5[#All],4,FALSE)</f>
        <v>New Jimmymouth</v>
      </c>
      <c r="W1714" t="str">
        <f>VLOOKUP(Table7[[#This Row],[Store_ID]],Table5[#All],5,FALSE)</f>
        <v>Flagship</v>
      </c>
      <c r="X1714">
        <v>2</v>
      </c>
      <c r="Y1714">
        <v>508.52</v>
      </c>
      <c r="Z1714">
        <v>0.11</v>
      </c>
      <c r="AA1714" t="s">
        <v>1829</v>
      </c>
      <c r="AB1714">
        <v>905.16559999999993</v>
      </c>
    </row>
    <row r="1715" spans="1:28" x14ac:dyDescent="0.25">
      <c r="A1715" t="s">
        <v>3539</v>
      </c>
      <c r="B1715" s="2">
        <v>45572</v>
      </c>
      <c r="C1715" t="s">
        <v>1443</v>
      </c>
      <c r="D1715" t="str">
        <f>VLOOKUP(Table7[[#This Row],[Customer_ID]],Table1[#All],2,FALSE)</f>
        <v>Gregory Curtis</v>
      </c>
      <c r="E1715">
        <f t="shared" si="79"/>
        <v>7</v>
      </c>
      <c r="F1715">
        <f t="shared" si="80"/>
        <v>10</v>
      </c>
      <c r="G1715">
        <f t="shared" si="81"/>
        <v>2024</v>
      </c>
      <c r="H1715">
        <f>VLOOKUP(Table7[[#This Row],[Customer_ID]],Table1[#All],3,FALSE)</f>
        <v>45</v>
      </c>
      <c r="I1715" t="str">
        <f>VLOOKUP(Table7[[#This Row],[Customer_ID]],Table1[#All],4,FALSE)</f>
        <v>Male</v>
      </c>
      <c r="J1715" t="str">
        <f>VLOOKUP(Table7[[#This Row],[Customer_ID]],Table1[#All],5,FALSE)</f>
        <v>Bergermouth</v>
      </c>
      <c r="K1715" t="str">
        <f>VLOOKUP(Table7[[#This Row],[Customer_ID]],Table1[#All],6,FALSE)</f>
        <v>Vermont</v>
      </c>
      <c r="L1715" t="str">
        <f>VLOOKUP(Table7[[#This Row],[Customer_ID]],Table1[#All],7,FALSE)</f>
        <v>USA</v>
      </c>
      <c r="M1715" t="str">
        <f>VLOOKUP(Table7[[#This Row],[Customer_ID]],Table1[#All],8,FALSE)</f>
        <v>Bronze</v>
      </c>
      <c r="N1715" t="s">
        <v>1696</v>
      </c>
      <c r="O1715" t="str">
        <f>VLOOKUP(Table7[[#This Row],[Product_ID]],Table4_2[#All],3,FALSE)</f>
        <v>Electronics</v>
      </c>
      <c r="P1715" t="str">
        <f>VLOOKUP(Table7[[#This Row],[Product_ID]],Table4_2[#All],4,FALSE)</f>
        <v>Audio</v>
      </c>
      <c r="Q1715">
        <f>VLOOKUP(Table7[[#This Row],[Product_ID]],Table4_2[#All],5,FALSE)</f>
        <v>403.71</v>
      </c>
      <c r="R1715">
        <f>VLOOKUP(Table7[[#This Row],[Product_ID]],Table4_2[#All],6,FALSE)</f>
        <v>159</v>
      </c>
      <c r="S1715" t="s">
        <v>1766</v>
      </c>
      <c r="T1715" t="str">
        <f>VLOOKUP(Table7[[#This Row],[Store_ID]],Table5[#All],2,FALSE)</f>
        <v>Johnson-Wright</v>
      </c>
      <c r="U1715" t="str">
        <f>VLOOKUP(Table7[[#This Row],[Store_ID]],Table5[#All],3,FALSE)</f>
        <v>North</v>
      </c>
      <c r="V1715" t="str">
        <f>VLOOKUP(Table7[[#This Row],[Store_ID]],Table5[#All],4,FALSE)</f>
        <v>Hoodberg</v>
      </c>
      <c r="W1715" t="str">
        <f>VLOOKUP(Table7[[#This Row],[Store_ID]],Table5[#All],5,FALSE)</f>
        <v>Outlet</v>
      </c>
      <c r="X1715">
        <v>1</v>
      </c>
      <c r="Y1715">
        <v>492</v>
      </c>
      <c r="Z1715">
        <v>0.26</v>
      </c>
      <c r="AA1715" t="s">
        <v>1826</v>
      </c>
      <c r="AB1715">
        <v>364.08</v>
      </c>
    </row>
    <row r="1716" spans="1:28" x14ac:dyDescent="0.25">
      <c r="A1716" t="s">
        <v>3540</v>
      </c>
      <c r="B1716" s="2">
        <v>45347</v>
      </c>
      <c r="C1716" t="s">
        <v>1492</v>
      </c>
      <c r="D1716" t="str">
        <f>VLOOKUP(Table7[[#This Row],[Customer_ID]],Table1[#All],2,FALSE)</f>
        <v>Sara Ingram</v>
      </c>
      <c r="E1716">
        <f t="shared" si="79"/>
        <v>25</v>
      </c>
      <c r="F1716">
        <f t="shared" si="80"/>
        <v>2</v>
      </c>
      <c r="G1716">
        <f t="shared" si="81"/>
        <v>2024</v>
      </c>
      <c r="H1716">
        <f>VLOOKUP(Table7[[#This Row],[Customer_ID]],Table1[#All],3,FALSE)</f>
        <v>46</v>
      </c>
      <c r="I1716" t="str">
        <f>VLOOKUP(Table7[[#This Row],[Customer_ID]],Table1[#All],4,FALSE)</f>
        <v>Female</v>
      </c>
      <c r="J1716" t="str">
        <f>VLOOKUP(Table7[[#This Row],[Customer_ID]],Table1[#All],5,FALSE)</f>
        <v>East Dillonview</v>
      </c>
      <c r="K1716" t="str">
        <f>VLOOKUP(Table7[[#This Row],[Customer_ID]],Table1[#All],6,FALSE)</f>
        <v>Virginia</v>
      </c>
      <c r="L1716" t="str">
        <f>VLOOKUP(Table7[[#This Row],[Customer_ID]],Table1[#All],7,FALSE)</f>
        <v>USA</v>
      </c>
      <c r="M1716" t="str">
        <f>VLOOKUP(Table7[[#This Row],[Customer_ID]],Table1[#All],8,FALSE)</f>
        <v>Bronze</v>
      </c>
      <c r="N1716" t="s">
        <v>1622</v>
      </c>
      <c r="O1716" t="str">
        <f>VLOOKUP(Table7[[#This Row],[Product_ID]],Table4_2[#All],3,FALSE)</f>
        <v>Clothing</v>
      </c>
      <c r="P1716" t="str">
        <f>VLOOKUP(Table7[[#This Row],[Product_ID]],Table4_2[#All],4,FALSE)</f>
        <v>Footwear</v>
      </c>
      <c r="Q1716">
        <f>VLOOKUP(Table7[[#This Row],[Product_ID]],Table4_2[#All],5,FALSE)</f>
        <v>353.47</v>
      </c>
      <c r="R1716">
        <f>VLOOKUP(Table7[[#This Row],[Product_ID]],Table4_2[#All],6,FALSE)</f>
        <v>214</v>
      </c>
      <c r="S1716" t="s">
        <v>1799</v>
      </c>
      <c r="T1716" t="str">
        <f>VLOOKUP(Table7[[#This Row],[Store_ID]],Table5[#All],2,FALSE)</f>
        <v>Mcdonald Inc</v>
      </c>
      <c r="U1716" t="str">
        <f>VLOOKUP(Table7[[#This Row],[Store_ID]],Table5[#All],3,FALSE)</f>
        <v>South</v>
      </c>
      <c r="V1716" t="str">
        <f>VLOOKUP(Table7[[#This Row],[Store_ID]],Table5[#All],4,FALSE)</f>
        <v>Christopherland</v>
      </c>
      <c r="W1716" t="str">
        <f>VLOOKUP(Table7[[#This Row],[Store_ID]],Table5[#All],5,FALSE)</f>
        <v>Outlet</v>
      </c>
      <c r="X1716">
        <v>4</v>
      </c>
      <c r="Y1716">
        <v>746.36</v>
      </c>
      <c r="Z1716">
        <v>0.02</v>
      </c>
      <c r="AA1716" t="s">
        <v>1824</v>
      </c>
      <c r="AB1716">
        <v>2925.7312000000002</v>
      </c>
    </row>
    <row r="1717" spans="1:28" x14ac:dyDescent="0.25">
      <c r="A1717" t="s">
        <v>3541</v>
      </c>
      <c r="B1717" s="2">
        <v>45823</v>
      </c>
      <c r="C1717" t="s">
        <v>1343</v>
      </c>
      <c r="D1717" t="str">
        <f>VLOOKUP(Table7[[#This Row],[Customer_ID]],Table1[#All],2,FALSE)</f>
        <v>Thomas Moore</v>
      </c>
      <c r="E1717">
        <f t="shared" si="79"/>
        <v>15</v>
      </c>
      <c r="F1717">
        <f t="shared" si="80"/>
        <v>6</v>
      </c>
      <c r="G1717">
        <f t="shared" si="81"/>
        <v>2025</v>
      </c>
      <c r="H1717">
        <f>VLOOKUP(Table7[[#This Row],[Customer_ID]],Table1[#All],3,FALSE)</f>
        <v>51</v>
      </c>
      <c r="I1717" t="str">
        <f>VLOOKUP(Table7[[#This Row],[Customer_ID]],Table1[#All],4,FALSE)</f>
        <v>Female</v>
      </c>
      <c r="J1717" t="str">
        <f>VLOOKUP(Table7[[#This Row],[Customer_ID]],Table1[#All],5,FALSE)</f>
        <v>Williamsberg</v>
      </c>
      <c r="K1717" t="str">
        <f>VLOOKUP(Table7[[#This Row],[Customer_ID]],Table1[#All],6,FALSE)</f>
        <v>New York</v>
      </c>
      <c r="L1717" t="str">
        <f>VLOOKUP(Table7[[#This Row],[Customer_ID]],Table1[#All],7,FALSE)</f>
        <v>USA</v>
      </c>
      <c r="M1717" t="str">
        <f>VLOOKUP(Table7[[#This Row],[Customer_ID]],Table1[#All],8,FALSE)</f>
        <v>Silver</v>
      </c>
      <c r="N1717" t="s">
        <v>1572</v>
      </c>
      <c r="O1717" t="str">
        <f>VLOOKUP(Table7[[#This Row],[Product_ID]],Table4_2[#All],3,FALSE)</f>
        <v>Beauty</v>
      </c>
      <c r="P1717" t="str">
        <f>VLOOKUP(Table7[[#This Row],[Product_ID]],Table4_2[#All],4,FALSE)</f>
        <v>Haircare</v>
      </c>
      <c r="Q1717">
        <f>VLOOKUP(Table7[[#This Row],[Product_ID]],Table4_2[#All],5,FALSE)</f>
        <v>115.82</v>
      </c>
      <c r="R1717">
        <f>VLOOKUP(Table7[[#This Row],[Product_ID]],Table4_2[#All],6,FALSE)</f>
        <v>460</v>
      </c>
      <c r="S1717" t="s">
        <v>1757</v>
      </c>
      <c r="T1717" t="str">
        <f>VLOOKUP(Table7[[#This Row],[Store_ID]],Table5[#All],2,FALSE)</f>
        <v>Martinez, Adkins and Johnson</v>
      </c>
      <c r="U1717" t="str">
        <f>VLOOKUP(Table7[[#This Row],[Store_ID]],Table5[#All],3,FALSE)</f>
        <v>North</v>
      </c>
      <c r="V1717" t="str">
        <f>VLOOKUP(Table7[[#This Row],[Store_ID]],Table5[#All],4,FALSE)</f>
        <v>Danielmouth</v>
      </c>
      <c r="W1717" t="str">
        <f>VLOOKUP(Table7[[#This Row],[Store_ID]],Table5[#All],5,FALSE)</f>
        <v>Flagship</v>
      </c>
      <c r="X1717">
        <v>1</v>
      </c>
      <c r="Y1717">
        <v>120.83</v>
      </c>
      <c r="Z1717">
        <v>0.08</v>
      </c>
      <c r="AA1717" t="s">
        <v>1824</v>
      </c>
      <c r="AB1717">
        <v>111.1636</v>
      </c>
    </row>
    <row r="1718" spans="1:28" x14ac:dyDescent="0.25">
      <c r="A1718" t="s">
        <v>3542</v>
      </c>
      <c r="B1718" s="2">
        <v>45394</v>
      </c>
      <c r="C1718" t="s">
        <v>1243</v>
      </c>
      <c r="D1718" t="str">
        <f>VLOOKUP(Table7[[#This Row],[Customer_ID]],Table1[#All],2,FALSE)</f>
        <v>John Donaldson</v>
      </c>
      <c r="E1718">
        <f t="shared" si="79"/>
        <v>12</v>
      </c>
      <c r="F1718">
        <f t="shared" si="80"/>
        <v>4</v>
      </c>
      <c r="G1718">
        <f t="shared" si="81"/>
        <v>2024</v>
      </c>
      <c r="H1718">
        <f>VLOOKUP(Table7[[#This Row],[Customer_ID]],Table1[#All],3,FALSE)</f>
        <v>27</v>
      </c>
      <c r="I1718" t="str">
        <f>VLOOKUP(Table7[[#This Row],[Customer_ID]],Table1[#All],4,FALSE)</f>
        <v>Male</v>
      </c>
      <c r="J1718" t="str">
        <f>VLOOKUP(Table7[[#This Row],[Customer_ID]],Table1[#All],5,FALSE)</f>
        <v>New Edward</v>
      </c>
      <c r="K1718" t="str">
        <f>VLOOKUP(Table7[[#This Row],[Customer_ID]],Table1[#All],6,FALSE)</f>
        <v>Maine</v>
      </c>
      <c r="L1718" t="str">
        <f>VLOOKUP(Table7[[#This Row],[Customer_ID]],Table1[#All],7,FALSE)</f>
        <v>USA</v>
      </c>
      <c r="M1718" t="str">
        <f>VLOOKUP(Table7[[#This Row],[Customer_ID]],Table1[#All],8,FALSE)</f>
        <v>Bronze</v>
      </c>
      <c r="N1718" t="s">
        <v>1702</v>
      </c>
      <c r="O1718" t="str">
        <f>VLOOKUP(Table7[[#This Row],[Product_ID]],Table4_2[#All],3,FALSE)</f>
        <v>Electronics</v>
      </c>
      <c r="P1718" t="str">
        <f>VLOOKUP(Table7[[#This Row],[Product_ID]],Table4_2[#All],4,FALSE)</f>
        <v>Appliances</v>
      </c>
      <c r="Q1718">
        <f>VLOOKUP(Table7[[#This Row],[Product_ID]],Table4_2[#All],5,FALSE)</f>
        <v>480.9</v>
      </c>
      <c r="R1718">
        <f>VLOOKUP(Table7[[#This Row],[Product_ID]],Table4_2[#All],6,FALSE)</f>
        <v>104</v>
      </c>
      <c r="S1718" t="s">
        <v>1810</v>
      </c>
      <c r="T1718" t="str">
        <f>VLOOKUP(Table7[[#This Row],[Store_ID]],Table5[#All],2,FALSE)</f>
        <v>Guerrero-Schmitt</v>
      </c>
      <c r="U1718" t="str">
        <f>VLOOKUP(Table7[[#This Row],[Store_ID]],Table5[#All],3,FALSE)</f>
        <v>East</v>
      </c>
      <c r="V1718" t="str">
        <f>VLOOKUP(Table7[[#This Row],[Store_ID]],Table5[#All],4,FALSE)</f>
        <v>East Stevechester</v>
      </c>
      <c r="W1718" t="str">
        <f>VLOOKUP(Table7[[#This Row],[Store_ID]],Table5[#All],5,FALSE)</f>
        <v>Flagship</v>
      </c>
      <c r="X1718">
        <v>2</v>
      </c>
      <c r="Y1718">
        <v>68.31</v>
      </c>
      <c r="Z1718">
        <v>0.28999999999999998</v>
      </c>
      <c r="AA1718" t="s">
        <v>1829</v>
      </c>
      <c r="AB1718">
        <v>97.000199999999992</v>
      </c>
    </row>
    <row r="1719" spans="1:28" x14ac:dyDescent="0.25">
      <c r="A1719" t="s">
        <v>3543</v>
      </c>
      <c r="B1719" s="2">
        <v>45265</v>
      </c>
      <c r="C1719" t="s">
        <v>230</v>
      </c>
      <c r="D1719" t="str">
        <f>VLOOKUP(Table7[[#This Row],[Customer_ID]],Table1[#All],2,FALSE)</f>
        <v>James Bean</v>
      </c>
      <c r="E1719">
        <f t="shared" si="79"/>
        <v>5</v>
      </c>
      <c r="F1719">
        <f t="shared" si="80"/>
        <v>12</v>
      </c>
      <c r="G1719">
        <f t="shared" si="81"/>
        <v>2023</v>
      </c>
      <c r="H1719">
        <f>VLOOKUP(Table7[[#This Row],[Customer_ID]],Table1[#All],3,FALSE)</f>
        <v>50</v>
      </c>
      <c r="I1719" t="str">
        <f>VLOOKUP(Table7[[#This Row],[Customer_ID]],Table1[#All],4,FALSE)</f>
        <v>Male</v>
      </c>
      <c r="J1719" t="str">
        <f>VLOOKUP(Table7[[#This Row],[Customer_ID]],Table1[#All],5,FALSE)</f>
        <v>Stevensonton</v>
      </c>
      <c r="K1719" t="str">
        <f>VLOOKUP(Table7[[#This Row],[Customer_ID]],Table1[#All],6,FALSE)</f>
        <v>New Mexico</v>
      </c>
      <c r="L1719" t="str">
        <f>VLOOKUP(Table7[[#This Row],[Customer_ID]],Table1[#All],7,FALSE)</f>
        <v>USA</v>
      </c>
      <c r="M1719" t="str">
        <f>VLOOKUP(Table7[[#This Row],[Customer_ID]],Table1[#All],8,FALSE)</f>
        <v>Bronze</v>
      </c>
      <c r="N1719" t="s">
        <v>1592</v>
      </c>
      <c r="O1719" t="str">
        <f>VLOOKUP(Table7[[#This Row],[Product_ID]],Table4_2[#All],3,FALSE)</f>
        <v>Sports</v>
      </c>
      <c r="P1719" t="str">
        <f>VLOOKUP(Table7[[#This Row],[Product_ID]],Table4_2[#All],4,FALSE)</f>
        <v>Equipment</v>
      </c>
      <c r="Q1719">
        <f>VLOOKUP(Table7[[#This Row],[Product_ID]],Table4_2[#All],5,FALSE)</f>
        <v>484.62</v>
      </c>
      <c r="R1719">
        <f>VLOOKUP(Table7[[#This Row],[Product_ID]],Table4_2[#All],6,FALSE)</f>
        <v>432</v>
      </c>
      <c r="S1719" t="s">
        <v>1810</v>
      </c>
      <c r="T1719" t="str">
        <f>VLOOKUP(Table7[[#This Row],[Store_ID]],Table5[#All],2,FALSE)</f>
        <v>Guerrero-Schmitt</v>
      </c>
      <c r="U1719" t="str">
        <f>VLOOKUP(Table7[[#This Row],[Store_ID]],Table5[#All],3,FALSE)</f>
        <v>East</v>
      </c>
      <c r="V1719" t="str">
        <f>VLOOKUP(Table7[[#This Row],[Store_ID]],Table5[#All],4,FALSE)</f>
        <v>East Stevechester</v>
      </c>
      <c r="W1719" t="str">
        <f>VLOOKUP(Table7[[#This Row],[Store_ID]],Table5[#All],5,FALSE)</f>
        <v>Flagship</v>
      </c>
      <c r="X1719">
        <v>2</v>
      </c>
      <c r="Y1719">
        <v>761.71</v>
      </c>
      <c r="Z1719">
        <v>0.02</v>
      </c>
      <c r="AA1719" t="s">
        <v>1826</v>
      </c>
      <c r="AB1719">
        <v>1492.9516000000001</v>
      </c>
    </row>
    <row r="1720" spans="1:28" x14ac:dyDescent="0.25">
      <c r="A1720" t="s">
        <v>3544</v>
      </c>
      <c r="B1720" s="2">
        <v>45261</v>
      </c>
      <c r="C1720" t="s">
        <v>244</v>
      </c>
      <c r="D1720" t="str">
        <f>VLOOKUP(Table7[[#This Row],[Customer_ID]],Table1[#All],2,FALSE)</f>
        <v>Cody Diaz</v>
      </c>
      <c r="E1720">
        <f t="shared" si="79"/>
        <v>1</v>
      </c>
      <c r="F1720">
        <f t="shared" si="80"/>
        <v>12</v>
      </c>
      <c r="G1720">
        <f t="shared" si="81"/>
        <v>2023</v>
      </c>
      <c r="H1720">
        <f>VLOOKUP(Table7[[#This Row],[Customer_ID]],Table1[#All],3,FALSE)</f>
        <v>27</v>
      </c>
      <c r="I1720" t="str">
        <f>VLOOKUP(Table7[[#This Row],[Customer_ID]],Table1[#All],4,FALSE)</f>
        <v>Female</v>
      </c>
      <c r="J1720" t="str">
        <f>VLOOKUP(Table7[[#This Row],[Customer_ID]],Table1[#All],5,FALSE)</f>
        <v>South Aaronside</v>
      </c>
      <c r="K1720" t="str">
        <f>VLOOKUP(Table7[[#This Row],[Customer_ID]],Table1[#All],6,FALSE)</f>
        <v>New Hampshire</v>
      </c>
      <c r="L1720" t="str">
        <f>VLOOKUP(Table7[[#This Row],[Customer_ID]],Table1[#All],7,FALSE)</f>
        <v>USA</v>
      </c>
      <c r="M1720" t="str">
        <f>VLOOKUP(Table7[[#This Row],[Customer_ID]],Table1[#All],8,FALSE)</f>
        <v>Silver</v>
      </c>
      <c r="N1720" t="s">
        <v>1704</v>
      </c>
      <c r="O1720" t="str">
        <f>VLOOKUP(Table7[[#This Row],[Product_ID]],Table4_2[#All],3,FALSE)</f>
        <v>Home</v>
      </c>
      <c r="P1720" t="str">
        <f>VLOOKUP(Table7[[#This Row],[Product_ID]],Table4_2[#All],4,FALSE)</f>
        <v>Decor</v>
      </c>
      <c r="Q1720">
        <f>VLOOKUP(Table7[[#This Row],[Product_ID]],Table4_2[#All],5,FALSE)</f>
        <v>325.26</v>
      </c>
      <c r="R1720">
        <f>VLOOKUP(Table7[[#This Row],[Product_ID]],Table4_2[#All],6,FALSE)</f>
        <v>400</v>
      </c>
      <c r="S1720" t="s">
        <v>1766</v>
      </c>
      <c r="T1720" t="str">
        <f>VLOOKUP(Table7[[#This Row],[Store_ID]],Table5[#All],2,FALSE)</f>
        <v>Johnson-Wright</v>
      </c>
      <c r="U1720" t="str">
        <f>VLOOKUP(Table7[[#This Row],[Store_ID]],Table5[#All],3,FALSE)</f>
        <v>North</v>
      </c>
      <c r="V1720" t="str">
        <f>VLOOKUP(Table7[[#This Row],[Store_ID]],Table5[#All],4,FALSE)</f>
        <v>Hoodberg</v>
      </c>
      <c r="W1720" t="str">
        <f>VLOOKUP(Table7[[#This Row],[Store_ID]],Table5[#All],5,FALSE)</f>
        <v>Outlet</v>
      </c>
      <c r="X1720">
        <v>4</v>
      </c>
      <c r="Y1720">
        <v>346.37</v>
      </c>
      <c r="Z1720">
        <v>0.18</v>
      </c>
      <c r="AA1720" t="s">
        <v>1829</v>
      </c>
      <c r="AB1720">
        <v>1136.0935999999999</v>
      </c>
    </row>
    <row r="1721" spans="1:28" x14ac:dyDescent="0.25">
      <c r="A1721" t="s">
        <v>3545</v>
      </c>
      <c r="B1721" s="2">
        <v>45702</v>
      </c>
      <c r="C1721" t="s">
        <v>40</v>
      </c>
      <c r="D1721" t="str">
        <f>VLOOKUP(Table7[[#This Row],[Customer_ID]],Table1[#All],2,FALSE)</f>
        <v>Daniel Boyd</v>
      </c>
      <c r="E1721">
        <f t="shared" si="79"/>
        <v>14</v>
      </c>
      <c r="F1721">
        <f t="shared" si="80"/>
        <v>2</v>
      </c>
      <c r="G1721">
        <f t="shared" si="81"/>
        <v>2025</v>
      </c>
      <c r="H1721">
        <f>VLOOKUP(Table7[[#This Row],[Customer_ID]],Table1[#All],3,FALSE)</f>
        <v>29</v>
      </c>
      <c r="I1721" t="str">
        <f>VLOOKUP(Table7[[#This Row],[Customer_ID]],Table1[#All],4,FALSE)</f>
        <v>Female</v>
      </c>
      <c r="J1721" t="str">
        <f>VLOOKUP(Table7[[#This Row],[Customer_ID]],Table1[#All],5,FALSE)</f>
        <v>West Pamelafurt</v>
      </c>
      <c r="K1721" t="str">
        <f>VLOOKUP(Table7[[#This Row],[Customer_ID]],Table1[#All],6,FALSE)</f>
        <v>West Virginia</v>
      </c>
      <c r="L1721" t="str">
        <f>VLOOKUP(Table7[[#This Row],[Customer_ID]],Table1[#All],7,FALSE)</f>
        <v>USA</v>
      </c>
      <c r="M1721" t="str">
        <f>VLOOKUP(Table7[[#This Row],[Customer_ID]],Table1[#All],8,FALSE)</f>
        <v>Bronze</v>
      </c>
      <c r="N1721" t="s">
        <v>1658</v>
      </c>
      <c r="O1721" t="str">
        <f>VLOOKUP(Table7[[#This Row],[Product_ID]],Table4_2[#All],3,FALSE)</f>
        <v>Home</v>
      </c>
      <c r="P1721" t="str">
        <f>VLOOKUP(Table7[[#This Row],[Product_ID]],Table4_2[#All],4,FALSE)</f>
        <v>Decor</v>
      </c>
      <c r="Q1721">
        <f>VLOOKUP(Table7[[#This Row],[Product_ID]],Table4_2[#All],5,FALSE)</f>
        <v>81.75</v>
      </c>
      <c r="R1721">
        <f>VLOOKUP(Table7[[#This Row],[Product_ID]],Table4_2[#All],6,FALSE)</f>
        <v>226.05</v>
      </c>
      <c r="S1721" t="s">
        <v>1794</v>
      </c>
      <c r="T1721" t="str">
        <f>VLOOKUP(Table7[[#This Row],[Store_ID]],Table5[#All],2,FALSE)</f>
        <v>Thomas, Bridges and Harris</v>
      </c>
      <c r="U1721" t="str">
        <f>VLOOKUP(Table7[[#This Row],[Store_ID]],Table5[#All],3,FALSE)</f>
        <v>North</v>
      </c>
      <c r="V1721" t="str">
        <f>VLOOKUP(Table7[[#This Row],[Store_ID]],Table5[#All],4,FALSE)</f>
        <v>Sabrinatown</v>
      </c>
      <c r="W1721" t="str">
        <f>VLOOKUP(Table7[[#This Row],[Store_ID]],Table5[#All],5,FALSE)</f>
        <v>Online</v>
      </c>
      <c r="X1721">
        <v>1</v>
      </c>
      <c r="Y1721">
        <v>846.3</v>
      </c>
      <c r="Z1721">
        <v>0.14000000000000001</v>
      </c>
      <c r="AA1721" t="s">
        <v>1826</v>
      </c>
      <c r="AB1721">
        <v>727.81799999999998</v>
      </c>
    </row>
    <row r="1722" spans="1:28" x14ac:dyDescent="0.25">
      <c r="A1722" t="s">
        <v>3546</v>
      </c>
      <c r="B1722" s="2">
        <v>45624</v>
      </c>
      <c r="C1722" t="s">
        <v>1340</v>
      </c>
      <c r="D1722" t="str">
        <f>VLOOKUP(Table7[[#This Row],[Customer_ID]],Table1[#All],2,FALSE)</f>
        <v>Summer Weiss</v>
      </c>
      <c r="E1722">
        <f t="shared" si="79"/>
        <v>28</v>
      </c>
      <c r="F1722">
        <f t="shared" si="80"/>
        <v>11</v>
      </c>
      <c r="G1722">
        <f t="shared" si="81"/>
        <v>2024</v>
      </c>
      <c r="H1722">
        <f>VLOOKUP(Table7[[#This Row],[Customer_ID]],Table1[#All],3,FALSE)</f>
        <v>37</v>
      </c>
      <c r="I1722" t="str">
        <f>VLOOKUP(Table7[[#This Row],[Customer_ID]],Table1[#All],4,FALSE)</f>
        <v>Male</v>
      </c>
      <c r="J1722" t="str">
        <f>VLOOKUP(Table7[[#This Row],[Customer_ID]],Table1[#All],5,FALSE)</f>
        <v>Phyllisport</v>
      </c>
      <c r="K1722" t="str">
        <f>VLOOKUP(Table7[[#This Row],[Customer_ID]],Table1[#All],6,FALSE)</f>
        <v>New Jersey</v>
      </c>
      <c r="L1722" t="str">
        <f>VLOOKUP(Table7[[#This Row],[Customer_ID]],Table1[#All],7,FALSE)</f>
        <v>USA</v>
      </c>
      <c r="M1722" t="str">
        <f>VLOOKUP(Table7[[#This Row],[Customer_ID]],Table1[#All],8,FALSE)</f>
        <v>Bronze</v>
      </c>
      <c r="N1722" t="s">
        <v>1543</v>
      </c>
      <c r="O1722" t="str">
        <f>VLOOKUP(Table7[[#This Row],[Product_ID]],Table4_2[#All],3,FALSE)</f>
        <v>Electronics</v>
      </c>
      <c r="P1722" t="str">
        <f>VLOOKUP(Table7[[#This Row],[Product_ID]],Table4_2[#All],4,FALSE)</f>
        <v>Computer</v>
      </c>
      <c r="Q1722">
        <f>VLOOKUP(Table7[[#This Row],[Product_ID]],Table4_2[#All],5,FALSE)</f>
        <v>112.42</v>
      </c>
      <c r="R1722">
        <f>VLOOKUP(Table7[[#This Row],[Product_ID]],Table4_2[#All],6,FALSE)</f>
        <v>416</v>
      </c>
      <c r="S1722" t="s">
        <v>1813</v>
      </c>
      <c r="T1722" t="str">
        <f>VLOOKUP(Table7[[#This Row],[Store_ID]],Table5[#All],2,FALSE)</f>
        <v>Mann-Austin</v>
      </c>
      <c r="U1722" t="str">
        <f>VLOOKUP(Table7[[#This Row],[Store_ID]],Table5[#All],3,FALSE)</f>
        <v>East</v>
      </c>
      <c r="V1722" t="str">
        <f>VLOOKUP(Table7[[#This Row],[Store_ID]],Table5[#All],4,FALSE)</f>
        <v>Vasquezborough</v>
      </c>
      <c r="W1722" t="str">
        <f>VLOOKUP(Table7[[#This Row],[Store_ID]],Table5[#All],5,FALSE)</f>
        <v>Online</v>
      </c>
      <c r="X1722">
        <v>1</v>
      </c>
      <c r="Y1722">
        <v>458.97</v>
      </c>
      <c r="Z1722">
        <v>0.1</v>
      </c>
      <c r="AA1722" t="s">
        <v>1826</v>
      </c>
      <c r="AB1722">
        <v>413.07299999999998</v>
      </c>
    </row>
    <row r="1723" spans="1:28" x14ac:dyDescent="0.25">
      <c r="A1723" t="s">
        <v>3547</v>
      </c>
      <c r="B1723" s="2">
        <v>45736</v>
      </c>
      <c r="C1723" t="s">
        <v>917</v>
      </c>
      <c r="D1723" t="str">
        <f>VLOOKUP(Table7[[#This Row],[Customer_ID]],Table1[#All],2,FALSE)</f>
        <v>Jennifer Figueroa</v>
      </c>
      <c r="E1723">
        <f t="shared" si="79"/>
        <v>20</v>
      </c>
      <c r="F1723">
        <f t="shared" si="80"/>
        <v>3</v>
      </c>
      <c r="G1723">
        <f t="shared" si="81"/>
        <v>2025</v>
      </c>
      <c r="H1723">
        <f>VLOOKUP(Table7[[#This Row],[Customer_ID]],Table1[#All],3,FALSE)</f>
        <v>45</v>
      </c>
      <c r="I1723" t="str">
        <f>VLOOKUP(Table7[[#This Row],[Customer_ID]],Table1[#All],4,FALSE)</f>
        <v>Male</v>
      </c>
      <c r="J1723" t="str">
        <f>VLOOKUP(Table7[[#This Row],[Customer_ID]],Table1[#All],5,FALSE)</f>
        <v>North Brookestad</v>
      </c>
      <c r="K1723" t="str">
        <f>VLOOKUP(Table7[[#This Row],[Customer_ID]],Table1[#All],6,FALSE)</f>
        <v>Ohio</v>
      </c>
      <c r="L1723" t="str">
        <f>VLOOKUP(Table7[[#This Row],[Customer_ID]],Table1[#All],7,FALSE)</f>
        <v>USA</v>
      </c>
      <c r="M1723" t="str">
        <f>VLOOKUP(Table7[[#This Row],[Customer_ID]],Table1[#All],8,FALSE)</f>
        <v>Bronze</v>
      </c>
      <c r="N1723" t="s">
        <v>1634</v>
      </c>
      <c r="O1723" t="str">
        <f>VLOOKUP(Table7[[#This Row],[Product_ID]],Table4_2[#All],3,FALSE)</f>
        <v>Electronics</v>
      </c>
      <c r="P1723" t="str">
        <f>VLOOKUP(Table7[[#This Row],[Product_ID]],Table4_2[#All],4,FALSE)</f>
        <v>Computer</v>
      </c>
      <c r="Q1723">
        <f>VLOOKUP(Table7[[#This Row],[Product_ID]],Table4_2[#All],5,FALSE)</f>
        <v>253.33</v>
      </c>
      <c r="R1723">
        <f>VLOOKUP(Table7[[#This Row],[Product_ID]],Table4_2[#All],6,FALSE)</f>
        <v>266</v>
      </c>
      <c r="S1723" t="s">
        <v>1779</v>
      </c>
      <c r="T1723" t="str">
        <f>VLOOKUP(Table7[[#This Row],[Store_ID]],Table5[#All],2,FALSE)</f>
        <v>Martinez-Mullins</v>
      </c>
      <c r="U1723" t="str">
        <f>VLOOKUP(Table7[[#This Row],[Store_ID]],Table5[#All],3,FALSE)</f>
        <v>South</v>
      </c>
      <c r="V1723" t="str">
        <f>VLOOKUP(Table7[[#This Row],[Store_ID]],Table5[#All],4,FALSE)</f>
        <v>Williamsfurt</v>
      </c>
      <c r="W1723" t="str">
        <f>VLOOKUP(Table7[[#This Row],[Store_ID]],Table5[#All],5,FALSE)</f>
        <v>Online</v>
      </c>
      <c r="X1723">
        <v>2</v>
      </c>
      <c r="Y1723">
        <v>536.61</v>
      </c>
      <c r="Z1723">
        <v>0.14000000000000001</v>
      </c>
      <c r="AA1723" t="s">
        <v>1824</v>
      </c>
      <c r="AB1723">
        <v>922.9692</v>
      </c>
    </row>
    <row r="1724" spans="1:28" x14ac:dyDescent="0.25">
      <c r="A1724" t="s">
        <v>3548</v>
      </c>
      <c r="B1724" s="2">
        <v>45709</v>
      </c>
      <c r="C1724" t="s">
        <v>1304</v>
      </c>
      <c r="D1724" t="str">
        <f>VLOOKUP(Table7[[#This Row],[Customer_ID]],Table1[#All],2,FALSE)</f>
        <v>Dr. Tamara White MD</v>
      </c>
      <c r="E1724">
        <f t="shared" si="79"/>
        <v>21</v>
      </c>
      <c r="F1724">
        <f t="shared" si="80"/>
        <v>2</v>
      </c>
      <c r="G1724">
        <f t="shared" si="81"/>
        <v>2025</v>
      </c>
      <c r="H1724">
        <f>VLOOKUP(Table7[[#This Row],[Customer_ID]],Table1[#All],3,FALSE)</f>
        <v>60</v>
      </c>
      <c r="I1724" t="str">
        <f>VLOOKUP(Table7[[#This Row],[Customer_ID]],Table1[#All],4,FALSE)</f>
        <v>Male</v>
      </c>
      <c r="J1724" t="str">
        <f>VLOOKUP(Table7[[#This Row],[Customer_ID]],Table1[#All],5,FALSE)</f>
        <v>New Benjamin</v>
      </c>
      <c r="K1724" t="str">
        <f>VLOOKUP(Table7[[#This Row],[Customer_ID]],Table1[#All],6,FALSE)</f>
        <v>North Carolina</v>
      </c>
      <c r="L1724" t="str">
        <f>VLOOKUP(Table7[[#This Row],[Customer_ID]],Table1[#All],7,FALSE)</f>
        <v>USA</v>
      </c>
      <c r="M1724" t="str">
        <f>VLOOKUP(Table7[[#This Row],[Customer_ID]],Table1[#All],8,FALSE)</f>
        <v>Bronze</v>
      </c>
      <c r="N1724" t="s">
        <v>1664</v>
      </c>
      <c r="O1724" t="str">
        <f>VLOOKUP(Table7[[#This Row],[Product_ID]],Table4_2[#All],3,FALSE)</f>
        <v>Clothing</v>
      </c>
      <c r="P1724" t="str">
        <f>VLOOKUP(Table7[[#This Row],[Product_ID]],Table4_2[#All],4,FALSE)</f>
        <v>Accessories</v>
      </c>
      <c r="Q1724">
        <f>VLOOKUP(Table7[[#This Row],[Product_ID]],Table4_2[#All],5,FALSE)</f>
        <v>113.83</v>
      </c>
      <c r="R1724">
        <f>VLOOKUP(Table7[[#This Row],[Product_ID]],Table4_2[#All],6,FALSE)</f>
        <v>485</v>
      </c>
      <c r="S1724" t="s">
        <v>1752</v>
      </c>
      <c r="T1724" t="str">
        <f>VLOOKUP(Table7[[#This Row],[Store_ID]],Table5[#All],2,FALSE)</f>
        <v>Rivera-Warner</v>
      </c>
      <c r="U1724" t="str">
        <f>VLOOKUP(Table7[[#This Row],[Store_ID]],Table5[#All],3,FALSE)</f>
        <v>East</v>
      </c>
      <c r="V1724" t="str">
        <f>VLOOKUP(Table7[[#This Row],[Store_ID]],Table5[#All],4,FALSE)</f>
        <v>Washingtonfurt</v>
      </c>
      <c r="W1724" t="str">
        <f>VLOOKUP(Table7[[#This Row],[Store_ID]],Table5[#All],5,FALSE)</f>
        <v>Flagship</v>
      </c>
      <c r="X1724">
        <v>3</v>
      </c>
      <c r="Y1724">
        <v>130.41</v>
      </c>
      <c r="Z1724">
        <v>0.14000000000000001</v>
      </c>
      <c r="AA1724" t="s">
        <v>1826</v>
      </c>
      <c r="AB1724">
        <v>336.45780000000002</v>
      </c>
    </row>
    <row r="1725" spans="1:28" x14ac:dyDescent="0.25">
      <c r="A1725" t="s">
        <v>3549</v>
      </c>
      <c r="B1725" s="2">
        <v>45738</v>
      </c>
      <c r="C1725" t="s">
        <v>1524</v>
      </c>
      <c r="D1725" t="str">
        <f>VLOOKUP(Table7[[#This Row],[Customer_ID]],Table1[#All],2,FALSE)</f>
        <v>Christopher Ford</v>
      </c>
      <c r="E1725">
        <f t="shared" si="79"/>
        <v>22</v>
      </c>
      <c r="F1725">
        <f t="shared" si="80"/>
        <v>3</v>
      </c>
      <c r="G1725">
        <f t="shared" si="81"/>
        <v>2025</v>
      </c>
      <c r="H1725">
        <f>VLOOKUP(Table7[[#This Row],[Customer_ID]],Table1[#All],3,FALSE)</f>
        <v>56</v>
      </c>
      <c r="I1725" t="str">
        <f>VLOOKUP(Table7[[#This Row],[Customer_ID]],Table1[#All],4,FALSE)</f>
        <v>Male</v>
      </c>
      <c r="J1725" t="str">
        <f>VLOOKUP(Table7[[#This Row],[Customer_ID]],Table1[#All],5,FALSE)</f>
        <v>North Seanfurt</v>
      </c>
      <c r="K1725" t="str">
        <f>VLOOKUP(Table7[[#This Row],[Customer_ID]],Table1[#All],6,FALSE)</f>
        <v>Ohio</v>
      </c>
      <c r="L1725" t="str">
        <f>VLOOKUP(Table7[[#This Row],[Customer_ID]],Table1[#All],7,FALSE)</f>
        <v>USA</v>
      </c>
      <c r="M1725" t="str">
        <f>VLOOKUP(Table7[[#This Row],[Customer_ID]],Table1[#All],8,FALSE)</f>
        <v>Bronze</v>
      </c>
      <c r="N1725" t="s">
        <v>1726</v>
      </c>
      <c r="O1725" t="str">
        <f>VLOOKUP(Table7[[#This Row],[Product_ID]],Table4_2[#All],3,FALSE)</f>
        <v>Beauty</v>
      </c>
      <c r="P1725" t="str">
        <f>VLOOKUP(Table7[[#This Row],[Product_ID]],Table4_2[#All],4,FALSE)</f>
        <v>Makeup</v>
      </c>
      <c r="Q1725">
        <f>VLOOKUP(Table7[[#This Row],[Product_ID]],Table4_2[#All],5,FALSE)</f>
        <v>183.04</v>
      </c>
      <c r="R1725">
        <f>VLOOKUP(Table7[[#This Row],[Product_ID]],Table4_2[#All],6,FALSE)</f>
        <v>457</v>
      </c>
      <c r="S1725" t="s">
        <v>1794</v>
      </c>
      <c r="T1725" t="str">
        <f>VLOOKUP(Table7[[#This Row],[Store_ID]],Table5[#All],2,FALSE)</f>
        <v>Thomas, Bridges and Harris</v>
      </c>
      <c r="U1725" t="str">
        <f>VLOOKUP(Table7[[#This Row],[Store_ID]],Table5[#All],3,FALSE)</f>
        <v>North</v>
      </c>
      <c r="V1725" t="str">
        <f>VLOOKUP(Table7[[#This Row],[Store_ID]],Table5[#All],4,FALSE)</f>
        <v>Sabrinatown</v>
      </c>
      <c r="W1725" t="str">
        <f>VLOOKUP(Table7[[#This Row],[Store_ID]],Table5[#All],5,FALSE)</f>
        <v>Online</v>
      </c>
      <c r="X1725">
        <v>4</v>
      </c>
      <c r="Y1725">
        <v>706.67</v>
      </c>
      <c r="Z1725">
        <v>0.01</v>
      </c>
      <c r="AA1725" t="s">
        <v>1824</v>
      </c>
      <c r="AB1725">
        <v>2798.4132</v>
      </c>
    </row>
    <row r="1726" spans="1:28" x14ac:dyDescent="0.25">
      <c r="A1726" t="s">
        <v>3550</v>
      </c>
      <c r="B1726" s="2">
        <v>45685</v>
      </c>
      <c r="C1726" t="s">
        <v>1223</v>
      </c>
      <c r="D1726" t="str">
        <f>VLOOKUP(Table7[[#This Row],[Customer_ID]],Table1[#All],2,FALSE)</f>
        <v>Jacqueline Payne</v>
      </c>
      <c r="E1726">
        <f t="shared" si="79"/>
        <v>28</v>
      </c>
      <c r="F1726">
        <f t="shared" si="80"/>
        <v>1</v>
      </c>
      <c r="G1726">
        <f t="shared" si="81"/>
        <v>2025</v>
      </c>
      <c r="H1726">
        <f>VLOOKUP(Table7[[#This Row],[Customer_ID]],Table1[#All],3,FALSE)</f>
        <v>46</v>
      </c>
      <c r="I1726" t="str">
        <f>VLOOKUP(Table7[[#This Row],[Customer_ID]],Table1[#All],4,FALSE)</f>
        <v>Male</v>
      </c>
      <c r="J1726" t="str">
        <f>VLOOKUP(Table7[[#This Row],[Customer_ID]],Table1[#All],5,FALSE)</f>
        <v>Gutierrezstad</v>
      </c>
      <c r="K1726" t="str">
        <f>VLOOKUP(Table7[[#This Row],[Customer_ID]],Table1[#All],6,FALSE)</f>
        <v>Missouri</v>
      </c>
      <c r="L1726" t="str">
        <f>VLOOKUP(Table7[[#This Row],[Customer_ID]],Table1[#All],7,FALSE)</f>
        <v>USA</v>
      </c>
      <c r="M1726" t="str">
        <f>VLOOKUP(Table7[[#This Row],[Customer_ID]],Table1[#All],8,FALSE)</f>
        <v>Gold</v>
      </c>
      <c r="N1726" t="s">
        <v>1602</v>
      </c>
      <c r="O1726" t="str">
        <f>VLOOKUP(Table7[[#This Row],[Product_ID]],Table4_2[#All],3,FALSE)</f>
        <v>Home</v>
      </c>
      <c r="P1726" t="str">
        <f>VLOOKUP(Table7[[#This Row],[Product_ID]],Table4_2[#All],4,FALSE)</f>
        <v>Decor</v>
      </c>
      <c r="Q1726">
        <f>VLOOKUP(Table7[[#This Row],[Product_ID]],Table4_2[#All],5,FALSE)</f>
        <v>234.80599999999998</v>
      </c>
      <c r="R1726">
        <f>VLOOKUP(Table7[[#This Row],[Product_ID]],Table4_2[#All],6,FALSE)</f>
        <v>378</v>
      </c>
      <c r="S1726" t="s">
        <v>1766</v>
      </c>
      <c r="T1726" t="str">
        <f>VLOOKUP(Table7[[#This Row],[Store_ID]],Table5[#All],2,FALSE)</f>
        <v>Johnson-Wright</v>
      </c>
      <c r="U1726" t="str">
        <f>VLOOKUP(Table7[[#This Row],[Store_ID]],Table5[#All],3,FALSE)</f>
        <v>North</v>
      </c>
      <c r="V1726" t="str">
        <f>VLOOKUP(Table7[[#This Row],[Store_ID]],Table5[#All],4,FALSE)</f>
        <v>Hoodberg</v>
      </c>
      <c r="W1726" t="str">
        <f>VLOOKUP(Table7[[#This Row],[Store_ID]],Table5[#All],5,FALSE)</f>
        <v>Outlet</v>
      </c>
      <c r="X1726">
        <v>3</v>
      </c>
      <c r="Y1726">
        <v>523.45000000000005</v>
      </c>
      <c r="Z1726">
        <v>0.17</v>
      </c>
      <c r="AA1726" t="s">
        <v>1824</v>
      </c>
      <c r="AB1726">
        <v>1303.3905</v>
      </c>
    </row>
    <row r="1727" spans="1:28" x14ac:dyDescent="0.25">
      <c r="A1727" t="s">
        <v>3551</v>
      </c>
      <c r="B1727" s="2">
        <v>45701</v>
      </c>
      <c r="C1727" t="s">
        <v>48</v>
      </c>
      <c r="D1727" t="str">
        <f>VLOOKUP(Table7[[#This Row],[Customer_ID]],Table1[#All],2,FALSE)</f>
        <v>Ms. Maria Leach</v>
      </c>
      <c r="E1727">
        <f t="shared" si="79"/>
        <v>13</v>
      </c>
      <c r="F1727">
        <f t="shared" si="80"/>
        <v>2</v>
      </c>
      <c r="G1727">
        <f t="shared" si="81"/>
        <v>2025</v>
      </c>
      <c r="H1727">
        <f>VLOOKUP(Table7[[#This Row],[Customer_ID]],Table1[#All],3,FALSE)</f>
        <v>64</v>
      </c>
      <c r="I1727" t="str">
        <f>VLOOKUP(Table7[[#This Row],[Customer_ID]],Table1[#All],4,FALSE)</f>
        <v>Male</v>
      </c>
      <c r="J1727" t="str">
        <f>VLOOKUP(Table7[[#This Row],[Customer_ID]],Table1[#All],5,FALSE)</f>
        <v>Melissashire</v>
      </c>
      <c r="K1727" t="str">
        <f>VLOOKUP(Table7[[#This Row],[Customer_ID]],Table1[#All],6,FALSE)</f>
        <v>Pennsylvania</v>
      </c>
      <c r="L1727" t="str">
        <f>VLOOKUP(Table7[[#This Row],[Customer_ID]],Table1[#All],7,FALSE)</f>
        <v>USA</v>
      </c>
      <c r="M1727" t="str">
        <f>VLOOKUP(Table7[[#This Row],[Customer_ID]],Table1[#All],8,FALSE)</f>
        <v>Platinum</v>
      </c>
      <c r="N1727" t="s">
        <v>1730</v>
      </c>
      <c r="O1727" t="str">
        <f>VLOOKUP(Table7[[#This Row],[Product_ID]],Table4_2[#All],3,FALSE)</f>
        <v>Clothing</v>
      </c>
      <c r="P1727" t="str">
        <f>VLOOKUP(Table7[[#This Row],[Product_ID]],Table4_2[#All],4,FALSE)</f>
        <v>Footwear</v>
      </c>
      <c r="Q1727">
        <f>VLOOKUP(Table7[[#This Row],[Product_ID]],Table4_2[#All],5,FALSE)</f>
        <v>438.25</v>
      </c>
      <c r="R1727">
        <f>VLOOKUP(Table7[[#This Row],[Product_ID]],Table4_2[#All],6,FALSE)</f>
        <v>496</v>
      </c>
      <c r="S1727" t="s">
        <v>1810</v>
      </c>
      <c r="T1727" t="str">
        <f>VLOOKUP(Table7[[#This Row],[Store_ID]],Table5[#All],2,FALSE)</f>
        <v>Guerrero-Schmitt</v>
      </c>
      <c r="U1727" t="str">
        <f>VLOOKUP(Table7[[#This Row],[Store_ID]],Table5[#All],3,FALSE)</f>
        <v>East</v>
      </c>
      <c r="V1727" t="str">
        <f>VLOOKUP(Table7[[#This Row],[Store_ID]],Table5[#All],4,FALSE)</f>
        <v>East Stevechester</v>
      </c>
      <c r="W1727" t="str">
        <f>VLOOKUP(Table7[[#This Row],[Store_ID]],Table5[#All],5,FALSE)</f>
        <v>Flagship</v>
      </c>
      <c r="X1727">
        <v>3</v>
      </c>
      <c r="Y1727">
        <v>482.2</v>
      </c>
      <c r="Z1727">
        <v>0.23</v>
      </c>
      <c r="AA1727" t="s">
        <v>1829</v>
      </c>
      <c r="AB1727">
        <v>1113.8820000000001</v>
      </c>
    </row>
    <row r="1728" spans="1:28" x14ac:dyDescent="0.25">
      <c r="A1728" t="s">
        <v>3552</v>
      </c>
      <c r="B1728" s="2">
        <v>45745</v>
      </c>
      <c r="C1728" t="s">
        <v>428</v>
      </c>
      <c r="D1728" t="str">
        <f>VLOOKUP(Table7[[#This Row],[Customer_ID]],Table1[#All],2,FALSE)</f>
        <v>Donald Lee</v>
      </c>
      <c r="E1728">
        <f t="shared" si="79"/>
        <v>29</v>
      </c>
      <c r="F1728">
        <f t="shared" si="80"/>
        <v>3</v>
      </c>
      <c r="G1728">
        <f t="shared" si="81"/>
        <v>2025</v>
      </c>
      <c r="H1728">
        <f>VLOOKUP(Table7[[#This Row],[Customer_ID]],Table1[#All],3,FALSE)</f>
        <v>26</v>
      </c>
      <c r="I1728" t="str">
        <f>VLOOKUP(Table7[[#This Row],[Customer_ID]],Table1[#All],4,FALSE)</f>
        <v>Male</v>
      </c>
      <c r="J1728" t="str">
        <f>VLOOKUP(Table7[[#This Row],[Customer_ID]],Table1[#All],5,FALSE)</f>
        <v>Wongberg</v>
      </c>
      <c r="K1728" t="str">
        <f>VLOOKUP(Table7[[#This Row],[Customer_ID]],Table1[#All],6,FALSE)</f>
        <v>Illinois</v>
      </c>
      <c r="L1728" t="str">
        <f>VLOOKUP(Table7[[#This Row],[Customer_ID]],Table1[#All],7,FALSE)</f>
        <v>USA</v>
      </c>
      <c r="M1728" t="str">
        <f>VLOOKUP(Table7[[#This Row],[Customer_ID]],Table1[#All],8,FALSE)</f>
        <v>Bronze</v>
      </c>
      <c r="N1728" t="s">
        <v>1674</v>
      </c>
      <c r="O1728" t="str">
        <f>VLOOKUP(Table7[[#This Row],[Product_ID]],Table4_2[#All],3,FALSE)</f>
        <v>Beauty</v>
      </c>
      <c r="P1728" t="str">
        <f>VLOOKUP(Table7[[#This Row],[Product_ID]],Table4_2[#All],4,FALSE)</f>
        <v>Skincare</v>
      </c>
      <c r="Q1728">
        <f>VLOOKUP(Table7[[#This Row],[Product_ID]],Table4_2[#All],5,FALSE)</f>
        <v>266.86</v>
      </c>
      <c r="R1728">
        <f>VLOOKUP(Table7[[#This Row],[Product_ID]],Table4_2[#All],6,FALSE)</f>
        <v>458</v>
      </c>
      <c r="S1728" t="s">
        <v>1773</v>
      </c>
      <c r="T1728" t="str">
        <f>VLOOKUP(Table7[[#This Row],[Store_ID]],Table5[#All],2,FALSE)</f>
        <v>Gray Ltd</v>
      </c>
      <c r="U1728" t="str">
        <f>VLOOKUP(Table7[[#This Row],[Store_ID]],Table5[#All],3,FALSE)</f>
        <v>North</v>
      </c>
      <c r="V1728" t="str">
        <f>VLOOKUP(Table7[[#This Row],[Store_ID]],Table5[#All],4,FALSE)</f>
        <v>New Michaelchester</v>
      </c>
      <c r="W1728" t="str">
        <f>VLOOKUP(Table7[[#This Row],[Store_ID]],Table5[#All],5,FALSE)</f>
        <v>Outlet</v>
      </c>
      <c r="X1728">
        <v>4</v>
      </c>
      <c r="Y1728">
        <v>688.86</v>
      </c>
      <c r="Z1728">
        <v>0.02</v>
      </c>
      <c r="AA1728" t="s">
        <v>1829</v>
      </c>
      <c r="AB1728">
        <v>2700.3312000000001</v>
      </c>
    </row>
    <row r="1729" spans="1:28" x14ac:dyDescent="0.25">
      <c r="A1729" t="s">
        <v>3553</v>
      </c>
      <c r="B1729" s="2">
        <v>45214</v>
      </c>
      <c r="C1729" t="s">
        <v>100</v>
      </c>
      <c r="D1729" t="str">
        <f>VLOOKUP(Table7[[#This Row],[Customer_ID]],Table1[#All],2,FALSE)</f>
        <v>Jonathan Steele</v>
      </c>
      <c r="E1729">
        <f t="shared" si="79"/>
        <v>15</v>
      </c>
      <c r="F1729">
        <f t="shared" si="80"/>
        <v>10</v>
      </c>
      <c r="G1729">
        <f t="shared" si="81"/>
        <v>2023</v>
      </c>
      <c r="H1729">
        <f>VLOOKUP(Table7[[#This Row],[Customer_ID]],Table1[#All],3,FALSE)</f>
        <v>52</v>
      </c>
      <c r="I1729" t="str">
        <f>VLOOKUP(Table7[[#This Row],[Customer_ID]],Table1[#All],4,FALSE)</f>
        <v>Female</v>
      </c>
      <c r="J1729" t="str">
        <f>VLOOKUP(Table7[[#This Row],[Customer_ID]],Table1[#All],5,FALSE)</f>
        <v>Molinabury</v>
      </c>
      <c r="K1729" t="str">
        <f>VLOOKUP(Table7[[#This Row],[Customer_ID]],Table1[#All],6,FALSE)</f>
        <v>Oregon</v>
      </c>
      <c r="L1729" t="str">
        <f>VLOOKUP(Table7[[#This Row],[Customer_ID]],Table1[#All],7,FALSE)</f>
        <v>USA</v>
      </c>
      <c r="M1729" t="str">
        <f>VLOOKUP(Table7[[#This Row],[Customer_ID]],Table1[#All],8,FALSE)</f>
        <v>Silver</v>
      </c>
      <c r="N1729" t="s">
        <v>1572</v>
      </c>
      <c r="O1729" t="str">
        <f>VLOOKUP(Table7[[#This Row],[Product_ID]],Table4_2[#All],3,FALSE)</f>
        <v>Beauty</v>
      </c>
      <c r="P1729" t="str">
        <f>VLOOKUP(Table7[[#This Row],[Product_ID]],Table4_2[#All],4,FALSE)</f>
        <v>Haircare</v>
      </c>
      <c r="Q1729">
        <f>VLOOKUP(Table7[[#This Row],[Product_ID]],Table4_2[#All],5,FALSE)</f>
        <v>115.82</v>
      </c>
      <c r="R1729">
        <f>VLOOKUP(Table7[[#This Row],[Product_ID]],Table4_2[#All],6,FALSE)</f>
        <v>460</v>
      </c>
      <c r="S1729" t="s">
        <v>1752</v>
      </c>
      <c r="T1729" t="str">
        <f>VLOOKUP(Table7[[#This Row],[Store_ID]],Table5[#All],2,FALSE)</f>
        <v>Rivera-Warner</v>
      </c>
      <c r="U1729" t="str">
        <f>VLOOKUP(Table7[[#This Row],[Store_ID]],Table5[#All],3,FALSE)</f>
        <v>East</v>
      </c>
      <c r="V1729" t="str">
        <f>VLOOKUP(Table7[[#This Row],[Store_ID]],Table5[#All],4,FALSE)</f>
        <v>Washingtonfurt</v>
      </c>
      <c r="W1729" t="str">
        <f>VLOOKUP(Table7[[#This Row],[Store_ID]],Table5[#All],5,FALSE)</f>
        <v>Flagship</v>
      </c>
      <c r="X1729">
        <v>1</v>
      </c>
      <c r="Y1729">
        <v>145.47999999999999</v>
      </c>
      <c r="Z1729">
        <v>0.1</v>
      </c>
      <c r="AA1729" t="s">
        <v>1829</v>
      </c>
      <c r="AB1729">
        <v>130.93199999999999</v>
      </c>
    </row>
    <row r="1730" spans="1:28" x14ac:dyDescent="0.25">
      <c r="A1730" t="s">
        <v>3554</v>
      </c>
      <c r="B1730" s="2">
        <v>45547</v>
      </c>
      <c r="C1730" t="s">
        <v>198</v>
      </c>
      <c r="D1730" t="str">
        <f>VLOOKUP(Table7[[#This Row],[Customer_ID]],Table1[#All],2,FALSE)</f>
        <v>Debra Liu</v>
      </c>
      <c r="E1730">
        <f t="shared" ref="E1730:E1793" si="82">DAY(B1730)</f>
        <v>12</v>
      </c>
      <c r="F1730">
        <f t="shared" ref="F1730:F1793" si="83">MONTH(B1730)</f>
        <v>9</v>
      </c>
      <c r="G1730">
        <f t="shared" ref="G1730:G1793" si="84">YEAR(B1730)</f>
        <v>2024</v>
      </c>
      <c r="H1730">
        <f>VLOOKUP(Table7[[#This Row],[Customer_ID]],Table1[#All],3,FALSE)</f>
        <v>55</v>
      </c>
      <c r="I1730" t="str">
        <f>VLOOKUP(Table7[[#This Row],[Customer_ID]],Table1[#All],4,FALSE)</f>
        <v>Male</v>
      </c>
      <c r="J1730" t="str">
        <f>VLOOKUP(Table7[[#This Row],[Customer_ID]],Table1[#All],5,FALSE)</f>
        <v>South Timtown</v>
      </c>
      <c r="K1730" t="str">
        <f>VLOOKUP(Table7[[#This Row],[Customer_ID]],Table1[#All],6,FALSE)</f>
        <v>Minnesota</v>
      </c>
      <c r="L1730" t="str">
        <f>VLOOKUP(Table7[[#This Row],[Customer_ID]],Table1[#All],7,FALSE)</f>
        <v>USA</v>
      </c>
      <c r="M1730" t="str">
        <f>VLOOKUP(Table7[[#This Row],[Customer_ID]],Table1[#All],8,FALSE)</f>
        <v>Bronze</v>
      </c>
      <c r="N1730" t="s">
        <v>1610</v>
      </c>
      <c r="O1730" t="str">
        <f>VLOOKUP(Table7[[#This Row],[Product_ID]],Table4_2[#All],3,FALSE)</f>
        <v>Sports</v>
      </c>
      <c r="P1730" t="str">
        <f>VLOOKUP(Table7[[#This Row],[Product_ID]],Table4_2[#All],4,FALSE)</f>
        <v>Team Sports</v>
      </c>
      <c r="Q1730">
        <f>VLOOKUP(Table7[[#This Row],[Product_ID]],Table4_2[#All],5,FALSE)</f>
        <v>204.39</v>
      </c>
      <c r="R1730">
        <f>VLOOKUP(Table7[[#This Row],[Product_ID]],Table4_2[#All],6,FALSE)</f>
        <v>281</v>
      </c>
      <c r="S1730" t="s">
        <v>1792</v>
      </c>
      <c r="T1730" t="str">
        <f>VLOOKUP(Table7[[#This Row],[Store_ID]],Table5[#All],2,FALSE)</f>
        <v>Aguirre-Keller</v>
      </c>
      <c r="U1730" t="str">
        <f>VLOOKUP(Table7[[#This Row],[Store_ID]],Table5[#All],3,FALSE)</f>
        <v>South</v>
      </c>
      <c r="V1730" t="str">
        <f>VLOOKUP(Table7[[#This Row],[Store_ID]],Table5[#All],4,FALSE)</f>
        <v>Lake Michael</v>
      </c>
      <c r="W1730" t="str">
        <f>VLOOKUP(Table7[[#This Row],[Store_ID]],Table5[#All],5,FALSE)</f>
        <v>Online</v>
      </c>
      <c r="X1730">
        <v>4</v>
      </c>
      <c r="Y1730">
        <v>862.25</v>
      </c>
      <c r="Z1730">
        <v>0.28000000000000003</v>
      </c>
      <c r="AA1730" t="s">
        <v>1826</v>
      </c>
      <c r="AB1730">
        <v>2483.2800000000002</v>
      </c>
    </row>
    <row r="1731" spans="1:28" x14ac:dyDescent="0.25">
      <c r="A1731" t="s">
        <v>3555</v>
      </c>
      <c r="B1731" s="2">
        <v>45296</v>
      </c>
      <c r="C1731" t="s">
        <v>926</v>
      </c>
      <c r="D1731" t="str">
        <f>VLOOKUP(Table7[[#This Row],[Customer_ID]],Table1[#All],2,FALSE)</f>
        <v>Ricardo Jones</v>
      </c>
      <c r="E1731">
        <f t="shared" si="82"/>
        <v>5</v>
      </c>
      <c r="F1731">
        <f t="shared" si="83"/>
        <v>1</v>
      </c>
      <c r="G1731">
        <f t="shared" si="84"/>
        <v>2024</v>
      </c>
      <c r="H1731">
        <f>VLOOKUP(Table7[[#This Row],[Customer_ID]],Table1[#All],3,FALSE)</f>
        <v>30</v>
      </c>
      <c r="I1731" t="str">
        <f>VLOOKUP(Table7[[#This Row],[Customer_ID]],Table1[#All],4,FALSE)</f>
        <v>Male</v>
      </c>
      <c r="J1731" t="str">
        <f>VLOOKUP(Table7[[#This Row],[Customer_ID]],Table1[#All],5,FALSE)</f>
        <v>Danielland</v>
      </c>
      <c r="K1731" t="str">
        <f>VLOOKUP(Table7[[#This Row],[Customer_ID]],Table1[#All],6,FALSE)</f>
        <v>Minnesota</v>
      </c>
      <c r="L1731" t="str">
        <f>VLOOKUP(Table7[[#This Row],[Customer_ID]],Table1[#All],7,FALSE)</f>
        <v>USA</v>
      </c>
      <c r="M1731" t="str">
        <f>VLOOKUP(Table7[[#This Row],[Customer_ID]],Table1[#All],8,FALSE)</f>
        <v>Silver</v>
      </c>
      <c r="N1731" t="s">
        <v>1546</v>
      </c>
      <c r="O1731" t="str">
        <f>VLOOKUP(Table7[[#This Row],[Product_ID]],Table4_2[#All],3,FALSE)</f>
        <v>Clothing</v>
      </c>
      <c r="P1731" t="str">
        <f>VLOOKUP(Table7[[#This Row],[Product_ID]],Table4_2[#All],4,FALSE)</f>
        <v>Tops</v>
      </c>
      <c r="Q1731">
        <f>VLOOKUP(Table7[[#This Row],[Product_ID]],Table4_2[#All],5,FALSE)</f>
        <v>342.56</v>
      </c>
      <c r="R1731">
        <f>VLOOKUP(Table7[[#This Row],[Product_ID]],Table4_2[#All],6,FALSE)</f>
        <v>181</v>
      </c>
      <c r="S1731" t="s">
        <v>1799</v>
      </c>
      <c r="T1731" t="str">
        <f>VLOOKUP(Table7[[#This Row],[Store_ID]],Table5[#All],2,FALSE)</f>
        <v>Mcdonald Inc</v>
      </c>
      <c r="U1731" t="str">
        <f>VLOOKUP(Table7[[#This Row],[Store_ID]],Table5[#All],3,FALSE)</f>
        <v>South</v>
      </c>
      <c r="V1731" t="str">
        <f>VLOOKUP(Table7[[#This Row],[Store_ID]],Table5[#All],4,FALSE)</f>
        <v>Christopherland</v>
      </c>
      <c r="W1731" t="str">
        <f>VLOOKUP(Table7[[#This Row],[Store_ID]],Table5[#All],5,FALSE)</f>
        <v>Outlet</v>
      </c>
      <c r="X1731">
        <v>4</v>
      </c>
      <c r="Y1731">
        <v>146.12</v>
      </c>
      <c r="Z1731">
        <v>0.12</v>
      </c>
      <c r="AA1731" t="s">
        <v>1829</v>
      </c>
      <c r="AB1731">
        <v>514.3424</v>
      </c>
    </row>
    <row r="1732" spans="1:28" x14ac:dyDescent="0.25">
      <c r="A1732" t="s">
        <v>3556</v>
      </c>
      <c r="B1732" s="2">
        <v>45549</v>
      </c>
      <c r="C1732" t="s">
        <v>1472</v>
      </c>
      <c r="D1732" t="str">
        <f>VLOOKUP(Table7[[#This Row],[Customer_ID]],Table1[#All],2,FALSE)</f>
        <v>Earl Smith DDS</v>
      </c>
      <c r="E1732">
        <f t="shared" si="82"/>
        <v>14</v>
      </c>
      <c r="F1732">
        <f t="shared" si="83"/>
        <v>9</v>
      </c>
      <c r="G1732">
        <f t="shared" si="84"/>
        <v>2024</v>
      </c>
      <c r="H1732">
        <f>VLOOKUP(Table7[[#This Row],[Customer_ID]],Table1[#All],3,FALSE)</f>
        <v>59</v>
      </c>
      <c r="I1732" t="str">
        <f>VLOOKUP(Table7[[#This Row],[Customer_ID]],Table1[#All],4,FALSE)</f>
        <v>Male</v>
      </c>
      <c r="J1732" t="str">
        <f>VLOOKUP(Table7[[#This Row],[Customer_ID]],Table1[#All],5,FALSE)</f>
        <v>West Sarah</v>
      </c>
      <c r="K1732" t="str">
        <f>VLOOKUP(Table7[[#This Row],[Customer_ID]],Table1[#All],6,FALSE)</f>
        <v>South Dakota</v>
      </c>
      <c r="L1732" t="str">
        <f>VLOOKUP(Table7[[#This Row],[Customer_ID]],Table1[#All],7,FALSE)</f>
        <v>USA</v>
      </c>
      <c r="M1732" t="str">
        <f>VLOOKUP(Table7[[#This Row],[Customer_ID]],Table1[#All],8,FALSE)</f>
        <v>Gold</v>
      </c>
      <c r="N1732" t="s">
        <v>1610</v>
      </c>
      <c r="O1732" t="str">
        <f>VLOOKUP(Table7[[#This Row],[Product_ID]],Table4_2[#All],3,FALSE)</f>
        <v>Sports</v>
      </c>
      <c r="P1732" t="str">
        <f>VLOOKUP(Table7[[#This Row],[Product_ID]],Table4_2[#All],4,FALSE)</f>
        <v>Team Sports</v>
      </c>
      <c r="Q1732">
        <f>VLOOKUP(Table7[[#This Row],[Product_ID]],Table4_2[#All],5,FALSE)</f>
        <v>204.39</v>
      </c>
      <c r="R1732">
        <f>VLOOKUP(Table7[[#This Row],[Product_ID]],Table4_2[#All],6,FALSE)</f>
        <v>281</v>
      </c>
      <c r="S1732" t="s">
        <v>1810</v>
      </c>
      <c r="T1732" t="str">
        <f>VLOOKUP(Table7[[#This Row],[Store_ID]],Table5[#All],2,FALSE)</f>
        <v>Guerrero-Schmitt</v>
      </c>
      <c r="U1732" t="str">
        <f>VLOOKUP(Table7[[#This Row],[Store_ID]],Table5[#All],3,FALSE)</f>
        <v>East</v>
      </c>
      <c r="V1732" t="str">
        <f>VLOOKUP(Table7[[#This Row],[Store_ID]],Table5[#All],4,FALSE)</f>
        <v>East Stevechester</v>
      </c>
      <c r="W1732" t="str">
        <f>VLOOKUP(Table7[[#This Row],[Store_ID]],Table5[#All],5,FALSE)</f>
        <v>Flagship</v>
      </c>
      <c r="X1732">
        <v>2</v>
      </c>
      <c r="Y1732">
        <v>695.02</v>
      </c>
      <c r="Z1732">
        <v>0.3</v>
      </c>
      <c r="AA1732" t="s">
        <v>1829</v>
      </c>
      <c r="AB1732">
        <v>973.02799999999991</v>
      </c>
    </row>
    <row r="1733" spans="1:28" x14ac:dyDescent="0.25">
      <c r="A1733" t="s">
        <v>3557</v>
      </c>
      <c r="B1733" s="2">
        <v>45231</v>
      </c>
      <c r="C1733" t="s">
        <v>711</v>
      </c>
      <c r="D1733" t="str">
        <f>VLOOKUP(Table7[[#This Row],[Customer_ID]],Table1[#All],2,FALSE)</f>
        <v>Jordan Wells</v>
      </c>
      <c r="E1733">
        <f t="shared" si="82"/>
        <v>1</v>
      </c>
      <c r="F1733">
        <f t="shared" si="83"/>
        <v>11</v>
      </c>
      <c r="G1733">
        <f t="shared" si="84"/>
        <v>2023</v>
      </c>
      <c r="H1733">
        <f>VLOOKUP(Table7[[#This Row],[Customer_ID]],Table1[#All],3,FALSE)</f>
        <v>47</v>
      </c>
      <c r="I1733" t="str">
        <f>VLOOKUP(Table7[[#This Row],[Customer_ID]],Table1[#All],4,FALSE)</f>
        <v>Female</v>
      </c>
      <c r="J1733" t="str">
        <f>VLOOKUP(Table7[[#This Row],[Customer_ID]],Table1[#All],5,FALSE)</f>
        <v xml:space="preserve">Phillipschester   </v>
      </c>
      <c r="K1733" t="str">
        <f>VLOOKUP(Table7[[#This Row],[Customer_ID]],Table1[#All],6,FALSE)</f>
        <v>New Jersey</v>
      </c>
      <c r="L1733" t="str">
        <f>VLOOKUP(Table7[[#This Row],[Customer_ID]],Table1[#All],7,FALSE)</f>
        <v>USA</v>
      </c>
      <c r="M1733" t="str">
        <f>VLOOKUP(Table7[[#This Row],[Customer_ID]],Table1[#All],8,FALSE)</f>
        <v>Gold</v>
      </c>
      <c r="N1733" t="s">
        <v>1736</v>
      </c>
      <c r="O1733" t="str">
        <f>VLOOKUP(Table7[[#This Row],[Product_ID]],Table4_2[#All],3,FALSE)</f>
        <v>Beauty</v>
      </c>
      <c r="P1733" t="str">
        <f>VLOOKUP(Table7[[#This Row],[Product_ID]],Table4_2[#All],4,FALSE)</f>
        <v>Skincare</v>
      </c>
      <c r="Q1733">
        <f>VLOOKUP(Table7[[#This Row],[Product_ID]],Table4_2[#All],5,FALSE)</f>
        <v>358.47</v>
      </c>
      <c r="R1733">
        <f>VLOOKUP(Table7[[#This Row],[Product_ID]],Table4_2[#All],6,FALSE)</f>
        <v>213</v>
      </c>
      <c r="S1733" t="s">
        <v>1789</v>
      </c>
      <c r="T1733" t="str">
        <f>VLOOKUP(Table7[[#This Row],[Store_ID]],Table5[#All],2,FALSE)</f>
        <v>Hill, Wagner and Ballard</v>
      </c>
      <c r="U1733" t="str">
        <f>VLOOKUP(Table7[[#This Row],[Store_ID]],Table5[#All],3,FALSE)</f>
        <v>East</v>
      </c>
      <c r="V1733" t="str">
        <f>VLOOKUP(Table7[[#This Row],[Store_ID]],Table5[#All],4,FALSE)</f>
        <v>East Davidville</v>
      </c>
      <c r="W1733" t="str">
        <f>VLOOKUP(Table7[[#This Row],[Store_ID]],Table5[#All],5,FALSE)</f>
        <v>Online</v>
      </c>
      <c r="X1733">
        <v>2</v>
      </c>
      <c r="Y1733">
        <v>886.67</v>
      </c>
      <c r="Z1733">
        <v>0.24</v>
      </c>
      <c r="AA1733" t="s">
        <v>1826</v>
      </c>
      <c r="AB1733">
        <v>1347.7384</v>
      </c>
    </row>
    <row r="1734" spans="1:28" x14ac:dyDescent="0.25">
      <c r="A1734" t="s">
        <v>3558</v>
      </c>
      <c r="B1734" s="2">
        <v>45628</v>
      </c>
      <c r="C1734" t="s">
        <v>205</v>
      </c>
      <c r="D1734" t="str">
        <f>VLOOKUP(Table7[[#This Row],[Customer_ID]],Table1[#All],2,FALSE)</f>
        <v>Katherine Dorsey</v>
      </c>
      <c r="E1734">
        <f t="shared" si="82"/>
        <v>2</v>
      </c>
      <c r="F1734">
        <f t="shared" si="83"/>
        <v>12</v>
      </c>
      <c r="G1734">
        <f t="shared" si="84"/>
        <v>2024</v>
      </c>
      <c r="H1734">
        <f>VLOOKUP(Table7[[#This Row],[Customer_ID]],Table1[#All],3,FALSE)</f>
        <v>24</v>
      </c>
      <c r="I1734" t="str">
        <f>VLOOKUP(Table7[[#This Row],[Customer_ID]],Table1[#All],4,FALSE)</f>
        <v>Male</v>
      </c>
      <c r="J1734" t="str">
        <f>VLOOKUP(Table7[[#This Row],[Customer_ID]],Table1[#All],5,FALSE)</f>
        <v>Christopherland</v>
      </c>
      <c r="K1734" t="str">
        <f>VLOOKUP(Table7[[#This Row],[Customer_ID]],Table1[#All],6,FALSE)</f>
        <v>Oklahoma</v>
      </c>
      <c r="L1734" t="str">
        <f>VLOOKUP(Table7[[#This Row],[Customer_ID]],Table1[#All],7,FALSE)</f>
        <v>USA</v>
      </c>
      <c r="M1734" t="str">
        <f>VLOOKUP(Table7[[#This Row],[Customer_ID]],Table1[#All],8,FALSE)</f>
        <v>Platinum</v>
      </c>
      <c r="N1734" t="s">
        <v>1680</v>
      </c>
      <c r="O1734" t="str">
        <f>VLOOKUP(Table7[[#This Row],[Product_ID]],Table4_2[#All],3,FALSE)</f>
        <v>Beauty</v>
      </c>
      <c r="P1734" t="str">
        <f>VLOOKUP(Table7[[#This Row],[Product_ID]],Table4_2[#All],4,FALSE)</f>
        <v>Haircare</v>
      </c>
      <c r="Q1734">
        <f>VLOOKUP(Table7[[#This Row],[Product_ID]],Table4_2[#All],5,FALSE)</f>
        <v>340.39</v>
      </c>
      <c r="R1734">
        <f>VLOOKUP(Table7[[#This Row],[Product_ID]],Table4_2[#All],6,FALSE)</f>
        <v>177</v>
      </c>
      <c r="S1734" t="s">
        <v>1810</v>
      </c>
      <c r="T1734" t="str">
        <f>VLOOKUP(Table7[[#This Row],[Store_ID]],Table5[#All],2,FALSE)</f>
        <v>Guerrero-Schmitt</v>
      </c>
      <c r="U1734" t="str">
        <f>VLOOKUP(Table7[[#This Row],[Store_ID]],Table5[#All],3,FALSE)</f>
        <v>East</v>
      </c>
      <c r="V1734" t="str">
        <f>VLOOKUP(Table7[[#This Row],[Store_ID]],Table5[#All],4,FALSE)</f>
        <v>East Stevechester</v>
      </c>
      <c r="W1734" t="str">
        <f>VLOOKUP(Table7[[#This Row],[Store_ID]],Table5[#All],5,FALSE)</f>
        <v>Flagship</v>
      </c>
      <c r="X1734">
        <v>2</v>
      </c>
      <c r="Y1734">
        <v>864.09</v>
      </c>
      <c r="Z1734">
        <v>0.06</v>
      </c>
      <c r="AA1734" t="s">
        <v>1829</v>
      </c>
      <c r="AB1734">
        <v>1624.4892</v>
      </c>
    </row>
    <row r="1735" spans="1:28" x14ac:dyDescent="0.25">
      <c r="A1735" t="s">
        <v>3559</v>
      </c>
      <c r="B1735" s="2">
        <v>45862</v>
      </c>
      <c r="C1735" t="s">
        <v>23</v>
      </c>
      <c r="D1735" t="str">
        <f>VLOOKUP(Table7[[#This Row],[Customer_ID]],Table1[#All],2,FALSE)</f>
        <v>jeremy harris</v>
      </c>
      <c r="E1735">
        <f t="shared" si="82"/>
        <v>24</v>
      </c>
      <c r="F1735">
        <f t="shared" si="83"/>
        <v>7</v>
      </c>
      <c r="G1735">
        <f t="shared" si="84"/>
        <v>2025</v>
      </c>
      <c r="H1735">
        <f>VLOOKUP(Table7[[#This Row],[Customer_ID]],Table1[#All],3,FALSE)</f>
        <v>59</v>
      </c>
      <c r="I1735" t="str">
        <f>VLOOKUP(Table7[[#This Row],[Customer_ID]],Table1[#All],4,FALSE)</f>
        <v>Female</v>
      </c>
      <c r="J1735" t="str">
        <f>VLOOKUP(Table7[[#This Row],[Customer_ID]],Table1[#All],5,FALSE)</f>
        <v>Thomastown</v>
      </c>
      <c r="K1735" t="str">
        <f>VLOOKUP(Table7[[#This Row],[Customer_ID]],Table1[#All],6,FALSE)</f>
        <v>Ohio</v>
      </c>
      <c r="L1735" t="str">
        <f>VLOOKUP(Table7[[#This Row],[Customer_ID]],Table1[#All],7,FALSE)</f>
        <v>USA</v>
      </c>
      <c r="M1735" t="str">
        <f>VLOOKUP(Table7[[#This Row],[Customer_ID]],Table1[#All],8,FALSE)</f>
        <v>Bronze</v>
      </c>
      <c r="N1735" t="s">
        <v>1572</v>
      </c>
      <c r="O1735" t="str">
        <f>VLOOKUP(Table7[[#This Row],[Product_ID]],Table4_2[#All],3,FALSE)</f>
        <v>Beauty</v>
      </c>
      <c r="P1735" t="str">
        <f>VLOOKUP(Table7[[#This Row],[Product_ID]],Table4_2[#All],4,FALSE)</f>
        <v>Haircare</v>
      </c>
      <c r="Q1735">
        <f>VLOOKUP(Table7[[#This Row],[Product_ID]],Table4_2[#All],5,FALSE)</f>
        <v>115.82</v>
      </c>
      <c r="R1735">
        <f>VLOOKUP(Table7[[#This Row],[Product_ID]],Table4_2[#All],6,FALSE)</f>
        <v>460</v>
      </c>
      <c r="S1735" t="s">
        <v>1786</v>
      </c>
      <c r="T1735" t="str">
        <f>VLOOKUP(Table7[[#This Row],[Store_ID]],Table5[#All],2,FALSE)</f>
        <v>Moore, Padilla and Butler</v>
      </c>
      <c r="U1735" t="str">
        <f>VLOOKUP(Table7[[#This Row],[Store_ID]],Table5[#All],3,FALSE)</f>
        <v>South</v>
      </c>
      <c r="V1735" t="str">
        <f>VLOOKUP(Table7[[#This Row],[Store_ID]],Table5[#All],4,FALSE)</f>
        <v>East Johnstad</v>
      </c>
      <c r="W1735" t="str">
        <f>VLOOKUP(Table7[[#This Row],[Store_ID]],Table5[#All],5,FALSE)</f>
        <v>Flagship</v>
      </c>
      <c r="X1735">
        <v>1</v>
      </c>
      <c r="Y1735">
        <v>437.65</v>
      </c>
      <c r="Z1735">
        <v>0.02</v>
      </c>
      <c r="AA1735" t="s">
        <v>1826</v>
      </c>
      <c r="AB1735">
        <v>428.89699999999999</v>
      </c>
    </row>
    <row r="1736" spans="1:28" x14ac:dyDescent="0.25">
      <c r="A1736" t="s">
        <v>3560</v>
      </c>
      <c r="B1736" s="2">
        <v>45843</v>
      </c>
      <c r="C1736" t="s">
        <v>660</v>
      </c>
      <c r="D1736" t="str">
        <f>VLOOKUP(Table7[[#This Row],[Customer_ID]],Table1[#All],2,FALSE)</f>
        <v>Christina Garcia</v>
      </c>
      <c r="E1736">
        <f t="shared" si="82"/>
        <v>5</v>
      </c>
      <c r="F1736">
        <f t="shared" si="83"/>
        <v>7</v>
      </c>
      <c r="G1736">
        <f t="shared" si="84"/>
        <v>2025</v>
      </c>
      <c r="H1736">
        <f>VLOOKUP(Table7[[#This Row],[Customer_ID]],Table1[#All],3,FALSE)</f>
        <v>37</v>
      </c>
      <c r="I1736" t="str">
        <f>VLOOKUP(Table7[[#This Row],[Customer_ID]],Table1[#All],4,FALSE)</f>
        <v>Female</v>
      </c>
      <c r="J1736" t="str">
        <f>VLOOKUP(Table7[[#This Row],[Customer_ID]],Table1[#All],5,FALSE)</f>
        <v>Clarkeside</v>
      </c>
      <c r="K1736" t="str">
        <f>VLOOKUP(Table7[[#This Row],[Customer_ID]],Table1[#All],6,FALSE)</f>
        <v>Kansas</v>
      </c>
      <c r="L1736" t="str">
        <f>VLOOKUP(Table7[[#This Row],[Customer_ID]],Table1[#All],7,FALSE)</f>
        <v>USA</v>
      </c>
      <c r="M1736" t="str">
        <f>VLOOKUP(Table7[[#This Row],[Customer_ID]],Table1[#All],8,FALSE)</f>
        <v>Platinum</v>
      </c>
      <c r="N1736" t="s">
        <v>1620</v>
      </c>
      <c r="O1736" t="str">
        <f>VLOOKUP(Table7[[#This Row],[Product_ID]],Table4_2[#All],3,FALSE)</f>
        <v>Clothing</v>
      </c>
      <c r="P1736" t="str">
        <f>VLOOKUP(Table7[[#This Row],[Product_ID]],Table4_2[#All],4,FALSE)</f>
        <v>Tops</v>
      </c>
      <c r="Q1736">
        <f>VLOOKUP(Table7[[#This Row],[Product_ID]],Table4_2[#All],5,FALSE)</f>
        <v>223.43</v>
      </c>
      <c r="R1736">
        <f>VLOOKUP(Table7[[#This Row],[Product_ID]],Table4_2[#All],6,FALSE)</f>
        <v>154</v>
      </c>
      <c r="S1736" t="s">
        <v>1797</v>
      </c>
      <c r="T1736" t="str">
        <f>VLOOKUP(Table7[[#This Row],[Store_ID]],Table5[#All],2,FALSE)</f>
        <v>Gardner, Humphrey and Contreras</v>
      </c>
      <c r="U1736" t="str">
        <f>VLOOKUP(Table7[[#This Row],[Store_ID]],Table5[#All],3,FALSE)</f>
        <v>East</v>
      </c>
      <c r="V1736" t="str">
        <f>VLOOKUP(Table7[[#This Row],[Store_ID]],Table5[#All],4,FALSE)</f>
        <v>Johnsonville</v>
      </c>
      <c r="W1736" t="str">
        <f>VLOOKUP(Table7[[#This Row],[Store_ID]],Table5[#All],5,FALSE)</f>
        <v>Flagship</v>
      </c>
      <c r="X1736">
        <v>2</v>
      </c>
      <c r="Y1736">
        <v>208.09</v>
      </c>
      <c r="Z1736">
        <v>0.27</v>
      </c>
      <c r="AA1736" t="s">
        <v>1824</v>
      </c>
      <c r="AB1736">
        <v>303.81139999999999</v>
      </c>
    </row>
    <row r="1737" spans="1:28" x14ac:dyDescent="0.25">
      <c r="A1737" t="s">
        <v>3561</v>
      </c>
      <c r="B1737" s="2">
        <v>45482</v>
      </c>
      <c r="C1737" t="s">
        <v>205</v>
      </c>
      <c r="D1737" t="str">
        <f>VLOOKUP(Table7[[#This Row],[Customer_ID]],Table1[#All],2,FALSE)</f>
        <v>Katherine Dorsey</v>
      </c>
      <c r="E1737">
        <f t="shared" si="82"/>
        <v>9</v>
      </c>
      <c r="F1737">
        <f t="shared" si="83"/>
        <v>7</v>
      </c>
      <c r="G1737">
        <f t="shared" si="84"/>
        <v>2024</v>
      </c>
      <c r="H1737">
        <f>VLOOKUP(Table7[[#This Row],[Customer_ID]],Table1[#All],3,FALSE)</f>
        <v>24</v>
      </c>
      <c r="I1737" t="str">
        <f>VLOOKUP(Table7[[#This Row],[Customer_ID]],Table1[#All],4,FALSE)</f>
        <v>Male</v>
      </c>
      <c r="J1737" t="str">
        <f>VLOOKUP(Table7[[#This Row],[Customer_ID]],Table1[#All],5,FALSE)</f>
        <v>Christopherland</v>
      </c>
      <c r="K1737" t="str">
        <f>VLOOKUP(Table7[[#This Row],[Customer_ID]],Table1[#All],6,FALSE)</f>
        <v>Oklahoma</v>
      </c>
      <c r="L1737" t="str">
        <f>VLOOKUP(Table7[[#This Row],[Customer_ID]],Table1[#All],7,FALSE)</f>
        <v>USA</v>
      </c>
      <c r="M1737" t="str">
        <f>VLOOKUP(Table7[[#This Row],[Customer_ID]],Table1[#All],8,FALSE)</f>
        <v>Platinum</v>
      </c>
      <c r="N1737" t="s">
        <v>1734</v>
      </c>
      <c r="O1737" t="str">
        <f>VLOOKUP(Table7[[#This Row],[Product_ID]],Table4_2[#All],3,FALSE)</f>
        <v>Electronics</v>
      </c>
      <c r="P1737" t="str">
        <f>VLOOKUP(Table7[[#This Row],[Product_ID]],Table4_2[#All],4,FALSE)</f>
        <v>Computer</v>
      </c>
      <c r="Q1737">
        <f>VLOOKUP(Table7[[#This Row],[Product_ID]],Table4_2[#All],5,FALSE)</f>
        <v>377.52</v>
      </c>
      <c r="R1737">
        <f>VLOOKUP(Table7[[#This Row],[Product_ID]],Table4_2[#All],6,FALSE)</f>
        <v>485</v>
      </c>
      <c r="S1737" t="s">
        <v>1807</v>
      </c>
      <c r="T1737" t="str">
        <f>VLOOKUP(Table7[[#This Row],[Store_ID]],Table5[#All],2,FALSE)</f>
        <v>Holloway Ltd</v>
      </c>
      <c r="U1737" t="str">
        <f>VLOOKUP(Table7[[#This Row],[Store_ID]],Table5[#All],3,FALSE)</f>
        <v>North</v>
      </c>
      <c r="V1737" t="str">
        <f>VLOOKUP(Table7[[#This Row],[Store_ID]],Table5[#All],4,FALSE)</f>
        <v>Bensonhaven</v>
      </c>
      <c r="W1737" t="str">
        <f>VLOOKUP(Table7[[#This Row],[Store_ID]],Table5[#All],5,FALSE)</f>
        <v>Flagship</v>
      </c>
      <c r="X1737">
        <v>4</v>
      </c>
      <c r="Y1737">
        <v>825.78</v>
      </c>
      <c r="Z1737">
        <v>0.02</v>
      </c>
      <c r="AA1737" t="s">
        <v>1824</v>
      </c>
      <c r="AB1737">
        <v>3237.0576000000001</v>
      </c>
    </row>
    <row r="1738" spans="1:28" x14ac:dyDescent="0.25">
      <c r="A1738" t="s">
        <v>3562</v>
      </c>
      <c r="B1738" s="2">
        <v>45313</v>
      </c>
      <c r="C1738" t="s">
        <v>405</v>
      </c>
      <c r="D1738" t="str">
        <f>VLOOKUP(Table7[[#This Row],[Customer_ID]],Table1[#All],2,FALSE)</f>
        <v>Anthony Phillips</v>
      </c>
      <c r="E1738">
        <f t="shared" si="82"/>
        <v>22</v>
      </c>
      <c r="F1738">
        <f t="shared" si="83"/>
        <v>1</v>
      </c>
      <c r="G1738">
        <f t="shared" si="84"/>
        <v>2024</v>
      </c>
      <c r="H1738">
        <f>VLOOKUP(Table7[[#This Row],[Customer_ID]],Table1[#All],3,FALSE)</f>
        <v>18</v>
      </c>
      <c r="I1738" t="str">
        <f>VLOOKUP(Table7[[#This Row],[Customer_ID]],Table1[#All],4,FALSE)</f>
        <v>Female</v>
      </c>
      <c r="J1738" t="str">
        <f>VLOOKUP(Table7[[#This Row],[Customer_ID]],Table1[#All],5,FALSE)</f>
        <v>North Davidport</v>
      </c>
      <c r="K1738" t="str">
        <f>VLOOKUP(Table7[[#This Row],[Customer_ID]],Table1[#All],6,FALSE)</f>
        <v>Rhode Island</v>
      </c>
      <c r="L1738" t="str">
        <f>VLOOKUP(Table7[[#This Row],[Customer_ID]],Table1[#All],7,FALSE)</f>
        <v>USA</v>
      </c>
      <c r="M1738" t="str">
        <f>VLOOKUP(Table7[[#This Row],[Customer_ID]],Table1[#All],8,FALSE)</f>
        <v>Platinum</v>
      </c>
      <c r="N1738" t="s">
        <v>1598</v>
      </c>
      <c r="O1738" t="str">
        <f>VLOOKUP(Table7[[#This Row],[Product_ID]],Table4_2[#All],3,FALSE)</f>
        <v>Clothing</v>
      </c>
      <c r="P1738" t="str">
        <f>VLOOKUP(Table7[[#This Row],[Product_ID]],Table4_2[#All],4,FALSE)</f>
        <v>Accessories</v>
      </c>
      <c r="Q1738">
        <f>VLOOKUP(Table7[[#This Row],[Product_ID]],Table4_2[#All],5,FALSE)</f>
        <v>174.02</v>
      </c>
      <c r="R1738">
        <f>VLOOKUP(Table7[[#This Row],[Product_ID]],Table4_2[#All],6,FALSE)</f>
        <v>268</v>
      </c>
      <c r="S1738" t="s">
        <v>1807</v>
      </c>
      <c r="T1738" t="str">
        <f>VLOOKUP(Table7[[#This Row],[Store_ID]],Table5[#All],2,FALSE)</f>
        <v>Holloway Ltd</v>
      </c>
      <c r="U1738" t="str">
        <f>VLOOKUP(Table7[[#This Row],[Store_ID]],Table5[#All],3,FALSE)</f>
        <v>North</v>
      </c>
      <c r="V1738" t="str">
        <f>VLOOKUP(Table7[[#This Row],[Store_ID]],Table5[#All],4,FALSE)</f>
        <v>Bensonhaven</v>
      </c>
      <c r="W1738" t="str">
        <f>VLOOKUP(Table7[[#This Row],[Store_ID]],Table5[#All],5,FALSE)</f>
        <v>Flagship</v>
      </c>
      <c r="X1738">
        <v>3</v>
      </c>
      <c r="Y1738">
        <v>849.77</v>
      </c>
      <c r="Z1738">
        <v>0.12</v>
      </c>
      <c r="AA1738" t="s">
        <v>1826</v>
      </c>
      <c r="AB1738">
        <v>2243.3928000000001</v>
      </c>
    </row>
    <row r="1739" spans="1:28" x14ac:dyDescent="0.25">
      <c r="A1739" t="s">
        <v>3563</v>
      </c>
      <c r="B1739" s="2">
        <v>45314</v>
      </c>
      <c r="C1739" t="s">
        <v>1080</v>
      </c>
      <c r="D1739" t="str">
        <f>VLOOKUP(Table7[[#This Row],[Customer_ID]],Table1[#All],2,FALSE)</f>
        <v>Evelyn Brown</v>
      </c>
      <c r="E1739">
        <f t="shared" si="82"/>
        <v>23</v>
      </c>
      <c r="F1739">
        <f t="shared" si="83"/>
        <v>1</v>
      </c>
      <c r="G1739">
        <f t="shared" si="84"/>
        <v>2024</v>
      </c>
      <c r="H1739">
        <f>VLOOKUP(Table7[[#This Row],[Customer_ID]],Table1[#All],3,FALSE)</f>
        <v>39</v>
      </c>
      <c r="I1739" t="str">
        <f>VLOOKUP(Table7[[#This Row],[Customer_ID]],Table1[#All],4,FALSE)</f>
        <v>Male</v>
      </c>
      <c r="J1739" t="str">
        <f>VLOOKUP(Table7[[#This Row],[Customer_ID]],Table1[#All],5,FALSE)</f>
        <v>West Victoriaborough</v>
      </c>
      <c r="K1739" t="str">
        <f>VLOOKUP(Table7[[#This Row],[Customer_ID]],Table1[#All],6,FALSE)</f>
        <v>New Mexico</v>
      </c>
      <c r="L1739" t="str">
        <f>VLOOKUP(Table7[[#This Row],[Customer_ID]],Table1[#All],7,FALSE)</f>
        <v>USA</v>
      </c>
      <c r="M1739" t="str">
        <f>VLOOKUP(Table7[[#This Row],[Customer_ID]],Table1[#All],8,FALSE)</f>
        <v>Gold</v>
      </c>
      <c r="N1739" t="s">
        <v>1668</v>
      </c>
      <c r="O1739" t="str">
        <f>VLOOKUP(Table7[[#This Row],[Product_ID]],Table4_2[#All],3,FALSE)</f>
        <v>Beauty</v>
      </c>
      <c r="P1739" t="str">
        <f>VLOOKUP(Table7[[#This Row],[Product_ID]],Table4_2[#All],4,FALSE)</f>
        <v>Fragrance</v>
      </c>
      <c r="Q1739">
        <f>VLOOKUP(Table7[[#This Row],[Product_ID]],Table4_2[#All],5,FALSE)</f>
        <v>482.75</v>
      </c>
      <c r="R1739">
        <f>VLOOKUP(Table7[[#This Row],[Product_ID]],Table4_2[#All],6,FALSE)</f>
        <v>444</v>
      </c>
      <c r="S1739" t="s">
        <v>1769</v>
      </c>
      <c r="T1739" t="str">
        <f>VLOOKUP(Table7[[#This Row],[Store_ID]],Table5[#All],2,FALSE)</f>
        <v>Alexander Group</v>
      </c>
      <c r="U1739" t="str">
        <f>VLOOKUP(Table7[[#This Row],[Store_ID]],Table5[#All],3,FALSE)</f>
        <v>South</v>
      </c>
      <c r="V1739" t="str">
        <f>VLOOKUP(Table7[[#This Row],[Store_ID]],Table5[#All],4,FALSE)</f>
        <v>Port Sharon</v>
      </c>
      <c r="W1739" t="str">
        <f>VLOOKUP(Table7[[#This Row],[Store_ID]],Table5[#All],5,FALSE)</f>
        <v>Online</v>
      </c>
      <c r="X1739">
        <v>1</v>
      </c>
      <c r="Y1739">
        <v>88.78</v>
      </c>
      <c r="Z1739">
        <v>0.18</v>
      </c>
      <c r="AA1739" t="s">
        <v>1824</v>
      </c>
      <c r="AB1739">
        <v>72.799600000000012</v>
      </c>
    </row>
    <row r="1740" spans="1:28" x14ac:dyDescent="0.25">
      <c r="A1740" t="s">
        <v>3564</v>
      </c>
      <c r="B1740" s="2">
        <v>45526</v>
      </c>
      <c r="C1740" t="s">
        <v>628</v>
      </c>
      <c r="D1740" t="str">
        <f>VLOOKUP(Table7[[#This Row],[Customer_ID]],Table1[#All],2,FALSE)</f>
        <v>Todd Poole</v>
      </c>
      <c r="E1740">
        <f t="shared" si="82"/>
        <v>22</v>
      </c>
      <c r="F1740">
        <f t="shared" si="83"/>
        <v>8</v>
      </c>
      <c r="G1740">
        <f t="shared" si="84"/>
        <v>2024</v>
      </c>
      <c r="H1740">
        <f>VLOOKUP(Table7[[#This Row],[Customer_ID]],Table1[#All],3,FALSE)</f>
        <v>29</v>
      </c>
      <c r="I1740" t="str">
        <f>VLOOKUP(Table7[[#This Row],[Customer_ID]],Table1[#All],4,FALSE)</f>
        <v>Female</v>
      </c>
      <c r="J1740" t="str">
        <f>VLOOKUP(Table7[[#This Row],[Customer_ID]],Table1[#All],5,FALSE)</f>
        <v>Johnsonshire</v>
      </c>
      <c r="K1740" t="str">
        <f>VLOOKUP(Table7[[#This Row],[Customer_ID]],Table1[#All],6,FALSE)</f>
        <v>Ohio</v>
      </c>
      <c r="L1740" t="str">
        <f>VLOOKUP(Table7[[#This Row],[Customer_ID]],Table1[#All],7,FALSE)</f>
        <v>USA</v>
      </c>
      <c r="M1740" t="str">
        <f>VLOOKUP(Table7[[#This Row],[Customer_ID]],Table1[#All],8,FALSE)</f>
        <v>Bronze</v>
      </c>
      <c r="N1740" t="s">
        <v>1704</v>
      </c>
      <c r="O1740" t="str">
        <f>VLOOKUP(Table7[[#This Row],[Product_ID]],Table4_2[#All],3,FALSE)</f>
        <v>Home</v>
      </c>
      <c r="P1740" t="str">
        <f>VLOOKUP(Table7[[#This Row],[Product_ID]],Table4_2[#All],4,FALSE)</f>
        <v>Decor</v>
      </c>
      <c r="Q1740">
        <f>VLOOKUP(Table7[[#This Row],[Product_ID]],Table4_2[#All],5,FALSE)</f>
        <v>325.26</v>
      </c>
      <c r="R1740">
        <f>VLOOKUP(Table7[[#This Row],[Product_ID]],Table4_2[#All],6,FALSE)</f>
        <v>400</v>
      </c>
      <c r="S1740" t="s">
        <v>1769</v>
      </c>
      <c r="T1740" t="str">
        <f>VLOOKUP(Table7[[#This Row],[Store_ID]],Table5[#All],2,FALSE)</f>
        <v>Alexander Group</v>
      </c>
      <c r="U1740" t="str">
        <f>VLOOKUP(Table7[[#This Row],[Store_ID]],Table5[#All],3,FALSE)</f>
        <v>South</v>
      </c>
      <c r="V1740" t="str">
        <f>VLOOKUP(Table7[[#This Row],[Store_ID]],Table5[#All],4,FALSE)</f>
        <v>Port Sharon</v>
      </c>
      <c r="W1740" t="str">
        <f>VLOOKUP(Table7[[#This Row],[Store_ID]],Table5[#All],5,FALSE)</f>
        <v>Online</v>
      </c>
      <c r="X1740">
        <v>4</v>
      </c>
      <c r="Y1740">
        <v>507.22</v>
      </c>
      <c r="Z1740">
        <v>0.14000000000000001</v>
      </c>
      <c r="AA1740" t="s">
        <v>1826</v>
      </c>
      <c r="AB1740">
        <v>1744.8368</v>
      </c>
    </row>
    <row r="1741" spans="1:28" x14ac:dyDescent="0.25">
      <c r="A1741" t="s">
        <v>3565</v>
      </c>
      <c r="B1741" s="2">
        <v>45887</v>
      </c>
      <c r="C1741" t="s">
        <v>996</v>
      </c>
      <c r="D1741" t="str">
        <f>VLOOKUP(Table7[[#This Row],[Customer_ID]],Table1[#All],2,FALSE)</f>
        <v>Robert House</v>
      </c>
      <c r="E1741">
        <f t="shared" si="82"/>
        <v>18</v>
      </c>
      <c r="F1741">
        <f t="shared" si="83"/>
        <v>8</v>
      </c>
      <c r="G1741">
        <f t="shared" si="84"/>
        <v>2025</v>
      </c>
      <c r="H1741">
        <f>VLOOKUP(Table7[[#This Row],[Customer_ID]],Table1[#All],3,FALSE)</f>
        <v>34</v>
      </c>
      <c r="I1741" t="str">
        <f>VLOOKUP(Table7[[#This Row],[Customer_ID]],Table1[#All],4,FALSE)</f>
        <v>Male</v>
      </c>
      <c r="J1741" t="str">
        <f>VLOOKUP(Table7[[#This Row],[Customer_ID]],Table1[#All],5,FALSE)</f>
        <v>Lake James</v>
      </c>
      <c r="K1741" t="str">
        <f>VLOOKUP(Table7[[#This Row],[Customer_ID]],Table1[#All],6,FALSE)</f>
        <v>Maryland</v>
      </c>
      <c r="L1741" t="str">
        <f>VLOOKUP(Table7[[#This Row],[Customer_ID]],Table1[#All],7,FALSE)</f>
        <v>USA</v>
      </c>
      <c r="M1741" t="str">
        <f>VLOOKUP(Table7[[#This Row],[Customer_ID]],Table1[#All],8,FALSE)</f>
        <v>Gold</v>
      </c>
      <c r="N1741" t="s">
        <v>1740</v>
      </c>
      <c r="O1741" t="str">
        <f>VLOOKUP(Table7[[#This Row],[Product_ID]],Table4_2[#All],3,FALSE)</f>
        <v>Clothing</v>
      </c>
      <c r="P1741" t="str">
        <f>VLOOKUP(Table7[[#This Row],[Product_ID]],Table4_2[#All],4,FALSE)</f>
        <v>Outerwear</v>
      </c>
      <c r="Q1741">
        <f>VLOOKUP(Table7[[#This Row],[Product_ID]],Table4_2[#All],5,FALSE)</f>
        <v>358.47</v>
      </c>
      <c r="R1741">
        <f>VLOOKUP(Table7[[#This Row],[Product_ID]],Table4_2[#All],6,FALSE)</f>
        <v>143</v>
      </c>
      <c r="S1741" t="s">
        <v>1752</v>
      </c>
      <c r="T1741" t="str">
        <f>VLOOKUP(Table7[[#This Row],[Store_ID]],Table5[#All],2,FALSE)</f>
        <v>Rivera-Warner</v>
      </c>
      <c r="U1741" t="str">
        <f>VLOOKUP(Table7[[#This Row],[Store_ID]],Table5[#All],3,FALSE)</f>
        <v>East</v>
      </c>
      <c r="V1741" t="str">
        <f>VLOOKUP(Table7[[#This Row],[Store_ID]],Table5[#All],4,FALSE)</f>
        <v>Washingtonfurt</v>
      </c>
      <c r="W1741" t="str">
        <f>VLOOKUP(Table7[[#This Row],[Store_ID]],Table5[#All],5,FALSE)</f>
        <v>Flagship</v>
      </c>
      <c r="X1741">
        <v>3</v>
      </c>
      <c r="Y1741">
        <v>330.98</v>
      </c>
      <c r="Z1741">
        <v>0.11</v>
      </c>
      <c r="AA1741" t="s">
        <v>1824</v>
      </c>
      <c r="AB1741">
        <v>883.71660000000008</v>
      </c>
    </row>
    <row r="1742" spans="1:28" x14ac:dyDescent="0.25">
      <c r="A1742" t="s">
        <v>3566</v>
      </c>
      <c r="B1742" s="2">
        <v>45562</v>
      </c>
      <c r="C1742" t="s">
        <v>195</v>
      </c>
      <c r="D1742" t="str">
        <f>VLOOKUP(Table7[[#This Row],[Customer_ID]],Table1[#All],2,FALSE)</f>
        <v>Sarah Rodgers</v>
      </c>
      <c r="E1742">
        <f t="shared" si="82"/>
        <v>27</v>
      </c>
      <c r="F1742">
        <f t="shared" si="83"/>
        <v>9</v>
      </c>
      <c r="G1742">
        <f t="shared" si="84"/>
        <v>2024</v>
      </c>
      <c r="H1742">
        <f>VLOOKUP(Table7[[#This Row],[Customer_ID]],Table1[#All],3,FALSE)</f>
        <v>23</v>
      </c>
      <c r="I1742" t="str">
        <f>VLOOKUP(Table7[[#This Row],[Customer_ID]],Table1[#All],4,FALSE)</f>
        <v>Female</v>
      </c>
      <c r="J1742" t="str">
        <f>VLOOKUP(Table7[[#This Row],[Customer_ID]],Table1[#All],5,FALSE)</f>
        <v>New Julia</v>
      </c>
      <c r="K1742" t="str">
        <f>VLOOKUP(Table7[[#This Row],[Customer_ID]],Table1[#All],6,FALSE)</f>
        <v>West Virginia</v>
      </c>
      <c r="L1742" t="str">
        <f>VLOOKUP(Table7[[#This Row],[Customer_ID]],Table1[#All],7,FALSE)</f>
        <v>USA</v>
      </c>
      <c r="M1742" t="str">
        <f>VLOOKUP(Table7[[#This Row],[Customer_ID]],Table1[#All],8,FALSE)</f>
        <v>Gold</v>
      </c>
      <c r="N1742" t="s">
        <v>1622</v>
      </c>
      <c r="O1742" t="str">
        <f>VLOOKUP(Table7[[#This Row],[Product_ID]],Table4_2[#All],3,FALSE)</f>
        <v>Clothing</v>
      </c>
      <c r="P1742" t="str">
        <f>VLOOKUP(Table7[[#This Row],[Product_ID]],Table4_2[#All],4,FALSE)</f>
        <v>Footwear</v>
      </c>
      <c r="Q1742">
        <f>VLOOKUP(Table7[[#This Row],[Product_ID]],Table4_2[#All],5,FALSE)</f>
        <v>353.47</v>
      </c>
      <c r="R1742">
        <f>VLOOKUP(Table7[[#This Row],[Product_ID]],Table4_2[#All],6,FALSE)</f>
        <v>214</v>
      </c>
      <c r="S1742" t="s">
        <v>1813</v>
      </c>
      <c r="T1742" t="str">
        <f>VLOOKUP(Table7[[#This Row],[Store_ID]],Table5[#All],2,FALSE)</f>
        <v>Mann-Austin</v>
      </c>
      <c r="U1742" t="str">
        <f>VLOOKUP(Table7[[#This Row],[Store_ID]],Table5[#All],3,FALSE)</f>
        <v>East</v>
      </c>
      <c r="V1742" t="str">
        <f>VLOOKUP(Table7[[#This Row],[Store_ID]],Table5[#All],4,FALSE)</f>
        <v>Vasquezborough</v>
      </c>
      <c r="W1742" t="str">
        <f>VLOOKUP(Table7[[#This Row],[Store_ID]],Table5[#All],5,FALSE)</f>
        <v>Online</v>
      </c>
      <c r="X1742">
        <v>4</v>
      </c>
      <c r="Y1742">
        <v>442.87</v>
      </c>
      <c r="Z1742">
        <v>0.08</v>
      </c>
      <c r="AA1742" t="s">
        <v>1824</v>
      </c>
      <c r="AB1742">
        <v>1629.7616</v>
      </c>
    </row>
    <row r="1743" spans="1:28" x14ac:dyDescent="0.25">
      <c r="A1743" t="s">
        <v>3567</v>
      </c>
      <c r="B1743" s="2">
        <v>45880</v>
      </c>
      <c r="C1743" t="s">
        <v>48</v>
      </c>
      <c r="D1743" t="str">
        <f>VLOOKUP(Table7[[#This Row],[Customer_ID]],Table1[#All],2,FALSE)</f>
        <v>Ms. Maria Leach</v>
      </c>
      <c r="E1743">
        <f t="shared" si="82"/>
        <v>11</v>
      </c>
      <c r="F1743">
        <f t="shared" si="83"/>
        <v>8</v>
      </c>
      <c r="G1743">
        <f t="shared" si="84"/>
        <v>2025</v>
      </c>
      <c r="H1743">
        <f>VLOOKUP(Table7[[#This Row],[Customer_ID]],Table1[#All],3,FALSE)</f>
        <v>64</v>
      </c>
      <c r="I1743" t="str">
        <f>VLOOKUP(Table7[[#This Row],[Customer_ID]],Table1[#All],4,FALSE)</f>
        <v>Male</v>
      </c>
      <c r="J1743" t="str">
        <f>VLOOKUP(Table7[[#This Row],[Customer_ID]],Table1[#All],5,FALSE)</f>
        <v>Melissashire</v>
      </c>
      <c r="K1743" t="str">
        <f>VLOOKUP(Table7[[#This Row],[Customer_ID]],Table1[#All],6,FALSE)</f>
        <v>Pennsylvania</v>
      </c>
      <c r="L1743" t="str">
        <f>VLOOKUP(Table7[[#This Row],[Customer_ID]],Table1[#All],7,FALSE)</f>
        <v>USA</v>
      </c>
      <c r="M1743" t="str">
        <f>VLOOKUP(Table7[[#This Row],[Customer_ID]],Table1[#All],8,FALSE)</f>
        <v>Platinum</v>
      </c>
      <c r="N1743" t="s">
        <v>1740</v>
      </c>
      <c r="O1743" t="str">
        <f>VLOOKUP(Table7[[#This Row],[Product_ID]],Table4_2[#All],3,FALSE)</f>
        <v>Clothing</v>
      </c>
      <c r="P1743" t="str">
        <f>VLOOKUP(Table7[[#This Row],[Product_ID]],Table4_2[#All],4,FALSE)</f>
        <v>Outerwear</v>
      </c>
      <c r="Q1743">
        <f>VLOOKUP(Table7[[#This Row],[Product_ID]],Table4_2[#All],5,FALSE)</f>
        <v>358.47</v>
      </c>
      <c r="R1743">
        <f>VLOOKUP(Table7[[#This Row],[Product_ID]],Table4_2[#All],6,FALSE)</f>
        <v>143</v>
      </c>
      <c r="S1743" t="s">
        <v>1761</v>
      </c>
      <c r="T1743" t="str">
        <f>VLOOKUP(Table7[[#This Row],[Store_ID]],Table5[#All],2,FALSE)</f>
        <v>Black-Horn</v>
      </c>
      <c r="U1743" t="str">
        <f>VLOOKUP(Table7[[#This Row],[Store_ID]],Table5[#All],3,FALSE)</f>
        <v>South</v>
      </c>
      <c r="V1743" t="str">
        <f>VLOOKUP(Table7[[#This Row],[Store_ID]],Table5[#All],4,FALSE)</f>
        <v>North Nancyview</v>
      </c>
      <c r="W1743" t="str">
        <f>VLOOKUP(Table7[[#This Row],[Store_ID]],Table5[#All],5,FALSE)</f>
        <v>Outlet</v>
      </c>
      <c r="X1743">
        <v>2</v>
      </c>
      <c r="Y1743">
        <v>939.66</v>
      </c>
      <c r="Z1743">
        <v>0.14000000000000001</v>
      </c>
      <c r="AA1743" t="s">
        <v>1826</v>
      </c>
      <c r="AB1743">
        <v>1616.2152000000001</v>
      </c>
    </row>
    <row r="1744" spans="1:28" x14ac:dyDescent="0.25">
      <c r="A1744" t="s">
        <v>3568</v>
      </c>
      <c r="B1744" s="2">
        <v>45556</v>
      </c>
      <c r="C1744" t="s">
        <v>929</v>
      </c>
      <c r="D1744" t="str">
        <f>VLOOKUP(Table7[[#This Row],[Customer_ID]],Table1[#All],2,FALSE)</f>
        <v>Gloria Taylor</v>
      </c>
      <c r="E1744">
        <f t="shared" si="82"/>
        <v>21</v>
      </c>
      <c r="F1744">
        <f t="shared" si="83"/>
        <v>9</v>
      </c>
      <c r="G1744">
        <f t="shared" si="84"/>
        <v>2024</v>
      </c>
      <c r="H1744">
        <f>VLOOKUP(Table7[[#This Row],[Customer_ID]],Table1[#All],3,FALSE)</f>
        <v>56</v>
      </c>
      <c r="I1744" t="str">
        <f>VLOOKUP(Table7[[#This Row],[Customer_ID]],Table1[#All],4,FALSE)</f>
        <v>Female</v>
      </c>
      <c r="J1744" t="str">
        <f>VLOOKUP(Table7[[#This Row],[Customer_ID]],Table1[#All],5,FALSE)</f>
        <v>North Daniel</v>
      </c>
      <c r="K1744" t="str">
        <f>VLOOKUP(Table7[[#This Row],[Customer_ID]],Table1[#All],6,FALSE)</f>
        <v>Louisiana</v>
      </c>
      <c r="L1744" t="str">
        <f>VLOOKUP(Table7[[#This Row],[Customer_ID]],Table1[#All],7,FALSE)</f>
        <v>USA</v>
      </c>
      <c r="M1744" t="str">
        <f>VLOOKUP(Table7[[#This Row],[Customer_ID]],Table1[#All],8,FALSE)</f>
        <v>Platinum</v>
      </c>
      <c r="N1744" t="s">
        <v>1694</v>
      </c>
      <c r="O1744" t="str">
        <f>VLOOKUP(Table7[[#This Row],[Product_ID]],Table4_2[#All],3,FALSE)</f>
        <v>Sports</v>
      </c>
      <c r="P1744" t="str">
        <f>VLOOKUP(Table7[[#This Row],[Product_ID]],Table4_2[#All],4,FALSE)</f>
        <v>Team Sports</v>
      </c>
      <c r="Q1744">
        <f>VLOOKUP(Table7[[#This Row],[Product_ID]],Table4_2[#All],5,FALSE)</f>
        <v>107.06</v>
      </c>
      <c r="R1744">
        <f>VLOOKUP(Table7[[#This Row],[Product_ID]],Table4_2[#All],6,FALSE)</f>
        <v>359</v>
      </c>
      <c r="S1744" t="s">
        <v>1766</v>
      </c>
      <c r="T1744" t="str">
        <f>VLOOKUP(Table7[[#This Row],[Store_ID]],Table5[#All],2,FALSE)</f>
        <v>Johnson-Wright</v>
      </c>
      <c r="U1744" t="str">
        <f>VLOOKUP(Table7[[#This Row],[Store_ID]],Table5[#All],3,FALSE)</f>
        <v>North</v>
      </c>
      <c r="V1744" t="str">
        <f>VLOOKUP(Table7[[#This Row],[Store_ID]],Table5[#All],4,FALSE)</f>
        <v>Hoodberg</v>
      </c>
      <c r="W1744" t="str">
        <f>VLOOKUP(Table7[[#This Row],[Store_ID]],Table5[#All],5,FALSE)</f>
        <v>Outlet</v>
      </c>
      <c r="X1744">
        <v>1</v>
      </c>
      <c r="Y1744">
        <v>24.13</v>
      </c>
      <c r="Z1744">
        <v>0</v>
      </c>
      <c r="AA1744" t="s">
        <v>1824</v>
      </c>
      <c r="AB1744">
        <v>24.13</v>
      </c>
    </row>
    <row r="1745" spans="1:28" x14ac:dyDescent="0.25">
      <c r="A1745" t="s">
        <v>3569</v>
      </c>
      <c r="B1745" s="2">
        <v>45355</v>
      </c>
      <c r="C1745" t="s">
        <v>1139</v>
      </c>
      <c r="D1745" t="str">
        <f>VLOOKUP(Table7[[#This Row],[Customer_ID]],Table1[#All],2,FALSE)</f>
        <v>Chloe Aguilar</v>
      </c>
      <c r="E1745">
        <f t="shared" si="82"/>
        <v>4</v>
      </c>
      <c r="F1745">
        <f t="shared" si="83"/>
        <v>3</v>
      </c>
      <c r="G1745">
        <f t="shared" si="84"/>
        <v>2024</v>
      </c>
      <c r="H1745">
        <f>VLOOKUP(Table7[[#This Row],[Customer_ID]],Table1[#All],3,FALSE)</f>
        <v>58</v>
      </c>
      <c r="I1745" t="str">
        <f>VLOOKUP(Table7[[#This Row],[Customer_ID]],Table1[#All],4,FALSE)</f>
        <v>Male</v>
      </c>
      <c r="J1745" t="str">
        <f>VLOOKUP(Table7[[#This Row],[Customer_ID]],Table1[#All],5,FALSE)</f>
        <v>Lake Johnside</v>
      </c>
      <c r="K1745" t="str">
        <f>VLOOKUP(Table7[[#This Row],[Customer_ID]],Table1[#All],6,FALSE)</f>
        <v>Arizona</v>
      </c>
      <c r="L1745" t="str">
        <f>VLOOKUP(Table7[[#This Row],[Customer_ID]],Table1[#All],7,FALSE)</f>
        <v>USA</v>
      </c>
      <c r="M1745" t="str">
        <f>VLOOKUP(Table7[[#This Row],[Customer_ID]],Table1[#All],8,FALSE)</f>
        <v>Bronze</v>
      </c>
      <c r="N1745" t="s">
        <v>1630</v>
      </c>
      <c r="O1745" t="str">
        <f>VLOOKUP(Table7[[#This Row],[Product_ID]],Table4_2[#All],3,FALSE)</f>
        <v>Sports</v>
      </c>
      <c r="P1745" t="str">
        <f>VLOOKUP(Table7[[#This Row],[Product_ID]],Table4_2[#All],4,FALSE)</f>
        <v>Fitness</v>
      </c>
      <c r="Q1745">
        <f>VLOOKUP(Table7[[#This Row],[Product_ID]],Table4_2[#All],5,FALSE)</f>
        <v>313.26</v>
      </c>
      <c r="R1745">
        <f>VLOOKUP(Table7[[#This Row],[Product_ID]],Table4_2[#All],6,FALSE)</f>
        <v>369</v>
      </c>
      <c r="S1745" t="s">
        <v>1766</v>
      </c>
      <c r="T1745" t="str">
        <f>VLOOKUP(Table7[[#This Row],[Store_ID]],Table5[#All],2,FALSE)</f>
        <v>Johnson-Wright</v>
      </c>
      <c r="U1745" t="str">
        <f>VLOOKUP(Table7[[#This Row],[Store_ID]],Table5[#All],3,FALSE)</f>
        <v>North</v>
      </c>
      <c r="V1745" t="str">
        <f>VLOOKUP(Table7[[#This Row],[Store_ID]],Table5[#All],4,FALSE)</f>
        <v>Hoodberg</v>
      </c>
      <c r="W1745" t="str">
        <f>VLOOKUP(Table7[[#This Row],[Store_ID]],Table5[#All],5,FALSE)</f>
        <v>Outlet</v>
      </c>
      <c r="X1745">
        <v>3</v>
      </c>
      <c r="Y1745">
        <v>239.54</v>
      </c>
      <c r="Z1745">
        <v>0.28999999999999998</v>
      </c>
      <c r="AA1745" t="s">
        <v>1829</v>
      </c>
      <c r="AB1745">
        <v>510.22019999999998</v>
      </c>
    </row>
    <row r="1746" spans="1:28" x14ac:dyDescent="0.25">
      <c r="A1746" t="s">
        <v>3570</v>
      </c>
      <c r="B1746" s="2">
        <v>45244</v>
      </c>
      <c r="C1746" t="s">
        <v>1484</v>
      </c>
      <c r="D1746" t="str">
        <f>VLOOKUP(Table7[[#This Row],[Customer_ID]],Table1[#All],2,FALSE)</f>
        <v>Sheri Joyce</v>
      </c>
      <c r="E1746">
        <f t="shared" si="82"/>
        <v>14</v>
      </c>
      <c r="F1746">
        <f t="shared" si="83"/>
        <v>11</v>
      </c>
      <c r="G1746">
        <f t="shared" si="84"/>
        <v>2023</v>
      </c>
      <c r="H1746">
        <f>VLOOKUP(Table7[[#This Row],[Customer_ID]],Table1[#All],3,FALSE)</f>
        <v>26</v>
      </c>
      <c r="I1746" t="str">
        <f>VLOOKUP(Table7[[#This Row],[Customer_ID]],Table1[#All],4,FALSE)</f>
        <v>Male</v>
      </c>
      <c r="J1746" t="str">
        <f>VLOOKUP(Table7[[#This Row],[Customer_ID]],Table1[#All],5,FALSE)</f>
        <v>West Tylerfort</v>
      </c>
      <c r="K1746" t="str">
        <f>VLOOKUP(Table7[[#This Row],[Customer_ID]],Table1[#All],6,FALSE)</f>
        <v>Kentucky</v>
      </c>
      <c r="L1746" t="str">
        <f>VLOOKUP(Table7[[#This Row],[Customer_ID]],Table1[#All],7,FALSE)</f>
        <v>USA</v>
      </c>
      <c r="M1746" t="str">
        <f>VLOOKUP(Table7[[#This Row],[Customer_ID]],Table1[#All],8,FALSE)</f>
        <v>Platinum</v>
      </c>
      <c r="N1746" t="s">
        <v>1640</v>
      </c>
      <c r="O1746" t="str">
        <f>VLOOKUP(Table7[[#This Row],[Product_ID]],Table4_2[#All],3,FALSE)</f>
        <v>Clothing</v>
      </c>
      <c r="P1746" t="str">
        <f>VLOOKUP(Table7[[#This Row],[Product_ID]],Table4_2[#All],4,FALSE)</f>
        <v>Outerwear</v>
      </c>
      <c r="Q1746">
        <f>VLOOKUP(Table7[[#This Row],[Product_ID]],Table4_2[#All],5,FALSE)</f>
        <v>167.34</v>
      </c>
      <c r="R1746">
        <f>VLOOKUP(Table7[[#This Row],[Product_ID]],Table4_2[#All],6,FALSE)</f>
        <v>296</v>
      </c>
      <c r="S1746" t="s">
        <v>1799</v>
      </c>
      <c r="T1746" t="str">
        <f>VLOOKUP(Table7[[#This Row],[Store_ID]],Table5[#All],2,FALSE)</f>
        <v>Mcdonald Inc</v>
      </c>
      <c r="U1746" t="str">
        <f>VLOOKUP(Table7[[#This Row],[Store_ID]],Table5[#All],3,FALSE)</f>
        <v>South</v>
      </c>
      <c r="V1746" t="str">
        <f>VLOOKUP(Table7[[#This Row],[Store_ID]],Table5[#All],4,FALSE)</f>
        <v>Christopherland</v>
      </c>
      <c r="W1746" t="str">
        <f>VLOOKUP(Table7[[#This Row],[Store_ID]],Table5[#All],5,FALSE)</f>
        <v>Outlet</v>
      </c>
      <c r="X1746">
        <v>1</v>
      </c>
      <c r="Y1746">
        <v>588.53</v>
      </c>
      <c r="Z1746">
        <v>0.1</v>
      </c>
      <c r="AA1746" t="s">
        <v>1824</v>
      </c>
      <c r="AB1746">
        <v>529.67700000000002</v>
      </c>
    </row>
    <row r="1747" spans="1:28" x14ac:dyDescent="0.25">
      <c r="A1747" t="s">
        <v>3571</v>
      </c>
      <c r="B1747" s="2">
        <v>45863</v>
      </c>
      <c r="C1747" t="s">
        <v>914</v>
      </c>
      <c r="D1747" t="str">
        <f>VLOOKUP(Table7[[#This Row],[Customer_ID]],Table1[#All],2,FALSE)</f>
        <v>Misty Ferguson</v>
      </c>
      <c r="E1747">
        <f t="shared" si="82"/>
        <v>25</v>
      </c>
      <c r="F1747">
        <f t="shared" si="83"/>
        <v>7</v>
      </c>
      <c r="G1747">
        <f t="shared" si="84"/>
        <v>2025</v>
      </c>
      <c r="H1747">
        <f>VLOOKUP(Table7[[#This Row],[Customer_ID]],Table1[#All],3,FALSE)</f>
        <v>58</v>
      </c>
      <c r="I1747" t="str">
        <f>VLOOKUP(Table7[[#This Row],[Customer_ID]],Table1[#All],4,FALSE)</f>
        <v>Male</v>
      </c>
      <c r="J1747" t="str">
        <f>VLOOKUP(Table7[[#This Row],[Customer_ID]],Table1[#All],5,FALSE)</f>
        <v>North Joseside</v>
      </c>
      <c r="K1747" t="str">
        <f>VLOOKUP(Table7[[#This Row],[Customer_ID]],Table1[#All],6,FALSE)</f>
        <v>Connecticut</v>
      </c>
      <c r="L1747" t="str">
        <f>VLOOKUP(Table7[[#This Row],[Customer_ID]],Table1[#All],7,FALSE)</f>
        <v>USA</v>
      </c>
      <c r="M1747" t="str">
        <f>VLOOKUP(Table7[[#This Row],[Customer_ID]],Table1[#All],8,FALSE)</f>
        <v>Gold</v>
      </c>
      <c r="N1747" t="s">
        <v>1668</v>
      </c>
      <c r="O1747" t="str">
        <f>VLOOKUP(Table7[[#This Row],[Product_ID]],Table4_2[#All],3,FALSE)</f>
        <v>Beauty</v>
      </c>
      <c r="P1747" t="str">
        <f>VLOOKUP(Table7[[#This Row],[Product_ID]],Table4_2[#All],4,FALSE)</f>
        <v>Fragrance</v>
      </c>
      <c r="Q1747">
        <f>VLOOKUP(Table7[[#This Row],[Product_ID]],Table4_2[#All],5,FALSE)</f>
        <v>482.75</v>
      </c>
      <c r="R1747">
        <f>VLOOKUP(Table7[[#This Row],[Product_ID]],Table4_2[#All],6,FALSE)</f>
        <v>444</v>
      </c>
      <c r="S1747" t="s">
        <v>1801</v>
      </c>
      <c r="T1747" t="str">
        <f>VLOOKUP(Table7[[#This Row],[Store_ID]],Table5[#All],2,FALSE)</f>
        <v>Shelton PLC</v>
      </c>
      <c r="U1747" t="str">
        <f>VLOOKUP(Table7[[#This Row],[Store_ID]],Table5[#All],3,FALSE)</f>
        <v>North</v>
      </c>
      <c r="V1747" t="str">
        <f>VLOOKUP(Table7[[#This Row],[Store_ID]],Table5[#All],4,FALSE)</f>
        <v>East Jenniferstad</v>
      </c>
      <c r="W1747" t="str">
        <f>VLOOKUP(Table7[[#This Row],[Store_ID]],Table5[#All],5,FALSE)</f>
        <v>Flagship</v>
      </c>
      <c r="X1747">
        <v>1</v>
      </c>
      <c r="Y1747">
        <v>145.96</v>
      </c>
      <c r="Z1747">
        <v>0.3</v>
      </c>
      <c r="AA1747" t="s">
        <v>1824</v>
      </c>
      <c r="AB1747">
        <v>102.172</v>
      </c>
    </row>
    <row r="1748" spans="1:28" x14ac:dyDescent="0.25">
      <c r="A1748" t="s">
        <v>3572</v>
      </c>
      <c r="B1748" s="2">
        <v>45573</v>
      </c>
      <c r="C1748" t="s">
        <v>360</v>
      </c>
      <c r="D1748" t="str">
        <f>VLOOKUP(Table7[[#This Row],[Customer_ID]],Table1[#All],2,FALSE)</f>
        <v>Colleen Maynard</v>
      </c>
      <c r="E1748">
        <f t="shared" si="82"/>
        <v>8</v>
      </c>
      <c r="F1748">
        <f t="shared" si="83"/>
        <v>10</v>
      </c>
      <c r="G1748">
        <f t="shared" si="84"/>
        <v>2024</v>
      </c>
      <c r="H1748">
        <f>VLOOKUP(Table7[[#This Row],[Customer_ID]],Table1[#All],3,FALSE)</f>
        <v>29</v>
      </c>
      <c r="I1748" t="str">
        <f>VLOOKUP(Table7[[#This Row],[Customer_ID]],Table1[#All],4,FALSE)</f>
        <v>Male</v>
      </c>
      <c r="J1748" t="str">
        <f>VLOOKUP(Table7[[#This Row],[Customer_ID]],Table1[#All],5,FALSE)</f>
        <v>Singletonmouth</v>
      </c>
      <c r="K1748" t="str">
        <f>VLOOKUP(Table7[[#This Row],[Customer_ID]],Table1[#All],6,FALSE)</f>
        <v>Utah</v>
      </c>
      <c r="L1748" t="str">
        <f>VLOOKUP(Table7[[#This Row],[Customer_ID]],Table1[#All],7,FALSE)</f>
        <v>USA</v>
      </c>
      <c r="M1748" t="str">
        <f>VLOOKUP(Table7[[#This Row],[Customer_ID]],Table1[#All],8,FALSE)</f>
        <v>Gold</v>
      </c>
      <c r="N1748" t="s">
        <v>1688</v>
      </c>
      <c r="O1748" t="str">
        <f>VLOOKUP(Table7[[#This Row],[Product_ID]],Table4_2[#All],3,FALSE)</f>
        <v>Home</v>
      </c>
      <c r="P1748" t="str">
        <f>VLOOKUP(Table7[[#This Row],[Product_ID]],Table4_2[#All],4,FALSE)</f>
        <v>Storage</v>
      </c>
      <c r="Q1748">
        <f>VLOOKUP(Table7[[#This Row],[Product_ID]],Table4_2[#All],5,FALSE)</f>
        <v>138.05000000000001</v>
      </c>
      <c r="R1748">
        <f>VLOOKUP(Table7[[#This Row],[Product_ID]],Table4_2[#All],6,FALSE)</f>
        <v>89</v>
      </c>
      <c r="S1748" t="s">
        <v>1769</v>
      </c>
      <c r="T1748" t="str">
        <f>VLOOKUP(Table7[[#This Row],[Store_ID]],Table5[#All],2,FALSE)</f>
        <v>Alexander Group</v>
      </c>
      <c r="U1748" t="str">
        <f>VLOOKUP(Table7[[#This Row],[Store_ID]],Table5[#All],3,FALSE)</f>
        <v>South</v>
      </c>
      <c r="V1748" t="str">
        <f>VLOOKUP(Table7[[#This Row],[Store_ID]],Table5[#All],4,FALSE)</f>
        <v>Port Sharon</v>
      </c>
      <c r="W1748" t="str">
        <f>VLOOKUP(Table7[[#This Row],[Store_ID]],Table5[#All],5,FALSE)</f>
        <v>Online</v>
      </c>
      <c r="X1748">
        <v>4</v>
      </c>
      <c r="Y1748">
        <v>640.91</v>
      </c>
      <c r="Z1748">
        <v>0.06</v>
      </c>
      <c r="AA1748" t="s">
        <v>1824</v>
      </c>
      <c r="AB1748">
        <v>2409.8216000000002</v>
      </c>
    </row>
    <row r="1749" spans="1:28" x14ac:dyDescent="0.25">
      <c r="A1749" t="s">
        <v>3573</v>
      </c>
      <c r="B1749" s="2">
        <v>45792</v>
      </c>
      <c r="C1749" t="s">
        <v>164</v>
      </c>
      <c r="D1749" t="str">
        <f>VLOOKUP(Table7[[#This Row],[Customer_ID]],Table1[#All],2,FALSE)</f>
        <v>William Martin</v>
      </c>
      <c r="E1749">
        <f t="shared" si="82"/>
        <v>15</v>
      </c>
      <c r="F1749">
        <f t="shared" si="83"/>
        <v>5</v>
      </c>
      <c r="G1749">
        <f t="shared" si="84"/>
        <v>2025</v>
      </c>
      <c r="H1749">
        <f>VLOOKUP(Table7[[#This Row],[Customer_ID]],Table1[#All],3,FALSE)</f>
        <v>19</v>
      </c>
      <c r="I1749" t="str">
        <f>VLOOKUP(Table7[[#This Row],[Customer_ID]],Table1[#All],4,FALSE)</f>
        <v>Male</v>
      </c>
      <c r="J1749" t="str">
        <f>VLOOKUP(Table7[[#This Row],[Customer_ID]],Table1[#All],5,FALSE)</f>
        <v>Ryanburgh</v>
      </c>
      <c r="K1749" t="str">
        <f>VLOOKUP(Table7[[#This Row],[Customer_ID]],Table1[#All],6,FALSE)</f>
        <v>Connecticut</v>
      </c>
      <c r="L1749" t="str">
        <f>VLOOKUP(Table7[[#This Row],[Customer_ID]],Table1[#All],7,FALSE)</f>
        <v>USA</v>
      </c>
      <c r="M1749" t="str">
        <f>VLOOKUP(Table7[[#This Row],[Customer_ID]],Table1[#All],8,FALSE)</f>
        <v>Platinum</v>
      </c>
      <c r="N1749" t="s">
        <v>1676</v>
      </c>
      <c r="O1749" t="str">
        <f>VLOOKUP(Table7[[#This Row],[Product_ID]],Table4_2[#All],3,FALSE)</f>
        <v>Beauty</v>
      </c>
      <c r="P1749" t="str">
        <f>VLOOKUP(Table7[[#This Row],[Product_ID]],Table4_2[#All],4,FALSE)</f>
        <v>Makeup</v>
      </c>
      <c r="Q1749">
        <f>VLOOKUP(Table7[[#This Row],[Product_ID]],Table4_2[#All],5,FALSE)</f>
        <v>299.11</v>
      </c>
      <c r="R1749">
        <f>VLOOKUP(Table7[[#This Row],[Product_ID]],Table4_2[#All],6,FALSE)</f>
        <v>118</v>
      </c>
      <c r="S1749" t="s">
        <v>1792</v>
      </c>
      <c r="T1749" t="str">
        <f>VLOOKUP(Table7[[#This Row],[Store_ID]],Table5[#All],2,FALSE)</f>
        <v>Aguirre-Keller</v>
      </c>
      <c r="U1749" t="str">
        <f>VLOOKUP(Table7[[#This Row],[Store_ID]],Table5[#All],3,FALSE)</f>
        <v>South</v>
      </c>
      <c r="V1749" t="str">
        <f>VLOOKUP(Table7[[#This Row],[Store_ID]],Table5[#All],4,FALSE)</f>
        <v>Lake Michael</v>
      </c>
      <c r="W1749" t="str">
        <f>VLOOKUP(Table7[[#This Row],[Store_ID]],Table5[#All],5,FALSE)</f>
        <v>Online</v>
      </c>
      <c r="X1749">
        <v>3</v>
      </c>
      <c r="Y1749">
        <v>773.86</v>
      </c>
      <c r="Z1749">
        <v>0.22</v>
      </c>
      <c r="AA1749" t="s">
        <v>1824</v>
      </c>
      <c r="AB1749">
        <v>1810.8324</v>
      </c>
    </row>
    <row r="1750" spans="1:28" x14ac:dyDescent="0.25">
      <c r="A1750" t="s">
        <v>3574</v>
      </c>
      <c r="B1750" s="2">
        <v>45744</v>
      </c>
      <c r="C1750" t="s">
        <v>1428</v>
      </c>
      <c r="D1750" t="str">
        <f>VLOOKUP(Table7[[#This Row],[Customer_ID]],Table1[#All],2,FALSE)</f>
        <v>Samantha Lee</v>
      </c>
      <c r="E1750">
        <f t="shared" si="82"/>
        <v>28</v>
      </c>
      <c r="F1750">
        <f t="shared" si="83"/>
        <v>3</v>
      </c>
      <c r="G1750">
        <f t="shared" si="84"/>
        <v>2025</v>
      </c>
      <c r="H1750">
        <f>VLOOKUP(Table7[[#This Row],[Customer_ID]],Table1[#All],3,FALSE)</f>
        <v>36</v>
      </c>
      <c r="I1750" t="str">
        <f>VLOOKUP(Table7[[#This Row],[Customer_ID]],Table1[#All],4,FALSE)</f>
        <v>Female</v>
      </c>
      <c r="J1750" t="str">
        <f>VLOOKUP(Table7[[#This Row],[Customer_ID]],Table1[#All],5,FALSE)</f>
        <v>Port Anthony</v>
      </c>
      <c r="K1750" t="str">
        <f>VLOOKUP(Table7[[#This Row],[Customer_ID]],Table1[#All],6,FALSE)</f>
        <v>Connecticut</v>
      </c>
      <c r="L1750" t="str">
        <f>VLOOKUP(Table7[[#This Row],[Customer_ID]],Table1[#All],7,FALSE)</f>
        <v>USA</v>
      </c>
      <c r="M1750" t="str">
        <f>VLOOKUP(Table7[[#This Row],[Customer_ID]],Table1[#All],8,FALSE)</f>
        <v>Bronze</v>
      </c>
      <c r="N1750" t="s">
        <v>1610</v>
      </c>
      <c r="O1750" t="str">
        <f>VLOOKUP(Table7[[#This Row],[Product_ID]],Table4_2[#All],3,FALSE)</f>
        <v>Sports</v>
      </c>
      <c r="P1750" t="str">
        <f>VLOOKUP(Table7[[#This Row],[Product_ID]],Table4_2[#All],4,FALSE)</f>
        <v>Team Sports</v>
      </c>
      <c r="Q1750">
        <f>VLOOKUP(Table7[[#This Row],[Product_ID]],Table4_2[#All],5,FALSE)</f>
        <v>204.39</v>
      </c>
      <c r="R1750">
        <f>VLOOKUP(Table7[[#This Row],[Product_ID]],Table4_2[#All],6,FALSE)</f>
        <v>281</v>
      </c>
      <c r="S1750" t="s">
        <v>1801</v>
      </c>
      <c r="T1750" t="str">
        <f>VLOOKUP(Table7[[#This Row],[Store_ID]],Table5[#All],2,FALSE)</f>
        <v>Shelton PLC</v>
      </c>
      <c r="U1750" t="str">
        <f>VLOOKUP(Table7[[#This Row],[Store_ID]],Table5[#All],3,FALSE)</f>
        <v>North</v>
      </c>
      <c r="V1750" t="str">
        <f>VLOOKUP(Table7[[#This Row],[Store_ID]],Table5[#All],4,FALSE)</f>
        <v>East Jenniferstad</v>
      </c>
      <c r="W1750" t="str">
        <f>VLOOKUP(Table7[[#This Row],[Store_ID]],Table5[#All],5,FALSE)</f>
        <v>Flagship</v>
      </c>
      <c r="X1750">
        <v>2</v>
      </c>
      <c r="Y1750">
        <v>31.28</v>
      </c>
      <c r="Z1750">
        <v>0.2</v>
      </c>
      <c r="AA1750" t="s">
        <v>1829</v>
      </c>
      <c r="AB1750">
        <v>50.048000000000002</v>
      </c>
    </row>
    <row r="1751" spans="1:28" x14ac:dyDescent="0.25">
      <c r="A1751" t="s">
        <v>3575</v>
      </c>
      <c r="B1751" s="2">
        <v>45842</v>
      </c>
      <c r="C1751" t="s">
        <v>1166</v>
      </c>
      <c r="D1751" t="str">
        <f>VLOOKUP(Table7[[#This Row],[Customer_ID]],Table1[#All],2,FALSE)</f>
        <v>James Orozco</v>
      </c>
      <c r="E1751">
        <f t="shared" si="82"/>
        <v>4</v>
      </c>
      <c r="F1751">
        <f t="shared" si="83"/>
        <v>7</v>
      </c>
      <c r="G1751">
        <f t="shared" si="84"/>
        <v>2025</v>
      </c>
      <c r="H1751">
        <f>VLOOKUP(Table7[[#This Row],[Customer_ID]],Table1[#All],3,FALSE)</f>
        <v>37</v>
      </c>
      <c r="I1751" t="str">
        <f>VLOOKUP(Table7[[#This Row],[Customer_ID]],Table1[#All],4,FALSE)</f>
        <v>Female</v>
      </c>
      <c r="J1751" t="str">
        <f>VLOOKUP(Table7[[#This Row],[Customer_ID]],Table1[#All],5,FALSE)</f>
        <v>Simpsonfort</v>
      </c>
      <c r="K1751" t="str">
        <f>VLOOKUP(Table7[[#This Row],[Customer_ID]],Table1[#All],6,FALSE)</f>
        <v>Maine</v>
      </c>
      <c r="L1751" t="str">
        <f>VLOOKUP(Table7[[#This Row],[Customer_ID]],Table1[#All],7,FALSE)</f>
        <v>USA</v>
      </c>
      <c r="M1751" t="str">
        <f>VLOOKUP(Table7[[#This Row],[Customer_ID]],Table1[#All],8,FALSE)</f>
        <v>Gold</v>
      </c>
      <c r="N1751" t="s">
        <v>1712</v>
      </c>
      <c r="O1751" t="str">
        <f>VLOOKUP(Table7[[#This Row],[Product_ID]],Table4_2[#All],3,FALSE)</f>
        <v>Sports</v>
      </c>
      <c r="P1751" t="str">
        <f>VLOOKUP(Table7[[#This Row],[Product_ID]],Table4_2[#All],4,FALSE)</f>
        <v>Fitness</v>
      </c>
      <c r="Q1751">
        <f>VLOOKUP(Table7[[#This Row],[Product_ID]],Table4_2[#All],5,FALSE)</f>
        <v>152.91999999999999</v>
      </c>
      <c r="R1751">
        <f>VLOOKUP(Table7[[#This Row],[Product_ID]],Table4_2[#All],6,FALSE)</f>
        <v>281</v>
      </c>
      <c r="S1751" t="s">
        <v>1776</v>
      </c>
      <c r="T1751" t="str">
        <f>VLOOKUP(Table7[[#This Row],[Store_ID]],Table5[#All],2,FALSE)</f>
        <v>Benson-Elliott</v>
      </c>
      <c r="U1751" t="str">
        <f>VLOOKUP(Table7[[#This Row],[Store_ID]],Table5[#All],3,FALSE)</f>
        <v>East</v>
      </c>
      <c r="V1751" t="str">
        <f>VLOOKUP(Table7[[#This Row],[Store_ID]],Table5[#All],4,FALSE)</f>
        <v>Port Josephberg</v>
      </c>
      <c r="W1751" t="str">
        <f>VLOOKUP(Table7[[#This Row],[Store_ID]],Table5[#All],5,FALSE)</f>
        <v>Online</v>
      </c>
      <c r="X1751">
        <v>4</v>
      </c>
      <c r="Y1751">
        <v>389.22</v>
      </c>
      <c r="Z1751">
        <v>0.18</v>
      </c>
      <c r="AA1751" t="s">
        <v>1824</v>
      </c>
      <c r="AB1751">
        <v>1276.6415999999999</v>
      </c>
    </row>
    <row r="1752" spans="1:28" x14ac:dyDescent="0.25">
      <c r="A1752" t="s">
        <v>3576</v>
      </c>
      <c r="B1752" s="2">
        <v>45502</v>
      </c>
      <c r="C1752" t="s">
        <v>71</v>
      </c>
      <c r="D1752" t="str">
        <f>VLOOKUP(Table7[[#This Row],[Customer_ID]],Table1[#All],2,FALSE)</f>
        <v>Laura Alvarez</v>
      </c>
      <c r="E1752">
        <f t="shared" si="82"/>
        <v>29</v>
      </c>
      <c r="F1752">
        <f t="shared" si="83"/>
        <v>7</v>
      </c>
      <c r="G1752">
        <f t="shared" si="84"/>
        <v>2024</v>
      </c>
      <c r="H1752">
        <f>VLOOKUP(Table7[[#This Row],[Customer_ID]],Table1[#All],3,FALSE)</f>
        <v>49</v>
      </c>
      <c r="I1752" t="str">
        <f>VLOOKUP(Table7[[#This Row],[Customer_ID]],Table1[#All],4,FALSE)</f>
        <v>Female</v>
      </c>
      <c r="J1752" t="str">
        <f>VLOOKUP(Table7[[#This Row],[Customer_ID]],Table1[#All],5,FALSE)</f>
        <v>Lawsonhaven</v>
      </c>
      <c r="K1752" t="str">
        <f>VLOOKUP(Table7[[#This Row],[Customer_ID]],Table1[#All],6,FALSE)</f>
        <v>Washington</v>
      </c>
      <c r="L1752" t="str">
        <f>VLOOKUP(Table7[[#This Row],[Customer_ID]],Table1[#All],7,FALSE)</f>
        <v>USA</v>
      </c>
      <c r="M1752" t="str">
        <f>VLOOKUP(Table7[[#This Row],[Customer_ID]],Table1[#All],8,FALSE)</f>
        <v>Platinum</v>
      </c>
      <c r="N1752" t="s">
        <v>1676</v>
      </c>
      <c r="O1752" t="str">
        <f>VLOOKUP(Table7[[#This Row],[Product_ID]],Table4_2[#All],3,FALSE)</f>
        <v>Beauty</v>
      </c>
      <c r="P1752" t="str">
        <f>VLOOKUP(Table7[[#This Row],[Product_ID]],Table4_2[#All],4,FALSE)</f>
        <v>Makeup</v>
      </c>
      <c r="Q1752">
        <f>VLOOKUP(Table7[[#This Row],[Product_ID]],Table4_2[#All],5,FALSE)</f>
        <v>299.11</v>
      </c>
      <c r="R1752">
        <f>VLOOKUP(Table7[[#This Row],[Product_ID]],Table4_2[#All],6,FALSE)</f>
        <v>118</v>
      </c>
      <c r="S1752" t="s">
        <v>1801</v>
      </c>
      <c r="T1752" t="str">
        <f>VLOOKUP(Table7[[#This Row],[Store_ID]],Table5[#All],2,FALSE)</f>
        <v>Shelton PLC</v>
      </c>
      <c r="U1752" t="str">
        <f>VLOOKUP(Table7[[#This Row],[Store_ID]],Table5[#All],3,FALSE)</f>
        <v>North</v>
      </c>
      <c r="V1752" t="str">
        <f>VLOOKUP(Table7[[#This Row],[Store_ID]],Table5[#All],4,FALSE)</f>
        <v>East Jenniferstad</v>
      </c>
      <c r="W1752" t="str">
        <f>VLOOKUP(Table7[[#This Row],[Store_ID]],Table5[#All],5,FALSE)</f>
        <v>Flagship</v>
      </c>
      <c r="X1752">
        <v>3</v>
      </c>
      <c r="Y1752">
        <v>543.44000000000005</v>
      </c>
      <c r="Z1752">
        <v>0.13</v>
      </c>
      <c r="AA1752" t="s">
        <v>1826</v>
      </c>
      <c r="AB1752">
        <v>1418.3784000000001</v>
      </c>
    </row>
    <row r="1753" spans="1:28" x14ac:dyDescent="0.25">
      <c r="A1753" t="s">
        <v>3577</v>
      </c>
      <c r="B1753" s="2">
        <v>45296</v>
      </c>
      <c r="C1753" t="s">
        <v>821</v>
      </c>
      <c r="D1753" t="str">
        <f>VLOOKUP(Table7[[#This Row],[Customer_ID]],Table1[#All],2,FALSE)</f>
        <v>Christopher David</v>
      </c>
      <c r="E1753">
        <f t="shared" si="82"/>
        <v>5</v>
      </c>
      <c r="F1753">
        <f t="shared" si="83"/>
        <v>1</v>
      </c>
      <c r="G1753">
        <f t="shared" si="84"/>
        <v>2024</v>
      </c>
      <c r="H1753">
        <f>VLOOKUP(Table7[[#This Row],[Customer_ID]],Table1[#All],3,FALSE)</f>
        <v>42</v>
      </c>
      <c r="I1753" t="str">
        <f>VLOOKUP(Table7[[#This Row],[Customer_ID]],Table1[#All],4,FALSE)</f>
        <v>Male</v>
      </c>
      <c r="J1753" t="str">
        <f>VLOOKUP(Table7[[#This Row],[Customer_ID]],Table1[#All],5,FALSE)</f>
        <v>Karenmouth</v>
      </c>
      <c r="K1753" t="str">
        <f>VLOOKUP(Table7[[#This Row],[Customer_ID]],Table1[#All],6,FALSE)</f>
        <v>Massachusetts</v>
      </c>
      <c r="L1753" t="str">
        <f>VLOOKUP(Table7[[#This Row],[Customer_ID]],Table1[#All],7,FALSE)</f>
        <v>USA</v>
      </c>
      <c r="M1753" t="str">
        <f>VLOOKUP(Table7[[#This Row],[Customer_ID]],Table1[#All],8,FALSE)</f>
        <v>Silver</v>
      </c>
      <c r="N1753" t="s">
        <v>1742</v>
      </c>
      <c r="O1753" t="str">
        <f>VLOOKUP(Table7[[#This Row],[Product_ID]],Table4_2[#All],3,FALSE)</f>
        <v>Sports</v>
      </c>
      <c r="P1753" t="str">
        <f>VLOOKUP(Table7[[#This Row],[Product_ID]],Table4_2[#All],4,FALSE)</f>
        <v>Team Sports</v>
      </c>
      <c r="Q1753">
        <f>VLOOKUP(Table7[[#This Row],[Product_ID]],Table4_2[#All],5,FALSE)</f>
        <v>245.98</v>
      </c>
      <c r="R1753">
        <f>VLOOKUP(Table7[[#This Row],[Product_ID]],Table4_2[#All],6,FALSE)</f>
        <v>471</v>
      </c>
      <c r="S1753" t="s">
        <v>1813</v>
      </c>
      <c r="T1753" t="str">
        <f>VLOOKUP(Table7[[#This Row],[Store_ID]],Table5[#All],2,FALSE)</f>
        <v>Mann-Austin</v>
      </c>
      <c r="U1753" t="str">
        <f>VLOOKUP(Table7[[#This Row],[Store_ID]],Table5[#All],3,FALSE)</f>
        <v>East</v>
      </c>
      <c r="V1753" t="str">
        <f>VLOOKUP(Table7[[#This Row],[Store_ID]],Table5[#All],4,FALSE)</f>
        <v>Vasquezborough</v>
      </c>
      <c r="W1753" t="str">
        <f>VLOOKUP(Table7[[#This Row],[Store_ID]],Table5[#All],5,FALSE)</f>
        <v>Online</v>
      </c>
      <c r="X1753">
        <v>4</v>
      </c>
      <c r="Y1753">
        <v>715.42</v>
      </c>
      <c r="Z1753">
        <v>0.28999999999999998</v>
      </c>
      <c r="AA1753" t="s">
        <v>1826</v>
      </c>
      <c r="AB1753">
        <v>2031.7927999999999</v>
      </c>
    </row>
    <row r="1754" spans="1:28" x14ac:dyDescent="0.25">
      <c r="A1754" t="s">
        <v>3578</v>
      </c>
      <c r="B1754" s="2">
        <v>45886</v>
      </c>
      <c r="C1754" t="s">
        <v>195</v>
      </c>
      <c r="D1754" t="str">
        <f>VLOOKUP(Table7[[#This Row],[Customer_ID]],Table1[#All],2,FALSE)</f>
        <v>Sarah Rodgers</v>
      </c>
      <c r="E1754">
        <f t="shared" si="82"/>
        <v>17</v>
      </c>
      <c r="F1754">
        <f t="shared" si="83"/>
        <v>8</v>
      </c>
      <c r="G1754">
        <f t="shared" si="84"/>
        <v>2025</v>
      </c>
      <c r="H1754">
        <f>VLOOKUP(Table7[[#This Row],[Customer_ID]],Table1[#All],3,FALSE)</f>
        <v>23</v>
      </c>
      <c r="I1754" t="str">
        <f>VLOOKUP(Table7[[#This Row],[Customer_ID]],Table1[#All],4,FALSE)</f>
        <v>Female</v>
      </c>
      <c r="J1754" t="str">
        <f>VLOOKUP(Table7[[#This Row],[Customer_ID]],Table1[#All],5,FALSE)</f>
        <v>New Julia</v>
      </c>
      <c r="K1754" t="str">
        <f>VLOOKUP(Table7[[#This Row],[Customer_ID]],Table1[#All],6,FALSE)</f>
        <v>West Virginia</v>
      </c>
      <c r="L1754" t="str">
        <f>VLOOKUP(Table7[[#This Row],[Customer_ID]],Table1[#All],7,FALSE)</f>
        <v>USA</v>
      </c>
      <c r="M1754" t="str">
        <f>VLOOKUP(Table7[[#This Row],[Customer_ID]],Table1[#All],8,FALSE)</f>
        <v>Gold</v>
      </c>
      <c r="N1754" t="s">
        <v>1572</v>
      </c>
      <c r="O1754" t="str">
        <f>VLOOKUP(Table7[[#This Row],[Product_ID]],Table4_2[#All],3,FALSE)</f>
        <v>Beauty</v>
      </c>
      <c r="P1754" t="str">
        <f>VLOOKUP(Table7[[#This Row],[Product_ID]],Table4_2[#All],4,FALSE)</f>
        <v>Haircare</v>
      </c>
      <c r="Q1754">
        <f>VLOOKUP(Table7[[#This Row],[Product_ID]],Table4_2[#All],5,FALSE)</f>
        <v>115.82</v>
      </c>
      <c r="R1754">
        <f>VLOOKUP(Table7[[#This Row],[Product_ID]],Table4_2[#All],6,FALSE)</f>
        <v>460</v>
      </c>
      <c r="S1754" t="s">
        <v>1769</v>
      </c>
      <c r="T1754" t="str">
        <f>VLOOKUP(Table7[[#This Row],[Store_ID]],Table5[#All],2,FALSE)</f>
        <v>Alexander Group</v>
      </c>
      <c r="U1754" t="str">
        <f>VLOOKUP(Table7[[#This Row],[Store_ID]],Table5[#All],3,FALSE)</f>
        <v>South</v>
      </c>
      <c r="V1754" t="str">
        <f>VLOOKUP(Table7[[#This Row],[Store_ID]],Table5[#All],4,FALSE)</f>
        <v>Port Sharon</v>
      </c>
      <c r="W1754" t="str">
        <f>VLOOKUP(Table7[[#This Row],[Store_ID]],Table5[#All],5,FALSE)</f>
        <v>Online</v>
      </c>
      <c r="X1754">
        <v>4</v>
      </c>
      <c r="Y1754">
        <v>676.14</v>
      </c>
      <c r="Z1754">
        <v>0.11</v>
      </c>
      <c r="AA1754" t="s">
        <v>1829</v>
      </c>
      <c r="AB1754">
        <v>2407.0583999999999</v>
      </c>
    </row>
    <row r="1755" spans="1:28" x14ac:dyDescent="0.25">
      <c r="A1755" t="s">
        <v>3579</v>
      </c>
      <c r="B1755" s="2">
        <v>45425</v>
      </c>
      <c r="C1755" t="s">
        <v>321</v>
      </c>
      <c r="D1755" t="str">
        <f>VLOOKUP(Table7[[#This Row],[Customer_ID]],Table1[#All],2,FALSE)</f>
        <v>Jamie Yoder</v>
      </c>
      <c r="E1755">
        <f t="shared" si="82"/>
        <v>13</v>
      </c>
      <c r="F1755">
        <f t="shared" si="83"/>
        <v>5</v>
      </c>
      <c r="G1755">
        <f t="shared" si="84"/>
        <v>2024</v>
      </c>
      <c r="H1755">
        <f>VLOOKUP(Table7[[#This Row],[Customer_ID]],Table1[#All],3,FALSE)</f>
        <v>43</v>
      </c>
      <c r="I1755" t="str">
        <f>VLOOKUP(Table7[[#This Row],[Customer_ID]],Table1[#All],4,FALSE)</f>
        <v>Male</v>
      </c>
      <c r="J1755" t="str">
        <f>VLOOKUP(Table7[[#This Row],[Customer_ID]],Table1[#All],5,FALSE)</f>
        <v>New Gabrielleville</v>
      </c>
      <c r="K1755" t="str">
        <f>VLOOKUP(Table7[[#This Row],[Customer_ID]],Table1[#All],6,FALSE)</f>
        <v>Wisconsin</v>
      </c>
      <c r="L1755" t="str">
        <f>VLOOKUP(Table7[[#This Row],[Customer_ID]],Table1[#All],7,FALSE)</f>
        <v>USA</v>
      </c>
      <c r="M1755" t="str">
        <f>VLOOKUP(Table7[[#This Row],[Customer_ID]],Table1[#All],8,FALSE)</f>
        <v>Platinum</v>
      </c>
      <c r="N1755" t="s">
        <v>1626</v>
      </c>
      <c r="O1755" t="str">
        <f>VLOOKUP(Table7[[#This Row],[Product_ID]],Table4_2[#All],3,FALSE)</f>
        <v>Electronics</v>
      </c>
      <c r="P1755" t="str">
        <f>VLOOKUP(Table7[[#This Row],[Product_ID]],Table4_2[#All],4,FALSE)</f>
        <v>Mobile</v>
      </c>
      <c r="Q1755">
        <f>VLOOKUP(Table7[[#This Row],[Product_ID]],Table4_2[#All],5,FALSE)</f>
        <v>326.06</v>
      </c>
      <c r="R1755">
        <f>VLOOKUP(Table7[[#This Row],[Product_ID]],Table4_2[#All],6,FALSE)</f>
        <v>301</v>
      </c>
      <c r="S1755" t="s">
        <v>1757</v>
      </c>
      <c r="T1755" t="str">
        <f>VLOOKUP(Table7[[#This Row],[Store_ID]],Table5[#All],2,FALSE)</f>
        <v>Martinez, Adkins and Johnson</v>
      </c>
      <c r="U1755" t="str">
        <f>VLOOKUP(Table7[[#This Row],[Store_ID]],Table5[#All],3,FALSE)</f>
        <v>North</v>
      </c>
      <c r="V1755" t="str">
        <f>VLOOKUP(Table7[[#This Row],[Store_ID]],Table5[#All],4,FALSE)</f>
        <v>Danielmouth</v>
      </c>
      <c r="W1755" t="str">
        <f>VLOOKUP(Table7[[#This Row],[Store_ID]],Table5[#All],5,FALSE)</f>
        <v>Flagship</v>
      </c>
      <c r="X1755">
        <v>4</v>
      </c>
      <c r="Y1755">
        <v>352.72</v>
      </c>
      <c r="Z1755">
        <v>0.25</v>
      </c>
      <c r="AA1755" t="s">
        <v>1824</v>
      </c>
      <c r="AB1755">
        <v>1058.1600000000001</v>
      </c>
    </row>
    <row r="1756" spans="1:28" x14ac:dyDescent="0.25">
      <c r="A1756" t="s">
        <v>3580</v>
      </c>
      <c r="B1756" s="2">
        <v>45797</v>
      </c>
      <c r="C1756" t="s">
        <v>574</v>
      </c>
      <c r="D1756" t="str">
        <f>VLOOKUP(Table7[[#This Row],[Customer_ID]],Table1[#All],2,FALSE)</f>
        <v>Teresa Stokes</v>
      </c>
      <c r="E1756">
        <f t="shared" si="82"/>
        <v>20</v>
      </c>
      <c r="F1756">
        <f t="shared" si="83"/>
        <v>5</v>
      </c>
      <c r="G1756">
        <f t="shared" si="84"/>
        <v>2025</v>
      </c>
      <c r="H1756">
        <f>VLOOKUP(Table7[[#This Row],[Customer_ID]],Table1[#All],3,FALSE)</f>
        <v>41</v>
      </c>
      <c r="I1756" t="str">
        <f>VLOOKUP(Table7[[#This Row],[Customer_ID]],Table1[#All],4,FALSE)</f>
        <v>Female</v>
      </c>
      <c r="J1756" t="str">
        <f>VLOOKUP(Table7[[#This Row],[Customer_ID]],Table1[#All],5,FALSE)</f>
        <v>New William</v>
      </c>
      <c r="K1756" t="str">
        <f>VLOOKUP(Table7[[#This Row],[Customer_ID]],Table1[#All],6,FALSE)</f>
        <v>Iowa</v>
      </c>
      <c r="L1756" t="str">
        <f>VLOOKUP(Table7[[#This Row],[Customer_ID]],Table1[#All],7,FALSE)</f>
        <v>usa</v>
      </c>
      <c r="M1756" t="str">
        <f>VLOOKUP(Table7[[#This Row],[Customer_ID]],Table1[#All],8,FALSE)</f>
        <v>Platinum</v>
      </c>
      <c r="N1756" t="s">
        <v>1570</v>
      </c>
      <c r="O1756" t="str">
        <f>VLOOKUP(Table7[[#This Row],[Product_ID]],Table4_2[#All],3,FALSE)</f>
        <v>Electronics</v>
      </c>
      <c r="P1756" t="str">
        <f>VLOOKUP(Table7[[#This Row],[Product_ID]],Table4_2[#All],4,FALSE)</f>
        <v>Accessories</v>
      </c>
      <c r="Q1756">
        <f>VLOOKUP(Table7[[#This Row],[Product_ID]],Table4_2[#All],5,FALSE)</f>
        <v>449.4</v>
      </c>
      <c r="R1756">
        <f>VLOOKUP(Table7[[#This Row],[Product_ID]],Table4_2[#All],6,FALSE)</f>
        <v>274.7</v>
      </c>
      <c r="S1756" t="s">
        <v>1794</v>
      </c>
      <c r="T1756" t="str">
        <f>VLOOKUP(Table7[[#This Row],[Store_ID]],Table5[#All],2,FALSE)</f>
        <v>Thomas, Bridges and Harris</v>
      </c>
      <c r="U1756" t="str">
        <f>VLOOKUP(Table7[[#This Row],[Store_ID]],Table5[#All],3,FALSE)</f>
        <v>North</v>
      </c>
      <c r="V1756" t="str">
        <f>VLOOKUP(Table7[[#This Row],[Store_ID]],Table5[#All],4,FALSE)</f>
        <v>Sabrinatown</v>
      </c>
      <c r="W1756" t="str">
        <f>VLOOKUP(Table7[[#This Row],[Store_ID]],Table5[#All],5,FALSE)</f>
        <v>Online</v>
      </c>
      <c r="X1756">
        <v>1</v>
      </c>
      <c r="Y1756">
        <v>470.18</v>
      </c>
      <c r="Z1756">
        <v>0.19</v>
      </c>
      <c r="AA1756" t="s">
        <v>1826</v>
      </c>
      <c r="AB1756">
        <v>380.84580000000011</v>
      </c>
    </row>
    <row r="1757" spans="1:28" x14ac:dyDescent="0.25">
      <c r="A1757" t="s">
        <v>3581</v>
      </c>
      <c r="B1757" s="2">
        <v>45898</v>
      </c>
      <c r="C1757" t="s">
        <v>740</v>
      </c>
      <c r="D1757" t="str">
        <f>VLOOKUP(Table7[[#This Row],[Customer_ID]],Table1[#All],2,FALSE)</f>
        <v>Timothy Sanders</v>
      </c>
      <c r="E1757">
        <f t="shared" si="82"/>
        <v>29</v>
      </c>
      <c r="F1757">
        <f t="shared" si="83"/>
        <v>8</v>
      </c>
      <c r="G1757">
        <f t="shared" si="84"/>
        <v>2025</v>
      </c>
      <c r="H1757">
        <f>VLOOKUP(Table7[[#This Row],[Customer_ID]],Table1[#All],3,FALSE)</f>
        <v>29</v>
      </c>
      <c r="I1757" t="str">
        <f>VLOOKUP(Table7[[#This Row],[Customer_ID]],Table1[#All],4,FALSE)</f>
        <v>Male</v>
      </c>
      <c r="J1757" t="str">
        <f>VLOOKUP(Table7[[#This Row],[Customer_ID]],Table1[#All],5,FALSE)</f>
        <v>Aaronmouth</v>
      </c>
      <c r="K1757" t="str">
        <f>VLOOKUP(Table7[[#This Row],[Customer_ID]],Table1[#All],6,FALSE)</f>
        <v>Florida</v>
      </c>
      <c r="L1757" t="str">
        <f>VLOOKUP(Table7[[#This Row],[Customer_ID]],Table1[#All],7,FALSE)</f>
        <v>USA</v>
      </c>
      <c r="M1757" t="str">
        <f>VLOOKUP(Table7[[#This Row],[Customer_ID]],Table1[#All],8,FALSE)</f>
        <v>Bronze</v>
      </c>
      <c r="N1757" t="s">
        <v>1680</v>
      </c>
      <c r="O1757" t="str">
        <f>VLOOKUP(Table7[[#This Row],[Product_ID]],Table4_2[#All],3,FALSE)</f>
        <v>Beauty</v>
      </c>
      <c r="P1757" t="str">
        <f>VLOOKUP(Table7[[#This Row],[Product_ID]],Table4_2[#All],4,FALSE)</f>
        <v>Haircare</v>
      </c>
      <c r="Q1757">
        <f>VLOOKUP(Table7[[#This Row],[Product_ID]],Table4_2[#All],5,FALSE)</f>
        <v>340.39</v>
      </c>
      <c r="R1757">
        <f>VLOOKUP(Table7[[#This Row],[Product_ID]],Table4_2[#All],6,FALSE)</f>
        <v>177</v>
      </c>
      <c r="S1757" t="s">
        <v>1792</v>
      </c>
      <c r="T1757" t="str">
        <f>VLOOKUP(Table7[[#This Row],[Store_ID]],Table5[#All],2,FALSE)</f>
        <v>Aguirre-Keller</v>
      </c>
      <c r="U1757" t="str">
        <f>VLOOKUP(Table7[[#This Row],[Store_ID]],Table5[#All],3,FALSE)</f>
        <v>South</v>
      </c>
      <c r="V1757" t="str">
        <f>VLOOKUP(Table7[[#This Row],[Store_ID]],Table5[#All],4,FALSE)</f>
        <v>Lake Michael</v>
      </c>
      <c r="W1757" t="str">
        <f>VLOOKUP(Table7[[#This Row],[Store_ID]],Table5[#All],5,FALSE)</f>
        <v>Online</v>
      </c>
      <c r="X1757">
        <v>1</v>
      </c>
      <c r="Y1757">
        <v>891.79</v>
      </c>
      <c r="Z1757">
        <v>0.03</v>
      </c>
      <c r="AA1757" t="s">
        <v>1824</v>
      </c>
      <c r="AB1757">
        <v>865.03629999999998</v>
      </c>
    </row>
    <row r="1758" spans="1:28" x14ac:dyDescent="0.25">
      <c r="A1758" t="s">
        <v>3582</v>
      </c>
      <c r="B1758" s="2">
        <v>45390</v>
      </c>
      <c r="C1758" t="s">
        <v>1092</v>
      </c>
      <c r="D1758" t="str">
        <f>VLOOKUP(Table7[[#This Row],[Customer_ID]],Table1[#All],2,FALSE)</f>
        <v>Sherry Cabrera</v>
      </c>
      <c r="E1758">
        <f t="shared" si="82"/>
        <v>8</v>
      </c>
      <c r="F1758">
        <f t="shared" si="83"/>
        <v>4</v>
      </c>
      <c r="G1758">
        <f t="shared" si="84"/>
        <v>2024</v>
      </c>
      <c r="H1758">
        <f>VLOOKUP(Table7[[#This Row],[Customer_ID]],Table1[#All],3,FALSE)</f>
        <v>55</v>
      </c>
      <c r="I1758" t="str">
        <f>VLOOKUP(Table7[[#This Row],[Customer_ID]],Table1[#All],4,FALSE)</f>
        <v>Male</v>
      </c>
      <c r="J1758" t="str">
        <f>VLOOKUP(Table7[[#This Row],[Customer_ID]],Table1[#All],5,FALSE)</f>
        <v>Shannonview</v>
      </c>
      <c r="K1758" t="str">
        <f>VLOOKUP(Table7[[#This Row],[Customer_ID]],Table1[#All],6,FALSE)</f>
        <v>Pennsylvania</v>
      </c>
      <c r="L1758" t="str">
        <f>VLOOKUP(Table7[[#This Row],[Customer_ID]],Table1[#All],7,FALSE)</f>
        <v>USA</v>
      </c>
      <c r="M1758" t="str">
        <f>VLOOKUP(Table7[[#This Row],[Customer_ID]],Table1[#All],8,FALSE)</f>
        <v>Silver</v>
      </c>
      <c r="N1758" t="s">
        <v>1726</v>
      </c>
      <c r="O1758" t="str">
        <f>VLOOKUP(Table7[[#This Row],[Product_ID]],Table4_2[#All],3,FALSE)</f>
        <v>Beauty</v>
      </c>
      <c r="P1758" t="str">
        <f>VLOOKUP(Table7[[#This Row],[Product_ID]],Table4_2[#All],4,FALSE)</f>
        <v>Makeup</v>
      </c>
      <c r="Q1758">
        <f>VLOOKUP(Table7[[#This Row],[Product_ID]],Table4_2[#All],5,FALSE)</f>
        <v>183.04</v>
      </c>
      <c r="R1758">
        <f>VLOOKUP(Table7[[#This Row],[Product_ID]],Table4_2[#All],6,FALSE)</f>
        <v>457</v>
      </c>
      <c r="S1758" t="s">
        <v>1807</v>
      </c>
      <c r="T1758" t="str">
        <f>VLOOKUP(Table7[[#This Row],[Store_ID]],Table5[#All],2,FALSE)</f>
        <v>Holloway Ltd</v>
      </c>
      <c r="U1758" t="str">
        <f>VLOOKUP(Table7[[#This Row],[Store_ID]],Table5[#All],3,FALSE)</f>
        <v>North</v>
      </c>
      <c r="V1758" t="str">
        <f>VLOOKUP(Table7[[#This Row],[Store_ID]],Table5[#All],4,FALSE)</f>
        <v>Bensonhaven</v>
      </c>
      <c r="W1758" t="str">
        <f>VLOOKUP(Table7[[#This Row],[Store_ID]],Table5[#All],5,FALSE)</f>
        <v>Flagship</v>
      </c>
      <c r="X1758">
        <v>2</v>
      </c>
      <c r="Y1758">
        <v>433.07</v>
      </c>
      <c r="Z1758">
        <v>0.25</v>
      </c>
      <c r="AA1758" t="s">
        <v>1829</v>
      </c>
      <c r="AB1758">
        <v>649.60500000000002</v>
      </c>
    </row>
    <row r="1759" spans="1:28" x14ac:dyDescent="0.25">
      <c r="A1759" t="s">
        <v>3583</v>
      </c>
      <c r="B1759" s="2">
        <v>45355</v>
      </c>
      <c r="C1759" t="s">
        <v>59</v>
      </c>
      <c r="D1759" t="str">
        <f>VLOOKUP(Table7[[#This Row],[Customer_ID]],Table1[#All],2,FALSE)</f>
        <v>Kenneth Lambert</v>
      </c>
      <c r="E1759">
        <f t="shared" si="82"/>
        <v>4</v>
      </c>
      <c r="F1759">
        <f t="shared" si="83"/>
        <v>3</v>
      </c>
      <c r="G1759">
        <f t="shared" si="84"/>
        <v>2024</v>
      </c>
      <c r="H1759">
        <f>VLOOKUP(Table7[[#This Row],[Customer_ID]],Table1[#All],3,FALSE)</f>
        <v>55</v>
      </c>
      <c r="I1759" t="str">
        <f>VLOOKUP(Table7[[#This Row],[Customer_ID]],Table1[#All],4,FALSE)</f>
        <v>Female</v>
      </c>
      <c r="J1759" t="str">
        <f>VLOOKUP(Table7[[#This Row],[Customer_ID]],Table1[#All],5,FALSE)</f>
        <v>North Kathryn</v>
      </c>
      <c r="K1759" t="str">
        <f>VLOOKUP(Table7[[#This Row],[Customer_ID]],Table1[#All],6,FALSE)</f>
        <v>Kansas</v>
      </c>
      <c r="L1759" t="str">
        <f>VLOOKUP(Table7[[#This Row],[Customer_ID]],Table1[#All],7,FALSE)</f>
        <v>USA</v>
      </c>
      <c r="M1759" t="str">
        <f>VLOOKUP(Table7[[#This Row],[Customer_ID]],Table1[#All],8,FALSE)</f>
        <v>Platinum</v>
      </c>
      <c r="N1759" t="s">
        <v>1680</v>
      </c>
      <c r="O1759" t="str">
        <f>VLOOKUP(Table7[[#This Row],[Product_ID]],Table4_2[#All],3,FALSE)</f>
        <v>Beauty</v>
      </c>
      <c r="P1759" t="str">
        <f>VLOOKUP(Table7[[#This Row],[Product_ID]],Table4_2[#All],4,FALSE)</f>
        <v>Haircare</v>
      </c>
      <c r="Q1759">
        <f>VLOOKUP(Table7[[#This Row],[Product_ID]],Table4_2[#All],5,FALSE)</f>
        <v>340.39</v>
      </c>
      <c r="R1759">
        <f>VLOOKUP(Table7[[#This Row],[Product_ID]],Table4_2[#All],6,FALSE)</f>
        <v>177</v>
      </c>
      <c r="S1759" t="s">
        <v>1813</v>
      </c>
      <c r="T1759" t="str">
        <f>VLOOKUP(Table7[[#This Row],[Store_ID]],Table5[#All],2,FALSE)</f>
        <v>Mann-Austin</v>
      </c>
      <c r="U1759" t="str">
        <f>VLOOKUP(Table7[[#This Row],[Store_ID]],Table5[#All],3,FALSE)</f>
        <v>East</v>
      </c>
      <c r="V1759" t="str">
        <f>VLOOKUP(Table7[[#This Row],[Store_ID]],Table5[#All],4,FALSE)</f>
        <v>Vasquezborough</v>
      </c>
      <c r="W1759" t="str">
        <f>VLOOKUP(Table7[[#This Row],[Store_ID]],Table5[#All],5,FALSE)</f>
        <v>Online</v>
      </c>
      <c r="X1759">
        <v>3</v>
      </c>
      <c r="Y1759">
        <v>626.71</v>
      </c>
      <c r="Z1759">
        <v>7.0000000000000007E-2</v>
      </c>
      <c r="AA1759" t="s">
        <v>1829</v>
      </c>
      <c r="AB1759">
        <v>1748.5209</v>
      </c>
    </row>
    <row r="1760" spans="1:28" x14ac:dyDescent="0.25">
      <c r="A1760" t="s">
        <v>3584</v>
      </c>
      <c r="B1760" s="2">
        <v>45916</v>
      </c>
      <c r="C1760" t="s">
        <v>278</v>
      </c>
      <c r="D1760" t="str">
        <f>VLOOKUP(Table7[[#This Row],[Customer_ID]],Table1[#All],2,FALSE)</f>
        <v>Nathan Campbell</v>
      </c>
      <c r="E1760">
        <f t="shared" si="82"/>
        <v>16</v>
      </c>
      <c r="F1760">
        <f t="shared" si="83"/>
        <v>9</v>
      </c>
      <c r="G1760">
        <f t="shared" si="84"/>
        <v>2025</v>
      </c>
      <c r="H1760">
        <f>VLOOKUP(Table7[[#This Row],[Customer_ID]],Table1[#All],3,FALSE)</f>
        <v>37</v>
      </c>
      <c r="I1760" t="str">
        <f>VLOOKUP(Table7[[#This Row],[Customer_ID]],Table1[#All],4,FALSE)</f>
        <v>Male</v>
      </c>
      <c r="J1760" t="str">
        <f>VLOOKUP(Table7[[#This Row],[Customer_ID]],Table1[#All],5,FALSE)</f>
        <v>Rodrigueztown</v>
      </c>
      <c r="K1760" t="str">
        <f>VLOOKUP(Table7[[#This Row],[Customer_ID]],Table1[#All],6,FALSE)</f>
        <v>Oklahoma</v>
      </c>
      <c r="L1760" t="str">
        <f>VLOOKUP(Table7[[#This Row],[Customer_ID]],Table1[#All],7,FALSE)</f>
        <v>USA</v>
      </c>
      <c r="M1760" t="str">
        <f>VLOOKUP(Table7[[#This Row],[Customer_ID]],Table1[#All],8,FALSE)</f>
        <v>Gold</v>
      </c>
      <c r="N1760" t="s">
        <v>1620</v>
      </c>
      <c r="O1760" t="str">
        <f>VLOOKUP(Table7[[#This Row],[Product_ID]],Table4_2[#All],3,FALSE)</f>
        <v>Clothing</v>
      </c>
      <c r="P1760" t="str">
        <f>VLOOKUP(Table7[[#This Row],[Product_ID]],Table4_2[#All],4,FALSE)</f>
        <v>Tops</v>
      </c>
      <c r="Q1760">
        <f>VLOOKUP(Table7[[#This Row],[Product_ID]],Table4_2[#All],5,FALSE)</f>
        <v>223.43</v>
      </c>
      <c r="R1760">
        <f>VLOOKUP(Table7[[#This Row],[Product_ID]],Table4_2[#All],6,FALSE)</f>
        <v>154</v>
      </c>
      <c r="S1760" t="s">
        <v>1752</v>
      </c>
      <c r="T1760" t="str">
        <f>VLOOKUP(Table7[[#This Row],[Store_ID]],Table5[#All],2,FALSE)</f>
        <v>Rivera-Warner</v>
      </c>
      <c r="U1760" t="str">
        <f>VLOOKUP(Table7[[#This Row],[Store_ID]],Table5[#All],3,FALSE)</f>
        <v>East</v>
      </c>
      <c r="V1760" t="str">
        <f>VLOOKUP(Table7[[#This Row],[Store_ID]],Table5[#All],4,FALSE)</f>
        <v>Washingtonfurt</v>
      </c>
      <c r="W1760" t="str">
        <f>VLOOKUP(Table7[[#This Row],[Store_ID]],Table5[#All],5,FALSE)</f>
        <v>Flagship</v>
      </c>
      <c r="X1760">
        <v>2</v>
      </c>
      <c r="Y1760">
        <v>324.18</v>
      </c>
      <c r="Z1760">
        <v>0.06</v>
      </c>
      <c r="AA1760" t="s">
        <v>1829</v>
      </c>
      <c r="AB1760">
        <v>609.45839999999998</v>
      </c>
    </row>
    <row r="1761" spans="1:28" x14ac:dyDescent="0.25">
      <c r="A1761" t="s">
        <v>3585</v>
      </c>
      <c r="B1761" s="2">
        <v>45448</v>
      </c>
      <c r="C1761" t="s">
        <v>63</v>
      </c>
      <c r="D1761" t="str">
        <f>VLOOKUP(Table7[[#This Row],[Customer_ID]],Table1[#All],2,FALSE)</f>
        <v>Nathan Hernandez</v>
      </c>
      <c r="E1761">
        <f t="shared" si="82"/>
        <v>5</v>
      </c>
      <c r="F1761">
        <f t="shared" si="83"/>
        <v>6</v>
      </c>
      <c r="G1761">
        <f t="shared" si="84"/>
        <v>2024</v>
      </c>
      <c r="H1761">
        <f>VLOOKUP(Table7[[#This Row],[Customer_ID]],Table1[#All],3,FALSE)</f>
        <v>32</v>
      </c>
      <c r="I1761" t="str">
        <f>VLOOKUP(Table7[[#This Row],[Customer_ID]],Table1[#All],4,FALSE)</f>
        <v>Female</v>
      </c>
      <c r="J1761" t="str">
        <f>VLOOKUP(Table7[[#This Row],[Customer_ID]],Table1[#All],5,FALSE)</f>
        <v>New Becky</v>
      </c>
      <c r="K1761" t="str">
        <f>VLOOKUP(Table7[[#This Row],[Customer_ID]],Table1[#All],6,FALSE)</f>
        <v>Montana</v>
      </c>
      <c r="L1761" t="str">
        <f>VLOOKUP(Table7[[#This Row],[Customer_ID]],Table1[#All],7,FALSE)</f>
        <v>USA</v>
      </c>
      <c r="M1761" t="str">
        <f>VLOOKUP(Table7[[#This Row],[Customer_ID]],Table1[#All],8,FALSE)</f>
        <v>Silver</v>
      </c>
      <c r="N1761" t="s">
        <v>1576</v>
      </c>
      <c r="O1761" t="str">
        <f>VLOOKUP(Table7[[#This Row],[Product_ID]],Table4_2[#All],3,FALSE)</f>
        <v>Home</v>
      </c>
      <c r="P1761" t="str">
        <f>VLOOKUP(Table7[[#This Row],[Product_ID]],Table4_2[#All],4,FALSE)</f>
        <v>Decor</v>
      </c>
      <c r="Q1761">
        <f>VLOOKUP(Table7[[#This Row],[Product_ID]],Table4_2[#All],5,FALSE)</f>
        <v>48.01</v>
      </c>
      <c r="R1761">
        <f>VLOOKUP(Table7[[#This Row],[Product_ID]],Table4_2[#All],6,FALSE)</f>
        <v>439</v>
      </c>
      <c r="S1761" t="s">
        <v>1807</v>
      </c>
      <c r="T1761" t="str">
        <f>VLOOKUP(Table7[[#This Row],[Store_ID]],Table5[#All],2,FALSE)</f>
        <v>Holloway Ltd</v>
      </c>
      <c r="U1761" t="str">
        <f>VLOOKUP(Table7[[#This Row],[Store_ID]],Table5[#All],3,FALSE)</f>
        <v>North</v>
      </c>
      <c r="V1761" t="str">
        <f>VLOOKUP(Table7[[#This Row],[Store_ID]],Table5[#All],4,FALSE)</f>
        <v>Bensonhaven</v>
      </c>
      <c r="W1761" t="str">
        <f>VLOOKUP(Table7[[#This Row],[Store_ID]],Table5[#All],5,FALSE)</f>
        <v>Flagship</v>
      </c>
      <c r="X1761">
        <v>4</v>
      </c>
      <c r="Y1761">
        <v>839.74</v>
      </c>
      <c r="Z1761">
        <v>0.13</v>
      </c>
      <c r="AA1761" t="s">
        <v>1826</v>
      </c>
      <c r="AB1761">
        <v>2922.2952</v>
      </c>
    </row>
    <row r="1762" spans="1:28" x14ac:dyDescent="0.25">
      <c r="A1762" t="s">
        <v>3586</v>
      </c>
      <c r="B1762" s="2">
        <v>45402</v>
      </c>
      <c r="C1762" t="s">
        <v>523</v>
      </c>
      <c r="D1762" t="str">
        <f>VLOOKUP(Table7[[#This Row],[Customer_ID]],Table1[#All],2,FALSE)</f>
        <v>Maria Sanchez</v>
      </c>
      <c r="E1762">
        <f t="shared" si="82"/>
        <v>20</v>
      </c>
      <c r="F1762">
        <f t="shared" si="83"/>
        <v>4</v>
      </c>
      <c r="G1762">
        <f t="shared" si="84"/>
        <v>2024</v>
      </c>
      <c r="H1762">
        <f>VLOOKUP(Table7[[#This Row],[Customer_ID]],Table1[#All],3,FALSE)</f>
        <v>46</v>
      </c>
      <c r="I1762" t="str">
        <f>VLOOKUP(Table7[[#This Row],[Customer_ID]],Table1[#All],4,FALSE)</f>
        <v>Male</v>
      </c>
      <c r="J1762" t="str">
        <f>VLOOKUP(Table7[[#This Row],[Customer_ID]],Table1[#All],5,FALSE)</f>
        <v>East Peterbury</v>
      </c>
      <c r="K1762" t="str">
        <f>VLOOKUP(Table7[[#This Row],[Customer_ID]],Table1[#All],6,FALSE)</f>
        <v>North Dakota</v>
      </c>
      <c r="L1762" t="str">
        <f>VLOOKUP(Table7[[#This Row],[Customer_ID]],Table1[#All],7,FALSE)</f>
        <v>USA</v>
      </c>
      <c r="M1762" t="str">
        <f>VLOOKUP(Table7[[#This Row],[Customer_ID]],Table1[#All],8,FALSE)</f>
        <v>Bronze</v>
      </c>
      <c r="N1762" t="s">
        <v>1672</v>
      </c>
      <c r="O1762" t="str">
        <f>VLOOKUP(Table7[[#This Row],[Product_ID]],Table4_2[#All],3,FALSE)</f>
        <v>Electronics</v>
      </c>
      <c r="P1762" t="str">
        <f>VLOOKUP(Table7[[#This Row],[Product_ID]],Table4_2[#All],4,FALSE)</f>
        <v>Computer</v>
      </c>
      <c r="Q1762">
        <f>VLOOKUP(Table7[[#This Row],[Product_ID]],Table4_2[#All],5,FALSE)</f>
        <v>86.42</v>
      </c>
      <c r="R1762">
        <f>VLOOKUP(Table7[[#This Row],[Product_ID]],Table4_2[#All],6,FALSE)</f>
        <v>222</v>
      </c>
      <c r="S1762" t="s">
        <v>1801</v>
      </c>
      <c r="T1762" t="str">
        <f>VLOOKUP(Table7[[#This Row],[Store_ID]],Table5[#All],2,FALSE)</f>
        <v>Shelton PLC</v>
      </c>
      <c r="U1762" t="str">
        <f>VLOOKUP(Table7[[#This Row],[Store_ID]],Table5[#All],3,FALSE)</f>
        <v>North</v>
      </c>
      <c r="V1762" t="str">
        <f>VLOOKUP(Table7[[#This Row],[Store_ID]],Table5[#All],4,FALSE)</f>
        <v>East Jenniferstad</v>
      </c>
      <c r="W1762" t="str">
        <f>VLOOKUP(Table7[[#This Row],[Store_ID]],Table5[#All],5,FALSE)</f>
        <v>Flagship</v>
      </c>
      <c r="X1762">
        <v>3</v>
      </c>
      <c r="Y1762">
        <v>252.63</v>
      </c>
      <c r="Z1762">
        <v>0.28000000000000003</v>
      </c>
      <c r="AA1762" t="s">
        <v>1824</v>
      </c>
      <c r="AB1762">
        <v>545.68079999999998</v>
      </c>
    </row>
    <row r="1763" spans="1:28" x14ac:dyDescent="0.25">
      <c r="A1763" t="s">
        <v>3587</v>
      </c>
      <c r="B1763" s="2">
        <v>45581</v>
      </c>
      <c r="C1763" t="s">
        <v>815</v>
      </c>
      <c r="D1763" t="str">
        <f>VLOOKUP(Table7[[#This Row],[Customer_ID]],Table1[#All],2,FALSE)</f>
        <v>Damon Perez</v>
      </c>
      <c r="E1763">
        <f t="shared" si="82"/>
        <v>16</v>
      </c>
      <c r="F1763">
        <f t="shared" si="83"/>
        <v>10</v>
      </c>
      <c r="G1763">
        <f t="shared" si="84"/>
        <v>2024</v>
      </c>
      <c r="H1763">
        <f>VLOOKUP(Table7[[#This Row],[Customer_ID]],Table1[#All],3,FALSE)</f>
        <v>21</v>
      </c>
      <c r="I1763" t="str">
        <f>VLOOKUP(Table7[[#This Row],[Customer_ID]],Table1[#All],4,FALSE)</f>
        <v>Male</v>
      </c>
      <c r="J1763" t="str">
        <f>VLOOKUP(Table7[[#This Row],[Customer_ID]],Table1[#All],5,FALSE)</f>
        <v>Jasonton</v>
      </c>
      <c r="K1763" t="str">
        <f>VLOOKUP(Table7[[#This Row],[Customer_ID]],Table1[#All],6,FALSE)</f>
        <v>Ohio</v>
      </c>
      <c r="L1763" t="str">
        <f>VLOOKUP(Table7[[#This Row],[Customer_ID]],Table1[#All],7,FALSE)</f>
        <v>USA</v>
      </c>
      <c r="M1763" t="str">
        <f>VLOOKUP(Table7[[#This Row],[Customer_ID]],Table1[#All],8,FALSE)</f>
        <v>Gold</v>
      </c>
      <c r="N1763" t="s">
        <v>1706</v>
      </c>
      <c r="O1763" t="str">
        <f>VLOOKUP(Table7[[#This Row],[Product_ID]],Table4_2[#All],3,FALSE)</f>
        <v>Home</v>
      </c>
      <c r="P1763" t="str">
        <f>VLOOKUP(Table7[[#This Row],[Product_ID]],Table4_2[#All],4,FALSE)</f>
        <v>Lighting</v>
      </c>
      <c r="Q1763">
        <f>VLOOKUP(Table7[[#This Row],[Product_ID]],Table4_2[#All],5,FALSE)</f>
        <v>228.53</v>
      </c>
      <c r="R1763">
        <f>VLOOKUP(Table7[[#This Row],[Product_ID]],Table4_2[#All],6,FALSE)</f>
        <v>469</v>
      </c>
      <c r="S1763" t="s">
        <v>1813</v>
      </c>
      <c r="T1763" t="str">
        <f>VLOOKUP(Table7[[#This Row],[Store_ID]],Table5[#All],2,FALSE)</f>
        <v>Mann-Austin</v>
      </c>
      <c r="U1763" t="str">
        <f>VLOOKUP(Table7[[#This Row],[Store_ID]],Table5[#All],3,FALSE)</f>
        <v>East</v>
      </c>
      <c r="V1763" t="str">
        <f>VLOOKUP(Table7[[#This Row],[Store_ID]],Table5[#All],4,FALSE)</f>
        <v>Vasquezborough</v>
      </c>
      <c r="W1763" t="str">
        <f>VLOOKUP(Table7[[#This Row],[Store_ID]],Table5[#All],5,FALSE)</f>
        <v>Online</v>
      </c>
      <c r="X1763">
        <v>2</v>
      </c>
      <c r="Y1763">
        <v>60.53</v>
      </c>
      <c r="Z1763">
        <v>0.18</v>
      </c>
      <c r="AA1763" t="s">
        <v>1824</v>
      </c>
      <c r="AB1763">
        <v>99.269200000000012</v>
      </c>
    </row>
    <row r="1764" spans="1:28" x14ac:dyDescent="0.25">
      <c r="A1764" t="s">
        <v>3588</v>
      </c>
      <c r="B1764" s="2">
        <v>45610</v>
      </c>
      <c r="C1764" t="s">
        <v>205</v>
      </c>
      <c r="D1764" t="str">
        <f>VLOOKUP(Table7[[#This Row],[Customer_ID]],Table1[#All],2,FALSE)</f>
        <v>Katherine Dorsey</v>
      </c>
      <c r="E1764">
        <f t="shared" si="82"/>
        <v>14</v>
      </c>
      <c r="F1764">
        <f t="shared" si="83"/>
        <v>11</v>
      </c>
      <c r="G1764">
        <f t="shared" si="84"/>
        <v>2024</v>
      </c>
      <c r="H1764">
        <f>VLOOKUP(Table7[[#This Row],[Customer_ID]],Table1[#All],3,FALSE)</f>
        <v>24</v>
      </c>
      <c r="I1764" t="str">
        <f>VLOOKUP(Table7[[#This Row],[Customer_ID]],Table1[#All],4,FALSE)</f>
        <v>Male</v>
      </c>
      <c r="J1764" t="str">
        <f>VLOOKUP(Table7[[#This Row],[Customer_ID]],Table1[#All],5,FALSE)</f>
        <v>Christopherland</v>
      </c>
      <c r="K1764" t="str">
        <f>VLOOKUP(Table7[[#This Row],[Customer_ID]],Table1[#All],6,FALSE)</f>
        <v>Oklahoma</v>
      </c>
      <c r="L1764" t="str">
        <f>VLOOKUP(Table7[[#This Row],[Customer_ID]],Table1[#All],7,FALSE)</f>
        <v>USA</v>
      </c>
      <c r="M1764" t="str">
        <f>VLOOKUP(Table7[[#This Row],[Customer_ID]],Table1[#All],8,FALSE)</f>
        <v>Platinum</v>
      </c>
      <c r="N1764" t="s">
        <v>1716</v>
      </c>
      <c r="O1764" t="str">
        <f>VLOOKUP(Table7[[#This Row],[Product_ID]],Table4_2[#All],3,FALSE)</f>
        <v>Home</v>
      </c>
      <c r="P1764" t="str">
        <f>VLOOKUP(Table7[[#This Row],[Product_ID]],Table4_2[#All],4,FALSE)</f>
        <v>Furniture</v>
      </c>
      <c r="Q1764">
        <f>VLOOKUP(Table7[[#This Row],[Product_ID]],Table4_2[#All],5,FALSE)</f>
        <v>388.46</v>
      </c>
      <c r="R1764">
        <f>VLOOKUP(Table7[[#This Row],[Product_ID]],Table4_2[#All],6,FALSE)</f>
        <v>208</v>
      </c>
      <c r="S1764" t="s">
        <v>1797</v>
      </c>
      <c r="T1764" t="str">
        <f>VLOOKUP(Table7[[#This Row],[Store_ID]],Table5[#All],2,FALSE)</f>
        <v>Gardner, Humphrey and Contreras</v>
      </c>
      <c r="U1764" t="str">
        <f>VLOOKUP(Table7[[#This Row],[Store_ID]],Table5[#All],3,FALSE)</f>
        <v>East</v>
      </c>
      <c r="V1764" t="str">
        <f>VLOOKUP(Table7[[#This Row],[Store_ID]],Table5[#All],4,FALSE)</f>
        <v>Johnsonville</v>
      </c>
      <c r="W1764" t="str">
        <f>VLOOKUP(Table7[[#This Row],[Store_ID]],Table5[#All],5,FALSE)</f>
        <v>Flagship</v>
      </c>
      <c r="X1764">
        <v>4</v>
      </c>
      <c r="Y1764">
        <v>341.95</v>
      </c>
      <c r="Z1764">
        <v>0.25</v>
      </c>
      <c r="AA1764" t="s">
        <v>1824</v>
      </c>
      <c r="AB1764">
        <v>1025.8499999999999</v>
      </c>
    </row>
    <row r="1765" spans="1:28" x14ac:dyDescent="0.25">
      <c r="A1765" t="s">
        <v>3589</v>
      </c>
      <c r="B1765" s="2">
        <v>45438</v>
      </c>
      <c r="C1765" t="s">
        <v>899</v>
      </c>
      <c r="D1765" t="str">
        <f>VLOOKUP(Table7[[#This Row],[Customer_ID]],Table1[#All],2,FALSE)</f>
        <v>Bryan Garcia</v>
      </c>
      <c r="E1765">
        <f t="shared" si="82"/>
        <v>26</v>
      </c>
      <c r="F1765">
        <f t="shared" si="83"/>
        <v>5</v>
      </c>
      <c r="G1765">
        <f t="shared" si="84"/>
        <v>2024</v>
      </c>
      <c r="H1765">
        <f>VLOOKUP(Table7[[#This Row],[Customer_ID]],Table1[#All],3,FALSE)</f>
        <v>54</v>
      </c>
      <c r="I1765" t="str">
        <f>VLOOKUP(Table7[[#This Row],[Customer_ID]],Table1[#All],4,FALSE)</f>
        <v>Female</v>
      </c>
      <c r="J1765" t="str">
        <f>VLOOKUP(Table7[[#This Row],[Customer_ID]],Table1[#All],5,FALSE)</f>
        <v>Garciaborough</v>
      </c>
      <c r="K1765" t="str">
        <f>VLOOKUP(Table7[[#This Row],[Customer_ID]],Table1[#All],6,FALSE)</f>
        <v>Wyoming</v>
      </c>
      <c r="L1765" t="str">
        <f>VLOOKUP(Table7[[#This Row],[Customer_ID]],Table1[#All],7,FALSE)</f>
        <v>USA</v>
      </c>
      <c r="M1765" t="str">
        <f>VLOOKUP(Table7[[#This Row],[Customer_ID]],Table1[#All],8,FALSE)</f>
        <v>Silver</v>
      </c>
      <c r="N1765" t="s">
        <v>1592</v>
      </c>
      <c r="O1765" t="str">
        <f>VLOOKUP(Table7[[#This Row],[Product_ID]],Table4_2[#All],3,FALSE)</f>
        <v>Sports</v>
      </c>
      <c r="P1765" t="str">
        <f>VLOOKUP(Table7[[#This Row],[Product_ID]],Table4_2[#All],4,FALSE)</f>
        <v>Equipment</v>
      </c>
      <c r="Q1765">
        <f>VLOOKUP(Table7[[#This Row],[Product_ID]],Table4_2[#All],5,FALSE)</f>
        <v>484.62</v>
      </c>
      <c r="R1765">
        <f>VLOOKUP(Table7[[#This Row],[Product_ID]],Table4_2[#All],6,FALSE)</f>
        <v>432</v>
      </c>
      <c r="S1765" t="s">
        <v>1804</v>
      </c>
      <c r="T1765" t="str">
        <f>VLOOKUP(Table7[[#This Row],[Store_ID]],Table5[#All],2,FALSE)</f>
        <v>Frederick-Wright</v>
      </c>
      <c r="U1765" t="str">
        <f>VLOOKUP(Table7[[#This Row],[Store_ID]],Table5[#All],3,FALSE)</f>
        <v>West</v>
      </c>
      <c r="V1765" t="str">
        <f>VLOOKUP(Table7[[#This Row],[Store_ID]],Table5[#All],4,FALSE)</f>
        <v>New Jimmymouth</v>
      </c>
      <c r="W1765" t="str">
        <f>VLOOKUP(Table7[[#This Row],[Store_ID]],Table5[#All],5,FALSE)</f>
        <v>Flagship</v>
      </c>
      <c r="X1765">
        <v>4</v>
      </c>
      <c r="Y1765">
        <v>300.12</v>
      </c>
      <c r="Z1765">
        <v>0.05</v>
      </c>
      <c r="AA1765" t="s">
        <v>1826</v>
      </c>
      <c r="AB1765">
        <v>1140.4559999999999</v>
      </c>
    </row>
    <row r="1766" spans="1:28" x14ac:dyDescent="0.25">
      <c r="A1766" t="s">
        <v>3590</v>
      </c>
      <c r="B1766" s="2">
        <v>45705</v>
      </c>
      <c r="C1766" t="s">
        <v>402</v>
      </c>
      <c r="D1766" t="str">
        <f>VLOOKUP(Table7[[#This Row],[Customer_ID]],Table1[#All],2,FALSE)</f>
        <v>Tyler Conrad</v>
      </c>
      <c r="E1766">
        <f t="shared" si="82"/>
        <v>17</v>
      </c>
      <c r="F1766">
        <f t="shared" si="83"/>
        <v>2</v>
      </c>
      <c r="G1766">
        <f t="shared" si="84"/>
        <v>2025</v>
      </c>
      <c r="H1766">
        <f>VLOOKUP(Table7[[#This Row],[Customer_ID]],Table1[#All],3,FALSE)</f>
        <v>53</v>
      </c>
      <c r="I1766" t="str">
        <f>VLOOKUP(Table7[[#This Row],[Customer_ID]],Table1[#All],4,FALSE)</f>
        <v>Female</v>
      </c>
      <c r="J1766" t="str">
        <f>VLOOKUP(Table7[[#This Row],[Customer_ID]],Table1[#All],5,FALSE)</f>
        <v>North Curtischester</v>
      </c>
      <c r="K1766" t="str">
        <f>VLOOKUP(Table7[[#This Row],[Customer_ID]],Table1[#All],6,FALSE)</f>
        <v>North Dakota</v>
      </c>
      <c r="L1766" t="str">
        <f>VLOOKUP(Table7[[#This Row],[Customer_ID]],Table1[#All],7,FALSE)</f>
        <v>USA</v>
      </c>
      <c r="M1766" t="str">
        <f>VLOOKUP(Table7[[#This Row],[Customer_ID]],Table1[#All],8,FALSE)</f>
        <v>Platinum</v>
      </c>
      <c r="N1766" t="s">
        <v>1604</v>
      </c>
      <c r="O1766" t="str">
        <f>VLOOKUP(Table7[[#This Row],[Product_ID]],Table4_2[#All],3,FALSE)</f>
        <v>Sports</v>
      </c>
      <c r="P1766" t="str">
        <f>VLOOKUP(Table7[[#This Row],[Product_ID]],Table4_2[#All],4,FALSE)</f>
        <v>Accessories</v>
      </c>
      <c r="Q1766">
        <f>VLOOKUP(Table7[[#This Row],[Product_ID]],Table4_2[#All],5,FALSE)</f>
        <v>38.76</v>
      </c>
      <c r="R1766">
        <f>VLOOKUP(Table7[[#This Row],[Product_ID]],Table4_2[#All],6,FALSE)</f>
        <v>137</v>
      </c>
      <c r="S1766" t="s">
        <v>1807</v>
      </c>
      <c r="T1766" t="str">
        <f>VLOOKUP(Table7[[#This Row],[Store_ID]],Table5[#All],2,FALSE)</f>
        <v>Holloway Ltd</v>
      </c>
      <c r="U1766" t="str">
        <f>VLOOKUP(Table7[[#This Row],[Store_ID]],Table5[#All],3,FALSE)</f>
        <v>North</v>
      </c>
      <c r="V1766" t="str">
        <f>VLOOKUP(Table7[[#This Row],[Store_ID]],Table5[#All],4,FALSE)</f>
        <v>Bensonhaven</v>
      </c>
      <c r="W1766" t="str">
        <f>VLOOKUP(Table7[[#This Row],[Store_ID]],Table5[#All],5,FALSE)</f>
        <v>Flagship</v>
      </c>
      <c r="X1766">
        <v>2</v>
      </c>
      <c r="Y1766">
        <v>289.14</v>
      </c>
      <c r="Z1766">
        <v>0.12</v>
      </c>
      <c r="AA1766" t="s">
        <v>1829</v>
      </c>
      <c r="AB1766">
        <v>508.88639999999998</v>
      </c>
    </row>
    <row r="1767" spans="1:28" x14ac:dyDescent="0.25">
      <c r="A1767" t="s">
        <v>3591</v>
      </c>
      <c r="B1767" s="2">
        <v>45695</v>
      </c>
      <c r="C1767" t="s">
        <v>175</v>
      </c>
      <c r="D1767" t="str">
        <f>VLOOKUP(Table7[[#This Row],[Customer_ID]],Table1[#All],2,FALSE)</f>
        <v>Jordan Jackson DDS</v>
      </c>
      <c r="E1767">
        <f t="shared" si="82"/>
        <v>7</v>
      </c>
      <c r="F1767">
        <f t="shared" si="83"/>
        <v>2</v>
      </c>
      <c r="G1767">
        <f t="shared" si="84"/>
        <v>2025</v>
      </c>
      <c r="H1767">
        <f>VLOOKUP(Table7[[#This Row],[Customer_ID]],Table1[#All],3,FALSE)</f>
        <v>54</v>
      </c>
      <c r="I1767" t="str">
        <f>VLOOKUP(Table7[[#This Row],[Customer_ID]],Table1[#All],4,FALSE)</f>
        <v>Male</v>
      </c>
      <c r="J1767" t="str">
        <f>VLOOKUP(Table7[[#This Row],[Customer_ID]],Table1[#All],5,FALSE)</f>
        <v>North Johnview</v>
      </c>
      <c r="K1767" t="str">
        <f>VLOOKUP(Table7[[#This Row],[Customer_ID]],Table1[#All],6,FALSE)</f>
        <v>Arizona</v>
      </c>
      <c r="L1767" t="str">
        <f>VLOOKUP(Table7[[#This Row],[Customer_ID]],Table1[#All],7,FALSE)</f>
        <v>USA</v>
      </c>
      <c r="M1767" t="str">
        <f>VLOOKUP(Table7[[#This Row],[Customer_ID]],Table1[#All],8,FALSE)</f>
        <v>Gold</v>
      </c>
      <c r="N1767" t="s">
        <v>1598</v>
      </c>
      <c r="O1767" t="str">
        <f>VLOOKUP(Table7[[#This Row],[Product_ID]],Table4_2[#All],3,FALSE)</f>
        <v>Clothing</v>
      </c>
      <c r="P1767" t="str">
        <f>VLOOKUP(Table7[[#This Row],[Product_ID]],Table4_2[#All],4,FALSE)</f>
        <v>Accessories</v>
      </c>
      <c r="Q1767">
        <f>VLOOKUP(Table7[[#This Row],[Product_ID]],Table4_2[#All],5,FALSE)</f>
        <v>174.02</v>
      </c>
      <c r="R1767">
        <f>VLOOKUP(Table7[[#This Row],[Product_ID]],Table4_2[#All],6,FALSE)</f>
        <v>268</v>
      </c>
      <c r="S1767" t="s">
        <v>1752</v>
      </c>
      <c r="T1767" t="str">
        <f>VLOOKUP(Table7[[#This Row],[Store_ID]],Table5[#All],2,FALSE)</f>
        <v>Rivera-Warner</v>
      </c>
      <c r="U1767" t="str">
        <f>VLOOKUP(Table7[[#This Row],[Store_ID]],Table5[#All],3,FALSE)</f>
        <v>East</v>
      </c>
      <c r="V1767" t="str">
        <f>VLOOKUP(Table7[[#This Row],[Store_ID]],Table5[#All],4,FALSE)</f>
        <v>Washingtonfurt</v>
      </c>
      <c r="W1767" t="str">
        <f>VLOOKUP(Table7[[#This Row],[Store_ID]],Table5[#All],5,FALSE)</f>
        <v>Flagship</v>
      </c>
      <c r="X1767">
        <v>2</v>
      </c>
      <c r="Y1767">
        <v>596.84</v>
      </c>
      <c r="Z1767">
        <v>0.01</v>
      </c>
      <c r="AA1767" t="s">
        <v>1826</v>
      </c>
      <c r="AB1767">
        <v>1181.7431999999999</v>
      </c>
    </row>
    <row r="1768" spans="1:28" x14ac:dyDescent="0.25">
      <c r="A1768" t="s">
        <v>3592</v>
      </c>
      <c r="B1768" s="2">
        <v>45571</v>
      </c>
      <c r="C1768" t="s">
        <v>1352</v>
      </c>
      <c r="D1768" t="str">
        <f>VLOOKUP(Table7[[#This Row],[Customer_ID]],Table1[#All],2,FALSE)</f>
        <v>Sharon Simpson</v>
      </c>
      <c r="E1768">
        <f t="shared" si="82"/>
        <v>6</v>
      </c>
      <c r="F1768">
        <f t="shared" si="83"/>
        <v>10</v>
      </c>
      <c r="G1768">
        <f t="shared" si="84"/>
        <v>2024</v>
      </c>
      <c r="H1768">
        <f>VLOOKUP(Table7[[#This Row],[Customer_ID]],Table1[#All],3,FALSE)</f>
        <v>61</v>
      </c>
      <c r="I1768" t="str">
        <f>VLOOKUP(Table7[[#This Row],[Customer_ID]],Table1[#All],4,FALSE)</f>
        <v>Male</v>
      </c>
      <c r="J1768" t="str">
        <f>VLOOKUP(Table7[[#This Row],[Customer_ID]],Table1[#All],5,FALSE)</f>
        <v>South Michellebury</v>
      </c>
      <c r="K1768" t="str">
        <f>VLOOKUP(Table7[[#This Row],[Customer_ID]],Table1[#All],6,FALSE)</f>
        <v>South Dakota</v>
      </c>
      <c r="L1768" t="str">
        <f>VLOOKUP(Table7[[#This Row],[Customer_ID]],Table1[#All],7,FALSE)</f>
        <v>USA</v>
      </c>
      <c r="M1768" t="str">
        <f>VLOOKUP(Table7[[#This Row],[Customer_ID]],Table1[#All],8,FALSE)</f>
        <v>Gold</v>
      </c>
      <c r="N1768" t="s">
        <v>1586</v>
      </c>
      <c r="O1768" t="str">
        <f>VLOOKUP(Table7[[#This Row],[Product_ID]],Table4_2[#All],3,FALSE)</f>
        <v>Sports</v>
      </c>
      <c r="P1768" t="str">
        <f>VLOOKUP(Table7[[#This Row],[Product_ID]],Table4_2[#All],4,FALSE)</f>
        <v>Equipment</v>
      </c>
      <c r="Q1768">
        <f>VLOOKUP(Table7[[#This Row],[Product_ID]],Table4_2[#All],5,FALSE)</f>
        <v>21.34</v>
      </c>
      <c r="R1768">
        <f>VLOOKUP(Table7[[#This Row],[Product_ID]],Table4_2[#All],6,FALSE)</f>
        <v>65</v>
      </c>
      <c r="S1768" t="s">
        <v>1782</v>
      </c>
      <c r="T1768" t="str">
        <f>VLOOKUP(Table7[[#This Row],[Store_ID]],Table5[#All],2,FALSE)</f>
        <v>Bean, Jones and Park</v>
      </c>
      <c r="U1768" t="str">
        <f>VLOOKUP(Table7[[#This Row],[Store_ID]],Table5[#All],3,FALSE)</f>
        <v>West</v>
      </c>
      <c r="V1768" t="str">
        <f>VLOOKUP(Table7[[#This Row],[Store_ID]],Table5[#All],4,FALSE)</f>
        <v>Thompsonborough</v>
      </c>
      <c r="W1768" t="str">
        <f>VLOOKUP(Table7[[#This Row],[Store_ID]],Table5[#All],5,FALSE)</f>
        <v>Online</v>
      </c>
      <c r="X1768">
        <v>4</v>
      </c>
      <c r="Y1768">
        <v>466.24</v>
      </c>
      <c r="Z1768">
        <v>0.16</v>
      </c>
      <c r="AA1768" t="s">
        <v>1824</v>
      </c>
      <c r="AB1768">
        <v>1566.5663999999999</v>
      </c>
    </row>
    <row r="1769" spans="1:28" x14ac:dyDescent="0.25">
      <c r="A1769" t="s">
        <v>3593</v>
      </c>
      <c r="B1769" s="2">
        <v>45544</v>
      </c>
      <c r="C1769" t="s">
        <v>806</v>
      </c>
      <c r="D1769" t="str">
        <f>VLOOKUP(Table7[[#This Row],[Customer_ID]],Table1[#All],2,FALSE)</f>
        <v>John Mccoy</v>
      </c>
      <c r="E1769">
        <f t="shared" si="82"/>
        <v>9</v>
      </c>
      <c r="F1769">
        <f t="shared" si="83"/>
        <v>9</v>
      </c>
      <c r="G1769">
        <f t="shared" si="84"/>
        <v>2024</v>
      </c>
      <c r="H1769">
        <f>VLOOKUP(Table7[[#This Row],[Customer_ID]],Table1[#All],3,FALSE)</f>
        <v>26</v>
      </c>
      <c r="I1769" t="str">
        <f>VLOOKUP(Table7[[#This Row],[Customer_ID]],Table1[#All],4,FALSE)</f>
        <v>Male</v>
      </c>
      <c r="J1769" t="str">
        <f>VLOOKUP(Table7[[#This Row],[Customer_ID]],Table1[#All],5,FALSE)</f>
        <v>Robinborough</v>
      </c>
      <c r="K1769" t="str">
        <f>VLOOKUP(Table7[[#This Row],[Customer_ID]],Table1[#All],6,FALSE)</f>
        <v>South Dakota</v>
      </c>
      <c r="L1769" t="str">
        <f>VLOOKUP(Table7[[#This Row],[Customer_ID]],Table1[#All],7,FALSE)</f>
        <v>USA</v>
      </c>
      <c r="M1769" t="str">
        <f>VLOOKUP(Table7[[#This Row],[Customer_ID]],Table1[#All],8,FALSE)</f>
        <v>Silver</v>
      </c>
      <c r="N1769" t="s">
        <v>1574</v>
      </c>
      <c r="O1769" t="str">
        <f>VLOOKUP(Table7[[#This Row],[Product_ID]],Table4_2[#All],3,FALSE)</f>
        <v>Electronics</v>
      </c>
      <c r="P1769" t="str">
        <f>VLOOKUP(Table7[[#This Row],[Product_ID]],Table4_2[#All],4,FALSE)</f>
        <v>Accessories</v>
      </c>
      <c r="Q1769">
        <f>VLOOKUP(Table7[[#This Row],[Product_ID]],Table4_2[#All],5,FALSE)</f>
        <v>242.23</v>
      </c>
      <c r="R1769">
        <f>VLOOKUP(Table7[[#This Row],[Product_ID]],Table4_2[#All],6,FALSE)</f>
        <v>453</v>
      </c>
      <c r="S1769" t="s">
        <v>1804</v>
      </c>
      <c r="T1769" t="str">
        <f>VLOOKUP(Table7[[#This Row],[Store_ID]],Table5[#All],2,FALSE)</f>
        <v>Frederick-Wright</v>
      </c>
      <c r="U1769" t="str">
        <f>VLOOKUP(Table7[[#This Row],[Store_ID]],Table5[#All],3,FALSE)</f>
        <v>West</v>
      </c>
      <c r="V1769" t="str">
        <f>VLOOKUP(Table7[[#This Row],[Store_ID]],Table5[#All],4,FALSE)</f>
        <v>New Jimmymouth</v>
      </c>
      <c r="W1769" t="str">
        <f>VLOOKUP(Table7[[#This Row],[Store_ID]],Table5[#All],5,FALSE)</f>
        <v>Flagship</v>
      </c>
      <c r="X1769">
        <v>2</v>
      </c>
      <c r="Y1769">
        <v>330.59</v>
      </c>
      <c r="Z1769">
        <v>0.14000000000000001</v>
      </c>
      <c r="AA1769" t="s">
        <v>1824</v>
      </c>
      <c r="AB1769">
        <v>568.61479999999995</v>
      </c>
    </row>
    <row r="1770" spans="1:28" x14ac:dyDescent="0.25">
      <c r="A1770" t="s">
        <v>3594</v>
      </c>
      <c r="B1770" s="2">
        <v>45654</v>
      </c>
      <c r="C1770" t="s">
        <v>1516</v>
      </c>
      <c r="D1770" t="str">
        <f>VLOOKUP(Table7[[#This Row],[Customer_ID]],Table1[#All],2,FALSE)</f>
        <v>Amanda Powell</v>
      </c>
      <c r="E1770">
        <f t="shared" si="82"/>
        <v>28</v>
      </c>
      <c r="F1770">
        <f t="shared" si="83"/>
        <v>12</v>
      </c>
      <c r="G1770">
        <f t="shared" si="84"/>
        <v>2024</v>
      </c>
      <c r="H1770">
        <f>VLOOKUP(Table7[[#This Row],[Customer_ID]],Table1[#All],3,FALSE)</f>
        <v>28</v>
      </c>
      <c r="I1770" t="str">
        <f>VLOOKUP(Table7[[#This Row],[Customer_ID]],Table1[#All],4,FALSE)</f>
        <v>Male</v>
      </c>
      <c r="J1770" t="str">
        <f>VLOOKUP(Table7[[#This Row],[Customer_ID]],Table1[#All],5,FALSE)</f>
        <v>South William</v>
      </c>
      <c r="K1770" t="str">
        <f>VLOOKUP(Table7[[#This Row],[Customer_ID]],Table1[#All],6,FALSE)</f>
        <v>Alabama</v>
      </c>
      <c r="L1770" t="str">
        <f>VLOOKUP(Table7[[#This Row],[Customer_ID]],Table1[#All],7,FALSE)</f>
        <v>USA</v>
      </c>
      <c r="M1770" t="str">
        <f>VLOOKUP(Table7[[#This Row],[Customer_ID]],Table1[#All],8,FALSE)</f>
        <v>Silver</v>
      </c>
      <c r="N1770" t="s">
        <v>1592</v>
      </c>
      <c r="O1770" t="str">
        <f>VLOOKUP(Table7[[#This Row],[Product_ID]],Table4_2[#All],3,FALSE)</f>
        <v>Sports</v>
      </c>
      <c r="P1770" t="str">
        <f>VLOOKUP(Table7[[#This Row],[Product_ID]],Table4_2[#All],4,FALSE)</f>
        <v>Equipment</v>
      </c>
      <c r="Q1770">
        <f>VLOOKUP(Table7[[#This Row],[Product_ID]],Table4_2[#All],5,FALSE)</f>
        <v>484.62</v>
      </c>
      <c r="R1770">
        <f>VLOOKUP(Table7[[#This Row],[Product_ID]],Table4_2[#All],6,FALSE)</f>
        <v>432</v>
      </c>
      <c r="S1770" t="s">
        <v>1776</v>
      </c>
      <c r="T1770" t="str">
        <f>VLOOKUP(Table7[[#This Row],[Store_ID]],Table5[#All],2,FALSE)</f>
        <v>Benson-Elliott</v>
      </c>
      <c r="U1770" t="str">
        <f>VLOOKUP(Table7[[#This Row],[Store_ID]],Table5[#All],3,FALSE)</f>
        <v>East</v>
      </c>
      <c r="V1770" t="str">
        <f>VLOOKUP(Table7[[#This Row],[Store_ID]],Table5[#All],4,FALSE)</f>
        <v>Port Josephberg</v>
      </c>
      <c r="W1770" t="str">
        <f>VLOOKUP(Table7[[#This Row],[Store_ID]],Table5[#All],5,FALSE)</f>
        <v>Online</v>
      </c>
      <c r="X1770">
        <v>2</v>
      </c>
      <c r="Y1770">
        <v>616.42999999999995</v>
      </c>
      <c r="Z1770">
        <v>0.02</v>
      </c>
      <c r="AA1770" t="s">
        <v>1829</v>
      </c>
      <c r="AB1770">
        <v>1208.2028</v>
      </c>
    </row>
    <row r="1771" spans="1:28" x14ac:dyDescent="0.25">
      <c r="A1771" t="s">
        <v>3595</v>
      </c>
      <c r="B1771" s="2">
        <v>45589</v>
      </c>
      <c r="C1771" t="s">
        <v>1254</v>
      </c>
      <c r="D1771" t="str">
        <f>VLOOKUP(Table7[[#This Row],[Customer_ID]],Table1[#All],2,FALSE)</f>
        <v>Justin Ingram</v>
      </c>
      <c r="E1771">
        <f t="shared" si="82"/>
        <v>24</v>
      </c>
      <c r="F1771">
        <f t="shared" si="83"/>
        <v>10</v>
      </c>
      <c r="G1771">
        <f t="shared" si="84"/>
        <v>2024</v>
      </c>
      <c r="H1771">
        <f>VLOOKUP(Table7[[#This Row],[Customer_ID]],Table1[#All],3,FALSE)</f>
        <v>34</v>
      </c>
      <c r="I1771" t="str">
        <f>VLOOKUP(Table7[[#This Row],[Customer_ID]],Table1[#All],4,FALSE)</f>
        <v>Male</v>
      </c>
      <c r="J1771" t="str">
        <f>VLOOKUP(Table7[[#This Row],[Customer_ID]],Table1[#All],5,FALSE)</f>
        <v>Lake Lisaland</v>
      </c>
      <c r="K1771" t="str">
        <f>VLOOKUP(Table7[[#This Row],[Customer_ID]],Table1[#All],6,FALSE)</f>
        <v>Louisiana</v>
      </c>
      <c r="L1771" t="str">
        <f>VLOOKUP(Table7[[#This Row],[Customer_ID]],Table1[#All],7,FALSE)</f>
        <v>USA</v>
      </c>
      <c r="M1771" t="str">
        <f>VLOOKUP(Table7[[#This Row],[Customer_ID]],Table1[#All],8,FALSE)</f>
        <v>Bronze</v>
      </c>
      <c r="N1771" t="s">
        <v>1674</v>
      </c>
      <c r="O1771" t="str">
        <f>VLOOKUP(Table7[[#This Row],[Product_ID]],Table4_2[#All],3,FALSE)</f>
        <v>Beauty</v>
      </c>
      <c r="P1771" t="str">
        <f>VLOOKUP(Table7[[#This Row],[Product_ID]],Table4_2[#All],4,FALSE)</f>
        <v>Skincare</v>
      </c>
      <c r="Q1771">
        <f>VLOOKUP(Table7[[#This Row],[Product_ID]],Table4_2[#All],5,FALSE)</f>
        <v>266.86</v>
      </c>
      <c r="R1771">
        <f>VLOOKUP(Table7[[#This Row],[Product_ID]],Table4_2[#All],6,FALSE)</f>
        <v>458</v>
      </c>
      <c r="S1771" t="s">
        <v>1776</v>
      </c>
      <c r="T1771" t="str">
        <f>VLOOKUP(Table7[[#This Row],[Store_ID]],Table5[#All],2,FALSE)</f>
        <v>Benson-Elliott</v>
      </c>
      <c r="U1771" t="str">
        <f>VLOOKUP(Table7[[#This Row],[Store_ID]],Table5[#All],3,FALSE)</f>
        <v>East</v>
      </c>
      <c r="V1771" t="str">
        <f>VLOOKUP(Table7[[#This Row],[Store_ID]],Table5[#All],4,FALSE)</f>
        <v>Port Josephberg</v>
      </c>
      <c r="W1771" t="str">
        <f>VLOOKUP(Table7[[#This Row],[Store_ID]],Table5[#All],5,FALSE)</f>
        <v>Online</v>
      </c>
      <c r="X1771">
        <v>3</v>
      </c>
      <c r="Y1771">
        <v>195.89</v>
      </c>
      <c r="Z1771">
        <v>0.16</v>
      </c>
      <c r="AA1771" t="s">
        <v>1826</v>
      </c>
      <c r="AB1771">
        <v>493.64280000000002</v>
      </c>
    </row>
    <row r="1772" spans="1:28" x14ac:dyDescent="0.25">
      <c r="A1772" t="s">
        <v>3596</v>
      </c>
      <c r="B1772" s="2">
        <v>45487</v>
      </c>
      <c r="C1772" t="s">
        <v>1077</v>
      </c>
      <c r="D1772" t="str">
        <f>VLOOKUP(Table7[[#This Row],[Customer_ID]],Table1[#All],2,FALSE)</f>
        <v>Ryan Moore</v>
      </c>
      <c r="E1772">
        <f t="shared" si="82"/>
        <v>14</v>
      </c>
      <c r="F1772">
        <f t="shared" si="83"/>
        <v>7</v>
      </c>
      <c r="G1772">
        <f t="shared" si="84"/>
        <v>2024</v>
      </c>
      <c r="H1772">
        <f>VLOOKUP(Table7[[#This Row],[Customer_ID]],Table1[#All],3,FALSE)</f>
        <v>38</v>
      </c>
      <c r="I1772" t="str">
        <f>VLOOKUP(Table7[[#This Row],[Customer_ID]],Table1[#All],4,FALSE)</f>
        <v>Male</v>
      </c>
      <c r="J1772" t="str">
        <f>VLOOKUP(Table7[[#This Row],[Customer_ID]],Table1[#All],5,FALSE)</f>
        <v>Cartershire</v>
      </c>
      <c r="K1772" t="str">
        <f>VLOOKUP(Table7[[#This Row],[Customer_ID]],Table1[#All],6,FALSE)</f>
        <v>Virginia</v>
      </c>
      <c r="L1772" t="str">
        <f>VLOOKUP(Table7[[#This Row],[Customer_ID]],Table1[#All],7,FALSE)</f>
        <v>USA</v>
      </c>
      <c r="M1772" t="str">
        <f>VLOOKUP(Table7[[#This Row],[Customer_ID]],Table1[#All],8,FALSE)</f>
        <v>Bronze</v>
      </c>
      <c r="N1772" t="s">
        <v>1560</v>
      </c>
      <c r="O1772" t="str">
        <f>VLOOKUP(Table7[[#This Row],[Product_ID]],Table4_2[#All],3,FALSE)</f>
        <v>Home</v>
      </c>
      <c r="P1772" t="str">
        <f>VLOOKUP(Table7[[#This Row],[Product_ID]],Table4_2[#All],4,FALSE)</f>
        <v>Lighting</v>
      </c>
      <c r="Q1772">
        <f>VLOOKUP(Table7[[#This Row],[Product_ID]],Table4_2[#All],5,FALSE)</f>
        <v>218.86</v>
      </c>
      <c r="R1772">
        <f>VLOOKUP(Table7[[#This Row],[Product_ID]],Table4_2[#All],6,FALSE)</f>
        <v>170</v>
      </c>
      <c r="S1772" t="s">
        <v>1789</v>
      </c>
      <c r="T1772" t="str">
        <f>VLOOKUP(Table7[[#This Row],[Store_ID]],Table5[#All],2,FALSE)</f>
        <v>Hill, Wagner and Ballard</v>
      </c>
      <c r="U1772" t="str">
        <f>VLOOKUP(Table7[[#This Row],[Store_ID]],Table5[#All],3,FALSE)</f>
        <v>East</v>
      </c>
      <c r="V1772" t="str">
        <f>VLOOKUP(Table7[[#This Row],[Store_ID]],Table5[#All],4,FALSE)</f>
        <v>East Davidville</v>
      </c>
      <c r="W1772" t="str">
        <f>VLOOKUP(Table7[[#This Row],[Store_ID]],Table5[#All],5,FALSE)</f>
        <v>Online</v>
      </c>
      <c r="X1772">
        <v>4</v>
      </c>
      <c r="Y1772">
        <v>614.76</v>
      </c>
      <c r="Z1772">
        <v>0.16</v>
      </c>
      <c r="AA1772" t="s">
        <v>1824</v>
      </c>
      <c r="AB1772">
        <v>2065.5936000000002</v>
      </c>
    </row>
    <row r="1773" spans="1:28" x14ac:dyDescent="0.25">
      <c r="A1773" t="s">
        <v>3597</v>
      </c>
      <c r="B1773" s="2">
        <v>45418</v>
      </c>
      <c r="C1773" t="s">
        <v>1257</v>
      </c>
      <c r="D1773" t="str">
        <f>VLOOKUP(Table7[[#This Row],[Customer_ID]],Table1[#All],2,FALSE)</f>
        <v>David Ross</v>
      </c>
      <c r="E1773">
        <f t="shared" si="82"/>
        <v>6</v>
      </c>
      <c r="F1773">
        <f t="shared" si="83"/>
        <v>5</v>
      </c>
      <c r="G1773">
        <f t="shared" si="84"/>
        <v>2024</v>
      </c>
      <c r="H1773">
        <f>VLOOKUP(Table7[[#This Row],[Customer_ID]],Table1[#All],3,FALSE)</f>
        <v>22</v>
      </c>
      <c r="I1773" t="str">
        <f>VLOOKUP(Table7[[#This Row],[Customer_ID]],Table1[#All],4,FALSE)</f>
        <v>Female</v>
      </c>
      <c r="J1773" t="str">
        <f>VLOOKUP(Table7[[#This Row],[Customer_ID]],Table1[#All],5,FALSE)</f>
        <v>South Angela</v>
      </c>
      <c r="K1773" t="str">
        <f>VLOOKUP(Table7[[#This Row],[Customer_ID]],Table1[#All],6,FALSE)</f>
        <v>Arkansas</v>
      </c>
      <c r="L1773" t="str">
        <f>VLOOKUP(Table7[[#This Row],[Customer_ID]],Table1[#All],7,FALSE)</f>
        <v>USA</v>
      </c>
      <c r="M1773" t="str">
        <f>VLOOKUP(Table7[[#This Row],[Customer_ID]],Table1[#All],8,FALSE)</f>
        <v>Silver</v>
      </c>
      <c r="N1773" t="s">
        <v>1706</v>
      </c>
      <c r="O1773" t="str">
        <f>VLOOKUP(Table7[[#This Row],[Product_ID]],Table4_2[#All],3,FALSE)</f>
        <v>Home</v>
      </c>
      <c r="P1773" t="str">
        <f>VLOOKUP(Table7[[#This Row],[Product_ID]],Table4_2[#All],4,FALSE)</f>
        <v>Lighting</v>
      </c>
      <c r="Q1773">
        <f>VLOOKUP(Table7[[#This Row],[Product_ID]],Table4_2[#All],5,FALSE)</f>
        <v>228.53</v>
      </c>
      <c r="R1773">
        <f>VLOOKUP(Table7[[#This Row],[Product_ID]],Table4_2[#All],6,FALSE)</f>
        <v>469</v>
      </c>
      <c r="S1773" t="s">
        <v>1779</v>
      </c>
      <c r="T1773" t="str">
        <f>VLOOKUP(Table7[[#This Row],[Store_ID]],Table5[#All],2,FALSE)</f>
        <v>Martinez-Mullins</v>
      </c>
      <c r="U1773" t="str">
        <f>VLOOKUP(Table7[[#This Row],[Store_ID]],Table5[#All],3,FALSE)</f>
        <v>South</v>
      </c>
      <c r="V1773" t="str">
        <f>VLOOKUP(Table7[[#This Row],[Store_ID]],Table5[#All],4,FALSE)</f>
        <v>Williamsfurt</v>
      </c>
      <c r="W1773" t="str">
        <f>VLOOKUP(Table7[[#This Row],[Store_ID]],Table5[#All],5,FALSE)</f>
        <v>Online</v>
      </c>
      <c r="X1773">
        <v>1</v>
      </c>
      <c r="Y1773">
        <v>224.49</v>
      </c>
      <c r="Z1773">
        <v>0.11</v>
      </c>
      <c r="AA1773" t="s">
        <v>1826</v>
      </c>
      <c r="AB1773">
        <v>199.7961</v>
      </c>
    </row>
    <row r="1774" spans="1:28" x14ac:dyDescent="0.25">
      <c r="A1774" t="s">
        <v>3598</v>
      </c>
      <c r="B1774" s="2">
        <v>45338</v>
      </c>
      <c r="C1774" t="s">
        <v>1115</v>
      </c>
      <c r="D1774" t="str">
        <f>VLOOKUP(Table7[[#This Row],[Customer_ID]],Table1[#All],2,FALSE)</f>
        <v>Steve Hunt</v>
      </c>
      <c r="E1774">
        <f t="shared" si="82"/>
        <v>16</v>
      </c>
      <c r="F1774">
        <f t="shared" si="83"/>
        <v>2</v>
      </c>
      <c r="G1774">
        <f t="shared" si="84"/>
        <v>2024</v>
      </c>
      <c r="H1774">
        <f>VLOOKUP(Table7[[#This Row],[Customer_ID]],Table1[#All],3,FALSE)</f>
        <v>54</v>
      </c>
      <c r="I1774" t="str">
        <f>VLOOKUP(Table7[[#This Row],[Customer_ID]],Table1[#All],4,FALSE)</f>
        <v>Male</v>
      </c>
      <c r="J1774" t="str">
        <f>VLOOKUP(Table7[[#This Row],[Customer_ID]],Table1[#All],5,FALSE)</f>
        <v>North Richard</v>
      </c>
      <c r="K1774" t="str">
        <f>VLOOKUP(Table7[[#This Row],[Customer_ID]],Table1[#All],6,FALSE)</f>
        <v>Virginia</v>
      </c>
      <c r="L1774" t="str">
        <f>VLOOKUP(Table7[[#This Row],[Customer_ID]],Table1[#All],7,FALSE)</f>
        <v>USA</v>
      </c>
      <c r="M1774" t="str">
        <f>VLOOKUP(Table7[[#This Row],[Customer_ID]],Table1[#All],8,FALSE)</f>
        <v>Bronze</v>
      </c>
      <c r="N1774" t="s">
        <v>1658</v>
      </c>
      <c r="O1774" t="str">
        <f>VLOOKUP(Table7[[#This Row],[Product_ID]],Table4_2[#All],3,FALSE)</f>
        <v>Home</v>
      </c>
      <c r="P1774" t="str">
        <f>VLOOKUP(Table7[[#This Row],[Product_ID]],Table4_2[#All],4,FALSE)</f>
        <v>Decor</v>
      </c>
      <c r="Q1774">
        <f>VLOOKUP(Table7[[#This Row],[Product_ID]],Table4_2[#All],5,FALSE)</f>
        <v>81.75</v>
      </c>
      <c r="R1774">
        <f>VLOOKUP(Table7[[#This Row],[Product_ID]],Table4_2[#All],6,FALSE)</f>
        <v>226.05</v>
      </c>
      <c r="S1774" t="s">
        <v>1794</v>
      </c>
      <c r="T1774" t="str">
        <f>VLOOKUP(Table7[[#This Row],[Store_ID]],Table5[#All],2,FALSE)</f>
        <v>Thomas, Bridges and Harris</v>
      </c>
      <c r="U1774" t="str">
        <f>VLOOKUP(Table7[[#This Row],[Store_ID]],Table5[#All],3,FALSE)</f>
        <v>North</v>
      </c>
      <c r="V1774" t="str">
        <f>VLOOKUP(Table7[[#This Row],[Store_ID]],Table5[#All],4,FALSE)</f>
        <v>Sabrinatown</v>
      </c>
      <c r="W1774" t="str">
        <f>VLOOKUP(Table7[[#This Row],[Store_ID]],Table5[#All],5,FALSE)</f>
        <v>Online</v>
      </c>
      <c r="X1774">
        <v>1</v>
      </c>
      <c r="Y1774">
        <v>967.76</v>
      </c>
      <c r="Z1774">
        <v>0.09</v>
      </c>
      <c r="AA1774" t="s">
        <v>1824</v>
      </c>
      <c r="AB1774">
        <v>880.66160000000002</v>
      </c>
    </row>
    <row r="1775" spans="1:28" x14ac:dyDescent="0.25">
      <c r="A1775" t="s">
        <v>3599</v>
      </c>
      <c r="B1775" s="2">
        <v>45507</v>
      </c>
      <c r="C1775" t="s">
        <v>247</v>
      </c>
      <c r="D1775" t="str">
        <f>VLOOKUP(Table7[[#This Row],[Customer_ID]],Table1[#All],2,FALSE)</f>
        <v>Amber Mcclain</v>
      </c>
      <c r="E1775">
        <f t="shared" si="82"/>
        <v>3</v>
      </c>
      <c r="F1775">
        <f t="shared" si="83"/>
        <v>8</v>
      </c>
      <c r="G1775">
        <f t="shared" si="84"/>
        <v>2024</v>
      </c>
      <c r="H1775">
        <f>VLOOKUP(Table7[[#This Row],[Customer_ID]],Table1[#All],3,FALSE)</f>
        <v>58</v>
      </c>
      <c r="I1775" t="str">
        <f>VLOOKUP(Table7[[#This Row],[Customer_ID]],Table1[#All],4,FALSE)</f>
        <v>Male</v>
      </c>
      <c r="J1775" t="str">
        <f>VLOOKUP(Table7[[#This Row],[Customer_ID]],Table1[#All],5,FALSE)</f>
        <v>Brendaburgh</v>
      </c>
      <c r="K1775" t="str">
        <f>VLOOKUP(Table7[[#This Row],[Customer_ID]],Table1[#All],6,FALSE)</f>
        <v>Florida</v>
      </c>
      <c r="L1775" t="str">
        <f>VLOOKUP(Table7[[#This Row],[Customer_ID]],Table1[#All],7,FALSE)</f>
        <v>USA</v>
      </c>
      <c r="M1775" t="str">
        <f>VLOOKUP(Table7[[#This Row],[Customer_ID]],Table1[#All],8,FALSE)</f>
        <v>Silver</v>
      </c>
      <c r="N1775" t="s">
        <v>1630</v>
      </c>
      <c r="O1775" t="str">
        <f>VLOOKUP(Table7[[#This Row],[Product_ID]],Table4_2[#All],3,FALSE)</f>
        <v>Sports</v>
      </c>
      <c r="P1775" t="str">
        <f>VLOOKUP(Table7[[#This Row],[Product_ID]],Table4_2[#All],4,FALSE)</f>
        <v>Fitness</v>
      </c>
      <c r="Q1775">
        <f>VLOOKUP(Table7[[#This Row],[Product_ID]],Table4_2[#All],5,FALSE)</f>
        <v>313.26</v>
      </c>
      <c r="R1775">
        <f>VLOOKUP(Table7[[#This Row],[Product_ID]],Table4_2[#All],6,FALSE)</f>
        <v>369</v>
      </c>
      <c r="S1775" t="s">
        <v>1813</v>
      </c>
      <c r="T1775" t="str">
        <f>VLOOKUP(Table7[[#This Row],[Store_ID]],Table5[#All],2,FALSE)</f>
        <v>Mann-Austin</v>
      </c>
      <c r="U1775" t="str">
        <f>VLOOKUP(Table7[[#This Row],[Store_ID]],Table5[#All],3,FALSE)</f>
        <v>East</v>
      </c>
      <c r="V1775" t="str">
        <f>VLOOKUP(Table7[[#This Row],[Store_ID]],Table5[#All],4,FALSE)</f>
        <v>Vasquezborough</v>
      </c>
      <c r="W1775" t="str">
        <f>VLOOKUP(Table7[[#This Row],[Store_ID]],Table5[#All],5,FALSE)</f>
        <v>Online</v>
      </c>
      <c r="X1775">
        <v>2</v>
      </c>
      <c r="Y1775">
        <v>56.52</v>
      </c>
      <c r="Z1775">
        <v>0.17</v>
      </c>
      <c r="AA1775" t="s">
        <v>1826</v>
      </c>
      <c r="AB1775">
        <v>93.8232</v>
      </c>
    </row>
    <row r="1776" spans="1:28" x14ac:dyDescent="0.25">
      <c r="A1776" t="s">
        <v>3600</v>
      </c>
      <c r="B1776" s="2">
        <v>45275</v>
      </c>
      <c r="C1776" t="s">
        <v>1507</v>
      </c>
      <c r="D1776" t="str">
        <f>VLOOKUP(Table7[[#This Row],[Customer_ID]],Table1[#All],2,FALSE)</f>
        <v>Scott Harris</v>
      </c>
      <c r="E1776">
        <f t="shared" si="82"/>
        <v>15</v>
      </c>
      <c r="F1776">
        <f t="shared" si="83"/>
        <v>12</v>
      </c>
      <c r="G1776">
        <f t="shared" si="84"/>
        <v>2023</v>
      </c>
      <c r="H1776">
        <f>VLOOKUP(Table7[[#This Row],[Customer_ID]],Table1[#All],3,FALSE)</f>
        <v>23</v>
      </c>
      <c r="I1776" t="str">
        <f>VLOOKUP(Table7[[#This Row],[Customer_ID]],Table1[#All],4,FALSE)</f>
        <v>Male</v>
      </c>
      <c r="J1776" t="str">
        <f>VLOOKUP(Table7[[#This Row],[Customer_ID]],Table1[#All],5,FALSE)</f>
        <v>North Nataliemouth</v>
      </c>
      <c r="K1776" t="str">
        <f>VLOOKUP(Table7[[#This Row],[Customer_ID]],Table1[#All],6,FALSE)</f>
        <v>Maryland</v>
      </c>
      <c r="L1776" t="str">
        <f>VLOOKUP(Table7[[#This Row],[Customer_ID]],Table1[#All],7,FALSE)</f>
        <v>USA</v>
      </c>
      <c r="M1776" t="str">
        <f>VLOOKUP(Table7[[#This Row],[Customer_ID]],Table1[#All],8,FALSE)</f>
        <v>Platinum</v>
      </c>
      <c r="N1776" t="s">
        <v>1682</v>
      </c>
      <c r="O1776" t="str">
        <f>VLOOKUP(Table7[[#This Row],[Product_ID]],Table4_2[#All],3,FALSE)</f>
        <v>Electronics</v>
      </c>
      <c r="P1776" t="str">
        <f>VLOOKUP(Table7[[#This Row],[Product_ID]],Table4_2[#All],4,FALSE)</f>
        <v>Accessories</v>
      </c>
      <c r="Q1776">
        <f>VLOOKUP(Table7[[#This Row],[Product_ID]],Table4_2[#All],5,FALSE)</f>
        <v>349.17</v>
      </c>
      <c r="R1776">
        <f>VLOOKUP(Table7[[#This Row],[Product_ID]],Table4_2[#All],6,FALSE)</f>
        <v>476</v>
      </c>
      <c r="S1776" t="s">
        <v>1757</v>
      </c>
      <c r="T1776" t="str">
        <f>VLOOKUP(Table7[[#This Row],[Store_ID]],Table5[#All],2,FALSE)</f>
        <v>Martinez, Adkins and Johnson</v>
      </c>
      <c r="U1776" t="str">
        <f>VLOOKUP(Table7[[#This Row],[Store_ID]],Table5[#All],3,FALSE)</f>
        <v>North</v>
      </c>
      <c r="V1776" t="str">
        <f>VLOOKUP(Table7[[#This Row],[Store_ID]],Table5[#All],4,FALSE)</f>
        <v>Danielmouth</v>
      </c>
      <c r="W1776" t="str">
        <f>VLOOKUP(Table7[[#This Row],[Store_ID]],Table5[#All],5,FALSE)</f>
        <v>Flagship</v>
      </c>
      <c r="X1776">
        <v>4</v>
      </c>
      <c r="Y1776">
        <v>921.84</v>
      </c>
      <c r="Z1776">
        <v>0.04</v>
      </c>
      <c r="AA1776" t="s">
        <v>1824</v>
      </c>
      <c r="AB1776">
        <v>3539.8656000000001</v>
      </c>
    </row>
    <row r="1777" spans="1:28" x14ac:dyDescent="0.25">
      <c r="A1777" t="s">
        <v>3601</v>
      </c>
      <c r="B1777" s="2">
        <v>45319</v>
      </c>
      <c r="C1777" t="s">
        <v>1032</v>
      </c>
      <c r="D1777" t="str">
        <f>VLOOKUP(Table7[[#This Row],[Customer_ID]],Table1[#All],2,FALSE)</f>
        <v>Mario Harvey Jr.</v>
      </c>
      <c r="E1777">
        <f t="shared" si="82"/>
        <v>28</v>
      </c>
      <c r="F1777">
        <f t="shared" si="83"/>
        <v>1</v>
      </c>
      <c r="G1777">
        <f t="shared" si="84"/>
        <v>2024</v>
      </c>
      <c r="H1777">
        <f>VLOOKUP(Table7[[#This Row],[Customer_ID]],Table1[#All],3,FALSE)</f>
        <v>46</v>
      </c>
      <c r="I1777" t="str">
        <f>VLOOKUP(Table7[[#This Row],[Customer_ID]],Table1[#All],4,FALSE)</f>
        <v>Male</v>
      </c>
      <c r="J1777" t="str">
        <f>VLOOKUP(Table7[[#This Row],[Customer_ID]],Table1[#All],5,FALSE)</f>
        <v>Jessicaport</v>
      </c>
      <c r="K1777" t="str">
        <f>VLOOKUP(Table7[[#This Row],[Customer_ID]],Table1[#All],6,FALSE)</f>
        <v>Minnesota</v>
      </c>
      <c r="L1777" t="str">
        <f>VLOOKUP(Table7[[#This Row],[Customer_ID]],Table1[#All],7,FALSE)</f>
        <v>USA</v>
      </c>
      <c r="M1777" t="str">
        <f>VLOOKUP(Table7[[#This Row],[Customer_ID]],Table1[#All],8,FALSE)</f>
        <v>Platinum</v>
      </c>
      <c r="N1777" t="s">
        <v>1720</v>
      </c>
      <c r="O1777" t="str">
        <f>VLOOKUP(Table7[[#This Row],[Product_ID]],Table4_2[#All],3,FALSE)</f>
        <v>Home</v>
      </c>
      <c r="P1777" t="str">
        <f>VLOOKUP(Table7[[#This Row],[Product_ID]],Table4_2[#All],4,FALSE)</f>
        <v>Kitchen</v>
      </c>
      <c r="Q1777">
        <f>VLOOKUP(Table7[[#This Row],[Product_ID]],Table4_2[#All],5,FALSE)</f>
        <v>176.07</v>
      </c>
      <c r="R1777">
        <f>VLOOKUP(Table7[[#This Row],[Product_ID]],Table4_2[#All],6,FALSE)</f>
        <v>82</v>
      </c>
      <c r="S1777" t="s">
        <v>1804</v>
      </c>
      <c r="T1777" t="str">
        <f>VLOOKUP(Table7[[#This Row],[Store_ID]],Table5[#All],2,FALSE)</f>
        <v>Frederick-Wright</v>
      </c>
      <c r="U1777" t="str">
        <f>VLOOKUP(Table7[[#This Row],[Store_ID]],Table5[#All],3,FALSE)</f>
        <v>West</v>
      </c>
      <c r="V1777" t="str">
        <f>VLOOKUP(Table7[[#This Row],[Store_ID]],Table5[#All],4,FALSE)</f>
        <v>New Jimmymouth</v>
      </c>
      <c r="W1777" t="str">
        <f>VLOOKUP(Table7[[#This Row],[Store_ID]],Table5[#All],5,FALSE)</f>
        <v>Flagship</v>
      </c>
      <c r="X1777">
        <v>3</v>
      </c>
      <c r="Y1777">
        <v>738.47</v>
      </c>
      <c r="Z1777">
        <v>0.28000000000000003</v>
      </c>
      <c r="AA1777" t="s">
        <v>1824</v>
      </c>
      <c r="AB1777">
        <v>1595.0952</v>
      </c>
    </row>
    <row r="1778" spans="1:28" x14ac:dyDescent="0.25">
      <c r="A1778" t="s">
        <v>3602</v>
      </c>
      <c r="B1778" s="2">
        <v>45620</v>
      </c>
      <c r="C1778" t="s">
        <v>1032</v>
      </c>
      <c r="D1778" t="str">
        <f>VLOOKUP(Table7[[#This Row],[Customer_ID]],Table1[#All],2,FALSE)</f>
        <v>Mario Harvey Jr.</v>
      </c>
      <c r="E1778">
        <f t="shared" si="82"/>
        <v>24</v>
      </c>
      <c r="F1778">
        <f t="shared" si="83"/>
        <v>11</v>
      </c>
      <c r="G1778">
        <f t="shared" si="84"/>
        <v>2024</v>
      </c>
      <c r="H1778">
        <f>VLOOKUP(Table7[[#This Row],[Customer_ID]],Table1[#All],3,FALSE)</f>
        <v>46</v>
      </c>
      <c r="I1778" t="str">
        <f>VLOOKUP(Table7[[#This Row],[Customer_ID]],Table1[#All],4,FALSE)</f>
        <v>Male</v>
      </c>
      <c r="J1778" t="str">
        <f>VLOOKUP(Table7[[#This Row],[Customer_ID]],Table1[#All],5,FALSE)</f>
        <v>Jessicaport</v>
      </c>
      <c r="K1778" t="str">
        <f>VLOOKUP(Table7[[#This Row],[Customer_ID]],Table1[#All],6,FALSE)</f>
        <v>Minnesota</v>
      </c>
      <c r="L1778" t="str">
        <f>VLOOKUP(Table7[[#This Row],[Customer_ID]],Table1[#All],7,FALSE)</f>
        <v>USA</v>
      </c>
      <c r="M1778" t="str">
        <f>VLOOKUP(Table7[[#This Row],[Customer_ID]],Table1[#All],8,FALSE)</f>
        <v>Platinum</v>
      </c>
      <c r="N1778" t="s">
        <v>1555</v>
      </c>
      <c r="O1778" t="str">
        <f>VLOOKUP(Table7[[#This Row],[Product_ID]],Table4_2[#All],3,FALSE)</f>
        <v>Clothing</v>
      </c>
      <c r="P1778" t="str">
        <f>VLOOKUP(Table7[[#This Row],[Product_ID]],Table4_2[#All],4,FALSE)</f>
        <v>Accessories</v>
      </c>
      <c r="Q1778">
        <f>VLOOKUP(Table7[[#This Row],[Product_ID]],Table4_2[#All],5,FALSE)</f>
        <v>261</v>
      </c>
      <c r="R1778">
        <f>VLOOKUP(Table7[[#This Row],[Product_ID]],Table4_2[#All],6,FALSE)</f>
        <v>59</v>
      </c>
      <c r="S1778" t="s">
        <v>1752</v>
      </c>
      <c r="T1778" t="str">
        <f>VLOOKUP(Table7[[#This Row],[Store_ID]],Table5[#All],2,FALSE)</f>
        <v>Rivera-Warner</v>
      </c>
      <c r="U1778" t="str">
        <f>VLOOKUP(Table7[[#This Row],[Store_ID]],Table5[#All],3,FALSE)</f>
        <v>East</v>
      </c>
      <c r="V1778" t="str">
        <f>VLOOKUP(Table7[[#This Row],[Store_ID]],Table5[#All],4,FALSE)</f>
        <v>Washingtonfurt</v>
      </c>
      <c r="W1778" t="str">
        <f>VLOOKUP(Table7[[#This Row],[Store_ID]],Table5[#All],5,FALSE)</f>
        <v>Flagship</v>
      </c>
      <c r="X1778">
        <v>4</v>
      </c>
      <c r="Y1778">
        <v>477.83</v>
      </c>
      <c r="Z1778">
        <v>0.05</v>
      </c>
      <c r="AA1778" t="s">
        <v>1829</v>
      </c>
      <c r="AB1778">
        <v>1815.7539999999999</v>
      </c>
    </row>
    <row r="1779" spans="1:28" x14ac:dyDescent="0.25">
      <c r="A1779" t="s">
        <v>3603</v>
      </c>
      <c r="B1779" s="2">
        <v>45831</v>
      </c>
      <c r="C1779" t="s">
        <v>559</v>
      </c>
      <c r="D1779" t="str">
        <f>VLOOKUP(Table7[[#This Row],[Customer_ID]],Table1[#All],2,FALSE)</f>
        <v>Daniel Contreras</v>
      </c>
      <c r="E1779">
        <f t="shared" si="82"/>
        <v>23</v>
      </c>
      <c r="F1779">
        <f t="shared" si="83"/>
        <v>6</v>
      </c>
      <c r="G1779">
        <f t="shared" si="84"/>
        <v>2025</v>
      </c>
      <c r="H1779">
        <f>VLOOKUP(Table7[[#This Row],[Customer_ID]],Table1[#All],3,FALSE)</f>
        <v>36</v>
      </c>
      <c r="I1779" t="str">
        <f>VLOOKUP(Table7[[#This Row],[Customer_ID]],Table1[#All],4,FALSE)</f>
        <v>Female</v>
      </c>
      <c r="J1779" t="str">
        <f>VLOOKUP(Table7[[#This Row],[Customer_ID]],Table1[#All],5,FALSE)</f>
        <v>Robertview</v>
      </c>
      <c r="K1779" t="str">
        <f>VLOOKUP(Table7[[#This Row],[Customer_ID]],Table1[#All],6,FALSE)</f>
        <v>Florida</v>
      </c>
      <c r="L1779" t="str">
        <f>VLOOKUP(Table7[[#This Row],[Customer_ID]],Table1[#All],7,FALSE)</f>
        <v>USA</v>
      </c>
      <c r="M1779" t="str">
        <f>VLOOKUP(Table7[[#This Row],[Customer_ID]],Table1[#All],8,FALSE)</f>
        <v>Platinum</v>
      </c>
      <c r="N1779" t="s">
        <v>1632</v>
      </c>
      <c r="O1779" t="str">
        <f>VLOOKUP(Table7[[#This Row],[Product_ID]],Table4_2[#All],3,FALSE)</f>
        <v>Electronics</v>
      </c>
      <c r="P1779" t="str">
        <f>VLOOKUP(Table7[[#This Row],[Product_ID]],Table4_2[#All],4,FALSE)</f>
        <v>Accessories</v>
      </c>
      <c r="Q1779">
        <f>VLOOKUP(Table7[[#This Row],[Product_ID]],Table4_2[#All],5,FALSE)</f>
        <v>450.71</v>
      </c>
      <c r="R1779">
        <f>VLOOKUP(Table7[[#This Row],[Product_ID]],Table4_2[#All],6,FALSE)</f>
        <v>389</v>
      </c>
      <c r="S1779" t="s">
        <v>1794</v>
      </c>
      <c r="T1779" t="str">
        <f>VLOOKUP(Table7[[#This Row],[Store_ID]],Table5[#All],2,FALSE)</f>
        <v>Thomas, Bridges and Harris</v>
      </c>
      <c r="U1779" t="str">
        <f>VLOOKUP(Table7[[#This Row],[Store_ID]],Table5[#All],3,FALSE)</f>
        <v>North</v>
      </c>
      <c r="V1779" t="str">
        <f>VLOOKUP(Table7[[#This Row],[Store_ID]],Table5[#All],4,FALSE)</f>
        <v>Sabrinatown</v>
      </c>
      <c r="W1779" t="str">
        <f>VLOOKUP(Table7[[#This Row],[Store_ID]],Table5[#All],5,FALSE)</f>
        <v>Online</v>
      </c>
      <c r="X1779">
        <v>3</v>
      </c>
      <c r="Y1779">
        <v>605.83000000000004</v>
      </c>
      <c r="Z1779">
        <v>0.28000000000000003</v>
      </c>
      <c r="AA1779" t="s">
        <v>1829</v>
      </c>
      <c r="AB1779">
        <v>1308.5927999999999</v>
      </c>
    </row>
    <row r="1780" spans="1:28" x14ac:dyDescent="0.25">
      <c r="A1780" t="s">
        <v>3604</v>
      </c>
      <c r="B1780" s="2">
        <v>45373</v>
      </c>
      <c r="C1780" t="s">
        <v>247</v>
      </c>
      <c r="D1780" t="str">
        <f>VLOOKUP(Table7[[#This Row],[Customer_ID]],Table1[#All],2,FALSE)</f>
        <v>Amber Mcclain</v>
      </c>
      <c r="E1780">
        <f t="shared" si="82"/>
        <v>22</v>
      </c>
      <c r="F1780">
        <f t="shared" si="83"/>
        <v>3</v>
      </c>
      <c r="G1780">
        <f t="shared" si="84"/>
        <v>2024</v>
      </c>
      <c r="H1780">
        <f>VLOOKUP(Table7[[#This Row],[Customer_ID]],Table1[#All],3,FALSE)</f>
        <v>58</v>
      </c>
      <c r="I1780" t="str">
        <f>VLOOKUP(Table7[[#This Row],[Customer_ID]],Table1[#All],4,FALSE)</f>
        <v>Male</v>
      </c>
      <c r="J1780" t="str">
        <f>VLOOKUP(Table7[[#This Row],[Customer_ID]],Table1[#All],5,FALSE)</f>
        <v>Brendaburgh</v>
      </c>
      <c r="K1780" t="str">
        <f>VLOOKUP(Table7[[#This Row],[Customer_ID]],Table1[#All],6,FALSE)</f>
        <v>Florida</v>
      </c>
      <c r="L1780" t="str">
        <f>VLOOKUP(Table7[[#This Row],[Customer_ID]],Table1[#All],7,FALSE)</f>
        <v>USA</v>
      </c>
      <c r="M1780" t="str">
        <f>VLOOKUP(Table7[[#This Row],[Customer_ID]],Table1[#All],8,FALSE)</f>
        <v>Silver</v>
      </c>
      <c r="N1780" t="s">
        <v>1634</v>
      </c>
      <c r="O1780" t="str">
        <f>VLOOKUP(Table7[[#This Row],[Product_ID]],Table4_2[#All],3,FALSE)</f>
        <v>Electronics</v>
      </c>
      <c r="P1780" t="str">
        <f>VLOOKUP(Table7[[#This Row],[Product_ID]],Table4_2[#All],4,FALSE)</f>
        <v>Computer</v>
      </c>
      <c r="Q1780">
        <f>VLOOKUP(Table7[[#This Row],[Product_ID]],Table4_2[#All],5,FALSE)</f>
        <v>253.33</v>
      </c>
      <c r="R1780">
        <f>VLOOKUP(Table7[[#This Row],[Product_ID]],Table4_2[#All],6,FALSE)</f>
        <v>266</v>
      </c>
      <c r="S1780" t="s">
        <v>1766</v>
      </c>
      <c r="T1780" t="str">
        <f>VLOOKUP(Table7[[#This Row],[Store_ID]],Table5[#All],2,FALSE)</f>
        <v>Johnson-Wright</v>
      </c>
      <c r="U1780" t="str">
        <f>VLOOKUP(Table7[[#This Row],[Store_ID]],Table5[#All],3,FALSE)</f>
        <v>North</v>
      </c>
      <c r="V1780" t="str">
        <f>VLOOKUP(Table7[[#This Row],[Store_ID]],Table5[#All],4,FALSE)</f>
        <v>Hoodberg</v>
      </c>
      <c r="W1780" t="str">
        <f>VLOOKUP(Table7[[#This Row],[Store_ID]],Table5[#All],5,FALSE)</f>
        <v>Outlet</v>
      </c>
      <c r="X1780">
        <v>2</v>
      </c>
      <c r="Y1780">
        <v>521.44000000000005</v>
      </c>
      <c r="Z1780">
        <v>0.25</v>
      </c>
      <c r="AA1780" t="s">
        <v>1829</v>
      </c>
      <c r="AB1780">
        <v>782.16000000000008</v>
      </c>
    </row>
    <row r="1781" spans="1:28" x14ac:dyDescent="0.25">
      <c r="A1781" t="s">
        <v>3605</v>
      </c>
      <c r="B1781" s="2">
        <v>45863</v>
      </c>
      <c r="C1781" t="s">
        <v>1166</v>
      </c>
      <c r="D1781" t="str">
        <f>VLOOKUP(Table7[[#This Row],[Customer_ID]],Table1[#All],2,FALSE)</f>
        <v>James Orozco</v>
      </c>
      <c r="E1781">
        <f t="shared" si="82"/>
        <v>25</v>
      </c>
      <c r="F1781">
        <f t="shared" si="83"/>
        <v>7</v>
      </c>
      <c r="G1781">
        <f t="shared" si="84"/>
        <v>2025</v>
      </c>
      <c r="H1781">
        <f>VLOOKUP(Table7[[#This Row],[Customer_ID]],Table1[#All],3,FALSE)</f>
        <v>37</v>
      </c>
      <c r="I1781" t="str">
        <f>VLOOKUP(Table7[[#This Row],[Customer_ID]],Table1[#All],4,FALSE)</f>
        <v>Female</v>
      </c>
      <c r="J1781" t="str">
        <f>VLOOKUP(Table7[[#This Row],[Customer_ID]],Table1[#All],5,FALSE)</f>
        <v>Simpsonfort</v>
      </c>
      <c r="K1781" t="str">
        <f>VLOOKUP(Table7[[#This Row],[Customer_ID]],Table1[#All],6,FALSE)</f>
        <v>Maine</v>
      </c>
      <c r="L1781" t="str">
        <f>VLOOKUP(Table7[[#This Row],[Customer_ID]],Table1[#All],7,FALSE)</f>
        <v>USA</v>
      </c>
      <c r="M1781" t="str">
        <f>VLOOKUP(Table7[[#This Row],[Customer_ID]],Table1[#All],8,FALSE)</f>
        <v>Gold</v>
      </c>
      <c r="N1781" t="s">
        <v>1568</v>
      </c>
      <c r="O1781" t="str">
        <f>VLOOKUP(Table7[[#This Row],[Product_ID]],Table4_2[#All],3,FALSE)</f>
        <v>Home</v>
      </c>
      <c r="P1781" t="str">
        <f>VLOOKUP(Table7[[#This Row],[Product_ID]],Table4_2[#All],4,FALSE)</f>
        <v>Kitchen</v>
      </c>
      <c r="Q1781">
        <f>VLOOKUP(Table7[[#This Row],[Product_ID]],Table4_2[#All],5,FALSE)</f>
        <v>298.86</v>
      </c>
      <c r="R1781">
        <f>VLOOKUP(Table7[[#This Row],[Product_ID]],Table4_2[#All],6,FALSE)</f>
        <v>308</v>
      </c>
      <c r="S1781" t="s">
        <v>1779</v>
      </c>
      <c r="T1781" t="str">
        <f>VLOOKUP(Table7[[#This Row],[Store_ID]],Table5[#All],2,FALSE)</f>
        <v>Martinez-Mullins</v>
      </c>
      <c r="U1781" t="str">
        <f>VLOOKUP(Table7[[#This Row],[Store_ID]],Table5[#All],3,FALSE)</f>
        <v>South</v>
      </c>
      <c r="V1781" t="str">
        <f>VLOOKUP(Table7[[#This Row],[Store_ID]],Table5[#All],4,FALSE)</f>
        <v>Williamsfurt</v>
      </c>
      <c r="W1781" t="str">
        <f>VLOOKUP(Table7[[#This Row],[Store_ID]],Table5[#All],5,FALSE)</f>
        <v>Online</v>
      </c>
      <c r="X1781">
        <v>4</v>
      </c>
      <c r="Y1781">
        <v>499.02</v>
      </c>
      <c r="Z1781">
        <v>0.06</v>
      </c>
      <c r="AA1781" t="s">
        <v>1824</v>
      </c>
      <c r="AB1781">
        <v>1876.3152</v>
      </c>
    </row>
    <row r="1782" spans="1:28" x14ac:dyDescent="0.25">
      <c r="A1782" t="s">
        <v>3606</v>
      </c>
      <c r="B1782" s="2">
        <v>45758</v>
      </c>
      <c r="C1782" t="s">
        <v>514</v>
      </c>
      <c r="D1782" t="str">
        <f>VLOOKUP(Table7[[#This Row],[Customer_ID]],Table1[#All],2,FALSE)</f>
        <v>Joseph Faulkner</v>
      </c>
      <c r="E1782">
        <f t="shared" si="82"/>
        <v>11</v>
      </c>
      <c r="F1782">
        <f t="shared" si="83"/>
        <v>4</v>
      </c>
      <c r="G1782">
        <f t="shared" si="84"/>
        <v>2025</v>
      </c>
      <c r="H1782">
        <f>VLOOKUP(Table7[[#This Row],[Customer_ID]],Table1[#All],3,FALSE)</f>
        <v>31</v>
      </c>
      <c r="I1782" t="str">
        <f>VLOOKUP(Table7[[#This Row],[Customer_ID]],Table1[#All],4,FALSE)</f>
        <v>Male</v>
      </c>
      <c r="J1782" t="str">
        <f>VLOOKUP(Table7[[#This Row],[Customer_ID]],Table1[#All],5,FALSE)</f>
        <v>New Leahfurt</v>
      </c>
      <c r="K1782" t="str">
        <f>VLOOKUP(Table7[[#This Row],[Customer_ID]],Table1[#All],6,FALSE)</f>
        <v>North Dakota</v>
      </c>
      <c r="L1782" t="str">
        <f>VLOOKUP(Table7[[#This Row],[Customer_ID]],Table1[#All],7,FALSE)</f>
        <v>USA</v>
      </c>
      <c r="M1782" t="str">
        <f>VLOOKUP(Table7[[#This Row],[Customer_ID]],Table1[#All],8,FALSE)</f>
        <v>Bronze</v>
      </c>
      <c r="N1782" t="s">
        <v>1553</v>
      </c>
      <c r="O1782" t="str">
        <f>VLOOKUP(Table7[[#This Row],[Product_ID]],Table4_2[#All],3,FALSE)</f>
        <v>Clothing</v>
      </c>
      <c r="P1782" t="str">
        <f>VLOOKUP(Table7[[#This Row],[Product_ID]],Table4_2[#All],4,FALSE)</f>
        <v>Bottoms</v>
      </c>
      <c r="Q1782">
        <f>VLOOKUP(Table7[[#This Row],[Product_ID]],Table4_2[#All],5,FALSE)</f>
        <v>306.45999999999998</v>
      </c>
      <c r="R1782">
        <f>VLOOKUP(Table7[[#This Row],[Product_ID]],Table4_2[#All],6,FALSE)</f>
        <v>487</v>
      </c>
      <c r="S1782" t="s">
        <v>1810</v>
      </c>
      <c r="T1782" t="str">
        <f>VLOOKUP(Table7[[#This Row],[Store_ID]],Table5[#All],2,FALSE)</f>
        <v>Guerrero-Schmitt</v>
      </c>
      <c r="U1782" t="str">
        <f>VLOOKUP(Table7[[#This Row],[Store_ID]],Table5[#All],3,FALSE)</f>
        <v>East</v>
      </c>
      <c r="V1782" t="str">
        <f>VLOOKUP(Table7[[#This Row],[Store_ID]],Table5[#All],4,FALSE)</f>
        <v>East Stevechester</v>
      </c>
      <c r="W1782" t="str">
        <f>VLOOKUP(Table7[[#This Row],[Store_ID]],Table5[#All],5,FALSE)</f>
        <v>Flagship</v>
      </c>
      <c r="X1782">
        <v>4</v>
      </c>
      <c r="Y1782">
        <v>299.45999999999998</v>
      </c>
      <c r="Z1782">
        <v>0.18</v>
      </c>
      <c r="AA1782" t="s">
        <v>1829</v>
      </c>
      <c r="AB1782">
        <v>982.22879999999998</v>
      </c>
    </row>
    <row r="1783" spans="1:28" x14ac:dyDescent="0.25">
      <c r="A1783" t="s">
        <v>3607</v>
      </c>
      <c r="B1783" s="2">
        <v>45285</v>
      </c>
      <c r="C1783" t="s">
        <v>1411</v>
      </c>
      <c r="D1783" t="str">
        <f>VLOOKUP(Table7[[#This Row],[Customer_ID]],Table1[#All],2,FALSE)</f>
        <v>Christina Robertson</v>
      </c>
      <c r="E1783">
        <f t="shared" si="82"/>
        <v>25</v>
      </c>
      <c r="F1783">
        <f t="shared" si="83"/>
        <v>12</v>
      </c>
      <c r="G1783">
        <f t="shared" si="84"/>
        <v>2023</v>
      </c>
      <c r="H1783">
        <f>VLOOKUP(Table7[[#This Row],[Customer_ID]],Table1[#All],3,FALSE)</f>
        <v>59</v>
      </c>
      <c r="I1783" t="str">
        <f>VLOOKUP(Table7[[#This Row],[Customer_ID]],Table1[#All],4,FALSE)</f>
        <v>Male</v>
      </c>
      <c r="J1783" t="str">
        <f>VLOOKUP(Table7[[#This Row],[Customer_ID]],Table1[#All],5,FALSE)</f>
        <v>Hubbardborough</v>
      </c>
      <c r="K1783" t="str">
        <f>VLOOKUP(Table7[[#This Row],[Customer_ID]],Table1[#All],6,FALSE)</f>
        <v>Kentucky</v>
      </c>
      <c r="L1783" t="str">
        <f>VLOOKUP(Table7[[#This Row],[Customer_ID]],Table1[#All],7,FALSE)</f>
        <v>USA</v>
      </c>
      <c r="M1783" t="str">
        <f>VLOOKUP(Table7[[#This Row],[Customer_ID]],Table1[#All],8,FALSE)</f>
        <v>Platinum</v>
      </c>
      <c r="N1783" t="s">
        <v>1626</v>
      </c>
      <c r="O1783" t="str">
        <f>VLOOKUP(Table7[[#This Row],[Product_ID]],Table4_2[#All],3,FALSE)</f>
        <v>Electronics</v>
      </c>
      <c r="P1783" t="str">
        <f>VLOOKUP(Table7[[#This Row],[Product_ID]],Table4_2[#All],4,FALSE)</f>
        <v>Mobile</v>
      </c>
      <c r="Q1783">
        <f>VLOOKUP(Table7[[#This Row],[Product_ID]],Table4_2[#All],5,FALSE)</f>
        <v>326.06</v>
      </c>
      <c r="R1783">
        <f>VLOOKUP(Table7[[#This Row],[Product_ID]],Table4_2[#All],6,FALSE)</f>
        <v>301</v>
      </c>
      <c r="S1783" t="s">
        <v>1752</v>
      </c>
      <c r="T1783" t="str">
        <f>VLOOKUP(Table7[[#This Row],[Store_ID]],Table5[#All],2,FALSE)</f>
        <v>Rivera-Warner</v>
      </c>
      <c r="U1783" t="str">
        <f>VLOOKUP(Table7[[#This Row],[Store_ID]],Table5[#All],3,FALSE)</f>
        <v>East</v>
      </c>
      <c r="V1783" t="str">
        <f>VLOOKUP(Table7[[#This Row],[Store_ID]],Table5[#All],4,FALSE)</f>
        <v>Washingtonfurt</v>
      </c>
      <c r="W1783" t="str">
        <f>VLOOKUP(Table7[[#This Row],[Store_ID]],Table5[#All],5,FALSE)</f>
        <v>Flagship</v>
      </c>
      <c r="X1783">
        <v>1</v>
      </c>
      <c r="Y1783">
        <v>609.29</v>
      </c>
      <c r="Z1783">
        <v>0.15</v>
      </c>
      <c r="AA1783" t="s">
        <v>1824</v>
      </c>
      <c r="AB1783">
        <v>517.89649999999995</v>
      </c>
    </row>
    <row r="1784" spans="1:28" x14ac:dyDescent="0.25">
      <c r="A1784" t="s">
        <v>3608</v>
      </c>
      <c r="B1784" s="2">
        <v>45656</v>
      </c>
      <c r="C1784" t="s">
        <v>360</v>
      </c>
      <c r="D1784" t="str">
        <f>VLOOKUP(Table7[[#This Row],[Customer_ID]],Table1[#All],2,FALSE)</f>
        <v>Colleen Maynard</v>
      </c>
      <c r="E1784">
        <f t="shared" si="82"/>
        <v>30</v>
      </c>
      <c r="F1784">
        <f t="shared" si="83"/>
        <v>12</v>
      </c>
      <c r="G1784">
        <f t="shared" si="84"/>
        <v>2024</v>
      </c>
      <c r="H1784">
        <f>VLOOKUP(Table7[[#This Row],[Customer_ID]],Table1[#All],3,FALSE)</f>
        <v>29</v>
      </c>
      <c r="I1784" t="str">
        <f>VLOOKUP(Table7[[#This Row],[Customer_ID]],Table1[#All],4,FALSE)</f>
        <v>Male</v>
      </c>
      <c r="J1784" t="str">
        <f>VLOOKUP(Table7[[#This Row],[Customer_ID]],Table1[#All],5,FALSE)</f>
        <v>Singletonmouth</v>
      </c>
      <c r="K1784" t="str">
        <f>VLOOKUP(Table7[[#This Row],[Customer_ID]],Table1[#All],6,FALSE)</f>
        <v>Utah</v>
      </c>
      <c r="L1784" t="str">
        <f>VLOOKUP(Table7[[#This Row],[Customer_ID]],Table1[#All],7,FALSE)</f>
        <v>USA</v>
      </c>
      <c r="M1784" t="str">
        <f>VLOOKUP(Table7[[#This Row],[Customer_ID]],Table1[#All],8,FALSE)</f>
        <v>Gold</v>
      </c>
      <c r="N1784" t="s">
        <v>1549</v>
      </c>
      <c r="O1784" t="str">
        <f>VLOOKUP(Table7[[#This Row],[Product_ID]],Table4_2[#All],3,FALSE)</f>
        <v>Clothing</v>
      </c>
      <c r="P1784" t="str">
        <f>VLOOKUP(Table7[[#This Row],[Product_ID]],Table4_2[#All],4,FALSE)</f>
        <v>Outerwear</v>
      </c>
      <c r="Q1784">
        <f>VLOOKUP(Table7[[#This Row],[Product_ID]],Table4_2[#All],5,FALSE)</f>
        <v>265.73266666666666</v>
      </c>
      <c r="R1784">
        <f>VLOOKUP(Table7[[#This Row],[Product_ID]],Table4_2[#All],6,FALSE)</f>
        <v>352</v>
      </c>
      <c r="S1784" t="s">
        <v>1782</v>
      </c>
      <c r="T1784" t="str">
        <f>VLOOKUP(Table7[[#This Row],[Store_ID]],Table5[#All],2,FALSE)</f>
        <v>Bean, Jones and Park</v>
      </c>
      <c r="U1784" t="str">
        <f>VLOOKUP(Table7[[#This Row],[Store_ID]],Table5[#All],3,FALSE)</f>
        <v>West</v>
      </c>
      <c r="V1784" t="str">
        <f>VLOOKUP(Table7[[#This Row],[Store_ID]],Table5[#All],4,FALSE)</f>
        <v>Thompsonborough</v>
      </c>
      <c r="W1784" t="str">
        <f>VLOOKUP(Table7[[#This Row],[Store_ID]],Table5[#All],5,FALSE)</f>
        <v>Online</v>
      </c>
      <c r="X1784">
        <v>1</v>
      </c>
      <c r="Y1784">
        <v>213.74</v>
      </c>
      <c r="Z1784">
        <v>7.0000000000000007E-2</v>
      </c>
      <c r="AA1784" t="s">
        <v>1829</v>
      </c>
      <c r="AB1784">
        <v>198.7782</v>
      </c>
    </row>
    <row r="1785" spans="1:28" x14ac:dyDescent="0.25">
      <c r="A1785" t="s">
        <v>3609</v>
      </c>
      <c r="B1785" s="2">
        <v>45718</v>
      </c>
      <c r="C1785" t="s">
        <v>514</v>
      </c>
      <c r="D1785" t="str">
        <f>VLOOKUP(Table7[[#This Row],[Customer_ID]],Table1[#All],2,FALSE)</f>
        <v>Joseph Faulkner</v>
      </c>
      <c r="E1785">
        <f t="shared" si="82"/>
        <v>2</v>
      </c>
      <c r="F1785">
        <f t="shared" si="83"/>
        <v>3</v>
      </c>
      <c r="G1785">
        <f t="shared" si="84"/>
        <v>2025</v>
      </c>
      <c r="H1785">
        <f>VLOOKUP(Table7[[#This Row],[Customer_ID]],Table1[#All],3,FALSE)</f>
        <v>31</v>
      </c>
      <c r="I1785" t="str">
        <f>VLOOKUP(Table7[[#This Row],[Customer_ID]],Table1[#All],4,FALSE)</f>
        <v>Male</v>
      </c>
      <c r="J1785" t="str">
        <f>VLOOKUP(Table7[[#This Row],[Customer_ID]],Table1[#All],5,FALSE)</f>
        <v>New Leahfurt</v>
      </c>
      <c r="K1785" t="str">
        <f>VLOOKUP(Table7[[#This Row],[Customer_ID]],Table1[#All],6,FALSE)</f>
        <v>North Dakota</v>
      </c>
      <c r="L1785" t="str">
        <f>VLOOKUP(Table7[[#This Row],[Customer_ID]],Table1[#All],7,FALSE)</f>
        <v>USA</v>
      </c>
      <c r="M1785" t="str">
        <f>VLOOKUP(Table7[[#This Row],[Customer_ID]],Table1[#All],8,FALSE)</f>
        <v>Bronze</v>
      </c>
      <c r="N1785" t="s">
        <v>1658</v>
      </c>
      <c r="O1785" t="str">
        <f>VLOOKUP(Table7[[#This Row],[Product_ID]],Table4_2[#All],3,FALSE)</f>
        <v>Home</v>
      </c>
      <c r="P1785" t="str">
        <f>VLOOKUP(Table7[[#This Row],[Product_ID]],Table4_2[#All],4,FALSE)</f>
        <v>Decor</v>
      </c>
      <c r="Q1785">
        <f>VLOOKUP(Table7[[#This Row],[Product_ID]],Table4_2[#All],5,FALSE)</f>
        <v>81.75</v>
      </c>
      <c r="R1785">
        <f>VLOOKUP(Table7[[#This Row],[Product_ID]],Table4_2[#All],6,FALSE)</f>
        <v>226.05</v>
      </c>
      <c r="S1785" t="s">
        <v>1804</v>
      </c>
      <c r="T1785" t="str">
        <f>VLOOKUP(Table7[[#This Row],[Store_ID]],Table5[#All],2,FALSE)</f>
        <v>Frederick-Wright</v>
      </c>
      <c r="U1785" t="str">
        <f>VLOOKUP(Table7[[#This Row],[Store_ID]],Table5[#All],3,FALSE)</f>
        <v>West</v>
      </c>
      <c r="V1785" t="str">
        <f>VLOOKUP(Table7[[#This Row],[Store_ID]],Table5[#All],4,FALSE)</f>
        <v>New Jimmymouth</v>
      </c>
      <c r="W1785" t="str">
        <f>VLOOKUP(Table7[[#This Row],[Store_ID]],Table5[#All],5,FALSE)</f>
        <v>Flagship</v>
      </c>
      <c r="X1785">
        <v>4</v>
      </c>
      <c r="Y1785">
        <v>613.16999999999996</v>
      </c>
      <c r="Z1785">
        <v>0.26</v>
      </c>
      <c r="AA1785" t="s">
        <v>1824</v>
      </c>
      <c r="AB1785">
        <v>1814.9831999999999</v>
      </c>
    </row>
    <row r="1786" spans="1:28" x14ac:dyDescent="0.25">
      <c r="A1786" t="s">
        <v>3610</v>
      </c>
      <c r="B1786" s="2">
        <v>45293</v>
      </c>
      <c r="C1786" t="s">
        <v>1118</v>
      </c>
      <c r="D1786" t="str">
        <f>VLOOKUP(Table7[[#This Row],[Customer_ID]],Table1[#All],2,FALSE)</f>
        <v>Manuel Castillo</v>
      </c>
      <c r="E1786">
        <f t="shared" si="82"/>
        <v>2</v>
      </c>
      <c r="F1786">
        <f t="shared" si="83"/>
        <v>1</v>
      </c>
      <c r="G1786">
        <f t="shared" si="84"/>
        <v>2024</v>
      </c>
      <c r="H1786">
        <f>VLOOKUP(Table7[[#This Row],[Customer_ID]],Table1[#All],3,FALSE)</f>
        <v>41</v>
      </c>
      <c r="I1786" t="str">
        <f>VLOOKUP(Table7[[#This Row],[Customer_ID]],Table1[#All],4,FALSE)</f>
        <v>Male</v>
      </c>
      <c r="J1786" t="str">
        <f>VLOOKUP(Table7[[#This Row],[Customer_ID]],Table1[#All],5,FALSE)</f>
        <v>Nealview</v>
      </c>
      <c r="K1786" t="str">
        <f>VLOOKUP(Table7[[#This Row],[Customer_ID]],Table1[#All],6,FALSE)</f>
        <v>Tennessee</v>
      </c>
      <c r="L1786" t="str">
        <f>VLOOKUP(Table7[[#This Row],[Customer_ID]],Table1[#All],7,FALSE)</f>
        <v>USA</v>
      </c>
      <c r="M1786" t="str">
        <f>VLOOKUP(Table7[[#This Row],[Customer_ID]],Table1[#All],8,FALSE)</f>
        <v>Gold</v>
      </c>
      <c r="N1786" t="s">
        <v>1666</v>
      </c>
      <c r="O1786" t="str">
        <f>VLOOKUP(Table7[[#This Row],[Product_ID]],Table4_2[#All],3,FALSE)</f>
        <v>Beauty</v>
      </c>
      <c r="P1786" t="str">
        <f>VLOOKUP(Table7[[#This Row],[Product_ID]],Table4_2[#All],4,FALSE)</f>
        <v>Haircare</v>
      </c>
      <c r="Q1786">
        <f>VLOOKUP(Table7[[#This Row],[Product_ID]],Table4_2[#All],5,FALSE)</f>
        <v>17.309999999999999</v>
      </c>
      <c r="R1786">
        <f>VLOOKUP(Table7[[#This Row],[Product_ID]],Table4_2[#All],6,FALSE)</f>
        <v>399</v>
      </c>
      <c r="S1786" t="s">
        <v>1792</v>
      </c>
      <c r="T1786" t="str">
        <f>VLOOKUP(Table7[[#This Row],[Store_ID]],Table5[#All],2,FALSE)</f>
        <v>Aguirre-Keller</v>
      </c>
      <c r="U1786" t="str">
        <f>VLOOKUP(Table7[[#This Row],[Store_ID]],Table5[#All],3,FALSE)</f>
        <v>South</v>
      </c>
      <c r="V1786" t="str">
        <f>VLOOKUP(Table7[[#This Row],[Store_ID]],Table5[#All],4,FALSE)</f>
        <v>Lake Michael</v>
      </c>
      <c r="W1786" t="str">
        <f>VLOOKUP(Table7[[#This Row],[Store_ID]],Table5[#All],5,FALSE)</f>
        <v>Online</v>
      </c>
      <c r="X1786">
        <v>2</v>
      </c>
      <c r="Y1786">
        <v>687.36</v>
      </c>
      <c r="Z1786">
        <v>7.0000000000000007E-2</v>
      </c>
      <c r="AA1786" t="s">
        <v>1829</v>
      </c>
      <c r="AB1786">
        <v>1278.4896000000001</v>
      </c>
    </row>
    <row r="1787" spans="1:28" x14ac:dyDescent="0.25">
      <c r="A1787" t="s">
        <v>3611</v>
      </c>
      <c r="B1787" s="2">
        <v>45915</v>
      </c>
      <c r="C1787" t="s">
        <v>1026</v>
      </c>
      <c r="D1787" t="str">
        <f>VLOOKUP(Table7[[#This Row],[Customer_ID]],Table1[#All],2,FALSE)</f>
        <v>Robert King</v>
      </c>
      <c r="E1787">
        <f t="shared" si="82"/>
        <v>15</v>
      </c>
      <c r="F1787">
        <f t="shared" si="83"/>
        <v>9</v>
      </c>
      <c r="G1787">
        <f t="shared" si="84"/>
        <v>2025</v>
      </c>
      <c r="H1787">
        <f>VLOOKUP(Table7[[#This Row],[Customer_ID]],Table1[#All],3,FALSE)</f>
        <v>58</v>
      </c>
      <c r="I1787" t="str">
        <f>VLOOKUP(Table7[[#This Row],[Customer_ID]],Table1[#All],4,FALSE)</f>
        <v>Female</v>
      </c>
      <c r="J1787" t="str">
        <f>VLOOKUP(Table7[[#This Row],[Customer_ID]],Table1[#All],5,FALSE)</f>
        <v>Cindyton</v>
      </c>
      <c r="K1787" t="str">
        <f>VLOOKUP(Table7[[#This Row],[Customer_ID]],Table1[#All],6,FALSE)</f>
        <v>Rhode Island</v>
      </c>
      <c r="L1787" t="str">
        <f>VLOOKUP(Table7[[#This Row],[Customer_ID]],Table1[#All],7,FALSE)</f>
        <v>USA</v>
      </c>
      <c r="M1787" t="str">
        <f>VLOOKUP(Table7[[#This Row],[Customer_ID]],Table1[#All],8,FALSE)</f>
        <v>Gold</v>
      </c>
      <c r="N1787" t="s">
        <v>1682</v>
      </c>
      <c r="O1787" t="str">
        <f>VLOOKUP(Table7[[#This Row],[Product_ID]],Table4_2[#All],3,FALSE)</f>
        <v>Electronics</v>
      </c>
      <c r="P1787" t="str">
        <f>VLOOKUP(Table7[[#This Row],[Product_ID]],Table4_2[#All],4,FALSE)</f>
        <v>Accessories</v>
      </c>
      <c r="Q1787">
        <f>VLOOKUP(Table7[[#This Row],[Product_ID]],Table4_2[#All],5,FALSE)</f>
        <v>349.17</v>
      </c>
      <c r="R1787">
        <f>VLOOKUP(Table7[[#This Row],[Product_ID]],Table4_2[#All],6,FALSE)</f>
        <v>476</v>
      </c>
      <c r="S1787" t="s">
        <v>1797</v>
      </c>
      <c r="T1787" t="str">
        <f>VLOOKUP(Table7[[#This Row],[Store_ID]],Table5[#All],2,FALSE)</f>
        <v>Gardner, Humphrey and Contreras</v>
      </c>
      <c r="U1787" t="str">
        <f>VLOOKUP(Table7[[#This Row],[Store_ID]],Table5[#All],3,FALSE)</f>
        <v>East</v>
      </c>
      <c r="V1787" t="str">
        <f>VLOOKUP(Table7[[#This Row],[Store_ID]],Table5[#All],4,FALSE)</f>
        <v>Johnsonville</v>
      </c>
      <c r="W1787" t="str">
        <f>VLOOKUP(Table7[[#This Row],[Store_ID]],Table5[#All],5,FALSE)</f>
        <v>Flagship</v>
      </c>
      <c r="X1787">
        <v>3</v>
      </c>
      <c r="Y1787">
        <v>115.39</v>
      </c>
      <c r="Z1787">
        <v>0.02</v>
      </c>
      <c r="AA1787" t="s">
        <v>1826</v>
      </c>
      <c r="AB1787">
        <v>339.2466</v>
      </c>
    </row>
    <row r="1788" spans="1:28" x14ac:dyDescent="0.25">
      <c r="A1788" t="s">
        <v>3612</v>
      </c>
      <c r="B1788" s="2">
        <v>45359</v>
      </c>
      <c r="C1788" t="s">
        <v>592</v>
      </c>
      <c r="D1788" t="str">
        <f>VLOOKUP(Table7[[#This Row],[Customer_ID]],Table1[#All],2,FALSE)</f>
        <v>Nicholas Bradshaw</v>
      </c>
      <c r="E1788">
        <f t="shared" si="82"/>
        <v>8</v>
      </c>
      <c r="F1788">
        <f t="shared" si="83"/>
        <v>3</v>
      </c>
      <c r="G1788">
        <f t="shared" si="84"/>
        <v>2024</v>
      </c>
      <c r="H1788">
        <f>VLOOKUP(Table7[[#This Row],[Customer_ID]],Table1[#All],3,FALSE)</f>
        <v>43</v>
      </c>
      <c r="I1788" t="str">
        <f>VLOOKUP(Table7[[#This Row],[Customer_ID]],Table1[#All],4,FALSE)</f>
        <v>Female</v>
      </c>
      <c r="J1788" t="str">
        <f>VLOOKUP(Table7[[#This Row],[Customer_ID]],Table1[#All],5,FALSE)</f>
        <v>Murphyfurt</v>
      </c>
      <c r="K1788" t="str">
        <f>VLOOKUP(Table7[[#This Row],[Customer_ID]],Table1[#All],6,FALSE)</f>
        <v>Utah</v>
      </c>
      <c r="L1788" t="str">
        <f>VLOOKUP(Table7[[#This Row],[Customer_ID]],Table1[#All],7,FALSE)</f>
        <v>USA</v>
      </c>
      <c r="M1788" t="str">
        <f>VLOOKUP(Table7[[#This Row],[Customer_ID]],Table1[#All],8,FALSE)</f>
        <v>Silver</v>
      </c>
      <c r="N1788" t="s">
        <v>1596</v>
      </c>
      <c r="O1788" t="str">
        <f>VLOOKUP(Table7[[#This Row],[Product_ID]],Table4_2[#All],3,FALSE)</f>
        <v>Sports</v>
      </c>
      <c r="P1788" t="str">
        <f>VLOOKUP(Table7[[#This Row],[Product_ID]],Table4_2[#All],4,FALSE)</f>
        <v>Outdoor</v>
      </c>
      <c r="Q1788">
        <f>VLOOKUP(Table7[[#This Row],[Product_ID]],Table4_2[#All],5,FALSE)</f>
        <v>166.06</v>
      </c>
      <c r="R1788">
        <f>VLOOKUP(Table7[[#This Row],[Product_ID]],Table4_2[#All],6,FALSE)</f>
        <v>340</v>
      </c>
      <c r="S1788" t="s">
        <v>1794</v>
      </c>
      <c r="T1788" t="str">
        <f>VLOOKUP(Table7[[#This Row],[Store_ID]],Table5[#All],2,FALSE)</f>
        <v>Thomas, Bridges and Harris</v>
      </c>
      <c r="U1788" t="str">
        <f>VLOOKUP(Table7[[#This Row],[Store_ID]],Table5[#All],3,FALSE)</f>
        <v>North</v>
      </c>
      <c r="V1788" t="str">
        <f>VLOOKUP(Table7[[#This Row],[Store_ID]],Table5[#All],4,FALSE)</f>
        <v>Sabrinatown</v>
      </c>
      <c r="W1788" t="str">
        <f>VLOOKUP(Table7[[#This Row],[Store_ID]],Table5[#All],5,FALSE)</f>
        <v>Online</v>
      </c>
      <c r="X1788">
        <v>2</v>
      </c>
      <c r="Y1788">
        <v>722.06</v>
      </c>
      <c r="Z1788">
        <v>7.0000000000000007E-2</v>
      </c>
      <c r="AA1788" t="s">
        <v>1824</v>
      </c>
      <c r="AB1788">
        <v>1343.0316</v>
      </c>
    </row>
    <row r="1789" spans="1:28" x14ac:dyDescent="0.25">
      <c r="A1789" t="s">
        <v>3613</v>
      </c>
      <c r="B1789" s="2">
        <v>45652</v>
      </c>
      <c r="C1789" t="s">
        <v>1319</v>
      </c>
      <c r="D1789" t="str">
        <f>VLOOKUP(Table7[[#This Row],[Customer_ID]],Table1[#All],2,FALSE)</f>
        <v>Bryce Hawkins</v>
      </c>
      <c r="E1789">
        <f t="shared" si="82"/>
        <v>26</v>
      </c>
      <c r="F1789">
        <f t="shared" si="83"/>
        <v>12</v>
      </c>
      <c r="G1789">
        <f t="shared" si="84"/>
        <v>2024</v>
      </c>
      <c r="H1789">
        <f>VLOOKUP(Table7[[#This Row],[Customer_ID]],Table1[#All],3,FALSE)</f>
        <v>40</v>
      </c>
      <c r="I1789" t="str">
        <f>VLOOKUP(Table7[[#This Row],[Customer_ID]],Table1[#All],4,FALSE)</f>
        <v>Male</v>
      </c>
      <c r="J1789" t="str">
        <f>VLOOKUP(Table7[[#This Row],[Customer_ID]],Table1[#All],5,FALSE)</f>
        <v>Lake Monique</v>
      </c>
      <c r="K1789" t="str">
        <f>VLOOKUP(Table7[[#This Row],[Customer_ID]],Table1[#All],6,FALSE)</f>
        <v>Utah</v>
      </c>
      <c r="L1789" t="str">
        <f>VLOOKUP(Table7[[#This Row],[Customer_ID]],Table1[#All],7,FALSE)</f>
        <v>USA</v>
      </c>
      <c r="M1789" t="str">
        <f>VLOOKUP(Table7[[#This Row],[Customer_ID]],Table1[#All],8,FALSE)</f>
        <v>Bronze</v>
      </c>
      <c r="N1789" t="s">
        <v>1560</v>
      </c>
      <c r="O1789" t="str">
        <f>VLOOKUP(Table7[[#This Row],[Product_ID]],Table4_2[#All],3,FALSE)</f>
        <v>Home</v>
      </c>
      <c r="P1789" t="str">
        <f>VLOOKUP(Table7[[#This Row],[Product_ID]],Table4_2[#All],4,FALSE)</f>
        <v>Lighting</v>
      </c>
      <c r="Q1789">
        <f>VLOOKUP(Table7[[#This Row],[Product_ID]],Table4_2[#All],5,FALSE)</f>
        <v>218.86</v>
      </c>
      <c r="R1789">
        <f>VLOOKUP(Table7[[#This Row],[Product_ID]],Table4_2[#All],6,FALSE)</f>
        <v>170</v>
      </c>
      <c r="S1789" t="s">
        <v>1801</v>
      </c>
      <c r="T1789" t="str">
        <f>VLOOKUP(Table7[[#This Row],[Store_ID]],Table5[#All],2,FALSE)</f>
        <v>Shelton PLC</v>
      </c>
      <c r="U1789" t="str">
        <f>VLOOKUP(Table7[[#This Row],[Store_ID]],Table5[#All],3,FALSE)</f>
        <v>North</v>
      </c>
      <c r="V1789" t="str">
        <f>VLOOKUP(Table7[[#This Row],[Store_ID]],Table5[#All],4,FALSE)</f>
        <v>East Jenniferstad</v>
      </c>
      <c r="W1789" t="str">
        <f>VLOOKUP(Table7[[#This Row],[Store_ID]],Table5[#All],5,FALSE)</f>
        <v>Flagship</v>
      </c>
      <c r="X1789">
        <v>1</v>
      </c>
      <c r="Y1789">
        <v>384.57</v>
      </c>
      <c r="Z1789">
        <v>0.06</v>
      </c>
      <c r="AA1789" t="s">
        <v>1826</v>
      </c>
      <c r="AB1789">
        <v>361.49579999999997</v>
      </c>
    </row>
    <row r="1790" spans="1:28" x14ac:dyDescent="0.25">
      <c r="A1790" t="s">
        <v>3614</v>
      </c>
      <c r="B1790" s="2">
        <v>45735</v>
      </c>
      <c r="C1790" t="s">
        <v>684</v>
      </c>
      <c r="D1790" t="str">
        <f>VLOOKUP(Table7[[#This Row],[Customer_ID]],Table1[#All],2,FALSE)</f>
        <v>Antonio Jones</v>
      </c>
      <c r="E1790">
        <f t="shared" si="82"/>
        <v>19</v>
      </c>
      <c r="F1790">
        <f t="shared" si="83"/>
        <v>3</v>
      </c>
      <c r="G1790">
        <f t="shared" si="84"/>
        <v>2025</v>
      </c>
      <c r="H1790">
        <f>VLOOKUP(Table7[[#This Row],[Customer_ID]],Table1[#All],3,FALSE)</f>
        <v>48</v>
      </c>
      <c r="I1790" t="str">
        <f>VLOOKUP(Table7[[#This Row],[Customer_ID]],Table1[#All],4,FALSE)</f>
        <v>Male</v>
      </c>
      <c r="J1790" t="str">
        <f>VLOOKUP(Table7[[#This Row],[Customer_ID]],Table1[#All],5,FALSE)</f>
        <v>Matthewborough</v>
      </c>
      <c r="K1790" t="str">
        <f>VLOOKUP(Table7[[#This Row],[Customer_ID]],Table1[#All],6,FALSE)</f>
        <v>Georgia</v>
      </c>
      <c r="L1790" t="str">
        <f>VLOOKUP(Table7[[#This Row],[Customer_ID]],Table1[#All],7,FALSE)</f>
        <v>USA</v>
      </c>
      <c r="M1790" t="str">
        <f>VLOOKUP(Table7[[#This Row],[Customer_ID]],Table1[#All],8,FALSE)</f>
        <v>Silver</v>
      </c>
      <c r="N1790" t="s">
        <v>1562</v>
      </c>
      <c r="O1790" t="str">
        <f>VLOOKUP(Table7[[#This Row],[Product_ID]],Table4_2[#All],3,FALSE)</f>
        <v>Electronics</v>
      </c>
      <c r="P1790" t="str">
        <f>VLOOKUP(Table7[[#This Row],[Product_ID]],Table4_2[#All],4,FALSE)</f>
        <v>Audio</v>
      </c>
      <c r="Q1790">
        <f>VLOOKUP(Table7[[#This Row],[Product_ID]],Table4_2[#All],5,FALSE)</f>
        <v>439.07</v>
      </c>
      <c r="R1790">
        <f>VLOOKUP(Table7[[#This Row],[Product_ID]],Table4_2[#All],6,FALSE)</f>
        <v>142</v>
      </c>
      <c r="S1790" t="s">
        <v>1797</v>
      </c>
      <c r="T1790" t="str">
        <f>VLOOKUP(Table7[[#This Row],[Store_ID]],Table5[#All],2,FALSE)</f>
        <v>Gardner, Humphrey and Contreras</v>
      </c>
      <c r="U1790" t="str">
        <f>VLOOKUP(Table7[[#This Row],[Store_ID]],Table5[#All],3,FALSE)</f>
        <v>East</v>
      </c>
      <c r="V1790" t="str">
        <f>VLOOKUP(Table7[[#This Row],[Store_ID]],Table5[#All],4,FALSE)</f>
        <v>Johnsonville</v>
      </c>
      <c r="W1790" t="str">
        <f>VLOOKUP(Table7[[#This Row],[Store_ID]],Table5[#All],5,FALSE)</f>
        <v>Flagship</v>
      </c>
      <c r="X1790">
        <v>2</v>
      </c>
      <c r="Y1790">
        <v>194.09</v>
      </c>
      <c r="Z1790">
        <v>0.18</v>
      </c>
      <c r="AA1790" t="s">
        <v>1826</v>
      </c>
      <c r="AB1790">
        <v>318.30759999999998</v>
      </c>
    </row>
    <row r="1791" spans="1:28" x14ac:dyDescent="0.25">
      <c r="A1791" t="s">
        <v>3615</v>
      </c>
      <c r="B1791" s="2">
        <v>45579</v>
      </c>
      <c r="C1791" t="s">
        <v>571</v>
      </c>
      <c r="D1791" t="str">
        <f>VLOOKUP(Table7[[#This Row],[Customer_ID]],Table1[#All],2,FALSE)</f>
        <v>Thomas Rhodes</v>
      </c>
      <c r="E1791">
        <f t="shared" si="82"/>
        <v>14</v>
      </c>
      <c r="F1791">
        <f t="shared" si="83"/>
        <v>10</v>
      </c>
      <c r="G1791">
        <f t="shared" si="84"/>
        <v>2024</v>
      </c>
      <c r="H1791">
        <f>VLOOKUP(Table7[[#This Row],[Customer_ID]],Table1[#All],3,FALSE)</f>
        <v>41</v>
      </c>
      <c r="I1791" t="str">
        <f>VLOOKUP(Table7[[#This Row],[Customer_ID]],Table1[#All],4,FALSE)</f>
        <v>Female</v>
      </c>
      <c r="J1791" t="str">
        <f>VLOOKUP(Table7[[#This Row],[Customer_ID]],Table1[#All],5,FALSE)</f>
        <v>Port Richard</v>
      </c>
      <c r="K1791" t="str">
        <f>VLOOKUP(Table7[[#This Row],[Customer_ID]],Table1[#All],6,FALSE)</f>
        <v>West Virginia</v>
      </c>
      <c r="L1791" t="str">
        <f>VLOOKUP(Table7[[#This Row],[Customer_ID]],Table1[#All],7,FALSE)</f>
        <v>USA</v>
      </c>
      <c r="M1791" t="str">
        <f>VLOOKUP(Table7[[#This Row],[Customer_ID]],Table1[#All],8,FALSE)</f>
        <v>Bronze</v>
      </c>
      <c r="N1791" t="s">
        <v>1724</v>
      </c>
      <c r="O1791" t="str">
        <f>VLOOKUP(Table7[[#This Row],[Product_ID]],Table4_2[#All],3,FALSE)</f>
        <v>Sports</v>
      </c>
      <c r="P1791" t="str">
        <f>VLOOKUP(Table7[[#This Row],[Product_ID]],Table4_2[#All],4,FALSE)</f>
        <v>Accessories</v>
      </c>
      <c r="Q1791">
        <f>VLOOKUP(Table7[[#This Row],[Product_ID]],Table4_2[#All],5,FALSE)</f>
        <v>131.24</v>
      </c>
      <c r="R1791">
        <f>VLOOKUP(Table7[[#This Row],[Product_ID]],Table4_2[#All],6,FALSE)</f>
        <v>232</v>
      </c>
      <c r="S1791" t="s">
        <v>1766</v>
      </c>
      <c r="T1791" t="str">
        <f>VLOOKUP(Table7[[#This Row],[Store_ID]],Table5[#All],2,FALSE)</f>
        <v>Johnson-Wright</v>
      </c>
      <c r="U1791" t="str">
        <f>VLOOKUP(Table7[[#This Row],[Store_ID]],Table5[#All],3,FALSE)</f>
        <v>North</v>
      </c>
      <c r="V1791" t="str">
        <f>VLOOKUP(Table7[[#This Row],[Store_ID]],Table5[#All],4,FALSE)</f>
        <v>Hoodberg</v>
      </c>
      <c r="W1791" t="str">
        <f>VLOOKUP(Table7[[#This Row],[Store_ID]],Table5[#All],5,FALSE)</f>
        <v>Outlet</v>
      </c>
      <c r="X1791">
        <v>2</v>
      </c>
      <c r="Y1791">
        <v>403.91</v>
      </c>
      <c r="Z1791">
        <v>7.0000000000000007E-2</v>
      </c>
      <c r="AA1791" t="s">
        <v>1824</v>
      </c>
      <c r="AB1791">
        <v>751.27260000000001</v>
      </c>
    </row>
    <row r="1792" spans="1:28" x14ac:dyDescent="0.25">
      <c r="A1792" t="s">
        <v>3616</v>
      </c>
      <c r="B1792" s="2">
        <v>45721</v>
      </c>
      <c r="C1792" t="s">
        <v>278</v>
      </c>
      <c r="D1792" t="str">
        <f>VLOOKUP(Table7[[#This Row],[Customer_ID]],Table1[#All],2,FALSE)</f>
        <v>Nathan Campbell</v>
      </c>
      <c r="E1792">
        <f t="shared" si="82"/>
        <v>5</v>
      </c>
      <c r="F1792">
        <f t="shared" si="83"/>
        <v>3</v>
      </c>
      <c r="G1792">
        <f t="shared" si="84"/>
        <v>2025</v>
      </c>
      <c r="H1792">
        <f>VLOOKUP(Table7[[#This Row],[Customer_ID]],Table1[#All],3,FALSE)</f>
        <v>37</v>
      </c>
      <c r="I1792" t="str">
        <f>VLOOKUP(Table7[[#This Row],[Customer_ID]],Table1[#All],4,FALSE)</f>
        <v>Male</v>
      </c>
      <c r="J1792" t="str">
        <f>VLOOKUP(Table7[[#This Row],[Customer_ID]],Table1[#All],5,FALSE)</f>
        <v>Rodrigueztown</v>
      </c>
      <c r="K1792" t="str">
        <f>VLOOKUP(Table7[[#This Row],[Customer_ID]],Table1[#All],6,FALSE)</f>
        <v>Oklahoma</v>
      </c>
      <c r="L1792" t="str">
        <f>VLOOKUP(Table7[[#This Row],[Customer_ID]],Table1[#All],7,FALSE)</f>
        <v>USA</v>
      </c>
      <c r="M1792" t="str">
        <f>VLOOKUP(Table7[[#This Row],[Customer_ID]],Table1[#All],8,FALSE)</f>
        <v>Gold</v>
      </c>
      <c r="N1792" t="s">
        <v>1582</v>
      </c>
      <c r="O1792" t="str">
        <f>VLOOKUP(Table7[[#This Row],[Product_ID]],Table4_2[#All],3,FALSE)</f>
        <v>Sports</v>
      </c>
      <c r="P1792" t="str">
        <f>VLOOKUP(Table7[[#This Row],[Product_ID]],Table4_2[#All],4,FALSE)</f>
        <v>Accessories</v>
      </c>
      <c r="Q1792">
        <f>VLOOKUP(Table7[[#This Row],[Product_ID]],Table4_2[#All],5,FALSE)</f>
        <v>144.53</v>
      </c>
      <c r="R1792">
        <f>VLOOKUP(Table7[[#This Row],[Product_ID]],Table4_2[#All],6,FALSE)</f>
        <v>367</v>
      </c>
      <c r="S1792" t="s">
        <v>1799</v>
      </c>
      <c r="T1792" t="str">
        <f>VLOOKUP(Table7[[#This Row],[Store_ID]],Table5[#All],2,FALSE)</f>
        <v>Mcdonald Inc</v>
      </c>
      <c r="U1792" t="str">
        <f>VLOOKUP(Table7[[#This Row],[Store_ID]],Table5[#All],3,FALSE)</f>
        <v>South</v>
      </c>
      <c r="V1792" t="str">
        <f>VLOOKUP(Table7[[#This Row],[Store_ID]],Table5[#All],4,FALSE)</f>
        <v>Christopherland</v>
      </c>
      <c r="W1792" t="str">
        <f>VLOOKUP(Table7[[#This Row],[Store_ID]],Table5[#All],5,FALSE)</f>
        <v>Outlet</v>
      </c>
      <c r="X1792">
        <v>1</v>
      </c>
      <c r="Y1792">
        <v>878.69</v>
      </c>
      <c r="Z1792">
        <v>0.3</v>
      </c>
      <c r="AA1792" t="s">
        <v>1826</v>
      </c>
      <c r="AB1792">
        <v>615.08299999999997</v>
      </c>
    </row>
    <row r="1793" spans="1:28" x14ac:dyDescent="0.25">
      <c r="A1793" t="s">
        <v>3617</v>
      </c>
      <c r="B1793" s="2">
        <v>45446</v>
      </c>
      <c r="C1793" t="s">
        <v>1190</v>
      </c>
      <c r="D1793" t="str">
        <f>VLOOKUP(Table7[[#This Row],[Customer_ID]],Table1[#All],2,FALSE)</f>
        <v>Erika Padilla</v>
      </c>
      <c r="E1793">
        <f t="shared" si="82"/>
        <v>3</v>
      </c>
      <c r="F1793">
        <f t="shared" si="83"/>
        <v>6</v>
      </c>
      <c r="G1793">
        <f t="shared" si="84"/>
        <v>2024</v>
      </c>
      <c r="H1793">
        <f>VLOOKUP(Table7[[#This Row],[Customer_ID]],Table1[#All],3,FALSE)</f>
        <v>50</v>
      </c>
      <c r="I1793" t="str">
        <f>VLOOKUP(Table7[[#This Row],[Customer_ID]],Table1[#All],4,FALSE)</f>
        <v>Male</v>
      </c>
      <c r="J1793" t="str">
        <f>VLOOKUP(Table7[[#This Row],[Customer_ID]],Table1[#All],5,FALSE)</f>
        <v>Andrewsland</v>
      </c>
      <c r="K1793" t="str">
        <f>VLOOKUP(Table7[[#This Row],[Customer_ID]],Table1[#All],6,FALSE)</f>
        <v>Alabama</v>
      </c>
      <c r="L1793" t="str">
        <f>VLOOKUP(Table7[[#This Row],[Customer_ID]],Table1[#All],7,FALSE)</f>
        <v>USA</v>
      </c>
      <c r="M1793" t="str">
        <f>VLOOKUP(Table7[[#This Row],[Customer_ID]],Table1[#All],8,FALSE)</f>
        <v>Silver</v>
      </c>
      <c r="N1793" t="s">
        <v>1614</v>
      </c>
      <c r="O1793" t="str">
        <f>VLOOKUP(Table7[[#This Row],[Product_ID]],Table4_2[#All],3,FALSE)</f>
        <v>Home</v>
      </c>
      <c r="P1793" t="str">
        <f>VLOOKUP(Table7[[#This Row],[Product_ID]],Table4_2[#All],4,FALSE)</f>
        <v>Decor</v>
      </c>
      <c r="Q1793">
        <f>VLOOKUP(Table7[[#This Row],[Product_ID]],Table4_2[#All],5,FALSE)</f>
        <v>179.77</v>
      </c>
      <c r="R1793">
        <f>VLOOKUP(Table7[[#This Row],[Product_ID]],Table4_2[#All],6,FALSE)</f>
        <v>305</v>
      </c>
      <c r="S1793" t="s">
        <v>1801</v>
      </c>
      <c r="T1793" t="str">
        <f>VLOOKUP(Table7[[#This Row],[Store_ID]],Table5[#All],2,FALSE)</f>
        <v>Shelton PLC</v>
      </c>
      <c r="U1793" t="str">
        <f>VLOOKUP(Table7[[#This Row],[Store_ID]],Table5[#All],3,FALSE)</f>
        <v>North</v>
      </c>
      <c r="V1793" t="str">
        <f>VLOOKUP(Table7[[#This Row],[Store_ID]],Table5[#All],4,FALSE)</f>
        <v>East Jenniferstad</v>
      </c>
      <c r="W1793" t="str">
        <f>VLOOKUP(Table7[[#This Row],[Store_ID]],Table5[#All],5,FALSE)</f>
        <v>Flagship</v>
      </c>
      <c r="X1793">
        <v>1</v>
      </c>
      <c r="Y1793">
        <v>161.16999999999999</v>
      </c>
      <c r="Z1793">
        <v>0.05</v>
      </c>
      <c r="AA1793" t="s">
        <v>1824</v>
      </c>
      <c r="AB1793">
        <v>153.11150000000001</v>
      </c>
    </row>
    <row r="1794" spans="1:28" x14ac:dyDescent="0.25">
      <c r="A1794" t="s">
        <v>3618</v>
      </c>
      <c r="B1794" s="2">
        <v>45387</v>
      </c>
      <c r="C1794" t="s">
        <v>696</v>
      </c>
      <c r="D1794" t="str">
        <f>VLOOKUP(Table7[[#This Row],[Customer_ID]],Table1[#All],2,FALSE)</f>
        <v>Eric Todd</v>
      </c>
      <c r="E1794">
        <f t="shared" ref="E1794:E1857" si="85">DAY(B1794)</f>
        <v>5</v>
      </c>
      <c r="F1794">
        <f t="shared" ref="F1794:F1857" si="86">MONTH(B1794)</f>
        <v>4</v>
      </c>
      <c r="G1794">
        <f t="shared" ref="G1794:G1857" si="87">YEAR(B1794)</f>
        <v>2024</v>
      </c>
      <c r="H1794">
        <f>VLOOKUP(Table7[[#This Row],[Customer_ID]],Table1[#All],3,FALSE)</f>
        <v>61</v>
      </c>
      <c r="I1794" t="str">
        <f>VLOOKUP(Table7[[#This Row],[Customer_ID]],Table1[#All],4,FALSE)</f>
        <v>Male</v>
      </c>
      <c r="J1794" t="str">
        <f>VLOOKUP(Table7[[#This Row],[Customer_ID]],Table1[#All],5,FALSE)</f>
        <v>Danielstad</v>
      </c>
      <c r="K1794" t="str">
        <f>VLOOKUP(Table7[[#This Row],[Customer_ID]],Table1[#All],6,FALSE)</f>
        <v>Montana</v>
      </c>
      <c r="L1794" t="str">
        <f>VLOOKUP(Table7[[#This Row],[Customer_ID]],Table1[#All],7,FALSE)</f>
        <v>USA</v>
      </c>
      <c r="M1794" t="str">
        <f>VLOOKUP(Table7[[#This Row],[Customer_ID]],Table1[#All],8,FALSE)</f>
        <v>Gold</v>
      </c>
      <c r="N1794" t="s">
        <v>1694</v>
      </c>
      <c r="O1794" t="str">
        <f>VLOOKUP(Table7[[#This Row],[Product_ID]],Table4_2[#All],3,FALSE)</f>
        <v>Sports</v>
      </c>
      <c r="P1794" t="str">
        <f>VLOOKUP(Table7[[#This Row],[Product_ID]],Table4_2[#All],4,FALSE)</f>
        <v>Team Sports</v>
      </c>
      <c r="Q1794">
        <f>VLOOKUP(Table7[[#This Row],[Product_ID]],Table4_2[#All],5,FALSE)</f>
        <v>107.06</v>
      </c>
      <c r="R1794">
        <f>VLOOKUP(Table7[[#This Row],[Product_ID]],Table4_2[#All],6,FALSE)</f>
        <v>359</v>
      </c>
      <c r="S1794" t="s">
        <v>1799</v>
      </c>
      <c r="T1794" t="str">
        <f>VLOOKUP(Table7[[#This Row],[Store_ID]],Table5[#All],2,FALSE)</f>
        <v>Mcdonald Inc</v>
      </c>
      <c r="U1794" t="str">
        <f>VLOOKUP(Table7[[#This Row],[Store_ID]],Table5[#All],3,FALSE)</f>
        <v>South</v>
      </c>
      <c r="V1794" t="str">
        <f>VLOOKUP(Table7[[#This Row],[Store_ID]],Table5[#All],4,FALSE)</f>
        <v>Christopherland</v>
      </c>
      <c r="W1794" t="str">
        <f>VLOOKUP(Table7[[#This Row],[Store_ID]],Table5[#All],5,FALSE)</f>
        <v>Outlet</v>
      </c>
      <c r="X1794">
        <v>2</v>
      </c>
      <c r="Y1794">
        <v>720.15</v>
      </c>
      <c r="Z1794">
        <v>0.22</v>
      </c>
      <c r="AA1794" t="s">
        <v>1829</v>
      </c>
      <c r="AB1794">
        <v>1123.434</v>
      </c>
    </row>
    <row r="1795" spans="1:28" x14ac:dyDescent="0.25">
      <c r="A1795" t="s">
        <v>3619</v>
      </c>
      <c r="B1795" s="2">
        <v>45222</v>
      </c>
      <c r="C1795" t="s">
        <v>1089</v>
      </c>
      <c r="D1795" t="str">
        <f>VLOOKUP(Table7[[#This Row],[Customer_ID]],Table1[#All],2,FALSE)</f>
        <v>Justin Mason DDS</v>
      </c>
      <c r="E1795">
        <f t="shared" si="85"/>
        <v>23</v>
      </c>
      <c r="F1795">
        <f t="shared" si="86"/>
        <v>10</v>
      </c>
      <c r="G1795">
        <f t="shared" si="87"/>
        <v>2023</v>
      </c>
      <c r="H1795">
        <f>VLOOKUP(Table7[[#This Row],[Customer_ID]],Table1[#All],3,FALSE)</f>
        <v>39</v>
      </c>
      <c r="I1795" t="str">
        <f>VLOOKUP(Table7[[#This Row],[Customer_ID]],Table1[#All],4,FALSE)</f>
        <v>Female</v>
      </c>
      <c r="J1795" t="str">
        <f>VLOOKUP(Table7[[#This Row],[Customer_ID]],Table1[#All],5,FALSE)</f>
        <v>Peggystad</v>
      </c>
      <c r="K1795" t="str">
        <f>VLOOKUP(Table7[[#This Row],[Customer_ID]],Table1[#All],6,FALSE)</f>
        <v>Connecticut</v>
      </c>
      <c r="L1795" t="str">
        <f>VLOOKUP(Table7[[#This Row],[Customer_ID]],Table1[#All],7,FALSE)</f>
        <v>USA</v>
      </c>
      <c r="M1795" t="str">
        <f>VLOOKUP(Table7[[#This Row],[Customer_ID]],Table1[#All],8,FALSE)</f>
        <v>Gold</v>
      </c>
      <c r="N1795" t="s">
        <v>1600</v>
      </c>
      <c r="O1795" t="str">
        <f>VLOOKUP(Table7[[#This Row],[Product_ID]],Table4_2[#All],3,FALSE)</f>
        <v>Electronics</v>
      </c>
      <c r="P1795" t="str">
        <f>VLOOKUP(Table7[[#This Row],[Product_ID]],Table4_2[#All],4,FALSE)</f>
        <v>Audio</v>
      </c>
      <c r="Q1795">
        <f>VLOOKUP(Table7[[#This Row],[Product_ID]],Table4_2[#All],5,FALSE)</f>
        <v>322.41000000000003</v>
      </c>
      <c r="R1795">
        <f>VLOOKUP(Table7[[#This Row],[Product_ID]],Table4_2[#All],6,FALSE)</f>
        <v>213</v>
      </c>
      <c r="S1795" t="s">
        <v>1782</v>
      </c>
      <c r="T1795" t="str">
        <f>VLOOKUP(Table7[[#This Row],[Store_ID]],Table5[#All],2,FALSE)</f>
        <v>Bean, Jones and Park</v>
      </c>
      <c r="U1795" t="str">
        <f>VLOOKUP(Table7[[#This Row],[Store_ID]],Table5[#All],3,FALSE)</f>
        <v>West</v>
      </c>
      <c r="V1795" t="str">
        <f>VLOOKUP(Table7[[#This Row],[Store_ID]],Table5[#All],4,FALSE)</f>
        <v>Thompsonborough</v>
      </c>
      <c r="W1795" t="str">
        <f>VLOOKUP(Table7[[#This Row],[Store_ID]],Table5[#All],5,FALSE)</f>
        <v>Online</v>
      </c>
      <c r="X1795">
        <v>1</v>
      </c>
      <c r="Y1795">
        <v>361.8</v>
      </c>
      <c r="Z1795">
        <v>0.02</v>
      </c>
      <c r="AA1795" t="s">
        <v>1829</v>
      </c>
      <c r="AB1795">
        <v>354.56400000000002</v>
      </c>
    </row>
    <row r="1796" spans="1:28" x14ac:dyDescent="0.25">
      <c r="A1796" t="s">
        <v>3620</v>
      </c>
      <c r="B1796" s="2">
        <v>45402</v>
      </c>
      <c r="C1796" t="s">
        <v>740</v>
      </c>
      <c r="D1796" t="str">
        <f>VLOOKUP(Table7[[#This Row],[Customer_ID]],Table1[#All],2,FALSE)</f>
        <v>Timothy Sanders</v>
      </c>
      <c r="E1796">
        <f t="shared" si="85"/>
        <v>20</v>
      </c>
      <c r="F1796">
        <f t="shared" si="86"/>
        <v>4</v>
      </c>
      <c r="G1796">
        <f t="shared" si="87"/>
        <v>2024</v>
      </c>
      <c r="H1796">
        <f>VLOOKUP(Table7[[#This Row],[Customer_ID]],Table1[#All],3,FALSE)</f>
        <v>29</v>
      </c>
      <c r="I1796" t="str">
        <f>VLOOKUP(Table7[[#This Row],[Customer_ID]],Table1[#All],4,FALSE)</f>
        <v>Male</v>
      </c>
      <c r="J1796" t="str">
        <f>VLOOKUP(Table7[[#This Row],[Customer_ID]],Table1[#All],5,FALSE)</f>
        <v>Aaronmouth</v>
      </c>
      <c r="K1796" t="str">
        <f>VLOOKUP(Table7[[#This Row],[Customer_ID]],Table1[#All],6,FALSE)</f>
        <v>Florida</v>
      </c>
      <c r="L1796" t="str">
        <f>VLOOKUP(Table7[[#This Row],[Customer_ID]],Table1[#All],7,FALSE)</f>
        <v>USA</v>
      </c>
      <c r="M1796" t="str">
        <f>VLOOKUP(Table7[[#This Row],[Customer_ID]],Table1[#All],8,FALSE)</f>
        <v>Bronze</v>
      </c>
      <c r="N1796" t="s">
        <v>1738</v>
      </c>
      <c r="O1796" t="str">
        <f>VLOOKUP(Table7[[#This Row],[Product_ID]],Table4_2[#All],3,FALSE)</f>
        <v>Sports</v>
      </c>
      <c r="P1796" t="str">
        <f>VLOOKUP(Table7[[#This Row],[Product_ID]],Table4_2[#All],4,FALSE)</f>
        <v>Accessories</v>
      </c>
      <c r="Q1796">
        <f>VLOOKUP(Table7[[#This Row],[Product_ID]],Table4_2[#All],5,FALSE)</f>
        <v>60.65</v>
      </c>
      <c r="R1796">
        <f>VLOOKUP(Table7[[#This Row],[Product_ID]],Table4_2[#All],6,FALSE)</f>
        <v>75</v>
      </c>
      <c r="S1796" t="s">
        <v>1776</v>
      </c>
      <c r="T1796" t="str">
        <f>VLOOKUP(Table7[[#This Row],[Store_ID]],Table5[#All],2,FALSE)</f>
        <v>Benson-Elliott</v>
      </c>
      <c r="U1796" t="str">
        <f>VLOOKUP(Table7[[#This Row],[Store_ID]],Table5[#All],3,FALSE)</f>
        <v>East</v>
      </c>
      <c r="V1796" t="str">
        <f>VLOOKUP(Table7[[#This Row],[Store_ID]],Table5[#All],4,FALSE)</f>
        <v>Port Josephberg</v>
      </c>
      <c r="W1796" t="str">
        <f>VLOOKUP(Table7[[#This Row],[Store_ID]],Table5[#All],5,FALSE)</f>
        <v>Online</v>
      </c>
      <c r="X1796">
        <v>1</v>
      </c>
      <c r="Y1796">
        <v>779.84</v>
      </c>
      <c r="Z1796">
        <v>0.28999999999999998</v>
      </c>
      <c r="AA1796" t="s">
        <v>1826</v>
      </c>
      <c r="AB1796">
        <v>553.68640000000005</v>
      </c>
    </row>
    <row r="1797" spans="1:28" x14ac:dyDescent="0.25">
      <c r="A1797" t="s">
        <v>3621</v>
      </c>
      <c r="B1797" s="2">
        <v>45455</v>
      </c>
      <c r="C1797" t="s">
        <v>27</v>
      </c>
      <c r="D1797" t="str">
        <f>VLOOKUP(Table7[[#This Row],[Customer_ID]],Table1[#All],2,FALSE)</f>
        <v>Caroline Collins</v>
      </c>
      <c r="E1797">
        <f t="shared" si="85"/>
        <v>12</v>
      </c>
      <c r="F1797">
        <f t="shared" si="86"/>
        <v>6</v>
      </c>
      <c r="G1797">
        <f t="shared" si="87"/>
        <v>2024</v>
      </c>
      <c r="H1797">
        <f>VLOOKUP(Table7[[#This Row],[Customer_ID]],Table1[#All],3,FALSE)</f>
        <v>64</v>
      </c>
      <c r="I1797" t="str">
        <f>VLOOKUP(Table7[[#This Row],[Customer_ID]],Table1[#All],4,FALSE)</f>
        <v>Female</v>
      </c>
      <c r="J1797" t="str">
        <f>VLOOKUP(Table7[[#This Row],[Customer_ID]],Table1[#All],5,FALSE)</f>
        <v>Nicholasshire</v>
      </c>
      <c r="K1797" t="str">
        <f>VLOOKUP(Table7[[#This Row],[Customer_ID]],Table1[#All],6,FALSE)</f>
        <v>California</v>
      </c>
      <c r="L1797" t="str">
        <f>VLOOKUP(Table7[[#This Row],[Customer_ID]],Table1[#All],7,FALSE)</f>
        <v>USA</v>
      </c>
      <c r="M1797" t="str">
        <f>VLOOKUP(Table7[[#This Row],[Customer_ID]],Table1[#All],8,FALSE)</f>
        <v>Silver</v>
      </c>
      <c r="N1797" t="s">
        <v>1740</v>
      </c>
      <c r="O1797" t="str">
        <f>VLOOKUP(Table7[[#This Row],[Product_ID]],Table4_2[#All],3,FALSE)</f>
        <v>Clothing</v>
      </c>
      <c r="P1797" t="str">
        <f>VLOOKUP(Table7[[#This Row],[Product_ID]],Table4_2[#All],4,FALSE)</f>
        <v>Outerwear</v>
      </c>
      <c r="Q1797">
        <f>VLOOKUP(Table7[[#This Row],[Product_ID]],Table4_2[#All],5,FALSE)</f>
        <v>358.47</v>
      </c>
      <c r="R1797">
        <f>VLOOKUP(Table7[[#This Row],[Product_ID]],Table4_2[#All],6,FALSE)</f>
        <v>143</v>
      </c>
      <c r="S1797" t="s">
        <v>1769</v>
      </c>
      <c r="T1797" t="str">
        <f>VLOOKUP(Table7[[#This Row],[Store_ID]],Table5[#All],2,FALSE)</f>
        <v>Alexander Group</v>
      </c>
      <c r="U1797" t="str">
        <f>VLOOKUP(Table7[[#This Row],[Store_ID]],Table5[#All],3,FALSE)</f>
        <v>South</v>
      </c>
      <c r="V1797" t="str">
        <f>VLOOKUP(Table7[[#This Row],[Store_ID]],Table5[#All],4,FALSE)</f>
        <v>Port Sharon</v>
      </c>
      <c r="W1797" t="str">
        <f>VLOOKUP(Table7[[#This Row],[Store_ID]],Table5[#All],5,FALSE)</f>
        <v>Online</v>
      </c>
      <c r="X1797">
        <v>2</v>
      </c>
      <c r="Y1797">
        <v>649.89</v>
      </c>
      <c r="Z1797">
        <v>0.17</v>
      </c>
      <c r="AA1797" t="s">
        <v>1829</v>
      </c>
      <c r="AB1797">
        <v>1078.8173999999999</v>
      </c>
    </row>
    <row r="1798" spans="1:28" x14ac:dyDescent="0.25">
      <c r="A1798" t="s">
        <v>3622</v>
      </c>
      <c r="B1798" s="2">
        <v>45877</v>
      </c>
      <c r="C1798" t="s">
        <v>666</v>
      </c>
      <c r="D1798" t="str">
        <f>VLOOKUP(Table7[[#This Row],[Customer_ID]],Table1[#All],2,FALSE)</f>
        <v>Tiffany Herrera</v>
      </c>
      <c r="E1798">
        <f t="shared" si="85"/>
        <v>8</v>
      </c>
      <c r="F1798">
        <f t="shared" si="86"/>
        <v>8</v>
      </c>
      <c r="G1798">
        <f t="shared" si="87"/>
        <v>2025</v>
      </c>
      <c r="H1798">
        <f>VLOOKUP(Table7[[#This Row],[Customer_ID]],Table1[#All],3,FALSE)</f>
        <v>52</v>
      </c>
      <c r="I1798" t="str">
        <f>VLOOKUP(Table7[[#This Row],[Customer_ID]],Table1[#All],4,FALSE)</f>
        <v>Male</v>
      </c>
      <c r="J1798" t="str">
        <f>VLOOKUP(Table7[[#This Row],[Customer_ID]],Table1[#All],5,FALSE)</f>
        <v>New Dianebury</v>
      </c>
      <c r="K1798" t="str">
        <f>VLOOKUP(Table7[[#This Row],[Customer_ID]],Table1[#All],6,FALSE)</f>
        <v>Virginia</v>
      </c>
      <c r="L1798" t="str">
        <f>VLOOKUP(Table7[[#This Row],[Customer_ID]],Table1[#All],7,FALSE)</f>
        <v>USA</v>
      </c>
      <c r="M1798" t="str">
        <f>VLOOKUP(Table7[[#This Row],[Customer_ID]],Table1[#All],8,FALSE)</f>
        <v>Platinum</v>
      </c>
      <c r="N1798" t="s">
        <v>1654</v>
      </c>
      <c r="O1798" t="str">
        <f>VLOOKUP(Table7[[#This Row],[Product_ID]],Table4_2[#All],3,FALSE)</f>
        <v>Clothing</v>
      </c>
      <c r="P1798" t="str">
        <f>VLOOKUP(Table7[[#This Row],[Product_ID]],Table4_2[#All],4,FALSE)</f>
        <v>Bottoms</v>
      </c>
      <c r="Q1798">
        <f>VLOOKUP(Table7[[#This Row],[Product_ID]],Table4_2[#All],5,FALSE)</f>
        <v>386.56</v>
      </c>
      <c r="R1798">
        <f>VLOOKUP(Table7[[#This Row],[Product_ID]],Table4_2[#All],6,FALSE)</f>
        <v>125</v>
      </c>
      <c r="S1798" t="s">
        <v>1776</v>
      </c>
      <c r="T1798" t="str">
        <f>VLOOKUP(Table7[[#This Row],[Store_ID]],Table5[#All],2,FALSE)</f>
        <v>Benson-Elliott</v>
      </c>
      <c r="U1798" t="str">
        <f>VLOOKUP(Table7[[#This Row],[Store_ID]],Table5[#All],3,FALSE)</f>
        <v>East</v>
      </c>
      <c r="V1798" t="str">
        <f>VLOOKUP(Table7[[#This Row],[Store_ID]],Table5[#All],4,FALSE)</f>
        <v>Port Josephberg</v>
      </c>
      <c r="W1798" t="str">
        <f>VLOOKUP(Table7[[#This Row],[Store_ID]],Table5[#All],5,FALSE)</f>
        <v>Online</v>
      </c>
      <c r="X1798">
        <v>1</v>
      </c>
      <c r="Y1798">
        <v>952.73</v>
      </c>
      <c r="Z1798">
        <v>0.17</v>
      </c>
      <c r="AA1798" t="s">
        <v>1824</v>
      </c>
      <c r="AB1798">
        <v>790.76589999999999</v>
      </c>
    </row>
    <row r="1799" spans="1:28" x14ac:dyDescent="0.25">
      <c r="A1799" t="s">
        <v>3623</v>
      </c>
      <c r="B1799" s="2">
        <v>45875</v>
      </c>
      <c r="C1799" t="s">
        <v>304</v>
      </c>
      <c r="D1799" t="str">
        <f>VLOOKUP(Table7[[#This Row],[Customer_ID]],Table1[#All],2,FALSE)</f>
        <v>Christy Hoffman</v>
      </c>
      <c r="E1799">
        <f t="shared" si="85"/>
        <v>6</v>
      </c>
      <c r="F1799">
        <f t="shared" si="86"/>
        <v>8</v>
      </c>
      <c r="G1799">
        <f t="shared" si="87"/>
        <v>2025</v>
      </c>
      <c r="H1799">
        <f>VLOOKUP(Table7[[#This Row],[Customer_ID]],Table1[#All],3,FALSE)</f>
        <v>26</v>
      </c>
      <c r="I1799" t="str">
        <f>VLOOKUP(Table7[[#This Row],[Customer_ID]],Table1[#All],4,FALSE)</f>
        <v>Female</v>
      </c>
      <c r="J1799" t="str">
        <f>VLOOKUP(Table7[[#This Row],[Customer_ID]],Table1[#All],5,FALSE)</f>
        <v>Garyberg</v>
      </c>
      <c r="K1799" t="str">
        <f>VLOOKUP(Table7[[#This Row],[Customer_ID]],Table1[#All],6,FALSE)</f>
        <v>Indiana</v>
      </c>
      <c r="L1799" t="str">
        <f>VLOOKUP(Table7[[#This Row],[Customer_ID]],Table1[#All],7,FALSE)</f>
        <v>USA</v>
      </c>
      <c r="M1799" t="str">
        <f>VLOOKUP(Table7[[#This Row],[Customer_ID]],Table1[#All],8,FALSE)</f>
        <v>Platinum</v>
      </c>
      <c r="N1799" t="s">
        <v>1746</v>
      </c>
      <c r="O1799" t="str">
        <f>VLOOKUP(Table7[[#This Row],[Product_ID]],Table4_2[#All],3,FALSE)</f>
        <v>Home</v>
      </c>
      <c r="P1799" t="str">
        <f>VLOOKUP(Table7[[#This Row],[Product_ID]],Table4_2[#All],4,FALSE)</f>
        <v>Kitchen</v>
      </c>
      <c r="Q1799">
        <f>VLOOKUP(Table7[[#This Row],[Product_ID]],Table4_2[#All],5,FALSE)</f>
        <v>201.41</v>
      </c>
      <c r="R1799">
        <f>VLOOKUP(Table7[[#This Row],[Product_ID]],Table4_2[#All],6,FALSE)</f>
        <v>146</v>
      </c>
      <c r="S1799" t="s">
        <v>1804</v>
      </c>
      <c r="T1799" t="str">
        <f>VLOOKUP(Table7[[#This Row],[Store_ID]],Table5[#All],2,FALSE)</f>
        <v>Frederick-Wright</v>
      </c>
      <c r="U1799" t="str">
        <f>VLOOKUP(Table7[[#This Row],[Store_ID]],Table5[#All],3,FALSE)</f>
        <v>West</v>
      </c>
      <c r="V1799" t="str">
        <f>VLOOKUP(Table7[[#This Row],[Store_ID]],Table5[#All],4,FALSE)</f>
        <v>New Jimmymouth</v>
      </c>
      <c r="W1799" t="str">
        <f>VLOOKUP(Table7[[#This Row],[Store_ID]],Table5[#All],5,FALSE)</f>
        <v>Flagship</v>
      </c>
      <c r="X1799">
        <v>4</v>
      </c>
      <c r="Y1799">
        <v>820.78</v>
      </c>
      <c r="Z1799">
        <v>0.25</v>
      </c>
      <c r="AA1799" t="s">
        <v>1824</v>
      </c>
      <c r="AB1799">
        <v>2462.34</v>
      </c>
    </row>
    <row r="1800" spans="1:28" x14ac:dyDescent="0.25">
      <c r="A1800" t="s">
        <v>3624</v>
      </c>
      <c r="B1800" s="2">
        <v>45592</v>
      </c>
      <c r="C1800" t="s">
        <v>1074</v>
      </c>
      <c r="D1800" t="str">
        <f>VLOOKUP(Table7[[#This Row],[Customer_ID]],Table1[#All],2,FALSE)</f>
        <v>Michelle Cunningham</v>
      </c>
      <c r="E1800">
        <f t="shared" si="85"/>
        <v>27</v>
      </c>
      <c r="F1800">
        <f t="shared" si="86"/>
        <v>10</v>
      </c>
      <c r="G1800">
        <f t="shared" si="87"/>
        <v>2024</v>
      </c>
      <c r="H1800">
        <f>VLOOKUP(Table7[[#This Row],[Customer_ID]],Table1[#All],3,FALSE)</f>
        <v>30</v>
      </c>
      <c r="I1800" t="str">
        <f>VLOOKUP(Table7[[#This Row],[Customer_ID]],Table1[#All],4,FALSE)</f>
        <v>Female</v>
      </c>
      <c r="J1800" t="str">
        <f>VLOOKUP(Table7[[#This Row],[Customer_ID]],Table1[#All],5,FALSE)</f>
        <v>Amandaborough</v>
      </c>
      <c r="K1800" t="str">
        <f>VLOOKUP(Table7[[#This Row],[Customer_ID]],Table1[#All],6,FALSE)</f>
        <v>Connecticut</v>
      </c>
      <c r="L1800" t="str">
        <f>VLOOKUP(Table7[[#This Row],[Customer_ID]],Table1[#All],7,FALSE)</f>
        <v>USA</v>
      </c>
      <c r="M1800" t="str">
        <f>VLOOKUP(Table7[[#This Row],[Customer_ID]],Table1[#All],8,FALSE)</f>
        <v>Bronze</v>
      </c>
      <c r="N1800" t="s">
        <v>1624</v>
      </c>
      <c r="O1800" t="str">
        <f>VLOOKUP(Table7[[#This Row],[Product_ID]],Table4_2[#All],3,FALSE)</f>
        <v>Sports</v>
      </c>
      <c r="P1800" t="str">
        <f>VLOOKUP(Table7[[#This Row],[Product_ID]],Table4_2[#All],4,FALSE)</f>
        <v>Outdoor</v>
      </c>
      <c r="Q1800">
        <f>VLOOKUP(Table7[[#This Row],[Product_ID]],Table4_2[#All],5,FALSE)</f>
        <v>135.61000000000001</v>
      </c>
      <c r="R1800">
        <f>VLOOKUP(Table7[[#This Row],[Product_ID]],Table4_2[#All],6,FALSE)</f>
        <v>394</v>
      </c>
      <c r="S1800" t="s">
        <v>1766</v>
      </c>
      <c r="T1800" t="str">
        <f>VLOOKUP(Table7[[#This Row],[Store_ID]],Table5[#All],2,FALSE)</f>
        <v>Johnson-Wright</v>
      </c>
      <c r="U1800" t="str">
        <f>VLOOKUP(Table7[[#This Row],[Store_ID]],Table5[#All],3,FALSE)</f>
        <v>North</v>
      </c>
      <c r="V1800" t="str">
        <f>VLOOKUP(Table7[[#This Row],[Store_ID]],Table5[#All],4,FALSE)</f>
        <v>Hoodberg</v>
      </c>
      <c r="W1800" t="str">
        <f>VLOOKUP(Table7[[#This Row],[Store_ID]],Table5[#All],5,FALSE)</f>
        <v>Outlet</v>
      </c>
      <c r="X1800">
        <v>4</v>
      </c>
      <c r="Y1800">
        <v>247.55</v>
      </c>
      <c r="Z1800">
        <v>0.05</v>
      </c>
      <c r="AA1800" t="s">
        <v>1824</v>
      </c>
      <c r="AB1800">
        <v>940.69</v>
      </c>
    </row>
    <row r="1801" spans="1:28" x14ac:dyDescent="0.25">
      <c r="A1801" t="s">
        <v>3625</v>
      </c>
      <c r="B1801" s="2">
        <v>45369</v>
      </c>
      <c r="C1801" t="s">
        <v>732</v>
      </c>
      <c r="D1801" t="str">
        <f>VLOOKUP(Table7[[#This Row],[Customer_ID]],Table1[#All],2,FALSE)</f>
        <v>Gregory Pham</v>
      </c>
      <c r="E1801">
        <f t="shared" si="85"/>
        <v>18</v>
      </c>
      <c r="F1801">
        <f t="shared" si="86"/>
        <v>3</v>
      </c>
      <c r="G1801">
        <f t="shared" si="87"/>
        <v>2024</v>
      </c>
      <c r="H1801">
        <f>VLOOKUP(Table7[[#This Row],[Customer_ID]],Table1[#All],3,FALSE)</f>
        <v>63</v>
      </c>
      <c r="I1801" t="str">
        <f>VLOOKUP(Table7[[#This Row],[Customer_ID]],Table1[#All],4,FALSE)</f>
        <v>Female</v>
      </c>
      <c r="J1801" t="str">
        <f>VLOOKUP(Table7[[#This Row],[Customer_ID]],Table1[#All],5,FALSE)</f>
        <v>Pollardton</v>
      </c>
      <c r="K1801" t="str">
        <f>VLOOKUP(Table7[[#This Row],[Customer_ID]],Table1[#All],6,FALSE)</f>
        <v>Kansas</v>
      </c>
      <c r="L1801" t="str">
        <f>VLOOKUP(Table7[[#This Row],[Customer_ID]],Table1[#All],7,FALSE)</f>
        <v>USA</v>
      </c>
      <c r="M1801" t="str">
        <f>VLOOKUP(Table7[[#This Row],[Customer_ID]],Table1[#All],8,FALSE)</f>
        <v>Gold</v>
      </c>
      <c r="N1801" t="s">
        <v>1746</v>
      </c>
      <c r="O1801" t="str">
        <f>VLOOKUP(Table7[[#This Row],[Product_ID]],Table4_2[#All],3,FALSE)</f>
        <v>Home</v>
      </c>
      <c r="P1801" t="str">
        <f>VLOOKUP(Table7[[#This Row],[Product_ID]],Table4_2[#All],4,FALSE)</f>
        <v>Kitchen</v>
      </c>
      <c r="Q1801">
        <f>VLOOKUP(Table7[[#This Row],[Product_ID]],Table4_2[#All],5,FALSE)</f>
        <v>201.41</v>
      </c>
      <c r="R1801">
        <f>VLOOKUP(Table7[[#This Row],[Product_ID]],Table4_2[#All],6,FALSE)</f>
        <v>146</v>
      </c>
      <c r="S1801" t="s">
        <v>1782</v>
      </c>
      <c r="T1801" t="str">
        <f>VLOOKUP(Table7[[#This Row],[Store_ID]],Table5[#All],2,FALSE)</f>
        <v>Bean, Jones and Park</v>
      </c>
      <c r="U1801" t="str">
        <f>VLOOKUP(Table7[[#This Row],[Store_ID]],Table5[#All],3,FALSE)</f>
        <v>West</v>
      </c>
      <c r="V1801" t="str">
        <f>VLOOKUP(Table7[[#This Row],[Store_ID]],Table5[#All],4,FALSE)</f>
        <v>Thompsonborough</v>
      </c>
      <c r="W1801" t="str">
        <f>VLOOKUP(Table7[[#This Row],[Store_ID]],Table5[#All],5,FALSE)</f>
        <v>Online</v>
      </c>
      <c r="X1801">
        <v>3</v>
      </c>
      <c r="Y1801">
        <v>561.44000000000005</v>
      </c>
      <c r="Z1801">
        <v>0.2</v>
      </c>
      <c r="AA1801" t="s">
        <v>1829</v>
      </c>
      <c r="AB1801">
        <v>1347.4559999999999</v>
      </c>
    </row>
    <row r="1802" spans="1:28" x14ac:dyDescent="0.25">
      <c r="A1802" t="s">
        <v>3626</v>
      </c>
      <c r="B1802" s="2">
        <v>45249</v>
      </c>
      <c r="C1802" t="s">
        <v>893</v>
      </c>
      <c r="D1802" t="str">
        <f>VLOOKUP(Table7[[#This Row],[Customer_ID]],Table1[#All],2,FALSE)</f>
        <v>Brittany Watson</v>
      </c>
      <c r="E1802">
        <f t="shared" si="85"/>
        <v>19</v>
      </c>
      <c r="F1802">
        <f t="shared" si="86"/>
        <v>11</v>
      </c>
      <c r="G1802">
        <f t="shared" si="87"/>
        <v>2023</v>
      </c>
      <c r="H1802">
        <f>VLOOKUP(Table7[[#This Row],[Customer_ID]],Table1[#All],3,FALSE)</f>
        <v>59</v>
      </c>
      <c r="I1802" t="str">
        <f>VLOOKUP(Table7[[#This Row],[Customer_ID]],Table1[#All],4,FALSE)</f>
        <v>Male</v>
      </c>
      <c r="J1802" t="str">
        <f>VLOOKUP(Table7[[#This Row],[Customer_ID]],Table1[#All],5,FALSE)</f>
        <v>North Joshualand</v>
      </c>
      <c r="K1802" t="str">
        <f>VLOOKUP(Table7[[#This Row],[Customer_ID]],Table1[#All],6,FALSE)</f>
        <v>Connecticut</v>
      </c>
      <c r="L1802" t="str">
        <f>VLOOKUP(Table7[[#This Row],[Customer_ID]],Table1[#All],7,FALSE)</f>
        <v>USA</v>
      </c>
      <c r="M1802" t="str">
        <f>VLOOKUP(Table7[[#This Row],[Customer_ID]],Table1[#All],8,FALSE)</f>
        <v>Platinum</v>
      </c>
      <c r="N1802" t="s">
        <v>1692</v>
      </c>
      <c r="O1802" t="str">
        <f>VLOOKUP(Table7[[#This Row],[Product_ID]],Table4_2[#All],3,FALSE)</f>
        <v>Sports</v>
      </c>
      <c r="P1802" t="str">
        <f>VLOOKUP(Table7[[#This Row],[Product_ID]],Table4_2[#All],4,FALSE)</f>
        <v>Fitness</v>
      </c>
      <c r="Q1802">
        <f>VLOOKUP(Table7[[#This Row],[Product_ID]],Table4_2[#All],5,FALSE)</f>
        <v>477.61</v>
      </c>
      <c r="R1802">
        <f>VLOOKUP(Table7[[#This Row],[Product_ID]],Table4_2[#All],6,FALSE)</f>
        <v>300</v>
      </c>
      <c r="S1802" t="s">
        <v>1782</v>
      </c>
      <c r="T1802" t="str">
        <f>VLOOKUP(Table7[[#This Row],[Store_ID]],Table5[#All],2,FALSE)</f>
        <v>Bean, Jones and Park</v>
      </c>
      <c r="U1802" t="str">
        <f>VLOOKUP(Table7[[#This Row],[Store_ID]],Table5[#All],3,FALSE)</f>
        <v>West</v>
      </c>
      <c r="V1802" t="str">
        <f>VLOOKUP(Table7[[#This Row],[Store_ID]],Table5[#All],4,FALSE)</f>
        <v>Thompsonborough</v>
      </c>
      <c r="W1802" t="str">
        <f>VLOOKUP(Table7[[#This Row],[Store_ID]],Table5[#All],5,FALSE)</f>
        <v>Online</v>
      </c>
      <c r="X1802">
        <v>4</v>
      </c>
      <c r="Y1802">
        <v>214.37</v>
      </c>
      <c r="Z1802">
        <v>0.11</v>
      </c>
      <c r="AA1802" t="s">
        <v>1829</v>
      </c>
      <c r="AB1802">
        <v>763.15719999999999</v>
      </c>
    </row>
    <row r="1803" spans="1:28" x14ac:dyDescent="0.25">
      <c r="A1803" t="s">
        <v>3627</v>
      </c>
      <c r="B1803" s="2">
        <v>45741</v>
      </c>
      <c r="C1803" t="s">
        <v>1295</v>
      </c>
      <c r="D1803" t="str">
        <f>VLOOKUP(Table7[[#This Row],[Customer_ID]],Table1[#All],2,FALSE)</f>
        <v>Karen King</v>
      </c>
      <c r="E1803">
        <f t="shared" si="85"/>
        <v>25</v>
      </c>
      <c r="F1803">
        <f t="shared" si="86"/>
        <v>3</v>
      </c>
      <c r="G1803">
        <f t="shared" si="87"/>
        <v>2025</v>
      </c>
      <c r="H1803">
        <f>VLOOKUP(Table7[[#This Row],[Customer_ID]],Table1[#All],3,FALSE)</f>
        <v>64</v>
      </c>
      <c r="I1803" t="str">
        <f>VLOOKUP(Table7[[#This Row],[Customer_ID]],Table1[#All],4,FALSE)</f>
        <v>Female</v>
      </c>
      <c r="J1803" t="str">
        <f>VLOOKUP(Table7[[#This Row],[Customer_ID]],Table1[#All],5,FALSE)</f>
        <v>Kimburgh</v>
      </c>
      <c r="K1803" t="str">
        <f>VLOOKUP(Table7[[#This Row],[Customer_ID]],Table1[#All],6,FALSE)</f>
        <v>North Carolina</v>
      </c>
      <c r="L1803" t="str">
        <f>VLOOKUP(Table7[[#This Row],[Customer_ID]],Table1[#All],7,FALSE)</f>
        <v>USA</v>
      </c>
      <c r="M1803" t="str">
        <f>VLOOKUP(Table7[[#This Row],[Customer_ID]],Table1[#All],8,FALSE)</f>
        <v>Bronze</v>
      </c>
      <c r="N1803" t="s">
        <v>1582</v>
      </c>
      <c r="O1803" t="str">
        <f>VLOOKUP(Table7[[#This Row],[Product_ID]],Table4_2[#All],3,FALSE)</f>
        <v>Sports</v>
      </c>
      <c r="P1803" t="str">
        <f>VLOOKUP(Table7[[#This Row],[Product_ID]],Table4_2[#All],4,FALSE)</f>
        <v>Accessories</v>
      </c>
      <c r="Q1803">
        <f>VLOOKUP(Table7[[#This Row],[Product_ID]],Table4_2[#All],5,FALSE)</f>
        <v>144.53</v>
      </c>
      <c r="R1803">
        <f>VLOOKUP(Table7[[#This Row],[Product_ID]],Table4_2[#All],6,FALSE)</f>
        <v>367</v>
      </c>
      <c r="S1803" t="s">
        <v>1804</v>
      </c>
      <c r="T1803" t="str">
        <f>VLOOKUP(Table7[[#This Row],[Store_ID]],Table5[#All],2,FALSE)</f>
        <v>Frederick-Wright</v>
      </c>
      <c r="U1803" t="str">
        <f>VLOOKUP(Table7[[#This Row],[Store_ID]],Table5[#All],3,FALSE)</f>
        <v>West</v>
      </c>
      <c r="V1803" t="str">
        <f>VLOOKUP(Table7[[#This Row],[Store_ID]],Table5[#All],4,FALSE)</f>
        <v>New Jimmymouth</v>
      </c>
      <c r="W1803" t="str">
        <f>VLOOKUP(Table7[[#This Row],[Store_ID]],Table5[#All],5,FALSE)</f>
        <v>Flagship</v>
      </c>
      <c r="X1803">
        <v>3</v>
      </c>
      <c r="Y1803">
        <v>123.74</v>
      </c>
      <c r="Z1803">
        <v>0.23</v>
      </c>
      <c r="AA1803" t="s">
        <v>1826</v>
      </c>
      <c r="AB1803">
        <v>285.83940000000001</v>
      </c>
    </row>
    <row r="1804" spans="1:28" x14ac:dyDescent="0.25">
      <c r="A1804" t="s">
        <v>3628</v>
      </c>
      <c r="B1804" s="2">
        <v>45427</v>
      </c>
      <c r="C1804" t="s">
        <v>63</v>
      </c>
      <c r="D1804" t="str">
        <f>VLOOKUP(Table7[[#This Row],[Customer_ID]],Table1[#All],2,FALSE)</f>
        <v>Nathan Hernandez</v>
      </c>
      <c r="E1804">
        <f t="shared" si="85"/>
        <v>15</v>
      </c>
      <c r="F1804">
        <f t="shared" si="86"/>
        <v>5</v>
      </c>
      <c r="G1804">
        <f t="shared" si="87"/>
        <v>2024</v>
      </c>
      <c r="H1804">
        <f>VLOOKUP(Table7[[#This Row],[Customer_ID]],Table1[#All],3,FALSE)</f>
        <v>32</v>
      </c>
      <c r="I1804" t="str">
        <f>VLOOKUP(Table7[[#This Row],[Customer_ID]],Table1[#All],4,FALSE)</f>
        <v>Female</v>
      </c>
      <c r="J1804" t="str">
        <f>VLOOKUP(Table7[[#This Row],[Customer_ID]],Table1[#All],5,FALSE)</f>
        <v>New Becky</v>
      </c>
      <c r="K1804" t="str">
        <f>VLOOKUP(Table7[[#This Row],[Customer_ID]],Table1[#All],6,FALSE)</f>
        <v>Montana</v>
      </c>
      <c r="L1804" t="str">
        <f>VLOOKUP(Table7[[#This Row],[Customer_ID]],Table1[#All],7,FALSE)</f>
        <v>USA</v>
      </c>
      <c r="M1804" t="str">
        <f>VLOOKUP(Table7[[#This Row],[Customer_ID]],Table1[#All],8,FALSE)</f>
        <v>Silver</v>
      </c>
      <c r="N1804" t="s">
        <v>1682</v>
      </c>
      <c r="O1804" t="str">
        <f>VLOOKUP(Table7[[#This Row],[Product_ID]],Table4_2[#All],3,FALSE)</f>
        <v>Electronics</v>
      </c>
      <c r="P1804" t="str">
        <f>VLOOKUP(Table7[[#This Row],[Product_ID]],Table4_2[#All],4,FALSE)</f>
        <v>Accessories</v>
      </c>
      <c r="Q1804">
        <f>VLOOKUP(Table7[[#This Row],[Product_ID]],Table4_2[#All],5,FALSE)</f>
        <v>349.17</v>
      </c>
      <c r="R1804">
        <f>VLOOKUP(Table7[[#This Row],[Product_ID]],Table4_2[#All],6,FALSE)</f>
        <v>476</v>
      </c>
      <c r="S1804" t="s">
        <v>1792</v>
      </c>
      <c r="T1804" t="str">
        <f>VLOOKUP(Table7[[#This Row],[Store_ID]],Table5[#All],2,FALSE)</f>
        <v>Aguirre-Keller</v>
      </c>
      <c r="U1804" t="str">
        <f>VLOOKUP(Table7[[#This Row],[Store_ID]],Table5[#All],3,FALSE)</f>
        <v>South</v>
      </c>
      <c r="V1804" t="str">
        <f>VLOOKUP(Table7[[#This Row],[Store_ID]],Table5[#All],4,FALSE)</f>
        <v>Lake Michael</v>
      </c>
      <c r="W1804" t="str">
        <f>VLOOKUP(Table7[[#This Row],[Store_ID]],Table5[#All],5,FALSE)</f>
        <v>Online</v>
      </c>
      <c r="X1804">
        <v>4</v>
      </c>
      <c r="Y1804">
        <v>645.71</v>
      </c>
      <c r="Z1804">
        <v>0.1</v>
      </c>
      <c r="AA1804" t="s">
        <v>1826</v>
      </c>
      <c r="AB1804">
        <v>2324.556</v>
      </c>
    </row>
    <row r="1805" spans="1:28" x14ac:dyDescent="0.25">
      <c r="A1805" t="s">
        <v>3629</v>
      </c>
      <c r="B1805" s="2">
        <v>45736</v>
      </c>
      <c r="C1805" t="s">
        <v>134</v>
      </c>
      <c r="D1805" t="str">
        <f>VLOOKUP(Table7[[#This Row],[Customer_ID]],Table1[#All],2,FALSE)</f>
        <v>Robert Jones DDS</v>
      </c>
      <c r="E1805">
        <f t="shared" si="85"/>
        <v>20</v>
      </c>
      <c r="F1805">
        <f t="shared" si="86"/>
        <v>3</v>
      </c>
      <c r="G1805">
        <f t="shared" si="87"/>
        <v>2025</v>
      </c>
      <c r="H1805">
        <f>VLOOKUP(Table7[[#This Row],[Customer_ID]],Table1[#All],3,FALSE)</f>
        <v>25</v>
      </c>
      <c r="I1805" t="str">
        <f>VLOOKUP(Table7[[#This Row],[Customer_ID]],Table1[#All],4,FALSE)</f>
        <v>Male</v>
      </c>
      <c r="J1805" t="str">
        <f>VLOOKUP(Table7[[#This Row],[Customer_ID]],Table1[#All],5,FALSE)</f>
        <v>Tristanton</v>
      </c>
      <c r="K1805" t="str">
        <f>VLOOKUP(Table7[[#This Row],[Customer_ID]],Table1[#All],6,FALSE)</f>
        <v>Oklahoma</v>
      </c>
      <c r="L1805" t="str">
        <f>VLOOKUP(Table7[[#This Row],[Customer_ID]],Table1[#All],7,FALSE)</f>
        <v>USA</v>
      </c>
      <c r="M1805" t="str">
        <f>VLOOKUP(Table7[[#This Row],[Customer_ID]],Table1[#All],8,FALSE)</f>
        <v>Platinum</v>
      </c>
      <c r="N1805" t="s">
        <v>1590</v>
      </c>
      <c r="O1805" t="str">
        <f>VLOOKUP(Table7[[#This Row],[Product_ID]],Table4_2[#All],3,FALSE)</f>
        <v>Home</v>
      </c>
      <c r="P1805" t="str">
        <f>VLOOKUP(Table7[[#This Row],[Product_ID]],Table4_2[#All],4,FALSE)</f>
        <v>Storage</v>
      </c>
      <c r="Q1805">
        <f>VLOOKUP(Table7[[#This Row],[Product_ID]],Table4_2[#All],5,FALSE)</f>
        <v>123.46</v>
      </c>
      <c r="R1805">
        <f>VLOOKUP(Table7[[#This Row],[Product_ID]],Table4_2[#All],6,FALSE)</f>
        <v>76</v>
      </c>
      <c r="S1805" t="s">
        <v>1794</v>
      </c>
      <c r="T1805" t="str">
        <f>VLOOKUP(Table7[[#This Row],[Store_ID]],Table5[#All],2,FALSE)</f>
        <v>Thomas, Bridges and Harris</v>
      </c>
      <c r="U1805" t="str">
        <f>VLOOKUP(Table7[[#This Row],[Store_ID]],Table5[#All],3,FALSE)</f>
        <v>North</v>
      </c>
      <c r="V1805" t="str">
        <f>VLOOKUP(Table7[[#This Row],[Store_ID]],Table5[#All],4,FALSE)</f>
        <v>Sabrinatown</v>
      </c>
      <c r="W1805" t="str">
        <f>VLOOKUP(Table7[[#This Row],[Store_ID]],Table5[#All],5,FALSE)</f>
        <v>Online</v>
      </c>
      <c r="X1805">
        <v>3</v>
      </c>
      <c r="Y1805">
        <v>587.12</v>
      </c>
      <c r="Z1805">
        <v>0.3</v>
      </c>
      <c r="AA1805" t="s">
        <v>1824</v>
      </c>
      <c r="AB1805">
        <v>1232.952</v>
      </c>
    </row>
    <row r="1806" spans="1:28" x14ac:dyDescent="0.25">
      <c r="A1806" t="s">
        <v>3630</v>
      </c>
      <c r="B1806" s="2">
        <v>45941</v>
      </c>
      <c r="C1806" t="s">
        <v>773</v>
      </c>
      <c r="D1806" t="str">
        <f>VLOOKUP(Table7[[#This Row],[Customer_ID]],Table1[#All],2,FALSE)</f>
        <v>Mr. William Horton</v>
      </c>
      <c r="E1806">
        <f t="shared" si="85"/>
        <v>11</v>
      </c>
      <c r="F1806">
        <f t="shared" si="86"/>
        <v>10</v>
      </c>
      <c r="G1806">
        <f t="shared" si="87"/>
        <v>2025</v>
      </c>
      <c r="H1806">
        <f>VLOOKUP(Table7[[#This Row],[Customer_ID]],Table1[#All],3,FALSE)</f>
        <v>31</v>
      </c>
      <c r="I1806" t="str">
        <f>VLOOKUP(Table7[[#This Row],[Customer_ID]],Table1[#All],4,FALSE)</f>
        <v>Male</v>
      </c>
      <c r="J1806" t="str">
        <f>VLOOKUP(Table7[[#This Row],[Customer_ID]],Table1[#All],5,FALSE)</f>
        <v>Dawsonchester</v>
      </c>
      <c r="K1806" t="str">
        <f>VLOOKUP(Table7[[#This Row],[Customer_ID]],Table1[#All],6,FALSE)</f>
        <v>Virginia</v>
      </c>
      <c r="L1806" t="str">
        <f>VLOOKUP(Table7[[#This Row],[Customer_ID]],Table1[#All],7,FALSE)</f>
        <v>USA</v>
      </c>
      <c r="M1806" t="str">
        <f>VLOOKUP(Table7[[#This Row],[Customer_ID]],Table1[#All],8,FALSE)</f>
        <v>Platinum</v>
      </c>
      <c r="N1806" t="s">
        <v>1598</v>
      </c>
      <c r="O1806" t="str">
        <f>VLOOKUP(Table7[[#This Row],[Product_ID]],Table4_2[#All],3,FALSE)</f>
        <v>Clothing</v>
      </c>
      <c r="P1806" t="str">
        <f>VLOOKUP(Table7[[#This Row],[Product_ID]],Table4_2[#All],4,FALSE)</f>
        <v>Accessories</v>
      </c>
      <c r="Q1806">
        <f>VLOOKUP(Table7[[#This Row],[Product_ID]],Table4_2[#All],5,FALSE)</f>
        <v>174.02</v>
      </c>
      <c r="R1806">
        <f>VLOOKUP(Table7[[#This Row],[Product_ID]],Table4_2[#All],6,FALSE)</f>
        <v>268</v>
      </c>
      <c r="S1806" t="s">
        <v>1810</v>
      </c>
      <c r="T1806" t="str">
        <f>VLOOKUP(Table7[[#This Row],[Store_ID]],Table5[#All],2,FALSE)</f>
        <v>Guerrero-Schmitt</v>
      </c>
      <c r="U1806" t="str">
        <f>VLOOKUP(Table7[[#This Row],[Store_ID]],Table5[#All],3,FALSE)</f>
        <v>East</v>
      </c>
      <c r="V1806" t="str">
        <f>VLOOKUP(Table7[[#This Row],[Store_ID]],Table5[#All],4,FALSE)</f>
        <v>East Stevechester</v>
      </c>
      <c r="W1806" t="str">
        <f>VLOOKUP(Table7[[#This Row],[Store_ID]],Table5[#All],5,FALSE)</f>
        <v>Flagship</v>
      </c>
      <c r="X1806">
        <v>1</v>
      </c>
      <c r="Y1806">
        <v>401.18</v>
      </c>
      <c r="Z1806">
        <v>0.15</v>
      </c>
      <c r="AA1806" t="s">
        <v>1829</v>
      </c>
      <c r="AB1806">
        <v>341.00299999999999</v>
      </c>
    </row>
    <row r="1807" spans="1:28" x14ac:dyDescent="0.25">
      <c r="A1807" t="s">
        <v>3631</v>
      </c>
      <c r="B1807" s="2">
        <v>45486</v>
      </c>
      <c r="C1807" t="s">
        <v>1145</v>
      </c>
      <c r="D1807" t="str">
        <f>VLOOKUP(Table7[[#This Row],[Customer_ID]],Table1[#All],2,FALSE)</f>
        <v>Mallory Allen</v>
      </c>
      <c r="E1807">
        <f t="shared" si="85"/>
        <v>13</v>
      </c>
      <c r="F1807">
        <f t="shared" si="86"/>
        <v>7</v>
      </c>
      <c r="G1807">
        <f t="shared" si="87"/>
        <v>2024</v>
      </c>
      <c r="H1807">
        <f>VLOOKUP(Table7[[#This Row],[Customer_ID]],Table1[#All],3,FALSE)</f>
        <v>40</v>
      </c>
      <c r="I1807" t="str">
        <f>VLOOKUP(Table7[[#This Row],[Customer_ID]],Table1[#All],4,FALSE)</f>
        <v>Female</v>
      </c>
      <c r="J1807" t="str">
        <f>VLOOKUP(Table7[[#This Row],[Customer_ID]],Table1[#All],5,FALSE)</f>
        <v>North Theresa</v>
      </c>
      <c r="K1807" t="str">
        <f>VLOOKUP(Table7[[#This Row],[Customer_ID]],Table1[#All],6,FALSE)</f>
        <v>Alabama</v>
      </c>
      <c r="L1807" t="str">
        <f>VLOOKUP(Table7[[#This Row],[Customer_ID]],Table1[#All],7,FALSE)</f>
        <v>USA</v>
      </c>
      <c r="M1807" t="str">
        <f>VLOOKUP(Table7[[#This Row],[Customer_ID]],Table1[#All],8,FALSE)</f>
        <v>Platinum</v>
      </c>
      <c r="N1807" t="s">
        <v>1664</v>
      </c>
      <c r="O1807" t="str">
        <f>VLOOKUP(Table7[[#This Row],[Product_ID]],Table4_2[#All],3,FALSE)</f>
        <v>Clothing</v>
      </c>
      <c r="P1807" t="str">
        <f>VLOOKUP(Table7[[#This Row],[Product_ID]],Table4_2[#All],4,FALSE)</f>
        <v>Accessories</v>
      </c>
      <c r="Q1807">
        <f>VLOOKUP(Table7[[#This Row],[Product_ID]],Table4_2[#All],5,FALSE)</f>
        <v>113.83</v>
      </c>
      <c r="R1807">
        <f>VLOOKUP(Table7[[#This Row],[Product_ID]],Table4_2[#All],6,FALSE)</f>
        <v>485</v>
      </c>
      <c r="S1807" t="s">
        <v>1810</v>
      </c>
      <c r="T1807" t="str">
        <f>VLOOKUP(Table7[[#This Row],[Store_ID]],Table5[#All],2,FALSE)</f>
        <v>Guerrero-Schmitt</v>
      </c>
      <c r="U1807" t="str">
        <f>VLOOKUP(Table7[[#This Row],[Store_ID]],Table5[#All],3,FALSE)</f>
        <v>East</v>
      </c>
      <c r="V1807" t="str">
        <f>VLOOKUP(Table7[[#This Row],[Store_ID]],Table5[#All],4,FALSE)</f>
        <v>East Stevechester</v>
      </c>
      <c r="W1807" t="str">
        <f>VLOOKUP(Table7[[#This Row],[Store_ID]],Table5[#All],5,FALSE)</f>
        <v>Flagship</v>
      </c>
      <c r="X1807">
        <v>3</v>
      </c>
      <c r="Y1807">
        <v>658.33</v>
      </c>
      <c r="Z1807">
        <v>0.12</v>
      </c>
      <c r="AA1807" t="s">
        <v>1829</v>
      </c>
      <c r="AB1807">
        <v>1737.9911999999999</v>
      </c>
    </row>
    <row r="1808" spans="1:28" x14ac:dyDescent="0.25">
      <c r="A1808" t="s">
        <v>3632</v>
      </c>
      <c r="B1808" s="2">
        <v>45474</v>
      </c>
      <c r="C1808" t="s">
        <v>657</v>
      </c>
      <c r="D1808" t="str">
        <f>VLOOKUP(Table7[[#This Row],[Customer_ID]],Table1[#All],2,FALSE)</f>
        <v>Mary Boyd</v>
      </c>
      <c r="E1808">
        <f t="shared" si="85"/>
        <v>1</v>
      </c>
      <c r="F1808">
        <f t="shared" si="86"/>
        <v>7</v>
      </c>
      <c r="G1808">
        <f t="shared" si="87"/>
        <v>2024</v>
      </c>
      <c r="H1808">
        <f>VLOOKUP(Table7[[#This Row],[Customer_ID]],Table1[#All],3,FALSE)</f>
        <v>25</v>
      </c>
      <c r="I1808" t="str">
        <f>VLOOKUP(Table7[[#This Row],[Customer_ID]],Table1[#All],4,FALSE)</f>
        <v>Female</v>
      </c>
      <c r="J1808" t="str">
        <f>VLOOKUP(Table7[[#This Row],[Customer_ID]],Table1[#All],5,FALSE)</f>
        <v>New Logan</v>
      </c>
      <c r="K1808" t="str">
        <f>VLOOKUP(Table7[[#This Row],[Customer_ID]],Table1[#All],6,FALSE)</f>
        <v>Michigan</v>
      </c>
      <c r="L1808" t="str">
        <f>VLOOKUP(Table7[[#This Row],[Customer_ID]],Table1[#All],7,FALSE)</f>
        <v>USA</v>
      </c>
      <c r="M1808" t="str">
        <f>VLOOKUP(Table7[[#This Row],[Customer_ID]],Table1[#All],8,FALSE)</f>
        <v>Bronze</v>
      </c>
      <c r="N1808" t="s">
        <v>1646</v>
      </c>
      <c r="O1808" t="str">
        <f>VLOOKUP(Table7[[#This Row],[Product_ID]],Table4_2[#All],3,FALSE)</f>
        <v>Beauty</v>
      </c>
      <c r="P1808" t="str">
        <f>VLOOKUP(Table7[[#This Row],[Product_ID]],Table4_2[#All],4,FALSE)</f>
        <v>Fragrance</v>
      </c>
      <c r="Q1808">
        <f>VLOOKUP(Table7[[#This Row],[Product_ID]],Table4_2[#All],5,FALSE)</f>
        <v>43.29</v>
      </c>
      <c r="R1808">
        <f>VLOOKUP(Table7[[#This Row],[Product_ID]],Table4_2[#All],6,FALSE)</f>
        <v>267</v>
      </c>
      <c r="S1808" t="s">
        <v>1792</v>
      </c>
      <c r="T1808" t="str">
        <f>VLOOKUP(Table7[[#This Row],[Store_ID]],Table5[#All],2,FALSE)</f>
        <v>Aguirre-Keller</v>
      </c>
      <c r="U1808" t="str">
        <f>VLOOKUP(Table7[[#This Row],[Store_ID]],Table5[#All],3,FALSE)</f>
        <v>South</v>
      </c>
      <c r="V1808" t="str">
        <f>VLOOKUP(Table7[[#This Row],[Store_ID]],Table5[#All],4,FALSE)</f>
        <v>Lake Michael</v>
      </c>
      <c r="W1808" t="str">
        <f>VLOOKUP(Table7[[#This Row],[Store_ID]],Table5[#All],5,FALSE)</f>
        <v>Online</v>
      </c>
      <c r="X1808">
        <v>4</v>
      </c>
      <c r="Y1808">
        <v>450.3</v>
      </c>
      <c r="Z1808">
        <v>0.02</v>
      </c>
      <c r="AA1808" t="s">
        <v>1824</v>
      </c>
      <c r="AB1808">
        <v>1765.1759999999999</v>
      </c>
    </row>
    <row r="1809" spans="1:28" x14ac:dyDescent="0.25">
      <c r="A1809" t="s">
        <v>3633</v>
      </c>
      <c r="B1809" s="2">
        <v>45757</v>
      </c>
      <c r="C1809" t="s">
        <v>490</v>
      </c>
      <c r="D1809" t="str">
        <f>VLOOKUP(Table7[[#This Row],[Customer_ID]],Table1[#All],2,FALSE)</f>
        <v>Cameron Simpson</v>
      </c>
      <c r="E1809">
        <f t="shared" si="85"/>
        <v>10</v>
      </c>
      <c r="F1809">
        <f t="shared" si="86"/>
        <v>4</v>
      </c>
      <c r="G1809">
        <f t="shared" si="87"/>
        <v>2025</v>
      </c>
      <c r="H1809">
        <f>VLOOKUP(Table7[[#This Row],[Customer_ID]],Table1[#All],3,FALSE)</f>
        <v>46</v>
      </c>
      <c r="I1809" t="str">
        <f>VLOOKUP(Table7[[#This Row],[Customer_ID]],Table1[#All],4,FALSE)</f>
        <v>Male</v>
      </c>
      <c r="J1809" t="str">
        <f>VLOOKUP(Table7[[#This Row],[Customer_ID]],Table1[#All],5,FALSE)</f>
        <v>Michaelfort</v>
      </c>
      <c r="K1809" t="str">
        <f>VLOOKUP(Table7[[#This Row],[Customer_ID]],Table1[#All],6,FALSE)</f>
        <v>Indiana</v>
      </c>
      <c r="L1809" t="str">
        <f>VLOOKUP(Table7[[#This Row],[Customer_ID]],Table1[#All],7,FALSE)</f>
        <v>USA</v>
      </c>
      <c r="M1809" t="str">
        <f>VLOOKUP(Table7[[#This Row],[Customer_ID]],Table1[#All],8,FALSE)</f>
        <v>Platinum</v>
      </c>
      <c r="N1809" t="s">
        <v>1736</v>
      </c>
      <c r="O1809" t="str">
        <f>VLOOKUP(Table7[[#This Row],[Product_ID]],Table4_2[#All],3,FALSE)</f>
        <v>Beauty</v>
      </c>
      <c r="P1809" t="str">
        <f>VLOOKUP(Table7[[#This Row],[Product_ID]],Table4_2[#All],4,FALSE)</f>
        <v>Skincare</v>
      </c>
      <c r="Q1809">
        <f>VLOOKUP(Table7[[#This Row],[Product_ID]],Table4_2[#All],5,FALSE)</f>
        <v>358.47</v>
      </c>
      <c r="R1809">
        <f>VLOOKUP(Table7[[#This Row],[Product_ID]],Table4_2[#All],6,FALSE)</f>
        <v>213</v>
      </c>
      <c r="S1809" t="s">
        <v>1789</v>
      </c>
      <c r="T1809" t="str">
        <f>VLOOKUP(Table7[[#This Row],[Store_ID]],Table5[#All],2,FALSE)</f>
        <v>Hill, Wagner and Ballard</v>
      </c>
      <c r="U1809" t="str">
        <f>VLOOKUP(Table7[[#This Row],[Store_ID]],Table5[#All],3,FALSE)</f>
        <v>East</v>
      </c>
      <c r="V1809" t="str">
        <f>VLOOKUP(Table7[[#This Row],[Store_ID]],Table5[#All],4,FALSE)</f>
        <v>East Davidville</v>
      </c>
      <c r="W1809" t="str">
        <f>VLOOKUP(Table7[[#This Row],[Store_ID]],Table5[#All],5,FALSE)</f>
        <v>Online</v>
      </c>
      <c r="X1809">
        <v>4</v>
      </c>
      <c r="Y1809">
        <v>33.630000000000003</v>
      </c>
      <c r="Z1809">
        <v>0.05</v>
      </c>
      <c r="AA1809" t="s">
        <v>1824</v>
      </c>
      <c r="AB1809">
        <v>127.794</v>
      </c>
    </row>
    <row r="1810" spans="1:28" x14ac:dyDescent="0.25">
      <c r="A1810" t="s">
        <v>3634</v>
      </c>
      <c r="B1810" s="2">
        <v>45475</v>
      </c>
      <c r="C1810" t="s">
        <v>141</v>
      </c>
      <c r="D1810" t="str">
        <f>VLOOKUP(Table7[[#This Row],[Customer_ID]],Table1[#All],2,FALSE)</f>
        <v>Rachel Myers</v>
      </c>
      <c r="E1810">
        <f t="shared" si="85"/>
        <v>2</v>
      </c>
      <c r="F1810">
        <f t="shared" si="86"/>
        <v>7</v>
      </c>
      <c r="G1810">
        <f t="shared" si="87"/>
        <v>2024</v>
      </c>
      <c r="H1810">
        <f>VLOOKUP(Table7[[#This Row],[Customer_ID]],Table1[#All],3,FALSE)</f>
        <v>52</v>
      </c>
      <c r="I1810" t="str">
        <f>VLOOKUP(Table7[[#This Row],[Customer_ID]],Table1[#All],4,FALSE)</f>
        <v>Male</v>
      </c>
      <c r="J1810" t="str">
        <f>VLOOKUP(Table7[[#This Row],[Customer_ID]],Table1[#All],5,FALSE)</f>
        <v>Robertberg</v>
      </c>
      <c r="K1810" t="str">
        <f>VLOOKUP(Table7[[#This Row],[Customer_ID]],Table1[#All],6,FALSE)</f>
        <v>North Dakota</v>
      </c>
      <c r="L1810" t="str">
        <f>VLOOKUP(Table7[[#This Row],[Customer_ID]],Table1[#All],7,FALSE)</f>
        <v>USA</v>
      </c>
      <c r="M1810" t="str">
        <f>VLOOKUP(Table7[[#This Row],[Customer_ID]],Table1[#All],8,FALSE)</f>
        <v>Silver</v>
      </c>
      <c r="N1810" t="s">
        <v>1580</v>
      </c>
      <c r="O1810" t="str">
        <f>VLOOKUP(Table7[[#This Row],[Product_ID]],Table4_2[#All],3,FALSE)</f>
        <v>Beauty</v>
      </c>
      <c r="P1810" t="str">
        <f>VLOOKUP(Table7[[#This Row],[Product_ID]],Table4_2[#All],4,FALSE)</f>
        <v>Grooming</v>
      </c>
      <c r="Q1810">
        <f>VLOOKUP(Table7[[#This Row],[Product_ID]],Table4_2[#All],5,FALSE)</f>
        <v>337.42</v>
      </c>
      <c r="R1810">
        <f>VLOOKUP(Table7[[#This Row],[Product_ID]],Table4_2[#All],6,FALSE)</f>
        <v>256</v>
      </c>
      <c r="S1810" t="s">
        <v>1752</v>
      </c>
      <c r="T1810" t="str">
        <f>VLOOKUP(Table7[[#This Row],[Store_ID]],Table5[#All],2,FALSE)</f>
        <v>Rivera-Warner</v>
      </c>
      <c r="U1810" t="str">
        <f>VLOOKUP(Table7[[#This Row],[Store_ID]],Table5[#All],3,FALSE)</f>
        <v>East</v>
      </c>
      <c r="V1810" t="str">
        <f>VLOOKUP(Table7[[#This Row],[Store_ID]],Table5[#All],4,FALSE)</f>
        <v>Washingtonfurt</v>
      </c>
      <c r="W1810" t="str">
        <f>VLOOKUP(Table7[[#This Row],[Store_ID]],Table5[#All],5,FALSE)</f>
        <v>Flagship</v>
      </c>
      <c r="X1810">
        <v>3</v>
      </c>
      <c r="Y1810">
        <v>168.89</v>
      </c>
      <c r="Z1810">
        <v>0.03</v>
      </c>
      <c r="AA1810" t="s">
        <v>1829</v>
      </c>
      <c r="AB1810">
        <v>491.46989999999988</v>
      </c>
    </row>
    <row r="1811" spans="1:28" x14ac:dyDescent="0.25">
      <c r="A1811" t="s">
        <v>3635</v>
      </c>
      <c r="B1811" s="2">
        <v>45546</v>
      </c>
      <c r="C1811" t="s">
        <v>341</v>
      </c>
      <c r="D1811" t="str">
        <f>VLOOKUP(Table7[[#This Row],[Customer_ID]],Table1[#All],2,FALSE)</f>
        <v>Amy Fowler</v>
      </c>
      <c r="E1811">
        <f t="shared" si="85"/>
        <v>11</v>
      </c>
      <c r="F1811">
        <f t="shared" si="86"/>
        <v>9</v>
      </c>
      <c r="G1811">
        <f t="shared" si="87"/>
        <v>2024</v>
      </c>
      <c r="H1811">
        <f>VLOOKUP(Table7[[#This Row],[Customer_ID]],Table1[#All],3,FALSE)</f>
        <v>62</v>
      </c>
      <c r="I1811" t="str">
        <f>VLOOKUP(Table7[[#This Row],[Customer_ID]],Table1[#All],4,FALSE)</f>
        <v>Female</v>
      </c>
      <c r="J1811" t="str">
        <f>VLOOKUP(Table7[[#This Row],[Customer_ID]],Table1[#All],5,FALSE)</f>
        <v>West Bobbyshire</v>
      </c>
      <c r="K1811" t="str">
        <f>VLOOKUP(Table7[[#This Row],[Customer_ID]],Table1[#All],6,FALSE)</f>
        <v>New York</v>
      </c>
      <c r="L1811" t="str">
        <f>VLOOKUP(Table7[[#This Row],[Customer_ID]],Table1[#All],7,FALSE)</f>
        <v>USA</v>
      </c>
      <c r="M1811" t="str">
        <f>VLOOKUP(Table7[[#This Row],[Customer_ID]],Table1[#All],8,FALSE)</f>
        <v>Platinum</v>
      </c>
      <c r="N1811" t="s">
        <v>1668</v>
      </c>
      <c r="O1811" t="str">
        <f>VLOOKUP(Table7[[#This Row],[Product_ID]],Table4_2[#All],3,FALSE)</f>
        <v>Beauty</v>
      </c>
      <c r="P1811" t="str">
        <f>VLOOKUP(Table7[[#This Row],[Product_ID]],Table4_2[#All],4,FALSE)</f>
        <v>Fragrance</v>
      </c>
      <c r="Q1811">
        <f>VLOOKUP(Table7[[#This Row],[Product_ID]],Table4_2[#All],5,FALSE)</f>
        <v>482.75</v>
      </c>
      <c r="R1811">
        <f>VLOOKUP(Table7[[#This Row],[Product_ID]],Table4_2[#All],6,FALSE)</f>
        <v>444</v>
      </c>
      <c r="S1811" t="s">
        <v>1792</v>
      </c>
      <c r="T1811" t="str">
        <f>VLOOKUP(Table7[[#This Row],[Store_ID]],Table5[#All],2,FALSE)</f>
        <v>Aguirre-Keller</v>
      </c>
      <c r="U1811" t="str">
        <f>VLOOKUP(Table7[[#This Row],[Store_ID]],Table5[#All],3,FALSE)</f>
        <v>South</v>
      </c>
      <c r="V1811" t="str">
        <f>VLOOKUP(Table7[[#This Row],[Store_ID]],Table5[#All],4,FALSE)</f>
        <v>Lake Michael</v>
      </c>
      <c r="W1811" t="str">
        <f>VLOOKUP(Table7[[#This Row],[Store_ID]],Table5[#All],5,FALSE)</f>
        <v>Online</v>
      </c>
      <c r="X1811">
        <v>1</v>
      </c>
      <c r="Y1811">
        <v>141.85</v>
      </c>
      <c r="Z1811">
        <v>0.06</v>
      </c>
      <c r="AA1811" t="s">
        <v>1826</v>
      </c>
      <c r="AB1811">
        <v>133.339</v>
      </c>
    </row>
    <row r="1812" spans="1:28" x14ac:dyDescent="0.25">
      <c r="A1812" t="s">
        <v>3636</v>
      </c>
      <c r="B1812" s="2">
        <v>45520</v>
      </c>
      <c r="C1812" t="s">
        <v>966</v>
      </c>
      <c r="D1812" t="str">
        <f>VLOOKUP(Table7[[#This Row],[Customer_ID]],Table1[#All],2,FALSE)</f>
        <v>Angela Robinson</v>
      </c>
      <c r="E1812">
        <f t="shared" si="85"/>
        <v>16</v>
      </c>
      <c r="F1812">
        <f t="shared" si="86"/>
        <v>8</v>
      </c>
      <c r="G1812">
        <f t="shared" si="87"/>
        <v>2024</v>
      </c>
      <c r="H1812">
        <f>VLOOKUP(Table7[[#This Row],[Customer_ID]],Table1[#All],3,FALSE)</f>
        <v>44</v>
      </c>
      <c r="I1812" t="str">
        <f>VLOOKUP(Table7[[#This Row],[Customer_ID]],Table1[#All],4,FALSE)</f>
        <v>Male</v>
      </c>
      <c r="J1812" t="str">
        <f>VLOOKUP(Table7[[#This Row],[Customer_ID]],Table1[#All],5,FALSE)</f>
        <v>New Nicholasstad</v>
      </c>
      <c r="K1812" t="str">
        <f>VLOOKUP(Table7[[#This Row],[Customer_ID]],Table1[#All],6,FALSE)</f>
        <v>Tennessee</v>
      </c>
      <c r="L1812" t="str">
        <f>VLOOKUP(Table7[[#This Row],[Customer_ID]],Table1[#All],7,FALSE)</f>
        <v>USA</v>
      </c>
      <c r="M1812" t="str">
        <f>VLOOKUP(Table7[[#This Row],[Customer_ID]],Table1[#All],8,FALSE)</f>
        <v>Platinum</v>
      </c>
      <c r="N1812" t="s">
        <v>1618</v>
      </c>
      <c r="O1812" t="str">
        <f>VLOOKUP(Table7[[#This Row],[Product_ID]],Table4_2[#All],3,FALSE)</f>
        <v>Home</v>
      </c>
      <c r="P1812" t="str">
        <f>VLOOKUP(Table7[[#This Row],[Product_ID]],Table4_2[#All],4,FALSE)</f>
        <v>Lighting</v>
      </c>
      <c r="Q1812">
        <f>VLOOKUP(Table7[[#This Row],[Product_ID]],Table4_2[#All],5,FALSE)</f>
        <v>382.22</v>
      </c>
      <c r="R1812">
        <f>VLOOKUP(Table7[[#This Row],[Product_ID]],Table4_2[#All],6,FALSE)</f>
        <v>329</v>
      </c>
      <c r="S1812" t="s">
        <v>1779</v>
      </c>
      <c r="T1812" t="str">
        <f>VLOOKUP(Table7[[#This Row],[Store_ID]],Table5[#All],2,FALSE)</f>
        <v>Martinez-Mullins</v>
      </c>
      <c r="U1812" t="str">
        <f>VLOOKUP(Table7[[#This Row],[Store_ID]],Table5[#All],3,FALSE)</f>
        <v>South</v>
      </c>
      <c r="V1812" t="str">
        <f>VLOOKUP(Table7[[#This Row],[Store_ID]],Table5[#All],4,FALSE)</f>
        <v>Williamsfurt</v>
      </c>
      <c r="W1812" t="str">
        <f>VLOOKUP(Table7[[#This Row],[Store_ID]],Table5[#All],5,FALSE)</f>
        <v>Online</v>
      </c>
      <c r="X1812">
        <v>1</v>
      </c>
      <c r="Y1812">
        <v>617.4</v>
      </c>
      <c r="Z1812">
        <v>0.21</v>
      </c>
      <c r="AA1812" t="s">
        <v>1824</v>
      </c>
      <c r="AB1812">
        <v>487.74599999999998</v>
      </c>
    </row>
    <row r="1813" spans="1:28" x14ac:dyDescent="0.25">
      <c r="A1813" t="s">
        <v>3637</v>
      </c>
      <c r="B1813" s="2">
        <v>45534</v>
      </c>
      <c r="C1813" t="s">
        <v>496</v>
      </c>
      <c r="D1813" t="str">
        <f>VLOOKUP(Table7[[#This Row],[Customer_ID]],Table1[#All],2,FALSE)</f>
        <v>Rhonda Young</v>
      </c>
      <c r="E1813">
        <f t="shared" si="85"/>
        <v>30</v>
      </c>
      <c r="F1813">
        <f t="shared" si="86"/>
        <v>8</v>
      </c>
      <c r="G1813">
        <f t="shared" si="87"/>
        <v>2024</v>
      </c>
      <c r="H1813">
        <f>VLOOKUP(Table7[[#This Row],[Customer_ID]],Table1[#All],3,FALSE)</f>
        <v>49</v>
      </c>
      <c r="I1813" t="str">
        <f>VLOOKUP(Table7[[#This Row],[Customer_ID]],Table1[#All],4,FALSE)</f>
        <v>Female</v>
      </c>
      <c r="J1813" t="str">
        <f>VLOOKUP(Table7[[#This Row],[Customer_ID]],Table1[#All],5,FALSE)</f>
        <v>Lake Nathanfort</v>
      </c>
      <c r="K1813" t="str">
        <f>VLOOKUP(Table7[[#This Row],[Customer_ID]],Table1[#All],6,FALSE)</f>
        <v>Alaska</v>
      </c>
      <c r="L1813" t="str">
        <f>VLOOKUP(Table7[[#This Row],[Customer_ID]],Table1[#All],7,FALSE)</f>
        <v>USA</v>
      </c>
      <c r="M1813" t="str">
        <f>VLOOKUP(Table7[[#This Row],[Customer_ID]],Table1[#All],8,FALSE)</f>
        <v>Platinum</v>
      </c>
      <c r="N1813" t="s">
        <v>1654</v>
      </c>
      <c r="O1813" t="str">
        <f>VLOOKUP(Table7[[#This Row],[Product_ID]],Table4_2[#All],3,FALSE)</f>
        <v>Clothing</v>
      </c>
      <c r="P1813" t="str">
        <f>VLOOKUP(Table7[[#This Row],[Product_ID]],Table4_2[#All],4,FALSE)</f>
        <v>Bottoms</v>
      </c>
      <c r="Q1813">
        <f>VLOOKUP(Table7[[#This Row],[Product_ID]],Table4_2[#All],5,FALSE)</f>
        <v>386.56</v>
      </c>
      <c r="R1813">
        <f>VLOOKUP(Table7[[#This Row],[Product_ID]],Table4_2[#All],6,FALSE)</f>
        <v>125</v>
      </c>
      <c r="S1813" t="s">
        <v>1757</v>
      </c>
      <c r="T1813" t="str">
        <f>VLOOKUP(Table7[[#This Row],[Store_ID]],Table5[#All],2,FALSE)</f>
        <v>Martinez, Adkins and Johnson</v>
      </c>
      <c r="U1813" t="str">
        <f>VLOOKUP(Table7[[#This Row],[Store_ID]],Table5[#All],3,FALSE)</f>
        <v>North</v>
      </c>
      <c r="V1813" t="str">
        <f>VLOOKUP(Table7[[#This Row],[Store_ID]],Table5[#All],4,FALSE)</f>
        <v>Danielmouth</v>
      </c>
      <c r="W1813" t="str">
        <f>VLOOKUP(Table7[[#This Row],[Store_ID]],Table5[#All],5,FALSE)</f>
        <v>Flagship</v>
      </c>
      <c r="X1813">
        <v>3</v>
      </c>
      <c r="Y1813">
        <v>841.47</v>
      </c>
      <c r="Z1813">
        <v>0.15</v>
      </c>
      <c r="AA1813" t="s">
        <v>1829</v>
      </c>
      <c r="AB1813">
        <v>2145.7485000000001</v>
      </c>
    </row>
    <row r="1814" spans="1:28" x14ac:dyDescent="0.25">
      <c r="A1814" t="s">
        <v>3638</v>
      </c>
      <c r="B1814" s="2">
        <v>45334</v>
      </c>
      <c r="C1814" t="s">
        <v>221</v>
      </c>
      <c r="D1814" t="str">
        <f>VLOOKUP(Table7[[#This Row],[Customer_ID]],Table1[#All],2,FALSE)</f>
        <v>Alyssa Vargas</v>
      </c>
      <c r="E1814">
        <f t="shared" si="85"/>
        <v>12</v>
      </c>
      <c r="F1814">
        <f t="shared" si="86"/>
        <v>2</v>
      </c>
      <c r="G1814">
        <f t="shared" si="87"/>
        <v>2024</v>
      </c>
      <c r="H1814">
        <f>VLOOKUP(Table7[[#This Row],[Customer_ID]],Table1[#All],3,FALSE)</f>
        <v>53</v>
      </c>
      <c r="I1814" t="str">
        <f>VLOOKUP(Table7[[#This Row],[Customer_ID]],Table1[#All],4,FALSE)</f>
        <v>Male</v>
      </c>
      <c r="J1814" t="str">
        <f>VLOOKUP(Table7[[#This Row],[Customer_ID]],Table1[#All],5,FALSE)</f>
        <v>New Kathrynland</v>
      </c>
      <c r="K1814" t="str">
        <f>VLOOKUP(Table7[[#This Row],[Customer_ID]],Table1[#All],6,FALSE)</f>
        <v>Montana</v>
      </c>
      <c r="L1814" t="str">
        <f>VLOOKUP(Table7[[#This Row],[Customer_ID]],Table1[#All],7,FALSE)</f>
        <v>USA</v>
      </c>
      <c r="M1814" t="str">
        <f>VLOOKUP(Table7[[#This Row],[Customer_ID]],Table1[#All],8,FALSE)</f>
        <v>Platinum</v>
      </c>
      <c r="N1814" t="s">
        <v>1590</v>
      </c>
      <c r="O1814" t="str">
        <f>VLOOKUP(Table7[[#This Row],[Product_ID]],Table4_2[#All],3,FALSE)</f>
        <v>Home</v>
      </c>
      <c r="P1814" t="str">
        <f>VLOOKUP(Table7[[#This Row],[Product_ID]],Table4_2[#All],4,FALSE)</f>
        <v>Storage</v>
      </c>
      <c r="Q1814">
        <f>VLOOKUP(Table7[[#This Row],[Product_ID]],Table4_2[#All],5,FALSE)</f>
        <v>123.46</v>
      </c>
      <c r="R1814">
        <f>VLOOKUP(Table7[[#This Row],[Product_ID]],Table4_2[#All],6,FALSE)</f>
        <v>76</v>
      </c>
      <c r="S1814" t="s">
        <v>1797</v>
      </c>
      <c r="T1814" t="str">
        <f>VLOOKUP(Table7[[#This Row],[Store_ID]],Table5[#All],2,FALSE)</f>
        <v>Gardner, Humphrey and Contreras</v>
      </c>
      <c r="U1814" t="str">
        <f>VLOOKUP(Table7[[#This Row],[Store_ID]],Table5[#All],3,FALSE)</f>
        <v>East</v>
      </c>
      <c r="V1814" t="str">
        <f>VLOOKUP(Table7[[#This Row],[Store_ID]],Table5[#All],4,FALSE)</f>
        <v>Johnsonville</v>
      </c>
      <c r="W1814" t="str">
        <f>VLOOKUP(Table7[[#This Row],[Store_ID]],Table5[#All],5,FALSE)</f>
        <v>Flagship</v>
      </c>
      <c r="X1814">
        <v>2</v>
      </c>
      <c r="Y1814">
        <v>960.41</v>
      </c>
      <c r="Z1814">
        <v>0.18</v>
      </c>
      <c r="AA1814" t="s">
        <v>1824</v>
      </c>
      <c r="AB1814">
        <v>1575.0724</v>
      </c>
    </row>
    <row r="1815" spans="1:28" x14ac:dyDescent="0.25">
      <c r="A1815" t="s">
        <v>3639</v>
      </c>
      <c r="B1815" s="2">
        <v>45289</v>
      </c>
      <c r="C1815" t="s">
        <v>1395</v>
      </c>
      <c r="D1815" t="str">
        <f>VLOOKUP(Table7[[#This Row],[Customer_ID]],Table1[#All],2,FALSE)</f>
        <v>Ashley Roberts</v>
      </c>
      <c r="E1815">
        <f t="shared" si="85"/>
        <v>29</v>
      </c>
      <c r="F1815">
        <f t="shared" si="86"/>
        <v>12</v>
      </c>
      <c r="G1815">
        <f t="shared" si="87"/>
        <v>2023</v>
      </c>
      <c r="H1815">
        <f>VLOOKUP(Table7[[#This Row],[Customer_ID]],Table1[#All],3,FALSE)</f>
        <v>46</v>
      </c>
      <c r="I1815" t="str">
        <f>VLOOKUP(Table7[[#This Row],[Customer_ID]],Table1[#All],4,FALSE)</f>
        <v>Male</v>
      </c>
      <c r="J1815" t="str">
        <f>VLOOKUP(Table7[[#This Row],[Customer_ID]],Table1[#All],5,FALSE)</f>
        <v>Josephmouth</v>
      </c>
      <c r="K1815" t="str">
        <f>VLOOKUP(Table7[[#This Row],[Customer_ID]],Table1[#All],6,FALSE)</f>
        <v>New Mexico</v>
      </c>
      <c r="L1815" t="str">
        <f>VLOOKUP(Table7[[#This Row],[Customer_ID]],Table1[#All],7,FALSE)</f>
        <v>USA</v>
      </c>
      <c r="M1815" t="str">
        <f>VLOOKUP(Table7[[#This Row],[Customer_ID]],Table1[#All],8,FALSE)</f>
        <v>Gold</v>
      </c>
      <c r="N1815" t="s">
        <v>1698</v>
      </c>
      <c r="O1815" t="str">
        <f>VLOOKUP(Table7[[#This Row],[Product_ID]],Table4_2[#All],3,FALSE)</f>
        <v>Clothing</v>
      </c>
      <c r="P1815" t="str">
        <f>VLOOKUP(Table7[[#This Row],[Product_ID]],Table4_2[#All],4,FALSE)</f>
        <v>Footwear</v>
      </c>
      <c r="Q1815">
        <f>VLOOKUP(Table7[[#This Row],[Product_ID]],Table4_2[#All],5,FALSE)</f>
        <v>158.13999999999999</v>
      </c>
      <c r="R1815">
        <f>VLOOKUP(Table7[[#This Row],[Product_ID]],Table4_2[#All],6,FALSE)</f>
        <v>82</v>
      </c>
      <c r="S1815" t="s">
        <v>1810</v>
      </c>
      <c r="T1815" t="str">
        <f>VLOOKUP(Table7[[#This Row],[Store_ID]],Table5[#All],2,FALSE)</f>
        <v>Guerrero-Schmitt</v>
      </c>
      <c r="U1815" t="str">
        <f>VLOOKUP(Table7[[#This Row],[Store_ID]],Table5[#All],3,FALSE)</f>
        <v>East</v>
      </c>
      <c r="V1815" t="str">
        <f>VLOOKUP(Table7[[#This Row],[Store_ID]],Table5[#All],4,FALSE)</f>
        <v>East Stevechester</v>
      </c>
      <c r="W1815" t="str">
        <f>VLOOKUP(Table7[[#This Row],[Store_ID]],Table5[#All],5,FALSE)</f>
        <v>Flagship</v>
      </c>
      <c r="X1815">
        <v>3</v>
      </c>
      <c r="Y1815">
        <v>717.22</v>
      </c>
      <c r="Z1815">
        <v>0.24</v>
      </c>
      <c r="AA1815" t="s">
        <v>1826</v>
      </c>
      <c r="AB1815">
        <v>1635.2616</v>
      </c>
    </row>
    <row r="1816" spans="1:28" x14ac:dyDescent="0.25">
      <c r="A1816" t="s">
        <v>3640</v>
      </c>
      <c r="B1816" s="2">
        <v>45832</v>
      </c>
      <c r="C1816" t="s">
        <v>402</v>
      </c>
      <c r="D1816" t="str">
        <f>VLOOKUP(Table7[[#This Row],[Customer_ID]],Table1[#All],2,FALSE)</f>
        <v>Tyler Conrad</v>
      </c>
      <c r="E1816">
        <f t="shared" si="85"/>
        <v>24</v>
      </c>
      <c r="F1816">
        <f t="shared" si="86"/>
        <v>6</v>
      </c>
      <c r="G1816">
        <f t="shared" si="87"/>
        <v>2025</v>
      </c>
      <c r="H1816">
        <f>VLOOKUP(Table7[[#This Row],[Customer_ID]],Table1[#All],3,FALSE)</f>
        <v>53</v>
      </c>
      <c r="I1816" t="str">
        <f>VLOOKUP(Table7[[#This Row],[Customer_ID]],Table1[#All],4,FALSE)</f>
        <v>Female</v>
      </c>
      <c r="J1816" t="str">
        <f>VLOOKUP(Table7[[#This Row],[Customer_ID]],Table1[#All],5,FALSE)</f>
        <v>North Curtischester</v>
      </c>
      <c r="K1816" t="str">
        <f>VLOOKUP(Table7[[#This Row],[Customer_ID]],Table1[#All],6,FALSE)</f>
        <v>North Dakota</v>
      </c>
      <c r="L1816" t="str">
        <f>VLOOKUP(Table7[[#This Row],[Customer_ID]],Table1[#All],7,FALSE)</f>
        <v>USA</v>
      </c>
      <c r="M1816" t="str">
        <f>VLOOKUP(Table7[[#This Row],[Customer_ID]],Table1[#All],8,FALSE)</f>
        <v>Platinum</v>
      </c>
      <c r="N1816" t="s">
        <v>1572</v>
      </c>
      <c r="O1816" t="str">
        <f>VLOOKUP(Table7[[#This Row],[Product_ID]],Table4_2[#All],3,FALSE)</f>
        <v>Beauty</v>
      </c>
      <c r="P1816" t="str">
        <f>VLOOKUP(Table7[[#This Row],[Product_ID]],Table4_2[#All],4,FALSE)</f>
        <v>Haircare</v>
      </c>
      <c r="Q1816">
        <f>VLOOKUP(Table7[[#This Row],[Product_ID]],Table4_2[#All],5,FALSE)</f>
        <v>115.82</v>
      </c>
      <c r="R1816">
        <f>VLOOKUP(Table7[[#This Row],[Product_ID]],Table4_2[#All],6,FALSE)</f>
        <v>460</v>
      </c>
      <c r="S1816" t="s">
        <v>1752</v>
      </c>
      <c r="T1816" t="str">
        <f>VLOOKUP(Table7[[#This Row],[Store_ID]],Table5[#All],2,FALSE)</f>
        <v>Rivera-Warner</v>
      </c>
      <c r="U1816" t="str">
        <f>VLOOKUP(Table7[[#This Row],[Store_ID]],Table5[#All],3,FALSE)</f>
        <v>East</v>
      </c>
      <c r="V1816" t="str">
        <f>VLOOKUP(Table7[[#This Row],[Store_ID]],Table5[#All],4,FALSE)</f>
        <v>Washingtonfurt</v>
      </c>
      <c r="W1816" t="str">
        <f>VLOOKUP(Table7[[#This Row],[Store_ID]],Table5[#All],5,FALSE)</f>
        <v>Flagship</v>
      </c>
      <c r="X1816">
        <v>1</v>
      </c>
      <c r="Y1816">
        <v>281.83</v>
      </c>
      <c r="Z1816">
        <v>0.16</v>
      </c>
      <c r="AA1816" t="s">
        <v>1829</v>
      </c>
      <c r="AB1816">
        <v>236.7372</v>
      </c>
    </row>
    <row r="1817" spans="1:28" x14ac:dyDescent="0.25">
      <c r="A1817" t="s">
        <v>3641</v>
      </c>
      <c r="B1817" s="2">
        <v>45400</v>
      </c>
      <c r="C1817" t="s">
        <v>666</v>
      </c>
      <c r="D1817" t="str">
        <f>VLOOKUP(Table7[[#This Row],[Customer_ID]],Table1[#All],2,FALSE)</f>
        <v>Tiffany Herrera</v>
      </c>
      <c r="E1817">
        <f t="shared" si="85"/>
        <v>18</v>
      </c>
      <c r="F1817">
        <f t="shared" si="86"/>
        <v>4</v>
      </c>
      <c r="G1817">
        <f t="shared" si="87"/>
        <v>2024</v>
      </c>
      <c r="H1817">
        <f>VLOOKUP(Table7[[#This Row],[Customer_ID]],Table1[#All],3,FALSE)</f>
        <v>52</v>
      </c>
      <c r="I1817" t="str">
        <f>VLOOKUP(Table7[[#This Row],[Customer_ID]],Table1[#All],4,FALSE)</f>
        <v>Male</v>
      </c>
      <c r="J1817" t="str">
        <f>VLOOKUP(Table7[[#This Row],[Customer_ID]],Table1[#All],5,FALSE)</f>
        <v>New Dianebury</v>
      </c>
      <c r="K1817" t="str">
        <f>VLOOKUP(Table7[[#This Row],[Customer_ID]],Table1[#All],6,FALSE)</f>
        <v>Virginia</v>
      </c>
      <c r="L1817" t="str">
        <f>VLOOKUP(Table7[[#This Row],[Customer_ID]],Table1[#All],7,FALSE)</f>
        <v>USA</v>
      </c>
      <c r="M1817" t="str">
        <f>VLOOKUP(Table7[[#This Row],[Customer_ID]],Table1[#All],8,FALSE)</f>
        <v>Platinum</v>
      </c>
      <c r="N1817" t="s">
        <v>1666</v>
      </c>
      <c r="O1817" t="str">
        <f>VLOOKUP(Table7[[#This Row],[Product_ID]],Table4_2[#All],3,FALSE)</f>
        <v>Beauty</v>
      </c>
      <c r="P1817" t="str">
        <f>VLOOKUP(Table7[[#This Row],[Product_ID]],Table4_2[#All],4,FALSE)</f>
        <v>Haircare</v>
      </c>
      <c r="Q1817">
        <f>VLOOKUP(Table7[[#This Row],[Product_ID]],Table4_2[#All],5,FALSE)</f>
        <v>17.309999999999999</v>
      </c>
      <c r="R1817">
        <f>VLOOKUP(Table7[[#This Row],[Product_ID]],Table4_2[#All],6,FALSE)</f>
        <v>399</v>
      </c>
      <c r="S1817" t="s">
        <v>1799</v>
      </c>
      <c r="T1817" t="str">
        <f>VLOOKUP(Table7[[#This Row],[Store_ID]],Table5[#All],2,FALSE)</f>
        <v>Mcdonald Inc</v>
      </c>
      <c r="U1817" t="str">
        <f>VLOOKUP(Table7[[#This Row],[Store_ID]],Table5[#All],3,FALSE)</f>
        <v>South</v>
      </c>
      <c r="V1817" t="str">
        <f>VLOOKUP(Table7[[#This Row],[Store_ID]],Table5[#All],4,FALSE)</f>
        <v>Christopherland</v>
      </c>
      <c r="W1817" t="str">
        <f>VLOOKUP(Table7[[#This Row],[Store_ID]],Table5[#All],5,FALSE)</f>
        <v>Outlet</v>
      </c>
      <c r="X1817">
        <v>1</v>
      </c>
      <c r="Y1817">
        <v>509.08</v>
      </c>
      <c r="Z1817">
        <v>0.04</v>
      </c>
      <c r="AA1817" t="s">
        <v>1826</v>
      </c>
      <c r="AB1817">
        <v>488.71679999999998</v>
      </c>
    </row>
    <row r="1818" spans="1:28" x14ac:dyDescent="0.25">
      <c r="A1818" t="s">
        <v>3642</v>
      </c>
      <c r="B1818" s="2">
        <v>45930</v>
      </c>
      <c r="C1818" t="s">
        <v>1246</v>
      </c>
      <c r="D1818" t="str">
        <f>VLOOKUP(Table7[[#This Row],[Customer_ID]],Table1[#All],2,FALSE)</f>
        <v>Mark Rogers</v>
      </c>
      <c r="E1818">
        <f t="shared" si="85"/>
        <v>30</v>
      </c>
      <c r="F1818">
        <f t="shared" si="86"/>
        <v>9</v>
      </c>
      <c r="G1818">
        <f t="shared" si="87"/>
        <v>2025</v>
      </c>
      <c r="H1818">
        <f>VLOOKUP(Table7[[#This Row],[Customer_ID]],Table1[#All],3,FALSE)</f>
        <v>57</v>
      </c>
      <c r="I1818" t="str">
        <f>VLOOKUP(Table7[[#This Row],[Customer_ID]],Table1[#All],4,FALSE)</f>
        <v>Female</v>
      </c>
      <c r="J1818" t="str">
        <f>VLOOKUP(Table7[[#This Row],[Customer_ID]],Table1[#All],5,FALSE)</f>
        <v>Bookertown</v>
      </c>
      <c r="K1818" t="str">
        <f>VLOOKUP(Table7[[#This Row],[Customer_ID]],Table1[#All],6,FALSE)</f>
        <v>Oklahoma</v>
      </c>
      <c r="L1818" t="str">
        <f>VLOOKUP(Table7[[#This Row],[Customer_ID]],Table1[#All],7,FALSE)</f>
        <v>USA</v>
      </c>
      <c r="M1818" t="str">
        <f>VLOOKUP(Table7[[#This Row],[Customer_ID]],Table1[#All],8,FALSE)</f>
        <v>Platinum</v>
      </c>
      <c r="N1818" t="s">
        <v>1740</v>
      </c>
      <c r="O1818" t="str">
        <f>VLOOKUP(Table7[[#This Row],[Product_ID]],Table4_2[#All],3,FALSE)</f>
        <v>Clothing</v>
      </c>
      <c r="P1818" t="str">
        <f>VLOOKUP(Table7[[#This Row],[Product_ID]],Table4_2[#All],4,FALSE)</f>
        <v>Outerwear</v>
      </c>
      <c r="Q1818">
        <f>VLOOKUP(Table7[[#This Row],[Product_ID]],Table4_2[#All],5,FALSE)</f>
        <v>358.47</v>
      </c>
      <c r="R1818">
        <f>VLOOKUP(Table7[[#This Row],[Product_ID]],Table4_2[#All],6,FALSE)</f>
        <v>143</v>
      </c>
      <c r="S1818" t="s">
        <v>1761</v>
      </c>
      <c r="T1818" t="str">
        <f>VLOOKUP(Table7[[#This Row],[Store_ID]],Table5[#All],2,FALSE)</f>
        <v>Black-Horn</v>
      </c>
      <c r="U1818" t="str">
        <f>VLOOKUP(Table7[[#This Row],[Store_ID]],Table5[#All],3,FALSE)</f>
        <v>South</v>
      </c>
      <c r="V1818" t="str">
        <f>VLOOKUP(Table7[[#This Row],[Store_ID]],Table5[#All],4,FALSE)</f>
        <v>North Nancyview</v>
      </c>
      <c r="W1818" t="str">
        <f>VLOOKUP(Table7[[#This Row],[Store_ID]],Table5[#All],5,FALSE)</f>
        <v>Outlet</v>
      </c>
      <c r="X1818">
        <v>4</v>
      </c>
      <c r="Y1818">
        <v>827.09</v>
      </c>
      <c r="Z1818">
        <v>0.3</v>
      </c>
      <c r="AA1818" t="s">
        <v>1824</v>
      </c>
      <c r="AB1818">
        <v>2315.8519999999999</v>
      </c>
    </row>
    <row r="1819" spans="1:28" x14ac:dyDescent="0.25">
      <c r="A1819" t="s">
        <v>3643</v>
      </c>
      <c r="B1819" s="2">
        <v>45935</v>
      </c>
      <c r="C1819" t="s">
        <v>684</v>
      </c>
      <c r="D1819" t="str">
        <f>VLOOKUP(Table7[[#This Row],[Customer_ID]],Table1[#All],2,FALSE)</f>
        <v>Antonio Jones</v>
      </c>
      <c r="E1819">
        <f t="shared" si="85"/>
        <v>5</v>
      </c>
      <c r="F1819">
        <f t="shared" si="86"/>
        <v>10</v>
      </c>
      <c r="G1819">
        <f t="shared" si="87"/>
        <v>2025</v>
      </c>
      <c r="H1819">
        <f>VLOOKUP(Table7[[#This Row],[Customer_ID]],Table1[#All],3,FALSE)</f>
        <v>48</v>
      </c>
      <c r="I1819" t="str">
        <f>VLOOKUP(Table7[[#This Row],[Customer_ID]],Table1[#All],4,FALSE)</f>
        <v>Male</v>
      </c>
      <c r="J1819" t="str">
        <f>VLOOKUP(Table7[[#This Row],[Customer_ID]],Table1[#All],5,FALSE)</f>
        <v>Matthewborough</v>
      </c>
      <c r="K1819" t="str">
        <f>VLOOKUP(Table7[[#This Row],[Customer_ID]],Table1[#All],6,FALSE)</f>
        <v>Georgia</v>
      </c>
      <c r="L1819" t="str">
        <f>VLOOKUP(Table7[[#This Row],[Customer_ID]],Table1[#All],7,FALSE)</f>
        <v>USA</v>
      </c>
      <c r="M1819" t="str">
        <f>VLOOKUP(Table7[[#This Row],[Customer_ID]],Table1[#All],8,FALSE)</f>
        <v>Silver</v>
      </c>
      <c r="N1819" t="s">
        <v>1606</v>
      </c>
      <c r="O1819" t="str">
        <f>VLOOKUP(Table7[[#This Row],[Product_ID]],Table4_2[#All],3,FALSE)</f>
        <v>Home</v>
      </c>
      <c r="P1819" t="str">
        <f>VLOOKUP(Table7[[#This Row],[Product_ID]],Table4_2[#All],4,FALSE)</f>
        <v>Decor</v>
      </c>
      <c r="Q1819">
        <f>VLOOKUP(Table7[[#This Row],[Product_ID]],Table4_2[#All],5,FALSE)</f>
        <v>218.48</v>
      </c>
      <c r="R1819">
        <f>VLOOKUP(Table7[[#This Row],[Product_ID]],Table4_2[#All],6,FALSE)</f>
        <v>276</v>
      </c>
      <c r="S1819" t="s">
        <v>1769</v>
      </c>
      <c r="T1819" t="str">
        <f>VLOOKUP(Table7[[#This Row],[Store_ID]],Table5[#All],2,FALSE)</f>
        <v>Alexander Group</v>
      </c>
      <c r="U1819" t="str">
        <f>VLOOKUP(Table7[[#This Row],[Store_ID]],Table5[#All],3,FALSE)</f>
        <v>South</v>
      </c>
      <c r="V1819" t="str">
        <f>VLOOKUP(Table7[[#This Row],[Store_ID]],Table5[#All],4,FALSE)</f>
        <v>Port Sharon</v>
      </c>
      <c r="W1819" t="str">
        <f>VLOOKUP(Table7[[#This Row],[Store_ID]],Table5[#All],5,FALSE)</f>
        <v>Online</v>
      </c>
      <c r="X1819">
        <v>2</v>
      </c>
      <c r="Y1819">
        <v>823.36</v>
      </c>
      <c r="Z1819">
        <v>0.23</v>
      </c>
      <c r="AA1819" t="s">
        <v>1824</v>
      </c>
      <c r="AB1819">
        <v>1267.9744000000001</v>
      </c>
    </row>
    <row r="1820" spans="1:28" x14ac:dyDescent="0.25">
      <c r="A1820" t="s">
        <v>3644</v>
      </c>
      <c r="B1820" s="2">
        <v>45814</v>
      </c>
      <c r="C1820" t="s">
        <v>467</v>
      </c>
      <c r="D1820" t="str">
        <f>VLOOKUP(Table7[[#This Row],[Customer_ID]],Table1[#All],2,FALSE)</f>
        <v>Rick Dominguez</v>
      </c>
      <c r="E1820">
        <f t="shared" si="85"/>
        <v>6</v>
      </c>
      <c r="F1820">
        <f t="shared" si="86"/>
        <v>6</v>
      </c>
      <c r="G1820">
        <f t="shared" si="87"/>
        <v>2025</v>
      </c>
      <c r="H1820">
        <f>VLOOKUP(Table7[[#This Row],[Customer_ID]],Table1[#All],3,FALSE)</f>
        <v>55</v>
      </c>
      <c r="I1820" t="str">
        <f>VLOOKUP(Table7[[#This Row],[Customer_ID]],Table1[#All],4,FALSE)</f>
        <v>Female</v>
      </c>
      <c r="J1820" t="str">
        <f>VLOOKUP(Table7[[#This Row],[Customer_ID]],Table1[#All],5,FALSE)</f>
        <v>North Johnbury</v>
      </c>
      <c r="K1820" t="str">
        <f>VLOOKUP(Table7[[#This Row],[Customer_ID]],Table1[#All],6,FALSE)</f>
        <v>Ohio</v>
      </c>
      <c r="L1820" t="str">
        <f>VLOOKUP(Table7[[#This Row],[Customer_ID]],Table1[#All],7,FALSE)</f>
        <v>USA</v>
      </c>
      <c r="M1820" t="str">
        <f>VLOOKUP(Table7[[#This Row],[Customer_ID]],Table1[#All],8,FALSE)</f>
        <v>Platinum</v>
      </c>
      <c r="N1820" t="s">
        <v>1600</v>
      </c>
      <c r="O1820" t="str">
        <f>VLOOKUP(Table7[[#This Row],[Product_ID]],Table4_2[#All],3,FALSE)</f>
        <v>Electronics</v>
      </c>
      <c r="P1820" t="str">
        <f>VLOOKUP(Table7[[#This Row],[Product_ID]],Table4_2[#All],4,FALSE)</f>
        <v>Audio</v>
      </c>
      <c r="Q1820">
        <f>VLOOKUP(Table7[[#This Row],[Product_ID]],Table4_2[#All],5,FALSE)</f>
        <v>322.41000000000003</v>
      </c>
      <c r="R1820">
        <f>VLOOKUP(Table7[[#This Row],[Product_ID]],Table4_2[#All],6,FALSE)</f>
        <v>213</v>
      </c>
      <c r="S1820" t="s">
        <v>1773</v>
      </c>
      <c r="T1820" t="str">
        <f>VLOOKUP(Table7[[#This Row],[Store_ID]],Table5[#All],2,FALSE)</f>
        <v>Gray Ltd</v>
      </c>
      <c r="U1820" t="str">
        <f>VLOOKUP(Table7[[#This Row],[Store_ID]],Table5[#All],3,FALSE)</f>
        <v>North</v>
      </c>
      <c r="V1820" t="str">
        <f>VLOOKUP(Table7[[#This Row],[Store_ID]],Table5[#All],4,FALSE)</f>
        <v>New Michaelchester</v>
      </c>
      <c r="W1820" t="str">
        <f>VLOOKUP(Table7[[#This Row],[Store_ID]],Table5[#All],5,FALSE)</f>
        <v>Outlet</v>
      </c>
      <c r="X1820">
        <v>4</v>
      </c>
      <c r="Y1820">
        <v>282.18</v>
      </c>
      <c r="Z1820">
        <v>0.13</v>
      </c>
      <c r="AA1820" t="s">
        <v>1829</v>
      </c>
      <c r="AB1820">
        <v>981.9864</v>
      </c>
    </row>
    <row r="1821" spans="1:28" x14ac:dyDescent="0.25">
      <c r="A1821" t="s">
        <v>3645</v>
      </c>
      <c r="B1821" s="2">
        <v>45323</v>
      </c>
      <c r="C1821" t="s">
        <v>571</v>
      </c>
      <c r="D1821" t="str">
        <f>VLOOKUP(Table7[[#This Row],[Customer_ID]],Table1[#All],2,FALSE)</f>
        <v>Thomas Rhodes</v>
      </c>
      <c r="E1821">
        <f t="shared" si="85"/>
        <v>1</v>
      </c>
      <c r="F1821">
        <f t="shared" si="86"/>
        <v>2</v>
      </c>
      <c r="G1821">
        <f t="shared" si="87"/>
        <v>2024</v>
      </c>
      <c r="H1821">
        <f>VLOOKUP(Table7[[#This Row],[Customer_ID]],Table1[#All],3,FALSE)</f>
        <v>41</v>
      </c>
      <c r="I1821" t="str">
        <f>VLOOKUP(Table7[[#This Row],[Customer_ID]],Table1[#All],4,FALSE)</f>
        <v>Female</v>
      </c>
      <c r="J1821" t="str">
        <f>VLOOKUP(Table7[[#This Row],[Customer_ID]],Table1[#All],5,FALSE)</f>
        <v>Port Richard</v>
      </c>
      <c r="K1821" t="str">
        <f>VLOOKUP(Table7[[#This Row],[Customer_ID]],Table1[#All],6,FALSE)</f>
        <v>West Virginia</v>
      </c>
      <c r="L1821" t="str">
        <f>VLOOKUP(Table7[[#This Row],[Customer_ID]],Table1[#All],7,FALSE)</f>
        <v>USA</v>
      </c>
      <c r="M1821" t="str">
        <f>VLOOKUP(Table7[[#This Row],[Customer_ID]],Table1[#All],8,FALSE)</f>
        <v>Bronze</v>
      </c>
      <c r="N1821" t="s">
        <v>1590</v>
      </c>
      <c r="O1821" t="str">
        <f>VLOOKUP(Table7[[#This Row],[Product_ID]],Table4_2[#All],3,FALSE)</f>
        <v>Home</v>
      </c>
      <c r="P1821" t="str">
        <f>VLOOKUP(Table7[[#This Row],[Product_ID]],Table4_2[#All],4,FALSE)</f>
        <v>Storage</v>
      </c>
      <c r="Q1821">
        <f>VLOOKUP(Table7[[#This Row],[Product_ID]],Table4_2[#All],5,FALSE)</f>
        <v>123.46</v>
      </c>
      <c r="R1821">
        <f>VLOOKUP(Table7[[#This Row],[Product_ID]],Table4_2[#All],6,FALSE)</f>
        <v>76</v>
      </c>
      <c r="S1821" t="s">
        <v>1757</v>
      </c>
      <c r="T1821" t="str">
        <f>VLOOKUP(Table7[[#This Row],[Store_ID]],Table5[#All],2,FALSE)</f>
        <v>Martinez, Adkins and Johnson</v>
      </c>
      <c r="U1821" t="str">
        <f>VLOOKUP(Table7[[#This Row],[Store_ID]],Table5[#All],3,FALSE)</f>
        <v>North</v>
      </c>
      <c r="V1821" t="str">
        <f>VLOOKUP(Table7[[#This Row],[Store_ID]],Table5[#All],4,FALSE)</f>
        <v>Danielmouth</v>
      </c>
      <c r="W1821" t="str">
        <f>VLOOKUP(Table7[[#This Row],[Store_ID]],Table5[#All],5,FALSE)</f>
        <v>Flagship</v>
      </c>
      <c r="X1821">
        <v>1</v>
      </c>
      <c r="Y1821">
        <v>486.39</v>
      </c>
      <c r="Z1821">
        <v>0.09</v>
      </c>
      <c r="AA1821" t="s">
        <v>1829</v>
      </c>
      <c r="AB1821">
        <v>442.61489999999998</v>
      </c>
    </row>
    <row r="1822" spans="1:28" x14ac:dyDescent="0.25">
      <c r="A1822" t="s">
        <v>3646</v>
      </c>
      <c r="B1822" s="2">
        <v>45312</v>
      </c>
      <c r="C1822" t="s">
        <v>172</v>
      </c>
      <c r="D1822" t="str">
        <f>VLOOKUP(Table7[[#This Row],[Customer_ID]],Table1[#All],2,FALSE)</f>
        <v>Denise Williams</v>
      </c>
      <c r="E1822">
        <f t="shared" si="85"/>
        <v>21</v>
      </c>
      <c r="F1822">
        <f t="shared" si="86"/>
        <v>1</v>
      </c>
      <c r="G1822">
        <f t="shared" si="87"/>
        <v>2024</v>
      </c>
      <c r="H1822">
        <f>VLOOKUP(Table7[[#This Row],[Customer_ID]],Table1[#All],3,FALSE)</f>
        <v>34</v>
      </c>
      <c r="I1822" t="str">
        <f>VLOOKUP(Table7[[#This Row],[Customer_ID]],Table1[#All],4,FALSE)</f>
        <v>Male</v>
      </c>
      <c r="J1822" t="str">
        <f>VLOOKUP(Table7[[#This Row],[Customer_ID]],Table1[#All],5,FALSE)</f>
        <v>Christianstad</v>
      </c>
      <c r="K1822" t="str">
        <f>VLOOKUP(Table7[[#This Row],[Customer_ID]],Table1[#All],6,FALSE)</f>
        <v>Hawaii</v>
      </c>
      <c r="L1822" t="str">
        <f>VLOOKUP(Table7[[#This Row],[Customer_ID]],Table1[#All],7,FALSE)</f>
        <v>USA</v>
      </c>
      <c r="M1822" t="str">
        <f>VLOOKUP(Table7[[#This Row],[Customer_ID]],Table1[#All],8,FALSE)</f>
        <v>Bronze</v>
      </c>
      <c r="N1822" t="s">
        <v>1584</v>
      </c>
      <c r="O1822" t="str">
        <f>VLOOKUP(Table7[[#This Row],[Product_ID]],Table4_2[#All],3,FALSE)</f>
        <v>Clothing</v>
      </c>
      <c r="P1822" t="str">
        <f>VLOOKUP(Table7[[#This Row],[Product_ID]],Table4_2[#All],4,FALSE)</f>
        <v>Bottoms</v>
      </c>
      <c r="Q1822">
        <f>VLOOKUP(Table7[[#This Row],[Product_ID]],Table4_2[#All],5,FALSE)</f>
        <v>265.73266666666666</v>
      </c>
      <c r="R1822">
        <f>VLOOKUP(Table7[[#This Row],[Product_ID]],Table4_2[#All],6,FALSE)</f>
        <v>343</v>
      </c>
      <c r="S1822" t="s">
        <v>1766</v>
      </c>
      <c r="T1822" t="str">
        <f>VLOOKUP(Table7[[#This Row],[Store_ID]],Table5[#All],2,FALSE)</f>
        <v>Johnson-Wright</v>
      </c>
      <c r="U1822" t="str">
        <f>VLOOKUP(Table7[[#This Row],[Store_ID]],Table5[#All],3,FALSE)</f>
        <v>North</v>
      </c>
      <c r="V1822" t="str">
        <f>VLOOKUP(Table7[[#This Row],[Store_ID]],Table5[#All],4,FALSE)</f>
        <v>Hoodberg</v>
      </c>
      <c r="W1822" t="str">
        <f>VLOOKUP(Table7[[#This Row],[Store_ID]],Table5[#All],5,FALSE)</f>
        <v>Outlet</v>
      </c>
      <c r="X1822">
        <v>2</v>
      </c>
      <c r="Y1822">
        <v>603.62</v>
      </c>
      <c r="Z1822">
        <v>0.18</v>
      </c>
      <c r="AA1822" t="s">
        <v>1829</v>
      </c>
      <c r="AB1822">
        <v>989.93680000000006</v>
      </c>
    </row>
    <row r="1823" spans="1:28" x14ac:dyDescent="0.25">
      <c r="A1823" t="s">
        <v>3647</v>
      </c>
      <c r="B1823" s="2">
        <v>45554</v>
      </c>
      <c r="C1823" t="s">
        <v>496</v>
      </c>
      <c r="D1823" t="str">
        <f>VLOOKUP(Table7[[#This Row],[Customer_ID]],Table1[#All],2,FALSE)</f>
        <v>Rhonda Young</v>
      </c>
      <c r="E1823">
        <f t="shared" si="85"/>
        <v>19</v>
      </c>
      <c r="F1823">
        <f t="shared" si="86"/>
        <v>9</v>
      </c>
      <c r="G1823">
        <f t="shared" si="87"/>
        <v>2024</v>
      </c>
      <c r="H1823">
        <f>VLOOKUP(Table7[[#This Row],[Customer_ID]],Table1[#All],3,FALSE)</f>
        <v>49</v>
      </c>
      <c r="I1823" t="str">
        <f>VLOOKUP(Table7[[#This Row],[Customer_ID]],Table1[#All],4,FALSE)</f>
        <v>Female</v>
      </c>
      <c r="J1823" t="str">
        <f>VLOOKUP(Table7[[#This Row],[Customer_ID]],Table1[#All],5,FALSE)</f>
        <v>Lake Nathanfort</v>
      </c>
      <c r="K1823" t="str">
        <f>VLOOKUP(Table7[[#This Row],[Customer_ID]],Table1[#All],6,FALSE)</f>
        <v>Alaska</v>
      </c>
      <c r="L1823" t="str">
        <f>VLOOKUP(Table7[[#This Row],[Customer_ID]],Table1[#All],7,FALSE)</f>
        <v>USA</v>
      </c>
      <c r="M1823" t="str">
        <f>VLOOKUP(Table7[[#This Row],[Customer_ID]],Table1[#All],8,FALSE)</f>
        <v>Platinum</v>
      </c>
      <c r="N1823" t="s">
        <v>1622</v>
      </c>
      <c r="O1823" t="str">
        <f>VLOOKUP(Table7[[#This Row],[Product_ID]],Table4_2[#All],3,FALSE)</f>
        <v>Clothing</v>
      </c>
      <c r="P1823" t="str">
        <f>VLOOKUP(Table7[[#This Row],[Product_ID]],Table4_2[#All],4,FALSE)</f>
        <v>Footwear</v>
      </c>
      <c r="Q1823">
        <f>VLOOKUP(Table7[[#This Row],[Product_ID]],Table4_2[#All],5,FALSE)</f>
        <v>353.47</v>
      </c>
      <c r="R1823">
        <f>VLOOKUP(Table7[[#This Row],[Product_ID]],Table4_2[#All],6,FALSE)</f>
        <v>214</v>
      </c>
      <c r="S1823" t="s">
        <v>1782</v>
      </c>
      <c r="T1823" t="str">
        <f>VLOOKUP(Table7[[#This Row],[Store_ID]],Table5[#All],2,FALSE)</f>
        <v>Bean, Jones and Park</v>
      </c>
      <c r="U1823" t="str">
        <f>VLOOKUP(Table7[[#This Row],[Store_ID]],Table5[#All],3,FALSE)</f>
        <v>West</v>
      </c>
      <c r="V1823" t="str">
        <f>VLOOKUP(Table7[[#This Row],[Store_ID]],Table5[#All],4,FALSE)</f>
        <v>Thompsonborough</v>
      </c>
      <c r="W1823" t="str">
        <f>VLOOKUP(Table7[[#This Row],[Store_ID]],Table5[#All],5,FALSE)</f>
        <v>Online</v>
      </c>
      <c r="X1823">
        <v>3</v>
      </c>
      <c r="Y1823">
        <v>204.17</v>
      </c>
      <c r="Z1823">
        <v>0.1</v>
      </c>
      <c r="AA1823" t="s">
        <v>1826</v>
      </c>
      <c r="AB1823">
        <v>551.25900000000001</v>
      </c>
    </row>
    <row r="1824" spans="1:28" x14ac:dyDescent="0.25">
      <c r="A1824" t="s">
        <v>3648</v>
      </c>
      <c r="B1824" s="2">
        <v>45310</v>
      </c>
      <c r="C1824" t="s">
        <v>467</v>
      </c>
      <c r="D1824" t="str">
        <f>VLOOKUP(Table7[[#This Row],[Customer_ID]],Table1[#All],2,FALSE)</f>
        <v>Rick Dominguez</v>
      </c>
      <c r="E1824">
        <f t="shared" si="85"/>
        <v>19</v>
      </c>
      <c r="F1824">
        <f t="shared" si="86"/>
        <v>1</v>
      </c>
      <c r="G1824">
        <f t="shared" si="87"/>
        <v>2024</v>
      </c>
      <c r="H1824">
        <f>VLOOKUP(Table7[[#This Row],[Customer_ID]],Table1[#All],3,FALSE)</f>
        <v>55</v>
      </c>
      <c r="I1824" t="str">
        <f>VLOOKUP(Table7[[#This Row],[Customer_ID]],Table1[#All],4,FALSE)</f>
        <v>Female</v>
      </c>
      <c r="J1824" t="str">
        <f>VLOOKUP(Table7[[#This Row],[Customer_ID]],Table1[#All],5,FALSE)</f>
        <v>North Johnbury</v>
      </c>
      <c r="K1824" t="str">
        <f>VLOOKUP(Table7[[#This Row],[Customer_ID]],Table1[#All],6,FALSE)</f>
        <v>Ohio</v>
      </c>
      <c r="L1824" t="str">
        <f>VLOOKUP(Table7[[#This Row],[Customer_ID]],Table1[#All],7,FALSE)</f>
        <v>USA</v>
      </c>
      <c r="M1824" t="str">
        <f>VLOOKUP(Table7[[#This Row],[Customer_ID]],Table1[#All],8,FALSE)</f>
        <v>Platinum</v>
      </c>
      <c r="N1824" t="s">
        <v>1562</v>
      </c>
      <c r="O1824" t="str">
        <f>VLOOKUP(Table7[[#This Row],[Product_ID]],Table4_2[#All],3,FALSE)</f>
        <v>Electronics</v>
      </c>
      <c r="P1824" t="str">
        <f>VLOOKUP(Table7[[#This Row],[Product_ID]],Table4_2[#All],4,FALSE)</f>
        <v>Audio</v>
      </c>
      <c r="Q1824">
        <f>VLOOKUP(Table7[[#This Row],[Product_ID]],Table4_2[#All],5,FALSE)</f>
        <v>439.07</v>
      </c>
      <c r="R1824">
        <f>VLOOKUP(Table7[[#This Row],[Product_ID]],Table4_2[#All],6,FALSE)</f>
        <v>142</v>
      </c>
      <c r="S1824" t="s">
        <v>1801</v>
      </c>
      <c r="T1824" t="str">
        <f>VLOOKUP(Table7[[#This Row],[Store_ID]],Table5[#All],2,FALSE)</f>
        <v>Shelton PLC</v>
      </c>
      <c r="U1824" t="str">
        <f>VLOOKUP(Table7[[#This Row],[Store_ID]],Table5[#All],3,FALSE)</f>
        <v>North</v>
      </c>
      <c r="V1824" t="str">
        <f>VLOOKUP(Table7[[#This Row],[Store_ID]],Table5[#All],4,FALSE)</f>
        <v>East Jenniferstad</v>
      </c>
      <c r="W1824" t="str">
        <f>VLOOKUP(Table7[[#This Row],[Store_ID]],Table5[#All],5,FALSE)</f>
        <v>Flagship</v>
      </c>
      <c r="X1824">
        <v>1</v>
      </c>
      <c r="Y1824">
        <v>43.58</v>
      </c>
      <c r="Z1824">
        <v>0.01</v>
      </c>
      <c r="AA1824" t="s">
        <v>1829</v>
      </c>
      <c r="AB1824">
        <v>43.144199999999998</v>
      </c>
    </row>
    <row r="1825" spans="1:28" x14ac:dyDescent="0.25">
      <c r="A1825" t="s">
        <v>3649</v>
      </c>
      <c r="B1825" s="2">
        <v>45594</v>
      </c>
      <c r="C1825" t="s">
        <v>1044</v>
      </c>
      <c r="D1825" t="str">
        <f>VLOOKUP(Table7[[#This Row],[Customer_ID]],Table1[#All],2,FALSE)</f>
        <v>Dr. Lindsay Hanna</v>
      </c>
      <c r="E1825">
        <f t="shared" si="85"/>
        <v>29</v>
      </c>
      <c r="F1825">
        <f t="shared" si="86"/>
        <v>10</v>
      </c>
      <c r="G1825">
        <f t="shared" si="87"/>
        <v>2024</v>
      </c>
      <c r="H1825">
        <f>VLOOKUP(Table7[[#This Row],[Customer_ID]],Table1[#All],3,FALSE)</f>
        <v>34</v>
      </c>
      <c r="I1825" t="str">
        <f>VLOOKUP(Table7[[#This Row],[Customer_ID]],Table1[#All],4,FALSE)</f>
        <v>Female</v>
      </c>
      <c r="J1825" t="str">
        <f>VLOOKUP(Table7[[#This Row],[Customer_ID]],Table1[#All],5,FALSE)</f>
        <v>New Paulstad</v>
      </c>
      <c r="K1825" t="str">
        <f>VLOOKUP(Table7[[#This Row],[Customer_ID]],Table1[#All],6,FALSE)</f>
        <v>Hawaii</v>
      </c>
      <c r="L1825" t="str">
        <f>VLOOKUP(Table7[[#This Row],[Customer_ID]],Table1[#All],7,FALSE)</f>
        <v>USA</v>
      </c>
      <c r="M1825" t="str">
        <f>VLOOKUP(Table7[[#This Row],[Customer_ID]],Table1[#All],8,FALSE)</f>
        <v>Bronze</v>
      </c>
      <c r="N1825" t="s">
        <v>1642</v>
      </c>
      <c r="O1825" t="str">
        <f>VLOOKUP(Table7[[#This Row],[Product_ID]],Table4_2[#All],3,FALSE)</f>
        <v>Beauty</v>
      </c>
      <c r="P1825" t="str">
        <f>VLOOKUP(Table7[[#This Row],[Product_ID]],Table4_2[#All],4,FALSE)</f>
        <v>Makeup</v>
      </c>
      <c r="Q1825">
        <f>VLOOKUP(Table7[[#This Row],[Product_ID]],Table4_2[#All],5,FALSE)</f>
        <v>250.41615384615383</v>
      </c>
      <c r="R1825">
        <f>VLOOKUP(Table7[[#This Row],[Product_ID]],Table4_2[#All],6,FALSE)</f>
        <v>431</v>
      </c>
      <c r="S1825" t="s">
        <v>1761</v>
      </c>
      <c r="T1825" t="str">
        <f>VLOOKUP(Table7[[#This Row],[Store_ID]],Table5[#All],2,FALSE)</f>
        <v>Black-Horn</v>
      </c>
      <c r="U1825" t="str">
        <f>VLOOKUP(Table7[[#This Row],[Store_ID]],Table5[#All],3,FALSE)</f>
        <v>South</v>
      </c>
      <c r="V1825" t="str">
        <f>VLOOKUP(Table7[[#This Row],[Store_ID]],Table5[#All],4,FALSE)</f>
        <v>North Nancyview</v>
      </c>
      <c r="W1825" t="str">
        <f>VLOOKUP(Table7[[#This Row],[Store_ID]],Table5[#All],5,FALSE)</f>
        <v>Outlet</v>
      </c>
      <c r="X1825">
        <v>3</v>
      </c>
      <c r="Y1825">
        <v>469.33</v>
      </c>
      <c r="Z1825">
        <v>0.14000000000000001</v>
      </c>
      <c r="AA1825" t="s">
        <v>1826</v>
      </c>
      <c r="AB1825">
        <v>1210.8714</v>
      </c>
    </row>
    <row r="1826" spans="1:28" x14ac:dyDescent="0.25">
      <c r="A1826" t="s">
        <v>3650</v>
      </c>
      <c r="B1826" s="2">
        <v>45840</v>
      </c>
      <c r="C1826" t="s">
        <v>681</v>
      </c>
      <c r="D1826" t="str">
        <f>VLOOKUP(Table7[[#This Row],[Customer_ID]],Table1[#All],2,FALSE)</f>
        <v>Joan Johnson</v>
      </c>
      <c r="E1826">
        <f t="shared" si="85"/>
        <v>2</v>
      </c>
      <c r="F1826">
        <f t="shared" si="86"/>
        <v>7</v>
      </c>
      <c r="G1826">
        <f t="shared" si="87"/>
        <v>2025</v>
      </c>
      <c r="H1826">
        <f>VLOOKUP(Table7[[#This Row],[Customer_ID]],Table1[#All],3,FALSE)</f>
        <v>50</v>
      </c>
      <c r="I1826" t="str">
        <f>VLOOKUP(Table7[[#This Row],[Customer_ID]],Table1[#All],4,FALSE)</f>
        <v>Female</v>
      </c>
      <c r="J1826" t="str">
        <f>VLOOKUP(Table7[[#This Row],[Customer_ID]],Table1[#All],5,FALSE)</f>
        <v>Lake Josephport</v>
      </c>
      <c r="K1826" t="str">
        <f>VLOOKUP(Table7[[#This Row],[Customer_ID]],Table1[#All],6,FALSE)</f>
        <v>Maine</v>
      </c>
      <c r="L1826" t="str">
        <f>VLOOKUP(Table7[[#This Row],[Customer_ID]],Table1[#All],7,FALSE)</f>
        <v>USA</v>
      </c>
      <c r="M1826" t="str">
        <f>VLOOKUP(Table7[[#This Row],[Customer_ID]],Table1[#All],8,FALSE)</f>
        <v>Platinum</v>
      </c>
      <c r="N1826" t="s">
        <v>1562</v>
      </c>
      <c r="O1826" t="str">
        <f>VLOOKUP(Table7[[#This Row],[Product_ID]],Table4_2[#All],3,FALSE)</f>
        <v>Electronics</v>
      </c>
      <c r="P1826" t="str">
        <f>VLOOKUP(Table7[[#This Row],[Product_ID]],Table4_2[#All],4,FALSE)</f>
        <v>Audio</v>
      </c>
      <c r="Q1826">
        <f>VLOOKUP(Table7[[#This Row],[Product_ID]],Table4_2[#All],5,FALSE)</f>
        <v>439.07</v>
      </c>
      <c r="R1826">
        <f>VLOOKUP(Table7[[#This Row],[Product_ID]],Table4_2[#All],6,FALSE)</f>
        <v>142</v>
      </c>
      <c r="S1826" t="s">
        <v>1782</v>
      </c>
      <c r="T1826" t="str">
        <f>VLOOKUP(Table7[[#This Row],[Store_ID]],Table5[#All],2,FALSE)</f>
        <v>Bean, Jones and Park</v>
      </c>
      <c r="U1826" t="str">
        <f>VLOOKUP(Table7[[#This Row],[Store_ID]],Table5[#All],3,FALSE)</f>
        <v>West</v>
      </c>
      <c r="V1826" t="str">
        <f>VLOOKUP(Table7[[#This Row],[Store_ID]],Table5[#All],4,FALSE)</f>
        <v>Thompsonborough</v>
      </c>
      <c r="W1826" t="str">
        <f>VLOOKUP(Table7[[#This Row],[Store_ID]],Table5[#All],5,FALSE)</f>
        <v>Online</v>
      </c>
      <c r="X1826">
        <v>4</v>
      </c>
      <c r="Y1826">
        <v>836.23</v>
      </c>
      <c r="Z1826">
        <v>0.12</v>
      </c>
      <c r="AA1826" t="s">
        <v>1824</v>
      </c>
      <c r="AB1826">
        <v>2943.5295999999998</v>
      </c>
    </row>
    <row r="1827" spans="1:28" x14ac:dyDescent="0.25">
      <c r="A1827" t="s">
        <v>3651</v>
      </c>
      <c r="B1827" s="2">
        <v>45549</v>
      </c>
      <c r="C1827" t="s">
        <v>589</v>
      </c>
      <c r="D1827" t="str">
        <f>VLOOKUP(Table7[[#This Row],[Customer_ID]],Table1[#All],2,FALSE)</f>
        <v>Michelle Myers</v>
      </c>
      <c r="E1827">
        <f t="shared" si="85"/>
        <v>14</v>
      </c>
      <c r="F1827">
        <f t="shared" si="86"/>
        <v>9</v>
      </c>
      <c r="G1827">
        <f t="shared" si="87"/>
        <v>2024</v>
      </c>
      <c r="H1827">
        <f>VLOOKUP(Table7[[#This Row],[Customer_ID]],Table1[#All],3,FALSE)</f>
        <v>33</v>
      </c>
      <c r="I1827" t="str">
        <f>VLOOKUP(Table7[[#This Row],[Customer_ID]],Table1[#All],4,FALSE)</f>
        <v>Female</v>
      </c>
      <c r="J1827" t="str">
        <f>VLOOKUP(Table7[[#This Row],[Customer_ID]],Table1[#All],5,FALSE)</f>
        <v>West Daniel</v>
      </c>
      <c r="K1827" t="str">
        <f>VLOOKUP(Table7[[#This Row],[Customer_ID]],Table1[#All],6,FALSE)</f>
        <v>South Carolina</v>
      </c>
      <c r="L1827" t="str">
        <f>VLOOKUP(Table7[[#This Row],[Customer_ID]],Table1[#All],7,FALSE)</f>
        <v>USA</v>
      </c>
      <c r="M1827" t="str">
        <f>VLOOKUP(Table7[[#This Row],[Customer_ID]],Table1[#All],8,FALSE)</f>
        <v>Bronze</v>
      </c>
      <c r="N1827" t="s">
        <v>1682</v>
      </c>
      <c r="O1827" t="str">
        <f>VLOOKUP(Table7[[#This Row],[Product_ID]],Table4_2[#All],3,FALSE)</f>
        <v>Electronics</v>
      </c>
      <c r="P1827" t="str">
        <f>VLOOKUP(Table7[[#This Row],[Product_ID]],Table4_2[#All],4,FALSE)</f>
        <v>Accessories</v>
      </c>
      <c r="Q1827">
        <f>VLOOKUP(Table7[[#This Row],[Product_ID]],Table4_2[#All],5,FALSE)</f>
        <v>349.17</v>
      </c>
      <c r="R1827">
        <f>VLOOKUP(Table7[[#This Row],[Product_ID]],Table4_2[#All],6,FALSE)</f>
        <v>476</v>
      </c>
      <c r="S1827" t="s">
        <v>1813</v>
      </c>
      <c r="T1827" t="str">
        <f>VLOOKUP(Table7[[#This Row],[Store_ID]],Table5[#All],2,FALSE)</f>
        <v>Mann-Austin</v>
      </c>
      <c r="U1827" t="str">
        <f>VLOOKUP(Table7[[#This Row],[Store_ID]],Table5[#All],3,FALSE)</f>
        <v>East</v>
      </c>
      <c r="V1827" t="str">
        <f>VLOOKUP(Table7[[#This Row],[Store_ID]],Table5[#All],4,FALSE)</f>
        <v>Vasquezborough</v>
      </c>
      <c r="W1827" t="str">
        <f>VLOOKUP(Table7[[#This Row],[Store_ID]],Table5[#All],5,FALSE)</f>
        <v>Online</v>
      </c>
      <c r="X1827">
        <v>2</v>
      </c>
      <c r="Y1827">
        <v>661.53</v>
      </c>
      <c r="Z1827">
        <v>0.2</v>
      </c>
      <c r="AA1827" t="s">
        <v>1826</v>
      </c>
      <c r="AB1827">
        <v>1058.4480000000001</v>
      </c>
    </row>
    <row r="1828" spans="1:28" x14ac:dyDescent="0.25">
      <c r="A1828" t="s">
        <v>3652</v>
      </c>
      <c r="B1828" s="2">
        <v>45903</v>
      </c>
      <c r="C1828" t="s">
        <v>411</v>
      </c>
      <c r="D1828" t="str">
        <f>VLOOKUP(Table7[[#This Row],[Customer_ID]],Table1[#All],2,FALSE)</f>
        <v>Earl Allen</v>
      </c>
      <c r="E1828">
        <f t="shared" si="85"/>
        <v>3</v>
      </c>
      <c r="F1828">
        <f t="shared" si="86"/>
        <v>9</v>
      </c>
      <c r="G1828">
        <f t="shared" si="87"/>
        <v>2025</v>
      </c>
      <c r="H1828">
        <f>VLOOKUP(Table7[[#This Row],[Customer_ID]],Table1[#All],3,FALSE)</f>
        <v>36</v>
      </c>
      <c r="I1828" t="str">
        <f>VLOOKUP(Table7[[#This Row],[Customer_ID]],Table1[#All],4,FALSE)</f>
        <v>Male</v>
      </c>
      <c r="J1828" t="str">
        <f>VLOOKUP(Table7[[#This Row],[Customer_ID]],Table1[#All],5,FALSE)</f>
        <v>New Jenniferburgh</v>
      </c>
      <c r="K1828" t="str">
        <f>VLOOKUP(Table7[[#This Row],[Customer_ID]],Table1[#All],6,FALSE)</f>
        <v>Nebraska</v>
      </c>
      <c r="L1828" t="str">
        <f>VLOOKUP(Table7[[#This Row],[Customer_ID]],Table1[#All],7,FALSE)</f>
        <v>USA</v>
      </c>
      <c r="M1828" t="str">
        <f>VLOOKUP(Table7[[#This Row],[Customer_ID]],Table1[#All],8,FALSE)</f>
        <v>Platinum</v>
      </c>
      <c r="N1828" t="s">
        <v>1660</v>
      </c>
      <c r="O1828" t="str">
        <f>VLOOKUP(Table7[[#This Row],[Product_ID]],Table4_2[#All],3,FALSE)</f>
        <v>Home</v>
      </c>
      <c r="P1828" t="str">
        <f>VLOOKUP(Table7[[#This Row],[Product_ID]],Table4_2[#All],4,FALSE)</f>
        <v>Decor</v>
      </c>
      <c r="Q1828">
        <f>VLOOKUP(Table7[[#This Row],[Product_ID]],Table4_2[#All],5,FALSE)</f>
        <v>461.47</v>
      </c>
      <c r="R1828">
        <f>VLOOKUP(Table7[[#This Row],[Product_ID]],Table4_2[#All],6,FALSE)</f>
        <v>190</v>
      </c>
      <c r="S1828" t="s">
        <v>1804</v>
      </c>
      <c r="T1828" t="str">
        <f>VLOOKUP(Table7[[#This Row],[Store_ID]],Table5[#All],2,FALSE)</f>
        <v>Frederick-Wright</v>
      </c>
      <c r="U1828" t="str">
        <f>VLOOKUP(Table7[[#This Row],[Store_ID]],Table5[#All],3,FALSE)</f>
        <v>West</v>
      </c>
      <c r="V1828" t="str">
        <f>VLOOKUP(Table7[[#This Row],[Store_ID]],Table5[#All],4,FALSE)</f>
        <v>New Jimmymouth</v>
      </c>
      <c r="W1828" t="str">
        <f>VLOOKUP(Table7[[#This Row],[Store_ID]],Table5[#All],5,FALSE)</f>
        <v>Flagship</v>
      </c>
      <c r="X1828">
        <v>3</v>
      </c>
      <c r="Y1828">
        <v>753.47</v>
      </c>
      <c r="Z1828">
        <v>0.25</v>
      </c>
      <c r="AA1828" t="s">
        <v>1826</v>
      </c>
      <c r="AB1828">
        <v>1695.3074999999999</v>
      </c>
    </row>
    <row r="1829" spans="1:28" x14ac:dyDescent="0.25">
      <c r="A1829" t="s">
        <v>3653</v>
      </c>
      <c r="B1829" s="2">
        <v>45673</v>
      </c>
      <c r="C1829" t="s">
        <v>523</v>
      </c>
      <c r="D1829" t="str">
        <f>VLOOKUP(Table7[[#This Row],[Customer_ID]],Table1[#All],2,FALSE)</f>
        <v>Maria Sanchez</v>
      </c>
      <c r="E1829">
        <f t="shared" si="85"/>
        <v>16</v>
      </c>
      <c r="F1829">
        <f t="shared" si="86"/>
        <v>1</v>
      </c>
      <c r="G1829">
        <f t="shared" si="87"/>
        <v>2025</v>
      </c>
      <c r="H1829">
        <f>VLOOKUP(Table7[[#This Row],[Customer_ID]],Table1[#All],3,FALSE)</f>
        <v>46</v>
      </c>
      <c r="I1829" t="str">
        <f>VLOOKUP(Table7[[#This Row],[Customer_ID]],Table1[#All],4,FALSE)</f>
        <v>Male</v>
      </c>
      <c r="J1829" t="str">
        <f>VLOOKUP(Table7[[#This Row],[Customer_ID]],Table1[#All],5,FALSE)</f>
        <v>East Peterbury</v>
      </c>
      <c r="K1829" t="str">
        <f>VLOOKUP(Table7[[#This Row],[Customer_ID]],Table1[#All],6,FALSE)</f>
        <v>North Dakota</v>
      </c>
      <c r="L1829" t="str">
        <f>VLOOKUP(Table7[[#This Row],[Customer_ID]],Table1[#All],7,FALSE)</f>
        <v>USA</v>
      </c>
      <c r="M1829" t="str">
        <f>VLOOKUP(Table7[[#This Row],[Customer_ID]],Table1[#All],8,FALSE)</f>
        <v>Bronze</v>
      </c>
      <c r="N1829" t="s">
        <v>1676</v>
      </c>
      <c r="O1829" t="str">
        <f>VLOOKUP(Table7[[#This Row],[Product_ID]],Table4_2[#All],3,FALSE)</f>
        <v>Beauty</v>
      </c>
      <c r="P1829" t="str">
        <f>VLOOKUP(Table7[[#This Row],[Product_ID]],Table4_2[#All],4,FALSE)</f>
        <v>Makeup</v>
      </c>
      <c r="Q1829">
        <f>VLOOKUP(Table7[[#This Row],[Product_ID]],Table4_2[#All],5,FALSE)</f>
        <v>299.11</v>
      </c>
      <c r="R1829">
        <f>VLOOKUP(Table7[[#This Row],[Product_ID]],Table4_2[#All],6,FALSE)</f>
        <v>118</v>
      </c>
      <c r="S1829" t="s">
        <v>1752</v>
      </c>
      <c r="T1829" t="str">
        <f>VLOOKUP(Table7[[#This Row],[Store_ID]],Table5[#All],2,FALSE)</f>
        <v>Rivera-Warner</v>
      </c>
      <c r="U1829" t="str">
        <f>VLOOKUP(Table7[[#This Row],[Store_ID]],Table5[#All],3,FALSE)</f>
        <v>East</v>
      </c>
      <c r="V1829" t="str">
        <f>VLOOKUP(Table7[[#This Row],[Store_ID]],Table5[#All],4,FALSE)</f>
        <v>Washingtonfurt</v>
      </c>
      <c r="W1829" t="str">
        <f>VLOOKUP(Table7[[#This Row],[Store_ID]],Table5[#All],5,FALSE)</f>
        <v>Flagship</v>
      </c>
      <c r="X1829">
        <v>3</v>
      </c>
      <c r="Y1829">
        <v>713.95</v>
      </c>
      <c r="Z1829">
        <v>0</v>
      </c>
      <c r="AA1829" t="s">
        <v>1824</v>
      </c>
      <c r="AB1829">
        <v>2141.85</v>
      </c>
    </row>
    <row r="1830" spans="1:28" x14ac:dyDescent="0.25">
      <c r="A1830" t="s">
        <v>3654</v>
      </c>
      <c r="B1830" s="2">
        <v>45395</v>
      </c>
      <c r="C1830" t="s">
        <v>353</v>
      </c>
      <c r="D1830" t="str">
        <f>VLOOKUP(Table7[[#This Row],[Customer_ID]],Table1[#All],2,FALSE)</f>
        <v>Sheila Wilson</v>
      </c>
      <c r="E1830">
        <f t="shared" si="85"/>
        <v>13</v>
      </c>
      <c r="F1830">
        <f t="shared" si="86"/>
        <v>4</v>
      </c>
      <c r="G1830">
        <f t="shared" si="87"/>
        <v>2024</v>
      </c>
      <c r="H1830">
        <f>VLOOKUP(Table7[[#This Row],[Customer_ID]],Table1[#All],3,FALSE)</f>
        <v>35</v>
      </c>
      <c r="I1830" t="str">
        <f>VLOOKUP(Table7[[#This Row],[Customer_ID]],Table1[#All],4,FALSE)</f>
        <v>Male</v>
      </c>
      <c r="J1830" t="str">
        <f>VLOOKUP(Table7[[#This Row],[Customer_ID]],Table1[#All],5,FALSE)</f>
        <v>South Dustin</v>
      </c>
      <c r="K1830" t="str">
        <f>VLOOKUP(Table7[[#This Row],[Customer_ID]],Table1[#All],6,FALSE)</f>
        <v>Tennessee</v>
      </c>
      <c r="L1830" t="str">
        <f>VLOOKUP(Table7[[#This Row],[Customer_ID]],Table1[#All],7,FALSE)</f>
        <v>USA</v>
      </c>
      <c r="M1830" t="str">
        <f>VLOOKUP(Table7[[#This Row],[Customer_ID]],Table1[#All],8,FALSE)</f>
        <v>Silver</v>
      </c>
      <c r="N1830" t="s">
        <v>1570</v>
      </c>
      <c r="O1830" t="str">
        <f>VLOOKUP(Table7[[#This Row],[Product_ID]],Table4_2[#All],3,FALSE)</f>
        <v>Electronics</v>
      </c>
      <c r="P1830" t="str">
        <f>VLOOKUP(Table7[[#This Row],[Product_ID]],Table4_2[#All],4,FALSE)</f>
        <v>Accessories</v>
      </c>
      <c r="Q1830">
        <f>VLOOKUP(Table7[[#This Row],[Product_ID]],Table4_2[#All],5,FALSE)</f>
        <v>449.4</v>
      </c>
      <c r="R1830">
        <f>VLOOKUP(Table7[[#This Row],[Product_ID]],Table4_2[#All],6,FALSE)</f>
        <v>274.7</v>
      </c>
      <c r="S1830" t="s">
        <v>1773</v>
      </c>
      <c r="T1830" t="str">
        <f>VLOOKUP(Table7[[#This Row],[Store_ID]],Table5[#All],2,FALSE)</f>
        <v>Gray Ltd</v>
      </c>
      <c r="U1830" t="str">
        <f>VLOOKUP(Table7[[#This Row],[Store_ID]],Table5[#All],3,FALSE)</f>
        <v>North</v>
      </c>
      <c r="V1830" t="str">
        <f>VLOOKUP(Table7[[#This Row],[Store_ID]],Table5[#All],4,FALSE)</f>
        <v>New Michaelchester</v>
      </c>
      <c r="W1830" t="str">
        <f>VLOOKUP(Table7[[#This Row],[Store_ID]],Table5[#All],5,FALSE)</f>
        <v>Outlet</v>
      </c>
      <c r="X1830">
        <v>3</v>
      </c>
      <c r="Y1830">
        <v>596</v>
      </c>
      <c r="Z1830">
        <v>0.28000000000000003</v>
      </c>
      <c r="AA1830" t="s">
        <v>1829</v>
      </c>
      <c r="AB1830">
        <v>1287.3599999999999</v>
      </c>
    </row>
    <row r="1831" spans="1:28" x14ac:dyDescent="0.25">
      <c r="A1831" t="s">
        <v>3655</v>
      </c>
      <c r="B1831" s="2">
        <v>45379</v>
      </c>
      <c r="C1831" t="s">
        <v>1050</v>
      </c>
      <c r="D1831" t="str">
        <f>VLOOKUP(Table7[[#This Row],[Customer_ID]],Table1[#All],2,FALSE)</f>
        <v>Mr. Christopher Sims</v>
      </c>
      <c r="E1831">
        <f t="shared" si="85"/>
        <v>28</v>
      </c>
      <c r="F1831">
        <f t="shared" si="86"/>
        <v>3</v>
      </c>
      <c r="G1831">
        <f t="shared" si="87"/>
        <v>2024</v>
      </c>
      <c r="H1831">
        <f>VLOOKUP(Table7[[#This Row],[Customer_ID]],Table1[#All],3,FALSE)</f>
        <v>50</v>
      </c>
      <c r="I1831" t="str">
        <f>VLOOKUP(Table7[[#This Row],[Customer_ID]],Table1[#All],4,FALSE)</f>
        <v>Female</v>
      </c>
      <c r="J1831" t="str">
        <f>VLOOKUP(Table7[[#This Row],[Customer_ID]],Table1[#All],5,FALSE)</f>
        <v>Donaldsontown</v>
      </c>
      <c r="K1831" t="str">
        <f>VLOOKUP(Table7[[#This Row],[Customer_ID]],Table1[#All],6,FALSE)</f>
        <v>Connecticut</v>
      </c>
      <c r="L1831" t="str">
        <f>VLOOKUP(Table7[[#This Row],[Customer_ID]],Table1[#All],7,FALSE)</f>
        <v>USA</v>
      </c>
      <c r="M1831" t="str">
        <f>VLOOKUP(Table7[[#This Row],[Customer_ID]],Table1[#All],8,FALSE)</f>
        <v>Silver</v>
      </c>
      <c r="N1831" t="s">
        <v>1565</v>
      </c>
      <c r="O1831" t="str">
        <f>VLOOKUP(Table7[[#This Row],[Product_ID]],Table4_2[#All],3,FALSE)</f>
        <v>Sports</v>
      </c>
      <c r="P1831" t="str">
        <f>VLOOKUP(Table7[[#This Row],[Product_ID]],Table4_2[#All],4,FALSE)</f>
        <v>Fitness</v>
      </c>
      <c r="Q1831">
        <f>VLOOKUP(Table7[[#This Row],[Product_ID]],Table4_2[#All],5,FALSE)</f>
        <v>495.72</v>
      </c>
      <c r="R1831">
        <f>VLOOKUP(Table7[[#This Row],[Product_ID]],Table4_2[#All],6,FALSE)</f>
        <v>323</v>
      </c>
      <c r="S1831" t="s">
        <v>1786</v>
      </c>
      <c r="T1831" t="str">
        <f>VLOOKUP(Table7[[#This Row],[Store_ID]],Table5[#All],2,FALSE)</f>
        <v>Moore, Padilla and Butler</v>
      </c>
      <c r="U1831" t="str">
        <f>VLOOKUP(Table7[[#This Row],[Store_ID]],Table5[#All],3,FALSE)</f>
        <v>South</v>
      </c>
      <c r="V1831" t="str">
        <f>VLOOKUP(Table7[[#This Row],[Store_ID]],Table5[#All],4,FALSE)</f>
        <v>East Johnstad</v>
      </c>
      <c r="W1831" t="str">
        <f>VLOOKUP(Table7[[#This Row],[Store_ID]],Table5[#All],5,FALSE)</f>
        <v>Flagship</v>
      </c>
      <c r="X1831">
        <v>2</v>
      </c>
      <c r="Y1831">
        <v>169.46</v>
      </c>
      <c r="Z1831">
        <v>0.03</v>
      </c>
      <c r="AA1831" t="s">
        <v>1826</v>
      </c>
      <c r="AB1831">
        <v>328.75240000000002</v>
      </c>
    </row>
    <row r="1832" spans="1:28" x14ac:dyDescent="0.25">
      <c r="A1832" t="s">
        <v>3656</v>
      </c>
      <c r="B1832" s="2">
        <v>45860</v>
      </c>
      <c r="C1832" t="s">
        <v>948</v>
      </c>
      <c r="D1832" t="str">
        <f>VLOOKUP(Table7[[#This Row],[Customer_ID]],Table1[#All],2,FALSE)</f>
        <v>Matthew Avery</v>
      </c>
      <c r="E1832">
        <f t="shared" si="85"/>
        <v>22</v>
      </c>
      <c r="F1832">
        <f t="shared" si="86"/>
        <v>7</v>
      </c>
      <c r="G1832">
        <f t="shared" si="87"/>
        <v>2025</v>
      </c>
      <c r="H1832">
        <f>VLOOKUP(Table7[[#This Row],[Customer_ID]],Table1[#All],3,FALSE)</f>
        <v>29</v>
      </c>
      <c r="I1832" t="str">
        <f>VLOOKUP(Table7[[#This Row],[Customer_ID]],Table1[#All],4,FALSE)</f>
        <v>Male</v>
      </c>
      <c r="J1832" t="str">
        <f>VLOOKUP(Table7[[#This Row],[Customer_ID]],Table1[#All],5,FALSE)</f>
        <v>Lake Melissashire</v>
      </c>
      <c r="K1832" t="str">
        <f>VLOOKUP(Table7[[#This Row],[Customer_ID]],Table1[#All],6,FALSE)</f>
        <v>Oregon</v>
      </c>
      <c r="L1832" t="str">
        <f>VLOOKUP(Table7[[#This Row],[Customer_ID]],Table1[#All],7,FALSE)</f>
        <v>USA</v>
      </c>
      <c r="M1832" t="str">
        <f>VLOOKUP(Table7[[#This Row],[Customer_ID]],Table1[#All],8,FALSE)</f>
        <v>Silver</v>
      </c>
      <c r="N1832" t="s">
        <v>1678</v>
      </c>
      <c r="O1832" t="str">
        <f>VLOOKUP(Table7[[#This Row],[Product_ID]],Table4_2[#All],3,FALSE)</f>
        <v>Sports</v>
      </c>
      <c r="P1832" t="str">
        <f>VLOOKUP(Table7[[#This Row],[Product_ID]],Table4_2[#All],4,FALSE)</f>
        <v>Fitness</v>
      </c>
      <c r="Q1832">
        <f>VLOOKUP(Table7[[#This Row],[Product_ID]],Table4_2[#All],5,FALSE)</f>
        <v>240.63</v>
      </c>
      <c r="R1832">
        <f>VLOOKUP(Table7[[#This Row],[Product_ID]],Table4_2[#All],6,FALSE)</f>
        <v>423</v>
      </c>
      <c r="S1832" t="s">
        <v>1799</v>
      </c>
      <c r="T1832" t="str">
        <f>VLOOKUP(Table7[[#This Row],[Store_ID]],Table5[#All],2,FALSE)</f>
        <v>Mcdonald Inc</v>
      </c>
      <c r="U1832" t="str">
        <f>VLOOKUP(Table7[[#This Row],[Store_ID]],Table5[#All],3,FALSE)</f>
        <v>South</v>
      </c>
      <c r="V1832" t="str">
        <f>VLOOKUP(Table7[[#This Row],[Store_ID]],Table5[#All],4,FALSE)</f>
        <v>Christopherland</v>
      </c>
      <c r="W1832" t="str">
        <f>VLOOKUP(Table7[[#This Row],[Store_ID]],Table5[#All],5,FALSE)</f>
        <v>Outlet</v>
      </c>
      <c r="X1832">
        <v>4</v>
      </c>
      <c r="Y1832">
        <v>611.91999999999996</v>
      </c>
      <c r="Z1832">
        <v>0.2</v>
      </c>
      <c r="AA1832" t="s">
        <v>1826</v>
      </c>
      <c r="AB1832">
        <v>1958.144</v>
      </c>
    </row>
    <row r="1833" spans="1:28" x14ac:dyDescent="0.25">
      <c r="A1833" t="s">
        <v>3657</v>
      </c>
      <c r="B1833" s="2">
        <v>45704</v>
      </c>
      <c r="C1833" t="s">
        <v>23</v>
      </c>
      <c r="D1833" t="str">
        <f>VLOOKUP(Table7[[#This Row],[Customer_ID]],Table1[#All],2,FALSE)</f>
        <v>jeremy harris</v>
      </c>
      <c r="E1833">
        <f t="shared" si="85"/>
        <v>16</v>
      </c>
      <c r="F1833">
        <f t="shared" si="86"/>
        <v>2</v>
      </c>
      <c r="G1833">
        <f t="shared" si="87"/>
        <v>2025</v>
      </c>
      <c r="H1833">
        <f>VLOOKUP(Table7[[#This Row],[Customer_ID]],Table1[#All],3,FALSE)</f>
        <v>59</v>
      </c>
      <c r="I1833" t="str">
        <f>VLOOKUP(Table7[[#This Row],[Customer_ID]],Table1[#All],4,FALSE)</f>
        <v>Female</v>
      </c>
      <c r="J1833" t="str">
        <f>VLOOKUP(Table7[[#This Row],[Customer_ID]],Table1[#All],5,FALSE)</f>
        <v>Thomastown</v>
      </c>
      <c r="K1833" t="str">
        <f>VLOOKUP(Table7[[#This Row],[Customer_ID]],Table1[#All],6,FALSE)</f>
        <v>Ohio</v>
      </c>
      <c r="L1833" t="str">
        <f>VLOOKUP(Table7[[#This Row],[Customer_ID]],Table1[#All],7,FALSE)</f>
        <v>USA</v>
      </c>
      <c r="M1833" t="str">
        <f>VLOOKUP(Table7[[#This Row],[Customer_ID]],Table1[#All],8,FALSE)</f>
        <v>Bronze</v>
      </c>
      <c r="N1833" t="s">
        <v>1696</v>
      </c>
      <c r="O1833" t="str">
        <f>VLOOKUP(Table7[[#This Row],[Product_ID]],Table4_2[#All],3,FALSE)</f>
        <v>Electronics</v>
      </c>
      <c r="P1833" t="str">
        <f>VLOOKUP(Table7[[#This Row],[Product_ID]],Table4_2[#All],4,FALSE)</f>
        <v>Audio</v>
      </c>
      <c r="Q1833">
        <f>VLOOKUP(Table7[[#This Row],[Product_ID]],Table4_2[#All],5,FALSE)</f>
        <v>403.71</v>
      </c>
      <c r="R1833">
        <f>VLOOKUP(Table7[[#This Row],[Product_ID]],Table4_2[#All],6,FALSE)</f>
        <v>159</v>
      </c>
      <c r="S1833" t="s">
        <v>1801</v>
      </c>
      <c r="T1833" t="str">
        <f>VLOOKUP(Table7[[#This Row],[Store_ID]],Table5[#All],2,FALSE)</f>
        <v>Shelton PLC</v>
      </c>
      <c r="U1833" t="str">
        <f>VLOOKUP(Table7[[#This Row],[Store_ID]],Table5[#All],3,FALSE)</f>
        <v>North</v>
      </c>
      <c r="V1833" t="str">
        <f>VLOOKUP(Table7[[#This Row],[Store_ID]],Table5[#All],4,FALSE)</f>
        <v>East Jenniferstad</v>
      </c>
      <c r="W1833" t="str">
        <f>VLOOKUP(Table7[[#This Row],[Store_ID]],Table5[#All],5,FALSE)</f>
        <v>Flagship</v>
      </c>
      <c r="X1833">
        <v>2</v>
      </c>
      <c r="Y1833">
        <v>25.3</v>
      </c>
      <c r="Z1833">
        <v>0.21</v>
      </c>
      <c r="AA1833" t="s">
        <v>1824</v>
      </c>
      <c r="AB1833">
        <v>39.973999999999997</v>
      </c>
    </row>
    <row r="1834" spans="1:28" x14ac:dyDescent="0.25">
      <c r="A1834" t="s">
        <v>3658</v>
      </c>
      <c r="B1834" s="2">
        <v>45327</v>
      </c>
      <c r="C1834" t="s">
        <v>1343</v>
      </c>
      <c r="D1834" t="str">
        <f>VLOOKUP(Table7[[#This Row],[Customer_ID]],Table1[#All],2,FALSE)</f>
        <v>Thomas Moore</v>
      </c>
      <c r="E1834">
        <f t="shared" si="85"/>
        <v>5</v>
      </c>
      <c r="F1834">
        <f t="shared" si="86"/>
        <v>2</v>
      </c>
      <c r="G1834">
        <f t="shared" si="87"/>
        <v>2024</v>
      </c>
      <c r="H1834">
        <f>VLOOKUP(Table7[[#This Row],[Customer_ID]],Table1[#All],3,FALSE)</f>
        <v>51</v>
      </c>
      <c r="I1834" t="str">
        <f>VLOOKUP(Table7[[#This Row],[Customer_ID]],Table1[#All],4,FALSE)</f>
        <v>Female</v>
      </c>
      <c r="J1834" t="str">
        <f>VLOOKUP(Table7[[#This Row],[Customer_ID]],Table1[#All],5,FALSE)</f>
        <v>Williamsberg</v>
      </c>
      <c r="K1834" t="str">
        <f>VLOOKUP(Table7[[#This Row],[Customer_ID]],Table1[#All],6,FALSE)</f>
        <v>New York</v>
      </c>
      <c r="L1834" t="str">
        <f>VLOOKUP(Table7[[#This Row],[Customer_ID]],Table1[#All],7,FALSE)</f>
        <v>USA</v>
      </c>
      <c r="M1834" t="str">
        <f>VLOOKUP(Table7[[#This Row],[Customer_ID]],Table1[#All],8,FALSE)</f>
        <v>Silver</v>
      </c>
      <c r="N1834" t="s">
        <v>1694</v>
      </c>
      <c r="O1834" t="str">
        <f>VLOOKUP(Table7[[#This Row],[Product_ID]],Table4_2[#All],3,FALSE)</f>
        <v>Sports</v>
      </c>
      <c r="P1834" t="str">
        <f>VLOOKUP(Table7[[#This Row],[Product_ID]],Table4_2[#All],4,FALSE)</f>
        <v>Team Sports</v>
      </c>
      <c r="Q1834">
        <f>VLOOKUP(Table7[[#This Row],[Product_ID]],Table4_2[#All],5,FALSE)</f>
        <v>107.06</v>
      </c>
      <c r="R1834">
        <f>VLOOKUP(Table7[[#This Row],[Product_ID]],Table4_2[#All],6,FALSE)</f>
        <v>359</v>
      </c>
      <c r="S1834" t="s">
        <v>1789</v>
      </c>
      <c r="T1834" t="str">
        <f>VLOOKUP(Table7[[#This Row],[Store_ID]],Table5[#All],2,FALSE)</f>
        <v>Hill, Wagner and Ballard</v>
      </c>
      <c r="U1834" t="str">
        <f>VLOOKUP(Table7[[#This Row],[Store_ID]],Table5[#All],3,FALSE)</f>
        <v>East</v>
      </c>
      <c r="V1834" t="str">
        <f>VLOOKUP(Table7[[#This Row],[Store_ID]],Table5[#All],4,FALSE)</f>
        <v>East Davidville</v>
      </c>
      <c r="W1834" t="str">
        <f>VLOOKUP(Table7[[#This Row],[Store_ID]],Table5[#All],5,FALSE)</f>
        <v>Online</v>
      </c>
      <c r="X1834">
        <v>4</v>
      </c>
      <c r="Y1834">
        <v>166.93</v>
      </c>
      <c r="Z1834">
        <v>0.02</v>
      </c>
      <c r="AA1834" t="s">
        <v>1826</v>
      </c>
      <c r="AB1834">
        <v>654.36559999999997</v>
      </c>
    </row>
    <row r="1835" spans="1:28" x14ac:dyDescent="0.25">
      <c r="A1835" t="s">
        <v>3659</v>
      </c>
      <c r="B1835" s="2">
        <v>45721</v>
      </c>
      <c r="C1835" t="s">
        <v>890</v>
      </c>
      <c r="D1835" t="str">
        <f>VLOOKUP(Table7[[#This Row],[Customer_ID]],Table1[#All],2,FALSE)</f>
        <v>Antonio Leon</v>
      </c>
      <c r="E1835">
        <f t="shared" si="85"/>
        <v>5</v>
      </c>
      <c r="F1835">
        <f t="shared" si="86"/>
        <v>3</v>
      </c>
      <c r="G1835">
        <f t="shared" si="87"/>
        <v>2025</v>
      </c>
      <c r="H1835">
        <f>VLOOKUP(Table7[[#This Row],[Customer_ID]],Table1[#All],3,FALSE)</f>
        <v>48</v>
      </c>
      <c r="I1835" t="str">
        <f>VLOOKUP(Table7[[#This Row],[Customer_ID]],Table1[#All],4,FALSE)</f>
        <v>Male</v>
      </c>
      <c r="J1835" t="str">
        <f>VLOOKUP(Table7[[#This Row],[Customer_ID]],Table1[#All],5,FALSE)</f>
        <v>Morrisville</v>
      </c>
      <c r="K1835" t="str">
        <f>VLOOKUP(Table7[[#This Row],[Customer_ID]],Table1[#All],6,FALSE)</f>
        <v>Hawaii</v>
      </c>
      <c r="L1835" t="str">
        <f>VLOOKUP(Table7[[#This Row],[Customer_ID]],Table1[#All],7,FALSE)</f>
        <v>USA</v>
      </c>
      <c r="M1835" t="str">
        <f>VLOOKUP(Table7[[#This Row],[Customer_ID]],Table1[#All],8,FALSE)</f>
        <v>Bronze</v>
      </c>
      <c r="N1835" t="s">
        <v>1668</v>
      </c>
      <c r="O1835" t="str">
        <f>VLOOKUP(Table7[[#This Row],[Product_ID]],Table4_2[#All],3,FALSE)</f>
        <v>Beauty</v>
      </c>
      <c r="P1835" t="str">
        <f>VLOOKUP(Table7[[#This Row],[Product_ID]],Table4_2[#All],4,FALSE)</f>
        <v>Fragrance</v>
      </c>
      <c r="Q1835">
        <f>VLOOKUP(Table7[[#This Row],[Product_ID]],Table4_2[#All],5,FALSE)</f>
        <v>482.75</v>
      </c>
      <c r="R1835">
        <f>VLOOKUP(Table7[[#This Row],[Product_ID]],Table4_2[#All],6,FALSE)</f>
        <v>444</v>
      </c>
      <c r="S1835" t="s">
        <v>1792</v>
      </c>
      <c r="T1835" t="str">
        <f>VLOOKUP(Table7[[#This Row],[Store_ID]],Table5[#All],2,FALSE)</f>
        <v>Aguirre-Keller</v>
      </c>
      <c r="U1835" t="str">
        <f>VLOOKUP(Table7[[#This Row],[Store_ID]],Table5[#All],3,FALSE)</f>
        <v>South</v>
      </c>
      <c r="V1835" t="str">
        <f>VLOOKUP(Table7[[#This Row],[Store_ID]],Table5[#All],4,FALSE)</f>
        <v>Lake Michael</v>
      </c>
      <c r="W1835" t="str">
        <f>VLOOKUP(Table7[[#This Row],[Store_ID]],Table5[#All],5,FALSE)</f>
        <v>Online</v>
      </c>
      <c r="X1835">
        <v>4</v>
      </c>
      <c r="Y1835">
        <v>861.55</v>
      </c>
      <c r="Z1835">
        <v>0.12</v>
      </c>
      <c r="AA1835" t="s">
        <v>1824</v>
      </c>
      <c r="AB1835">
        <v>3032.6559999999999</v>
      </c>
    </row>
    <row r="1836" spans="1:28" x14ac:dyDescent="0.25">
      <c r="A1836" t="s">
        <v>3660</v>
      </c>
      <c r="B1836" s="2">
        <v>45842</v>
      </c>
      <c r="C1836" t="s">
        <v>1127</v>
      </c>
      <c r="D1836" t="str">
        <f>VLOOKUP(Table7[[#This Row],[Customer_ID]],Table1[#All],2,FALSE)</f>
        <v>Denise Tate</v>
      </c>
      <c r="E1836">
        <f t="shared" si="85"/>
        <v>4</v>
      </c>
      <c r="F1836">
        <f t="shared" si="86"/>
        <v>7</v>
      </c>
      <c r="G1836">
        <f t="shared" si="87"/>
        <v>2025</v>
      </c>
      <c r="H1836">
        <f>VLOOKUP(Table7[[#This Row],[Customer_ID]],Table1[#All],3,FALSE)</f>
        <v>34</v>
      </c>
      <c r="I1836" t="str">
        <f>VLOOKUP(Table7[[#This Row],[Customer_ID]],Table1[#All],4,FALSE)</f>
        <v>Male</v>
      </c>
      <c r="J1836" t="str">
        <f>VLOOKUP(Table7[[#This Row],[Customer_ID]],Table1[#All],5,FALSE)</f>
        <v>Andersonside</v>
      </c>
      <c r="K1836" t="str">
        <f>VLOOKUP(Table7[[#This Row],[Customer_ID]],Table1[#All],6,FALSE)</f>
        <v>Arkansas</v>
      </c>
      <c r="L1836" t="str">
        <f>VLOOKUP(Table7[[#This Row],[Customer_ID]],Table1[#All],7,FALSE)</f>
        <v>USA</v>
      </c>
      <c r="M1836" t="str">
        <f>VLOOKUP(Table7[[#This Row],[Customer_ID]],Table1[#All],8,FALSE)</f>
        <v>Platinum</v>
      </c>
      <c r="N1836" t="s">
        <v>1634</v>
      </c>
      <c r="O1836" t="str">
        <f>VLOOKUP(Table7[[#This Row],[Product_ID]],Table4_2[#All],3,FALSE)</f>
        <v>Electronics</v>
      </c>
      <c r="P1836" t="str">
        <f>VLOOKUP(Table7[[#This Row],[Product_ID]],Table4_2[#All],4,FALSE)</f>
        <v>Computer</v>
      </c>
      <c r="Q1836">
        <f>VLOOKUP(Table7[[#This Row],[Product_ID]],Table4_2[#All],5,FALSE)</f>
        <v>253.33</v>
      </c>
      <c r="R1836">
        <f>VLOOKUP(Table7[[#This Row],[Product_ID]],Table4_2[#All],6,FALSE)</f>
        <v>266</v>
      </c>
      <c r="S1836" t="s">
        <v>1773</v>
      </c>
      <c r="T1836" t="str">
        <f>VLOOKUP(Table7[[#This Row],[Store_ID]],Table5[#All],2,FALSE)</f>
        <v>Gray Ltd</v>
      </c>
      <c r="U1836" t="str">
        <f>VLOOKUP(Table7[[#This Row],[Store_ID]],Table5[#All],3,FALSE)</f>
        <v>North</v>
      </c>
      <c r="V1836" t="str">
        <f>VLOOKUP(Table7[[#This Row],[Store_ID]],Table5[#All],4,FALSE)</f>
        <v>New Michaelchester</v>
      </c>
      <c r="W1836" t="str">
        <f>VLOOKUP(Table7[[#This Row],[Store_ID]],Table5[#All],5,FALSE)</f>
        <v>Outlet</v>
      </c>
      <c r="X1836">
        <v>3</v>
      </c>
      <c r="Y1836">
        <v>56.17</v>
      </c>
      <c r="Z1836">
        <v>0.01</v>
      </c>
      <c r="AA1836" t="s">
        <v>1829</v>
      </c>
      <c r="AB1836">
        <v>166.82490000000001</v>
      </c>
    </row>
    <row r="1837" spans="1:28" x14ac:dyDescent="0.25">
      <c r="A1837" t="s">
        <v>3661</v>
      </c>
      <c r="B1837" s="2">
        <v>45862</v>
      </c>
      <c r="C1837" t="s">
        <v>849</v>
      </c>
      <c r="D1837" t="str">
        <f>VLOOKUP(Table7[[#This Row],[Customer_ID]],Table1[#All],2,FALSE)</f>
        <v>Cynthia Payne</v>
      </c>
      <c r="E1837">
        <f t="shared" si="85"/>
        <v>24</v>
      </c>
      <c r="F1837">
        <f t="shared" si="86"/>
        <v>7</v>
      </c>
      <c r="G1837">
        <f t="shared" si="87"/>
        <v>2025</v>
      </c>
      <c r="H1837">
        <f>VLOOKUP(Table7[[#This Row],[Customer_ID]],Table1[#All],3,FALSE)</f>
        <v>32</v>
      </c>
      <c r="I1837" t="str">
        <f>VLOOKUP(Table7[[#This Row],[Customer_ID]],Table1[#All],4,FALSE)</f>
        <v>Female</v>
      </c>
      <c r="J1837" t="str">
        <f>VLOOKUP(Table7[[#This Row],[Customer_ID]],Table1[#All],5,FALSE)</f>
        <v>South Gina</v>
      </c>
      <c r="K1837" t="str">
        <f>VLOOKUP(Table7[[#This Row],[Customer_ID]],Table1[#All],6,FALSE)</f>
        <v>Kentucky</v>
      </c>
      <c r="L1837" t="str">
        <f>VLOOKUP(Table7[[#This Row],[Customer_ID]],Table1[#All],7,FALSE)</f>
        <v>USA</v>
      </c>
      <c r="M1837" t="str">
        <f>VLOOKUP(Table7[[#This Row],[Customer_ID]],Table1[#All],8,FALSE)</f>
        <v>Bronze</v>
      </c>
      <c r="N1837" t="s">
        <v>1578</v>
      </c>
      <c r="O1837" t="str">
        <f>VLOOKUP(Table7[[#This Row],[Product_ID]],Table4_2[#All],3,FALSE)</f>
        <v>Electronics</v>
      </c>
      <c r="P1837" t="str">
        <f>VLOOKUP(Table7[[#This Row],[Product_ID]],Table4_2[#All],4,FALSE)</f>
        <v>Appliances</v>
      </c>
      <c r="Q1837">
        <f>VLOOKUP(Table7[[#This Row],[Product_ID]],Table4_2[#All],5,FALSE)</f>
        <v>465.34</v>
      </c>
      <c r="R1837">
        <f>VLOOKUP(Table7[[#This Row],[Product_ID]],Table4_2[#All],6,FALSE)</f>
        <v>301</v>
      </c>
      <c r="S1837" t="s">
        <v>1813</v>
      </c>
      <c r="T1837" t="str">
        <f>VLOOKUP(Table7[[#This Row],[Store_ID]],Table5[#All],2,FALSE)</f>
        <v>Mann-Austin</v>
      </c>
      <c r="U1837" t="str">
        <f>VLOOKUP(Table7[[#This Row],[Store_ID]],Table5[#All],3,FALSE)</f>
        <v>East</v>
      </c>
      <c r="V1837" t="str">
        <f>VLOOKUP(Table7[[#This Row],[Store_ID]],Table5[#All],4,FALSE)</f>
        <v>Vasquezborough</v>
      </c>
      <c r="W1837" t="str">
        <f>VLOOKUP(Table7[[#This Row],[Store_ID]],Table5[#All],5,FALSE)</f>
        <v>Online</v>
      </c>
      <c r="X1837">
        <v>1</v>
      </c>
      <c r="Y1837">
        <v>582.29</v>
      </c>
      <c r="Z1837">
        <v>0.2</v>
      </c>
      <c r="AA1837" t="s">
        <v>1824</v>
      </c>
      <c r="AB1837">
        <v>465.83199999999999</v>
      </c>
    </row>
    <row r="1838" spans="1:28" x14ac:dyDescent="0.25">
      <c r="A1838" t="s">
        <v>3662</v>
      </c>
      <c r="B1838" s="2">
        <v>45681</v>
      </c>
      <c r="C1838" t="s">
        <v>833</v>
      </c>
      <c r="D1838" t="str">
        <f>VLOOKUP(Table7[[#This Row],[Customer_ID]],Table1[#All],2,FALSE)</f>
        <v>Carol Bishop</v>
      </c>
      <c r="E1838">
        <f t="shared" si="85"/>
        <v>24</v>
      </c>
      <c r="F1838">
        <f t="shared" si="86"/>
        <v>1</v>
      </c>
      <c r="G1838">
        <f t="shared" si="87"/>
        <v>2025</v>
      </c>
      <c r="H1838">
        <f>VLOOKUP(Table7[[#This Row],[Customer_ID]],Table1[#All],3,FALSE)</f>
        <v>27</v>
      </c>
      <c r="I1838" t="str">
        <f>VLOOKUP(Table7[[#This Row],[Customer_ID]],Table1[#All],4,FALSE)</f>
        <v>Female</v>
      </c>
      <c r="J1838" t="str">
        <f>VLOOKUP(Table7[[#This Row],[Customer_ID]],Table1[#All],5,FALSE)</f>
        <v>Lake Saramouth</v>
      </c>
      <c r="K1838" t="str">
        <f>VLOOKUP(Table7[[#This Row],[Customer_ID]],Table1[#All],6,FALSE)</f>
        <v>Oregon</v>
      </c>
      <c r="L1838" t="str">
        <f>VLOOKUP(Table7[[#This Row],[Customer_ID]],Table1[#All],7,FALSE)</f>
        <v>USA</v>
      </c>
      <c r="M1838" t="str">
        <f>VLOOKUP(Table7[[#This Row],[Customer_ID]],Table1[#All],8,FALSE)</f>
        <v>Silver</v>
      </c>
      <c r="N1838" t="s">
        <v>1714</v>
      </c>
      <c r="O1838" t="str">
        <f>VLOOKUP(Table7[[#This Row],[Product_ID]],Table4_2[#All],3,FALSE)</f>
        <v>Beauty</v>
      </c>
      <c r="P1838" t="str">
        <f>VLOOKUP(Table7[[#This Row],[Product_ID]],Table4_2[#All],4,FALSE)</f>
        <v>Skincare</v>
      </c>
      <c r="Q1838">
        <f>VLOOKUP(Table7[[#This Row],[Product_ID]],Table4_2[#All],5,FALSE)</f>
        <v>250.41615384615383</v>
      </c>
      <c r="R1838">
        <f>VLOOKUP(Table7[[#This Row],[Product_ID]],Table4_2[#All],6,FALSE)</f>
        <v>159</v>
      </c>
      <c r="S1838" t="s">
        <v>1752</v>
      </c>
      <c r="T1838" t="str">
        <f>VLOOKUP(Table7[[#This Row],[Store_ID]],Table5[#All],2,FALSE)</f>
        <v>Rivera-Warner</v>
      </c>
      <c r="U1838" t="str">
        <f>VLOOKUP(Table7[[#This Row],[Store_ID]],Table5[#All],3,FALSE)</f>
        <v>East</v>
      </c>
      <c r="V1838" t="str">
        <f>VLOOKUP(Table7[[#This Row],[Store_ID]],Table5[#All],4,FALSE)</f>
        <v>Washingtonfurt</v>
      </c>
      <c r="W1838" t="str">
        <f>VLOOKUP(Table7[[#This Row],[Store_ID]],Table5[#All],5,FALSE)</f>
        <v>Flagship</v>
      </c>
      <c r="X1838">
        <v>3</v>
      </c>
      <c r="Y1838">
        <v>63.96</v>
      </c>
      <c r="Z1838">
        <v>0.02</v>
      </c>
      <c r="AA1838" t="s">
        <v>1824</v>
      </c>
      <c r="AB1838">
        <v>188.04239999999999</v>
      </c>
    </row>
    <row r="1839" spans="1:28" x14ac:dyDescent="0.25">
      <c r="A1839" t="s">
        <v>3663</v>
      </c>
      <c r="B1839" s="2">
        <v>45392</v>
      </c>
      <c r="C1839" t="s">
        <v>241</v>
      </c>
      <c r="D1839" t="str">
        <f>VLOOKUP(Table7[[#This Row],[Customer_ID]],Table1[#All],2,FALSE)</f>
        <v>Michael Thomas</v>
      </c>
      <c r="E1839">
        <f t="shared" si="85"/>
        <v>10</v>
      </c>
      <c r="F1839">
        <f t="shared" si="86"/>
        <v>4</v>
      </c>
      <c r="G1839">
        <f t="shared" si="87"/>
        <v>2024</v>
      </c>
      <c r="H1839">
        <f>VLOOKUP(Table7[[#This Row],[Customer_ID]],Table1[#All],3,FALSE)</f>
        <v>21</v>
      </c>
      <c r="I1839" t="str">
        <f>VLOOKUP(Table7[[#This Row],[Customer_ID]],Table1[#All],4,FALSE)</f>
        <v>Female</v>
      </c>
      <c r="J1839" t="str">
        <f>VLOOKUP(Table7[[#This Row],[Customer_ID]],Table1[#All],5,FALSE)</f>
        <v>Woodmouth</v>
      </c>
      <c r="K1839" t="str">
        <f>VLOOKUP(Table7[[#This Row],[Customer_ID]],Table1[#All],6,FALSE)</f>
        <v>Nevada</v>
      </c>
      <c r="L1839" t="str">
        <f>VLOOKUP(Table7[[#This Row],[Customer_ID]],Table1[#All],7,FALSE)</f>
        <v>USA</v>
      </c>
      <c r="M1839" t="str">
        <f>VLOOKUP(Table7[[#This Row],[Customer_ID]],Table1[#All],8,FALSE)</f>
        <v>Silver</v>
      </c>
      <c r="N1839" t="s">
        <v>1565</v>
      </c>
      <c r="O1839" t="str">
        <f>VLOOKUP(Table7[[#This Row],[Product_ID]],Table4_2[#All],3,FALSE)</f>
        <v>Sports</v>
      </c>
      <c r="P1839" t="str">
        <f>VLOOKUP(Table7[[#This Row],[Product_ID]],Table4_2[#All],4,FALSE)</f>
        <v>Fitness</v>
      </c>
      <c r="Q1839">
        <f>VLOOKUP(Table7[[#This Row],[Product_ID]],Table4_2[#All],5,FALSE)</f>
        <v>495.72</v>
      </c>
      <c r="R1839">
        <f>VLOOKUP(Table7[[#This Row],[Product_ID]],Table4_2[#All],6,FALSE)</f>
        <v>323</v>
      </c>
      <c r="S1839" t="s">
        <v>1794</v>
      </c>
      <c r="T1839" t="str">
        <f>VLOOKUP(Table7[[#This Row],[Store_ID]],Table5[#All],2,FALSE)</f>
        <v>Thomas, Bridges and Harris</v>
      </c>
      <c r="U1839" t="str">
        <f>VLOOKUP(Table7[[#This Row],[Store_ID]],Table5[#All],3,FALSE)</f>
        <v>North</v>
      </c>
      <c r="V1839" t="str">
        <f>VLOOKUP(Table7[[#This Row],[Store_ID]],Table5[#All],4,FALSE)</f>
        <v>Sabrinatown</v>
      </c>
      <c r="W1839" t="str">
        <f>VLOOKUP(Table7[[#This Row],[Store_ID]],Table5[#All],5,FALSE)</f>
        <v>Online</v>
      </c>
      <c r="X1839">
        <v>1</v>
      </c>
      <c r="Y1839">
        <v>829.83</v>
      </c>
      <c r="Z1839">
        <v>0.26</v>
      </c>
      <c r="AA1839" t="s">
        <v>1829</v>
      </c>
      <c r="AB1839">
        <v>614.07420000000002</v>
      </c>
    </row>
    <row r="1840" spans="1:28" x14ac:dyDescent="0.25">
      <c r="A1840" t="s">
        <v>3664</v>
      </c>
      <c r="B1840" s="2">
        <v>45586</v>
      </c>
      <c r="C1840" t="s">
        <v>1157</v>
      </c>
      <c r="D1840" t="str">
        <f>VLOOKUP(Table7[[#This Row],[Customer_ID]],Table1[#All],2,FALSE)</f>
        <v>James Holloway Jr.</v>
      </c>
      <c r="E1840">
        <f t="shared" si="85"/>
        <v>21</v>
      </c>
      <c r="F1840">
        <f t="shared" si="86"/>
        <v>10</v>
      </c>
      <c r="G1840">
        <f t="shared" si="87"/>
        <v>2024</v>
      </c>
      <c r="H1840">
        <f>VLOOKUP(Table7[[#This Row],[Customer_ID]],Table1[#All],3,FALSE)</f>
        <v>45</v>
      </c>
      <c r="I1840" t="str">
        <f>VLOOKUP(Table7[[#This Row],[Customer_ID]],Table1[#All],4,FALSE)</f>
        <v>Male</v>
      </c>
      <c r="J1840" t="str">
        <f>VLOOKUP(Table7[[#This Row],[Customer_ID]],Table1[#All],5,FALSE)</f>
        <v>Millston</v>
      </c>
      <c r="K1840" t="str">
        <f>VLOOKUP(Table7[[#This Row],[Customer_ID]],Table1[#All],6,FALSE)</f>
        <v>Indiana</v>
      </c>
      <c r="L1840" t="str">
        <f>VLOOKUP(Table7[[#This Row],[Customer_ID]],Table1[#All],7,FALSE)</f>
        <v>USA</v>
      </c>
      <c r="M1840" t="str">
        <f>VLOOKUP(Table7[[#This Row],[Customer_ID]],Table1[#All],8,FALSE)</f>
        <v>Silver</v>
      </c>
      <c r="N1840" t="s">
        <v>1616</v>
      </c>
      <c r="O1840" t="str">
        <f>VLOOKUP(Table7[[#This Row],[Product_ID]],Table4_2[#All],3,FALSE)</f>
        <v>Electronics</v>
      </c>
      <c r="P1840" t="str">
        <f>VLOOKUP(Table7[[#This Row],[Product_ID]],Table4_2[#All],4,FALSE)</f>
        <v>Computer</v>
      </c>
      <c r="Q1840">
        <f>VLOOKUP(Table7[[#This Row],[Product_ID]],Table4_2[#All],5,FALSE)</f>
        <v>419.28</v>
      </c>
      <c r="R1840">
        <f>VLOOKUP(Table7[[#This Row],[Product_ID]],Table4_2[#All],6,FALSE)</f>
        <v>86</v>
      </c>
      <c r="S1840" t="s">
        <v>1804</v>
      </c>
      <c r="T1840" t="str">
        <f>VLOOKUP(Table7[[#This Row],[Store_ID]],Table5[#All],2,FALSE)</f>
        <v>Frederick-Wright</v>
      </c>
      <c r="U1840" t="str">
        <f>VLOOKUP(Table7[[#This Row],[Store_ID]],Table5[#All],3,FALSE)</f>
        <v>West</v>
      </c>
      <c r="V1840" t="str">
        <f>VLOOKUP(Table7[[#This Row],[Store_ID]],Table5[#All],4,FALSE)</f>
        <v>New Jimmymouth</v>
      </c>
      <c r="W1840" t="str">
        <f>VLOOKUP(Table7[[#This Row],[Store_ID]],Table5[#All],5,FALSE)</f>
        <v>Flagship</v>
      </c>
      <c r="X1840">
        <v>2</v>
      </c>
      <c r="Y1840">
        <v>858.15</v>
      </c>
      <c r="Z1840">
        <v>0.03</v>
      </c>
      <c r="AA1840" t="s">
        <v>1824</v>
      </c>
      <c r="AB1840">
        <v>1664.8109999999999</v>
      </c>
    </row>
    <row r="1841" spans="1:28" x14ac:dyDescent="0.25">
      <c r="A1841" t="s">
        <v>3665</v>
      </c>
      <c r="B1841" s="2">
        <v>45340</v>
      </c>
      <c r="C1841" t="s">
        <v>1124</v>
      </c>
      <c r="D1841" t="str">
        <f>VLOOKUP(Table7[[#This Row],[Customer_ID]],Table1[#All],2,FALSE)</f>
        <v>Melanie Lam</v>
      </c>
      <c r="E1841">
        <f t="shared" si="85"/>
        <v>18</v>
      </c>
      <c r="F1841">
        <f t="shared" si="86"/>
        <v>2</v>
      </c>
      <c r="G1841">
        <f t="shared" si="87"/>
        <v>2024</v>
      </c>
      <c r="H1841">
        <f>VLOOKUP(Table7[[#This Row],[Customer_ID]],Table1[#All],3,FALSE)</f>
        <v>32</v>
      </c>
      <c r="I1841" t="str">
        <f>VLOOKUP(Table7[[#This Row],[Customer_ID]],Table1[#All],4,FALSE)</f>
        <v>Male</v>
      </c>
      <c r="J1841" t="str">
        <f>VLOOKUP(Table7[[#This Row],[Customer_ID]],Table1[#All],5,FALSE)</f>
        <v>East Michaelton</v>
      </c>
      <c r="K1841" t="str">
        <f>VLOOKUP(Table7[[#This Row],[Customer_ID]],Table1[#All],6,FALSE)</f>
        <v>Kansas</v>
      </c>
      <c r="L1841" t="str">
        <f>VLOOKUP(Table7[[#This Row],[Customer_ID]],Table1[#All],7,FALSE)</f>
        <v>USA</v>
      </c>
      <c r="M1841" t="str">
        <f>VLOOKUP(Table7[[#This Row],[Customer_ID]],Table1[#All],8,FALSE)</f>
        <v>Silver</v>
      </c>
      <c r="N1841" t="s">
        <v>1694</v>
      </c>
      <c r="O1841" t="str">
        <f>VLOOKUP(Table7[[#This Row],[Product_ID]],Table4_2[#All],3,FALSE)</f>
        <v>Sports</v>
      </c>
      <c r="P1841" t="str">
        <f>VLOOKUP(Table7[[#This Row],[Product_ID]],Table4_2[#All],4,FALSE)</f>
        <v>Team Sports</v>
      </c>
      <c r="Q1841">
        <f>VLOOKUP(Table7[[#This Row],[Product_ID]],Table4_2[#All],5,FALSE)</f>
        <v>107.06</v>
      </c>
      <c r="R1841">
        <f>VLOOKUP(Table7[[#This Row],[Product_ID]],Table4_2[#All],6,FALSE)</f>
        <v>359</v>
      </c>
      <c r="S1841" t="s">
        <v>1797</v>
      </c>
      <c r="T1841" t="str">
        <f>VLOOKUP(Table7[[#This Row],[Store_ID]],Table5[#All],2,FALSE)</f>
        <v>Gardner, Humphrey and Contreras</v>
      </c>
      <c r="U1841" t="str">
        <f>VLOOKUP(Table7[[#This Row],[Store_ID]],Table5[#All],3,FALSE)</f>
        <v>East</v>
      </c>
      <c r="V1841" t="str">
        <f>VLOOKUP(Table7[[#This Row],[Store_ID]],Table5[#All],4,FALSE)</f>
        <v>Johnsonville</v>
      </c>
      <c r="W1841" t="str">
        <f>VLOOKUP(Table7[[#This Row],[Store_ID]],Table5[#All],5,FALSE)</f>
        <v>Flagship</v>
      </c>
      <c r="X1841">
        <v>3</v>
      </c>
      <c r="Y1841">
        <v>717.32</v>
      </c>
      <c r="Z1841">
        <v>0.23</v>
      </c>
      <c r="AA1841" t="s">
        <v>1829</v>
      </c>
      <c r="AB1841">
        <v>1657.0092</v>
      </c>
    </row>
    <row r="1842" spans="1:28" x14ac:dyDescent="0.25">
      <c r="A1842" t="s">
        <v>3666</v>
      </c>
      <c r="B1842" s="2">
        <v>45853</v>
      </c>
      <c r="C1842" t="s">
        <v>1328</v>
      </c>
      <c r="D1842" t="str">
        <f>VLOOKUP(Table7[[#This Row],[Customer_ID]],Table1[#All],2,FALSE)</f>
        <v>Samuel Mullins</v>
      </c>
      <c r="E1842">
        <f t="shared" si="85"/>
        <v>15</v>
      </c>
      <c r="F1842">
        <f t="shared" si="86"/>
        <v>7</v>
      </c>
      <c r="G1842">
        <f t="shared" si="87"/>
        <v>2025</v>
      </c>
      <c r="H1842">
        <f>VLOOKUP(Table7[[#This Row],[Customer_ID]],Table1[#All],3,FALSE)</f>
        <v>27</v>
      </c>
      <c r="I1842" t="str">
        <f>VLOOKUP(Table7[[#This Row],[Customer_ID]],Table1[#All],4,FALSE)</f>
        <v>Female</v>
      </c>
      <c r="J1842" t="str">
        <f>VLOOKUP(Table7[[#This Row],[Customer_ID]],Table1[#All],5,FALSE)</f>
        <v>Hartmouth</v>
      </c>
      <c r="K1842" t="str">
        <f>VLOOKUP(Table7[[#This Row],[Customer_ID]],Table1[#All],6,FALSE)</f>
        <v>Louisiana</v>
      </c>
      <c r="L1842" t="str">
        <f>VLOOKUP(Table7[[#This Row],[Customer_ID]],Table1[#All],7,FALSE)</f>
        <v>USA</v>
      </c>
      <c r="M1842" t="str">
        <f>VLOOKUP(Table7[[#This Row],[Customer_ID]],Table1[#All],8,FALSE)</f>
        <v>Bronze</v>
      </c>
      <c r="N1842" t="s">
        <v>1714</v>
      </c>
      <c r="O1842" t="str">
        <f>VLOOKUP(Table7[[#This Row],[Product_ID]],Table4_2[#All],3,FALSE)</f>
        <v>Beauty</v>
      </c>
      <c r="P1842" t="str">
        <f>VLOOKUP(Table7[[#This Row],[Product_ID]],Table4_2[#All],4,FALSE)</f>
        <v>Skincare</v>
      </c>
      <c r="Q1842">
        <f>VLOOKUP(Table7[[#This Row],[Product_ID]],Table4_2[#All],5,FALSE)</f>
        <v>250.41615384615383</v>
      </c>
      <c r="R1842">
        <f>VLOOKUP(Table7[[#This Row],[Product_ID]],Table4_2[#All],6,FALSE)</f>
        <v>159</v>
      </c>
      <c r="S1842" t="s">
        <v>1794</v>
      </c>
      <c r="T1842" t="str">
        <f>VLOOKUP(Table7[[#This Row],[Store_ID]],Table5[#All],2,FALSE)</f>
        <v>Thomas, Bridges and Harris</v>
      </c>
      <c r="U1842" t="str">
        <f>VLOOKUP(Table7[[#This Row],[Store_ID]],Table5[#All],3,FALSE)</f>
        <v>North</v>
      </c>
      <c r="V1842" t="str">
        <f>VLOOKUP(Table7[[#This Row],[Store_ID]],Table5[#All],4,FALSE)</f>
        <v>Sabrinatown</v>
      </c>
      <c r="W1842" t="str">
        <f>VLOOKUP(Table7[[#This Row],[Store_ID]],Table5[#All],5,FALSE)</f>
        <v>Online</v>
      </c>
      <c r="X1842">
        <v>1</v>
      </c>
      <c r="Y1842">
        <v>163.19999999999999</v>
      </c>
      <c r="Z1842">
        <v>0.22</v>
      </c>
      <c r="AA1842" t="s">
        <v>1826</v>
      </c>
      <c r="AB1842">
        <v>127.29600000000001</v>
      </c>
    </row>
    <row r="1843" spans="1:28" x14ac:dyDescent="0.25">
      <c r="A1843" t="s">
        <v>3667</v>
      </c>
      <c r="B1843" s="2">
        <v>45489</v>
      </c>
      <c r="C1843" t="s">
        <v>435</v>
      </c>
      <c r="D1843" t="str">
        <f>VLOOKUP(Table7[[#This Row],[Customer_ID]],Table1[#All],2,FALSE)</f>
        <v>James Wolfe</v>
      </c>
      <c r="E1843">
        <f t="shared" si="85"/>
        <v>16</v>
      </c>
      <c r="F1843">
        <f t="shared" si="86"/>
        <v>7</v>
      </c>
      <c r="G1843">
        <f t="shared" si="87"/>
        <v>2024</v>
      </c>
      <c r="H1843">
        <f>VLOOKUP(Table7[[#This Row],[Customer_ID]],Table1[#All],3,FALSE)</f>
        <v>62</v>
      </c>
      <c r="I1843" t="str">
        <f>VLOOKUP(Table7[[#This Row],[Customer_ID]],Table1[#All],4,FALSE)</f>
        <v>Female</v>
      </c>
      <c r="J1843" t="str">
        <f>VLOOKUP(Table7[[#This Row],[Customer_ID]],Table1[#All],5,FALSE)</f>
        <v>Benjaminton</v>
      </c>
      <c r="K1843" t="str">
        <f>VLOOKUP(Table7[[#This Row],[Customer_ID]],Table1[#All],6,FALSE)</f>
        <v>Arizona</v>
      </c>
      <c r="L1843" t="str">
        <f>VLOOKUP(Table7[[#This Row],[Customer_ID]],Table1[#All],7,FALSE)</f>
        <v>USA</v>
      </c>
      <c r="M1843" t="str">
        <f>VLOOKUP(Table7[[#This Row],[Customer_ID]],Table1[#All],8,FALSE)</f>
        <v>Gold</v>
      </c>
      <c r="N1843" t="s">
        <v>1710</v>
      </c>
      <c r="O1843" t="str">
        <f>VLOOKUP(Table7[[#This Row],[Product_ID]],Table4_2[#All],3,FALSE)</f>
        <v>Sports</v>
      </c>
      <c r="P1843" t="str">
        <f>VLOOKUP(Table7[[#This Row],[Product_ID]],Table4_2[#All],4,FALSE)</f>
        <v>Equipment</v>
      </c>
      <c r="Q1843">
        <f>VLOOKUP(Table7[[#This Row],[Product_ID]],Table4_2[#All],5,FALSE)</f>
        <v>285.54000000000002</v>
      </c>
      <c r="R1843">
        <f>VLOOKUP(Table7[[#This Row],[Product_ID]],Table4_2[#All],6,FALSE)</f>
        <v>358</v>
      </c>
      <c r="S1843" t="s">
        <v>1794</v>
      </c>
      <c r="T1843" t="str">
        <f>VLOOKUP(Table7[[#This Row],[Store_ID]],Table5[#All],2,FALSE)</f>
        <v>Thomas, Bridges and Harris</v>
      </c>
      <c r="U1843" t="str">
        <f>VLOOKUP(Table7[[#This Row],[Store_ID]],Table5[#All],3,FALSE)</f>
        <v>North</v>
      </c>
      <c r="V1843" t="str">
        <f>VLOOKUP(Table7[[#This Row],[Store_ID]],Table5[#All],4,FALSE)</f>
        <v>Sabrinatown</v>
      </c>
      <c r="W1843" t="str">
        <f>VLOOKUP(Table7[[#This Row],[Store_ID]],Table5[#All],5,FALSE)</f>
        <v>Online</v>
      </c>
      <c r="X1843">
        <v>2</v>
      </c>
      <c r="Y1843">
        <v>966.71</v>
      </c>
      <c r="Z1843">
        <v>0.11</v>
      </c>
      <c r="AA1843" t="s">
        <v>1824</v>
      </c>
      <c r="AB1843">
        <v>1720.7438</v>
      </c>
    </row>
    <row r="1844" spans="1:28" x14ac:dyDescent="0.25">
      <c r="A1844" t="s">
        <v>3668</v>
      </c>
      <c r="B1844" s="2">
        <v>45761</v>
      </c>
      <c r="C1844" t="s">
        <v>1092</v>
      </c>
      <c r="D1844" t="str">
        <f>VLOOKUP(Table7[[#This Row],[Customer_ID]],Table1[#All],2,FALSE)</f>
        <v>Sherry Cabrera</v>
      </c>
      <c r="E1844">
        <f t="shared" si="85"/>
        <v>14</v>
      </c>
      <c r="F1844">
        <f t="shared" si="86"/>
        <v>4</v>
      </c>
      <c r="G1844">
        <f t="shared" si="87"/>
        <v>2025</v>
      </c>
      <c r="H1844">
        <f>VLOOKUP(Table7[[#This Row],[Customer_ID]],Table1[#All],3,FALSE)</f>
        <v>55</v>
      </c>
      <c r="I1844" t="str">
        <f>VLOOKUP(Table7[[#This Row],[Customer_ID]],Table1[#All],4,FALSE)</f>
        <v>Male</v>
      </c>
      <c r="J1844" t="str">
        <f>VLOOKUP(Table7[[#This Row],[Customer_ID]],Table1[#All],5,FALSE)</f>
        <v>Shannonview</v>
      </c>
      <c r="K1844" t="str">
        <f>VLOOKUP(Table7[[#This Row],[Customer_ID]],Table1[#All],6,FALSE)</f>
        <v>Pennsylvania</v>
      </c>
      <c r="L1844" t="str">
        <f>VLOOKUP(Table7[[#This Row],[Customer_ID]],Table1[#All],7,FALSE)</f>
        <v>USA</v>
      </c>
      <c r="M1844" t="str">
        <f>VLOOKUP(Table7[[#This Row],[Customer_ID]],Table1[#All],8,FALSE)</f>
        <v>Silver</v>
      </c>
      <c r="N1844" t="s">
        <v>1618</v>
      </c>
      <c r="O1844" t="str">
        <f>VLOOKUP(Table7[[#This Row],[Product_ID]],Table4_2[#All],3,FALSE)</f>
        <v>Home</v>
      </c>
      <c r="P1844" t="str">
        <f>VLOOKUP(Table7[[#This Row],[Product_ID]],Table4_2[#All],4,FALSE)</f>
        <v>Lighting</v>
      </c>
      <c r="Q1844">
        <f>VLOOKUP(Table7[[#This Row],[Product_ID]],Table4_2[#All],5,FALSE)</f>
        <v>382.22</v>
      </c>
      <c r="R1844">
        <f>VLOOKUP(Table7[[#This Row],[Product_ID]],Table4_2[#All],6,FALSE)</f>
        <v>329</v>
      </c>
      <c r="S1844" t="s">
        <v>1797</v>
      </c>
      <c r="T1844" t="str">
        <f>VLOOKUP(Table7[[#This Row],[Store_ID]],Table5[#All],2,FALSE)</f>
        <v>Gardner, Humphrey and Contreras</v>
      </c>
      <c r="U1844" t="str">
        <f>VLOOKUP(Table7[[#This Row],[Store_ID]],Table5[#All],3,FALSE)</f>
        <v>East</v>
      </c>
      <c r="V1844" t="str">
        <f>VLOOKUP(Table7[[#This Row],[Store_ID]],Table5[#All],4,FALSE)</f>
        <v>Johnsonville</v>
      </c>
      <c r="W1844" t="str">
        <f>VLOOKUP(Table7[[#This Row],[Store_ID]],Table5[#All],5,FALSE)</f>
        <v>Flagship</v>
      </c>
      <c r="X1844">
        <v>2</v>
      </c>
      <c r="Y1844">
        <v>873.94</v>
      </c>
      <c r="Z1844">
        <v>0.14000000000000001</v>
      </c>
      <c r="AA1844" t="s">
        <v>1829</v>
      </c>
      <c r="AB1844">
        <v>1503.1768</v>
      </c>
    </row>
    <row r="1845" spans="1:28" x14ac:dyDescent="0.25">
      <c r="A1845" t="s">
        <v>3669</v>
      </c>
      <c r="B1845" s="2">
        <v>45379</v>
      </c>
      <c r="C1845" t="s">
        <v>502</v>
      </c>
      <c r="D1845" t="str">
        <f>VLOOKUP(Table7[[#This Row],[Customer_ID]],Table1[#All],2,FALSE)</f>
        <v>Denise Griffin</v>
      </c>
      <c r="E1845">
        <f t="shared" si="85"/>
        <v>28</v>
      </c>
      <c r="F1845">
        <f t="shared" si="86"/>
        <v>3</v>
      </c>
      <c r="G1845">
        <f t="shared" si="87"/>
        <v>2024</v>
      </c>
      <c r="H1845">
        <f>VLOOKUP(Table7[[#This Row],[Customer_ID]],Table1[#All],3,FALSE)</f>
        <v>33</v>
      </c>
      <c r="I1845" t="str">
        <f>VLOOKUP(Table7[[#This Row],[Customer_ID]],Table1[#All],4,FALSE)</f>
        <v>Male</v>
      </c>
      <c r="J1845" t="str">
        <f>VLOOKUP(Table7[[#This Row],[Customer_ID]],Table1[#All],5,FALSE)</f>
        <v>West Markhaven</v>
      </c>
      <c r="K1845" t="str">
        <f>VLOOKUP(Table7[[#This Row],[Customer_ID]],Table1[#All],6,FALSE)</f>
        <v>Florida</v>
      </c>
      <c r="L1845" t="str">
        <f>VLOOKUP(Table7[[#This Row],[Customer_ID]],Table1[#All],7,FALSE)</f>
        <v>USA</v>
      </c>
      <c r="M1845" t="str">
        <f>VLOOKUP(Table7[[#This Row],[Customer_ID]],Table1[#All],8,FALSE)</f>
        <v>Platinum</v>
      </c>
      <c r="N1845" t="s">
        <v>1543</v>
      </c>
      <c r="O1845" t="str">
        <f>VLOOKUP(Table7[[#This Row],[Product_ID]],Table4_2[#All],3,FALSE)</f>
        <v>Electronics</v>
      </c>
      <c r="P1845" t="str">
        <f>VLOOKUP(Table7[[#This Row],[Product_ID]],Table4_2[#All],4,FALSE)</f>
        <v>Computer</v>
      </c>
      <c r="Q1845">
        <f>VLOOKUP(Table7[[#This Row],[Product_ID]],Table4_2[#All],5,FALSE)</f>
        <v>112.42</v>
      </c>
      <c r="R1845">
        <f>VLOOKUP(Table7[[#This Row],[Product_ID]],Table4_2[#All],6,FALSE)</f>
        <v>416</v>
      </c>
      <c r="S1845" t="s">
        <v>1766</v>
      </c>
      <c r="T1845" t="str">
        <f>VLOOKUP(Table7[[#This Row],[Store_ID]],Table5[#All],2,FALSE)</f>
        <v>Johnson-Wright</v>
      </c>
      <c r="U1845" t="str">
        <f>VLOOKUP(Table7[[#This Row],[Store_ID]],Table5[#All],3,FALSE)</f>
        <v>North</v>
      </c>
      <c r="V1845" t="str">
        <f>VLOOKUP(Table7[[#This Row],[Store_ID]],Table5[#All],4,FALSE)</f>
        <v>Hoodberg</v>
      </c>
      <c r="W1845" t="str">
        <f>VLOOKUP(Table7[[#This Row],[Store_ID]],Table5[#All],5,FALSE)</f>
        <v>Outlet</v>
      </c>
      <c r="X1845">
        <v>1</v>
      </c>
      <c r="Y1845">
        <v>140.24</v>
      </c>
      <c r="Z1845">
        <v>0.27</v>
      </c>
      <c r="AA1845" t="s">
        <v>1824</v>
      </c>
      <c r="AB1845">
        <v>102.37520000000001</v>
      </c>
    </row>
    <row r="1846" spans="1:28" x14ac:dyDescent="0.25">
      <c r="A1846" t="s">
        <v>3670</v>
      </c>
      <c r="B1846" s="2">
        <v>45716</v>
      </c>
      <c r="C1846" t="s">
        <v>657</v>
      </c>
      <c r="D1846" t="str">
        <f>VLOOKUP(Table7[[#This Row],[Customer_ID]],Table1[#All],2,FALSE)</f>
        <v>Mary Boyd</v>
      </c>
      <c r="E1846">
        <f t="shared" si="85"/>
        <v>28</v>
      </c>
      <c r="F1846">
        <f t="shared" si="86"/>
        <v>2</v>
      </c>
      <c r="G1846">
        <f t="shared" si="87"/>
        <v>2025</v>
      </c>
      <c r="H1846">
        <f>VLOOKUP(Table7[[#This Row],[Customer_ID]],Table1[#All],3,FALSE)</f>
        <v>25</v>
      </c>
      <c r="I1846" t="str">
        <f>VLOOKUP(Table7[[#This Row],[Customer_ID]],Table1[#All],4,FALSE)</f>
        <v>Female</v>
      </c>
      <c r="J1846" t="str">
        <f>VLOOKUP(Table7[[#This Row],[Customer_ID]],Table1[#All],5,FALSE)</f>
        <v>New Logan</v>
      </c>
      <c r="K1846" t="str">
        <f>VLOOKUP(Table7[[#This Row],[Customer_ID]],Table1[#All],6,FALSE)</f>
        <v>Michigan</v>
      </c>
      <c r="L1846" t="str">
        <f>VLOOKUP(Table7[[#This Row],[Customer_ID]],Table1[#All],7,FALSE)</f>
        <v>USA</v>
      </c>
      <c r="M1846" t="str">
        <f>VLOOKUP(Table7[[#This Row],[Customer_ID]],Table1[#All],8,FALSE)</f>
        <v>Bronze</v>
      </c>
      <c r="N1846" t="s">
        <v>1634</v>
      </c>
      <c r="O1846" t="str">
        <f>VLOOKUP(Table7[[#This Row],[Product_ID]],Table4_2[#All],3,FALSE)</f>
        <v>Electronics</v>
      </c>
      <c r="P1846" t="str">
        <f>VLOOKUP(Table7[[#This Row],[Product_ID]],Table4_2[#All],4,FALSE)</f>
        <v>Computer</v>
      </c>
      <c r="Q1846">
        <f>VLOOKUP(Table7[[#This Row],[Product_ID]],Table4_2[#All],5,FALSE)</f>
        <v>253.33</v>
      </c>
      <c r="R1846">
        <f>VLOOKUP(Table7[[#This Row],[Product_ID]],Table4_2[#All],6,FALSE)</f>
        <v>266</v>
      </c>
      <c r="S1846" t="s">
        <v>1773</v>
      </c>
      <c r="T1846" t="str">
        <f>VLOOKUP(Table7[[#This Row],[Store_ID]],Table5[#All],2,FALSE)</f>
        <v>Gray Ltd</v>
      </c>
      <c r="U1846" t="str">
        <f>VLOOKUP(Table7[[#This Row],[Store_ID]],Table5[#All],3,FALSE)</f>
        <v>North</v>
      </c>
      <c r="V1846" t="str">
        <f>VLOOKUP(Table7[[#This Row],[Store_ID]],Table5[#All],4,FALSE)</f>
        <v>New Michaelchester</v>
      </c>
      <c r="W1846" t="str">
        <f>VLOOKUP(Table7[[#This Row],[Store_ID]],Table5[#All],5,FALSE)</f>
        <v>Outlet</v>
      </c>
      <c r="X1846">
        <v>2</v>
      </c>
      <c r="Y1846">
        <v>549.91999999999996</v>
      </c>
      <c r="Z1846">
        <v>0.28000000000000003</v>
      </c>
      <c r="AA1846" t="s">
        <v>1824</v>
      </c>
      <c r="AB1846">
        <v>791.88479999999993</v>
      </c>
    </row>
    <row r="1847" spans="1:28" x14ac:dyDescent="0.25">
      <c r="A1847" t="s">
        <v>3671</v>
      </c>
      <c r="B1847" s="2">
        <v>45364</v>
      </c>
      <c r="C1847" t="s">
        <v>390</v>
      </c>
      <c r="D1847" t="str">
        <f>VLOOKUP(Table7[[#This Row],[Customer_ID]],Table1[#All],2,FALSE)</f>
        <v>Julie Farmer</v>
      </c>
      <c r="E1847">
        <f t="shared" si="85"/>
        <v>13</v>
      </c>
      <c r="F1847">
        <f t="shared" si="86"/>
        <v>3</v>
      </c>
      <c r="G1847">
        <f t="shared" si="87"/>
        <v>2024</v>
      </c>
      <c r="H1847">
        <f>VLOOKUP(Table7[[#This Row],[Customer_ID]],Table1[#All],3,FALSE)</f>
        <v>18</v>
      </c>
      <c r="I1847" t="str">
        <f>VLOOKUP(Table7[[#This Row],[Customer_ID]],Table1[#All],4,FALSE)</f>
        <v>Female</v>
      </c>
      <c r="J1847" t="str">
        <f>VLOOKUP(Table7[[#This Row],[Customer_ID]],Table1[#All],5,FALSE)</f>
        <v>Rodriguezmouth</v>
      </c>
      <c r="K1847" t="str">
        <f>VLOOKUP(Table7[[#This Row],[Customer_ID]],Table1[#All],6,FALSE)</f>
        <v>Arizona</v>
      </c>
      <c r="L1847" t="str">
        <f>VLOOKUP(Table7[[#This Row],[Customer_ID]],Table1[#All],7,FALSE)</f>
        <v>USA</v>
      </c>
      <c r="M1847" t="str">
        <f>VLOOKUP(Table7[[#This Row],[Customer_ID]],Table1[#All],8,FALSE)</f>
        <v>Platinum</v>
      </c>
      <c r="N1847" t="s">
        <v>1582</v>
      </c>
      <c r="O1847" t="str">
        <f>VLOOKUP(Table7[[#This Row],[Product_ID]],Table4_2[#All],3,FALSE)</f>
        <v>Sports</v>
      </c>
      <c r="P1847" t="str">
        <f>VLOOKUP(Table7[[#This Row],[Product_ID]],Table4_2[#All],4,FALSE)</f>
        <v>Accessories</v>
      </c>
      <c r="Q1847">
        <f>VLOOKUP(Table7[[#This Row],[Product_ID]],Table4_2[#All],5,FALSE)</f>
        <v>144.53</v>
      </c>
      <c r="R1847">
        <f>VLOOKUP(Table7[[#This Row],[Product_ID]],Table4_2[#All],6,FALSE)</f>
        <v>367</v>
      </c>
      <c r="S1847" t="s">
        <v>1773</v>
      </c>
      <c r="T1847" t="str">
        <f>VLOOKUP(Table7[[#This Row],[Store_ID]],Table5[#All],2,FALSE)</f>
        <v>Gray Ltd</v>
      </c>
      <c r="U1847" t="str">
        <f>VLOOKUP(Table7[[#This Row],[Store_ID]],Table5[#All],3,FALSE)</f>
        <v>North</v>
      </c>
      <c r="V1847" t="str">
        <f>VLOOKUP(Table7[[#This Row],[Store_ID]],Table5[#All],4,FALSE)</f>
        <v>New Michaelchester</v>
      </c>
      <c r="W1847" t="str">
        <f>VLOOKUP(Table7[[#This Row],[Store_ID]],Table5[#All],5,FALSE)</f>
        <v>Outlet</v>
      </c>
      <c r="X1847">
        <v>4</v>
      </c>
      <c r="Y1847">
        <v>715.88</v>
      </c>
      <c r="Z1847">
        <v>0.19</v>
      </c>
      <c r="AA1847" t="s">
        <v>1826</v>
      </c>
      <c r="AB1847">
        <v>2319.4512</v>
      </c>
    </row>
    <row r="1848" spans="1:28" x14ac:dyDescent="0.25">
      <c r="A1848" t="s">
        <v>3672</v>
      </c>
      <c r="B1848" s="2">
        <v>45752</v>
      </c>
      <c r="C1848" t="s">
        <v>1160</v>
      </c>
      <c r="D1848" t="str">
        <f>VLOOKUP(Table7[[#This Row],[Customer_ID]],Table1[#All],2,FALSE)</f>
        <v>Michael Garner</v>
      </c>
      <c r="E1848">
        <f t="shared" si="85"/>
        <v>5</v>
      </c>
      <c r="F1848">
        <f t="shared" si="86"/>
        <v>4</v>
      </c>
      <c r="G1848">
        <f t="shared" si="87"/>
        <v>2025</v>
      </c>
      <c r="H1848">
        <f>VLOOKUP(Table7[[#This Row],[Customer_ID]],Table1[#All],3,FALSE)</f>
        <v>21</v>
      </c>
      <c r="I1848" t="str">
        <f>VLOOKUP(Table7[[#This Row],[Customer_ID]],Table1[#All],4,FALSE)</f>
        <v>Female</v>
      </c>
      <c r="J1848" t="str">
        <f>VLOOKUP(Table7[[#This Row],[Customer_ID]],Table1[#All],5,FALSE)</f>
        <v>Port Crystal</v>
      </c>
      <c r="K1848" t="str">
        <f>VLOOKUP(Table7[[#This Row],[Customer_ID]],Table1[#All],6,FALSE)</f>
        <v>New Hampshire</v>
      </c>
      <c r="L1848" t="str">
        <f>VLOOKUP(Table7[[#This Row],[Customer_ID]],Table1[#All],7,FALSE)</f>
        <v>USA</v>
      </c>
      <c r="M1848" t="str">
        <f>VLOOKUP(Table7[[#This Row],[Customer_ID]],Table1[#All],8,FALSE)</f>
        <v>Platinum</v>
      </c>
      <c r="N1848" t="s">
        <v>1549</v>
      </c>
      <c r="O1848" t="str">
        <f>VLOOKUP(Table7[[#This Row],[Product_ID]],Table4_2[#All],3,FALSE)</f>
        <v>Clothing</v>
      </c>
      <c r="P1848" t="str">
        <f>VLOOKUP(Table7[[#This Row],[Product_ID]],Table4_2[#All],4,FALSE)</f>
        <v>Outerwear</v>
      </c>
      <c r="Q1848">
        <f>VLOOKUP(Table7[[#This Row],[Product_ID]],Table4_2[#All],5,FALSE)</f>
        <v>265.73266666666666</v>
      </c>
      <c r="R1848">
        <f>VLOOKUP(Table7[[#This Row],[Product_ID]],Table4_2[#All],6,FALSE)</f>
        <v>352</v>
      </c>
      <c r="S1848" t="s">
        <v>1782</v>
      </c>
      <c r="T1848" t="str">
        <f>VLOOKUP(Table7[[#This Row],[Store_ID]],Table5[#All],2,FALSE)</f>
        <v>Bean, Jones and Park</v>
      </c>
      <c r="U1848" t="str">
        <f>VLOOKUP(Table7[[#This Row],[Store_ID]],Table5[#All],3,FALSE)</f>
        <v>West</v>
      </c>
      <c r="V1848" t="str">
        <f>VLOOKUP(Table7[[#This Row],[Store_ID]],Table5[#All],4,FALSE)</f>
        <v>Thompsonborough</v>
      </c>
      <c r="W1848" t="str">
        <f>VLOOKUP(Table7[[#This Row],[Store_ID]],Table5[#All],5,FALSE)</f>
        <v>Online</v>
      </c>
      <c r="X1848">
        <v>3</v>
      </c>
      <c r="Y1848">
        <v>591.9</v>
      </c>
      <c r="Z1848">
        <v>0.27</v>
      </c>
      <c r="AA1848" t="s">
        <v>1824</v>
      </c>
      <c r="AB1848">
        <v>1296.261</v>
      </c>
    </row>
    <row r="1849" spans="1:28" x14ac:dyDescent="0.25">
      <c r="A1849" t="s">
        <v>3673</v>
      </c>
      <c r="B1849" s="2">
        <v>45883</v>
      </c>
      <c r="C1849" t="s">
        <v>1172</v>
      </c>
      <c r="D1849" t="str">
        <f>VLOOKUP(Table7[[#This Row],[Customer_ID]],Table1[#All],2,FALSE)</f>
        <v>Joshua Bell</v>
      </c>
      <c r="E1849">
        <f t="shared" si="85"/>
        <v>14</v>
      </c>
      <c r="F1849">
        <f t="shared" si="86"/>
        <v>8</v>
      </c>
      <c r="G1849">
        <f t="shared" si="87"/>
        <v>2025</v>
      </c>
      <c r="H1849">
        <f>VLOOKUP(Table7[[#This Row],[Customer_ID]],Table1[#All],3,FALSE)</f>
        <v>26</v>
      </c>
      <c r="I1849" t="str">
        <f>VLOOKUP(Table7[[#This Row],[Customer_ID]],Table1[#All],4,FALSE)</f>
        <v>Male</v>
      </c>
      <c r="J1849" t="str">
        <f>VLOOKUP(Table7[[#This Row],[Customer_ID]],Table1[#All],5,FALSE)</f>
        <v>Port Richardshire</v>
      </c>
      <c r="K1849" t="str">
        <f>VLOOKUP(Table7[[#This Row],[Customer_ID]],Table1[#All],6,FALSE)</f>
        <v>Minnesota</v>
      </c>
      <c r="L1849" t="str">
        <f>VLOOKUP(Table7[[#This Row],[Customer_ID]],Table1[#All],7,FALSE)</f>
        <v>USA</v>
      </c>
      <c r="M1849" t="str">
        <f>VLOOKUP(Table7[[#This Row],[Customer_ID]],Table1[#All],8,FALSE)</f>
        <v>Platinum</v>
      </c>
      <c r="N1849" t="s">
        <v>1592</v>
      </c>
      <c r="O1849" t="str">
        <f>VLOOKUP(Table7[[#This Row],[Product_ID]],Table4_2[#All],3,FALSE)</f>
        <v>Sports</v>
      </c>
      <c r="P1849" t="str">
        <f>VLOOKUP(Table7[[#This Row],[Product_ID]],Table4_2[#All],4,FALSE)</f>
        <v>Equipment</v>
      </c>
      <c r="Q1849">
        <f>VLOOKUP(Table7[[#This Row],[Product_ID]],Table4_2[#All],5,FALSE)</f>
        <v>484.62</v>
      </c>
      <c r="R1849">
        <f>VLOOKUP(Table7[[#This Row],[Product_ID]],Table4_2[#All],6,FALSE)</f>
        <v>432</v>
      </c>
      <c r="S1849" t="s">
        <v>1789</v>
      </c>
      <c r="T1849" t="str">
        <f>VLOOKUP(Table7[[#This Row],[Store_ID]],Table5[#All],2,FALSE)</f>
        <v>Hill, Wagner and Ballard</v>
      </c>
      <c r="U1849" t="str">
        <f>VLOOKUP(Table7[[#This Row],[Store_ID]],Table5[#All],3,FALSE)</f>
        <v>East</v>
      </c>
      <c r="V1849" t="str">
        <f>VLOOKUP(Table7[[#This Row],[Store_ID]],Table5[#All],4,FALSE)</f>
        <v>East Davidville</v>
      </c>
      <c r="W1849" t="str">
        <f>VLOOKUP(Table7[[#This Row],[Store_ID]],Table5[#All],5,FALSE)</f>
        <v>Online</v>
      </c>
      <c r="X1849">
        <v>2</v>
      </c>
      <c r="Y1849">
        <v>523.14</v>
      </c>
      <c r="Z1849">
        <v>0.13</v>
      </c>
      <c r="AA1849" t="s">
        <v>1826</v>
      </c>
      <c r="AB1849">
        <v>910.2636</v>
      </c>
    </row>
    <row r="1850" spans="1:28" x14ac:dyDescent="0.25">
      <c r="A1850" t="s">
        <v>3674</v>
      </c>
      <c r="B1850" s="2">
        <v>45477</v>
      </c>
      <c r="C1850" t="s">
        <v>730</v>
      </c>
      <c r="D1850" t="str">
        <f>VLOOKUP(Table7[[#This Row],[Customer_ID]],Table1[#All],2,FALSE)</f>
        <v>Alexis Castaneda</v>
      </c>
      <c r="E1850">
        <f t="shared" si="85"/>
        <v>4</v>
      </c>
      <c r="F1850">
        <f t="shared" si="86"/>
        <v>7</v>
      </c>
      <c r="G1850">
        <f t="shared" si="87"/>
        <v>2024</v>
      </c>
      <c r="H1850">
        <f>VLOOKUP(Table7[[#This Row],[Customer_ID]],Table1[#All],3,FALSE)</f>
        <v>54</v>
      </c>
      <c r="I1850" t="str">
        <f>VLOOKUP(Table7[[#This Row],[Customer_ID]],Table1[#All],4,FALSE)</f>
        <v>Male</v>
      </c>
      <c r="J1850" t="str">
        <f>VLOOKUP(Table7[[#This Row],[Customer_ID]],Table1[#All],5,FALSE)</f>
        <v>Morrisbury</v>
      </c>
      <c r="K1850" t="str">
        <f>VLOOKUP(Table7[[#This Row],[Customer_ID]],Table1[#All],6,FALSE)</f>
        <v>Alaska</v>
      </c>
      <c r="L1850" t="str">
        <f>VLOOKUP(Table7[[#This Row],[Customer_ID]],Table1[#All],7,FALSE)</f>
        <v>USA</v>
      </c>
      <c r="M1850" t="str">
        <f>VLOOKUP(Table7[[#This Row],[Customer_ID]],Table1[#All],8,FALSE)</f>
        <v>Gold</v>
      </c>
      <c r="N1850" t="s">
        <v>1686</v>
      </c>
      <c r="O1850" t="str">
        <f>VLOOKUP(Table7[[#This Row],[Product_ID]],Table4_2[#All],3,FALSE)</f>
        <v>Clothing</v>
      </c>
      <c r="P1850" t="str">
        <f>VLOOKUP(Table7[[#This Row],[Product_ID]],Table4_2[#All],4,FALSE)</f>
        <v>Bottoms</v>
      </c>
      <c r="Q1850">
        <f>VLOOKUP(Table7[[#This Row],[Product_ID]],Table4_2[#All],5,FALSE)</f>
        <v>218.22</v>
      </c>
      <c r="R1850">
        <f>VLOOKUP(Table7[[#This Row],[Product_ID]],Table4_2[#All],6,FALSE)</f>
        <v>224</v>
      </c>
      <c r="S1850" t="s">
        <v>1799</v>
      </c>
      <c r="T1850" t="str">
        <f>VLOOKUP(Table7[[#This Row],[Store_ID]],Table5[#All],2,FALSE)</f>
        <v>Mcdonald Inc</v>
      </c>
      <c r="U1850" t="str">
        <f>VLOOKUP(Table7[[#This Row],[Store_ID]],Table5[#All],3,FALSE)</f>
        <v>South</v>
      </c>
      <c r="V1850" t="str">
        <f>VLOOKUP(Table7[[#This Row],[Store_ID]],Table5[#All],4,FALSE)</f>
        <v>Christopherland</v>
      </c>
      <c r="W1850" t="str">
        <f>VLOOKUP(Table7[[#This Row],[Store_ID]],Table5[#All],5,FALSE)</f>
        <v>Outlet</v>
      </c>
      <c r="X1850">
        <v>2</v>
      </c>
      <c r="Y1850">
        <v>478.62</v>
      </c>
      <c r="Z1850">
        <v>0.17</v>
      </c>
      <c r="AA1850" t="s">
        <v>1829</v>
      </c>
      <c r="AB1850">
        <v>794.50919999999996</v>
      </c>
    </row>
    <row r="1851" spans="1:28" x14ac:dyDescent="0.25">
      <c r="A1851" t="s">
        <v>3675</v>
      </c>
      <c r="B1851" s="2">
        <v>45556</v>
      </c>
      <c r="C1851" t="s">
        <v>945</v>
      </c>
      <c r="D1851" t="str">
        <f>VLOOKUP(Table7[[#This Row],[Customer_ID]],Table1[#All],2,FALSE)</f>
        <v>Stephanie Jacobs</v>
      </c>
      <c r="E1851">
        <f t="shared" si="85"/>
        <v>21</v>
      </c>
      <c r="F1851">
        <f t="shared" si="86"/>
        <v>9</v>
      </c>
      <c r="G1851">
        <f t="shared" si="87"/>
        <v>2024</v>
      </c>
      <c r="H1851">
        <f>VLOOKUP(Table7[[#This Row],[Customer_ID]],Table1[#All],3,FALSE)</f>
        <v>48</v>
      </c>
      <c r="I1851" t="str">
        <f>VLOOKUP(Table7[[#This Row],[Customer_ID]],Table1[#All],4,FALSE)</f>
        <v>Female</v>
      </c>
      <c r="J1851" t="str">
        <f>VLOOKUP(Table7[[#This Row],[Customer_ID]],Table1[#All],5,FALSE)</f>
        <v>West Robinmouth</v>
      </c>
      <c r="K1851" t="str">
        <f>VLOOKUP(Table7[[#This Row],[Customer_ID]],Table1[#All],6,FALSE)</f>
        <v>Louisiana</v>
      </c>
      <c r="L1851" t="str">
        <f>VLOOKUP(Table7[[#This Row],[Customer_ID]],Table1[#All],7,FALSE)</f>
        <v>USA</v>
      </c>
      <c r="M1851" t="str">
        <f>VLOOKUP(Table7[[#This Row],[Customer_ID]],Table1[#All],8,FALSE)</f>
        <v>Platinum</v>
      </c>
      <c r="N1851" t="s">
        <v>1712</v>
      </c>
      <c r="O1851" t="str">
        <f>VLOOKUP(Table7[[#This Row],[Product_ID]],Table4_2[#All],3,FALSE)</f>
        <v>Sports</v>
      </c>
      <c r="P1851" t="str">
        <f>VLOOKUP(Table7[[#This Row],[Product_ID]],Table4_2[#All],4,FALSE)</f>
        <v>Fitness</v>
      </c>
      <c r="Q1851">
        <f>VLOOKUP(Table7[[#This Row],[Product_ID]],Table4_2[#All],5,FALSE)</f>
        <v>152.91999999999999</v>
      </c>
      <c r="R1851">
        <f>VLOOKUP(Table7[[#This Row],[Product_ID]],Table4_2[#All],6,FALSE)</f>
        <v>281</v>
      </c>
      <c r="S1851" t="s">
        <v>1757</v>
      </c>
      <c r="T1851" t="str">
        <f>VLOOKUP(Table7[[#This Row],[Store_ID]],Table5[#All],2,FALSE)</f>
        <v>Martinez, Adkins and Johnson</v>
      </c>
      <c r="U1851" t="str">
        <f>VLOOKUP(Table7[[#This Row],[Store_ID]],Table5[#All],3,FALSE)</f>
        <v>North</v>
      </c>
      <c r="V1851" t="str">
        <f>VLOOKUP(Table7[[#This Row],[Store_ID]],Table5[#All],4,FALSE)</f>
        <v>Danielmouth</v>
      </c>
      <c r="W1851" t="str">
        <f>VLOOKUP(Table7[[#This Row],[Store_ID]],Table5[#All],5,FALSE)</f>
        <v>Flagship</v>
      </c>
      <c r="X1851">
        <v>4</v>
      </c>
      <c r="Y1851">
        <v>740.5</v>
      </c>
      <c r="Z1851">
        <v>0.17</v>
      </c>
      <c r="AA1851" t="s">
        <v>1826</v>
      </c>
      <c r="AB1851">
        <v>2458.46</v>
      </c>
    </row>
    <row r="1852" spans="1:28" x14ac:dyDescent="0.25">
      <c r="A1852" t="s">
        <v>3676</v>
      </c>
      <c r="B1852" s="2">
        <v>45465</v>
      </c>
      <c r="C1852" t="s">
        <v>393</v>
      </c>
      <c r="D1852" t="str">
        <f>VLOOKUP(Table7[[#This Row],[Customer_ID]],Table1[#All],2,FALSE)</f>
        <v>David Cole</v>
      </c>
      <c r="E1852">
        <f t="shared" si="85"/>
        <v>22</v>
      </c>
      <c r="F1852">
        <f t="shared" si="86"/>
        <v>6</v>
      </c>
      <c r="G1852">
        <f t="shared" si="87"/>
        <v>2024</v>
      </c>
      <c r="H1852">
        <f>VLOOKUP(Table7[[#This Row],[Customer_ID]],Table1[#All],3,FALSE)</f>
        <v>27</v>
      </c>
      <c r="I1852" t="str">
        <f>VLOOKUP(Table7[[#This Row],[Customer_ID]],Table1[#All],4,FALSE)</f>
        <v>Female</v>
      </c>
      <c r="J1852" t="str">
        <f>VLOOKUP(Table7[[#This Row],[Customer_ID]],Table1[#All],5,FALSE)</f>
        <v>Lake Michael</v>
      </c>
      <c r="K1852" t="str">
        <f>VLOOKUP(Table7[[#This Row],[Customer_ID]],Table1[#All],6,FALSE)</f>
        <v>Michigan</v>
      </c>
      <c r="L1852" t="str">
        <f>VLOOKUP(Table7[[#This Row],[Customer_ID]],Table1[#All],7,FALSE)</f>
        <v>USA</v>
      </c>
      <c r="M1852" t="str">
        <f>VLOOKUP(Table7[[#This Row],[Customer_ID]],Table1[#All],8,FALSE)</f>
        <v>Silver</v>
      </c>
      <c r="N1852" t="s">
        <v>1640</v>
      </c>
      <c r="O1852" t="str">
        <f>VLOOKUP(Table7[[#This Row],[Product_ID]],Table4_2[#All],3,FALSE)</f>
        <v>Clothing</v>
      </c>
      <c r="P1852" t="str">
        <f>VLOOKUP(Table7[[#This Row],[Product_ID]],Table4_2[#All],4,FALSE)</f>
        <v>Outerwear</v>
      </c>
      <c r="Q1852">
        <f>VLOOKUP(Table7[[#This Row],[Product_ID]],Table4_2[#All],5,FALSE)</f>
        <v>167.34</v>
      </c>
      <c r="R1852">
        <f>VLOOKUP(Table7[[#This Row],[Product_ID]],Table4_2[#All],6,FALSE)</f>
        <v>296</v>
      </c>
      <c r="S1852" t="s">
        <v>1761</v>
      </c>
      <c r="T1852" t="str">
        <f>VLOOKUP(Table7[[#This Row],[Store_ID]],Table5[#All],2,FALSE)</f>
        <v>Black-Horn</v>
      </c>
      <c r="U1852" t="str">
        <f>VLOOKUP(Table7[[#This Row],[Store_ID]],Table5[#All],3,FALSE)</f>
        <v>South</v>
      </c>
      <c r="V1852" t="str">
        <f>VLOOKUP(Table7[[#This Row],[Store_ID]],Table5[#All],4,FALSE)</f>
        <v>North Nancyview</v>
      </c>
      <c r="W1852" t="str">
        <f>VLOOKUP(Table7[[#This Row],[Store_ID]],Table5[#All],5,FALSE)</f>
        <v>Outlet</v>
      </c>
      <c r="X1852">
        <v>1</v>
      </c>
      <c r="Y1852">
        <v>780.24</v>
      </c>
      <c r="Z1852">
        <v>0.04</v>
      </c>
      <c r="AA1852" t="s">
        <v>1829</v>
      </c>
      <c r="AB1852">
        <v>749.03039999999999</v>
      </c>
    </row>
    <row r="1853" spans="1:28" x14ac:dyDescent="0.25">
      <c r="A1853" t="s">
        <v>3677</v>
      </c>
      <c r="B1853" s="2">
        <v>45552</v>
      </c>
      <c r="C1853" t="s">
        <v>378</v>
      </c>
      <c r="D1853" t="str">
        <f>VLOOKUP(Table7[[#This Row],[Customer_ID]],Table1[#All],2,FALSE)</f>
        <v>Erica Carney</v>
      </c>
      <c r="E1853">
        <f t="shared" si="85"/>
        <v>17</v>
      </c>
      <c r="F1853">
        <f t="shared" si="86"/>
        <v>9</v>
      </c>
      <c r="G1853">
        <f t="shared" si="87"/>
        <v>2024</v>
      </c>
      <c r="H1853">
        <f>VLOOKUP(Table7[[#This Row],[Customer_ID]],Table1[#All],3,FALSE)</f>
        <v>62</v>
      </c>
      <c r="I1853" t="str">
        <f>VLOOKUP(Table7[[#This Row],[Customer_ID]],Table1[#All],4,FALSE)</f>
        <v>Female</v>
      </c>
      <c r="J1853" t="str">
        <f>VLOOKUP(Table7[[#This Row],[Customer_ID]],Table1[#All],5,FALSE)</f>
        <v>North Justin</v>
      </c>
      <c r="K1853" t="str">
        <f>VLOOKUP(Table7[[#This Row],[Customer_ID]],Table1[#All],6,FALSE)</f>
        <v>North Dakota</v>
      </c>
      <c r="L1853" t="str">
        <f>VLOOKUP(Table7[[#This Row],[Customer_ID]],Table1[#All],7,FALSE)</f>
        <v>USA</v>
      </c>
      <c r="M1853" t="str">
        <f>VLOOKUP(Table7[[#This Row],[Customer_ID]],Table1[#All],8,FALSE)</f>
        <v>Platinum</v>
      </c>
      <c r="N1853" t="s">
        <v>1688</v>
      </c>
      <c r="O1853" t="str">
        <f>VLOOKUP(Table7[[#This Row],[Product_ID]],Table4_2[#All],3,FALSE)</f>
        <v>Home</v>
      </c>
      <c r="P1853" t="str">
        <f>VLOOKUP(Table7[[#This Row],[Product_ID]],Table4_2[#All],4,FALSE)</f>
        <v>Storage</v>
      </c>
      <c r="Q1853">
        <f>VLOOKUP(Table7[[#This Row],[Product_ID]],Table4_2[#All],5,FALSE)</f>
        <v>138.05000000000001</v>
      </c>
      <c r="R1853">
        <f>VLOOKUP(Table7[[#This Row],[Product_ID]],Table4_2[#All],6,FALSE)</f>
        <v>89</v>
      </c>
      <c r="S1853" t="s">
        <v>1804</v>
      </c>
      <c r="T1853" t="str">
        <f>VLOOKUP(Table7[[#This Row],[Store_ID]],Table5[#All],2,FALSE)</f>
        <v>Frederick-Wright</v>
      </c>
      <c r="U1853" t="str">
        <f>VLOOKUP(Table7[[#This Row],[Store_ID]],Table5[#All],3,FALSE)</f>
        <v>West</v>
      </c>
      <c r="V1853" t="str">
        <f>VLOOKUP(Table7[[#This Row],[Store_ID]],Table5[#All],4,FALSE)</f>
        <v>New Jimmymouth</v>
      </c>
      <c r="W1853" t="str">
        <f>VLOOKUP(Table7[[#This Row],[Store_ID]],Table5[#All],5,FALSE)</f>
        <v>Flagship</v>
      </c>
      <c r="X1853">
        <v>4</v>
      </c>
      <c r="Y1853">
        <v>579.24</v>
      </c>
      <c r="Z1853">
        <v>0.04</v>
      </c>
      <c r="AA1853" t="s">
        <v>1829</v>
      </c>
      <c r="AB1853">
        <v>2224.2815999999998</v>
      </c>
    </row>
    <row r="1854" spans="1:28" x14ac:dyDescent="0.25">
      <c r="A1854" t="s">
        <v>3678</v>
      </c>
      <c r="B1854" s="2">
        <v>45635</v>
      </c>
      <c r="C1854" t="s">
        <v>1160</v>
      </c>
      <c r="D1854" t="str">
        <f>VLOOKUP(Table7[[#This Row],[Customer_ID]],Table1[#All],2,FALSE)</f>
        <v>Michael Garner</v>
      </c>
      <c r="E1854">
        <f t="shared" si="85"/>
        <v>9</v>
      </c>
      <c r="F1854">
        <f t="shared" si="86"/>
        <v>12</v>
      </c>
      <c r="G1854">
        <f t="shared" si="87"/>
        <v>2024</v>
      </c>
      <c r="H1854">
        <f>VLOOKUP(Table7[[#This Row],[Customer_ID]],Table1[#All],3,FALSE)</f>
        <v>21</v>
      </c>
      <c r="I1854" t="str">
        <f>VLOOKUP(Table7[[#This Row],[Customer_ID]],Table1[#All],4,FALSE)</f>
        <v>Female</v>
      </c>
      <c r="J1854" t="str">
        <f>VLOOKUP(Table7[[#This Row],[Customer_ID]],Table1[#All],5,FALSE)</f>
        <v>Port Crystal</v>
      </c>
      <c r="K1854" t="str">
        <f>VLOOKUP(Table7[[#This Row],[Customer_ID]],Table1[#All],6,FALSE)</f>
        <v>New Hampshire</v>
      </c>
      <c r="L1854" t="str">
        <f>VLOOKUP(Table7[[#This Row],[Customer_ID]],Table1[#All],7,FALSE)</f>
        <v>USA</v>
      </c>
      <c r="M1854" t="str">
        <f>VLOOKUP(Table7[[#This Row],[Customer_ID]],Table1[#All],8,FALSE)</f>
        <v>Platinum</v>
      </c>
      <c r="N1854" t="s">
        <v>1546</v>
      </c>
      <c r="O1854" t="str">
        <f>VLOOKUP(Table7[[#This Row],[Product_ID]],Table4_2[#All],3,FALSE)</f>
        <v>Clothing</v>
      </c>
      <c r="P1854" t="str">
        <f>VLOOKUP(Table7[[#This Row],[Product_ID]],Table4_2[#All],4,FALSE)</f>
        <v>Tops</v>
      </c>
      <c r="Q1854">
        <f>VLOOKUP(Table7[[#This Row],[Product_ID]],Table4_2[#All],5,FALSE)</f>
        <v>342.56</v>
      </c>
      <c r="R1854">
        <f>VLOOKUP(Table7[[#This Row],[Product_ID]],Table4_2[#All],6,FALSE)</f>
        <v>181</v>
      </c>
      <c r="S1854" t="s">
        <v>1761</v>
      </c>
      <c r="T1854" t="str">
        <f>VLOOKUP(Table7[[#This Row],[Store_ID]],Table5[#All],2,FALSE)</f>
        <v>Black-Horn</v>
      </c>
      <c r="U1854" t="str">
        <f>VLOOKUP(Table7[[#This Row],[Store_ID]],Table5[#All],3,FALSE)</f>
        <v>South</v>
      </c>
      <c r="V1854" t="str">
        <f>VLOOKUP(Table7[[#This Row],[Store_ID]],Table5[#All],4,FALSE)</f>
        <v>North Nancyview</v>
      </c>
      <c r="W1854" t="str">
        <f>VLOOKUP(Table7[[#This Row],[Store_ID]],Table5[#All],5,FALSE)</f>
        <v>Outlet</v>
      </c>
      <c r="X1854">
        <v>3</v>
      </c>
      <c r="Y1854">
        <v>268.95</v>
      </c>
      <c r="Z1854">
        <v>0.04</v>
      </c>
      <c r="AA1854" t="s">
        <v>1826</v>
      </c>
      <c r="AB1854">
        <v>774.57599999999991</v>
      </c>
    </row>
    <row r="1855" spans="1:28" x14ac:dyDescent="0.25">
      <c r="A1855" t="s">
        <v>3679</v>
      </c>
      <c r="B1855" s="2">
        <v>45740</v>
      </c>
      <c r="C1855" t="s">
        <v>963</v>
      </c>
      <c r="D1855" t="str">
        <f>VLOOKUP(Table7[[#This Row],[Customer_ID]],Table1[#All],2,FALSE)</f>
        <v>Roberta Green</v>
      </c>
      <c r="E1855">
        <f t="shared" si="85"/>
        <v>24</v>
      </c>
      <c r="F1855">
        <f t="shared" si="86"/>
        <v>3</v>
      </c>
      <c r="G1855">
        <f t="shared" si="87"/>
        <v>2025</v>
      </c>
      <c r="H1855">
        <f>VLOOKUP(Table7[[#This Row],[Customer_ID]],Table1[#All],3,FALSE)</f>
        <v>64</v>
      </c>
      <c r="I1855" t="str">
        <f>VLOOKUP(Table7[[#This Row],[Customer_ID]],Table1[#All],4,FALSE)</f>
        <v>Male</v>
      </c>
      <c r="J1855" t="str">
        <f>VLOOKUP(Table7[[#This Row],[Customer_ID]],Table1[#All],5,FALSE)</f>
        <v>West Joseph</v>
      </c>
      <c r="K1855" t="str">
        <f>VLOOKUP(Table7[[#This Row],[Customer_ID]],Table1[#All],6,FALSE)</f>
        <v>Washington</v>
      </c>
      <c r="L1855" t="str">
        <f>VLOOKUP(Table7[[#This Row],[Customer_ID]],Table1[#All],7,FALSE)</f>
        <v>USA</v>
      </c>
      <c r="M1855" t="str">
        <f>VLOOKUP(Table7[[#This Row],[Customer_ID]],Table1[#All],8,FALSE)</f>
        <v>Platinum</v>
      </c>
      <c r="N1855" t="s">
        <v>1555</v>
      </c>
      <c r="O1855" t="str">
        <f>VLOOKUP(Table7[[#This Row],[Product_ID]],Table4_2[#All],3,FALSE)</f>
        <v>Clothing</v>
      </c>
      <c r="P1855" t="str">
        <f>VLOOKUP(Table7[[#This Row],[Product_ID]],Table4_2[#All],4,FALSE)</f>
        <v>Accessories</v>
      </c>
      <c r="Q1855">
        <f>VLOOKUP(Table7[[#This Row],[Product_ID]],Table4_2[#All],5,FALSE)</f>
        <v>261</v>
      </c>
      <c r="R1855">
        <f>VLOOKUP(Table7[[#This Row],[Product_ID]],Table4_2[#All],6,FALSE)</f>
        <v>59</v>
      </c>
      <c r="S1855" t="s">
        <v>1769</v>
      </c>
      <c r="T1855" t="str">
        <f>VLOOKUP(Table7[[#This Row],[Store_ID]],Table5[#All],2,FALSE)</f>
        <v>Alexander Group</v>
      </c>
      <c r="U1855" t="str">
        <f>VLOOKUP(Table7[[#This Row],[Store_ID]],Table5[#All],3,FALSE)</f>
        <v>South</v>
      </c>
      <c r="V1855" t="str">
        <f>VLOOKUP(Table7[[#This Row],[Store_ID]],Table5[#All],4,FALSE)</f>
        <v>Port Sharon</v>
      </c>
      <c r="W1855" t="str">
        <f>VLOOKUP(Table7[[#This Row],[Store_ID]],Table5[#All],5,FALSE)</f>
        <v>Online</v>
      </c>
      <c r="X1855">
        <v>1</v>
      </c>
      <c r="Y1855">
        <v>47.47</v>
      </c>
      <c r="Z1855">
        <v>0.28000000000000003</v>
      </c>
      <c r="AA1855" t="s">
        <v>1824</v>
      </c>
      <c r="AB1855">
        <v>34.178400000000003</v>
      </c>
    </row>
    <row r="1856" spans="1:28" x14ac:dyDescent="0.25">
      <c r="A1856" t="s">
        <v>3680</v>
      </c>
      <c r="B1856" s="2">
        <v>45796</v>
      </c>
      <c r="C1856" t="s">
        <v>821</v>
      </c>
      <c r="D1856" t="str">
        <f>VLOOKUP(Table7[[#This Row],[Customer_ID]],Table1[#All],2,FALSE)</f>
        <v>Christopher David</v>
      </c>
      <c r="E1856">
        <f t="shared" si="85"/>
        <v>19</v>
      </c>
      <c r="F1856">
        <f t="shared" si="86"/>
        <v>5</v>
      </c>
      <c r="G1856">
        <f t="shared" si="87"/>
        <v>2025</v>
      </c>
      <c r="H1856">
        <f>VLOOKUP(Table7[[#This Row],[Customer_ID]],Table1[#All],3,FALSE)</f>
        <v>42</v>
      </c>
      <c r="I1856" t="str">
        <f>VLOOKUP(Table7[[#This Row],[Customer_ID]],Table1[#All],4,FALSE)</f>
        <v>Male</v>
      </c>
      <c r="J1856" t="str">
        <f>VLOOKUP(Table7[[#This Row],[Customer_ID]],Table1[#All],5,FALSE)</f>
        <v>Karenmouth</v>
      </c>
      <c r="K1856" t="str">
        <f>VLOOKUP(Table7[[#This Row],[Customer_ID]],Table1[#All],6,FALSE)</f>
        <v>Massachusetts</v>
      </c>
      <c r="L1856" t="str">
        <f>VLOOKUP(Table7[[#This Row],[Customer_ID]],Table1[#All],7,FALSE)</f>
        <v>USA</v>
      </c>
      <c r="M1856" t="str">
        <f>VLOOKUP(Table7[[#This Row],[Customer_ID]],Table1[#All],8,FALSE)</f>
        <v>Silver</v>
      </c>
      <c r="N1856" t="s">
        <v>1614</v>
      </c>
      <c r="O1856" t="str">
        <f>VLOOKUP(Table7[[#This Row],[Product_ID]],Table4_2[#All],3,FALSE)</f>
        <v>Home</v>
      </c>
      <c r="P1856" t="str">
        <f>VLOOKUP(Table7[[#This Row],[Product_ID]],Table4_2[#All],4,FALSE)</f>
        <v>Decor</v>
      </c>
      <c r="Q1856">
        <f>VLOOKUP(Table7[[#This Row],[Product_ID]],Table4_2[#All],5,FALSE)</f>
        <v>179.77</v>
      </c>
      <c r="R1856">
        <f>VLOOKUP(Table7[[#This Row],[Product_ID]],Table4_2[#All],6,FALSE)</f>
        <v>305</v>
      </c>
      <c r="S1856" t="s">
        <v>1807</v>
      </c>
      <c r="T1856" t="str">
        <f>VLOOKUP(Table7[[#This Row],[Store_ID]],Table5[#All],2,FALSE)</f>
        <v>Holloway Ltd</v>
      </c>
      <c r="U1856" t="str">
        <f>VLOOKUP(Table7[[#This Row],[Store_ID]],Table5[#All],3,FALSE)</f>
        <v>North</v>
      </c>
      <c r="V1856" t="str">
        <f>VLOOKUP(Table7[[#This Row],[Store_ID]],Table5[#All],4,FALSE)</f>
        <v>Bensonhaven</v>
      </c>
      <c r="W1856" t="str">
        <f>VLOOKUP(Table7[[#This Row],[Store_ID]],Table5[#All],5,FALSE)</f>
        <v>Flagship</v>
      </c>
      <c r="X1856">
        <v>3</v>
      </c>
      <c r="Y1856">
        <v>858.81</v>
      </c>
      <c r="Z1856">
        <v>7.0000000000000007E-2</v>
      </c>
      <c r="AA1856" t="s">
        <v>1824</v>
      </c>
      <c r="AB1856">
        <v>2396.0799000000002</v>
      </c>
    </row>
    <row r="1857" spans="1:28" x14ac:dyDescent="0.25">
      <c r="A1857" t="s">
        <v>3681</v>
      </c>
      <c r="B1857" s="2">
        <v>45710</v>
      </c>
      <c r="C1857" t="s">
        <v>978</v>
      </c>
      <c r="D1857" t="str">
        <f>VLOOKUP(Table7[[#This Row],[Customer_ID]],Table1[#All],2,FALSE)</f>
        <v>Kara Dodson</v>
      </c>
      <c r="E1857">
        <f t="shared" si="85"/>
        <v>22</v>
      </c>
      <c r="F1857">
        <f t="shared" si="86"/>
        <v>2</v>
      </c>
      <c r="G1857">
        <f t="shared" si="87"/>
        <v>2025</v>
      </c>
      <c r="H1857">
        <f>VLOOKUP(Table7[[#This Row],[Customer_ID]],Table1[#All],3,FALSE)</f>
        <v>20</v>
      </c>
      <c r="I1857" t="str">
        <f>VLOOKUP(Table7[[#This Row],[Customer_ID]],Table1[#All],4,FALSE)</f>
        <v>Male</v>
      </c>
      <c r="J1857" t="str">
        <f>VLOOKUP(Table7[[#This Row],[Customer_ID]],Table1[#All],5,FALSE)</f>
        <v>Joelside</v>
      </c>
      <c r="K1857" t="str">
        <f>VLOOKUP(Table7[[#This Row],[Customer_ID]],Table1[#All],6,FALSE)</f>
        <v>Vermont</v>
      </c>
      <c r="L1857" t="str">
        <f>VLOOKUP(Table7[[#This Row],[Customer_ID]],Table1[#All],7,FALSE)</f>
        <v>USA</v>
      </c>
      <c r="M1857" t="str">
        <f>VLOOKUP(Table7[[#This Row],[Customer_ID]],Table1[#All],8,FALSE)</f>
        <v>Silver</v>
      </c>
      <c r="N1857" t="s">
        <v>1586</v>
      </c>
      <c r="O1857" t="str">
        <f>VLOOKUP(Table7[[#This Row],[Product_ID]],Table4_2[#All],3,FALSE)</f>
        <v>Sports</v>
      </c>
      <c r="P1857" t="str">
        <f>VLOOKUP(Table7[[#This Row],[Product_ID]],Table4_2[#All],4,FALSE)</f>
        <v>Equipment</v>
      </c>
      <c r="Q1857">
        <f>VLOOKUP(Table7[[#This Row],[Product_ID]],Table4_2[#All],5,FALSE)</f>
        <v>21.34</v>
      </c>
      <c r="R1857">
        <f>VLOOKUP(Table7[[#This Row],[Product_ID]],Table4_2[#All],6,FALSE)</f>
        <v>65</v>
      </c>
      <c r="S1857" t="s">
        <v>1789</v>
      </c>
      <c r="T1857" t="str">
        <f>VLOOKUP(Table7[[#This Row],[Store_ID]],Table5[#All],2,FALSE)</f>
        <v>Hill, Wagner and Ballard</v>
      </c>
      <c r="U1857" t="str">
        <f>VLOOKUP(Table7[[#This Row],[Store_ID]],Table5[#All],3,FALSE)</f>
        <v>East</v>
      </c>
      <c r="V1857" t="str">
        <f>VLOOKUP(Table7[[#This Row],[Store_ID]],Table5[#All],4,FALSE)</f>
        <v>East Davidville</v>
      </c>
      <c r="W1857" t="str">
        <f>VLOOKUP(Table7[[#This Row],[Store_ID]],Table5[#All],5,FALSE)</f>
        <v>Online</v>
      </c>
      <c r="X1857">
        <v>3</v>
      </c>
      <c r="Y1857">
        <v>569.98</v>
      </c>
      <c r="Z1857">
        <v>0.05</v>
      </c>
      <c r="AA1857" t="s">
        <v>1824</v>
      </c>
      <c r="AB1857">
        <v>1624.443</v>
      </c>
    </row>
    <row r="1858" spans="1:28" x14ac:dyDescent="0.25">
      <c r="A1858" t="s">
        <v>3682</v>
      </c>
      <c r="B1858" s="2">
        <v>45596</v>
      </c>
      <c r="C1858" t="s">
        <v>1029</v>
      </c>
      <c r="D1858" t="str">
        <f>VLOOKUP(Table7[[#This Row],[Customer_ID]],Table1[#All],2,FALSE)</f>
        <v>Reginald Willis</v>
      </c>
      <c r="E1858">
        <f t="shared" ref="E1858:E1921" si="88">DAY(B1858)</f>
        <v>31</v>
      </c>
      <c r="F1858">
        <f t="shared" ref="F1858:F1921" si="89">MONTH(B1858)</f>
        <v>10</v>
      </c>
      <c r="G1858">
        <f t="shared" ref="G1858:G1921" si="90">YEAR(B1858)</f>
        <v>2024</v>
      </c>
      <c r="H1858">
        <f>VLOOKUP(Table7[[#This Row],[Customer_ID]],Table1[#All],3,FALSE)</f>
        <v>62</v>
      </c>
      <c r="I1858" t="str">
        <f>VLOOKUP(Table7[[#This Row],[Customer_ID]],Table1[#All],4,FALSE)</f>
        <v>Female</v>
      </c>
      <c r="J1858" t="str">
        <f>VLOOKUP(Table7[[#This Row],[Customer_ID]],Table1[#All],5,FALSE)</f>
        <v>Kellybury</v>
      </c>
      <c r="K1858" t="str">
        <f>VLOOKUP(Table7[[#This Row],[Customer_ID]],Table1[#All],6,FALSE)</f>
        <v>New York</v>
      </c>
      <c r="L1858" t="str">
        <f>VLOOKUP(Table7[[#This Row],[Customer_ID]],Table1[#All],7,FALSE)</f>
        <v>USA</v>
      </c>
      <c r="M1858" t="str">
        <f>VLOOKUP(Table7[[#This Row],[Customer_ID]],Table1[#All],8,FALSE)</f>
        <v>Bronze</v>
      </c>
      <c r="N1858" t="s">
        <v>1696</v>
      </c>
      <c r="O1858" t="str">
        <f>VLOOKUP(Table7[[#This Row],[Product_ID]],Table4_2[#All],3,FALSE)</f>
        <v>Electronics</v>
      </c>
      <c r="P1858" t="str">
        <f>VLOOKUP(Table7[[#This Row],[Product_ID]],Table4_2[#All],4,FALSE)</f>
        <v>Audio</v>
      </c>
      <c r="Q1858">
        <f>VLOOKUP(Table7[[#This Row],[Product_ID]],Table4_2[#All],5,FALSE)</f>
        <v>403.71</v>
      </c>
      <c r="R1858">
        <f>VLOOKUP(Table7[[#This Row],[Product_ID]],Table4_2[#All],6,FALSE)</f>
        <v>159</v>
      </c>
      <c r="S1858" t="s">
        <v>1794</v>
      </c>
      <c r="T1858" t="str">
        <f>VLOOKUP(Table7[[#This Row],[Store_ID]],Table5[#All],2,FALSE)</f>
        <v>Thomas, Bridges and Harris</v>
      </c>
      <c r="U1858" t="str">
        <f>VLOOKUP(Table7[[#This Row],[Store_ID]],Table5[#All],3,FALSE)</f>
        <v>North</v>
      </c>
      <c r="V1858" t="str">
        <f>VLOOKUP(Table7[[#This Row],[Store_ID]],Table5[#All],4,FALSE)</f>
        <v>Sabrinatown</v>
      </c>
      <c r="W1858" t="str">
        <f>VLOOKUP(Table7[[#This Row],[Store_ID]],Table5[#All],5,FALSE)</f>
        <v>Online</v>
      </c>
      <c r="X1858">
        <v>3</v>
      </c>
      <c r="Y1858">
        <v>306.52</v>
      </c>
      <c r="Z1858">
        <v>0.01</v>
      </c>
      <c r="AA1858" t="s">
        <v>1829</v>
      </c>
      <c r="AB1858">
        <v>910.36439999999993</v>
      </c>
    </row>
    <row r="1859" spans="1:28" x14ac:dyDescent="0.25">
      <c r="A1859" t="s">
        <v>3683</v>
      </c>
      <c r="B1859" s="2">
        <v>45354</v>
      </c>
      <c r="C1859" t="s">
        <v>238</v>
      </c>
      <c r="D1859" t="str">
        <f>VLOOKUP(Table7[[#This Row],[Customer_ID]],Table1[#All],2,FALSE)</f>
        <v>Mr. Mason Butler</v>
      </c>
      <c r="E1859">
        <f t="shared" si="88"/>
        <v>3</v>
      </c>
      <c r="F1859">
        <f t="shared" si="89"/>
        <v>3</v>
      </c>
      <c r="G1859">
        <f t="shared" si="90"/>
        <v>2024</v>
      </c>
      <c r="H1859">
        <f>VLOOKUP(Table7[[#This Row],[Customer_ID]],Table1[#All],3,FALSE)</f>
        <v>33</v>
      </c>
      <c r="I1859" t="str">
        <f>VLOOKUP(Table7[[#This Row],[Customer_ID]],Table1[#All],4,FALSE)</f>
        <v>Male</v>
      </c>
      <c r="J1859" t="str">
        <f>VLOOKUP(Table7[[#This Row],[Customer_ID]],Table1[#All],5,FALSE)</f>
        <v>Port Kathrynhaven</v>
      </c>
      <c r="K1859" t="str">
        <f>VLOOKUP(Table7[[#This Row],[Customer_ID]],Table1[#All],6,FALSE)</f>
        <v>Arizona</v>
      </c>
      <c r="L1859" t="str">
        <f>VLOOKUP(Table7[[#This Row],[Customer_ID]],Table1[#All],7,FALSE)</f>
        <v>USA</v>
      </c>
      <c r="M1859" t="str">
        <f>VLOOKUP(Table7[[#This Row],[Customer_ID]],Table1[#All],8,FALSE)</f>
        <v>Gold</v>
      </c>
      <c r="N1859" t="s">
        <v>1660</v>
      </c>
      <c r="O1859" t="str">
        <f>VLOOKUP(Table7[[#This Row],[Product_ID]],Table4_2[#All],3,FALSE)</f>
        <v>Home</v>
      </c>
      <c r="P1859" t="str">
        <f>VLOOKUP(Table7[[#This Row],[Product_ID]],Table4_2[#All],4,FALSE)</f>
        <v>Decor</v>
      </c>
      <c r="Q1859">
        <f>VLOOKUP(Table7[[#This Row],[Product_ID]],Table4_2[#All],5,FALSE)</f>
        <v>461.47</v>
      </c>
      <c r="R1859">
        <f>VLOOKUP(Table7[[#This Row],[Product_ID]],Table4_2[#All],6,FALSE)</f>
        <v>190</v>
      </c>
      <c r="S1859" t="s">
        <v>1797</v>
      </c>
      <c r="T1859" t="str">
        <f>VLOOKUP(Table7[[#This Row],[Store_ID]],Table5[#All],2,FALSE)</f>
        <v>Gardner, Humphrey and Contreras</v>
      </c>
      <c r="U1859" t="str">
        <f>VLOOKUP(Table7[[#This Row],[Store_ID]],Table5[#All],3,FALSE)</f>
        <v>East</v>
      </c>
      <c r="V1859" t="str">
        <f>VLOOKUP(Table7[[#This Row],[Store_ID]],Table5[#All],4,FALSE)</f>
        <v>Johnsonville</v>
      </c>
      <c r="W1859" t="str">
        <f>VLOOKUP(Table7[[#This Row],[Store_ID]],Table5[#All],5,FALSE)</f>
        <v>Flagship</v>
      </c>
      <c r="X1859">
        <v>3</v>
      </c>
      <c r="Y1859">
        <v>184.67</v>
      </c>
      <c r="Z1859">
        <v>0.03</v>
      </c>
      <c r="AA1859" t="s">
        <v>1829</v>
      </c>
      <c r="AB1859">
        <v>537.38969999999995</v>
      </c>
    </row>
    <row r="1860" spans="1:28" x14ac:dyDescent="0.25">
      <c r="A1860" t="s">
        <v>3684</v>
      </c>
      <c r="B1860" s="2">
        <v>45428</v>
      </c>
      <c r="C1860" t="s">
        <v>1484</v>
      </c>
      <c r="D1860" t="str">
        <f>VLOOKUP(Table7[[#This Row],[Customer_ID]],Table1[#All],2,FALSE)</f>
        <v>Sheri Joyce</v>
      </c>
      <c r="E1860">
        <f t="shared" si="88"/>
        <v>16</v>
      </c>
      <c r="F1860">
        <f t="shared" si="89"/>
        <v>5</v>
      </c>
      <c r="G1860">
        <f t="shared" si="90"/>
        <v>2024</v>
      </c>
      <c r="H1860">
        <f>VLOOKUP(Table7[[#This Row],[Customer_ID]],Table1[#All],3,FALSE)</f>
        <v>26</v>
      </c>
      <c r="I1860" t="str">
        <f>VLOOKUP(Table7[[#This Row],[Customer_ID]],Table1[#All],4,FALSE)</f>
        <v>Male</v>
      </c>
      <c r="J1860" t="str">
        <f>VLOOKUP(Table7[[#This Row],[Customer_ID]],Table1[#All],5,FALSE)</f>
        <v>West Tylerfort</v>
      </c>
      <c r="K1860" t="str">
        <f>VLOOKUP(Table7[[#This Row],[Customer_ID]],Table1[#All],6,FALSE)</f>
        <v>Kentucky</v>
      </c>
      <c r="L1860" t="str">
        <f>VLOOKUP(Table7[[#This Row],[Customer_ID]],Table1[#All],7,FALSE)</f>
        <v>USA</v>
      </c>
      <c r="M1860" t="str">
        <f>VLOOKUP(Table7[[#This Row],[Customer_ID]],Table1[#All],8,FALSE)</f>
        <v>Platinum</v>
      </c>
      <c r="N1860" t="s">
        <v>1600</v>
      </c>
      <c r="O1860" t="str">
        <f>VLOOKUP(Table7[[#This Row],[Product_ID]],Table4_2[#All],3,FALSE)</f>
        <v>Electronics</v>
      </c>
      <c r="P1860" t="str">
        <f>VLOOKUP(Table7[[#This Row],[Product_ID]],Table4_2[#All],4,FALSE)</f>
        <v>Audio</v>
      </c>
      <c r="Q1860">
        <f>VLOOKUP(Table7[[#This Row],[Product_ID]],Table4_2[#All],5,FALSE)</f>
        <v>322.41000000000003</v>
      </c>
      <c r="R1860">
        <f>VLOOKUP(Table7[[#This Row],[Product_ID]],Table4_2[#All],6,FALSE)</f>
        <v>213</v>
      </c>
      <c r="S1860" t="s">
        <v>1773</v>
      </c>
      <c r="T1860" t="str">
        <f>VLOOKUP(Table7[[#This Row],[Store_ID]],Table5[#All],2,FALSE)</f>
        <v>Gray Ltd</v>
      </c>
      <c r="U1860" t="str">
        <f>VLOOKUP(Table7[[#This Row],[Store_ID]],Table5[#All],3,FALSE)</f>
        <v>North</v>
      </c>
      <c r="V1860" t="str">
        <f>VLOOKUP(Table7[[#This Row],[Store_ID]],Table5[#All],4,FALSE)</f>
        <v>New Michaelchester</v>
      </c>
      <c r="W1860" t="str">
        <f>VLOOKUP(Table7[[#This Row],[Store_ID]],Table5[#All],5,FALSE)</f>
        <v>Outlet</v>
      </c>
      <c r="X1860">
        <v>4</v>
      </c>
      <c r="Y1860">
        <v>189.56</v>
      </c>
      <c r="Z1860">
        <v>0</v>
      </c>
      <c r="AA1860" t="s">
        <v>1829</v>
      </c>
      <c r="AB1860">
        <v>758.24</v>
      </c>
    </row>
    <row r="1861" spans="1:28" x14ac:dyDescent="0.25">
      <c r="A1861" t="s">
        <v>3685</v>
      </c>
      <c r="B1861" s="2">
        <v>45511</v>
      </c>
      <c r="C1861" t="s">
        <v>678</v>
      </c>
      <c r="D1861" t="str">
        <f>VLOOKUP(Table7[[#This Row],[Customer_ID]],Table1[#All],2,FALSE)</f>
        <v>John Perez</v>
      </c>
      <c r="E1861">
        <f t="shared" si="88"/>
        <v>7</v>
      </c>
      <c r="F1861">
        <f t="shared" si="89"/>
        <v>8</v>
      </c>
      <c r="G1861">
        <f t="shared" si="90"/>
        <v>2024</v>
      </c>
      <c r="H1861">
        <f>VLOOKUP(Table7[[#This Row],[Customer_ID]],Table1[#All],3,FALSE)</f>
        <v>54</v>
      </c>
      <c r="I1861" t="str">
        <f>VLOOKUP(Table7[[#This Row],[Customer_ID]],Table1[#All],4,FALSE)</f>
        <v>Male</v>
      </c>
      <c r="J1861" t="str">
        <f>VLOOKUP(Table7[[#This Row],[Customer_ID]],Table1[#All],5,FALSE)</f>
        <v>Kathrynview</v>
      </c>
      <c r="K1861" t="str">
        <f>VLOOKUP(Table7[[#This Row],[Customer_ID]],Table1[#All],6,FALSE)</f>
        <v>Louisiana</v>
      </c>
      <c r="L1861" t="str">
        <f>VLOOKUP(Table7[[#This Row],[Customer_ID]],Table1[#All],7,FALSE)</f>
        <v>USA</v>
      </c>
      <c r="M1861" t="str">
        <f>VLOOKUP(Table7[[#This Row],[Customer_ID]],Table1[#All],8,FALSE)</f>
        <v>Platinum</v>
      </c>
      <c r="N1861" t="s">
        <v>1698</v>
      </c>
      <c r="O1861" t="str">
        <f>VLOOKUP(Table7[[#This Row],[Product_ID]],Table4_2[#All],3,FALSE)</f>
        <v>Clothing</v>
      </c>
      <c r="P1861" t="str">
        <f>VLOOKUP(Table7[[#This Row],[Product_ID]],Table4_2[#All],4,FALSE)</f>
        <v>Footwear</v>
      </c>
      <c r="Q1861">
        <f>VLOOKUP(Table7[[#This Row],[Product_ID]],Table4_2[#All],5,FALSE)</f>
        <v>158.13999999999999</v>
      </c>
      <c r="R1861">
        <f>VLOOKUP(Table7[[#This Row],[Product_ID]],Table4_2[#All],6,FALSE)</f>
        <v>82</v>
      </c>
      <c r="S1861" t="s">
        <v>1773</v>
      </c>
      <c r="T1861" t="str">
        <f>VLOOKUP(Table7[[#This Row],[Store_ID]],Table5[#All],2,FALSE)</f>
        <v>Gray Ltd</v>
      </c>
      <c r="U1861" t="str">
        <f>VLOOKUP(Table7[[#This Row],[Store_ID]],Table5[#All],3,FALSE)</f>
        <v>North</v>
      </c>
      <c r="V1861" t="str">
        <f>VLOOKUP(Table7[[#This Row],[Store_ID]],Table5[#All],4,FALSE)</f>
        <v>New Michaelchester</v>
      </c>
      <c r="W1861" t="str">
        <f>VLOOKUP(Table7[[#This Row],[Store_ID]],Table5[#All],5,FALSE)</f>
        <v>Outlet</v>
      </c>
      <c r="X1861">
        <v>1</v>
      </c>
      <c r="Y1861">
        <v>805.24</v>
      </c>
      <c r="Z1861">
        <v>0.04</v>
      </c>
      <c r="AA1861" t="s">
        <v>1826</v>
      </c>
      <c r="AB1861">
        <v>773.03039999999999</v>
      </c>
    </row>
    <row r="1862" spans="1:28" x14ac:dyDescent="0.25">
      <c r="A1862" t="s">
        <v>3686</v>
      </c>
      <c r="B1862" s="2">
        <v>45549</v>
      </c>
      <c r="C1862" t="s">
        <v>619</v>
      </c>
      <c r="D1862" t="str">
        <f>VLOOKUP(Table7[[#This Row],[Customer_ID]],Table1[#All],2,FALSE)</f>
        <v>Kimberly Brooks</v>
      </c>
      <c r="E1862">
        <f t="shared" si="88"/>
        <v>14</v>
      </c>
      <c r="F1862">
        <f t="shared" si="89"/>
        <v>9</v>
      </c>
      <c r="G1862">
        <f t="shared" si="90"/>
        <v>2024</v>
      </c>
      <c r="H1862">
        <f>VLOOKUP(Table7[[#This Row],[Customer_ID]],Table1[#All],3,FALSE)</f>
        <v>42</v>
      </c>
      <c r="I1862" t="str">
        <f>VLOOKUP(Table7[[#This Row],[Customer_ID]],Table1[#All],4,FALSE)</f>
        <v>Male</v>
      </c>
      <c r="J1862" t="str">
        <f>VLOOKUP(Table7[[#This Row],[Customer_ID]],Table1[#All],5,FALSE)</f>
        <v>Kingfort</v>
      </c>
      <c r="K1862" t="str">
        <f>VLOOKUP(Table7[[#This Row],[Customer_ID]],Table1[#All],6,FALSE)</f>
        <v>New Mexico</v>
      </c>
      <c r="L1862" t="str">
        <f>VLOOKUP(Table7[[#This Row],[Customer_ID]],Table1[#All],7,FALSE)</f>
        <v>USA</v>
      </c>
      <c r="M1862" t="str">
        <f>VLOOKUP(Table7[[#This Row],[Customer_ID]],Table1[#All],8,FALSE)</f>
        <v>Silver</v>
      </c>
      <c r="N1862" t="s">
        <v>1656</v>
      </c>
      <c r="O1862" t="str">
        <f>VLOOKUP(Table7[[#This Row],[Product_ID]],Table4_2[#All],3,FALSE)</f>
        <v>Sports</v>
      </c>
      <c r="P1862" t="str">
        <f>VLOOKUP(Table7[[#This Row],[Product_ID]],Table4_2[#All],4,FALSE)</f>
        <v>Accessories</v>
      </c>
      <c r="Q1862">
        <f>VLOOKUP(Table7[[#This Row],[Product_ID]],Table4_2[#All],5,FALSE)</f>
        <v>434.84</v>
      </c>
      <c r="R1862">
        <f>VLOOKUP(Table7[[#This Row],[Product_ID]],Table4_2[#All],6,FALSE)</f>
        <v>185</v>
      </c>
      <c r="S1862" t="s">
        <v>1807</v>
      </c>
      <c r="T1862" t="str">
        <f>VLOOKUP(Table7[[#This Row],[Store_ID]],Table5[#All],2,FALSE)</f>
        <v>Holloway Ltd</v>
      </c>
      <c r="U1862" t="str">
        <f>VLOOKUP(Table7[[#This Row],[Store_ID]],Table5[#All],3,FALSE)</f>
        <v>North</v>
      </c>
      <c r="V1862" t="str">
        <f>VLOOKUP(Table7[[#This Row],[Store_ID]],Table5[#All],4,FALSE)</f>
        <v>Bensonhaven</v>
      </c>
      <c r="W1862" t="str">
        <f>VLOOKUP(Table7[[#This Row],[Store_ID]],Table5[#All],5,FALSE)</f>
        <v>Flagship</v>
      </c>
      <c r="X1862">
        <v>3</v>
      </c>
      <c r="Y1862">
        <v>683.74</v>
      </c>
      <c r="Z1862">
        <v>0.24</v>
      </c>
      <c r="AA1862" t="s">
        <v>1824</v>
      </c>
      <c r="AB1862">
        <v>1558.9272000000001</v>
      </c>
    </row>
    <row r="1863" spans="1:28" x14ac:dyDescent="0.25">
      <c r="A1863" t="s">
        <v>3687</v>
      </c>
      <c r="B1863" s="2">
        <v>45573</v>
      </c>
      <c r="C1863" t="s">
        <v>684</v>
      </c>
      <c r="D1863" t="str">
        <f>VLOOKUP(Table7[[#This Row],[Customer_ID]],Table1[#All],2,FALSE)</f>
        <v>Antonio Jones</v>
      </c>
      <c r="E1863">
        <f t="shared" si="88"/>
        <v>8</v>
      </c>
      <c r="F1863">
        <f t="shared" si="89"/>
        <v>10</v>
      </c>
      <c r="G1863">
        <f t="shared" si="90"/>
        <v>2024</v>
      </c>
      <c r="H1863">
        <f>VLOOKUP(Table7[[#This Row],[Customer_ID]],Table1[#All],3,FALSE)</f>
        <v>48</v>
      </c>
      <c r="I1863" t="str">
        <f>VLOOKUP(Table7[[#This Row],[Customer_ID]],Table1[#All],4,FALSE)</f>
        <v>Male</v>
      </c>
      <c r="J1863" t="str">
        <f>VLOOKUP(Table7[[#This Row],[Customer_ID]],Table1[#All],5,FALSE)</f>
        <v>Matthewborough</v>
      </c>
      <c r="K1863" t="str">
        <f>VLOOKUP(Table7[[#This Row],[Customer_ID]],Table1[#All],6,FALSE)</f>
        <v>Georgia</v>
      </c>
      <c r="L1863" t="str">
        <f>VLOOKUP(Table7[[#This Row],[Customer_ID]],Table1[#All],7,FALSE)</f>
        <v>USA</v>
      </c>
      <c r="M1863" t="str">
        <f>VLOOKUP(Table7[[#This Row],[Customer_ID]],Table1[#All],8,FALSE)</f>
        <v>Silver</v>
      </c>
      <c r="N1863" t="s">
        <v>1660</v>
      </c>
      <c r="O1863" t="str">
        <f>VLOOKUP(Table7[[#This Row],[Product_ID]],Table4_2[#All],3,FALSE)</f>
        <v>Home</v>
      </c>
      <c r="P1863" t="str">
        <f>VLOOKUP(Table7[[#This Row],[Product_ID]],Table4_2[#All],4,FALSE)</f>
        <v>Decor</v>
      </c>
      <c r="Q1863">
        <f>VLOOKUP(Table7[[#This Row],[Product_ID]],Table4_2[#All],5,FALSE)</f>
        <v>461.47</v>
      </c>
      <c r="R1863">
        <f>VLOOKUP(Table7[[#This Row],[Product_ID]],Table4_2[#All],6,FALSE)</f>
        <v>190</v>
      </c>
      <c r="S1863" t="s">
        <v>1810</v>
      </c>
      <c r="T1863" t="str">
        <f>VLOOKUP(Table7[[#This Row],[Store_ID]],Table5[#All],2,FALSE)</f>
        <v>Guerrero-Schmitt</v>
      </c>
      <c r="U1863" t="str">
        <f>VLOOKUP(Table7[[#This Row],[Store_ID]],Table5[#All],3,FALSE)</f>
        <v>East</v>
      </c>
      <c r="V1863" t="str">
        <f>VLOOKUP(Table7[[#This Row],[Store_ID]],Table5[#All],4,FALSE)</f>
        <v>East Stevechester</v>
      </c>
      <c r="W1863" t="str">
        <f>VLOOKUP(Table7[[#This Row],[Store_ID]],Table5[#All],5,FALSE)</f>
        <v>Flagship</v>
      </c>
      <c r="X1863">
        <v>3</v>
      </c>
      <c r="Y1863">
        <v>439.21</v>
      </c>
      <c r="Z1863">
        <v>0.28000000000000003</v>
      </c>
      <c r="AA1863" t="s">
        <v>1829</v>
      </c>
      <c r="AB1863">
        <v>948.69359999999983</v>
      </c>
    </row>
    <row r="1864" spans="1:28" x14ac:dyDescent="0.25">
      <c r="A1864" t="s">
        <v>3688</v>
      </c>
      <c r="B1864" s="2">
        <v>45904</v>
      </c>
      <c r="C1864" t="s">
        <v>414</v>
      </c>
      <c r="D1864" t="str">
        <f>VLOOKUP(Table7[[#This Row],[Customer_ID]],Table1[#All],2,FALSE)</f>
        <v>Michael Jones</v>
      </c>
      <c r="E1864">
        <f t="shared" si="88"/>
        <v>4</v>
      </c>
      <c r="F1864">
        <f t="shared" si="89"/>
        <v>9</v>
      </c>
      <c r="G1864">
        <f t="shared" si="90"/>
        <v>2025</v>
      </c>
      <c r="H1864">
        <f>VLOOKUP(Table7[[#This Row],[Customer_ID]],Table1[#All],3,FALSE)</f>
        <v>40</v>
      </c>
      <c r="I1864" t="str">
        <f>VLOOKUP(Table7[[#This Row],[Customer_ID]],Table1[#All],4,FALSE)</f>
        <v>Male</v>
      </c>
      <c r="J1864" t="str">
        <f>VLOOKUP(Table7[[#This Row],[Customer_ID]],Table1[#All],5,FALSE)</f>
        <v>North Edwardton</v>
      </c>
      <c r="K1864" t="str">
        <f>VLOOKUP(Table7[[#This Row],[Customer_ID]],Table1[#All],6,FALSE)</f>
        <v>Tennessee</v>
      </c>
      <c r="L1864" t="str">
        <f>VLOOKUP(Table7[[#This Row],[Customer_ID]],Table1[#All],7,FALSE)</f>
        <v>USA</v>
      </c>
      <c r="M1864" t="str">
        <f>VLOOKUP(Table7[[#This Row],[Customer_ID]],Table1[#All],8,FALSE)</f>
        <v>Bronze</v>
      </c>
      <c r="N1864" t="s">
        <v>1680</v>
      </c>
      <c r="O1864" t="str">
        <f>VLOOKUP(Table7[[#This Row],[Product_ID]],Table4_2[#All],3,FALSE)</f>
        <v>Beauty</v>
      </c>
      <c r="P1864" t="str">
        <f>VLOOKUP(Table7[[#This Row],[Product_ID]],Table4_2[#All],4,FALSE)</f>
        <v>Haircare</v>
      </c>
      <c r="Q1864">
        <f>VLOOKUP(Table7[[#This Row],[Product_ID]],Table4_2[#All],5,FALSE)</f>
        <v>340.39</v>
      </c>
      <c r="R1864">
        <f>VLOOKUP(Table7[[#This Row],[Product_ID]],Table4_2[#All],6,FALSE)</f>
        <v>177</v>
      </c>
      <c r="S1864" t="s">
        <v>1776</v>
      </c>
      <c r="T1864" t="str">
        <f>VLOOKUP(Table7[[#This Row],[Store_ID]],Table5[#All],2,FALSE)</f>
        <v>Benson-Elliott</v>
      </c>
      <c r="U1864" t="str">
        <f>VLOOKUP(Table7[[#This Row],[Store_ID]],Table5[#All],3,FALSE)</f>
        <v>East</v>
      </c>
      <c r="V1864" t="str">
        <f>VLOOKUP(Table7[[#This Row],[Store_ID]],Table5[#All],4,FALSE)</f>
        <v>Port Josephberg</v>
      </c>
      <c r="W1864" t="str">
        <f>VLOOKUP(Table7[[#This Row],[Store_ID]],Table5[#All],5,FALSE)</f>
        <v>Online</v>
      </c>
      <c r="X1864">
        <v>1</v>
      </c>
      <c r="Y1864">
        <v>126.92</v>
      </c>
      <c r="Z1864">
        <v>0.24</v>
      </c>
      <c r="AA1864" t="s">
        <v>1829</v>
      </c>
      <c r="AB1864">
        <v>96.459199999999996</v>
      </c>
    </row>
    <row r="1865" spans="1:28" x14ac:dyDescent="0.25">
      <c r="A1865" t="s">
        <v>3689</v>
      </c>
      <c r="B1865" s="2">
        <v>45489</v>
      </c>
      <c r="C1865" t="s">
        <v>27</v>
      </c>
      <c r="D1865" t="str">
        <f>VLOOKUP(Table7[[#This Row],[Customer_ID]],Table1[#All],2,FALSE)</f>
        <v>Caroline Collins</v>
      </c>
      <c r="E1865">
        <f t="shared" si="88"/>
        <v>16</v>
      </c>
      <c r="F1865">
        <f t="shared" si="89"/>
        <v>7</v>
      </c>
      <c r="G1865">
        <f t="shared" si="90"/>
        <v>2024</v>
      </c>
      <c r="H1865">
        <f>VLOOKUP(Table7[[#This Row],[Customer_ID]],Table1[#All],3,FALSE)</f>
        <v>64</v>
      </c>
      <c r="I1865" t="str">
        <f>VLOOKUP(Table7[[#This Row],[Customer_ID]],Table1[#All],4,FALSE)</f>
        <v>Female</v>
      </c>
      <c r="J1865" t="str">
        <f>VLOOKUP(Table7[[#This Row],[Customer_ID]],Table1[#All],5,FALSE)</f>
        <v>Nicholasshire</v>
      </c>
      <c r="K1865" t="str">
        <f>VLOOKUP(Table7[[#This Row],[Customer_ID]],Table1[#All],6,FALSE)</f>
        <v>California</v>
      </c>
      <c r="L1865" t="str">
        <f>VLOOKUP(Table7[[#This Row],[Customer_ID]],Table1[#All],7,FALSE)</f>
        <v>USA</v>
      </c>
      <c r="M1865" t="str">
        <f>VLOOKUP(Table7[[#This Row],[Customer_ID]],Table1[#All],8,FALSE)</f>
        <v>Silver</v>
      </c>
      <c r="N1865" t="s">
        <v>1694</v>
      </c>
      <c r="O1865" t="str">
        <f>VLOOKUP(Table7[[#This Row],[Product_ID]],Table4_2[#All],3,FALSE)</f>
        <v>Sports</v>
      </c>
      <c r="P1865" t="str">
        <f>VLOOKUP(Table7[[#This Row],[Product_ID]],Table4_2[#All],4,FALSE)</f>
        <v>Team Sports</v>
      </c>
      <c r="Q1865">
        <f>VLOOKUP(Table7[[#This Row],[Product_ID]],Table4_2[#All],5,FALSE)</f>
        <v>107.06</v>
      </c>
      <c r="R1865">
        <f>VLOOKUP(Table7[[#This Row],[Product_ID]],Table4_2[#All],6,FALSE)</f>
        <v>359</v>
      </c>
      <c r="S1865" t="s">
        <v>1769</v>
      </c>
      <c r="T1865" t="str">
        <f>VLOOKUP(Table7[[#This Row],[Store_ID]],Table5[#All],2,FALSE)</f>
        <v>Alexander Group</v>
      </c>
      <c r="U1865" t="str">
        <f>VLOOKUP(Table7[[#This Row],[Store_ID]],Table5[#All],3,FALSE)</f>
        <v>South</v>
      </c>
      <c r="V1865" t="str">
        <f>VLOOKUP(Table7[[#This Row],[Store_ID]],Table5[#All],4,FALSE)</f>
        <v>Port Sharon</v>
      </c>
      <c r="W1865" t="str">
        <f>VLOOKUP(Table7[[#This Row],[Store_ID]],Table5[#All],5,FALSE)</f>
        <v>Online</v>
      </c>
      <c r="X1865">
        <v>4</v>
      </c>
      <c r="Y1865">
        <v>834.7</v>
      </c>
      <c r="Z1865">
        <v>0.14000000000000001</v>
      </c>
      <c r="AA1865" t="s">
        <v>1824</v>
      </c>
      <c r="AB1865">
        <v>2871.3679999999999</v>
      </c>
    </row>
    <row r="1866" spans="1:28" x14ac:dyDescent="0.25">
      <c r="A1866" t="s">
        <v>3690</v>
      </c>
      <c r="B1866" s="2">
        <v>45909</v>
      </c>
      <c r="C1866" t="s">
        <v>1071</v>
      </c>
      <c r="D1866" t="str">
        <f>VLOOKUP(Table7[[#This Row],[Customer_ID]],Table1[#All],2,FALSE)</f>
        <v>Angela Williams</v>
      </c>
      <c r="E1866">
        <f t="shared" si="88"/>
        <v>9</v>
      </c>
      <c r="F1866">
        <f t="shared" si="89"/>
        <v>9</v>
      </c>
      <c r="G1866">
        <f t="shared" si="90"/>
        <v>2025</v>
      </c>
      <c r="H1866">
        <f>VLOOKUP(Table7[[#This Row],[Customer_ID]],Table1[#All],3,FALSE)</f>
        <v>56</v>
      </c>
      <c r="I1866" t="str">
        <f>VLOOKUP(Table7[[#This Row],[Customer_ID]],Table1[#All],4,FALSE)</f>
        <v>Female</v>
      </c>
      <c r="J1866" t="str">
        <f>VLOOKUP(Table7[[#This Row],[Customer_ID]],Table1[#All],5,FALSE)</f>
        <v>Lake Alyssaburgh</v>
      </c>
      <c r="K1866" t="str">
        <f>VLOOKUP(Table7[[#This Row],[Customer_ID]],Table1[#All],6,FALSE)</f>
        <v>Illinois</v>
      </c>
      <c r="L1866" t="str">
        <f>VLOOKUP(Table7[[#This Row],[Customer_ID]],Table1[#All],7,FALSE)</f>
        <v>USA</v>
      </c>
      <c r="M1866" t="str">
        <f>VLOOKUP(Table7[[#This Row],[Customer_ID]],Table1[#All],8,FALSE)</f>
        <v>Bronze</v>
      </c>
      <c r="N1866" t="s">
        <v>1632</v>
      </c>
      <c r="O1866" t="str">
        <f>VLOOKUP(Table7[[#This Row],[Product_ID]],Table4_2[#All],3,FALSE)</f>
        <v>Electronics</v>
      </c>
      <c r="P1866" t="str">
        <f>VLOOKUP(Table7[[#This Row],[Product_ID]],Table4_2[#All],4,FALSE)</f>
        <v>Accessories</v>
      </c>
      <c r="Q1866">
        <f>VLOOKUP(Table7[[#This Row],[Product_ID]],Table4_2[#All],5,FALSE)</f>
        <v>450.71</v>
      </c>
      <c r="R1866">
        <f>VLOOKUP(Table7[[#This Row],[Product_ID]],Table4_2[#All],6,FALSE)</f>
        <v>389</v>
      </c>
      <c r="S1866" t="s">
        <v>1792</v>
      </c>
      <c r="T1866" t="str">
        <f>VLOOKUP(Table7[[#This Row],[Store_ID]],Table5[#All],2,FALSE)</f>
        <v>Aguirre-Keller</v>
      </c>
      <c r="U1866" t="str">
        <f>VLOOKUP(Table7[[#This Row],[Store_ID]],Table5[#All],3,FALSE)</f>
        <v>South</v>
      </c>
      <c r="V1866" t="str">
        <f>VLOOKUP(Table7[[#This Row],[Store_ID]],Table5[#All],4,FALSE)</f>
        <v>Lake Michael</v>
      </c>
      <c r="W1866" t="str">
        <f>VLOOKUP(Table7[[#This Row],[Store_ID]],Table5[#All],5,FALSE)</f>
        <v>Online</v>
      </c>
      <c r="X1866">
        <v>2</v>
      </c>
      <c r="Y1866">
        <v>271.88</v>
      </c>
      <c r="Z1866">
        <v>0.11</v>
      </c>
      <c r="AA1866" t="s">
        <v>1829</v>
      </c>
      <c r="AB1866">
        <v>483.94639999999998</v>
      </c>
    </row>
    <row r="1867" spans="1:28" x14ac:dyDescent="0.25">
      <c r="A1867" t="s">
        <v>3691</v>
      </c>
      <c r="B1867" s="2">
        <v>45720</v>
      </c>
      <c r="C1867" t="s">
        <v>1478</v>
      </c>
      <c r="D1867" t="str">
        <f>VLOOKUP(Table7[[#This Row],[Customer_ID]],Table1[#All],2,FALSE)</f>
        <v>Jordan Medina</v>
      </c>
      <c r="E1867">
        <f t="shared" si="88"/>
        <v>4</v>
      </c>
      <c r="F1867">
        <f t="shared" si="89"/>
        <v>3</v>
      </c>
      <c r="G1867">
        <f t="shared" si="90"/>
        <v>2025</v>
      </c>
      <c r="H1867">
        <f>VLOOKUP(Table7[[#This Row],[Customer_ID]],Table1[#All],3,FALSE)</f>
        <v>33</v>
      </c>
      <c r="I1867" t="str">
        <f>VLOOKUP(Table7[[#This Row],[Customer_ID]],Table1[#All],4,FALSE)</f>
        <v>Male</v>
      </c>
      <c r="J1867" t="str">
        <f>VLOOKUP(Table7[[#This Row],[Customer_ID]],Table1[#All],5,FALSE)</f>
        <v>Robinchester</v>
      </c>
      <c r="K1867" t="str">
        <f>VLOOKUP(Table7[[#This Row],[Customer_ID]],Table1[#All],6,FALSE)</f>
        <v>Florida</v>
      </c>
      <c r="L1867" t="str">
        <f>VLOOKUP(Table7[[#This Row],[Customer_ID]],Table1[#All],7,FALSE)</f>
        <v>USA</v>
      </c>
      <c r="M1867" t="str">
        <f>VLOOKUP(Table7[[#This Row],[Customer_ID]],Table1[#All],8,FALSE)</f>
        <v>Bronze</v>
      </c>
      <c r="N1867" t="s">
        <v>1570</v>
      </c>
      <c r="O1867" t="str">
        <f>VLOOKUP(Table7[[#This Row],[Product_ID]],Table4_2[#All],3,FALSE)</f>
        <v>Electronics</v>
      </c>
      <c r="P1867" t="str">
        <f>VLOOKUP(Table7[[#This Row],[Product_ID]],Table4_2[#All],4,FALSE)</f>
        <v>Accessories</v>
      </c>
      <c r="Q1867">
        <f>VLOOKUP(Table7[[#This Row],[Product_ID]],Table4_2[#All],5,FALSE)</f>
        <v>449.4</v>
      </c>
      <c r="R1867">
        <f>VLOOKUP(Table7[[#This Row],[Product_ID]],Table4_2[#All],6,FALSE)</f>
        <v>274.7</v>
      </c>
      <c r="S1867" t="s">
        <v>1757</v>
      </c>
      <c r="T1867" t="str">
        <f>VLOOKUP(Table7[[#This Row],[Store_ID]],Table5[#All],2,FALSE)</f>
        <v>Martinez, Adkins and Johnson</v>
      </c>
      <c r="U1867" t="str">
        <f>VLOOKUP(Table7[[#This Row],[Store_ID]],Table5[#All],3,FALSE)</f>
        <v>North</v>
      </c>
      <c r="V1867" t="str">
        <f>VLOOKUP(Table7[[#This Row],[Store_ID]],Table5[#All],4,FALSE)</f>
        <v>Danielmouth</v>
      </c>
      <c r="W1867" t="str">
        <f>VLOOKUP(Table7[[#This Row],[Store_ID]],Table5[#All],5,FALSE)</f>
        <v>Flagship</v>
      </c>
      <c r="X1867">
        <v>4</v>
      </c>
      <c r="Y1867">
        <v>972.14</v>
      </c>
      <c r="Z1867">
        <v>0.25</v>
      </c>
      <c r="AA1867" t="s">
        <v>1824</v>
      </c>
      <c r="AB1867">
        <v>2916.42</v>
      </c>
    </row>
    <row r="1868" spans="1:28" x14ac:dyDescent="0.25">
      <c r="A1868" t="s">
        <v>3692</v>
      </c>
      <c r="B1868" s="2">
        <v>45831</v>
      </c>
      <c r="C1868" t="s">
        <v>335</v>
      </c>
      <c r="D1868" t="str">
        <f>VLOOKUP(Table7[[#This Row],[Customer_ID]],Table1[#All],2,FALSE)</f>
        <v>Christy Vasquez</v>
      </c>
      <c r="E1868">
        <f t="shared" si="88"/>
        <v>23</v>
      </c>
      <c r="F1868">
        <f t="shared" si="89"/>
        <v>6</v>
      </c>
      <c r="G1868">
        <f t="shared" si="90"/>
        <v>2025</v>
      </c>
      <c r="H1868">
        <f>VLOOKUP(Table7[[#This Row],[Customer_ID]],Table1[#All],3,FALSE)</f>
        <v>28</v>
      </c>
      <c r="I1868" t="str">
        <f>VLOOKUP(Table7[[#This Row],[Customer_ID]],Table1[#All],4,FALSE)</f>
        <v>Female</v>
      </c>
      <c r="J1868" t="str">
        <f>VLOOKUP(Table7[[#This Row],[Customer_ID]],Table1[#All],5,FALSE)</f>
        <v>Port Travisstad</v>
      </c>
      <c r="K1868" t="str">
        <f>VLOOKUP(Table7[[#This Row],[Customer_ID]],Table1[#All],6,FALSE)</f>
        <v>South Carolina</v>
      </c>
      <c r="L1868" t="str">
        <f>VLOOKUP(Table7[[#This Row],[Customer_ID]],Table1[#All],7,FALSE)</f>
        <v>USA</v>
      </c>
      <c r="M1868" t="str">
        <f>VLOOKUP(Table7[[#This Row],[Customer_ID]],Table1[#All],8,FALSE)</f>
        <v>Gold</v>
      </c>
      <c r="N1868" t="s">
        <v>1634</v>
      </c>
      <c r="O1868" t="str">
        <f>VLOOKUP(Table7[[#This Row],[Product_ID]],Table4_2[#All],3,FALSE)</f>
        <v>Electronics</v>
      </c>
      <c r="P1868" t="str">
        <f>VLOOKUP(Table7[[#This Row],[Product_ID]],Table4_2[#All],4,FALSE)</f>
        <v>Computer</v>
      </c>
      <c r="Q1868">
        <f>VLOOKUP(Table7[[#This Row],[Product_ID]],Table4_2[#All],5,FALSE)</f>
        <v>253.33</v>
      </c>
      <c r="R1868">
        <f>VLOOKUP(Table7[[#This Row],[Product_ID]],Table4_2[#All],6,FALSE)</f>
        <v>266</v>
      </c>
      <c r="S1868" t="s">
        <v>1769</v>
      </c>
      <c r="T1868" t="str">
        <f>VLOOKUP(Table7[[#This Row],[Store_ID]],Table5[#All],2,FALSE)</f>
        <v>Alexander Group</v>
      </c>
      <c r="U1868" t="str">
        <f>VLOOKUP(Table7[[#This Row],[Store_ID]],Table5[#All],3,FALSE)</f>
        <v>South</v>
      </c>
      <c r="V1868" t="str">
        <f>VLOOKUP(Table7[[#This Row],[Store_ID]],Table5[#All],4,FALSE)</f>
        <v>Port Sharon</v>
      </c>
      <c r="W1868" t="str">
        <f>VLOOKUP(Table7[[#This Row],[Store_ID]],Table5[#All],5,FALSE)</f>
        <v>Online</v>
      </c>
      <c r="X1868">
        <v>3</v>
      </c>
      <c r="Y1868">
        <v>523.66</v>
      </c>
      <c r="Z1868">
        <v>0.27</v>
      </c>
      <c r="AA1868" t="s">
        <v>1826</v>
      </c>
      <c r="AB1868">
        <v>1146.8154</v>
      </c>
    </row>
    <row r="1869" spans="1:28" x14ac:dyDescent="0.25">
      <c r="A1869" t="s">
        <v>3693</v>
      </c>
      <c r="B1869" s="2">
        <v>45602</v>
      </c>
      <c r="C1869" t="s">
        <v>499</v>
      </c>
      <c r="D1869" t="str">
        <f>VLOOKUP(Table7[[#This Row],[Customer_ID]],Table1[#All],2,FALSE)</f>
        <v>Theresa Campbell</v>
      </c>
      <c r="E1869">
        <f t="shared" si="88"/>
        <v>6</v>
      </c>
      <c r="F1869">
        <f t="shared" si="89"/>
        <v>11</v>
      </c>
      <c r="G1869">
        <f t="shared" si="90"/>
        <v>2024</v>
      </c>
      <c r="H1869">
        <f>VLOOKUP(Table7[[#This Row],[Customer_ID]],Table1[#All],3,FALSE)</f>
        <v>42</v>
      </c>
      <c r="I1869" t="str">
        <f>VLOOKUP(Table7[[#This Row],[Customer_ID]],Table1[#All],4,FALSE)</f>
        <v>Female</v>
      </c>
      <c r="J1869" t="str">
        <f>VLOOKUP(Table7[[#This Row],[Customer_ID]],Table1[#All],5,FALSE)</f>
        <v>New Brian</v>
      </c>
      <c r="K1869" t="str">
        <f>VLOOKUP(Table7[[#This Row],[Customer_ID]],Table1[#All],6,FALSE)</f>
        <v>Wisconsin</v>
      </c>
      <c r="L1869" t="str">
        <f>VLOOKUP(Table7[[#This Row],[Customer_ID]],Table1[#All],7,FALSE)</f>
        <v>USA</v>
      </c>
      <c r="M1869" t="str">
        <f>VLOOKUP(Table7[[#This Row],[Customer_ID]],Table1[#All],8,FALSE)</f>
        <v>Bronze</v>
      </c>
      <c r="N1869" t="s">
        <v>1676</v>
      </c>
      <c r="O1869" t="str">
        <f>VLOOKUP(Table7[[#This Row],[Product_ID]],Table4_2[#All],3,FALSE)</f>
        <v>Beauty</v>
      </c>
      <c r="P1869" t="str">
        <f>VLOOKUP(Table7[[#This Row],[Product_ID]],Table4_2[#All],4,FALSE)</f>
        <v>Makeup</v>
      </c>
      <c r="Q1869">
        <f>VLOOKUP(Table7[[#This Row],[Product_ID]],Table4_2[#All],5,FALSE)</f>
        <v>299.11</v>
      </c>
      <c r="R1869">
        <f>VLOOKUP(Table7[[#This Row],[Product_ID]],Table4_2[#All],6,FALSE)</f>
        <v>118</v>
      </c>
      <c r="S1869" t="s">
        <v>1761</v>
      </c>
      <c r="T1869" t="str">
        <f>VLOOKUP(Table7[[#This Row],[Store_ID]],Table5[#All],2,FALSE)</f>
        <v>Black-Horn</v>
      </c>
      <c r="U1869" t="str">
        <f>VLOOKUP(Table7[[#This Row],[Store_ID]],Table5[#All],3,FALSE)</f>
        <v>South</v>
      </c>
      <c r="V1869" t="str">
        <f>VLOOKUP(Table7[[#This Row],[Store_ID]],Table5[#All],4,FALSE)</f>
        <v>North Nancyview</v>
      </c>
      <c r="W1869" t="str">
        <f>VLOOKUP(Table7[[#This Row],[Store_ID]],Table5[#All],5,FALSE)</f>
        <v>Outlet</v>
      </c>
      <c r="X1869">
        <v>4</v>
      </c>
      <c r="Y1869">
        <v>838.99</v>
      </c>
      <c r="Z1869">
        <v>0.16</v>
      </c>
      <c r="AA1869" t="s">
        <v>1824</v>
      </c>
      <c r="AB1869">
        <v>2819.0064000000002</v>
      </c>
    </row>
    <row r="1870" spans="1:28" x14ac:dyDescent="0.25">
      <c r="A1870" t="s">
        <v>3694</v>
      </c>
      <c r="B1870" s="2">
        <v>45722</v>
      </c>
      <c r="C1870" t="s">
        <v>461</v>
      </c>
      <c r="D1870" t="str">
        <f>VLOOKUP(Table7[[#This Row],[Customer_ID]],Table1[#All],2,FALSE)</f>
        <v>Matthew Hanna</v>
      </c>
      <c r="E1870">
        <f t="shared" si="88"/>
        <v>6</v>
      </c>
      <c r="F1870">
        <f t="shared" si="89"/>
        <v>3</v>
      </c>
      <c r="G1870">
        <f t="shared" si="90"/>
        <v>2025</v>
      </c>
      <c r="H1870">
        <f>VLOOKUP(Table7[[#This Row],[Customer_ID]],Table1[#All],3,FALSE)</f>
        <v>33</v>
      </c>
      <c r="I1870" t="str">
        <f>VLOOKUP(Table7[[#This Row],[Customer_ID]],Table1[#All],4,FALSE)</f>
        <v>Female</v>
      </c>
      <c r="J1870" t="str">
        <f>VLOOKUP(Table7[[#This Row],[Customer_ID]],Table1[#All],5,FALSE)</f>
        <v>Gonzalezbury</v>
      </c>
      <c r="K1870" t="str">
        <f>VLOOKUP(Table7[[#This Row],[Customer_ID]],Table1[#All],6,FALSE)</f>
        <v>Michigan</v>
      </c>
      <c r="L1870" t="str">
        <f>VLOOKUP(Table7[[#This Row],[Customer_ID]],Table1[#All],7,FALSE)</f>
        <v>USA</v>
      </c>
      <c r="M1870" t="str">
        <f>VLOOKUP(Table7[[#This Row],[Customer_ID]],Table1[#All],8,FALSE)</f>
        <v>Platinum</v>
      </c>
      <c r="N1870" t="s">
        <v>1570</v>
      </c>
      <c r="O1870" t="str">
        <f>VLOOKUP(Table7[[#This Row],[Product_ID]],Table4_2[#All],3,FALSE)</f>
        <v>Electronics</v>
      </c>
      <c r="P1870" t="str">
        <f>VLOOKUP(Table7[[#This Row],[Product_ID]],Table4_2[#All],4,FALSE)</f>
        <v>Accessories</v>
      </c>
      <c r="Q1870">
        <f>VLOOKUP(Table7[[#This Row],[Product_ID]],Table4_2[#All],5,FALSE)</f>
        <v>449.4</v>
      </c>
      <c r="R1870">
        <f>VLOOKUP(Table7[[#This Row],[Product_ID]],Table4_2[#All],6,FALSE)</f>
        <v>274.7</v>
      </c>
      <c r="S1870" t="s">
        <v>1807</v>
      </c>
      <c r="T1870" t="str">
        <f>VLOOKUP(Table7[[#This Row],[Store_ID]],Table5[#All],2,FALSE)</f>
        <v>Holloway Ltd</v>
      </c>
      <c r="U1870" t="str">
        <f>VLOOKUP(Table7[[#This Row],[Store_ID]],Table5[#All],3,FALSE)</f>
        <v>North</v>
      </c>
      <c r="V1870" t="str">
        <f>VLOOKUP(Table7[[#This Row],[Store_ID]],Table5[#All],4,FALSE)</f>
        <v>Bensonhaven</v>
      </c>
      <c r="W1870" t="str">
        <f>VLOOKUP(Table7[[#This Row],[Store_ID]],Table5[#All],5,FALSE)</f>
        <v>Flagship</v>
      </c>
      <c r="X1870">
        <v>4</v>
      </c>
      <c r="Y1870">
        <v>838.7</v>
      </c>
      <c r="Z1870">
        <v>0.21</v>
      </c>
      <c r="AA1870" t="s">
        <v>1829</v>
      </c>
      <c r="AB1870">
        <v>2650.2919999999999</v>
      </c>
    </row>
    <row r="1871" spans="1:28" x14ac:dyDescent="0.25">
      <c r="A1871" t="s">
        <v>3695</v>
      </c>
      <c r="B1871" s="2">
        <v>45794</v>
      </c>
      <c r="C1871" t="s">
        <v>1304</v>
      </c>
      <c r="D1871" t="str">
        <f>VLOOKUP(Table7[[#This Row],[Customer_ID]],Table1[#All],2,FALSE)</f>
        <v>Dr. Tamara White MD</v>
      </c>
      <c r="E1871">
        <f t="shared" si="88"/>
        <v>17</v>
      </c>
      <c r="F1871">
        <f t="shared" si="89"/>
        <v>5</v>
      </c>
      <c r="G1871">
        <f t="shared" si="90"/>
        <v>2025</v>
      </c>
      <c r="H1871">
        <f>VLOOKUP(Table7[[#This Row],[Customer_ID]],Table1[#All],3,FALSE)</f>
        <v>60</v>
      </c>
      <c r="I1871" t="str">
        <f>VLOOKUP(Table7[[#This Row],[Customer_ID]],Table1[#All],4,FALSE)</f>
        <v>Male</v>
      </c>
      <c r="J1871" t="str">
        <f>VLOOKUP(Table7[[#This Row],[Customer_ID]],Table1[#All],5,FALSE)</f>
        <v>New Benjamin</v>
      </c>
      <c r="K1871" t="str">
        <f>VLOOKUP(Table7[[#This Row],[Customer_ID]],Table1[#All],6,FALSE)</f>
        <v>North Carolina</v>
      </c>
      <c r="L1871" t="str">
        <f>VLOOKUP(Table7[[#This Row],[Customer_ID]],Table1[#All],7,FALSE)</f>
        <v>USA</v>
      </c>
      <c r="M1871" t="str">
        <f>VLOOKUP(Table7[[#This Row],[Customer_ID]],Table1[#All],8,FALSE)</f>
        <v>Bronze</v>
      </c>
      <c r="N1871" t="s">
        <v>1696</v>
      </c>
      <c r="O1871" t="str">
        <f>VLOOKUP(Table7[[#This Row],[Product_ID]],Table4_2[#All],3,FALSE)</f>
        <v>Electronics</v>
      </c>
      <c r="P1871" t="str">
        <f>VLOOKUP(Table7[[#This Row],[Product_ID]],Table4_2[#All],4,FALSE)</f>
        <v>Audio</v>
      </c>
      <c r="Q1871">
        <f>VLOOKUP(Table7[[#This Row],[Product_ID]],Table4_2[#All],5,FALSE)</f>
        <v>403.71</v>
      </c>
      <c r="R1871">
        <f>VLOOKUP(Table7[[#This Row],[Product_ID]],Table4_2[#All],6,FALSE)</f>
        <v>159</v>
      </c>
      <c r="S1871" t="s">
        <v>1782</v>
      </c>
      <c r="T1871" t="str">
        <f>VLOOKUP(Table7[[#This Row],[Store_ID]],Table5[#All],2,FALSE)</f>
        <v>Bean, Jones and Park</v>
      </c>
      <c r="U1871" t="str">
        <f>VLOOKUP(Table7[[#This Row],[Store_ID]],Table5[#All],3,FALSE)</f>
        <v>West</v>
      </c>
      <c r="V1871" t="str">
        <f>VLOOKUP(Table7[[#This Row],[Store_ID]],Table5[#All],4,FALSE)</f>
        <v>Thompsonborough</v>
      </c>
      <c r="W1871" t="str">
        <f>VLOOKUP(Table7[[#This Row],[Store_ID]],Table5[#All],5,FALSE)</f>
        <v>Online</v>
      </c>
      <c r="X1871">
        <v>3</v>
      </c>
      <c r="Y1871">
        <v>943.24</v>
      </c>
      <c r="Z1871">
        <v>0.21</v>
      </c>
      <c r="AA1871" t="s">
        <v>1824</v>
      </c>
      <c r="AB1871">
        <v>2235.4787999999999</v>
      </c>
    </row>
    <row r="1872" spans="1:28" x14ac:dyDescent="0.25">
      <c r="A1872" t="s">
        <v>3696</v>
      </c>
      <c r="B1872" s="2">
        <v>45659</v>
      </c>
      <c r="C1872" t="s">
        <v>945</v>
      </c>
      <c r="D1872" t="str">
        <f>VLOOKUP(Table7[[#This Row],[Customer_ID]],Table1[#All],2,FALSE)</f>
        <v>Stephanie Jacobs</v>
      </c>
      <c r="E1872">
        <f t="shared" si="88"/>
        <v>2</v>
      </c>
      <c r="F1872">
        <f t="shared" si="89"/>
        <v>1</v>
      </c>
      <c r="G1872">
        <f t="shared" si="90"/>
        <v>2025</v>
      </c>
      <c r="H1872">
        <f>VLOOKUP(Table7[[#This Row],[Customer_ID]],Table1[#All],3,FALSE)</f>
        <v>48</v>
      </c>
      <c r="I1872" t="str">
        <f>VLOOKUP(Table7[[#This Row],[Customer_ID]],Table1[#All],4,FALSE)</f>
        <v>Female</v>
      </c>
      <c r="J1872" t="str">
        <f>VLOOKUP(Table7[[#This Row],[Customer_ID]],Table1[#All],5,FALSE)</f>
        <v>West Robinmouth</v>
      </c>
      <c r="K1872" t="str">
        <f>VLOOKUP(Table7[[#This Row],[Customer_ID]],Table1[#All],6,FALSE)</f>
        <v>Louisiana</v>
      </c>
      <c r="L1872" t="str">
        <f>VLOOKUP(Table7[[#This Row],[Customer_ID]],Table1[#All],7,FALSE)</f>
        <v>USA</v>
      </c>
      <c r="M1872" t="str">
        <f>VLOOKUP(Table7[[#This Row],[Customer_ID]],Table1[#All],8,FALSE)</f>
        <v>Platinum</v>
      </c>
      <c r="N1872" t="s">
        <v>1543</v>
      </c>
      <c r="O1872" t="str">
        <f>VLOOKUP(Table7[[#This Row],[Product_ID]],Table4_2[#All],3,FALSE)</f>
        <v>Electronics</v>
      </c>
      <c r="P1872" t="str">
        <f>VLOOKUP(Table7[[#This Row],[Product_ID]],Table4_2[#All],4,FALSE)</f>
        <v>Computer</v>
      </c>
      <c r="Q1872">
        <f>VLOOKUP(Table7[[#This Row],[Product_ID]],Table4_2[#All],5,FALSE)</f>
        <v>112.42</v>
      </c>
      <c r="R1872">
        <f>VLOOKUP(Table7[[#This Row],[Product_ID]],Table4_2[#All],6,FALSE)</f>
        <v>416</v>
      </c>
      <c r="S1872" t="s">
        <v>1807</v>
      </c>
      <c r="T1872" t="str">
        <f>VLOOKUP(Table7[[#This Row],[Store_ID]],Table5[#All],2,FALSE)</f>
        <v>Holloway Ltd</v>
      </c>
      <c r="U1872" t="str">
        <f>VLOOKUP(Table7[[#This Row],[Store_ID]],Table5[#All],3,FALSE)</f>
        <v>North</v>
      </c>
      <c r="V1872" t="str">
        <f>VLOOKUP(Table7[[#This Row],[Store_ID]],Table5[#All],4,FALSE)</f>
        <v>Bensonhaven</v>
      </c>
      <c r="W1872" t="str">
        <f>VLOOKUP(Table7[[#This Row],[Store_ID]],Table5[#All],5,FALSE)</f>
        <v>Flagship</v>
      </c>
      <c r="X1872">
        <v>2</v>
      </c>
      <c r="Y1872">
        <v>310.33</v>
      </c>
      <c r="Z1872">
        <v>0.26</v>
      </c>
      <c r="AA1872" t="s">
        <v>1824</v>
      </c>
      <c r="AB1872">
        <v>459.28840000000002</v>
      </c>
    </row>
    <row r="1873" spans="1:28" x14ac:dyDescent="0.25">
      <c r="A1873" t="s">
        <v>3697</v>
      </c>
      <c r="B1873" s="2">
        <v>45501</v>
      </c>
      <c r="C1873" t="s">
        <v>1086</v>
      </c>
      <c r="D1873" t="str">
        <f>VLOOKUP(Table7[[#This Row],[Customer_ID]],Table1[#All],2,FALSE)</f>
        <v>John Jordan</v>
      </c>
      <c r="E1873">
        <f t="shared" si="88"/>
        <v>28</v>
      </c>
      <c r="F1873">
        <f t="shared" si="89"/>
        <v>7</v>
      </c>
      <c r="G1873">
        <f t="shared" si="90"/>
        <v>2024</v>
      </c>
      <c r="H1873">
        <f>VLOOKUP(Table7[[#This Row],[Customer_ID]],Table1[#All],3,FALSE)</f>
        <v>58</v>
      </c>
      <c r="I1873" t="str">
        <f>VLOOKUP(Table7[[#This Row],[Customer_ID]],Table1[#All],4,FALSE)</f>
        <v>Female</v>
      </c>
      <c r="J1873" t="str">
        <f>VLOOKUP(Table7[[#This Row],[Customer_ID]],Table1[#All],5,FALSE)</f>
        <v>Port Crystalberg</v>
      </c>
      <c r="K1873" t="str">
        <f>VLOOKUP(Table7[[#This Row],[Customer_ID]],Table1[#All],6,FALSE)</f>
        <v>Tennessee</v>
      </c>
      <c r="L1873" t="str">
        <f>VLOOKUP(Table7[[#This Row],[Customer_ID]],Table1[#All],7,FALSE)</f>
        <v>USA</v>
      </c>
      <c r="M1873" t="str">
        <f>VLOOKUP(Table7[[#This Row],[Customer_ID]],Table1[#All],8,FALSE)</f>
        <v>Platinum</v>
      </c>
      <c r="N1873" t="s">
        <v>1638</v>
      </c>
      <c r="O1873" t="str">
        <f>VLOOKUP(Table7[[#This Row],[Product_ID]],Table4_2[#All],3,FALSE)</f>
        <v>Sports</v>
      </c>
      <c r="P1873" t="str">
        <f>VLOOKUP(Table7[[#This Row],[Product_ID]],Table4_2[#All],4,FALSE)</f>
        <v>Team Sports</v>
      </c>
      <c r="Q1873">
        <f>VLOOKUP(Table7[[#This Row],[Product_ID]],Table4_2[#All],5,FALSE)</f>
        <v>318.91000000000003</v>
      </c>
      <c r="R1873">
        <f>VLOOKUP(Table7[[#This Row],[Product_ID]],Table4_2[#All],6,FALSE)</f>
        <v>114</v>
      </c>
      <c r="S1873" t="s">
        <v>1752</v>
      </c>
      <c r="T1873" t="str">
        <f>VLOOKUP(Table7[[#This Row],[Store_ID]],Table5[#All],2,FALSE)</f>
        <v>Rivera-Warner</v>
      </c>
      <c r="U1873" t="str">
        <f>VLOOKUP(Table7[[#This Row],[Store_ID]],Table5[#All],3,FALSE)</f>
        <v>East</v>
      </c>
      <c r="V1873" t="str">
        <f>VLOOKUP(Table7[[#This Row],[Store_ID]],Table5[#All],4,FALSE)</f>
        <v>Washingtonfurt</v>
      </c>
      <c r="W1873" t="str">
        <f>VLOOKUP(Table7[[#This Row],[Store_ID]],Table5[#All],5,FALSE)</f>
        <v>Flagship</v>
      </c>
      <c r="X1873">
        <v>3</v>
      </c>
      <c r="Y1873">
        <v>201.05</v>
      </c>
      <c r="Z1873">
        <v>0.23</v>
      </c>
      <c r="AA1873" t="s">
        <v>1826</v>
      </c>
      <c r="AB1873">
        <v>464.42550000000011</v>
      </c>
    </row>
    <row r="1874" spans="1:28" x14ac:dyDescent="0.25">
      <c r="A1874" t="s">
        <v>3698</v>
      </c>
      <c r="B1874" s="2">
        <v>45408</v>
      </c>
      <c r="C1874" t="s">
        <v>806</v>
      </c>
      <c r="D1874" t="str">
        <f>VLOOKUP(Table7[[#This Row],[Customer_ID]],Table1[#All],2,FALSE)</f>
        <v>John Mccoy</v>
      </c>
      <c r="E1874">
        <f t="shared" si="88"/>
        <v>26</v>
      </c>
      <c r="F1874">
        <f t="shared" si="89"/>
        <v>4</v>
      </c>
      <c r="G1874">
        <f t="shared" si="90"/>
        <v>2024</v>
      </c>
      <c r="H1874">
        <f>VLOOKUP(Table7[[#This Row],[Customer_ID]],Table1[#All],3,FALSE)</f>
        <v>26</v>
      </c>
      <c r="I1874" t="str">
        <f>VLOOKUP(Table7[[#This Row],[Customer_ID]],Table1[#All],4,FALSE)</f>
        <v>Male</v>
      </c>
      <c r="J1874" t="str">
        <f>VLOOKUP(Table7[[#This Row],[Customer_ID]],Table1[#All],5,FALSE)</f>
        <v>Robinborough</v>
      </c>
      <c r="K1874" t="str">
        <f>VLOOKUP(Table7[[#This Row],[Customer_ID]],Table1[#All],6,FALSE)</f>
        <v>South Dakota</v>
      </c>
      <c r="L1874" t="str">
        <f>VLOOKUP(Table7[[#This Row],[Customer_ID]],Table1[#All],7,FALSE)</f>
        <v>USA</v>
      </c>
      <c r="M1874" t="str">
        <f>VLOOKUP(Table7[[#This Row],[Customer_ID]],Table1[#All],8,FALSE)</f>
        <v>Silver</v>
      </c>
      <c r="N1874" t="s">
        <v>1664</v>
      </c>
      <c r="O1874" t="str">
        <f>VLOOKUP(Table7[[#This Row],[Product_ID]],Table4_2[#All],3,FALSE)</f>
        <v>Clothing</v>
      </c>
      <c r="P1874" t="str">
        <f>VLOOKUP(Table7[[#This Row],[Product_ID]],Table4_2[#All],4,FALSE)</f>
        <v>Accessories</v>
      </c>
      <c r="Q1874">
        <f>VLOOKUP(Table7[[#This Row],[Product_ID]],Table4_2[#All],5,FALSE)</f>
        <v>113.83</v>
      </c>
      <c r="R1874">
        <f>VLOOKUP(Table7[[#This Row],[Product_ID]],Table4_2[#All],6,FALSE)</f>
        <v>485</v>
      </c>
      <c r="S1874" t="s">
        <v>1807</v>
      </c>
      <c r="T1874" t="str">
        <f>VLOOKUP(Table7[[#This Row],[Store_ID]],Table5[#All],2,FALSE)</f>
        <v>Holloway Ltd</v>
      </c>
      <c r="U1874" t="str">
        <f>VLOOKUP(Table7[[#This Row],[Store_ID]],Table5[#All],3,FALSE)</f>
        <v>North</v>
      </c>
      <c r="V1874" t="str">
        <f>VLOOKUP(Table7[[#This Row],[Store_ID]],Table5[#All],4,FALSE)</f>
        <v>Bensonhaven</v>
      </c>
      <c r="W1874" t="str">
        <f>VLOOKUP(Table7[[#This Row],[Store_ID]],Table5[#All],5,FALSE)</f>
        <v>Flagship</v>
      </c>
      <c r="X1874">
        <v>1</v>
      </c>
      <c r="Y1874">
        <v>803.37</v>
      </c>
      <c r="Z1874">
        <v>0.3</v>
      </c>
      <c r="AA1874" t="s">
        <v>1826</v>
      </c>
      <c r="AB1874">
        <v>562.35899999999992</v>
      </c>
    </row>
    <row r="1875" spans="1:28" x14ac:dyDescent="0.25">
      <c r="A1875" t="s">
        <v>3699</v>
      </c>
      <c r="B1875" s="2">
        <v>45886</v>
      </c>
      <c r="C1875" t="s">
        <v>144</v>
      </c>
      <c r="D1875" t="str">
        <f>VLOOKUP(Table7[[#This Row],[Customer_ID]],Table1[#All],2,FALSE)</f>
        <v>Thomas Phillips</v>
      </c>
      <c r="E1875">
        <f t="shared" si="88"/>
        <v>17</v>
      </c>
      <c r="F1875">
        <f t="shared" si="89"/>
        <v>8</v>
      </c>
      <c r="G1875">
        <f t="shared" si="90"/>
        <v>2025</v>
      </c>
      <c r="H1875">
        <f>VLOOKUP(Table7[[#This Row],[Customer_ID]],Table1[#All],3,FALSE)</f>
        <v>20</v>
      </c>
      <c r="I1875" t="str">
        <f>VLOOKUP(Table7[[#This Row],[Customer_ID]],Table1[#All],4,FALSE)</f>
        <v>Female</v>
      </c>
      <c r="J1875" t="str">
        <f>VLOOKUP(Table7[[#This Row],[Customer_ID]],Table1[#All],5,FALSE)</f>
        <v>Luisfurt</v>
      </c>
      <c r="K1875" t="str">
        <f>VLOOKUP(Table7[[#This Row],[Customer_ID]],Table1[#All],6,FALSE)</f>
        <v>Georgia</v>
      </c>
      <c r="L1875" t="str">
        <f>VLOOKUP(Table7[[#This Row],[Customer_ID]],Table1[#All],7,FALSE)</f>
        <v>USA</v>
      </c>
      <c r="M1875" t="str">
        <f>VLOOKUP(Table7[[#This Row],[Customer_ID]],Table1[#All],8,FALSE)</f>
        <v>Gold</v>
      </c>
      <c r="N1875" t="s">
        <v>1670</v>
      </c>
      <c r="O1875" t="str">
        <f>VLOOKUP(Table7[[#This Row],[Product_ID]],Table4_2[#All],3,FALSE)</f>
        <v>Sports</v>
      </c>
      <c r="P1875" t="str">
        <f>VLOOKUP(Table7[[#This Row],[Product_ID]],Table4_2[#All],4,FALSE)</f>
        <v>Equipment</v>
      </c>
      <c r="Q1875">
        <f>VLOOKUP(Table7[[#This Row],[Product_ID]],Table4_2[#All],5,FALSE)</f>
        <v>103.45</v>
      </c>
      <c r="R1875">
        <f>VLOOKUP(Table7[[#This Row],[Product_ID]],Table4_2[#All],6,FALSE)</f>
        <v>465</v>
      </c>
      <c r="S1875" t="s">
        <v>1801</v>
      </c>
      <c r="T1875" t="str">
        <f>VLOOKUP(Table7[[#This Row],[Store_ID]],Table5[#All],2,FALSE)</f>
        <v>Shelton PLC</v>
      </c>
      <c r="U1875" t="str">
        <f>VLOOKUP(Table7[[#This Row],[Store_ID]],Table5[#All],3,FALSE)</f>
        <v>North</v>
      </c>
      <c r="V1875" t="str">
        <f>VLOOKUP(Table7[[#This Row],[Store_ID]],Table5[#All],4,FALSE)</f>
        <v>East Jenniferstad</v>
      </c>
      <c r="W1875" t="str">
        <f>VLOOKUP(Table7[[#This Row],[Store_ID]],Table5[#All],5,FALSE)</f>
        <v>Flagship</v>
      </c>
      <c r="X1875">
        <v>3</v>
      </c>
      <c r="Y1875">
        <v>259.98</v>
      </c>
      <c r="Z1875">
        <v>7.0000000000000007E-2</v>
      </c>
      <c r="AA1875" t="s">
        <v>1829</v>
      </c>
      <c r="AB1875">
        <v>725.3442</v>
      </c>
    </row>
    <row r="1876" spans="1:28" x14ac:dyDescent="0.25">
      <c r="A1876" t="s">
        <v>3700</v>
      </c>
      <c r="B1876" s="2">
        <v>45426</v>
      </c>
      <c r="C1876" t="s">
        <v>428</v>
      </c>
      <c r="D1876" t="str">
        <f>VLOOKUP(Table7[[#This Row],[Customer_ID]],Table1[#All],2,FALSE)</f>
        <v>Donald Lee</v>
      </c>
      <c r="E1876">
        <f t="shared" si="88"/>
        <v>14</v>
      </c>
      <c r="F1876">
        <f t="shared" si="89"/>
        <v>5</v>
      </c>
      <c r="G1876">
        <f t="shared" si="90"/>
        <v>2024</v>
      </c>
      <c r="H1876">
        <f>VLOOKUP(Table7[[#This Row],[Customer_ID]],Table1[#All],3,FALSE)</f>
        <v>26</v>
      </c>
      <c r="I1876" t="str">
        <f>VLOOKUP(Table7[[#This Row],[Customer_ID]],Table1[#All],4,FALSE)</f>
        <v>Male</v>
      </c>
      <c r="J1876" t="str">
        <f>VLOOKUP(Table7[[#This Row],[Customer_ID]],Table1[#All],5,FALSE)</f>
        <v>Wongberg</v>
      </c>
      <c r="K1876" t="str">
        <f>VLOOKUP(Table7[[#This Row],[Customer_ID]],Table1[#All],6,FALSE)</f>
        <v>Illinois</v>
      </c>
      <c r="L1876" t="str">
        <f>VLOOKUP(Table7[[#This Row],[Customer_ID]],Table1[#All],7,FALSE)</f>
        <v>USA</v>
      </c>
      <c r="M1876" t="str">
        <f>VLOOKUP(Table7[[#This Row],[Customer_ID]],Table1[#All],8,FALSE)</f>
        <v>Bronze</v>
      </c>
      <c r="N1876" t="s">
        <v>1549</v>
      </c>
      <c r="O1876" t="str">
        <f>VLOOKUP(Table7[[#This Row],[Product_ID]],Table4_2[#All],3,FALSE)</f>
        <v>Clothing</v>
      </c>
      <c r="P1876" t="str">
        <f>VLOOKUP(Table7[[#This Row],[Product_ID]],Table4_2[#All],4,FALSE)</f>
        <v>Outerwear</v>
      </c>
      <c r="Q1876">
        <f>VLOOKUP(Table7[[#This Row],[Product_ID]],Table4_2[#All],5,FALSE)</f>
        <v>265.73266666666666</v>
      </c>
      <c r="R1876">
        <f>VLOOKUP(Table7[[#This Row],[Product_ID]],Table4_2[#All],6,FALSE)</f>
        <v>352</v>
      </c>
      <c r="S1876" t="s">
        <v>1766</v>
      </c>
      <c r="T1876" t="str">
        <f>VLOOKUP(Table7[[#This Row],[Store_ID]],Table5[#All],2,FALSE)</f>
        <v>Johnson-Wright</v>
      </c>
      <c r="U1876" t="str">
        <f>VLOOKUP(Table7[[#This Row],[Store_ID]],Table5[#All],3,FALSE)</f>
        <v>North</v>
      </c>
      <c r="V1876" t="str">
        <f>VLOOKUP(Table7[[#This Row],[Store_ID]],Table5[#All],4,FALSE)</f>
        <v>Hoodberg</v>
      </c>
      <c r="W1876" t="str">
        <f>VLOOKUP(Table7[[#This Row],[Store_ID]],Table5[#All],5,FALSE)</f>
        <v>Outlet</v>
      </c>
      <c r="X1876">
        <v>4</v>
      </c>
      <c r="Y1876">
        <v>591.9</v>
      </c>
      <c r="Z1876">
        <v>0.2</v>
      </c>
      <c r="AA1876" t="s">
        <v>1826</v>
      </c>
      <c r="AB1876">
        <v>1894.08</v>
      </c>
    </row>
    <row r="1877" spans="1:28" x14ac:dyDescent="0.25">
      <c r="A1877" t="s">
        <v>3701</v>
      </c>
      <c r="B1877" s="2">
        <v>45730</v>
      </c>
      <c r="C1877" t="s">
        <v>127</v>
      </c>
      <c r="D1877" t="str">
        <f>VLOOKUP(Table7[[#This Row],[Customer_ID]],Table1[#All],2,FALSE)</f>
        <v>Sarah Vance</v>
      </c>
      <c r="E1877">
        <f t="shared" si="88"/>
        <v>14</v>
      </c>
      <c r="F1877">
        <f t="shared" si="89"/>
        <v>3</v>
      </c>
      <c r="G1877">
        <f t="shared" si="90"/>
        <v>2025</v>
      </c>
      <c r="H1877">
        <f>VLOOKUP(Table7[[#This Row],[Customer_ID]],Table1[#All],3,FALSE)</f>
        <v>41</v>
      </c>
      <c r="I1877" t="str">
        <f>VLOOKUP(Table7[[#This Row],[Customer_ID]],Table1[#All],4,FALSE)</f>
        <v>Male</v>
      </c>
      <c r="J1877" t="str">
        <f>VLOOKUP(Table7[[#This Row],[Customer_ID]],Table1[#All],5,FALSE)</f>
        <v>Johnsonville</v>
      </c>
      <c r="K1877" t="str">
        <f>VLOOKUP(Table7[[#This Row],[Customer_ID]],Table1[#All],6,FALSE)</f>
        <v>Oregon</v>
      </c>
      <c r="L1877" t="str">
        <f>VLOOKUP(Table7[[#This Row],[Customer_ID]],Table1[#All],7,FALSE)</f>
        <v>USA</v>
      </c>
      <c r="M1877" t="str">
        <f>VLOOKUP(Table7[[#This Row],[Customer_ID]],Table1[#All],8,FALSE)</f>
        <v>Silver</v>
      </c>
      <c r="N1877" t="s">
        <v>1668</v>
      </c>
      <c r="O1877" t="str">
        <f>VLOOKUP(Table7[[#This Row],[Product_ID]],Table4_2[#All],3,FALSE)</f>
        <v>Beauty</v>
      </c>
      <c r="P1877" t="str">
        <f>VLOOKUP(Table7[[#This Row],[Product_ID]],Table4_2[#All],4,FALSE)</f>
        <v>Fragrance</v>
      </c>
      <c r="Q1877">
        <f>VLOOKUP(Table7[[#This Row],[Product_ID]],Table4_2[#All],5,FALSE)</f>
        <v>482.75</v>
      </c>
      <c r="R1877">
        <f>VLOOKUP(Table7[[#This Row],[Product_ID]],Table4_2[#All],6,FALSE)</f>
        <v>444</v>
      </c>
      <c r="S1877" t="s">
        <v>1794</v>
      </c>
      <c r="T1877" t="str">
        <f>VLOOKUP(Table7[[#This Row],[Store_ID]],Table5[#All],2,FALSE)</f>
        <v>Thomas, Bridges and Harris</v>
      </c>
      <c r="U1877" t="str">
        <f>VLOOKUP(Table7[[#This Row],[Store_ID]],Table5[#All],3,FALSE)</f>
        <v>North</v>
      </c>
      <c r="V1877" t="str">
        <f>VLOOKUP(Table7[[#This Row],[Store_ID]],Table5[#All],4,FALSE)</f>
        <v>Sabrinatown</v>
      </c>
      <c r="W1877" t="str">
        <f>VLOOKUP(Table7[[#This Row],[Store_ID]],Table5[#All],5,FALSE)</f>
        <v>Online</v>
      </c>
      <c r="X1877">
        <v>2</v>
      </c>
      <c r="Y1877">
        <v>396.9</v>
      </c>
      <c r="Z1877">
        <v>0.18</v>
      </c>
      <c r="AA1877" t="s">
        <v>1826</v>
      </c>
      <c r="AB1877">
        <v>650.91600000000005</v>
      </c>
    </row>
    <row r="1878" spans="1:28" x14ac:dyDescent="0.25">
      <c r="A1878" t="s">
        <v>3702</v>
      </c>
      <c r="B1878" s="2">
        <v>45731</v>
      </c>
      <c r="C1878" t="s">
        <v>1400</v>
      </c>
      <c r="D1878" t="str">
        <f>VLOOKUP(Table7[[#This Row],[Customer_ID]],Table1[#All],2,FALSE)</f>
        <v>April Phillips</v>
      </c>
      <c r="E1878">
        <f t="shared" si="88"/>
        <v>15</v>
      </c>
      <c r="F1878">
        <f t="shared" si="89"/>
        <v>3</v>
      </c>
      <c r="G1878">
        <f t="shared" si="90"/>
        <v>2025</v>
      </c>
      <c r="H1878">
        <f>VLOOKUP(Table7[[#This Row],[Customer_ID]],Table1[#All],3,FALSE)</f>
        <v>62</v>
      </c>
      <c r="I1878" t="str">
        <f>VLOOKUP(Table7[[#This Row],[Customer_ID]],Table1[#All],4,FALSE)</f>
        <v>Female</v>
      </c>
      <c r="J1878" t="str">
        <f>VLOOKUP(Table7[[#This Row],[Customer_ID]],Table1[#All],5,FALSE)</f>
        <v>Lake Carolyn</v>
      </c>
      <c r="K1878" t="str">
        <f>VLOOKUP(Table7[[#This Row],[Customer_ID]],Table1[#All],6,FALSE)</f>
        <v>Hawaii</v>
      </c>
      <c r="L1878" t="str">
        <f>VLOOKUP(Table7[[#This Row],[Customer_ID]],Table1[#All],7,FALSE)</f>
        <v>USA</v>
      </c>
      <c r="M1878" t="str">
        <f>VLOOKUP(Table7[[#This Row],[Customer_ID]],Table1[#All],8,FALSE)</f>
        <v>Platinum</v>
      </c>
      <c r="N1878" t="s">
        <v>1744</v>
      </c>
      <c r="O1878" t="str">
        <f>VLOOKUP(Table7[[#This Row],[Product_ID]],Table4_2[#All],3,FALSE)</f>
        <v>Electronics</v>
      </c>
      <c r="P1878" t="str">
        <f>VLOOKUP(Table7[[#This Row],[Product_ID]],Table4_2[#All],4,FALSE)</f>
        <v>Audio</v>
      </c>
      <c r="Q1878">
        <f>VLOOKUP(Table7[[#This Row],[Product_ID]],Table4_2[#All],5,FALSE)</f>
        <v>431.67</v>
      </c>
      <c r="R1878">
        <f>VLOOKUP(Table7[[#This Row],[Product_ID]],Table4_2[#All],6,FALSE)</f>
        <v>73</v>
      </c>
      <c r="S1878" t="s">
        <v>1761</v>
      </c>
      <c r="T1878" t="str">
        <f>VLOOKUP(Table7[[#This Row],[Store_ID]],Table5[#All],2,FALSE)</f>
        <v>Black-Horn</v>
      </c>
      <c r="U1878" t="str">
        <f>VLOOKUP(Table7[[#This Row],[Store_ID]],Table5[#All],3,FALSE)</f>
        <v>South</v>
      </c>
      <c r="V1878" t="str">
        <f>VLOOKUP(Table7[[#This Row],[Store_ID]],Table5[#All],4,FALSE)</f>
        <v>North Nancyview</v>
      </c>
      <c r="W1878" t="str">
        <f>VLOOKUP(Table7[[#This Row],[Store_ID]],Table5[#All],5,FALSE)</f>
        <v>Outlet</v>
      </c>
      <c r="X1878">
        <v>1</v>
      </c>
      <c r="Y1878">
        <v>176.84</v>
      </c>
      <c r="Z1878">
        <v>0.19</v>
      </c>
      <c r="AA1878" t="s">
        <v>1824</v>
      </c>
      <c r="AB1878">
        <v>143.24039999999999</v>
      </c>
    </row>
    <row r="1879" spans="1:28" x14ac:dyDescent="0.25">
      <c r="A1879" t="s">
        <v>3703</v>
      </c>
      <c r="B1879" s="2">
        <v>45272</v>
      </c>
      <c r="C1879" t="s">
        <v>812</v>
      </c>
      <c r="D1879" t="str">
        <f>VLOOKUP(Table7[[#This Row],[Customer_ID]],Table1[#All],2,FALSE)</f>
        <v>Linda Kline</v>
      </c>
      <c r="E1879">
        <f t="shared" si="88"/>
        <v>12</v>
      </c>
      <c r="F1879">
        <f t="shared" si="89"/>
        <v>12</v>
      </c>
      <c r="G1879">
        <f t="shared" si="90"/>
        <v>2023</v>
      </c>
      <c r="H1879">
        <f>VLOOKUP(Table7[[#This Row],[Customer_ID]],Table1[#All],3,FALSE)</f>
        <v>34</v>
      </c>
      <c r="I1879" t="str">
        <f>VLOOKUP(Table7[[#This Row],[Customer_ID]],Table1[#All],4,FALSE)</f>
        <v>Male</v>
      </c>
      <c r="J1879" t="str">
        <f>VLOOKUP(Table7[[#This Row],[Customer_ID]],Table1[#All],5,FALSE)</f>
        <v>Masseyland</v>
      </c>
      <c r="K1879" t="str">
        <f>VLOOKUP(Table7[[#This Row],[Customer_ID]],Table1[#All],6,FALSE)</f>
        <v>Alaska</v>
      </c>
      <c r="L1879" t="str">
        <f>VLOOKUP(Table7[[#This Row],[Customer_ID]],Table1[#All],7,FALSE)</f>
        <v>USA</v>
      </c>
      <c r="M1879" t="str">
        <f>VLOOKUP(Table7[[#This Row],[Customer_ID]],Table1[#All],8,FALSE)</f>
        <v>Silver</v>
      </c>
      <c r="N1879" t="s">
        <v>1600</v>
      </c>
      <c r="O1879" t="str">
        <f>VLOOKUP(Table7[[#This Row],[Product_ID]],Table4_2[#All],3,FALSE)</f>
        <v>Electronics</v>
      </c>
      <c r="P1879" t="str">
        <f>VLOOKUP(Table7[[#This Row],[Product_ID]],Table4_2[#All],4,FALSE)</f>
        <v>Audio</v>
      </c>
      <c r="Q1879">
        <f>VLOOKUP(Table7[[#This Row],[Product_ID]],Table4_2[#All],5,FALSE)</f>
        <v>322.41000000000003</v>
      </c>
      <c r="R1879">
        <f>VLOOKUP(Table7[[#This Row],[Product_ID]],Table4_2[#All],6,FALSE)</f>
        <v>213</v>
      </c>
      <c r="S1879" t="s">
        <v>1752</v>
      </c>
      <c r="T1879" t="str">
        <f>VLOOKUP(Table7[[#This Row],[Store_ID]],Table5[#All],2,FALSE)</f>
        <v>Rivera-Warner</v>
      </c>
      <c r="U1879" t="str">
        <f>VLOOKUP(Table7[[#This Row],[Store_ID]],Table5[#All],3,FALSE)</f>
        <v>East</v>
      </c>
      <c r="V1879" t="str">
        <f>VLOOKUP(Table7[[#This Row],[Store_ID]],Table5[#All],4,FALSE)</f>
        <v>Washingtonfurt</v>
      </c>
      <c r="W1879" t="str">
        <f>VLOOKUP(Table7[[#This Row],[Store_ID]],Table5[#All],5,FALSE)</f>
        <v>Flagship</v>
      </c>
      <c r="X1879">
        <v>2</v>
      </c>
      <c r="Y1879">
        <v>614.21</v>
      </c>
      <c r="Z1879">
        <v>0.11</v>
      </c>
      <c r="AA1879" t="s">
        <v>1826</v>
      </c>
      <c r="AB1879">
        <v>1093.2937999999999</v>
      </c>
    </row>
    <row r="1880" spans="1:28" x14ac:dyDescent="0.25">
      <c r="A1880" t="s">
        <v>3704</v>
      </c>
      <c r="B1880" s="2">
        <v>45584</v>
      </c>
      <c r="C1880" t="s">
        <v>381</v>
      </c>
      <c r="D1880" t="str">
        <f>VLOOKUP(Table7[[#This Row],[Customer_ID]],Table1[#All],2,FALSE)</f>
        <v>Travis Holland</v>
      </c>
      <c r="E1880">
        <f t="shared" si="88"/>
        <v>19</v>
      </c>
      <c r="F1880">
        <f t="shared" si="89"/>
        <v>10</v>
      </c>
      <c r="G1880">
        <f t="shared" si="90"/>
        <v>2024</v>
      </c>
      <c r="H1880">
        <f>VLOOKUP(Table7[[#This Row],[Customer_ID]],Table1[#All],3,FALSE)</f>
        <v>38</v>
      </c>
      <c r="I1880" t="str">
        <f>VLOOKUP(Table7[[#This Row],[Customer_ID]],Table1[#All],4,FALSE)</f>
        <v>Male</v>
      </c>
      <c r="J1880" t="str">
        <f>VLOOKUP(Table7[[#This Row],[Customer_ID]],Table1[#All],5,FALSE)</f>
        <v>Webstermouth</v>
      </c>
      <c r="K1880" t="str">
        <f>VLOOKUP(Table7[[#This Row],[Customer_ID]],Table1[#All],6,FALSE)</f>
        <v>New Hampshire</v>
      </c>
      <c r="L1880" t="str">
        <f>VLOOKUP(Table7[[#This Row],[Customer_ID]],Table1[#All],7,FALSE)</f>
        <v>USA</v>
      </c>
      <c r="M1880" t="str">
        <f>VLOOKUP(Table7[[#This Row],[Customer_ID]],Table1[#All],8,FALSE)</f>
        <v>Bronze</v>
      </c>
      <c r="N1880" t="s">
        <v>1551</v>
      </c>
      <c r="O1880" t="str">
        <f>VLOOKUP(Table7[[#This Row],[Product_ID]],Table4_2[#All],3,FALSE)</f>
        <v>Clothing</v>
      </c>
      <c r="P1880" t="str">
        <f>VLOOKUP(Table7[[#This Row],[Product_ID]],Table4_2[#All],4,FALSE)</f>
        <v>Outerwear</v>
      </c>
      <c r="Q1880">
        <f>VLOOKUP(Table7[[#This Row],[Product_ID]],Table4_2[#All],5,FALSE)</f>
        <v>364.67</v>
      </c>
      <c r="R1880">
        <f>VLOOKUP(Table7[[#This Row],[Product_ID]],Table4_2[#All],6,FALSE)</f>
        <v>452</v>
      </c>
      <c r="S1880" t="s">
        <v>1779</v>
      </c>
      <c r="T1880" t="str">
        <f>VLOOKUP(Table7[[#This Row],[Store_ID]],Table5[#All],2,FALSE)</f>
        <v>Martinez-Mullins</v>
      </c>
      <c r="U1880" t="str">
        <f>VLOOKUP(Table7[[#This Row],[Store_ID]],Table5[#All],3,FALSE)</f>
        <v>South</v>
      </c>
      <c r="V1880" t="str">
        <f>VLOOKUP(Table7[[#This Row],[Store_ID]],Table5[#All],4,FALSE)</f>
        <v>Williamsfurt</v>
      </c>
      <c r="W1880" t="str">
        <f>VLOOKUP(Table7[[#This Row],[Store_ID]],Table5[#All],5,FALSE)</f>
        <v>Online</v>
      </c>
      <c r="X1880">
        <v>3</v>
      </c>
      <c r="Y1880">
        <v>604.66</v>
      </c>
      <c r="Z1880">
        <v>0.18</v>
      </c>
      <c r="AA1880" t="s">
        <v>1829</v>
      </c>
      <c r="AB1880">
        <v>1487.4636</v>
      </c>
    </row>
    <row r="1881" spans="1:28" x14ac:dyDescent="0.25">
      <c r="A1881" t="s">
        <v>3705</v>
      </c>
      <c r="B1881" s="2">
        <v>45534</v>
      </c>
      <c r="C1881" t="s">
        <v>1530</v>
      </c>
      <c r="D1881" t="str">
        <f>VLOOKUP(Table7[[#This Row],[Customer_ID]],Table1[#All],2,FALSE)</f>
        <v>Traci Gonzalez</v>
      </c>
      <c r="E1881">
        <f t="shared" si="88"/>
        <v>30</v>
      </c>
      <c r="F1881">
        <f t="shared" si="89"/>
        <v>8</v>
      </c>
      <c r="G1881">
        <f t="shared" si="90"/>
        <v>2024</v>
      </c>
      <c r="H1881">
        <f>VLOOKUP(Table7[[#This Row],[Customer_ID]],Table1[#All],3,FALSE)</f>
        <v>35</v>
      </c>
      <c r="I1881" t="str">
        <f>VLOOKUP(Table7[[#This Row],[Customer_ID]],Table1[#All],4,FALSE)</f>
        <v>Male</v>
      </c>
      <c r="J1881" t="str">
        <f>VLOOKUP(Table7[[#This Row],[Customer_ID]],Table1[#All],5,FALSE)</f>
        <v>Snyderfurt</v>
      </c>
      <c r="K1881" t="str">
        <f>VLOOKUP(Table7[[#This Row],[Customer_ID]],Table1[#All],6,FALSE)</f>
        <v>New Mexico</v>
      </c>
      <c r="L1881" t="str">
        <f>VLOOKUP(Table7[[#This Row],[Customer_ID]],Table1[#All],7,FALSE)</f>
        <v>USA</v>
      </c>
      <c r="M1881" t="str">
        <f>VLOOKUP(Table7[[#This Row],[Customer_ID]],Table1[#All],8,FALSE)</f>
        <v>Silver</v>
      </c>
      <c r="N1881" t="s">
        <v>1549</v>
      </c>
      <c r="O1881" t="str">
        <f>VLOOKUP(Table7[[#This Row],[Product_ID]],Table4_2[#All],3,FALSE)</f>
        <v>Clothing</v>
      </c>
      <c r="P1881" t="str">
        <f>VLOOKUP(Table7[[#This Row],[Product_ID]],Table4_2[#All],4,FALSE)</f>
        <v>Outerwear</v>
      </c>
      <c r="Q1881">
        <f>VLOOKUP(Table7[[#This Row],[Product_ID]],Table4_2[#All],5,FALSE)</f>
        <v>265.73266666666666</v>
      </c>
      <c r="R1881">
        <f>VLOOKUP(Table7[[#This Row],[Product_ID]],Table4_2[#All],6,FALSE)</f>
        <v>352</v>
      </c>
      <c r="S1881" t="s">
        <v>1794</v>
      </c>
      <c r="T1881" t="str">
        <f>VLOOKUP(Table7[[#This Row],[Store_ID]],Table5[#All],2,FALSE)</f>
        <v>Thomas, Bridges and Harris</v>
      </c>
      <c r="U1881" t="str">
        <f>VLOOKUP(Table7[[#This Row],[Store_ID]],Table5[#All],3,FALSE)</f>
        <v>North</v>
      </c>
      <c r="V1881" t="str">
        <f>VLOOKUP(Table7[[#This Row],[Store_ID]],Table5[#All],4,FALSE)</f>
        <v>Sabrinatown</v>
      </c>
      <c r="W1881" t="str">
        <f>VLOOKUP(Table7[[#This Row],[Store_ID]],Table5[#All],5,FALSE)</f>
        <v>Online</v>
      </c>
      <c r="X1881">
        <v>3</v>
      </c>
      <c r="Y1881">
        <v>24.29</v>
      </c>
      <c r="Z1881">
        <v>0.12</v>
      </c>
      <c r="AA1881" t="s">
        <v>1826</v>
      </c>
      <c r="AB1881">
        <v>64.125600000000006</v>
      </c>
    </row>
    <row r="1882" spans="1:28" x14ac:dyDescent="0.25">
      <c r="A1882" t="s">
        <v>3706</v>
      </c>
      <c r="B1882" s="2">
        <v>45482</v>
      </c>
      <c r="C1882" t="s">
        <v>419</v>
      </c>
      <c r="D1882" t="str">
        <f>VLOOKUP(Table7[[#This Row],[Customer_ID]],Table1[#All],2,FALSE)</f>
        <v>Joel Robinson</v>
      </c>
      <c r="E1882">
        <f t="shared" si="88"/>
        <v>9</v>
      </c>
      <c r="F1882">
        <f t="shared" si="89"/>
        <v>7</v>
      </c>
      <c r="G1882">
        <f t="shared" si="90"/>
        <v>2024</v>
      </c>
      <c r="H1882">
        <f>VLOOKUP(Table7[[#This Row],[Customer_ID]],Table1[#All],3,FALSE)</f>
        <v>62</v>
      </c>
      <c r="I1882" t="str">
        <f>VLOOKUP(Table7[[#This Row],[Customer_ID]],Table1[#All],4,FALSE)</f>
        <v>Male</v>
      </c>
      <c r="J1882" t="str">
        <f>VLOOKUP(Table7[[#This Row],[Customer_ID]],Table1[#All],5,FALSE)</f>
        <v>Lake Danielport</v>
      </c>
      <c r="K1882" t="str">
        <f>VLOOKUP(Table7[[#This Row],[Customer_ID]],Table1[#All],6,FALSE)</f>
        <v>Hawaii</v>
      </c>
      <c r="L1882" t="str">
        <f>VLOOKUP(Table7[[#This Row],[Customer_ID]],Table1[#All],7,FALSE)</f>
        <v>USA</v>
      </c>
      <c r="M1882" t="str">
        <f>VLOOKUP(Table7[[#This Row],[Customer_ID]],Table1[#All],8,FALSE)</f>
        <v>Platinum</v>
      </c>
      <c r="N1882" t="s">
        <v>1674</v>
      </c>
      <c r="O1882" t="str">
        <f>VLOOKUP(Table7[[#This Row],[Product_ID]],Table4_2[#All],3,FALSE)</f>
        <v>Beauty</v>
      </c>
      <c r="P1882" t="str">
        <f>VLOOKUP(Table7[[#This Row],[Product_ID]],Table4_2[#All],4,FALSE)</f>
        <v>Skincare</v>
      </c>
      <c r="Q1882">
        <f>VLOOKUP(Table7[[#This Row],[Product_ID]],Table4_2[#All],5,FALSE)</f>
        <v>266.86</v>
      </c>
      <c r="R1882">
        <f>VLOOKUP(Table7[[#This Row],[Product_ID]],Table4_2[#All],6,FALSE)</f>
        <v>458</v>
      </c>
      <c r="S1882" t="s">
        <v>1792</v>
      </c>
      <c r="T1882" t="str">
        <f>VLOOKUP(Table7[[#This Row],[Store_ID]],Table5[#All],2,FALSE)</f>
        <v>Aguirre-Keller</v>
      </c>
      <c r="U1882" t="str">
        <f>VLOOKUP(Table7[[#This Row],[Store_ID]],Table5[#All],3,FALSE)</f>
        <v>South</v>
      </c>
      <c r="V1882" t="str">
        <f>VLOOKUP(Table7[[#This Row],[Store_ID]],Table5[#All],4,FALSE)</f>
        <v>Lake Michael</v>
      </c>
      <c r="W1882" t="str">
        <f>VLOOKUP(Table7[[#This Row],[Store_ID]],Table5[#All],5,FALSE)</f>
        <v>Online</v>
      </c>
      <c r="X1882">
        <v>1</v>
      </c>
      <c r="Y1882">
        <v>503.95</v>
      </c>
      <c r="Z1882">
        <v>0.24</v>
      </c>
      <c r="AA1882" t="s">
        <v>1826</v>
      </c>
      <c r="AB1882">
        <v>383.00200000000001</v>
      </c>
    </row>
    <row r="1883" spans="1:28" x14ac:dyDescent="0.25">
      <c r="A1883" t="s">
        <v>3707</v>
      </c>
      <c r="B1883" s="2">
        <v>45475</v>
      </c>
      <c r="C1883" t="s">
        <v>1005</v>
      </c>
      <c r="D1883" t="str">
        <f>VLOOKUP(Table7[[#This Row],[Customer_ID]],Table1[#All],2,FALSE)</f>
        <v>Casey Simpson</v>
      </c>
      <c r="E1883">
        <f t="shared" si="88"/>
        <v>2</v>
      </c>
      <c r="F1883">
        <f t="shared" si="89"/>
        <v>7</v>
      </c>
      <c r="G1883">
        <f t="shared" si="90"/>
        <v>2024</v>
      </c>
      <c r="H1883">
        <f>VLOOKUP(Table7[[#This Row],[Customer_ID]],Table1[#All],3,FALSE)</f>
        <v>54</v>
      </c>
      <c r="I1883" t="str">
        <f>VLOOKUP(Table7[[#This Row],[Customer_ID]],Table1[#All],4,FALSE)</f>
        <v>Male</v>
      </c>
      <c r="J1883" t="str">
        <f>VLOOKUP(Table7[[#This Row],[Customer_ID]],Table1[#All],5,FALSE)</f>
        <v>West Mathewside</v>
      </c>
      <c r="K1883" t="str">
        <f>VLOOKUP(Table7[[#This Row],[Customer_ID]],Table1[#All],6,FALSE)</f>
        <v>Mississippi</v>
      </c>
      <c r="L1883" t="str">
        <f>VLOOKUP(Table7[[#This Row],[Customer_ID]],Table1[#All],7,FALSE)</f>
        <v>USA</v>
      </c>
      <c r="M1883" t="str">
        <f>VLOOKUP(Table7[[#This Row],[Customer_ID]],Table1[#All],8,FALSE)</f>
        <v>Platinum</v>
      </c>
      <c r="N1883" t="s">
        <v>1650</v>
      </c>
      <c r="O1883" t="str">
        <f>VLOOKUP(Table7[[#This Row],[Product_ID]],Table4_2[#All],3,FALSE)</f>
        <v>Electronics</v>
      </c>
      <c r="P1883" t="str">
        <f>VLOOKUP(Table7[[#This Row],[Product_ID]],Table4_2[#All],4,FALSE)</f>
        <v>Accessories</v>
      </c>
      <c r="Q1883">
        <f>VLOOKUP(Table7[[#This Row],[Product_ID]],Table4_2[#All],5,FALSE)</f>
        <v>88.49</v>
      </c>
      <c r="R1883">
        <f>VLOOKUP(Table7[[#This Row],[Product_ID]],Table4_2[#All],6,FALSE)</f>
        <v>246</v>
      </c>
      <c r="S1883" t="s">
        <v>1799</v>
      </c>
      <c r="T1883" t="str">
        <f>VLOOKUP(Table7[[#This Row],[Store_ID]],Table5[#All],2,FALSE)</f>
        <v>Mcdonald Inc</v>
      </c>
      <c r="U1883" t="str">
        <f>VLOOKUP(Table7[[#This Row],[Store_ID]],Table5[#All],3,FALSE)</f>
        <v>South</v>
      </c>
      <c r="V1883" t="str">
        <f>VLOOKUP(Table7[[#This Row],[Store_ID]],Table5[#All],4,FALSE)</f>
        <v>Christopherland</v>
      </c>
      <c r="W1883" t="str">
        <f>VLOOKUP(Table7[[#This Row],[Store_ID]],Table5[#All],5,FALSE)</f>
        <v>Outlet</v>
      </c>
      <c r="X1883">
        <v>4</v>
      </c>
      <c r="Y1883">
        <v>860.78</v>
      </c>
      <c r="Z1883">
        <v>0.03</v>
      </c>
      <c r="AA1883" t="s">
        <v>1824</v>
      </c>
      <c r="AB1883">
        <v>3339.8263999999999</v>
      </c>
    </row>
    <row r="1884" spans="1:28" x14ac:dyDescent="0.25">
      <c r="A1884" t="s">
        <v>3708</v>
      </c>
      <c r="B1884" s="2">
        <v>45234</v>
      </c>
      <c r="C1884" t="s">
        <v>646</v>
      </c>
      <c r="D1884" t="str">
        <f>VLOOKUP(Table7[[#This Row],[Customer_ID]],Table1[#All],2,FALSE)</f>
        <v>Andrea Jacobs</v>
      </c>
      <c r="E1884">
        <f t="shared" si="88"/>
        <v>4</v>
      </c>
      <c r="F1884">
        <f t="shared" si="89"/>
        <v>11</v>
      </c>
      <c r="G1884">
        <f t="shared" si="90"/>
        <v>2023</v>
      </c>
      <c r="H1884">
        <f>VLOOKUP(Table7[[#This Row],[Customer_ID]],Table1[#All],3,FALSE)</f>
        <v>45</v>
      </c>
      <c r="I1884" t="str">
        <f>VLOOKUP(Table7[[#This Row],[Customer_ID]],Table1[#All],4,FALSE)</f>
        <v>Female</v>
      </c>
      <c r="J1884" t="str">
        <f>VLOOKUP(Table7[[#This Row],[Customer_ID]],Table1[#All],5,FALSE)</f>
        <v>Christopherland</v>
      </c>
      <c r="K1884" t="str">
        <f>VLOOKUP(Table7[[#This Row],[Customer_ID]],Table1[#All],6,FALSE)</f>
        <v>Minnesota</v>
      </c>
      <c r="L1884" t="str">
        <f>VLOOKUP(Table7[[#This Row],[Customer_ID]],Table1[#All],7,FALSE)</f>
        <v>USA</v>
      </c>
      <c r="M1884" t="str">
        <f>VLOOKUP(Table7[[#This Row],[Customer_ID]],Table1[#All],8,FALSE)</f>
        <v>Platinum</v>
      </c>
      <c r="N1884" t="s">
        <v>1632</v>
      </c>
      <c r="O1884" t="str">
        <f>VLOOKUP(Table7[[#This Row],[Product_ID]],Table4_2[#All],3,FALSE)</f>
        <v>Electronics</v>
      </c>
      <c r="P1884" t="str">
        <f>VLOOKUP(Table7[[#This Row],[Product_ID]],Table4_2[#All],4,FALSE)</f>
        <v>Accessories</v>
      </c>
      <c r="Q1884">
        <f>VLOOKUP(Table7[[#This Row],[Product_ID]],Table4_2[#All],5,FALSE)</f>
        <v>450.71</v>
      </c>
      <c r="R1884">
        <f>VLOOKUP(Table7[[#This Row],[Product_ID]],Table4_2[#All],6,FALSE)</f>
        <v>389</v>
      </c>
      <c r="S1884" t="s">
        <v>1766</v>
      </c>
      <c r="T1884" t="str">
        <f>VLOOKUP(Table7[[#This Row],[Store_ID]],Table5[#All],2,FALSE)</f>
        <v>Johnson-Wright</v>
      </c>
      <c r="U1884" t="str">
        <f>VLOOKUP(Table7[[#This Row],[Store_ID]],Table5[#All],3,FALSE)</f>
        <v>North</v>
      </c>
      <c r="V1884" t="str">
        <f>VLOOKUP(Table7[[#This Row],[Store_ID]],Table5[#All],4,FALSE)</f>
        <v>Hoodberg</v>
      </c>
      <c r="W1884" t="str">
        <f>VLOOKUP(Table7[[#This Row],[Store_ID]],Table5[#All],5,FALSE)</f>
        <v>Outlet</v>
      </c>
      <c r="X1884">
        <v>3</v>
      </c>
      <c r="Y1884">
        <v>41.97</v>
      </c>
      <c r="Z1884">
        <v>0.03</v>
      </c>
      <c r="AA1884" t="s">
        <v>1829</v>
      </c>
      <c r="AB1884">
        <v>122.1327</v>
      </c>
    </row>
    <row r="1885" spans="1:28" x14ac:dyDescent="0.25">
      <c r="A1885" t="s">
        <v>3709</v>
      </c>
      <c r="B1885" s="2">
        <v>45397</v>
      </c>
      <c r="C1885" t="s">
        <v>134</v>
      </c>
      <c r="D1885" t="str">
        <f>VLOOKUP(Table7[[#This Row],[Customer_ID]],Table1[#All],2,FALSE)</f>
        <v>Robert Jones DDS</v>
      </c>
      <c r="E1885">
        <f t="shared" si="88"/>
        <v>15</v>
      </c>
      <c r="F1885">
        <f t="shared" si="89"/>
        <v>4</v>
      </c>
      <c r="G1885">
        <f t="shared" si="90"/>
        <v>2024</v>
      </c>
      <c r="H1885">
        <f>VLOOKUP(Table7[[#This Row],[Customer_ID]],Table1[#All],3,FALSE)</f>
        <v>25</v>
      </c>
      <c r="I1885" t="str">
        <f>VLOOKUP(Table7[[#This Row],[Customer_ID]],Table1[#All],4,FALSE)</f>
        <v>Male</v>
      </c>
      <c r="J1885" t="str">
        <f>VLOOKUP(Table7[[#This Row],[Customer_ID]],Table1[#All],5,FALSE)</f>
        <v>Tristanton</v>
      </c>
      <c r="K1885" t="str">
        <f>VLOOKUP(Table7[[#This Row],[Customer_ID]],Table1[#All],6,FALSE)</f>
        <v>Oklahoma</v>
      </c>
      <c r="L1885" t="str">
        <f>VLOOKUP(Table7[[#This Row],[Customer_ID]],Table1[#All],7,FALSE)</f>
        <v>USA</v>
      </c>
      <c r="M1885" t="str">
        <f>VLOOKUP(Table7[[#This Row],[Customer_ID]],Table1[#All],8,FALSE)</f>
        <v>Platinum</v>
      </c>
      <c r="N1885" t="s">
        <v>1578</v>
      </c>
      <c r="O1885" t="str">
        <f>VLOOKUP(Table7[[#This Row],[Product_ID]],Table4_2[#All],3,FALSE)</f>
        <v>Electronics</v>
      </c>
      <c r="P1885" t="str">
        <f>VLOOKUP(Table7[[#This Row],[Product_ID]],Table4_2[#All],4,FALSE)</f>
        <v>Appliances</v>
      </c>
      <c r="Q1885">
        <f>VLOOKUP(Table7[[#This Row],[Product_ID]],Table4_2[#All],5,FALSE)</f>
        <v>465.34</v>
      </c>
      <c r="R1885">
        <f>VLOOKUP(Table7[[#This Row],[Product_ID]],Table4_2[#All],6,FALSE)</f>
        <v>301</v>
      </c>
      <c r="S1885" t="s">
        <v>1773</v>
      </c>
      <c r="T1885" t="str">
        <f>VLOOKUP(Table7[[#This Row],[Store_ID]],Table5[#All],2,FALSE)</f>
        <v>Gray Ltd</v>
      </c>
      <c r="U1885" t="str">
        <f>VLOOKUP(Table7[[#This Row],[Store_ID]],Table5[#All],3,FALSE)</f>
        <v>North</v>
      </c>
      <c r="V1885" t="str">
        <f>VLOOKUP(Table7[[#This Row],[Store_ID]],Table5[#All],4,FALSE)</f>
        <v>New Michaelchester</v>
      </c>
      <c r="W1885" t="str">
        <f>VLOOKUP(Table7[[#This Row],[Store_ID]],Table5[#All],5,FALSE)</f>
        <v>Outlet</v>
      </c>
      <c r="X1885">
        <v>1</v>
      </c>
      <c r="Y1885">
        <v>649.59</v>
      </c>
      <c r="Z1885">
        <v>0.12</v>
      </c>
      <c r="AA1885" t="s">
        <v>1829</v>
      </c>
      <c r="AB1885">
        <v>571.63920000000007</v>
      </c>
    </row>
    <row r="1886" spans="1:28" x14ac:dyDescent="0.25">
      <c r="A1886" t="s">
        <v>3710</v>
      </c>
      <c r="B1886" s="2">
        <v>45502</v>
      </c>
      <c r="C1886" t="s">
        <v>202</v>
      </c>
      <c r="D1886" t="str">
        <f>VLOOKUP(Table7[[#This Row],[Customer_ID]],Table1[#All],2,FALSE)</f>
        <v>Sharon Brown</v>
      </c>
      <c r="E1886">
        <f t="shared" si="88"/>
        <v>29</v>
      </c>
      <c r="F1886">
        <f t="shared" si="89"/>
        <v>7</v>
      </c>
      <c r="G1886">
        <f t="shared" si="90"/>
        <v>2024</v>
      </c>
      <c r="H1886">
        <f>VLOOKUP(Table7[[#This Row],[Customer_ID]],Table1[#All],3,FALSE)</f>
        <v>37</v>
      </c>
      <c r="I1886" t="str">
        <f>VLOOKUP(Table7[[#This Row],[Customer_ID]],Table1[#All],4,FALSE)</f>
        <v>Female</v>
      </c>
      <c r="J1886" t="str">
        <f>VLOOKUP(Table7[[#This Row],[Customer_ID]],Table1[#All],5,FALSE)</f>
        <v>East Andrea</v>
      </c>
      <c r="K1886" t="str">
        <f>VLOOKUP(Table7[[#This Row],[Customer_ID]],Table1[#All],6,FALSE)</f>
        <v>Michigan</v>
      </c>
      <c r="L1886" t="str">
        <f>VLOOKUP(Table7[[#This Row],[Customer_ID]],Table1[#All],7,FALSE)</f>
        <v>USA</v>
      </c>
      <c r="M1886" t="str">
        <f>VLOOKUP(Table7[[#This Row],[Customer_ID]],Table1[#All],8,FALSE)</f>
        <v>Gold</v>
      </c>
      <c r="N1886" t="s">
        <v>1674</v>
      </c>
      <c r="O1886" t="str">
        <f>VLOOKUP(Table7[[#This Row],[Product_ID]],Table4_2[#All],3,FALSE)</f>
        <v>Beauty</v>
      </c>
      <c r="P1886" t="str">
        <f>VLOOKUP(Table7[[#This Row],[Product_ID]],Table4_2[#All],4,FALSE)</f>
        <v>Skincare</v>
      </c>
      <c r="Q1886">
        <f>VLOOKUP(Table7[[#This Row],[Product_ID]],Table4_2[#All],5,FALSE)</f>
        <v>266.86</v>
      </c>
      <c r="R1886">
        <f>VLOOKUP(Table7[[#This Row],[Product_ID]],Table4_2[#All],6,FALSE)</f>
        <v>458</v>
      </c>
      <c r="S1886" t="s">
        <v>1786</v>
      </c>
      <c r="T1886" t="str">
        <f>VLOOKUP(Table7[[#This Row],[Store_ID]],Table5[#All],2,FALSE)</f>
        <v>Moore, Padilla and Butler</v>
      </c>
      <c r="U1886" t="str">
        <f>VLOOKUP(Table7[[#This Row],[Store_ID]],Table5[#All],3,FALSE)</f>
        <v>South</v>
      </c>
      <c r="V1886" t="str">
        <f>VLOOKUP(Table7[[#This Row],[Store_ID]],Table5[#All],4,FALSE)</f>
        <v>East Johnstad</v>
      </c>
      <c r="W1886" t="str">
        <f>VLOOKUP(Table7[[#This Row],[Store_ID]],Table5[#All],5,FALSE)</f>
        <v>Flagship</v>
      </c>
      <c r="X1886">
        <v>2</v>
      </c>
      <c r="Y1886">
        <v>386.09</v>
      </c>
      <c r="Z1886">
        <v>0.19</v>
      </c>
      <c r="AA1886" t="s">
        <v>1826</v>
      </c>
      <c r="AB1886">
        <v>625.46579999999994</v>
      </c>
    </row>
    <row r="1887" spans="1:28" x14ac:dyDescent="0.25">
      <c r="A1887" t="s">
        <v>3711</v>
      </c>
      <c r="B1887" s="2">
        <v>45644</v>
      </c>
      <c r="C1887" t="s">
        <v>353</v>
      </c>
      <c r="D1887" t="str">
        <f>VLOOKUP(Table7[[#This Row],[Customer_ID]],Table1[#All],2,FALSE)</f>
        <v>Sheila Wilson</v>
      </c>
      <c r="E1887">
        <f t="shared" si="88"/>
        <v>18</v>
      </c>
      <c r="F1887">
        <f t="shared" si="89"/>
        <v>12</v>
      </c>
      <c r="G1887">
        <f t="shared" si="90"/>
        <v>2024</v>
      </c>
      <c r="H1887">
        <f>VLOOKUP(Table7[[#This Row],[Customer_ID]],Table1[#All],3,FALSE)</f>
        <v>35</v>
      </c>
      <c r="I1887" t="str">
        <f>VLOOKUP(Table7[[#This Row],[Customer_ID]],Table1[#All],4,FALSE)</f>
        <v>Male</v>
      </c>
      <c r="J1887" t="str">
        <f>VLOOKUP(Table7[[#This Row],[Customer_ID]],Table1[#All],5,FALSE)</f>
        <v>South Dustin</v>
      </c>
      <c r="K1887" t="str">
        <f>VLOOKUP(Table7[[#This Row],[Customer_ID]],Table1[#All],6,FALSE)</f>
        <v>Tennessee</v>
      </c>
      <c r="L1887" t="str">
        <f>VLOOKUP(Table7[[#This Row],[Customer_ID]],Table1[#All],7,FALSE)</f>
        <v>USA</v>
      </c>
      <c r="M1887" t="str">
        <f>VLOOKUP(Table7[[#This Row],[Customer_ID]],Table1[#All],8,FALSE)</f>
        <v>Silver</v>
      </c>
      <c r="N1887" t="s">
        <v>1650</v>
      </c>
      <c r="O1887" t="str">
        <f>VLOOKUP(Table7[[#This Row],[Product_ID]],Table4_2[#All],3,FALSE)</f>
        <v>Electronics</v>
      </c>
      <c r="P1887" t="str">
        <f>VLOOKUP(Table7[[#This Row],[Product_ID]],Table4_2[#All],4,FALSE)</f>
        <v>Accessories</v>
      </c>
      <c r="Q1887">
        <f>VLOOKUP(Table7[[#This Row],[Product_ID]],Table4_2[#All],5,FALSE)</f>
        <v>88.49</v>
      </c>
      <c r="R1887">
        <f>VLOOKUP(Table7[[#This Row],[Product_ID]],Table4_2[#All],6,FALSE)</f>
        <v>246</v>
      </c>
      <c r="S1887" t="s">
        <v>1794</v>
      </c>
      <c r="T1887" t="str">
        <f>VLOOKUP(Table7[[#This Row],[Store_ID]],Table5[#All],2,FALSE)</f>
        <v>Thomas, Bridges and Harris</v>
      </c>
      <c r="U1887" t="str">
        <f>VLOOKUP(Table7[[#This Row],[Store_ID]],Table5[#All],3,FALSE)</f>
        <v>North</v>
      </c>
      <c r="V1887" t="str">
        <f>VLOOKUP(Table7[[#This Row],[Store_ID]],Table5[#All],4,FALSE)</f>
        <v>Sabrinatown</v>
      </c>
      <c r="W1887" t="str">
        <f>VLOOKUP(Table7[[#This Row],[Store_ID]],Table5[#All],5,FALSE)</f>
        <v>Online</v>
      </c>
      <c r="X1887">
        <v>1</v>
      </c>
      <c r="Y1887">
        <v>891.62</v>
      </c>
      <c r="Z1887">
        <v>0.06</v>
      </c>
      <c r="AA1887" t="s">
        <v>1826</v>
      </c>
      <c r="AB1887">
        <v>838.12279999999998</v>
      </c>
    </row>
    <row r="1888" spans="1:28" x14ac:dyDescent="0.25">
      <c r="A1888" t="s">
        <v>3712</v>
      </c>
      <c r="B1888" s="2">
        <v>45617</v>
      </c>
      <c r="C1888" t="s">
        <v>1190</v>
      </c>
      <c r="D1888" t="str">
        <f>VLOOKUP(Table7[[#This Row],[Customer_ID]],Table1[#All],2,FALSE)</f>
        <v>Erika Padilla</v>
      </c>
      <c r="E1888">
        <f t="shared" si="88"/>
        <v>21</v>
      </c>
      <c r="F1888">
        <f t="shared" si="89"/>
        <v>11</v>
      </c>
      <c r="G1888">
        <f t="shared" si="90"/>
        <v>2024</v>
      </c>
      <c r="H1888">
        <f>VLOOKUP(Table7[[#This Row],[Customer_ID]],Table1[#All],3,FALSE)</f>
        <v>50</v>
      </c>
      <c r="I1888" t="str">
        <f>VLOOKUP(Table7[[#This Row],[Customer_ID]],Table1[#All],4,FALSE)</f>
        <v>Male</v>
      </c>
      <c r="J1888" t="str">
        <f>VLOOKUP(Table7[[#This Row],[Customer_ID]],Table1[#All],5,FALSE)</f>
        <v>Andrewsland</v>
      </c>
      <c r="K1888" t="str">
        <f>VLOOKUP(Table7[[#This Row],[Customer_ID]],Table1[#All],6,FALSE)</f>
        <v>Alabama</v>
      </c>
      <c r="L1888" t="str">
        <f>VLOOKUP(Table7[[#This Row],[Customer_ID]],Table1[#All],7,FALSE)</f>
        <v>USA</v>
      </c>
      <c r="M1888" t="str">
        <f>VLOOKUP(Table7[[#This Row],[Customer_ID]],Table1[#All],8,FALSE)</f>
        <v>Silver</v>
      </c>
      <c r="N1888" t="s">
        <v>1676</v>
      </c>
      <c r="O1888" t="str">
        <f>VLOOKUP(Table7[[#This Row],[Product_ID]],Table4_2[#All],3,FALSE)</f>
        <v>Beauty</v>
      </c>
      <c r="P1888" t="str">
        <f>VLOOKUP(Table7[[#This Row],[Product_ID]],Table4_2[#All],4,FALSE)</f>
        <v>Makeup</v>
      </c>
      <c r="Q1888">
        <f>VLOOKUP(Table7[[#This Row],[Product_ID]],Table4_2[#All],5,FALSE)</f>
        <v>299.11</v>
      </c>
      <c r="R1888">
        <f>VLOOKUP(Table7[[#This Row],[Product_ID]],Table4_2[#All],6,FALSE)</f>
        <v>118</v>
      </c>
      <c r="S1888" t="s">
        <v>1801</v>
      </c>
      <c r="T1888" t="str">
        <f>VLOOKUP(Table7[[#This Row],[Store_ID]],Table5[#All],2,FALSE)</f>
        <v>Shelton PLC</v>
      </c>
      <c r="U1888" t="str">
        <f>VLOOKUP(Table7[[#This Row],[Store_ID]],Table5[#All],3,FALSE)</f>
        <v>North</v>
      </c>
      <c r="V1888" t="str">
        <f>VLOOKUP(Table7[[#This Row],[Store_ID]],Table5[#All],4,FALSE)</f>
        <v>East Jenniferstad</v>
      </c>
      <c r="W1888" t="str">
        <f>VLOOKUP(Table7[[#This Row],[Store_ID]],Table5[#All],5,FALSE)</f>
        <v>Flagship</v>
      </c>
      <c r="X1888">
        <v>2</v>
      </c>
      <c r="Y1888">
        <v>558.9</v>
      </c>
      <c r="Z1888">
        <v>0.05</v>
      </c>
      <c r="AA1888" t="s">
        <v>1829</v>
      </c>
      <c r="AB1888">
        <v>1061.9100000000001</v>
      </c>
    </row>
    <row r="1889" spans="1:28" x14ac:dyDescent="0.25">
      <c r="A1889" t="s">
        <v>3713</v>
      </c>
      <c r="B1889" s="2">
        <v>45797</v>
      </c>
      <c r="C1889" t="s">
        <v>1104</v>
      </c>
      <c r="D1889" t="str">
        <f>VLOOKUP(Table7[[#This Row],[Customer_ID]],Table1[#All],2,FALSE)</f>
        <v>Michael Greene</v>
      </c>
      <c r="E1889">
        <f t="shared" si="88"/>
        <v>20</v>
      </c>
      <c r="F1889">
        <f t="shared" si="89"/>
        <v>5</v>
      </c>
      <c r="G1889">
        <f t="shared" si="90"/>
        <v>2025</v>
      </c>
      <c r="H1889">
        <f>VLOOKUP(Table7[[#This Row],[Customer_ID]],Table1[#All],3,FALSE)</f>
        <v>52</v>
      </c>
      <c r="I1889" t="str">
        <f>VLOOKUP(Table7[[#This Row],[Customer_ID]],Table1[#All],4,FALSE)</f>
        <v>Female</v>
      </c>
      <c r="J1889" t="str">
        <f>VLOOKUP(Table7[[#This Row],[Customer_ID]],Table1[#All],5,FALSE)</f>
        <v>Port Saramouth</v>
      </c>
      <c r="K1889" t="str">
        <f>VLOOKUP(Table7[[#This Row],[Customer_ID]],Table1[#All],6,FALSE)</f>
        <v>Wisconsin</v>
      </c>
      <c r="L1889" t="str">
        <f>VLOOKUP(Table7[[#This Row],[Customer_ID]],Table1[#All],7,FALSE)</f>
        <v>USA</v>
      </c>
      <c r="M1889" t="str">
        <f>VLOOKUP(Table7[[#This Row],[Customer_ID]],Table1[#All],8,FALSE)</f>
        <v>Silver</v>
      </c>
      <c r="N1889" t="s">
        <v>1546</v>
      </c>
      <c r="O1889" t="str">
        <f>VLOOKUP(Table7[[#This Row],[Product_ID]],Table4_2[#All],3,FALSE)</f>
        <v>Clothing</v>
      </c>
      <c r="P1889" t="str">
        <f>VLOOKUP(Table7[[#This Row],[Product_ID]],Table4_2[#All],4,FALSE)</f>
        <v>Tops</v>
      </c>
      <c r="Q1889">
        <f>VLOOKUP(Table7[[#This Row],[Product_ID]],Table4_2[#All],5,FALSE)</f>
        <v>342.56</v>
      </c>
      <c r="R1889">
        <f>VLOOKUP(Table7[[#This Row],[Product_ID]],Table4_2[#All],6,FALSE)</f>
        <v>181</v>
      </c>
      <c r="S1889" t="s">
        <v>1766</v>
      </c>
      <c r="T1889" t="str">
        <f>VLOOKUP(Table7[[#This Row],[Store_ID]],Table5[#All],2,FALSE)</f>
        <v>Johnson-Wright</v>
      </c>
      <c r="U1889" t="str">
        <f>VLOOKUP(Table7[[#This Row],[Store_ID]],Table5[#All],3,FALSE)</f>
        <v>North</v>
      </c>
      <c r="V1889" t="str">
        <f>VLOOKUP(Table7[[#This Row],[Store_ID]],Table5[#All],4,FALSE)</f>
        <v>Hoodberg</v>
      </c>
      <c r="W1889" t="str">
        <f>VLOOKUP(Table7[[#This Row],[Store_ID]],Table5[#All],5,FALSE)</f>
        <v>Outlet</v>
      </c>
      <c r="X1889">
        <v>2</v>
      </c>
      <c r="Y1889">
        <v>99.04</v>
      </c>
      <c r="Z1889">
        <v>0.26</v>
      </c>
      <c r="AA1889" t="s">
        <v>1829</v>
      </c>
      <c r="AB1889">
        <v>146.57919999999999</v>
      </c>
    </row>
    <row r="1890" spans="1:28" x14ac:dyDescent="0.25">
      <c r="A1890" t="s">
        <v>3714</v>
      </c>
      <c r="B1890" s="2">
        <v>45740</v>
      </c>
      <c r="C1890" t="s">
        <v>923</v>
      </c>
      <c r="D1890" t="str">
        <f>VLOOKUP(Table7[[#This Row],[Customer_ID]],Table1[#All],2,FALSE)</f>
        <v>James Powell</v>
      </c>
      <c r="E1890">
        <f t="shared" si="88"/>
        <v>24</v>
      </c>
      <c r="F1890">
        <f t="shared" si="89"/>
        <v>3</v>
      </c>
      <c r="G1890">
        <f t="shared" si="90"/>
        <v>2025</v>
      </c>
      <c r="H1890">
        <f>VLOOKUP(Table7[[#This Row],[Customer_ID]],Table1[#All],3,FALSE)</f>
        <v>40</v>
      </c>
      <c r="I1890" t="str">
        <f>VLOOKUP(Table7[[#This Row],[Customer_ID]],Table1[#All],4,FALSE)</f>
        <v>Female</v>
      </c>
      <c r="J1890" t="str">
        <f>VLOOKUP(Table7[[#This Row],[Customer_ID]],Table1[#All],5,FALSE)</f>
        <v>West Beverlymouth</v>
      </c>
      <c r="K1890" t="str">
        <f>VLOOKUP(Table7[[#This Row],[Customer_ID]],Table1[#All],6,FALSE)</f>
        <v>Missouri</v>
      </c>
      <c r="L1890" t="str">
        <f>VLOOKUP(Table7[[#This Row],[Customer_ID]],Table1[#All],7,FALSE)</f>
        <v>USA</v>
      </c>
      <c r="M1890" t="str">
        <f>VLOOKUP(Table7[[#This Row],[Customer_ID]],Table1[#All],8,FALSE)</f>
        <v>Bronze</v>
      </c>
      <c r="N1890" t="s">
        <v>1551</v>
      </c>
      <c r="O1890" t="str">
        <f>VLOOKUP(Table7[[#This Row],[Product_ID]],Table4_2[#All],3,FALSE)</f>
        <v>Clothing</v>
      </c>
      <c r="P1890" t="str">
        <f>VLOOKUP(Table7[[#This Row],[Product_ID]],Table4_2[#All],4,FALSE)</f>
        <v>Outerwear</v>
      </c>
      <c r="Q1890">
        <f>VLOOKUP(Table7[[#This Row],[Product_ID]],Table4_2[#All],5,FALSE)</f>
        <v>364.67</v>
      </c>
      <c r="R1890">
        <f>VLOOKUP(Table7[[#This Row],[Product_ID]],Table4_2[#All],6,FALSE)</f>
        <v>452</v>
      </c>
      <c r="S1890" t="s">
        <v>1782</v>
      </c>
      <c r="T1890" t="str">
        <f>VLOOKUP(Table7[[#This Row],[Store_ID]],Table5[#All],2,FALSE)</f>
        <v>Bean, Jones and Park</v>
      </c>
      <c r="U1890" t="str">
        <f>VLOOKUP(Table7[[#This Row],[Store_ID]],Table5[#All],3,FALSE)</f>
        <v>West</v>
      </c>
      <c r="V1890" t="str">
        <f>VLOOKUP(Table7[[#This Row],[Store_ID]],Table5[#All],4,FALSE)</f>
        <v>Thompsonborough</v>
      </c>
      <c r="W1890" t="str">
        <f>VLOOKUP(Table7[[#This Row],[Store_ID]],Table5[#All],5,FALSE)</f>
        <v>Online</v>
      </c>
      <c r="X1890">
        <v>4</v>
      </c>
      <c r="Y1890">
        <v>625.13</v>
      </c>
      <c r="Z1890">
        <v>0.06</v>
      </c>
      <c r="AA1890" t="s">
        <v>1824</v>
      </c>
      <c r="AB1890">
        <v>2350.4888000000001</v>
      </c>
    </row>
    <row r="1891" spans="1:28" x14ac:dyDescent="0.25">
      <c r="A1891" t="s">
        <v>3715</v>
      </c>
      <c r="B1891" s="2">
        <v>45824</v>
      </c>
      <c r="C1891" t="s">
        <v>144</v>
      </c>
      <c r="D1891" t="str">
        <f>VLOOKUP(Table7[[#This Row],[Customer_ID]],Table1[#All],2,FALSE)</f>
        <v>Thomas Phillips</v>
      </c>
      <c r="E1891">
        <f t="shared" si="88"/>
        <v>16</v>
      </c>
      <c r="F1891">
        <f t="shared" si="89"/>
        <v>6</v>
      </c>
      <c r="G1891">
        <f t="shared" si="90"/>
        <v>2025</v>
      </c>
      <c r="H1891">
        <f>VLOOKUP(Table7[[#This Row],[Customer_ID]],Table1[#All],3,FALSE)</f>
        <v>20</v>
      </c>
      <c r="I1891" t="str">
        <f>VLOOKUP(Table7[[#This Row],[Customer_ID]],Table1[#All],4,FALSE)</f>
        <v>Female</v>
      </c>
      <c r="J1891" t="str">
        <f>VLOOKUP(Table7[[#This Row],[Customer_ID]],Table1[#All],5,FALSE)</f>
        <v>Luisfurt</v>
      </c>
      <c r="K1891" t="str">
        <f>VLOOKUP(Table7[[#This Row],[Customer_ID]],Table1[#All],6,FALSE)</f>
        <v>Georgia</v>
      </c>
      <c r="L1891" t="str">
        <f>VLOOKUP(Table7[[#This Row],[Customer_ID]],Table1[#All],7,FALSE)</f>
        <v>USA</v>
      </c>
      <c r="M1891" t="str">
        <f>VLOOKUP(Table7[[#This Row],[Customer_ID]],Table1[#All],8,FALSE)</f>
        <v>Gold</v>
      </c>
      <c r="N1891" t="s">
        <v>1628</v>
      </c>
      <c r="O1891" t="str">
        <f>VLOOKUP(Table7[[#This Row],[Product_ID]],Table4_2[#All],3,FALSE)</f>
        <v>Electronics</v>
      </c>
      <c r="P1891" t="str">
        <f>VLOOKUP(Table7[[#This Row],[Product_ID]],Table4_2[#All],4,FALSE)</f>
        <v>Audio</v>
      </c>
      <c r="Q1891">
        <f>VLOOKUP(Table7[[#This Row],[Product_ID]],Table4_2[#All],5,FALSE)</f>
        <v>38.520000000000003</v>
      </c>
      <c r="R1891">
        <f>VLOOKUP(Table7[[#This Row],[Product_ID]],Table4_2[#All],6,FALSE)</f>
        <v>378</v>
      </c>
      <c r="S1891" t="s">
        <v>1810</v>
      </c>
      <c r="T1891" t="str">
        <f>VLOOKUP(Table7[[#This Row],[Store_ID]],Table5[#All],2,FALSE)</f>
        <v>Guerrero-Schmitt</v>
      </c>
      <c r="U1891" t="str">
        <f>VLOOKUP(Table7[[#This Row],[Store_ID]],Table5[#All],3,FALSE)</f>
        <v>East</v>
      </c>
      <c r="V1891" t="str">
        <f>VLOOKUP(Table7[[#This Row],[Store_ID]],Table5[#All],4,FALSE)</f>
        <v>East Stevechester</v>
      </c>
      <c r="W1891" t="str">
        <f>VLOOKUP(Table7[[#This Row],[Store_ID]],Table5[#All],5,FALSE)</f>
        <v>Flagship</v>
      </c>
      <c r="X1891">
        <v>4</v>
      </c>
      <c r="Y1891">
        <v>38.380000000000003</v>
      </c>
      <c r="Z1891">
        <v>0.16</v>
      </c>
      <c r="AA1891" t="s">
        <v>1829</v>
      </c>
      <c r="AB1891">
        <v>128.95679999999999</v>
      </c>
    </row>
    <row r="1892" spans="1:28" x14ac:dyDescent="0.25">
      <c r="A1892" t="s">
        <v>3716</v>
      </c>
      <c r="B1892" s="2">
        <v>45404</v>
      </c>
      <c r="C1892" t="s">
        <v>1513</v>
      </c>
      <c r="D1892" t="str">
        <f>VLOOKUP(Table7[[#This Row],[Customer_ID]],Table1[#All],2,FALSE)</f>
        <v>Darrell Miller</v>
      </c>
      <c r="E1892">
        <f t="shared" si="88"/>
        <v>22</v>
      </c>
      <c r="F1892">
        <f t="shared" si="89"/>
        <v>4</v>
      </c>
      <c r="G1892">
        <f t="shared" si="90"/>
        <v>2024</v>
      </c>
      <c r="H1892">
        <f>VLOOKUP(Table7[[#This Row],[Customer_ID]],Table1[#All],3,FALSE)</f>
        <v>59</v>
      </c>
      <c r="I1892" t="str">
        <f>VLOOKUP(Table7[[#This Row],[Customer_ID]],Table1[#All],4,FALSE)</f>
        <v>Female</v>
      </c>
      <c r="J1892" t="str">
        <f>VLOOKUP(Table7[[#This Row],[Customer_ID]],Table1[#All],5,FALSE)</f>
        <v>Port Carol</v>
      </c>
      <c r="K1892" t="str">
        <f>VLOOKUP(Table7[[#This Row],[Customer_ID]],Table1[#All],6,FALSE)</f>
        <v>Florida</v>
      </c>
      <c r="L1892" t="str">
        <f>VLOOKUP(Table7[[#This Row],[Customer_ID]],Table1[#All],7,FALSE)</f>
        <v>USA</v>
      </c>
      <c r="M1892" t="str">
        <f>VLOOKUP(Table7[[#This Row],[Customer_ID]],Table1[#All],8,FALSE)</f>
        <v>Platinum</v>
      </c>
      <c r="N1892" t="s">
        <v>1736</v>
      </c>
      <c r="O1892" t="str">
        <f>VLOOKUP(Table7[[#This Row],[Product_ID]],Table4_2[#All],3,FALSE)</f>
        <v>Beauty</v>
      </c>
      <c r="P1892" t="str">
        <f>VLOOKUP(Table7[[#This Row],[Product_ID]],Table4_2[#All],4,FALSE)</f>
        <v>Skincare</v>
      </c>
      <c r="Q1892">
        <f>VLOOKUP(Table7[[#This Row],[Product_ID]],Table4_2[#All],5,FALSE)</f>
        <v>358.47</v>
      </c>
      <c r="R1892">
        <f>VLOOKUP(Table7[[#This Row],[Product_ID]],Table4_2[#All],6,FALSE)</f>
        <v>213</v>
      </c>
      <c r="S1892" t="s">
        <v>1789</v>
      </c>
      <c r="T1892" t="str">
        <f>VLOOKUP(Table7[[#This Row],[Store_ID]],Table5[#All],2,FALSE)</f>
        <v>Hill, Wagner and Ballard</v>
      </c>
      <c r="U1892" t="str">
        <f>VLOOKUP(Table7[[#This Row],[Store_ID]],Table5[#All],3,FALSE)</f>
        <v>East</v>
      </c>
      <c r="V1892" t="str">
        <f>VLOOKUP(Table7[[#This Row],[Store_ID]],Table5[#All],4,FALSE)</f>
        <v>East Davidville</v>
      </c>
      <c r="W1892" t="str">
        <f>VLOOKUP(Table7[[#This Row],[Store_ID]],Table5[#All],5,FALSE)</f>
        <v>Online</v>
      </c>
      <c r="X1892">
        <v>4</v>
      </c>
      <c r="Y1892">
        <v>731.72</v>
      </c>
      <c r="Z1892">
        <v>0.22</v>
      </c>
      <c r="AA1892" t="s">
        <v>1829</v>
      </c>
      <c r="AB1892">
        <v>2282.9663999999998</v>
      </c>
    </row>
    <row r="1893" spans="1:28" x14ac:dyDescent="0.25">
      <c r="A1893" t="s">
        <v>3717</v>
      </c>
      <c r="B1893" s="2">
        <v>45916</v>
      </c>
      <c r="C1893" t="s">
        <v>1411</v>
      </c>
      <c r="D1893" t="str">
        <f>VLOOKUP(Table7[[#This Row],[Customer_ID]],Table1[#All],2,FALSE)</f>
        <v>Christina Robertson</v>
      </c>
      <c r="E1893">
        <f t="shared" si="88"/>
        <v>16</v>
      </c>
      <c r="F1893">
        <f t="shared" si="89"/>
        <v>9</v>
      </c>
      <c r="G1893">
        <f t="shared" si="90"/>
        <v>2025</v>
      </c>
      <c r="H1893">
        <f>VLOOKUP(Table7[[#This Row],[Customer_ID]],Table1[#All],3,FALSE)</f>
        <v>59</v>
      </c>
      <c r="I1893" t="str">
        <f>VLOOKUP(Table7[[#This Row],[Customer_ID]],Table1[#All],4,FALSE)</f>
        <v>Male</v>
      </c>
      <c r="J1893" t="str">
        <f>VLOOKUP(Table7[[#This Row],[Customer_ID]],Table1[#All],5,FALSE)</f>
        <v>Hubbardborough</v>
      </c>
      <c r="K1893" t="str">
        <f>VLOOKUP(Table7[[#This Row],[Customer_ID]],Table1[#All],6,FALSE)</f>
        <v>Kentucky</v>
      </c>
      <c r="L1893" t="str">
        <f>VLOOKUP(Table7[[#This Row],[Customer_ID]],Table1[#All],7,FALSE)</f>
        <v>USA</v>
      </c>
      <c r="M1893" t="str">
        <f>VLOOKUP(Table7[[#This Row],[Customer_ID]],Table1[#All],8,FALSE)</f>
        <v>Platinum</v>
      </c>
      <c r="N1893" t="s">
        <v>1710</v>
      </c>
      <c r="O1893" t="str">
        <f>VLOOKUP(Table7[[#This Row],[Product_ID]],Table4_2[#All],3,FALSE)</f>
        <v>Sports</v>
      </c>
      <c r="P1893" t="str">
        <f>VLOOKUP(Table7[[#This Row],[Product_ID]],Table4_2[#All],4,FALSE)</f>
        <v>Equipment</v>
      </c>
      <c r="Q1893">
        <f>VLOOKUP(Table7[[#This Row],[Product_ID]],Table4_2[#All],5,FALSE)</f>
        <v>285.54000000000002</v>
      </c>
      <c r="R1893">
        <f>VLOOKUP(Table7[[#This Row],[Product_ID]],Table4_2[#All],6,FALSE)</f>
        <v>358</v>
      </c>
      <c r="S1893" t="s">
        <v>1813</v>
      </c>
      <c r="T1893" t="str">
        <f>VLOOKUP(Table7[[#This Row],[Store_ID]],Table5[#All],2,FALSE)</f>
        <v>Mann-Austin</v>
      </c>
      <c r="U1893" t="str">
        <f>VLOOKUP(Table7[[#This Row],[Store_ID]],Table5[#All],3,FALSE)</f>
        <v>East</v>
      </c>
      <c r="V1893" t="str">
        <f>VLOOKUP(Table7[[#This Row],[Store_ID]],Table5[#All],4,FALSE)</f>
        <v>Vasquezborough</v>
      </c>
      <c r="W1893" t="str">
        <f>VLOOKUP(Table7[[#This Row],[Store_ID]],Table5[#All],5,FALSE)</f>
        <v>Online</v>
      </c>
      <c r="X1893">
        <v>3</v>
      </c>
      <c r="Y1893">
        <v>825.33</v>
      </c>
      <c r="Z1893">
        <v>0.21</v>
      </c>
      <c r="AA1893" t="s">
        <v>1824</v>
      </c>
      <c r="AB1893">
        <v>1956.0320999999999</v>
      </c>
    </row>
    <row r="1894" spans="1:28" x14ac:dyDescent="0.25">
      <c r="A1894" t="s">
        <v>3718</v>
      </c>
      <c r="B1894" s="2">
        <v>45269</v>
      </c>
      <c r="C1894" t="s">
        <v>221</v>
      </c>
      <c r="D1894" t="str">
        <f>VLOOKUP(Table7[[#This Row],[Customer_ID]],Table1[#All],2,FALSE)</f>
        <v>Alyssa Vargas</v>
      </c>
      <c r="E1894">
        <f t="shared" si="88"/>
        <v>9</v>
      </c>
      <c r="F1894">
        <f t="shared" si="89"/>
        <v>12</v>
      </c>
      <c r="G1894">
        <f t="shared" si="90"/>
        <v>2023</v>
      </c>
      <c r="H1894">
        <f>VLOOKUP(Table7[[#This Row],[Customer_ID]],Table1[#All],3,FALSE)</f>
        <v>53</v>
      </c>
      <c r="I1894" t="str">
        <f>VLOOKUP(Table7[[#This Row],[Customer_ID]],Table1[#All],4,FALSE)</f>
        <v>Male</v>
      </c>
      <c r="J1894" t="str">
        <f>VLOOKUP(Table7[[#This Row],[Customer_ID]],Table1[#All],5,FALSE)</f>
        <v>New Kathrynland</v>
      </c>
      <c r="K1894" t="str">
        <f>VLOOKUP(Table7[[#This Row],[Customer_ID]],Table1[#All],6,FALSE)</f>
        <v>Montana</v>
      </c>
      <c r="L1894" t="str">
        <f>VLOOKUP(Table7[[#This Row],[Customer_ID]],Table1[#All],7,FALSE)</f>
        <v>USA</v>
      </c>
      <c r="M1894" t="str">
        <f>VLOOKUP(Table7[[#This Row],[Customer_ID]],Table1[#All],8,FALSE)</f>
        <v>Platinum</v>
      </c>
      <c r="N1894" t="s">
        <v>1688</v>
      </c>
      <c r="O1894" t="str">
        <f>VLOOKUP(Table7[[#This Row],[Product_ID]],Table4_2[#All],3,FALSE)</f>
        <v>Home</v>
      </c>
      <c r="P1894" t="str">
        <f>VLOOKUP(Table7[[#This Row],[Product_ID]],Table4_2[#All],4,FALSE)</f>
        <v>Storage</v>
      </c>
      <c r="Q1894">
        <f>VLOOKUP(Table7[[#This Row],[Product_ID]],Table4_2[#All],5,FALSE)</f>
        <v>138.05000000000001</v>
      </c>
      <c r="R1894">
        <f>VLOOKUP(Table7[[#This Row],[Product_ID]],Table4_2[#All],6,FALSE)</f>
        <v>89</v>
      </c>
      <c r="S1894" t="s">
        <v>1799</v>
      </c>
      <c r="T1894" t="str">
        <f>VLOOKUP(Table7[[#This Row],[Store_ID]],Table5[#All],2,FALSE)</f>
        <v>Mcdonald Inc</v>
      </c>
      <c r="U1894" t="str">
        <f>VLOOKUP(Table7[[#This Row],[Store_ID]],Table5[#All],3,FALSE)</f>
        <v>South</v>
      </c>
      <c r="V1894" t="str">
        <f>VLOOKUP(Table7[[#This Row],[Store_ID]],Table5[#All],4,FALSE)</f>
        <v>Christopherland</v>
      </c>
      <c r="W1894" t="str">
        <f>VLOOKUP(Table7[[#This Row],[Store_ID]],Table5[#All],5,FALSE)</f>
        <v>Outlet</v>
      </c>
      <c r="X1894">
        <v>2</v>
      </c>
      <c r="Y1894">
        <v>47.3</v>
      </c>
      <c r="Z1894">
        <v>0.01</v>
      </c>
      <c r="AA1894" t="s">
        <v>1826</v>
      </c>
      <c r="AB1894">
        <v>93.653999999999996</v>
      </c>
    </row>
    <row r="1895" spans="1:28" x14ac:dyDescent="0.25">
      <c r="A1895" t="s">
        <v>3719</v>
      </c>
      <c r="B1895" s="2">
        <v>45493</v>
      </c>
      <c r="C1895" t="s">
        <v>568</v>
      </c>
      <c r="D1895" t="str">
        <f>VLOOKUP(Table7[[#This Row],[Customer_ID]],Table1[#All],2,FALSE)</f>
        <v>Amy Wilson</v>
      </c>
      <c r="E1895">
        <f t="shared" si="88"/>
        <v>20</v>
      </c>
      <c r="F1895">
        <f t="shared" si="89"/>
        <v>7</v>
      </c>
      <c r="G1895">
        <f t="shared" si="90"/>
        <v>2024</v>
      </c>
      <c r="H1895">
        <f>VLOOKUP(Table7[[#This Row],[Customer_ID]],Table1[#All],3,FALSE)</f>
        <v>44</v>
      </c>
      <c r="I1895" t="str">
        <f>VLOOKUP(Table7[[#This Row],[Customer_ID]],Table1[#All],4,FALSE)</f>
        <v>Female</v>
      </c>
      <c r="J1895" t="str">
        <f>VLOOKUP(Table7[[#This Row],[Customer_ID]],Table1[#All],5,FALSE)</f>
        <v>Morrisburgh</v>
      </c>
      <c r="K1895" t="str">
        <f>VLOOKUP(Table7[[#This Row],[Customer_ID]],Table1[#All],6,FALSE)</f>
        <v>Indiana</v>
      </c>
      <c r="L1895" t="str">
        <f>VLOOKUP(Table7[[#This Row],[Customer_ID]],Table1[#All],7,FALSE)</f>
        <v>USA</v>
      </c>
      <c r="M1895" t="str">
        <f>VLOOKUP(Table7[[#This Row],[Customer_ID]],Table1[#All],8,FALSE)</f>
        <v>Platinum</v>
      </c>
      <c r="N1895" t="s">
        <v>1692</v>
      </c>
      <c r="O1895" t="str">
        <f>VLOOKUP(Table7[[#This Row],[Product_ID]],Table4_2[#All],3,FALSE)</f>
        <v>Sports</v>
      </c>
      <c r="P1895" t="str">
        <f>VLOOKUP(Table7[[#This Row],[Product_ID]],Table4_2[#All],4,FALSE)</f>
        <v>Fitness</v>
      </c>
      <c r="Q1895">
        <f>VLOOKUP(Table7[[#This Row],[Product_ID]],Table4_2[#All],5,FALSE)</f>
        <v>477.61</v>
      </c>
      <c r="R1895">
        <f>VLOOKUP(Table7[[#This Row],[Product_ID]],Table4_2[#All],6,FALSE)</f>
        <v>300</v>
      </c>
      <c r="S1895" t="s">
        <v>1807</v>
      </c>
      <c r="T1895" t="str">
        <f>VLOOKUP(Table7[[#This Row],[Store_ID]],Table5[#All],2,FALSE)</f>
        <v>Holloway Ltd</v>
      </c>
      <c r="U1895" t="str">
        <f>VLOOKUP(Table7[[#This Row],[Store_ID]],Table5[#All],3,FALSE)</f>
        <v>North</v>
      </c>
      <c r="V1895" t="str">
        <f>VLOOKUP(Table7[[#This Row],[Store_ID]],Table5[#All],4,FALSE)</f>
        <v>Bensonhaven</v>
      </c>
      <c r="W1895" t="str">
        <f>VLOOKUP(Table7[[#This Row],[Store_ID]],Table5[#All],5,FALSE)</f>
        <v>Flagship</v>
      </c>
      <c r="X1895">
        <v>1</v>
      </c>
      <c r="Y1895">
        <v>389.12</v>
      </c>
      <c r="Z1895">
        <v>0.18</v>
      </c>
      <c r="AA1895" t="s">
        <v>1826</v>
      </c>
      <c r="AB1895">
        <v>319.07839999999999</v>
      </c>
    </row>
    <row r="1896" spans="1:28" x14ac:dyDescent="0.25">
      <c r="A1896" t="s">
        <v>3720</v>
      </c>
      <c r="B1896" s="2">
        <v>45558</v>
      </c>
      <c r="C1896" t="s">
        <v>1414</v>
      </c>
      <c r="D1896" t="str">
        <f>VLOOKUP(Table7[[#This Row],[Customer_ID]],Table1[#All],2,FALSE)</f>
        <v>Kelly Garrett</v>
      </c>
      <c r="E1896">
        <f t="shared" si="88"/>
        <v>23</v>
      </c>
      <c r="F1896">
        <f t="shared" si="89"/>
        <v>9</v>
      </c>
      <c r="G1896">
        <f t="shared" si="90"/>
        <v>2024</v>
      </c>
      <c r="H1896">
        <f>VLOOKUP(Table7[[#This Row],[Customer_ID]],Table1[#All],3,FALSE)</f>
        <v>62</v>
      </c>
      <c r="I1896" t="str">
        <f>VLOOKUP(Table7[[#This Row],[Customer_ID]],Table1[#All],4,FALSE)</f>
        <v>Female</v>
      </c>
      <c r="J1896" t="str">
        <f>VLOOKUP(Table7[[#This Row],[Customer_ID]],Table1[#All],5,FALSE)</f>
        <v>Port Taylorberg</v>
      </c>
      <c r="K1896" t="str">
        <f>VLOOKUP(Table7[[#This Row],[Customer_ID]],Table1[#All],6,FALSE)</f>
        <v>Pennsylvania</v>
      </c>
      <c r="L1896" t="str">
        <f>VLOOKUP(Table7[[#This Row],[Customer_ID]],Table1[#All],7,FALSE)</f>
        <v>USA</v>
      </c>
      <c r="M1896" t="str">
        <f>VLOOKUP(Table7[[#This Row],[Customer_ID]],Table1[#All],8,FALSE)</f>
        <v>Silver</v>
      </c>
      <c r="N1896" t="s">
        <v>1712</v>
      </c>
      <c r="O1896" t="str">
        <f>VLOOKUP(Table7[[#This Row],[Product_ID]],Table4_2[#All],3,FALSE)</f>
        <v>Sports</v>
      </c>
      <c r="P1896" t="str">
        <f>VLOOKUP(Table7[[#This Row],[Product_ID]],Table4_2[#All],4,FALSE)</f>
        <v>Fitness</v>
      </c>
      <c r="Q1896">
        <f>VLOOKUP(Table7[[#This Row],[Product_ID]],Table4_2[#All],5,FALSE)</f>
        <v>152.91999999999999</v>
      </c>
      <c r="R1896">
        <f>VLOOKUP(Table7[[#This Row],[Product_ID]],Table4_2[#All],6,FALSE)</f>
        <v>281</v>
      </c>
      <c r="S1896" t="s">
        <v>1810</v>
      </c>
      <c r="T1896" t="str">
        <f>VLOOKUP(Table7[[#This Row],[Store_ID]],Table5[#All],2,FALSE)</f>
        <v>Guerrero-Schmitt</v>
      </c>
      <c r="U1896" t="str">
        <f>VLOOKUP(Table7[[#This Row],[Store_ID]],Table5[#All],3,FALSE)</f>
        <v>East</v>
      </c>
      <c r="V1896" t="str">
        <f>VLOOKUP(Table7[[#This Row],[Store_ID]],Table5[#All],4,FALSE)</f>
        <v>East Stevechester</v>
      </c>
      <c r="W1896" t="str">
        <f>VLOOKUP(Table7[[#This Row],[Store_ID]],Table5[#All],5,FALSE)</f>
        <v>Flagship</v>
      </c>
      <c r="X1896">
        <v>3</v>
      </c>
      <c r="Y1896">
        <v>543.83000000000004</v>
      </c>
      <c r="Z1896">
        <v>0.05</v>
      </c>
      <c r="AA1896" t="s">
        <v>1824</v>
      </c>
      <c r="AB1896">
        <v>1549.9155000000001</v>
      </c>
    </row>
    <row r="1897" spans="1:28" x14ac:dyDescent="0.25">
      <c r="A1897" t="s">
        <v>3721</v>
      </c>
      <c r="B1897" s="2">
        <v>45423</v>
      </c>
      <c r="C1897" t="s">
        <v>103</v>
      </c>
      <c r="D1897" t="str">
        <f>VLOOKUP(Table7[[#This Row],[Customer_ID]],Table1[#All],2,FALSE)</f>
        <v>Heather Collins</v>
      </c>
      <c r="E1897">
        <f t="shared" si="88"/>
        <v>11</v>
      </c>
      <c r="F1897">
        <f t="shared" si="89"/>
        <v>5</v>
      </c>
      <c r="G1897">
        <f t="shared" si="90"/>
        <v>2024</v>
      </c>
      <c r="H1897">
        <f>VLOOKUP(Table7[[#This Row],[Customer_ID]],Table1[#All],3,FALSE)</f>
        <v>40</v>
      </c>
      <c r="I1897" t="str">
        <f>VLOOKUP(Table7[[#This Row],[Customer_ID]],Table1[#All],4,FALSE)</f>
        <v>Male</v>
      </c>
      <c r="J1897" t="str">
        <f>VLOOKUP(Table7[[#This Row],[Customer_ID]],Table1[#All],5,FALSE)</f>
        <v>Rogerschester</v>
      </c>
      <c r="K1897" t="str">
        <f>VLOOKUP(Table7[[#This Row],[Customer_ID]],Table1[#All],6,FALSE)</f>
        <v>Idaho</v>
      </c>
      <c r="L1897" t="str">
        <f>VLOOKUP(Table7[[#This Row],[Customer_ID]],Table1[#All],7,FALSE)</f>
        <v>USA</v>
      </c>
      <c r="M1897" t="str">
        <f>VLOOKUP(Table7[[#This Row],[Customer_ID]],Table1[#All],8,FALSE)</f>
        <v>Platinum</v>
      </c>
      <c r="N1897" t="s">
        <v>1576</v>
      </c>
      <c r="O1897" t="str">
        <f>VLOOKUP(Table7[[#This Row],[Product_ID]],Table4_2[#All],3,FALSE)</f>
        <v>Home</v>
      </c>
      <c r="P1897" t="str">
        <f>VLOOKUP(Table7[[#This Row],[Product_ID]],Table4_2[#All],4,FALSE)</f>
        <v>Decor</v>
      </c>
      <c r="Q1897">
        <f>VLOOKUP(Table7[[#This Row],[Product_ID]],Table4_2[#All],5,FALSE)</f>
        <v>48.01</v>
      </c>
      <c r="R1897">
        <f>VLOOKUP(Table7[[#This Row],[Product_ID]],Table4_2[#All],6,FALSE)</f>
        <v>439</v>
      </c>
      <c r="S1897" t="s">
        <v>1757</v>
      </c>
      <c r="T1897" t="str">
        <f>VLOOKUP(Table7[[#This Row],[Store_ID]],Table5[#All],2,FALSE)</f>
        <v>Martinez, Adkins and Johnson</v>
      </c>
      <c r="U1897" t="str">
        <f>VLOOKUP(Table7[[#This Row],[Store_ID]],Table5[#All],3,FALSE)</f>
        <v>North</v>
      </c>
      <c r="V1897" t="str">
        <f>VLOOKUP(Table7[[#This Row],[Store_ID]],Table5[#All],4,FALSE)</f>
        <v>Danielmouth</v>
      </c>
      <c r="W1897" t="str">
        <f>VLOOKUP(Table7[[#This Row],[Store_ID]],Table5[#All],5,FALSE)</f>
        <v>Flagship</v>
      </c>
      <c r="X1897">
        <v>2</v>
      </c>
      <c r="Y1897">
        <v>660.27</v>
      </c>
      <c r="Z1897">
        <v>0.01</v>
      </c>
      <c r="AA1897" t="s">
        <v>1826</v>
      </c>
      <c r="AB1897">
        <v>1307.3345999999999</v>
      </c>
    </row>
    <row r="1898" spans="1:28" x14ac:dyDescent="0.25">
      <c r="A1898" t="s">
        <v>3722</v>
      </c>
      <c r="B1898" s="2">
        <v>45780</v>
      </c>
      <c r="C1898" t="s">
        <v>1346</v>
      </c>
      <c r="D1898" t="str">
        <f>VLOOKUP(Table7[[#This Row],[Customer_ID]],Table1[#All],2,FALSE)</f>
        <v>Monique Castro</v>
      </c>
      <c r="E1898">
        <f t="shared" si="88"/>
        <v>3</v>
      </c>
      <c r="F1898">
        <f t="shared" si="89"/>
        <v>5</v>
      </c>
      <c r="G1898">
        <f t="shared" si="90"/>
        <v>2025</v>
      </c>
      <c r="H1898">
        <f>VLOOKUP(Table7[[#This Row],[Customer_ID]],Table1[#All],3,FALSE)</f>
        <v>48</v>
      </c>
      <c r="I1898" t="str">
        <f>VLOOKUP(Table7[[#This Row],[Customer_ID]],Table1[#All],4,FALSE)</f>
        <v>Female</v>
      </c>
      <c r="J1898" t="str">
        <f>VLOOKUP(Table7[[#This Row],[Customer_ID]],Table1[#All],5,FALSE)</f>
        <v>New Sarah</v>
      </c>
      <c r="K1898" t="str">
        <f>VLOOKUP(Table7[[#This Row],[Customer_ID]],Table1[#All],6,FALSE)</f>
        <v>Indiana</v>
      </c>
      <c r="L1898" t="str">
        <f>VLOOKUP(Table7[[#This Row],[Customer_ID]],Table1[#All],7,FALSE)</f>
        <v>USA</v>
      </c>
      <c r="M1898" t="str">
        <f>VLOOKUP(Table7[[#This Row],[Customer_ID]],Table1[#All],8,FALSE)</f>
        <v>Gold</v>
      </c>
      <c r="N1898" t="s">
        <v>1574</v>
      </c>
      <c r="O1898" t="str">
        <f>VLOOKUP(Table7[[#This Row],[Product_ID]],Table4_2[#All],3,FALSE)</f>
        <v>Electronics</v>
      </c>
      <c r="P1898" t="str">
        <f>VLOOKUP(Table7[[#This Row],[Product_ID]],Table4_2[#All],4,FALSE)</f>
        <v>Accessories</v>
      </c>
      <c r="Q1898">
        <f>VLOOKUP(Table7[[#This Row],[Product_ID]],Table4_2[#All],5,FALSE)</f>
        <v>242.23</v>
      </c>
      <c r="R1898">
        <f>VLOOKUP(Table7[[#This Row],[Product_ID]],Table4_2[#All],6,FALSE)</f>
        <v>453</v>
      </c>
      <c r="S1898" t="s">
        <v>1782</v>
      </c>
      <c r="T1898" t="str">
        <f>VLOOKUP(Table7[[#This Row],[Store_ID]],Table5[#All],2,FALSE)</f>
        <v>Bean, Jones and Park</v>
      </c>
      <c r="U1898" t="str">
        <f>VLOOKUP(Table7[[#This Row],[Store_ID]],Table5[#All],3,FALSE)</f>
        <v>West</v>
      </c>
      <c r="V1898" t="str">
        <f>VLOOKUP(Table7[[#This Row],[Store_ID]],Table5[#All],4,FALSE)</f>
        <v>Thompsonborough</v>
      </c>
      <c r="W1898" t="str">
        <f>VLOOKUP(Table7[[#This Row],[Store_ID]],Table5[#All],5,FALSE)</f>
        <v>Online</v>
      </c>
      <c r="X1898">
        <v>4</v>
      </c>
      <c r="Y1898">
        <v>729.31</v>
      </c>
      <c r="Z1898">
        <v>0.03</v>
      </c>
      <c r="AA1898" t="s">
        <v>1824</v>
      </c>
      <c r="AB1898">
        <v>2829.7228</v>
      </c>
    </row>
    <row r="1899" spans="1:28" x14ac:dyDescent="0.25">
      <c r="A1899" t="s">
        <v>3723</v>
      </c>
      <c r="B1899" s="2">
        <v>45345</v>
      </c>
      <c r="C1899" t="s">
        <v>1307</v>
      </c>
      <c r="D1899" t="str">
        <f>VLOOKUP(Table7[[#This Row],[Customer_ID]],Table1[#All],2,FALSE)</f>
        <v>Holly Robinson</v>
      </c>
      <c r="E1899">
        <f t="shared" si="88"/>
        <v>23</v>
      </c>
      <c r="F1899">
        <f t="shared" si="89"/>
        <v>2</v>
      </c>
      <c r="G1899">
        <f t="shared" si="90"/>
        <v>2024</v>
      </c>
      <c r="H1899">
        <f>VLOOKUP(Table7[[#This Row],[Customer_ID]],Table1[#All],3,FALSE)</f>
        <v>45</v>
      </c>
      <c r="I1899" t="str">
        <f>VLOOKUP(Table7[[#This Row],[Customer_ID]],Table1[#All],4,FALSE)</f>
        <v>Female</v>
      </c>
      <c r="J1899" t="str">
        <f>VLOOKUP(Table7[[#This Row],[Customer_ID]],Table1[#All],5,FALSE)</f>
        <v>East Amy</v>
      </c>
      <c r="K1899" t="str">
        <f>VLOOKUP(Table7[[#This Row],[Customer_ID]],Table1[#All],6,FALSE)</f>
        <v>Washington</v>
      </c>
      <c r="L1899" t="str">
        <f>VLOOKUP(Table7[[#This Row],[Customer_ID]],Table1[#All],7,FALSE)</f>
        <v>USA</v>
      </c>
      <c r="M1899" t="str">
        <f>VLOOKUP(Table7[[#This Row],[Customer_ID]],Table1[#All],8,FALSE)</f>
        <v>Platinum</v>
      </c>
      <c r="N1899" t="s">
        <v>1722</v>
      </c>
      <c r="O1899" t="str">
        <f>VLOOKUP(Table7[[#This Row],[Product_ID]],Table4_2[#All],3,FALSE)</f>
        <v>Home</v>
      </c>
      <c r="P1899" t="str">
        <f>VLOOKUP(Table7[[#This Row],[Product_ID]],Table4_2[#All],4,FALSE)</f>
        <v>Lighting</v>
      </c>
      <c r="Q1899">
        <f>VLOOKUP(Table7[[#This Row],[Product_ID]],Table4_2[#All],5,FALSE)</f>
        <v>371.38</v>
      </c>
      <c r="R1899">
        <f>VLOOKUP(Table7[[#This Row],[Product_ID]],Table4_2[#All],6,FALSE)</f>
        <v>220</v>
      </c>
      <c r="S1899" t="s">
        <v>1776</v>
      </c>
      <c r="T1899" t="str">
        <f>VLOOKUP(Table7[[#This Row],[Store_ID]],Table5[#All],2,FALSE)</f>
        <v>Benson-Elliott</v>
      </c>
      <c r="U1899" t="str">
        <f>VLOOKUP(Table7[[#This Row],[Store_ID]],Table5[#All],3,FALSE)</f>
        <v>East</v>
      </c>
      <c r="V1899" t="str">
        <f>VLOOKUP(Table7[[#This Row],[Store_ID]],Table5[#All],4,FALSE)</f>
        <v>Port Josephberg</v>
      </c>
      <c r="W1899" t="str">
        <f>VLOOKUP(Table7[[#This Row],[Store_ID]],Table5[#All],5,FALSE)</f>
        <v>Online</v>
      </c>
      <c r="X1899">
        <v>2</v>
      </c>
      <c r="Y1899">
        <v>152.91</v>
      </c>
      <c r="Z1899">
        <v>0.24</v>
      </c>
      <c r="AA1899" t="s">
        <v>1826</v>
      </c>
      <c r="AB1899">
        <v>232.42320000000001</v>
      </c>
    </row>
    <row r="1900" spans="1:28" x14ac:dyDescent="0.25">
      <c r="A1900" t="s">
        <v>3724</v>
      </c>
      <c r="B1900" s="2">
        <v>45344</v>
      </c>
      <c r="C1900" t="s">
        <v>1422</v>
      </c>
      <c r="D1900" t="str">
        <f>VLOOKUP(Table7[[#This Row],[Customer_ID]],Table1[#All],2,FALSE)</f>
        <v>Paul Cox</v>
      </c>
      <c r="E1900">
        <f t="shared" si="88"/>
        <v>22</v>
      </c>
      <c r="F1900">
        <f t="shared" si="89"/>
        <v>2</v>
      </c>
      <c r="G1900">
        <f t="shared" si="90"/>
        <v>2024</v>
      </c>
      <c r="H1900">
        <f>VLOOKUP(Table7[[#This Row],[Customer_ID]],Table1[#All],3,FALSE)</f>
        <v>60</v>
      </c>
      <c r="I1900" t="str">
        <f>VLOOKUP(Table7[[#This Row],[Customer_ID]],Table1[#All],4,FALSE)</f>
        <v>Female</v>
      </c>
      <c r="J1900" t="str">
        <f>VLOOKUP(Table7[[#This Row],[Customer_ID]],Table1[#All],5,FALSE)</f>
        <v>East Julie</v>
      </c>
      <c r="K1900" t="str">
        <f>VLOOKUP(Table7[[#This Row],[Customer_ID]],Table1[#All],6,FALSE)</f>
        <v>Kansas</v>
      </c>
      <c r="L1900" t="str">
        <f>VLOOKUP(Table7[[#This Row],[Customer_ID]],Table1[#All],7,FALSE)</f>
        <v>USA</v>
      </c>
      <c r="M1900" t="str">
        <f>VLOOKUP(Table7[[#This Row],[Customer_ID]],Table1[#All],8,FALSE)</f>
        <v>Silver</v>
      </c>
      <c r="N1900" t="s">
        <v>1696</v>
      </c>
      <c r="O1900" t="str">
        <f>VLOOKUP(Table7[[#This Row],[Product_ID]],Table4_2[#All],3,FALSE)</f>
        <v>Electronics</v>
      </c>
      <c r="P1900" t="str">
        <f>VLOOKUP(Table7[[#This Row],[Product_ID]],Table4_2[#All],4,FALSE)</f>
        <v>Audio</v>
      </c>
      <c r="Q1900">
        <f>VLOOKUP(Table7[[#This Row],[Product_ID]],Table4_2[#All],5,FALSE)</f>
        <v>403.71</v>
      </c>
      <c r="R1900">
        <f>VLOOKUP(Table7[[#This Row],[Product_ID]],Table4_2[#All],6,FALSE)</f>
        <v>159</v>
      </c>
      <c r="S1900" t="s">
        <v>1801</v>
      </c>
      <c r="T1900" t="str">
        <f>VLOOKUP(Table7[[#This Row],[Store_ID]],Table5[#All],2,FALSE)</f>
        <v>Shelton PLC</v>
      </c>
      <c r="U1900" t="str">
        <f>VLOOKUP(Table7[[#This Row],[Store_ID]],Table5[#All],3,FALSE)</f>
        <v>North</v>
      </c>
      <c r="V1900" t="str">
        <f>VLOOKUP(Table7[[#This Row],[Store_ID]],Table5[#All],4,FALSE)</f>
        <v>East Jenniferstad</v>
      </c>
      <c r="W1900" t="str">
        <f>VLOOKUP(Table7[[#This Row],[Store_ID]],Table5[#All],5,FALSE)</f>
        <v>Flagship</v>
      </c>
      <c r="X1900">
        <v>4</v>
      </c>
      <c r="Y1900">
        <v>592.14</v>
      </c>
      <c r="Z1900">
        <v>0.12</v>
      </c>
      <c r="AA1900" t="s">
        <v>1829</v>
      </c>
      <c r="AB1900">
        <v>2084.3328000000001</v>
      </c>
    </row>
    <row r="1901" spans="1:28" x14ac:dyDescent="0.25">
      <c r="A1901" t="s">
        <v>3725</v>
      </c>
      <c r="B1901" s="2">
        <v>45525</v>
      </c>
      <c r="C1901" t="s">
        <v>230</v>
      </c>
      <c r="D1901" t="str">
        <f>VLOOKUP(Table7[[#This Row],[Customer_ID]],Table1[#All],2,FALSE)</f>
        <v>James Bean</v>
      </c>
      <c r="E1901">
        <f t="shared" si="88"/>
        <v>21</v>
      </c>
      <c r="F1901">
        <f t="shared" si="89"/>
        <v>8</v>
      </c>
      <c r="G1901">
        <f t="shared" si="90"/>
        <v>2024</v>
      </c>
      <c r="H1901">
        <f>VLOOKUP(Table7[[#This Row],[Customer_ID]],Table1[#All],3,FALSE)</f>
        <v>50</v>
      </c>
      <c r="I1901" t="str">
        <f>VLOOKUP(Table7[[#This Row],[Customer_ID]],Table1[#All],4,FALSE)</f>
        <v>Male</v>
      </c>
      <c r="J1901" t="str">
        <f>VLOOKUP(Table7[[#This Row],[Customer_ID]],Table1[#All],5,FALSE)</f>
        <v>Stevensonton</v>
      </c>
      <c r="K1901" t="str">
        <f>VLOOKUP(Table7[[#This Row],[Customer_ID]],Table1[#All],6,FALSE)</f>
        <v>New Mexico</v>
      </c>
      <c r="L1901" t="str">
        <f>VLOOKUP(Table7[[#This Row],[Customer_ID]],Table1[#All],7,FALSE)</f>
        <v>USA</v>
      </c>
      <c r="M1901" t="str">
        <f>VLOOKUP(Table7[[#This Row],[Customer_ID]],Table1[#All],8,FALSE)</f>
        <v>Bronze</v>
      </c>
      <c r="N1901" t="s">
        <v>1704</v>
      </c>
      <c r="O1901" t="str">
        <f>VLOOKUP(Table7[[#This Row],[Product_ID]],Table4_2[#All],3,FALSE)</f>
        <v>Home</v>
      </c>
      <c r="P1901" t="str">
        <f>VLOOKUP(Table7[[#This Row],[Product_ID]],Table4_2[#All],4,FALSE)</f>
        <v>Decor</v>
      </c>
      <c r="Q1901">
        <f>VLOOKUP(Table7[[#This Row],[Product_ID]],Table4_2[#All],5,FALSE)</f>
        <v>325.26</v>
      </c>
      <c r="R1901">
        <f>VLOOKUP(Table7[[#This Row],[Product_ID]],Table4_2[#All],6,FALSE)</f>
        <v>400</v>
      </c>
      <c r="S1901" t="s">
        <v>1794</v>
      </c>
      <c r="T1901" t="str">
        <f>VLOOKUP(Table7[[#This Row],[Store_ID]],Table5[#All],2,FALSE)</f>
        <v>Thomas, Bridges and Harris</v>
      </c>
      <c r="U1901" t="str">
        <f>VLOOKUP(Table7[[#This Row],[Store_ID]],Table5[#All],3,FALSE)</f>
        <v>North</v>
      </c>
      <c r="V1901" t="str">
        <f>VLOOKUP(Table7[[#This Row],[Store_ID]],Table5[#All],4,FALSE)</f>
        <v>Sabrinatown</v>
      </c>
      <c r="W1901" t="str">
        <f>VLOOKUP(Table7[[#This Row],[Store_ID]],Table5[#All],5,FALSE)</f>
        <v>Online</v>
      </c>
      <c r="X1901">
        <v>1</v>
      </c>
      <c r="Y1901">
        <v>984.37</v>
      </c>
      <c r="Z1901">
        <v>0</v>
      </c>
      <c r="AA1901" t="s">
        <v>1826</v>
      </c>
      <c r="AB1901">
        <v>984.37</v>
      </c>
    </row>
    <row r="1902" spans="1:28" x14ac:dyDescent="0.25">
      <c r="A1902" t="s">
        <v>3726</v>
      </c>
      <c r="B1902" s="2">
        <v>45329</v>
      </c>
      <c r="C1902" t="s">
        <v>926</v>
      </c>
      <c r="D1902" t="str">
        <f>VLOOKUP(Table7[[#This Row],[Customer_ID]],Table1[#All],2,FALSE)</f>
        <v>Ricardo Jones</v>
      </c>
      <c r="E1902">
        <f t="shared" si="88"/>
        <v>7</v>
      </c>
      <c r="F1902">
        <f t="shared" si="89"/>
        <v>2</v>
      </c>
      <c r="G1902">
        <f t="shared" si="90"/>
        <v>2024</v>
      </c>
      <c r="H1902">
        <f>VLOOKUP(Table7[[#This Row],[Customer_ID]],Table1[#All],3,FALSE)</f>
        <v>30</v>
      </c>
      <c r="I1902" t="str">
        <f>VLOOKUP(Table7[[#This Row],[Customer_ID]],Table1[#All],4,FALSE)</f>
        <v>Male</v>
      </c>
      <c r="J1902" t="str">
        <f>VLOOKUP(Table7[[#This Row],[Customer_ID]],Table1[#All],5,FALSE)</f>
        <v>Danielland</v>
      </c>
      <c r="K1902" t="str">
        <f>VLOOKUP(Table7[[#This Row],[Customer_ID]],Table1[#All],6,FALSE)</f>
        <v>Minnesota</v>
      </c>
      <c r="L1902" t="str">
        <f>VLOOKUP(Table7[[#This Row],[Customer_ID]],Table1[#All],7,FALSE)</f>
        <v>USA</v>
      </c>
      <c r="M1902" t="str">
        <f>VLOOKUP(Table7[[#This Row],[Customer_ID]],Table1[#All],8,FALSE)</f>
        <v>Silver</v>
      </c>
      <c r="N1902" t="s">
        <v>1546</v>
      </c>
      <c r="O1902" t="str">
        <f>VLOOKUP(Table7[[#This Row],[Product_ID]],Table4_2[#All],3,FALSE)</f>
        <v>Clothing</v>
      </c>
      <c r="P1902" t="str">
        <f>VLOOKUP(Table7[[#This Row],[Product_ID]],Table4_2[#All],4,FALSE)</f>
        <v>Tops</v>
      </c>
      <c r="Q1902">
        <f>VLOOKUP(Table7[[#This Row],[Product_ID]],Table4_2[#All],5,FALSE)</f>
        <v>342.56</v>
      </c>
      <c r="R1902">
        <f>VLOOKUP(Table7[[#This Row],[Product_ID]],Table4_2[#All],6,FALSE)</f>
        <v>181</v>
      </c>
      <c r="S1902" t="s">
        <v>1794</v>
      </c>
      <c r="T1902" t="str">
        <f>VLOOKUP(Table7[[#This Row],[Store_ID]],Table5[#All],2,FALSE)</f>
        <v>Thomas, Bridges and Harris</v>
      </c>
      <c r="U1902" t="str">
        <f>VLOOKUP(Table7[[#This Row],[Store_ID]],Table5[#All],3,FALSE)</f>
        <v>North</v>
      </c>
      <c r="V1902" t="str">
        <f>VLOOKUP(Table7[[#This Row],[Store_ID]],Table5[#All],4,FALSE)</f>
        <v>Sabrinatown</v>
      </c>
      <c r="W1902" t="str">
        <f>VLOOKUP(Table7[[#This Row],[Store_ID]],Table5[#All],5,FALSE)</f>
        <v>Online</v>
      </c>
      <c r="X1902">
        <v>2</v>
      </c>
      <c r="Y1902">
        <v>237.59</v>
      </c>
      <c r="Z1902">
        <v>0.12</v>
      </c>
      <c r="AA1902" t="s">
        <v>1824</v>
      </c>
      <c r="AB1902">
        <v>418.15839999999997</v>
      </c>
    </row>
    <row r="1903" spans="1:28" x14ac:dyDescent="0.25">
      <c r="A1903" t="s">
        <v>3727</v>
      </c>
      <c r="B1903" s="2">
        <v>45250</v>
      </c>
      <c r="C1903" t="s">
        <v>1337</v>
      </c>
      <c r="D1903" t="str">
        <f>VLOOKUP(Table7[[#This Row],[Customer_ID]],Table1[#All],2,FALSE)</f>
        <v>John Smith</v>
      </c>
      <c r="E1903">
        <f t="shared" si="88"/>
        <v>20</v>
      </c>
      <c r="F1903">
        <f t="shared" si="89"/>
        <v>11</v>
      </c>
      <c r="G1903">
        <f t="shared" si="90"/>
        <v>2023</v>
      </c>
      <c r="H1903">
        <f>VLOOKUP(Table7[[#This Row],[Customer_ID]],Table1[#All],3,FALSE)</f>
        <v>27</v>
      </c>
      <c r="I1903" t="str">
        <f>VLOOKUP(Table7[[#This Row],[Customer_ID]],Table1[#All],4,FALSE)</f>
        <v>Male</v>
      </c>
      <c r="J1903" t="str">
        <f>VLOOKUP(Table7[[#This Row],[Customer_ID]],Table1[#All],5,FALSE)</f>
        <v>South Andrewport</v>
      </c>
      <c r="K1903" t="str">
        <f>VLOOKUP(Table7[[#This Row],[Customer_ID]],Table1[#All],6,FALSE)</f>
        <v>California</v>
      </c>
      <c r="L1903" t="str">
        <f>VLOOKUP(Table7[[#This Row],[Customer_ID]],Table1[#All],7,FALSE)</f>
        <v>USA</v>
      </c>
      <c r="M1903" t="str">
        <f>VLOOKUP(Table7[[#This Row],[Customer_ID]],Table1[#All],8,FALSE)</f>
        <v>Platinum</v>
      </c>
      <c r="N1903" t="s">
        <v>1598</v>
      </c>
      <c r="O1903" t="str">
        <f>VLOOKUP(Table7[[#This Row],[Product_ID]],Table4_2[#All],3,FALSE)</f>
        <v>Clothing</v>
      </c>
      <c r="P1903" t="str">
        <f>VLOOKUP(Table7[[#This Row],[Product_ID]],Table4_2[#All],4,FALSE)</f>
        <v>Accessories</v>
      </c>
      <c r="Q1903">
        <f>VLOOKUP(Table7[[#This Row],[Product_ID]],Table4_2[#All],5,FALSE)</f>
        <v>174.02</v>
      </c>
      <c r="R1903">
        <f>VLOOKUP(Table7[[#This Row],[Product_ID]],Table4_2[#All],6,FALSE)</f>
        <v>268</v>
      </c>
      <c r="S1903" t="s">
        <v>1782</v>
      </c>
      <c r="T1903" t="str">
        <f>VLOOKUP(Table7[[#This Row],[Store_ID]],Table5[#All],2,FALSE)</f>
        <v>Bean, Jones and Park</v>
      </c>
      <c r="U1903" t="str">
        <f>VLOOKUP(Table7[[#This Row],[Store_ID]],Table5[#All],3,FALSE)</f>
        <v>West</v>
      </c>
      <c r="V1903" t="str">
        <f>VLOOKUP(Table7[[#This Row],[Store_ID]],Table5[#All],4,FALSE)</f>
        <v>Thompsonborough</v>
      </c>
      <c r="W1903" t="str">
        <f>VLOOKUP(Table7[[#This Row],[Store_ID]],Table5[#All],5,FALSE)</f>
        <v>Online</v>
      </c>
      <c r="X1903">
        <v>1</v>
      </c>
      <c r="Y1903">
        <v>52.06</v>
      </c>
      <c r="Z1903">
        <v>0.27</v>
      </c>
      <c r="AA1903" t="s">
        <v>1829</v>
      </c>
      <c r="AB1903">
        <v>38.003799999999998</v>
      </c>
    </row>
    <row r="1904" spans="1:28" x14ac:dyDescent="0.25">
      <c r="A1904" t="s">
        <v>3728</v>
      </c>
      <c r="B1904" s="2">
        <v>45691</v>
      </c>
      <c r="C1904" t="s">
        <v>1405</v>
      </c>
      <c r="D1904" t="str">
        <f>VLOOKUP(Table7[[#This Row],[Customer_ID]],Table1[#All],2,FALSE)</f>
        <v>Tyler Weber</v>
      </c>
      <c r="E1904">
        <f t="shared" si="88"/>
        <v>3</v>
      </c>
      <c r="F1904">
        <f t="shared" si="89"/>
        <v>2</v>
      </c>
      <c r="G1904">
        <f t="shared" si="90"/>
        <v>2025</v>
      </c>
      <c r="H1904">
        <f>VLOOKUP(Table7[[#This Row],[Customer_ID]],Table1[#All],3,FALSE)</f>
        <v>54</v>
      </c>
      <c r="I1904" t="str">
        <f>VLOOKUP(Table7[[#This Row],[Customer_ID]],Table1[#All],4,FALSE)</f>
        <v>Male</v>
      </c>
      <c r="J1904" t="str">
        <f>VLOOKUP(Table7[[#This Row],[Customer_ID]],Table1[#All],5,FALSE)</f>
        <v>East Yvette</v>
      </c>
      <c r="K1904" t="str">
        <f>VLOOKUP(Table7[[#This Row],[Customer_ID]],Table1[#All],6,FALSE)</f>
        <v>Illinois</v>
      </c>
      <c r="L1904" t="str">
        <f>VLOOKUP(Table7[[#This Row],[Customer_ID]],Table1[#All],7,FALSE)</f>
        <v>USA</v>
      </c>
      <c r="M1904" t="str">
        <f>VLOOKUP(Table7[[#This Row],[Customer_ID]],Table1[#All],8,FALSE)</f>
        <v>Gold</v>
      </c>
      <c r="N1904" t="s">
        <v>1551</v>
      </c>
      <c r="O1904" t="str">
        <f>VLOOKUP(Table7[[#This Row],[Product_ID]],Table4_2[#All],3,FALSE)</f>
        <v>Clothing</v>
      </c>
      <c r="P1904" t="str">
        <f>VLOOKUP(Table7[[#This Row],[Product_ID]],Table4_2[#All],4,FALSE)</f>
        <v>Outerwear</v>
      </c>
      <c r="Q1904">
        <f>VLOOKUP(Table7[[#This Row],[Product_ID]],Table4_2[#All],5,FALSE)</f>
        <v>364.67</v>
      </c>
      <c r="R1904">
        <f>VLOOKUP(Table7[[#This Row],[Product_ID]],Table4_2[#All],6,FALSE)</f>
        <v>452</v>
      </c>
      <c r="S1904" t="s">
        <v>1757</v>
      </c>
      <c r="T1904" t="str">
        <f>VLOOKUP(Table7[[#This Row],[Store_ID]],Table5[#All],2,FALSE)</f>
        <v>Martinez, Adkins and Johnson</v>
      </c>
      <c r="U1904" t="str">
        <f>VLOOKUP(Table7[[#This Row],[Store_ID]],Table5[#All],3,FALSE)</f>
        <v>North</v>
      </c>
      <c r="V1904" t="str">
        <f>VLOOKUP(Table7[[#This Row],[Store_ID]],Table5[#All],4,FALSE)</f>
        <v>Danielmouth</v>
      </c>
      <c r="W1904" t="str">
        <f>VLOOKUP(Table7[[#This Row],[Store_ID]],Table5[#All],5,FALSE)</f>
        <v>Flagship</v>
      </c>
      <c r="X1904">
        <v>2</v>
      </c>
      <c r="Y1904">
        <v>594.63</v>
      </c>
      <c r="Z1904">
        <v>0.12</v>
      </c>
      <c r="AA1904" t="s">
        <v>1824</v>
      </c>
      <c r="AB1904">
        <v>1046.5488</v>
      </c>
    </row>
    <row r="1905" spans="1:28" x14ac:dyDescent="0.25">
      <c r="A1905" t="s">
        <v>3729</v>
      </c>
      <c r="B1905" s="2">
        <v>45644</v>
      </c>
      <c r="C1905" t="s">
        <v>556</v>
      </c>
      <c r="D1905" t="str">
        <f>VLOOKUP(Table7[[#This Row],[Customer_ID]],Table1[#All],2,FALSE)</f>
        <v>Antonio Wade</v>
      </c>
      <c r="E1905">
        <f t="shared" si="88"/>
        <v>18</v>
      </c>
      <c r="F1905">
        <f t="shared" si="89"/>
        <v>12</v>
      </c>
      <c r="G1905">
        <f t="shared" si="90"/>
        <v>2024</v>
      </c>
      <c r="H1905">
        <f>VLOOKUP(Table7[[#This Row],[Customer_ID]],Table1[#All],3,FALSE)</f>
        <v>36</v>
      </c>
      <c r="I1905" t="str">
        <f>VLOOKUP(Table7[[#This Row],[Customer_ID]],Table1[#All],4,FALSE)</f>
        <v>Female</v>
      </c>
      <c r="J1905" t="str">
        <f>VLOOKUP(Table7[[#This Row],[Customer_ID]],Table1[#All],5,FALSE)</f>
        <v>New Jasonmouth</v>
      </c>
      <c r="K1905" t="str">
        <f>VLOOKUP(Table7[[#This Row],[Customer_ID]],Table1[#All],6,FALSE)</f>
        <v>Tennessee</v>
      </c>
      <c r="L1905" t="str">
        <f>VLOOKUP(Table7[[#This Row],[Customer_ID]],Table1[#All],7,FALSE)</f>
        <v>USA</v>
      </c>
      <c r="M1905" t="str">
        <f>VLOOKUP(Table7[[#This Row],[Customer_ID]],Table1[#All],8,FALSE)</f>
        <v>Gold</v>
      </c>
      <c r="N1905" t="s">
        <v>1551</v>
      </c>
      <c r="O1905" t="str">
        <f>VLOOKUP(Table7[[#This Row],[Product_ID]],Table4_2[#All],3,FALSE)</f>
        <v>Clothing</v>
      </c>
      <c r="P1905" t="str">
        <f>VLOOKUP(Table7[[#This Row],[Product_ID]],Table4_2[#All],4,FALSE)</f>
        <v>Outerwear</v>
      </c>
      <c r="Q1905">
        <f>VLOOKUP(Table7[[#This Row],[Product_ID]],Table4_2[#All],5,FALSE)</f>
        <v>364.67</v>
      </c>
      <c r="R1905">
        <f>VLOOKUP(Table7[[#This Row],[Product_ID]],Table4_2[#All],6,FALSE)</f>
        <v>452</v>
      </c>
      <c r="S1905" t="s">
        <v>1752</v>
      </c>
      <c r="T1905" t="str">
        <f>VLOOKUP(Table7[[#This Row],[Store_ID]],Table5[#All],2,FALSE)</f>
        <v>Rivera-Warner</v>
      </c>
      <c r="U1905" t="str">
        <f>VLOOKUP(Table7[[#This Row],[Store_ID]],Table5[#All],3,FALSE)</f>
        <v>East</v>
      </c>
      <c r="V1905" t="str">
        <f>VLOOKUP(Table7[[#This Row],[Store_ID]],Table5[#All],4,FALSE)</f>
        <v>Washingtonfurt</v>
      </c>
      <c r="W1905" t="str">
        <f>VLOOKUP(Table7[[#This Row],[Store_ID]],Table5[#All],5,FALSE)</f>
        <v>Flagship</v>
      </c>
      <c r="X1905">
        <v>3</v>
      </c>
      <c r="Y1905">
        <v>476.1</v>
      </c>
      <c r="Z1905">
        <v>0.05</v>
      </c>
      <c r="AA1905" t="s">
        <v>1829</v>
      </c>
      <c r="AB1905">
        <v>1356.885</v>
      </c>
    </row>
    <row r="1906" spans="1:28" x14ac:dyDescent="0.25">
      <c r="A1906" t="s">
        <v>3730</v>
      </c>
      <c r="B1906" s="2">
        <v>45514</v>
      </c>
      <c r="C1906" t="s">
        <v>227</v>
      </c>
      <c r="D1906" t="str">
        <f>VLOOKUP(Table7[[#This Row],[Customer_ID]],Table1[#All],2,FALSE)</f>
        <v>Kristin Stein</v>
      </c>
      <c r="E1906">
        <f t="shared" si="88"/>
        <v>10</v>
      </c>
      <c r="F1906">
        <f t="shared" si="89"/>
        <v>8</v>
      </c>
      <c r="G1906">
        <f t="shared" si="90"/>
        <v>2024</v>
      </c>
      <c r="H1906">
        <f>VLOOKUP(Table7[[#This Row],[Customer_ID]],Table1[#All],3,FALSE)</f>
        <v>23</v>
      </c>
      <c r="I1906" t="str">
        <f>VLOOKUP(Table7[[#This Row],[Customer_ID]],Table1[#All],4,FALSE)</f>
        <v>Male</v>
      </c>
      <c r="J1906" t="str">
        <f>VLOOKUP(Table7[[#This Row],[Customer_ID]],Table1[#All],5,FALSE)</f>
        <v>Jennifermouth</v>
      </c>
      <c r="K1906" t="str">
        <f>VLOOKUP(Table7[[#This Row],[Customer_ID]],Table1[#All],6,FALSE)</f>
        <v>Missouri</v>
      </c>
      <c r="L1906" t="str">
        <f>VLOOKUP(Table7[[#This Row],[Customer_ID]],Table1[#All],7,FALSE)</f>
        <v>USA</v>
      </c>
      <c r="M1906" t="str">
        <f>VLOOKUP(Table7[[#This Row],[Customer_ID]],Table1[#All],8,FALSE)</f>
        <v>Silver</v>
      </c>
      <c r="N1906" t="s">
        <v>1670</v>
      </c>
      <c r="O1906" t="str">
        <f>VLOOKUP(Table7[[#This Row],[Product_ID]],Table4_2[#All],3,FALSE)</f>
        <v>Sports</v>
      </c>
      <c r="P1906" t="str">
        <f>VLOOKUP(Table7[[#This Row],[Product_ID]],Table4_2[#All],4,FALSE)</f>
        <v>Equipment</v>
      </c>
      <c r="Q1906">
        <f>VLOOKUP(Table7[[#This Row],[Product_ID]],Table4_2[#All],5,FALSE)</f>
        <v>103.45</v>
      </c>
      <c r="R1906">
        <f>VLOOKUP(Table7[[#This Row],[Product_ID]],Table4_2[#All],6,FALSE)</f>
        <v>465</v>
      </c>
      <c r="S1906" t="s">
        <v>1776</v>
      </c>
      <c r="T1906" t="str">
        <f>VLOOKUP(Table7[[#This Row],[Store_ID]],Table5[#All],2,FALSE)</f>
        <v>Benson-Elliott</v>
      </c>
      <c r="U1906" t="str">
        <f>VLOOKUP(Table7[[#This Row],[Store_ID]],Table5[#All],3,FALSE)</f>
        <v>East</v>
      </c>
      <c r="V1906" t="str">
        <f>VLOOKUP(Table7[[#This Row],[Store_ID]],Table5[#All],4,FALSE)</f>
        <v>Port Josephberg</v>
      </c>
      <c r="W1906" t="str">
        <f>VLOOKUP(Table7[[#This Row],[Store_ID]],Table5[#All],5,FALSE)</f>
        <v>Online</v>
      </c>
      <c r="X1906">
        <v>1</v>
      </c>
      <c r="Y1906">
        <v>546.47</v>
      </c>
      <c r="Z1906">
        <v>0.08</v>
      </c>
      <c r="AA1906" t="s">
        <v>1829</v>
      </c>
      <c r="AB1906">
        <v>502.75240000000002</v>
      </c>
    </row>
    <row r="1907" spans="1:28" x14ac:dyDescent="0.25">
      <c r="A1907" t="s">
        <v>3731</v>
      </c>
      <c r="B1907" s="2">
        <v>45760</v>
      </c>
      <c r="C1907" t="s">
        <v>582</v>
      </c>
      <c r="D1907" t="str">
        <f>VLOOKUP(Table7[[#This Row],[Customer_ID]],Table1[#All],2,FALSE)</f>
        <v>John Bradford</v>
      </c>
      <c r="E1907">
        <f t="shared" si="88"/>
        <v>13</v>
      </c>
      <c r="F1907">
        <f t="shared" si="89"/>
        <v>4</v>
      </c>
      <c r="G1907">
        <f t="shared" si="90"/>
        <v>2025</v>
      </c>
      <c r="H1907">
        <f>VLOOKUP(Table7[[#This Row],[Customer_ID]],Table1[#All],3,FALSE)</f>
        <v>48</v>
      </c>
      <c r="I1907" t="str">
        <f>VLOOKUP(Table7[[#This Row],[Customer_ID]],Table1[#All],4,FALSE)</f>
        <v>Male</v>
      </c>
      <c r="J1907" t="str">
        <f>VLOOKUP(Table7[[#This Row],[Customer_ID]],Table1[#All],5,FALSE)</f>
        <v>Anabury</v>
      </c>
      <c r="K1907" t="str">
        <f>VLOOKUP(Table7[[#This Row],[Customer_ID]],Table1[#All],6,FALSE)</f>
        <v>Vermont</v>
      </c>
      <c r="L1907" t="str">
        <f>VLOOKUP(Table7[[#This Row],[Customer_ID]],Table1[#All],7,FALSE)</f>
        <v>USA</v>
      </c>
      <c r="M1907" t="str">
        <f>VLOOKUP(Table7[[#This Row],[Customer_ID]],Table1[#All],8,FALSE)</f>
        <v>Silver</v>
      </c>
      <c r="N1907" t="s">
        <v>1698</v>
      </c>
      <c r="O1907" t="str">
        <f>VLOOKUP(Table7[[#This Row],[Product_ID]],Table4_2[#All],3,FALSE)</f>
        <v>Clothing</v>
      </c>
      <c r="P1907" t="str">
        <f>VLOOKUP(Table7[[#This Row],[Product_ID]],Table4_2[#All],4,FALSE)</f>
        <v>Footwear</v>
      </c>
      <c r="Q1907">
        <f>VLOOKUP(Table7[[#This Row],[Product_ID]],Table4_2[#All],5,FALSE)</f>
        <v>158.13999999999999</v>
      </c>
      <c r="R1907">
        <f>VLOOKUP(Table7[[#This Row],[Product_ID]],Table4_2[#All],6,FALSE)</f>
        <v>82</v>
      </c>
      <c r="S1907" t="s">
        <v>1794</v>
      </c>
      <c r="T1907" t="str">
        <f>VLOOKUP(Table7[[#This Row],[Store_ID]],Table5[#All],2,FALSE)</f>
        <v>Thomas, Bridges and Harris</v>
      </c>
      <c r="U1907" t="str">
        <f>VLOOKUP(Table7[[#This Row],[Store_ID]],Table5[#All],3,FALSE)</f>
        <v>North</v>
      </c>
      <c r="V1907" t="str">
        <f>VLOOKUP(Table7[[#This Row],[Store_ID]],Table5[#All],4,FALSE)</f>
        <v>Sabrinatown</v>
      </c>
      <c r="W1907" t="str">
        <f>VLOOKUP(Table7[[#This Row],[Store_ID]],Table5[#All],5,FALSE)</f>
        <v>Online</v>
      </c>
      <c r="X1907">
        <v>1</v>
      </c>
      <c r="Y1907">
        <v>979.49</v>
      </c>
      <c r="Z1907">
        <v>0.19</v>
      </c>
      <c r="AA1907" t="s">
        <v>1829</v>
      </c>
      <c r="AB1907">
        <v>793.38690000000008</v>
      </c>
    </row>
    <row r="1908" spans="1:28" x14ac:dyDescent="0.25">
      <c r="A1908" t="s">
        <v>3732</v>
      </c>
      <c r="B1908" s="2">
        <v>45289</v>
      </c>
      <c r="C1908" t="s">
        <v>634</v>
      </c>
      <c r="D1908" t="str">
        <f>VLOOKUP(Table7[[#This Row],[Customer_ID]],Table1[#All],2,FALSE)</f>
        <v>David Roberts</v>
      </c>
      <c r="E1908">
        <f t="shared" si="88"/>
        <v>29</v>
      </c>
      <c r="F1908">
        <f t="shared" si="89"/>
        <v>12</v>
      </c>
      <c r="G1908">
        <f t="shared" si="90"/>
        <v>2023</v>
      </c>
      <c r="H1908">
        <f>VLOOKUP(Table7[[#This Row],[Customer_ID]],Table1[#All],3,FALSE)</f>
        <v>38</v>
      </c>
      <c r="I1908" t="str">
        <f>VLOOKUP(Table7[[#This Row],[Customer_ID]],Table1[#All],4,FALSE)</f>
        <v>Male</v>
      </c>
      <c r="J1908" t="str">
        <f>VLOOKUP(Table7[[#This Row],[Customer_ID]],Table1[#All],5,FALSE)</f>
        <v>Port Amanda</v>
      </c>
      <c r="K1908" t="str">
        <f>VLOOKUP(Table7[[#This Row],[Customer_ID]],Table1[#All],6,FALSE)</f>
        <v>Georgia</v>
      </c>
      <c r="L1908" t="str">
        <f>VLOOKUP(Table7[[#This Row],[Customer_ID]],Table1[#All],7,FALSE)</f>
        <v>USA</v>
      </c>
      <c r="M1908" t="str">
        <f>VLOOKUP(Table7[[#This Row],[Customer_ID]],Table1[#All],8,FALSE)</f>
        <v>Gold</v>
      </c>
      <c r="N1908" t="s">
        <v>1582</v>
      </c>
      <c r="O1908" t="str">
        <f>VLOOKUP(Table7[[#This Row],[Product_ID]],Table4_2[#All],3,FALSE)</f>
        <v>Sports</v>
      </c>
      <c r="P1908" t="str">
        <f>VLOOKUP(Table7[[#This Row],[Product_ID]],Table4_2[#All],4,FALSE)</f>
        <v>Accessories</v>
      </c>
      <c r="Q1908">
        <f>VLOOKUP(Table7[[#This Row],[Product_ID]],Table4_2[#All],5,FALSE)</f>
        <v>144.53</v>
      </c>
      <c r="R1908">
        <f>VLOOKUP(Table7[[#This Row],[Product_ID]],Table4_2[#All],6,FALSE)</f>
        <v>367</v>
      </c>
      <c r="S1908" t="s">
        <v>1761</v>
      </c>
      <c r="T1908" t="str">
        <f>VLOOKUP(Table7[[#This Row],[Store_ID]],Table5[#All],2,FALSE)</f>
        <v>Black-Horn</v>
      </c>
      <c r="U1908" t="str">
        <f>VLOOKUP(Table7[[#This Row],[Store_ID]],Table5[#All],3,FALSE)</f>
        <v>South</v>
      </c>
      <c r="V1908" t="str">
        <f>VLOOKUP(Table7[[#This Row],[Store_ID]],Table5[#All],4,FALSE)</f>
        <v>North Nancyview</v>
      </c>
      <c r="W1908" t="str">
        <f>VLOOKUP(Table7[[#This Row],[Store_ID]],Table5[#All],5,FALSE)</f>
        <v>Outlet</v>
      </c>
      <c r="X1908">
        <v>3</v>
      </c>
      <c r="Y1908">
        <v>988.53</v>
      </c>
      <c r="Z1908">
        <v>0.3</v>
      </c>
      <c r="AA1908" t="s">
        <v>1829</v>
      </c>
      <c r="AB1908">
        <v>2075.913</v>
      </c>
    </row>
    <row r="1909" spans="1:28" x14ac:dyDescent="0.25">
      <c r="A1909" t="s">
        <v>3733</v>
      </c>
      <c r="B1909" s="2">
        <v>45704</v>
      </c>
      <c r="C1909" t="s">
        <v>815</v>
      </c>
      <c r="D1909" t="str">
        <f>VLOOKUP(Table7[[#This Row],[Customer_ID]],Table1[#All],2,FALSE)</f>
        <v>Damon Perez</v>
      </c>
      <c r="E1909">
        <f t="shared" si="88"/>
        <v>16</v>
      </c>
      <c r="F1909">
        <f t="shared" si="89"/>
        <v>2</v>
      </c>
      <c r="G1909">
        <f t="shared" si="90"/>
        <v>2025</v>
      </c>
      <c r="H1909">
        <f>VLOOKUP(Table7[[#This Row],[Customer_ID]],Table1[#All],3,FALSE)</f>
        <v>21</v>
      </c>
      <c r="I1909" t="str">
        <f>VLOOKUP(Table7[[#This Row],[Customer_ID]],Table1[#All],4,FALSE)</f>
        <v>Male</v>
      </c>
      <c r="J1909" t="str">
        <f>VLOOKUP(Table7[[#This Row],[Customer_ID]],Table1[#All],5,FALSE)</f>
        <v>Jasonton</v>
      </c>
      <c r="K1909" t="str">
        <f>VLOOKUP(Table7[[#This Row],[Customer_ID]],Table1[#All],6,FALSE)</f>
        <v>Ohio</v>
      </c>
      <c r="L1909" t="str">
        <f>VLOOKUP(Table7[[#This Row],[Customer_ID]],Table1[#All],7,FALSE)</f>
        <v>USA</v>
      </c>
      <c r="M1909" t="str">
        <f>VLOOKUP(Table7[[#This Row],[Customer_ID]],Table1[#All],8,FALSE)</f>
        <v>Gold</v>
      </c>
      <c r="N1909" t="s">
        <v>1700</v>
      </c>
      <c r="O1909" t="str">
        <f>VLOOKUP(Table7[[#This Row],[Product_ID]],Table4_2[#All],3,FALSE)</f>
        <v>Electronics</v>
      </c>
      <c r="P1909" t="str">
        <f>VLOOKUP(Table7[[#This Row],[Product_ID]],Table4_2[#All],4,FALSE)</f>
        <v>Computer</v>
      </c>
      <c r="Q1909">
        <f>VLOOKUP(Table7[[#This Row],[Product_ID]],Table4_2[#All],5,FALSE)</f>
        <v>392.89</v>
      </c>
      <c r="R1909">
        <f>VLOOKUP(Table7[[#This Row],[Product_ID]],Table4_2[#All],6,FALSE)</f>
        <v>320</v>
      </c>
      <c r="S1909" t="s">
        <v>1766</v>
      </c>
      <c r="T1909" t="str">
        <f>VLOOKUP(Table7[[#This Row],[Store_ID]],Table5[#All],2,FALSE)</f>
        <v>Johnson-Wright</v>
      </c>
      <c r="U1909" t="str">
        <f>VLOOKUP(Table7[[#This Row],[Store_ID]],Table5[#All],3,FALSE)</f>
        <v>North</v>
      </c>
      <c r="V1909" t="str">
        <f>VLOOKUP(Table7[[#This Row],[Store_ID]],Table5[#All],4,FALSE)</f>
        <v>Hoodberg</v>
      </c>
      <c r="W1909" t="str">
        <f>VLOOKUP(Table7[[#This Row],[Store_ID]],Table5[#All],5,FALSE)</f>
        <v>Outlet</v>
      </c>
      <c r="X1909">
        <v>4</v>
      </c>
      <c r="Y1909">
        <v>849.29</v>
      </c>
      <c r="Z1909">
        <v>0.26</v>
      </c>
      <c r="AA1909" t="s">
        <v>1824</v>
      </c>
      <c r="AB1909">
        <v>2513.8984</v>
      </c>
    </row>
    <row r="1910" spans="1:28" x14ac:dyDescent="0.25">
      <c r="A1910" t="s">
        <v>3734</v>
      </c>
      <c r="B1910" s="2">
        <v>45318</v>
      </c>
      <c r="C1910" t="s">
        <v>1077</v>
      </c>
      <c r="D1910" t="str">
        <f>VLOOKUP(Table7[[#This Row],[Customer_ID]],Table1[#All],2,FALSE)</f>
        <v>Ryan Moore</v>
      </c>
      <c r="E1910">
        <f t="shared" si="88"/>
        <v>27</v>
      </c>
      <c r="F1910">
        <f t="shared" si="89"/>
        <v>1</v>
      </c>
      <c r="G1910">
        <f t="shared" si="90"/>
        <v>2024</v>
      </c>
      <c r="H1910">
        <f>VLOOKUP(Table7[[#This Row],[Customer_ID]],Table1[#All],3,FALSE)</f>
        <v>38</v>
      </c>
      <c r="I1910" t="str">
        <f>VLOOKUP(Table7[[#This Row],[Customer_ID]],Table1[#All],4,FALSE)</f>
        <v>Male</v>
      </c>
      <c r="J1910" t="str">
        <f>VLOOKUP(Table7[[#This Row],[Customer_ID]],Table1[#All],5,FALSE)</f>
        <v>Cartershire</v>
      </c>
      <c r="K1910" t="str">
        <f>VLOOKUP(Table7[[#This Row],[Customer_ID]],Table1[#All],6,FALSE)</f>
        <v>Virginia</v>
      </c>
      <c r="L1910" t="str">
        <f>VLOOKUP(Table7[[#This Row],[Customer_ID]],Table1[#All],7,FALSE)</f>
        <v>USA</v>
      </c>
      <c r="M1910" t="str">
        <f>VLOOKUP(Table7[[#This Row],[Customer_ID]],Table1[#All],8,FALSE)</f>
        <v>Bronze</v>
      </c>
      <c r="N1910" t="s">
        <v>1738</v>
      </c>
      <c r="O1910" t="str">
        <f>VLOOKUP(Table7[[#This Row],[Product_ID]],Table4_2[#All],3,FALSE)</f>
        <v>Sports</v>
      </c>
      <c r="P1910" t="str">
        <f>VLOOKUP(Table7[[#This Row],[Product_ID]],Table4_2[#All],4,FALSE)</f>
        <v>Accessories</v>
      </c>
      <c r="Q1910">
        <f>VLOOKUP(Table7[[#This Row],[Product_ID]],Table4_2[#All],5,FALSE)</f>
        <v>60.65</v>
      </c>
      <c r="R1910">
        <f>VLOOKUP(Table7[[#This Row],[Product_ID]],Table4_2[#All],6,FALSE)</f>
        <v>75</v>
      </c>
      <c r="S1910" t="s">
        <v>1799</v>
      </c>
      <c r="T1910" t="str">
        <f>VLOOKUP(Table7[[#This Row],[Store_ID]],Table5[#All],2,FALSE)</f>
        <v>Mcdonald Inc</v>
      </c>
      <c r="U1910" t="str">
        <f>VLOOKUP(Table7[[#This Row],[Store_ID]],Table5[#All],3,FALSE)</f>
        <v>South</v>
      </c>
      <c r="V1910" t="str">
        <f>VLOOKUP(Table7[[#This Row],[Store_ID]],Table5[#All],4,FALSE)</f>
        <v>Christopherland</v>
      </c>
      <c r="W1910" t="str">
        <f>VLOOKUP(Table7[[#This Row],[Store_ID]],Table5[#All],5,FALSE)</f>
        <v>Outlet</v>
      </c>
      <c r="X1910">
        <v>2</v>
      </c>
      <c r="Y1910">
        <v>452.29</v>
      </c>
      <c r="Z1910">
        <v>0.01</v>
      </c>
      <c r="AA1910" t="s">
        <v>1829</v>
      </c>
      <c r="AB1910">
        <v>895.53420000000006</v>
      </c>
    </row>
    <row r="1911" spans="1:28" x14ac:dyDescent="0.25">
      <c r="A1911" t="s">
        <v>3735</v>
      </c>
      <c r="B1911" s="2">
        <v>45495</v>
      </c>
      <c r="C1911" t="s">
        <v>1377</v>
      </c>
      <c r="D1911" t="str">
        <f>VLOOKUP(Table7[[#This Row],[Customer_ID]],Table1[#All],2,FALSE)</f>
        <v>Gene Lee</v>
      </c>
      <c r="E1911">
        <f t="shared" si="88"/>
        <v>22</v>
      </c>
      <c r="F1911">
        <f t="shared" si="89"/>
        <v>7</v>
      </c>
      <c r="G1911">
        <f t="shared" si="90"/>
        <v>2024</v>
      </c>
      <c r="H1911">
        <f>VLOOKUP(Table7[[#This Row],[Customer_ID]],Table1[#All],3,FALSE)</f>
        <v>41</v>
      </c>
      <c r="I1911" t="str">
        <f>VLOOKUP(Table7[[#This Row],[Customer_ID]],Table1[#All],4,FALSE)</f>
        <v>Female</v>
      </c>
      <c r="J1911" t="str">
        <f>VLOOKUP(Table7[[#This Row],[Customer_ID]],Table1[#All],5,FALSE)</f>
        <v>Mcfarlandmouth</v>
      </c>
      <c r="K1911" t="str">
        <f>VLOOKUP(Table7[[#This Row],[Customer_ID]],Table1[#All],6,FALSE)</f>
        <v>Virginia</v>
      </c>
      <c r="L1911" t="str">
        <f>VLOOKUP(Table7[[#This Row],[Customer_ID]],Table1[#All],7,FALSE)</f>
        <v>USA</v>
      </c>
      <c r="M1911" t="str">
        <f>VLOOKUP(Table7[[#This Row],[Customer_ID]],Table1[#All],8,FALSE)</f>
        <v>Platinum</v>
      </c>
      <c r="N1911" t="s">
        <v>1656</v>
      </c>
      <c r="O1911" t="str">
        <f>VLOOKUP(Table7[[#This Row],[Product_ID]],Table4_2[#All],3,FALSE)</f>
        <v>Sports</v>
      </c>
      <c r="P1911" t="str">
        <f>VLOOKUP(Table7[[#This Row],[Product_ID]],Table4_2[#All],4,FALSE)</f>
        <v>Accessories</v>
      </c>
      <c r="Q1911">
        <f>VLOOKUP(Table7[[#This Row],[Product_ID]],Table4_2[#All],5,FALSE)</f>
        <v>434.84</v>
      </c>
      <c r="R1911">
        <f>VLOOKUP(Table7[[#This Row],[Product_ID]],Table4_2[#All],6,FALSE)</f>
        <v>185</v>
      </c>
      <c r="S1911" t="s">
        <v>1810</v>
      </c>
      <c r="T1911" t="str">
        <f>VLOOKUP(Table7[[#This Row],[Store_ID]],Table5[#All],2,FALSE)</f>
        <v>Guerrero-Schmitt</v>
      </c>
      <c r="U1911" t="str">
        <f>VLOOKUP(Table7[[#This Row],[Store_ID]],Table5[#All],3,FALSE)</f>
        <v>East</v>
      </c>
      <c r="V1911" t="str">
        <f>VLOOKUP(Table7[[#This Row],[Store_ID]],Table5[#All],4,FALSE)</f>
        <v>East Stevechester</v>
      </c>
      <c r="W1911" t="str">
        <f>VLOOKUP(Table7[[#This Row],[Store_ID]],Table5[#All],5,FALSE)</f>
        <v>Flagship</v>
      </c>
      <c r="X1911">
        <v>2</v>
      </c>
      <c r="Y1911">
        <v>810.81</v>
      </c>
      <c r="Z1911">
        <v>0.11</v>
      </c>
      <c r="AA1911" t="s">
        <v>1829</v>
      </c>
      <c r="AB1911">
        <v>1443.2418</v>
      </c>
    </row>
    <row r="1912" spans="1:28" x14ac:dyDescent="0.25">
      <c r="A1912" t="s">
        <v>3736</v>
      </c>
      <c r="B1912" s="2">
        <v>45560</v>
      </c>
      <c r="C1912" t="s">
        <v>127</v>
      </c>
      <c r="D1912" t="str">
        <f>VLOOKUP(Table7[[#This Row],[Customer_ID]],Table1[#All],2,FALSE)</f>
        <v>Sarah Vance</v>
      </c>
      <c r="E1912">
        <f t="shared" si="88"/>
        <v>25</v>
      </c>
      <c r="F1912">
        <f t="shared" si="89"/>
        <v>9</v>
      </c>
      <c r="G1912">
        <f t="shared" si="90"/>
        <v>2024</v>
      </c>
      <c r="H1912">
        <f>VLOOKUP(Table7[[#This Row],[Customer_ID]],Table1[#All],3,FALSE)</f>
        <v>41</v>
      </c>
      <c r="I1912" t="str">
        <f>VLOOKUP(Table7[[#This Row],[Customer_ID]],Table1[#All],4,FALSE)</f>
        <v>Male</v>
      </c>
      <c r="J1912" t="str">
        <f>VLOOKUP(Table7[[#This Row],[Customer_ID]],Table1[#All],5,FALSE)</f>
        <v>Johnsonville</v>
      </c>
      <c r="K1912" t="str">
        <f>VLOOKUP(Table7[[#This Row],[Customer_ID]],Table1[#All],6,FALSE)</f>
        <v>Oregon</v>
      </c>
      <c r="L1912" t="str">
        <f>VLOOKUP(Table7[[#This Row],[Customer_ID]],Table1[#All],7,FALSE)</f>
        <v>USA</v>
      </c>
      <c r="M1912" t="str">
        <f>VLOOKUP(Table7[[#This Row],[Customer_ID]],Table1[#All],8,FALSE)</f>
        <v>Silver</v>
      </c>
      <c r="N1912" t="s">
        <v>1670</v>
      </c>
      <c r="O1912" t="str">
        <f>VLOOKUP(Table7[[#This Row],[Product_ID]],Table4_2[#All],3,FALSE)</f>
        <v>Sports</v>
      </c>
      <c r="P1912" t="str">
        <f>VLOOKUP(Table7[[#This Row],[Product_ID]],Table4_2[#All],4,FALSE)</f>
        <v>Equipment</v>
      </c>
      <c r="Q1912">
        <f>VLOOKUP(Table7[[#This Row],[Product_ID]],Table4_2[#All],5,FALSE)</f>
        <v>103.45</v>
      </c>
      <c r="R1912">
        <f>VLOOKUP(Table7[[#This Row],[Product_ID]],Table4_2[#All],6,FALSE)</f>
        <v>465</v>
      </c>
      <c r="S1912" t="s">
        <v>1782</v>
      </c>
      <c r="T1912" t="str">
        <f>VLOOKUP(Table7[[#This Row],[Store_ID]],Table5[#All],2,FALSE)</f>
        <v>Bean, Jones and Park</v>
      </c>
      <c r="U1912" t="str">
        <f>VLOOKUP(Table7[[#This Row],[Store_ID]],Table5[#All],3,FALSE)</f>
        <v>West</v>
      </c>
      <c r="V1912" t="str">
        <f>VLOOKUP(Table7[[#This Row],[Store_ID]],Table5[#All],4,FALSE)</f>
        <v>Thompsonborough</v>
      </c>
      <c r="W1912" t="str">
        <f>VLOOKUP(Table7[[#This Row],[Store_ID]],Table5[#All],5,FALSE)</f>
        <v>Online</v>
      </c>
      <c r="X1912">
        <v>1</v>
      </c>
      <c r="Y1912">
        <v>846.67</v>
      </c>
      <c r="Z1912">
        <v>0.1</v>
      </c>
      <c r="AA1912" t="s">
        <v>1829</v>
      </c>
      <c r="AB1912">
        <v>762.00299999999993</v>
      </c>
    </row>
    <row r="1913" spans="1:28" x14ac:dyDescent="0.25">
      <c r="A1913" t="s">
        <v>3737</v>
      </c>
      <c r="B1913" s="2">
        <v>45367</v>
      </c>
      <c r="C1913" t="s">
        <v>78</v>
      </c>
      <c r="D1913" t="str">
        <f>VLOOKUP(Table7[[#This Row],[Customer_ID]],Table1[#All],2,FALSE)</f>
        <v>Adam Cruz</v>
      </c>
      <c r="E1913">
        <f t="shared" si="88"/>
        <v>16</v>
      </c>
      <c r="F1913">
        <f t="shared" si="89"/>
        <v>3</v>
      </c>
      <c r="G1913">
        <f t="shared" si="90"/>
        <v>2024</v>
      </c>
      <c r="H1913">
        <f>VLOOKUP(Table7[[#This Row],[Customer_ID]],Table1[#All],3,FALSE)</f>
        <v>60</v>
      </c>
      <c r="I1913" t="str">
        <f>VLOOKUP(Table7[[#This Row],[Customer_ID]],Table1[#All],4,FALSE)</f>
        <v>Female</v>
      </c>
      <c r="J1913" t="str">
        <f>VLOOKUP(Table7[[#This Row],[Customer_ID]],Table1[#All],5,FALSE)</f>
        <v>Brandonville</v>
      </c>
      <c r="K1913" t="str">
        <f>VLOOKUP(Table7[[#This Row],[Customer_ID]],Table1[#All],6,FALSE)</f>
        <v>Georgia</v>
      </c>
      <c r="L1913" t="str">
        <f>VLOOKUP(Table7[[#This Row],[Customer_ID]],Table1[#All],7,FALSE)</f>
        <v>USA</v>
      </c>
      <c r="M1913" t="str">
        <f>VLOOKUP(Table7[[#This Row],[Customer_ID]],Table1[#All],8,FALSE)</f>
        <v>Platinum</v>
      </c>
      <c r="N1913" t="s">
        <v>1596</v>
      </c>
      <c r="O1913" t="str">
        <f>VLOOKUP(Table7[[#This Row],[Product_ID]],Table4_2[#All],3,FALSE)</f>
        <v>Sports</v>
      </c>
      <c r="P1913" t="str">
        <f>VLOOKUP(Table7[[#This Row],[Product_ID]],Table4_2[#All],4,FALSE)</f>
        <v>Outdoor</v>
      </c>
      <c r="Q1913">
        <f>VLOOKUP(Table7[[#This Row],[Product_ID]],Table4_2[#All],5,FALSE)</f>
        <v>166.06</v>
      </c>
      <c r="R1913">
        <f>VLOOKUP(Table7[[#This Row],[Product_ID]],Table4_2[#All],6,FALSE)</f>
        <v>340</v>
      </c>
      <c r="S1913" t="s">
        <v>1776</v>
      </c>
      <c r="T1913" t="str">
        <f>VLOOKUP(Table7[[#This Row],[Store_ID]],Table5[#All],2,FALSE)</f>
        <v>Benson-Elliott</v>
      </c>
      <c r="U1913" t="str">
        <f>VLOOKUP(Table7[[#This Row],[Store_ID]],Table5[#All],3,FALSE)</f>
        <v>East</v>
      </c>
      <c r="V1913" t="str">
        <f>VLOOKUP(Table7[[#This Row],[Store_ID]],Table5[#All],4,FALSE)</f>
        <v>Port Josephberg</v>
      </c>
      <c r="W1913" t="str">
        <f>VLOOKUP(Table7[[#This Row],[Store_ID]],Table5[#All],5,FALSE)</f>
        <v>Online</v>
      </c>
      <c r="X1913">
        <v>4</v>
      </c>
      <c r="Y1913">
        <v>73.55</v>
      </c>
      <c r="Z1913">
        <v>0.24</v>
      </c>
      <c r="AA1913" t="s">
        <v>1829</v>
      </c>
      <c r="AB1913">
        <v>223.59200000000001</v>
      </c>
    </row>
    <row r="1914" spans="1:28" x14ac:dyDescent="0.25">
      <c r="A1914" t="s">
        <v>3738</v>
      </c>
      <c r="B1914" s="2">
        <v>45861</v>
      </c>
      <c r="C1914" t="s">
        <v>884</v>
      </c>
      <c r="D1914" t="str">
        <f>VLOOKUP(Table7[[#This Row],[Customer_ID]],Table1[#All],2,FALSE)</f>
        <v>Stephen Fowler</v>
      </c>
      <c r="E1914">
        <f t="shared" si="88"/>
        <v>23</v>
      </c>
      <c r="F1914">
        <f t="shared" si="89"/>
        <v>7</v>
      </c>
      <c r="G1914">
        <f t="shared" si="90"/>
        <v>2025</v>
      </c>
      <c r="H1914">
        <f>VLOOKUP(Table7[[#This Row],[Customer_ID]],Table1[#All],3,FALSE)</f>
        <v>42</v>
      </c>
      <c r="I1914" t="str">
        <f>VLOOKUP(Table7[[#This Row],[Customer_ID]],Table1[#All],4,FALSE)</f>
        <v>Female</v>
      </c>
      <c r="J1914" t="str">
        <f>VLOOKUP(Table7[[#This Row],[Customer_ID]],Table1[#All],5,FALSE)</f>
        <v>Port Mariastad</v>
      </c>
      <c r="K1914" t="str">
        <f>VLOOKUP(Table7[[#This Row],[Customer_ID]],Table1[#All],6,FALSE)</f>
        <v>Rhode Island</v>
      </c>
      <c r="L1914" t="str">
        <f>VLOOKUP(Table7[[#This Row],[Customer_ID]],Table1[#All],7,FALSE)</f>
        <v>USA</v>
      </c>
      <c r="M1914" t="str">
        <f>VLOOKUP(Table7[[#This Row],[Customer_ID]],Table1[#All],8,FALSE)</f>
        <v>Platinum</v>
      </c>
      <c r="N1914" t="s">
        <v>1732</v>
      </c>
      <c r="O1914" t="str">
        <f>VLOOKUP(Table7[[#This Row],[Product_ID]],Table4_2[#All],3,FALSE)</f>
        <v>Home</v>
      </c>
      <c r="P1914" t="str">
        <f>VLOOKUP(Table7[[#This Row],[Product_ID]],Table4_2[#All],4,FALSE)</f>
        <v>Appliances</v>
      </c>
      <c r="Q1914">
        <f>VLOOKUP(Table7[[#This Row],[Product_ID]],Table4_2[#All],5,FALSE)</f>
        <v>447.43</v>
      </c>
      <c r="R1914">
        <f>VLOOKUP(Table7[[#This Row],[Product_ID]],Table4_2[#All],6,FALSE)</f>
        <v>191</v>
      </c>
      <c r="S1914" t="s">
        <v>1776</v>
      </c>
      <c r="T1914" t="str">
        <f>VLOOKUP(Table7[[#This Row],[Store_ID]],Table5[#All],2,FALSE)</f>
        <v>Benson-Elliott</v>
      </c>
      <c r="U1914" t="str">
        <f>VLOOKUP(Table7[[#This Row],[Store_ID]],Table5[#All],3,FALSE)</f>
        <v>East</v>
      </c>
      <c r="V1914" t="str">
        <f>VLOOKUP(Table7[[#This Row],[Store_ID]],Table5[#All],4,FALSE)</f>
        <v>Port Josephberg</v>
      </c>
      <c r="W1914" t="str">
        <f>VLOOKUP(Table7[[#This Row],[Store_ID]],Table5[#All],5,FALSE)</f>
        <v>Online</v>
      </c>
      <c r="X1914">
        <v>1</v>
      </c>
      <c r="Y1914">
        <v>882.03</v>
      </c>
      <c r="Z1914">
        <v>0.04</v>
      </c>
      <c r="AA1914" t="s">
        <v>1829</v>
      </c>
      <c r="AB1914">
        <v>846.74879999999996</v>
      </c>
    </row>
    <row r="1915" spans="1:28" x14ac:dyDescent="0.25">
      <c r="A1915" t="s">
        <v>3739</v>
      </c>
      <c r="B1915" s="2">
        <v>45589</v>
      </c>
      <c r="C1915" t="s">
        <v>44</v>
      </c>
      <c r="D1915" t="str">
        <f>VLOOKUP(Table7[[#This Row],[Customer_ID]],Table1[#All],2,FALSE)</f>
        <v>Melissa Howard</v>
      </c>
      <c r="E1915">
        <f t="shared" si="88"/>
        <v>24</v>
      </c>
      <c r="F1915">
        <f t="shared" si="89"/>
        <v>10</v>
      </c>
      <c r="G1915">
        <f t="shared" si="90"/>
        <v>2024</v>
      </c>
      <c r="H1915">
        <f>VLOOKUP(Table7[[#This Row],[Customer_ID]],Table1[#All],3,FALSE)</f>
        <v>53</v>
      </c>
      <c r="I1915" t="str">
        <f>VLOOKUP(Table7[[#This Row],[Customer_ID]],Table1[#All],4,FALSE)</f>
        <v>Female</v>
      </c>
      <c r="J1915" t="str">
        <f>VLOOKUP(Table7[[#This Row],[Customer_ID]],Table1[#All],5,FALSE)</f>
        <v>Maynardton</v>
      </c>
      <c r="K1915" t="str">
        <f>VLOOKUP(Table7[[#This Row],[Customer_ID]],Table1[#All],6,FALSE)</f>
        <v>New Hampshire</v>
      </c>
      <c r="L1915" t="str">
        <f>VLOOKUP(Table7[[#This Row],[Customer_ID]],Table1[#All],7,FALSE)</f>
        <v>USA</v>
      </c>
      <c r="M1915" t="str">
        <f>VLOOKUP(Table7[[#This Row],[Customer_ID]],Table1[#All],8,FALSE)</f>
        <v>Gold</v>
      </c>
      <c r="N1915" t="s">
        <v>1592</v>
      </c>
      <c r="O1915" t="str">
        <f>VLOOKUP(Table7[[#This Row],[Product_ID]],Table4_2[#All],3,FALSE)</f>
        <v>Sports</v>
      </c>
      <c r="P1915" t="str">
        <f>VLOOKUP(Table7[[#This Row],[Product_ID]],Table4_2[#All],4,FALSE)</f>
        <v>Equipment</v>
      </c>
      <c r="Q1915">
        <f>VLOOKUP(Table7[[#This Row],[Product_ID]],Table4_2[#All],5,FALSE)</f>
        <v>484.62</v>
      </c>
      <c r="R1915">
        <f>VLOOKUP(Table7[[#This Row],[Product_ID]],Table4_2[#All],6,FALSE)</f>
        <v>432</v>
      </c>
      <c r="S1915" t="s">
        <v>1799</v>
      </c>
      <c r="T1915" t="str">
        <f>VLOOKUP(Table7[[#This Row],[Store_ID]],Table5[#All],2,FALSE)</f>
        <v>Mcdonald Inc</v>
      </c>
      <c r="U1915" t="str">
        <f>VLOOKUP(Table7[[#This Row],[Store_ID]],Table5[#All],3,FALSE)</f>
        <v>South</v>
      </c>
      <c r="V1915" t="str">
        <f>VLOOKUP(Table7[[#This Row],[Store_ID]],Table5[#All],4,FALSE)</f>
        <v>Christopherland</v>
      </c>
      <c r="W1915" t="str">
        <f>VLOOKUP(Table7[[#This Row],[Store_ID]],Table5[#All],5,FALSE)</f>
        <v>Outlet</v>
      </c>
      <c r="X1915">
        <v>1</v>
      </c>
      <c r="Y1915">
        <v>958.44</v>
      </c>
      <c r="Z1915">
        <v>0.21</v>
      </c>
      <c r="AA1915" t="s">
        <v>1824</v>
      </c>
      <c r="AB1915">
        <v>757.16760000000011</v>
      </c>
    </row>
    <row r="1916" spans="1:28" x14ac:dyDescent="0.25">
      <c r="A1916" t="s">
        <v>3740</v>
      </c>
      <c r="B1916" s="2">
        <v>45560</v>
      </c>
      <c r="C1916" t="s">
        <v>44</v>
      </c>
      <c r="D1916" t="str">
        <f>VLOOKUP(Table7[[#This Row],[Customer_ID]],Table1[#All],2,FALSE)</f>
        <v>Melissa Howard</v>
      </c>
      <c r="E1916">
        <f t="shared" si="88"/>
        <v>25</v>
      </c>
      <c r="F1916">
        <f t="shared" si="89"/>
        <v>9</v>
      </c>
      <c r="G1916">
        <f t="shared" si="90"/>
        <v>2024</v>
      </c>
      <c r="H1916">
        <f>VLOOKUP(Table7[[#This Row],[Customer_ID]],Table1[#All],3,FALSE)</f>
        <v>53</v>
      </c>
      <c r="I1916" t="str">
        <f>VLOOKUP(Table7[[#This Row],[Customer_ID]],Table1[#All],4,FALSE)</f>
        <v>Female</v>
      </c>
      <c r="J1916" t="str">
        <f>VLOOKUP(Table7[[#This Row],[Customer_ID]],Table1[#All],5,FALSE)</f>
        <v>Maynardton</v>
      </c>
      <c r="K1916" t="str">
        <f>VLOOKUP(Table7[[#This Row],[Customer_ID]],Table1[#All],6,FALSE)</f>
        <v>New Hampshire</v>
      </c>
      <c r="L1916" t="str">
        <f>VLOOKUP(Table7[[#This Row],[Customer_ID]],Table1[#All],7,FALSE)</f>
        <v>USA</v>
      </c>
      <c r="M1916" t="str">
        <f>VLOOKUP(Table7[[#This Row],[Customer_ID]],Table1[#All],8,FALSE)</f>
        <v>Gold</v>
      </c>
      <c r="N1916" t="s">
        <v>1746</v>
      </c>
      <c r="O1916" t="str">
        <f>VLOOKUP(Table7[[#This Row],[Product_ID]],Table4_2[#All],3,FALSE)</f>
        <v>Home</v>
      </c>
      <c r="P1916" t="str">
        <f>VLOOKUP(Table7[[#This Row],[Product_ID]],Table4_2[#All],4,FALSE)</f>
        <v>Kitchen</v>
      </c>
      <c r="Q1916">
        <f>VLOOKUP(Table7[[#This Row],[Product_ID]],Table4_2[#All],5,FALSE)</f>
        <v>201.41</v>
      </c>
      <c r="R1916">
        <f>VLOOKUP(Table7[[#This Row],[Product_ID]],Table4_2[#All],6,FALSE)</f>
        <v>146</v>
      </c>
      <c r="S1916" t="s">
        <v>1761</v>
      </c>
      <c r="T1916" t="str">
        <f>VLOOKUP(Table7[[#This Row],[Store_ID]],Table5[#All],2,FALSE)</f>
        <v>Black-Horn</v>
      </c>
      <c r="U1916" t="str">
        <f>VLOOKUP(Table7[[#This Row],[Store_ID]],Table5[#All],3,FALSE)</f>
        <v>South</v>
      </c>
      <c r="V1916" t="str">
        <f>VLOOKUP(Table7[[#This Row],[Store_ID]],Table5[#All],4,FALSE)</f>
        <v>North Nancyview</v>
      </c>
      <c r="W1916" t="str">
        <f>VLOOKUP(Table7[[#This Row],[Store_ID]],Table5[#All],5,FALSE)</f>
        <v>Outlet</v>
      </c>
      <c r="X1916">
        <v>1</v>
      </c>
      <c r="Y1916">
        <v>716.29</v>
      </c>
      <c r="Z1916">
        <v>0.01</v>
      </c>
      <c r="AA1916" t="s">
        <v>1826</v>
      </c>
      <c r="AB1916">
        <v>709.12709999999993</v>
      </c>
    </row>
    <row r="1917" spans="1:28" x14ac:dyDescent="0.25">
      <c r="A1917" t="s">
        <v>3741</v>
      </c>
      <c r="B1917" s="2">
        <v>45408</v>
      </c>
      <c r="C1917" t="s">
        <v>1017</v>
      </c>
      <c r="D1917" t="str">
        <f>VLOOKUP(Table7[[#This Row],[Customer_ID]],Table1[#All],2,FALSE)</f>
        <v>Kristy Dunlap</v>
      </c>
      <c r="E1917">
        <f t="shared" si="88"/>
        <v>26</v>
      </c>
      <c r="F1917">
        <f t="shared" si="89"/>
        <v>4</v>
      </c>
      <c r="G1917">
        <f t="shared" si="90"/>
        <v>2024</v>
      </c>
      <c r="H1917">
        <f>VLOOKUP(Table7[[#This Row],[Customer_ID]],Table1[#All],3,FALSE)</f>
        <v>64</v>
      </c>
      <c r="I1917" t="str">
        <f>VLOOKUP(Table7[[#This Row],[Customer_ID]],Table1[#All],4,FALSE)</f>
        <v>Female</v>
      </c>
      <c r="J1917" t="str">
        <f>VLOOKUP(Table7[[#This Row],[Customer_ID]],Table1[#All],5,FALSE)</f>
        <v>Whiteport</v>
      </c>
      <c r="K1917" t="str">
        <f>VLOOKUP(Table7[[#This Row],[Customer_ID]],Table1[#All],6,FALSE)</f>
        <v>North Carolina</v>
      </c>
      <c r="L1917" t="str">
        <f>VLOOKUP(Table7[[#This Row],[Customer_ID]],Table1[#All],7,FALSE)</f>
        <v>USA</v>
      </c>
      <c r="M1917" t="str">
        <f>VLOOKUP(Table7[[#This Row],[Customer_ID]],Table1[#All],8,FALSE)</f>
        <v>Platinum</v>
      </c>
      <c r="N1917" t="s">
        <v>1565</v>
      </c>
      <c r="O1917" t="str">
        <f>VLOOKUP(Table7[[#This Row],[Product_ID]],Table4_2[#All],3,FALSE)</f>
        <v>Sports</v>
      </c>
      <c r="P1917" t="str">
        <f>VLOOKUP(Table7[[#This Row],[Product_ID]],Table4_2[#All],4,FALSE)</f>
        <v>Fitness</v>
      </c>
      <c r="Q1917">
        <f>VLOOKUP(Table7[[#This Row],[Product_ID]],Table4_2[#All],5,FALSE)</f>
        <v>495.72</v>
      </c>
      <c r="R1917">
        <f>VLOOKUP(Table7[[#This Row],[Product_ID]],Table4_2[#All],6,FALSE)</f>
        <v>323</v>
      </c>
      <c r="S1917" t="s">
        <v>1804</v>
      </c>
      <c r="T1917" t="str">
        <f>VLOOKUP(Table7[[#This Row],[Store_ID]],Table5[#All],2,FALSE)</f>
        <v>Frederick-Wright</v>
      </c>
      <c r="U1917" t="str">
        <f>VLOOKUP(Table7[[#This Row],[Store_ID]],Table5[#All],3,FALSE)</f>
        <v>West</v>
      </c>
      <c r="V1917" t="str">
        <f>VLOOKUP(Table7[[#This Row],[Store_ID]],Table5[#All],4,FALSE)</f>
        <v>New Jimmymouth</v>
      </c>
      <c r="W1917" t="str">
        <f>VLOOKUP(Table7[[#This Row],[Store_ID]],Table5[#All],5,FALSE)</f>
        <v>Flagship</v>
      </c>
      <c r="X1917">
        <v>2</v>
      </c>
      <c r="Y1917">
        <v>409.14</v>
      </c>
      <c r="Z1917">
        <v>0.01</v>
      </c>
      <c r="AA1917" t="s">
        <v>1826</v>
      </c>
      <c r="AB1917">
        <v>810.09719999999993</v>
      </c>
    </row>
    <row r="1918" spans="1:28" x14ac:dyDescent="0.25">
      <c r="A1918" t="s">
        <v>3742</v>
      </c>
      <c r="B1918" s="2">
        <v>45714</v>
      </c>
      <c r="C1918" t="s">
        <v>304</v>
      </c>
      <c r="D1918" t="str">
        <f>VLOOKUP(Table7[[#This Row],[Customer_ID]],Table1[#All],2,FALSE)</f>
        <v>Christy Hoffman</v>
      </c>
      <c r="E1918">
        <f t="shared" si="88"/>
        <v>26</v>
      </c>
      <c r="F1918">
        <f t="shared" si="89"/>
        <v>2</v>
      </c>
      <c r="G1918">
        <f t="shared" si="90"/>
        <v>2025</v>
      </c>
      <c r="H1918">
        <f>VLOOKUP(Table7[[#This Row],[Customer_ID]],Table1[#All],3,FALSE)</f>
        <v>26</v>
      </c>
      <c r="I1918" t="str">
        <f>VLOOKUP(Table7[[#This Row],[Customer_ID]],Table1[#All],4,FALSE)</f>
        <v>Female</v>
      </c>
      <c r="J1918" t="str">
        <f>VLOOKUP(Table7[[#This Row],[Customer_ID]],Table1[#All],5,FALSE)</f>
        <v>Garyberg</v>
      </c>
      <c r="K1918" t="str">
        <f>VLOOKUP(Table7[[#This Row],[Customer_ID]],Table1[#All],6,FALSE)</f>
        <v>Indiana</v>
      </c>
      <c r="L1918" t="str">
        <f>VLOOKUP(Table7[[#This Row],[Customer_ID]],Table1[#All],7,FALSE)</f>
        <v>USA</v>
      </c>
      <c r="M1918" t="str">
        <f>VLOOKUP(Table7[[#This Row],[Customer_ID]],Table1[#All],8,FALSE)</f>
        <v>Platinum</v>
      </c>
      <c r="N1918" t="s">
        <v>1746</v>
      </c>
      <c r="O1918" t="str">
        <f>VLOOKUP(Table7[[#This Row],[Product_ID]],Table4_2[#All],3,FALSE)</f>
        <v>Home</v>
      </c>
      <c r="P1918" t="str">
        <f>VLOOKUP(Table7[[#This Row],[Product_ID]],Table4_2[#All],4,FALSE)</f>
        <v>Kitchen</v>
      </c>
      <c r="Q1918">
        <f>VLOOKUP(Table7[[#This Row],[Product_ID]],Table4_2[#All],5,FALSE)</f>
        <v>201.41</v>
      </c>
      <c r="R1918">
        <f>VLOOKUP(Table7[[#This Row],[Product_ID]],Table4_2[#All],6,FALSE)</f>
        <v>146</v>
      </c>
      <c r="S1918" t="s">
        <v>1786</v>
      </c>
      <c r="T1918" t="str">
        <f>VLOOKUP(Table7[[#This Row],[Store_ID]],Table5[#All],2,FALSE)</f>
        <v>Moore, Padilla and Butler</v>
      </c>
      <c r="U1918" t="str">
        <f>VLOOKUP(Table7[[#This Row],[Store_ID]],Table5[#All],3,FALSE)</f>
        <v>South</v>
      </c>
      <c r="V1918" t="str">
        <f>VLOOKUP(Table7[[#This Row],[Store_ID]],Table5[#All],4,FALSE)</f>
        <v>East Johnstad</v>
      </c>
      <c r="W1918" t="str">
        <f>VLOOKUP(Table7[[#This Row],[Store_ID]],Table5[#All],5,FALSE)</f>
        <v>Flagship</v>
      </c>
      <c r="X1918">
        <v>4</v>
      </c>
      <c r="Y1918">
        <v>261.73</v>
      </c>
      <c r="Z1918">
        <v>0.1</v>
      </c>
      <c r="AA1918" t="s">
        <v>1826</v>
      </c>
      <c r="AB1918">
        <v>942.22800000000007</v>
      </c>
    </row>
    <row r="1919" spans="1:28" x14ac:dyDescent="0.25">
      <c r="A1919" t="s">
        <v>3743</v>
      </c>
      <c r="B1919" s="2">
        <v>45661</v>
      </c>
      <c r="C1919" t="s">
        <v>1437</v>
      </c>
      <c r="D1919" t="str">
        <f>VLOOKUP(Table7[[#This Row],[Customer_ID]],Table1[#All],2,FALSE)</f>
        <v>Cynthia Parrish</v>
      </c>
      <c r="E1919">
        <f t="shared" si="88"/>
        <v>4</v>
      </c>
      <c r="F1919">
        <f t="shared" si="89"/>
        <v>1</v>
      </c>
      <c r="G1919">
        <f t="shared" si="90"/>
        <v>2025</v>
      </c>
      <c r="H1919">
        <f>VLOOKUP(Table7[[#This Row],[Customer_ID]],Table1[#All],3,FALSE)</f>
        <v>18</v>
      </c>
      <c r="I1919" t="str">
        <f>VLOOKUP(Table7[[#This Row],[Customer_ID]],Table1[#All],4,FALSE)</f>
        <v>Male</v>
      </c>
      <c r="J1919" t="str">
        <f>VLOOKUP(Table7[[#This Row],[Customer_ID]],Table1[#All],5,FALSE)</f>
        <v>Espinozaberg</v>
      </c>
      <c r="K1919" t="str">
        <f>VLOOKUP(Table7[[#This Row],[Customer_ID]],Table1[#All],6,FALSE)</f>
        <v>Minnesota</v>
      </c>
      <c r="L1919" t="str">
        <f>VLOOKUP(Table7[[#This Row],[Customer_ID]],Table1[#All],7,FALSE)</f>
        <v>USA</v>
      </c>
      <c r="M1919" t="str">
        <f>VLOOKUP(Table7[[#This Row],[Customer_ID]],Table1[#All],8,FALSE)</f>
        <v>Silver</v>
      </c>
      <c r="N1919" t="s">
        <v>1572</v>
      </c>
      <c r="O1919" t="str">
        <f>VLOOKUP(Table7[[#This Row],[Product_ID]],Table4_2[#All],3,FALSE)</f>
        <v>Beauty</v>
      </c>
      <c r="P1919" t="str">
        <f>VLOOKUP(Table7[[#This Row],[Product_ID]],Table4_2[#All],4,FALSE)</f>
        <v>Haircare</v>
      </c>
      <c r="Q1919">
        <f>VLOOKUP(Table7[[#This Row],[Product_ID]],Table4_2[#All],5,FALSE)</f>
        <v>115.82</v>
      </c>
      <c r="R1919">
        <f>VLOOKUP(Table7[[#This Row],[Product_ID]],Table4_2[#All],6,FALSE)</f>
        <v>460</v>
      </c>
      <c r="S1919" t="s">
        <v>1752</v>
      </c>
      <c r="T1919" t="str">
        <f>VLOOKUP(Table7[[#This Row],[Store_ID]],Table5[#All],2,FALSE)</f>
        <v>Rivera-Warner</v>
      </c>
      <c r="U1919" t="str">
        <f>VLOOKUP(Table7[[#This Row],[Store_ID]],Table5[#All],3,FALSE)</f>
        <v>East</v>
      </c>
      <c r="V1919" t="str">
        <f>VLOOKUP(Table7[[#This Row],[Store_ID]],Table5[#All],4,FALSE)</f>
        <v>Washingtonfurt</v>
      </c>
      <c r="W1919" t="str">
        <f>VLOOKUP(Table7[[#This Row],[Store_ID]],Table5[#All],5,FALSE)</f>
        <v>Flagship</v>
      </c>
      <c r="X1919">
        <v>2</v>
      </c>
      <c r="Y1919">
        <v>687.35</v>
      </c>
      <c r="Z1919">
        <v>0.2</v>
      </c>
      <c r="AA1919" t="s">
        <v>1829</v>
      </c>
      <c r="AB1919">
        <v>1099.76</v>
      </c>
    </row>
    <row r="1920" spans="1:28" x14ac:dyDescent="0.25">
      <c r="A1920" t="s">
        <v>3744</v>
      </c>
      <c r="B1920" s="2">
        <v>45921</v>
      </c>
      <c r="C1920" t="s">
        <v>675</v>
      </c>
      <c r="D1920" t="str">
        <f>VLOOKUP(Table7[[#This Row],[Customer_ID]],Table1[#All],2,FALSE)</f>
        <v>Jacqueline Pacheco</v>
      </c>
      <c r="E1920">
        <f t="shared" si="88"/>
        <v>21</v>
      </c>
      <c r="F1920">
        <f t="shared" si="89"/>
        <v>9</v>
      </c>
      <c r="G1920">
        <f t="shared" si="90"/>
        <v>2025</v>
      </c>
      <c r="H1920">
        <f>VLOOKUP(Table7[[#This Row],[Customer_ID]],Table1[#All],3,FALSE)</f>
        <v>28</v>
      </c>
      <c r="I1920" t="str">
        <f>VLOOKUP(Table7[[#This Row],[Customer_ID]],Table1[#All],4,FALSE)</f>
        <v>Female</v>
      </c>
      <c r="J1920" t="str">
        <f>VLOOKUP(Table7[[#This Row],[Customer_ID]],Table1[#All],5,FALSE)</f>
        <v>South Emily</v>
      </c>
      <c r="K1920" t="str">
        <f>VLOOKUP(Table7[[#This Row],[Customer_ID]],Table1[#All],6,FALSE)</f>
        <v>New Jersey</v>
      </c>
      <c r="L1920" t="str">
        <f>VLOOKUP(Table7[[#This Row],[Customer_ID]],Table1[#All],7,FALSE)</f>
        <v>USA</v>
      </c>
      <c r="M1920" t="str">
        <f>VLOOKUP(Table7[[#This Row],[Customer_ID]],Table1[#All],8,FALSE)</f>
        <v>Bronze</v>
      </c>
      <c r="N1920" t="s">
        <v>1716</v>
      </c>
      <c r="O1920" t="str">
        <f>VLOOKUP(Table7[[#This Row],[Product_ID]],Table4_2[#All],3,FALSE)</f>
        <v>Home</v>
      </c>
      <c r="P1920" t="str">
        <f>VLOOKUP(Table7[[#This Row],[Product_ID]],Table4_2[#All],4,FALSE)</f>
        <v>Furniture</v>
      </c>
      <c r="Q1920">
        <f>VLOOKUP(Table7[[#This Row],[Product_ID]],Table4_2[#All],5,FALSE)</f>
        <v>388.46</v>
      </c>
      <c r="R1920">
        <f>VLOOKUP(Table7[[#This Row],[Product_ID]],Table4_2[#All],6,FALSE)</f>
        <v>208</v>
      </c>
      <c r="S1920" t="s">
        <v>1782</v>
      </c>
      <c r="T1920" t="str">
        <f>VLOOKUP(Table7[[#This Row],[Store_ID]],Table5[#All],2,FALSE)</f>
        <v>Bean, Jones and Park</v>
      </c>
      <c r="U1920" t="str">
        <f>VLOOKUP(Table7[[#This Row],[Store_ID]],Table5[#All],3,FALSE)</f>
        <v>West</v>
      </c>
      <c r="V1920" t="str">
        <f>VLOOKUP(Table7[[#This Row],[Store_ID]],Table5[#All],4,FALSE)</f>
        <v>Thompsonborough</v>
      </c>
      <c r="W1920" t="str">
        <f>VLOOKUP(Table7[[#This Row],[Store_ID]],Table5[#All],5,FALSE)</f>
        <v>Online</v>
      </c>
      <c r="X1920">
        <v>2</v>
      </c>
      <c r="Y1920">
        <v>30.14</v>
      </c>
      <c r="Z1920">
        <v>0.21</v>
      </c>
      <c r="AA1920" t="s">
        <v>1824</v>
      </c>
      <c r="AB1920">
        <v>47.621200000000002</v>
      </c>
    </row>
    <row r="1921" spans="1:28" x14ac:dyDescent="0.25">
      <c r="A1921" t="s">
        <v>3745</v>
      </c>
      <c r="B1921" s="2">
        <v>45651</v>
      </c>
      <c r="C1921" t="s">
        <v>353</v>
      </c>
      <c r="D1921" t="str">
        <f>VLOOKUP(Table7[[#This Row],[Customer_ID]],Table1[#All],2,FALSE)</f>
        <v>Sheila Wilson</v>
      </c>
      <c r="E1921">
        <f t="shared" si="88"/>
        <v>25</v>
      </c>
      <c r="F1921">
        <f t="shared" si="89"/>
        <v>12</v>
      </c>
      <c r="G1921">
        <f t="shared" si="90"/>
        <v>2024</v>
      </c>
      <c r="H1921">
        <f>VLOOKUP(Table7[[#This Row],[Customer_ID]],Table1[#All],3,FALSE)</f>
        <v>35</v>
      </c>
      <c r="I1921" t="str">
        <f>VLOOKUP(Table7[[#This Row],[Customer_ID]],Table1[#All],4,FALSE)</f>
        <v>Male</v>
      </c>
      <c r="J1921" t="str">
        <f>VLOOKUP(Table7[[#This Row],[Customer_ID]],Table1[#All],5,FALSE)</f>
        <v>South Dustin</v>
      </c>
      <c r="K1921" t="str">
        <f>VLOOKUP(Table7[[#This Row],[Customer_ID]],Table1[#All],6,FALSE)</f>
        <v>Tennessee</v>
      </c>
      <c r="L1921" t="str">
        <f>VLOOKUP(Table7[[#This Row],[Customer_ID]],Table1[#All],7,FALSE)</f>
        <v>USA</v>
      </c>
      <c r="M1921" t="str">
        <f>VLOOKUP(Table7[[#This Row],[Customer_ID]],Table1[#All],8,FALSE)</f>
        <v>Silver</v>
      </c>
      <c r="N1921" t="s">
        <v>1616</v>
      </c>
      <c r="O1921" t="str">
        <f>VLOOKUP(Table7[[#This Row],[Product_ID]],Table4_2[#All],3,FALSE)</f>
        <v>Electronics</v>
      </c>
      <c r="P1921" t="str">
        <f>VLOOKUP(Table7[[#This Row],[Product_ID]],Table4_2[#All],4,FALSE)</f>
        <v>Computer</v>
      </c>
      <c r="Q1921">
        <f>VLOOKUP(Table7[[#This Row],[Product_ID]],Table4_2[#All],5,FALSE)</f>
        <v>419.28</v>
      </c>
      <c r="R1921">
        <f>VLOOKUP(Table7[[#This Row],[Product_ID]],Table4_2[#All],6,FALSE)</f>
        <v>86</v>
      </c>
      <c r="S1921" t="s">
        <v>1782</v>
      </c>
      <c r="T1921" t="str">
        <f>VLOOKUP(Table7[[#This Row],[Store_ID]],Table5[#All],2,FALSE)</f>
        <v>Bean, Jones and Park</v>
      </c>
      <c r="U1921" t="str">
        <f>VLOOKUP(Table7[[#This Row],[Store_ID]],Table5[#All],3,FALSE)</f>
        <v>West</v>
      </c>
      <c r="V1921" t="str">
        <f>VLOOKUP(Table7[[#This Row],[Store_ID]],Table5[#All],4,FALSE)</f>
        <v>Thompsonborough</v>
      </c>
      <c r="W1921" t="str">
        <f>VLOOKUP(Table7[[#This Row],[Store_ID]],Table5[#All],5,FALSE)</f>
        <v>Online</v>
      </c>
      <c r="X1921">
        <v>3</v>
      </c>
      <c r="Y1921">
        <v>570.12</v>
      </c>
      <c r="Z1921">
        <v>0.12</v>
      </c>
      <c r="AA1921" t="s">
        <v>1826</v>
      </c>
      <c r="AB1921">
        <v>1505.1168</v>
      </c>
    </row>
    <row r="1922" spans="1:28" x14ac:dyDescent="0.25">
      <c r="A1922" t="s">
        <v>3746</v>
      </c>
      <c r="B1922" s="2">
        <v>45883</v>
      </c>
      <c r="C1922" t="s">
        <v>893</v>
      </c>
      <c r="D1922" t="str">
        <f>VLOOKUP(Table7[[#This Row],[Customer_ID]],Table1[#All],2,FALSE)</f>
        <v>Brittany Watson</v>
      </c>
      <c r="E1922">
        <f t="shared" ref="E1922:E1985" si="91">DAY(B1922)</f>
        <v>14</v>
      </c>
      <c r="F1922">
        <f t="shared" ref="F1922:F1985" si="92">MONTH(B1922)</f>
        <v>8</v>
      </c>
      <c r="G1922">
        <f t="shared" ref="G1922:G1985" si="93">YEAR(B1922)</f>
        <v>2025</v>
      </c>
      <c r="H1922">
        <f>VLOOKUP(Table7[[#This Row],[Customer_ID]],Table1[#All],3,FALSE)</f>
        <v>59</v>
      </c>
      <c r="I1922" t="str">
        <f>VLOOKUP(Table7[[#This Row],[Customer_ID]],Table1[#All],4,FALSE)</f>
        <v>Male</v>
      </c>
      <c r="J1922" t="str">
        <f>VLOOKUP(Table7[[#This Row],[Customer_ID]],Table1[#All],5,FALSE)</f>
        <v>North Joshualand</v>
      </c>
      <c r="K1922" t="str">
        <f>VLOOKUP(Table7[[#This Row],[Customer_ID]],Table1[#All],6,FALSE)</f>
        <v>Connecticut</v>
      </c>
      <c r="L1922" t="str">
        <f>VLOOKUP(Table7[[#This Row],[Customer_ID]],Table1[#All],7,FALSE)</f>
        <v>USA</v>
      </c>
      <c r="M1922" t="str">
        <f>VLOOKUP(Table7[[#This Row],[Customer_ID]],Table1[#All],8,FALSE)</f>
        <v>Platinum</v>
      </c>
      <c r="N1922" t="s">
        <v>1702</v>
      </c>
      <c r="O1922" t="str">
        <f>VLOOKUP(Table7[[#This Row],[Product_ID]],Table4_2[#All],3,FALSE)</f>
        <v>Electronics</v>
      </c>
      <c r="P1922" t="str">
        <f>VLOOKUP(Table7[[#This Row],[Product_ID]],Table4_2[#All],4,FALSE)</f>
        <v>Appliances</v>
      </c>
      <c r="Q1922">
        <f>VLOOKUP(Table7[[#This Row],[Product_ID]],Table4_2[#All],5,FALSE)</f>
        <v>480.9</v>
      </c>
      <c r="R1922">
        <f>VLOOKUP(Table7[[#This Row],[Product_ID]],Table4_2[#All],6,FALSE)</f>
        <v>104</v>
      </c>
      <c r="S1922" t="s">
        <v>1813</v>
      </c>
      <c r="T1922" t="str">
        <f>VLOOKUP(Table7[[#This Row],[Store_ID]],Table5[#All],2,FALSE)</f>
        <v>Mann-Austin</v>
      </c>
      <c r="U1922" t="str">
        <f>VLOOKUP(Table7[[#This Row],[Store_ID]],Table5[#All],3,FALSE)</f>
        <v>East</v>
      </c>
      <c r="V1922" t="str">
        <f>VLOOKUP(Table7[[#This Row],[Store_ID]],Table5[#All],4,FALSE)</f>
        <v>Vasquezborough</v>
      </c>
      <c r="W1922" t="str">
        <f>VLOOKUP(Table7[[#This Row],[Store_ID]],Table5[#All],5,FALSE)</f>
        <v>Online</v>
      </c>
      <c r="X1922">
        <v>3</v>
      </c>
      <c r="Y1922">
        <v>401.87</v>
      </c>
      <c r="Z1922">
        <v>0.28999999999999998</v>
      </c>
      <c r="AA1922" t="s">
        <v>1829</v>
      </c>
      <c r="AB1922">
        <v>855.98310000000004</v>
      </c>
    </row>
    <row r="1923" spans="1:28" x14ac:dyDescent="0.25">
      <c r="A1923" t="s">
        <v>3747</v>
      </c>
      <c r="B1923" s="2">
        <v>45624</v>
      </c>
      <c r="C1923" t="s">
        <v>1524</v>
      </c>
      <c r="D1923" t="str">
        <f>VLOOKUP(Table7[[#This Row],[Customer_ID]],Table1[#All],2,FALSE)</f>
        <v>Christopher Ford</v>
      </c>
      <c r="E1923">
        <f t="shared" si="91"/>
        <v>28</v>
      </c>
      <c r="F1923">
        <f t="shared" si="92"/>
        <v>11</v>
      </c>
      <c r="G1923">
        <f t="shared" si="93"/>
        <v>2024</v>
      </c>
      <c r="H1923">
        <f>VLOOKUP(Table7[[#This Row],[Customer_ID]],Table1[#All],3,FALSE)</f>
        <v>56</v>
      </c>
      <c r="I1923" t="str">
        <f>VLOOKUP(Table7[[#This Row],[Customer_ID]],Table1[#All],4,FALSE)</f>
        <v>Male</v>
      </c>
      <c r="J1923" t="str">
        <f>VLOOKUP(Table7[[#This Row],[Customer_ID]],Table1[#All],5,FALSE)</f>
        <v>North Seanfurt</v>
      </c>
      <c r="K1923" t="str">
        <f>VLOOKUP(Table7[[#This Row],[Customer_ID]],Table1[#All],6,FALSE)</f>
        <v>Ohio</v>
      </c>
      <c r="L1923" t="str">
        <f>VLOOKUP(Table7[[#This Row],[Customer_ID]],Table1[#All],7,FALSE)</f>
        <v>USA</v>
      </c>
      <c r="M1923" t="str">
        <f>VLOOKUP(Table7[[#This Row],[Customer_ID]],Table1[#All],8,FALSE)</f>
        <v>Bronze</v>
      </c>
      <c r="N1923" t="s">
        <v>1706</v>
      </c>
      <c r="O1923" t="str">
        <f>VLOOKUP(Table7[[#This Row],[Product_ID]],Table4_2[#All],3,FALSE)</f>
        <v>Home</v>
      </c>
      <c r="P1923" t="str">
        <f>VLOOKUP(Table7[[#This Row],[Product_ID]],Table4_2[#All],4,FALSE)</f>
        <v>Lighting</v>
      </c>
      <c r="Q1923">
        <f>VLOOKUP(Table7[[#This Row],[Product_ID]],Table4_2[#All],5,FALSE)</f>
        <v>228.53</v>
      </c>
      <c r="R1923">
        <f>VLOOKUP(Table7[[#This Row],[Product_ID]],Table4_2[#All],6,FALSE)</f>
        <v>469</v>
      </c>
      <c r="S1923" t="s">
        <v>1794</v>
      </c>
      <c r="T1923" t="str">
        <f>VLOOKUP(Table7[[#This Row],[Store_ID]],Table5[#All],2,FALSE)</f>
        <v>Thomas, Bridges and Harris</v>
      </c>
      <c r="U1923" t="str">
        <f>VLOOKUP(Table7[[#This Row],[Store_ID]],Table5[#All],3,FALSE)</f>
        <v>North</v>
      </c>
      <c r="V1923" t="str">
        <f>VLOOKUP(Table7[[#This Row],[Store_ID]],Table5[#All],4,FALSE)</f>
        <v>Sabrinatown</v>
      </c>
      <c r="W1923" t="str">
        <f>VLOOKUP(Table7[[#This Row],[Store_ID]],Table5[#All],5,FALSE)</f>
        <v>Online</v>
      </c>
      <c r="X1923">
        <v>4</v>
      </c>
      <c r="Y1923">
        <v>619.35</v>
      </c>
      <c r="Z1923">
        <v>0.3</v>
      </c>
      <c r="AA1923" t="s">
        <v>1824</v>
      </c>
      <c r="AB1923">
        <v>1734.18</v>
      </c>
    </row>
    <row r="1924" spans="1:28" x14ac:dyDescent="0.25">
      <c r="A1924" t="s">
        <v>3748</v>
      </c>
      <c r="B1924" s="2">
        <v>45276</v>
      </c>
      <c r="C1924" t="s">
        <v>791</v>
      </c>
      <c r="D1924" t="str">
        <f>VLOOKUP(Table7[[#This Row],[Customer_ID]],Table1[#All],2,FALSE)</f>
        <v>Douglas Rhodes</v>
      </c>
      <c r="E1924">
        <f t="shared" si="91"/>
        <v>16</v>
      </c>
      <c r="F1924">
        <f t="shared" si="92"/>
        <v>12</v>
      </c>
      <c r="G1924">
        <f t="shared" si="93"/>
        <v>2023</v>
      </c>
      <c r="H1924">
        <f>VLOOKUP(Table7[[#This Row],[Customer_ID]],Table1[#All],3,FALSE)</f>
        <v>32</v>
      </c>
      <c r="I1924" t="str">
        <f>VLOOKUP(Table7[[#This Row],[Customer_ID]],Table1[#All],4,FALSE)</f>
        <v>Male</v>
      </c>
      <c r="J1924" t="str">
        <f>VLOOKUP(Table7[[#This Row],[Customer_ID]],Table1[#All],5,FALSE)</f>
        <v>Mikehaven</v>
      </c>
      <c r="K1924" t="str">
        <f>VLOOKUP(Table7[[#This Row],[Customer_ID]],Table1[#All],6,FALSE)</f>
        <v>New Hampshire</v>
      </c>
      <c r="L1924" t="str">
        <f>VLOOKUP(Table7[[#This Row],[Customer_ID]],Table1[#All],7,FALSE)</f>
        <v>USA</v>
      </c>
      <c r="M1924" t="str">
        <f>VLOOKUP(Table7[[#This Row],[Customer_ID]],Table1[#All],8,FALSE)</f>
        <v>Platinum</v>
      </c>
      <c r="N1924" t="s">
        <v>1640</v>
      </c>
      <c r="O1924" t="str">
        <f>VLOOKUP(Table7[[#This Row],[Product_ID]],Table4_2[#All],3,FALSE)</f>
        <v>Clothing</v>
      </c>
      <c r="P1924" t="str">
        <f>VLOOKUP(Table7[[#This Row],[Product_ID]],Table4_2[#All],4,FALSE)</f>
        <v>Outerwear</v>
      </c>
      <c r="Q1924">
        <f>VLOOKUP(Table7[[#This Row],[Product_ID]],Table4_2[#All],5,FALSE)</f>
        <v>167.34</v>
      </c>
      <c r="R1924">
        <f>VLOOKUP(Table7[[#This Row],[Product_ID]],Table4_2[#All],6,FALSE)</f>
        <v>296</v>
      </c>
      <c r="S1924" t="s">
        <v>1807</v>
      </c>
      <c r="T1924" t="str">
        <f>VLOOKUP(Table7[[#This Row],[Store_ID]],Table5[#All],2,FALSE)</f>
        <v>Holloway Ltd</v>
      </c>
      <c r="U1924" t="str">
        <f>VLOOKUP(Table7[[#This Row],[Store_ID]],Table5[#All],3,FALSE)</f>
        <v>North</v>
      </c>
      <c r="V1924" t="str">
        <f>VLOOKUP(Table7[[#This Row],[Store_ID]],Table5[#All],4,FALSE)</f>
        <v>Bensonhaven</v>
      </c>
      <c r="W1924" t="str">
        <f>VLOOKUP(Table7[[#This Row],[Store_ID]],Table5[#All],5,FALSE)</f>
        <v>Flagship</v>
      </c>
      <c r="X1924">
        <v>4</v>
      </c>
      <c r="Y1924">
        <v>569.36</v>
      </c>
      <c r="Z1924">
        <v>0.27</v>
      </c>
      <c r="AA1924" t="s">
        <v>1826</v>
      </c>
      <c r="AB1924">
        <v>1662.5311999999999</v>
      </c>
    </row>
    <row r="1925" spans="1:28" x14ac:dyDescent="0.25">
      <c r="A1925" t="s">
        <v>3749</v>
      </c>
      <c r="B1925" s="2">
        <v>45344</v>
      </c>
      <c r="C1925" t="s">
        <v>1466</v>
      </c>
      <c r="D1925" t="str">
        <f>VLOOKUP(Table7[[#This Row],[Customer_ID]],Table1[#All],2,FALSE)</f>
        <v>Elizabeth Foster</v>
      </c>
      <c r="E1925">
        <f t="shared" si="91"/>
        <v>22</v>
      </c>
      <c r="F1925">
        <f t="shared" si="92"/>
        <v>2</v>
      </c>
      <c r="G1925">
        <f t="shared" si="93"/>
        <v>2024</v>
      </c>
      <c r="H1925">
        <f>VLOOKUP(Table7[[#This Row],[Customer_ID]],Table1[#All],3,FALSE)</f>
        <v>33</v>
      </c>
      <c r="I1925" t="str">
        <f>VLOOKUP(Table7[[#This Row],[Customer_ID]],Table1[#All],4,FALSE)</f>
        <v>Female</v>
      </c>
      <c r="J1925" t="str">
        <f>VLOOKUP(Table7[[#This Row],[Customer_ID]],Table1[#All],5,FALSE)</f>
        <v>Anthonymouth</v>
      </c>
      <c r="K1925" t="str">
        <f>VLOOKUP(Table7[[#This Row],[Customer_ID]],Table1[#All],6,FALSE)</f>
        <v>Oklahoma</v>
      </c>
      <c r="L1925" t="str">
        <f>VLOOKUP(Table7[[#This Row],[Customer_ID]],Table1[#All],7,FALSE)</f>
        <v>USA</v>
      </c>
      <c r="M1925" t="str">
        <f>VLOOKUP(Table7[[#This Row],[Customer_ID]],Table1[#All],8,FALSE)</f>
        <v>Gold</v>
      </c>
      <c r="N1925" t="s">
        <v>1602</v>
      </c>
      <c r="O1925" t="str">
        <f>VLOOKUP(Table7[[#This Row],[Product_ID]],Table4_2[#All],3,FALSE)</f>
        <v>Home</v>
      </c>
      <c r="P1925" t="str">
        <f>VLOOKUP(Table7[[#This Row],[Product_ID]],Table4_2[#All],4,FALSE)</f>
        <v>Decor</v>
      </c>
      <c r="Q1925">
        <f>VLOOKUP(Table7[[#This Row],[Product_ID]],Table4_2[#All],5,FALSE)</f>
        <v>234.80599999999998</v>
      </c>
      <c r="R1925">
        <f>VLOOKUP(Table7[[#This Row],[Product_ID]],Table4_2[#All],6,FALSE)</f>
        <v>378</v>
      </c>
      <c r="S1925" t="s">
        <v>1769</v>
      </c>
      <c r="T1925" t="str">
        <f>VLOOKUP(Table7[[#This Row],[Store_ID]],Table5[#All],2,FALSE)</f>
        <v>Alexander Group</v>
      </c>
      <c r="U1925" t="str">
        <f>VLOOKUP(Table7[[#This Row],[Store_ID]],Table5[#All],3,FALSE)</f>
        <v>South</v>
      </c>
      <c r="V1925" t="str">
        <f>VLOOKUP(Table7[[#This Row],[Store_ID]],Table5[#All],4,FALSE)</f>
        <v>Port Sharon</v>
      </c>
      <c r="W1925" t="str">
        <f>VLOOKUP(Table7[[#This Row],[Store_ID]],Table5[#All],5,FALSE)</f>
        <v>Online</v>
      </c>
      <c r="X1925">
        <v>2</v>
      </c>
      <c r="Y1925">
        <v>846.35</v>
      </c>
      <c r="Z1925">
        <v>0.3</v>
      </c>
      <c r="AA1925" t="s">
        <v>1829</v>
      </c>
      <c r="AB1925">
        <v>1184.8900000000001</v>
      </c>
    </row>
    <row r="1926" spans="1:28" x14ac:dyDescent="0.25">
      <c r="A1926" t="s">
        <v>3750</v>
      </c>
      <c r="B1926" s="2">
        <v>45849</v>
      </c>
      <c r="C1926" t="s">
        <v>1346</v>
      </c>
      <c r="D1926" t="str">
        <f>VLOOKUP(Table7[[#This Row],[Customer_ID]],Table1[#All],2,FALSE)</f>
        <v>Monique Castro</v>
      </c>
      <c r="E1926">
        <f t="shared" si="91"/>
        <v>11</v>
      </c>
      <c r="F1926">
        <f t="shared" si="92"/>
        <v>7</v>
      </c>
      <c r="G1926">
        <f t="shared" si="93"/>
        <v>2025</v>
      </c>
      <c r="H1926">
        <f>VLOOKUP(Table7[[#This Row],[Customer_ID]],Table1[#All],3,FALSE)</f>
        <v>48</v>
      </c>
      <c r="I1926" t="str">
        <f>VLOOKUP(Table7[[#This Row],[Customer_ID]],Table1[#All],4,FALSE)</f>
        <v>Female</v>
      </c>
      <c r="J1926" t="str">
        <f>VLOOKUP(Table7[[#This Row],[Customer_ID]],Table1[#All],5,FALSE)</f>
        <v>New Sarah</v>
      </c>
      <c r="K1926" t="str">
        <f>VLOOKUP(Table7[[#This Row],[Customer_ID]],Table1[#All],6,FALSE)</f>
        <v>Indiana</v>
      </c>
      <c r="L1926" t="str">
        <f>VLOOKUP(Table7[[#This Row],[Customer_ID]],Table1[#All],7,FALSE)</f>
        <v>USA</v>
      </c>
      <c r="M1926" t="str">
        <f>VLOOKUP(Table7[[#This Row],[Customer_ID]],Table1[#All],8,FALSE)</f>
        <v>Gold</v>
      </c>
      <c r="N1926" t="s">
        <v>1608</v>
      </c>
      <c r="O1926" t="str">
        <f>VLOOKUP(Table7[[#This Row],[Product_ID]],Table4_2[#All],3,FALSE)</f>
        <v>Home</v>
      </c>
      <c r="P1926" t="str">
        <f>VLOOKUP(Table7[[#This Row],[Product_ID]],Table4_2[#All],4,FALSE)</f>
        <v>Kitchen</v>
      </c>
      <c r="Q1926">
        <f>VLOOKUP(Table7[[#This Row],[Product_ID]],Table4_2[#All],5,FALSE)</f>
        <v>19.52</v>
      </c>
      <c r="R1926">
        <f>VLOOKUP(Table7[[#This Row],[Product_ID]],Table4_2[#All],6,FALSE)</f>
        <v>57</v>
      </c>
      <c r="S1926" t="s">
        <v>1761</v>
      </c>
      <c r="T1926" t="str">
        <f>VLOOKUP(Table7[[#This Row],[Store_ID]],Table5[#All],2,FALSE)</f>
        <v>Black-Horn</v>
      </c>
      <c r="U1926" t="str">
        <f>VLOOKUP(Table7[[#This Row],[Store_ID]],Table5[#All],3,FALSE)</f>
        <v>South</v>
      </c>
      <c r="V1926" t="str">
        <f>VLOOKUP(Table7[[#This Row],[Store_ID]],Table5[#All],4,FALSE)</f>
        <v>North Nancyview</v>
      </c>
      <c r="W1926" t="str">
        <f>VLOOKUP(Table7[[#This Row],[Store_ID]],Table5[#All],5,FALSE)</f>
        <v>Outlet</v>
      </c>
      <c r="X1926">
        <v>1</v>
      </c>
      <c r="Y1926">
        <v>788.45</v>
      </c>
      <c r="Z1926">
        <v>0.28999999999999998</v>
      </c>
      <c r="AA1926" t="s">
        <v>1826</v>
      </c>
      <c r="AB1926">
        <v>559.79949999999997</v>
      </c>
    </row>
    <row r="1927" spans="1:28" x14ac:dyDescent="0.25">
      <c r="A1927" t="s">
        <v>3751</v>
      </c>
      <c r="B1927" s="2">
        <v>45880</v>
      </c>
      <c r="C1927" t="s">
        <v>1127</v>
      </c>
      <c r="D1927" t="str">
        <f>VLOOKUP(Table7[[#This Row],[Customer_ID]],Table1[#All],2,FALSE)</f>
        <v>Denise Tate</v>
      </c>
      <c r="E1927">
        <f t="shared" si="91"/>
        <v>11</v>
      </c>
      <c r="F1927">
        <f t="shared" si="92"/>
        <v>8</v>
      </c>
      <c r="G1927">
        <f t="shared" si="93"/>
        <v>2025</v>
      </c>
      <c r="H1927">
        <f>VLOOKUP(Table7[[#This Row],[Customer_ID]],Table1[#All],3,FALSE)</f>
        <v>34</v>
      </c>
      <c r="I1927" t="str">
        <f>VLOOKUP(Table7[[#This Row],[Customer_ID]],Table1[#All],4,FALSE)</f>
        <v>Male</v>
      </c>
      <c r="J1927" t="str">
        <f>VLOOKUP(Table7[[#This Row],[Customer_ID]],Table1[#All],5,FALSE)</f>
        <v>Andersonside</v>
      </c>
      <c r="K1927" t="str">
        <f>VLOOKUP(Table7[[#This Row],[Customer_ID]],Table1[#All],6,FALSE)</f>
        <v>Arkansas</v>
      </c>
      <c r="L1927" t="str">
        <f>VLOOKUP(Table7[[#This Row],[Customer_ID]],Table1[#All],7,FALSE)</f>
        <v>USA</v>
      </c>
      <c r="M1927" t="str">
        <f>VLOOKUP(Table7[[#This Row],[Customer_ID]],Table1[#All],8,FALSE)</f>
        <v>Platinum</v>
      </c>
      <c r="N1927" t="s">
        <v>1618</v>
      </c>
      <c r="O1927" t="str">
        <f>VLOOKUP(Table7[[#This Row],[Product_ID]],Table4_2[#All],3,FALSE)</f>
        <v>Home</v>
      </c>
      <c r="P1927" t="str">
        <f>VLOOKUP(Table7[[#This Row],[Product_ID]],Table4_2[#All],4,FALSE)</f>
        <v>Lighting</v>
      </c>
      <c r="Q1927">
        <f>VLOOKUP(Table7[[#This Row],[Product_ID]],Table4_2[#All],5,FALSE)</f>
        <v>382.22</v>
      </c>
      <c r="R1927">
        <f>VLOOKUP(Table7[[#This Row],[Product_ID]],Table4_2[#All],6,FALSE)</f>
        <v>329</v>
      </c>
      <c r="S1927" t="s">
        <v>1794</v>
      </c>
      <c r="T1927" t="str">
        <f>VLOOKUP(Table7[[#This Row],[Store_ID]],Table5[#All],2,FALSE)</f>
        <v>Thomas, Bridges and Harris</v>
      </c>
      <c r="U1927" t="str">
        <f>VLOOKUP(Table7[[#This Row],[Store_ID]],Table5[#All],3,FALSE)</f>
        <v>North</v>
      </c>
      <c r="V1927" t="str">
        <f>VLOOKUP(Table7[[#This Row],[Store_ID]],Table5[#All],4,FALSE)</f>
        <v>Sabrinatown</v>
      </c>
      <c r="W1927" t="str">
        <f>VLOOKUP(Table7[[#This Row],[Store_ID]],Table5[#All],5,FALSE)</f>
        <v>Online</v>
      </c>
      <c r="X1927">
        <v>2</v>
      </c>
      <c r="Y1927">
        <v>338.81</v>
      </c>
      <c r="Z1927">
        <v>7.0000000000000007E-2</v>
      </c>
      <c r="AA1927" t="s">
        <v>1829</v>
      </c>
      <c r="AB1927">
        <v>630.1866</v>
      </c>
    </row>
    <row r="1928" spans="1:28" x14ac:dyDescent="0.25">
      <c r="A1928" t="s">
        <v>3752</v>
      </c>
      <c r="B1928" s="2">
        <v>45907</v>
      </c>
      <c r="C1928" t="s">
        <v>110</v>
      </c>
      <c r="D1928" t="str">
        <f>VLOOKUP(Table7[[#This Row],[Customer_ID]],Table1[#All],2,FALSE)</f>
        <v>Amber Carlson</v>
      </c>
      <c r="E1928">
        <f t="shared" si="91"/>
        <v>7</v>
      </c>
      <c r="F1928">
        <f t="shared" si="92"/>
        <v>9</v>
      </c>
      <c r="G1928">
        <f t="shared" si="93"/>
        <v>2025</v>
      </c>
      <c r="H1928">
        <f>VLOOKUP(Table7[[#This Row],[Customer_ID]],Table1[#All],3,FALSE)</f>
        <v>18</v>
      </c>
      <c r="I1928" t="str">
        <f>VLOOKUP(Table7[[#This Row],[Customer_ID]],Table1[#All],4,FALSE)</f>
        <v>Female</v>
      </c>
      <c r="J1928" t="str">
        <f>VLOOKUP(Table7[[#This Row],[Customer_ID]],Table1[#All],5,FALSE)</f>
        <v>East Michellemouth</v>
      </c>
      <c r="K1928" t="str">
        <f>VLOOKUP(Table7[[#This Row],[Customer_ID]],Table1[#All],6,FALSE)</f>
        <v>Missouri</v>
      </c>
      <c r="L1928" t="str">
        <f>VLOOKUP(Table7[[#This Row],[Customer_ID]],Table1[#All],7,FALSE)</f>
        <v>USA</v>
      </c>
      <c r="M1928" t="str">
        <f>VLOOKUP(Table7[[#This Row],[Customer_ID]],Table1[#All],8,FALSE)</f>
        <v>Gold</v>
      </c>
      <c r="N1928" t="s">
        <v>1576</v>
      </c>
      <c r="O1928" t="str">
        <f>VLOOKUP(Table7[[#This Row],[Product_ID]],Table4_2[#All],3,FALSE)</f>
        <v>Home</v>
      </c>
      <c r="P1928" t="str">
        <f>VLOOKUP(Table7[[#This Row],[Product_ID]],Table4_2[#All],4,FALSE)</f>
        <v>Decor</v>
      </c>
      <c r="Q1928">
        <f>VLOOKUP(Table7[[#This Row],[Product_ID]],Table4_2[#All],5,FALSE)</f>
        <v>48.01</v>
      </c>
      <c r="R1928">
        <f>VLOOKUP(Table7[[#This Row],[Product_ID]],Table4_2[#All],6,FALSE)</f>
        <v>439</v>
      </c>
      <c r="S1928" t="s">
        <v>1773</v>
      </c>
      <c r="T1928" t="str">
        <f>VLOOKUP(Table7[[#This Row],[Store_ID]],Table5[#All],2,FALSE)</f>
        <v>Gray Ltd</v>
      </c>
      <c r="U1928" t="str">
        <f>VLOOKUP(Table7[[#This Row],[Store_ID]],Table5[#All],3,FALSE)</f>
        <v>North</v>
      </c>
      <c r="V1928" t="str">
        <f>VLOOKUP(Table7[[#This Row],[Store_ID]],Table5[#All],4,FALSE)</f>
        <v>New Michaelchester</v>
      </c>
      <c r="W1928" t="str">
        <f>VLOOKUP(Table7[[#This Row],[Store_ID]],Table5[#All],5,FALSE)</f>
        <v>Outlet</v>
      </c>
      <c r="X1928">
        <v>4</v>
      </c>
      <c r="Y1928">
        <v>94.48</v>
      </c>
      <c r="Z1928">
        <v>0.06</v>
      </c>
      <c r="AA1928" t="s">
        <v>1829</v>
      </c>
      <c r="AB1928">
        <v>355.2448</v>
      </c>
    </row>
    <row r="1929" spans="1:28" x14ac:dyDescent="0.25">
      <c r="A1929" t="s">
        <v>3753</v>
      </c>
      <c r="B1929" s="2">
        <v>45545</v>
      </c>
      <c r="C1929" t="s">
        <v>1469</v>
      </c>
      <c r="D1929" t="str">
        <f>VLOOKUP(Table7[[#This Row],[Customer_ID]],Table1[#All],2,FALSE)</f>
        <v>Andrea Harris</v>
      </c>
      <c r="E1929">
        <f t="shared" si="91"/>
        <v>10</v>
      </c>
      <c r="F1929">
        <f t="shared" si="92"/>
        <v>9</v>
      </c>
      <c r="G1929">
        <f t="shared" si="93"/>
        <v>2024</v>
      </c>
      <c r="H1929">
        <f>VLOOKUP(Table7[[#This Row],[Customer_ID]],Table1[#All],3,FALSE)</f>
        <v>41</v>
      </c>
      <c r="I1929" t="str">
        <f>VLOOKUP(Table7[[#This Row],[Customer_ID]],Table1[#All],4,FALSE)</f>
        <v>Female</v>
      </c>
      <c r="J1929" t="str">
        <f>VLOOKUP(Table7[[#This Row],[Customer_ID]],Table1[#All],5,FALSE)</f>
        <v>West Kelseyberg</v>
      </c>
      <c r="K1929" t="str">
        <f>VLOOKUP(Table7[[#This Row],[Customer_ID]],Table1[#All],6,FALSE)</f>
        <v>Kansas</v>
      </c>
      <c r="L1929" t="str">
        <f>VLOOKUP(Table7[[#This Row],[Customer_ID]],Table1[#All],7,FALSE)</f>
        <v>USA</v>
      </c>
      <c r="M1929" t="str">
        <f>VLOOKUP(Table7[[#This Row],[Customer_ID]],Table1[#All],8,FALSE)</f>
        <v>Platinum</v>
      </c>
      <c r="N1929" t="s">
        <v>1586</v>
      </c>
      <c r="O1929" t="str">
        <f>VLOOKUP(Table7[[#This Row],[Product_ID]],Table4_2[#All],3,FALSE)</f>
        <v>Sports</v>
      </c>
      <c r="P1929" t="str">
        <f>VLOOKUP(Table7[[#This Row],[Product_ID]],Table4_2[#All],4,FALSE)</f>
        <v>Equipment</v>
      </c>
      <c r="Q1929">
        <f>VLOOKUP(Table7[[#This Row],[Product_ID]],Table4_2[#All],5,FALSE)</f>
        <v>21.34</v>
      </c>
      <c r="R1929">
        <f>VLOOKUP(Table7[[#This Row],[Product_ID]],Table4_2[#All],6,FALSE)</f>
        <v>65</v>
      </c>
      <c r="S1929" t="s">
        <v>1797</v>
      </c>
      <c r="T1929" t="str">
        <f>VLOOKUP(Table7[[#This Row],[Store_ID]],Table5[#All],2,FALSE)</f>
        <v>Gardner, Humphrey and Contreras</v>
      </c>
      <c r="U1929" t="str">
        <f>VLOOKUP(Table7[[#This Row],[Store_ID]],Table5[#All],3,FALSE)</f>
        <v>East</v>
      </c>
      <c r="V1929" t="str">
        <f>VLOOKUP(Table7[[#This Row],[Store_ID]],Table5[#All],4,FALSE)</f>
        <v>Johnsonville</v>
      </c>
      <c r="W1929" t="str">
        <f>VLOOKUP(Table7[[#This Row],[Store_ID]],Table5[#All],5,FALSE)</f>
        <v>Flagship</v>
      </c>
      <c r="X1929">
        <v>3</v>
      </c>
      <c r="Y1929">
        <v>941.85</v>
      </c>
      <c r="Z1929">
        <v>0.16</v>
      </c>
      <c r="AA1929" t="s">
        <v>1826</v>
      </c>
      <c r="AB1929">
        <v>2373.462</v>
      </c>
    </row>
    <row r="1930" spans="1:28" x14ac:dyDescent="0.25">
      <c r="A1930" t="s">
        <v>3754</v>
      </c>
      <c r="B1930" s="2">
        <v>45257</v>
      </c>
      <c r="C1930" t="s">
        <v>538</v>
      </c>
      <c r="D1930" t="str">
        <f>VLOOKUP(Table7[[#This Row],[Customer_ID]],Table1[#All],2,FALSE)</f>
        <v>Cynthia Morris</v>
      </c>
      <c r="E1930">
        <f t="shared" si="91"/>
        <v>27</v>
      </c>
      <c r="F1930">
        <f t="shared" si="92"/>
        <v>11</v>
      </c>
      <c r="G1930">
        <f t="shared" si="93"/>
        <v>2023</v>
      </c>
      <c r="H1930">
        <f>VLOOKUP(Table7[[#This Row],[Customer_ID]],Table1[#All],3,FALSE)</f>
        <v>18</v>
      </c>
      <c r="I1930" t="str">
        <f>VLOOKUP(Table7[[#This Row],[Customer_ID]],Table1[#All],4,FALSE)</f>
        <v>Female</v>
      </c>
      <c r="J1930" t="str">
        <f>VLOOKUP(Table7[[#This Row],[Customer_ID]],Table1[#All],5,FALSE)</f>
        <v>Hessmouth</v>
      </c>
      <c r="K1930" t="str">
        <f>VLOOKUP(Table7[[#This Row],[Customer_ID]],Table1[#All],6,FALSE)</f>
        <v>Arizona</v>
      </c>
      <c r="L1930" t="str">
        <f>VLOOKUP(Table7[[#This Row],[Customer_ID]],Table1[#All],7,FALSE)</f>
        <v>USA</v>
      </c>
      <c r="M1930" t="str">
        <f>VLOOKUP(Table7[[#This Row],[Customer_ID]],Table1[#All],8,FALSE)</f>
        <v>Silver</v>
      </c>
      <c r="N1930" t="s">
        <v>1638</v>
      </c>
      <c r="O1930" t="str">
        <f>VLOOKUP(Table7[[#This Row],[Product_ID]],Table4_2[#All],3,FALSE)</f>
        <v>Sports</v>
      </c>
      <c r="P1930" t="str">
        <f>VLOOKUP(Table7[[#This Row],[Product_ID]],Table4_2[#All],4,FALSE)</f>
        <v>Team Sports</v>
      </c>
      <c r="Q1930">
        <f>VLOOKUP(Table7[[#This Row],[Product_ID]],Table4_2[#All],5,FALSE)</f>
        <v>318.91000000000003</v>
      </c>
      <c r="R1930">
        <f>VLOOKUP(Table7[[#This Row],[Product_ID]],Table4_2[#All],6,FALSE)</f>
        <v>114</v>
      </c>
      <c r="S1930" t="s">
        <v>1773</v>
      </c>
      <c r="T1930" t="str">
        <f>VLOOKUP(Table7[[#This Row],[Store_ID]],Table5[#All],2,FALSE)</f>
        <v>Gray Ltd</v>
      </c>
      <c r="U1930" t="str">
        <f>VLOOKUP(Table7[[#This Row],[Store_ID]],Table5[#All],3,FALSE)</f>
        <v>North</v>
      </c>
      <c r="V1930" t="str">
        <f>VLOOKUP(Table7[[#This Row],[Store_ID]],Table5[#All],4,FALSE)</f>
        <v>New Michaelchester</v>
      </c>
      <c r="W1930" t="str">
        <f>VLOOKUP(Table7[[#This Row],[Store_ID]],Table5[#All],5,FALSE)</f>
        <v>Outlet</v>
      </c>
      <c r="X1930">
        <v>2</v>
      </c>
      <c r="Y1930">
        <v>336.97</v>
      </c>
      <c r="Z1930">
        <v>0.14000000000000001</v>
      </c>
      <c r="AA1930" t="s">
        <v>1826</v>
      </c>
      <c r="AB1930">
        <v>579.58840000000009</v>
      </c>
    </row>
    <row r="1931" spans="1:28" x14ac:dyDescent="0.25">
      <c r="A1931" t="s">
        <v>3755</v>
      </c>
      <c r="B1931" s="2">
        <v>45466</v>
      </c>
      <c r="C1931" t="s">
        <v>978</v>
      </c>
      <c r="D1931" t="str">
        <f>VLOOKUP(Table7[[#This Row],[Customer_ID]],Table1[#All],2,FALSE)</f>
        <v>Kara Dodson</v>
      </c>
      <c r="E1931">
        <f t="shared" si="91"/>
        <v>23</v>
      </c>
      <c r="F1931">
        <f t="shared" si="92"/>
        <v>6</v>
      </c>
      <c r="G1931">
        <f t="shared" si="93"/>
        <v>2024</v>
      </c>
      <c r="H1931">
        <f>VLOOKUP(Table7[[#This Row],[Customer_ID]],Table1[#All],3,FALSE)</f>
        <v>20</v>
      </c>
      <c r="I1931" t="str">
        <f>VLOOKUP(Table7[[#This Row],[Customer_ID]],Table1[#All],4,FALSE)</f>
        <v>Male</v>
      </c>
      <c r="J1931" t="str">
        <f>VLOOKUP(Table7[[#This Row],[Customer_ID]],Table1[#All],5,FALSE)</f>
        <v>Joelside</v>
      </c>
      <c r="K1931" t="str">
        <f>VLOOKUP(Table7[[#This Row],[Customer_ID]],Table1[#All],6,FALSE)</f>
        <v>Vermont</v>
      </c>
      <c r="L1931" t="str">
        <f>VLOOKUP(Table7[[#This Row],[Customer_ID]],Table1[#All],7,FALSE)</f>
        <v>USA</v>
      </c>
      <c r="M1931" t="str">
        <f>VLOOKUP(Table7[[#This Row],[Customer_ID]],Table1[#All],8,FALSE)</f>
        <v>Silver</v>
      </c>
      <c r="N1931" t="s">
        <v>1555</v>
      </c>
      <c r="O1931" t="str">
        <f>VLOOKUP(Table7[[#This Row],[Product_ID]],Table4_2[#All],3,FALSE)</f>
        <v>Clothing</v>
      </c>
      <c r="P1931" t="str">
        <f>VLOOKUP(Table7[[#This Row],[Product_ID]],Table4_2[#All],4,FALSE)</f>
        <v>Accessories</v>
      </c>
      <c r="Q1931">
        <f>VLOOKUP(Table7[[#This Row],[Product_ID]],Table4_2[#All],5,FALSE)</f>
        <v>261</v>
      </c>
      <c r="R1931">
        <f>VLOOKUP(Table7[[#This Row],[Product_ID]],Table4_2[#All],6,FALSE)</f>
        <v>59</v>
      </c>
      <c r="S1931" t="s">
        <v>1773</v>
      </c>
      <c r="T1931" t="str">
        <f>VLOOKUP(Table7[[#This Row],[Store_ID]],Table5[#All],2,FALSE)</f>
        <v>Gray Ltd</v>
      </c>
      <c r="U1931" t="str">
        <f>VLOOKUP(Table7[[#This Row],[Store_ID]],Table5[#All],3,FALSE)</f>
        <v>North</v>
      </c>
      <c r="V1931" t="str">
        <f>VLOOKUP(Table7[[#This Row],[Store_ID]],Table5[#All],4,FALSE)</f>
        <v>New Michaelchester</v>
      </c>
      <c r="W1931" t="str">
        <f>VLOOKUP(Table7[[#This Row],[Store_ID]],Table5[#All],5,FALSE)</f>
        <v>Outlet</v>
      </c>
      <c r="X1931">
        <v>2</v>
      </c>
      <c r="Y1931">
        <v>344.16</v>
      </c>
      <c r="Z1931">
        <v>0.09</v>
      </c>
      <c r="AA1931" t="s">
        <v>1826</v>
      </c>
      <c r="AB1931">
        <v>626.37120000000004</v>
      </c>
    </row>
    <row r="1932" spans="1:28" x14ac:dyDescent="0.25">
      <c r="A1932" t="s">
        <v>3756</v>
      </c>
      <c r="B1932" s="2">
        <v>45847</v>
      </c>
      <c r="C1932" t="s">
        <v>948</v>
      </c>
      <c r="D1932" t="str">
        <f>VLOOKUP(Table7[[#This Row],[Customer_ID]],Table1[#All],2,FALSE)</f>
        <v>Matthew Avery</v>
      </c>
      <c r="E1932">
        <f t="shared" si="91"/>
        <v>9</v>
      </c>
      <c r="F1932">
        <f t="shared" si="92"/>
        <v>7</v>
      </c>
      <c r="G1932">
        <f t="shared" si="93"/>
        <v>2025</v>
      </c>
      <c r="H1932">
        <f>VLOOKUP(Table7[[#This Row],[Customer_ID]],Table1[#All],3,FALSE)</f>
        <v>29</v>
      </c>
      <c r="I1932" t="str">
        <f>VLOOKUP(Table7[[#This Row],[Customer_ID]],Table1[#All],4,FALSE)</f>
        <v>Male</v>
      </c>
      <c r="J1932" t="str">
        <f>VLOOKUP(Table7[[#This Row],[Customer_ID]],Table1[#All],5,FALSE)</f>
        <v>Lake Melissashire</v>
      </c>
      <c r="K1932" t="str">
        <f>VLOOKUP(Table7[[#This Row],[Customer_ID]],Table1[#All],6,FALSE)</f>
        <v>Oregon</v>
      </c>
      <c r="L1932" t="str">
        <f>VLOOKUP(Table7[[#This Row],[Customer_ID]],Table1[#All],7,FALSE)</f>
        <v>USA</v>
      </c>
      <c r="M1932" t="str">
        <f>VLOOKUP(Table7[[#This Row],[Customer_ID]],Table1[#All],8,FALSE)</f>
        <v>Silver</v>
      </c>
      <c r="N1932" t="s">
        <v>1644</v>
      </c>
      <c r="O1932" t="str">
        <f>VLOOKUP(Table7[[#This Row],[Product_ID]],Table4_2[#All],3,FALSE)</f>
        <v>Electronics</v>
      </c>
      <c r="P1932" t="str">
        <f>VLOOKUP(Table7[[#This Row],[Product_ID]],Table4_2[#All],4,FALSE)</f>
        <v>Accessories</v>
      </c>
      <c r="Q1932">
        <f>VLOOKUP(Table7[[#This Row],[Product_ID]],Table4_2[#All],5,FALSE)</f>
        <v>177.98</v>
      </c>
      <c r="R1932">
        <f>VLOOKUP(Table7[[#This Row],[Product_ID]],Table4_2[#All],6,FALSE)</f>
        <v>103</v>
      </c>
      <c r="S1932" t="s">
        <v>1786</v>
      </c>
      <c r="T1932" t="str">
        <f>VLOOKUP(Table7[[#This Row],[Store_ID]],Table5[#All],2,FALSE)</f>
        <v>Moore, Padilla and Butler</v>
      </c>
      <c r="U1932" t="str">
        <f>VLOOKUP(Table7[[#This Row],[Store_ID]],Table5[#All],3,FALSE)</f>
        <v>South</v>
      </c>
      <c r="V1932" t="str">
        <f>VLOOKUP(Table7[[#This Row],[Store_ID]],Table5[#All],4,FALSE)</f>
        <v>East Johnstad</v>
      </c>
      <c r="W1932" t="str">
        <f>VLOOKUP(Table7[[#This Row],[Store_ID]],Table5[#All],5,FALSE)</f>
        <v>Flagship</v>
      </c>
      <c r="X1932">
        <v>1</v>
      </c>
      <c r="Y1932">
        <v>841.53</v>
      </c>
      <c r="Z1932">
        <v>0.15</v>
      </c>
      <c r="AA1932" t="s">
        <v>1824</v>
      </c>
      <c r="AB1932">
        <v>715.30049999999994</v>
      </c>
    </row>
    <row r="1933" spans="1:28" x14ac:dyDescent="0.25">
      <c r="A1933" t="s">
        <v>3757</v>
      </c>
      <c r="B1933" s="2">
        <v>45825</v>
      </c>
      <c r="C1933" t="s">
        <v>1316</v>
      </c>
      <c r="D1933" t="str">
        <f>VLOOKUP(Table7[[#This Row],[Customer_ID]],Table1[#All],2,FALSE)</f>
        <v>Edwin Barnes</v>
      </c>
      <c r="E1933">
        <f t="shared" si="91"/>
        <v>17</v>
      </c>
      <c r="F1933">
        <f t="shared" si="92"/>
        <v>6</v>
      </c>
      <c r="G1933">
        <f t="shared" si="93"/>
        <v>2025</v>
      </c>
      <c r="H1933">
        <f>VLOOKUP(Table7[[#This Row],[Customer_ID]],Table1[#All],3,FALSE)</f>
        <v>53</v>
      </c>
      <c r="I1933" t="str">
        <f>VLOOKUP(Table7[[#This Row],[Customer_ID]],Table1[#All],4,FALSE)</f>
        <v>Male</v>
      </c>
      <c r="J1933" t="str">
        <f>VLOOKUP(Table7[[#This Row],[Customer_ID]],Table1[#All],5,FALSE)</f>
        <v>Lake Alexandra</v>
      </c>
      <c r="K1933" t="str">
        <f>VLOOKUP(Table7[[#This Row],[Customer_ID]],Table1[#All],6,FALSE)</f>
        <v>North Carolina</v>
      </c>
      <c r="L1933" t="str">
        <f>VLOOKUP(Table7[[#This Row],[Customer_ID]],Table1[#All],7,FALSE)</f>
        <v>USA</v>
      </c>
      <c r="M1933" t="str">
        <f>VLOOKUP(Table7[[#This Row],[Customer_ID]],Table1[#All],8,FALSE)</f>
        <v>Bronze</v>
      </c>
      <c r="N1933" t="s">
        <v>1714</v>
      </c>
      <c r="O1933" t="str">
        <f>VLOOKUP(Table7[[#This Row],[Product_ID]],Table4_2[#All],3,FALSE)</f>
        <v>Beauty</v>
      </c>
      <c r="P1933" t="str">
        <f>VLOOKUP(Table7[[#This Row],[Product_ID]],Table4_2[#All],4,FALSE)</f>
        <v>Skincare</v>
      </c>
      <c r="Q1933">
        <f>VLOOKUP(Table7[[#This Row],[Product_ID]],Table4_2[#All],5,FALSE)</f>
        <v>250.41615384615383</v>
      </c>
      <c r="R1933">
        <f>VLOOKUP(Table7[[#This Row],[Product_ID]],Table4_2[#All],6,FALSE)</f>
        <v>159</v>
      </c>
      <c r="S1933" t="s">
        <v>1807</v>
      </c>
      <c r="T1933" t="str">
        <f>VLOOKUP(Table7[[#This Row],[Store_ID]],Table5[#All],2,FALSE)</f>
        <v>Holloway Ltd</v>
      </c>
      <c r="U1933" t="str">
        <f>VLOOKUP(Table7[[#This Row],[Store_ID]],Table5[#All],3,FALSE)</f>
        <v>North</v>
      </c>
      <c r="V1933" t="str">
        <f>VLOOKUP(Table7[[#This Row],[Store_ID]],Table5[#All],4,FALSE)</f>
        <v>Bensonhaven</v>
      </c>
      <c r="W1933" t="str">
        <f>VLOOKUP(Table7[[#This Row],[Store_ID]],Table5[#All],5,FALSE)</f>
        <v>Flagship</v>
      </c>
      <c r="X1933">
        <v>3</v>
      </c>
      <c r="Y1933">
        <v>63.36</v>
      </c>
      <c r="Z1933">
        <v>0.28999999999999998</v>
      </c>
      <c r="AA1933" t="s">
        <v>1829</v>
      </c>
      <c r="AB1933">
        <v>134.95679999999999</v>
      </c>
    </row>
    <row r="1934" spans="1:28" x14ac:dyDescent="0.25">
      <c r="A1934" t="s">
        <v>3758</v>
      </c>
      <c r="B1934" s="2">
        <v>45839</v>
      </c>
      <c r="C1934" t="s">
        <v>1524</v>
      </c>
      <c r="D1934" t="str">
        <f>VLOOKUP(Table7[[#This Row],[Customer_ID]],Table1[#All],2,FALSE)</f>
        <v>Christopher Ford</v>
      </c>
      <c r="E1934">
        <f t="shared" si="91"/>
        <v>1</v>
      </c>
      <c r="F1934">
        <f t="shared" si="92"/>
        <v>7</v>
      </c>
      <c r="G1934">
        <f t="shared" si="93"/>
        <v>2025</v>
      </c>
      <c r="H1934">
        <f>VLOOKUP(Table7[[#This Row],[Customer_ID]],Table1[#All],3,FALSE)</f>
        <v>56</v>
      </c>
      <c r="I1934" t="str">
        <f>VLOOKUP(Table7[[#This Row],[Customer_ID]],Table1[#All],4,FALSE)</f>
        <v>Male</v>
      </c>
      <c r="J1934" t="str">
        <f>VLOOKUP(Table7[[#This Row],[Customer_ID]],Table1[#All],5,FALSE)</f>
        <v>North Seanfurt</v>
      </c>
      <c r="K1934" t="str">
        <f>VLOOKUP(Table7[[#This Row],[Customer_ID]],Table1[#All],6,FALSE)</f>
        <v>Ohio</v>
      </c>
      <c r="L1934" t="str">
        <f>VLOOKUP(Table7[[#This Row],[Customer_ID]],Table1[#All],7,FALSE)</f>
        <v>USA</v>
      </c>
      <c r="M1934" t="str">
        <f>VLOOKUP(Table7[[#This Row],[Customer_ID]],Table1[#All],8,FALSE)</f>
        <v>Bronze</v>
      </c>
      <c r="N1934" t="s">
        <v>1704</v>
      </c>
      <c r="O1934" t="str">
        <f>VLOOKUP(Table7[[#This Row],[Product_ID]],Table4_2[#All],3,FALSE)</f>
        <v>Home</v>
      </c>
      <c r="P1934" t="str">
        <f>VLOOKUP(Table7[[#This Row],[Product_ID]],Table4_2[#All],4,FALSE)</f>
        <v>Decor</v>
      </c>
      <c r="Q1934">
        <f>VLOOKUP(Table7[[#This Row],[Product_ID]],Table4_2[#All],5,FALSE)</f>
        <v>325.26</v>
      </c>
      <c r="R1934">
        <f>VLOOKUP(Table7[[#This Row],[Product_ID]],Table4_2[#All],6,FALSE)</f>
        <v>400</v>
      </c>
      <c r="S1934" t="s">
        <v>1782</v>
      </c>
      <c r="T1934" t="str">
        <f>VLOOKUP(Table7[[#This Row],[Store_ID]],Table5[#All],2,FALSE)</f>
        <v>Bean, Jones and Park</v>
      </c>
      <c r="U1934" t="str">
        <f>VLOOKUP(Table7[[#This Row],[Store_ID]],Table5[#All],3,FALSE)</f>
        <v>West</v>
      </c>
      <c r="V1934" t="str">
        <f>VLOOKUP(Table7[[#This Row],[Store_ID]],Table5[#All],4,FALSE)</f>
        <v>Thompsonborough</v>
      </c>
      <c r="W1934" t="str">
        <f>VLOOKUP(Table7[[#This Row],[Store_ID]],Table5[#All],5,FALSE)</f>
        <v>Online</v>
      </c>
      <c r="X1934">
        <v>2</v>
      </c>
      <c r="Y1934">
        <v>552.49</v>
      </c>
      <c r="Z1934">
        <v>0.1</v>
      </c>
      <c r="AA1934" t="s">
        <v>1824</v>
      </c>
      <c r="AB1934">
        <v>994.48200000000008</v>
      </c>
    </row>
    <row r="1935" spans="1:28" x14ac:dyDescent="0.25">
      <c r="A1935" t="s">
        <v>3759</v>
      </c>
      <c r="B1935" s="2">
        <v>45720</v>
      </c>
      <c r="C1935" t="s">
        <v>758</v>
      </c>
      <c r="D1935" t="str">
        <f>VLOOKUP(Table7[[#This Row],[Customer_ID]],Table1[#All],2,FALSE)</f>
        <v>Joshua Wilson</v>
      </c>
      <c r="E1935">
        <f t="shared" si="91"/>
        <v>4</v>
      </c>
      <c r="F1935">
        <f t="shared" si="92"/>
        <v>3</v>
      </c>
      <c r="G1935">
        <f t="shared" si="93"/>
        <v>2025</v>
      </c>
      <c r="H1935">
        <f>VLOOKUP(Table7[[#This Row],[Customer_ID]],Table1[#All],3,FALSE)</f>
        <v>42</v>
      </c>
      <c r="I1935" t="str">
        <f>VLOOKUP(Table7[[#This Row],[Customer_ID]],Table1[#All],4,FALSE)</f>
        <v>Female</v>
      </c>
      <c r="J1935" t="str">
        <f>VLOOKUP(Table7[[#This Row],[Customer_ID]],Table1[#All],5,FALSE)</f>
        <v>North Larryport</v>
      </c>
      <c r="K1935" t="str">
        <f>VLOOKUP(Table7[[#This Row],[Customer_ID]],Table1[#All],6,FALSE)</f>
        <v>Virginia</v>
      </c>
      <c r="L1935" t="str">
        <f>VLOOKUP(Table7[[#This Row],[Customer_ID]],Table1[#All],7,FALSE)</f>
        <v>USA</v>
      </c>
      <c r="M1935" t="str">
        <f>VLOOKUP(Table7[[#This Row],[Customer_ID]],Table1[#All],8,FALSE)</f>
        <v>Bronze</v>
      </c>
      <c r="N1935" t="s">
        <v>1596</v>
      </c>
      <c r="O1935" t="str">
        <f>VLOOKUP(Table7[[#This Row],[Product_ID]],Table4_2[#All],3,FALSE)</f>
        <v>Sports</v>
      </c>
      <c r="P1935" t="str">
        <f>VLOOKUP(Table7[[#This Row],[Product_ID]],Table4_2[#All],4,FALSE)</f>
        <v>Outdoor</v>
      </c>
      <c r="Q1935">
        <f>VLOOKUP(Table7[[#This Row],[Product_ID]],Table4_2[#All],5,FALSE)</f>
        <v>166.06</v>
      </c>
      <c r="R1935">
        <f>VLOOKUP(Table7[[#This Row],[Product_ID]],Table4_2[#All],6,FALSE)</f>
        <v>340</v>
      </c>
      <c r="S1935" t="s">
        <v>1776</v>
      </c>
      <c r="T1935" t="str">
        <f>VLOOKUP(Table7[[#This Row],[Store_ID]],Table5[#All],2,FALSE)</f>
        <v>Benson-Elliott</v>
      </c>
      <c r="U1935" t="str">
        <f>VLOOKUP(Table7[[#This Row],[Store_ID]],Table5[#All],3,FALSE)</f>
        <v>East</v>
      </c>
      <c r="V1935" t="str">
        <f>VLOOKUP(Table7[[#This Row],[Store_ID]],Table5[#All],4,FALSE)</f>
        <v>Port Josephberg</v>
      </c>
      <c r="W1935" t="str">
        <f>VLOOKUP(Table7[[#This Row],[Store_ID]],Table5[#All],5,FALSE)</f>
        <v>Online</v>
      </c>
      <c r="X1935">
        <v>3</v>
      </c>
      <c r="Y1935">
        <v>447.38</v>
      </c>
      <c r="Z1935">
        <v>0.03</v>
      </c>
      <c r="AA1935" t="s">
        <v>1824</v>
      </c>
      <c r="AB1935">
        <v>1301.8758</v>
      </c>
    </row>
    <row r="1936" spans="1:28" x14ac:dyDescent="0.25">
      <c r="A1936" t="s">
        <v>3760</v>
      </c>
      <c r="B1936" s="2">
        <v>45250</v>
      </c>
      <c r="C1936" t="s">
        <v>1392</v>
      </c>
      <c r="D1936" t="str">
        <f>VLOOKUP(Table7[[#This Row],[Customer_ID]],Table1[#All],2,FALSE)</f>
        <v>Shane Mills</v>
      </c>
      <c r="E1936">
        <f t="shared" si="91"/>
        <v>20</v>
      </c>
      <c r="F1936">
        <f t="shared" si="92"/>
        <v>11</v>
      </c>
      <c r="G1936">
        <f t="shared" si="93"/>
        <v>2023</v>
      </c>
      <c r="H1936">
        <f>VLOOKUP(Table7[[#This Row],[Customer_ID]],Table1[#All],3,FALSE)</f>
        <v>59</v>
      </c>
      <c r="I1936" t="str">
        <f>VLOOKUP(Table7[[#This Row],[Customer_ID]],Table1[#All],4,FALSE)</f>
        <v>Male</v>
      </c>
      <c r="J1936" t="str">
        <f>VLOOKUP(Table7[[#This Row],[Customer_ID]],Table1[#All],5,FALSE)</f>
        <v>Lake Meganstad</v>
      </c>
      <c r="K1936" t="str">
        <f>VLOOKUP(Table7[[#This Row],[Customer_ID]],Table1[#All],6,FALSE)</f>
        <v>Nebraska</v>
      </c>
      <c r="L1936" t="str">
        <f>VLOOKUP(Table7[[#This Row],[Customer_ID]],Table1[#All],7,FALSE)</f>
        <v>USA</v>
      </c>
      <c r="M1936" t="str">
        <f>VLOOKUP(Table7[[#This Row],[Customer_ID]],Table1[#All],8,FALSE)</f>
        <v>Bronze</v>
      </c>
      <c r="N1936" t="s">
        <v>1694</v>
      </c>
      <c r="O1936" t="str">
        <f>VLOOKUP(Table7[[#This Row],[Product_ID]],Table4_2[#All],3,FALSE)</f>
        <v>Sports</v>
      </c>
      <c r="P1936" t="str">
        <f>VLOOKUP(Table7[[#This Row],[Product_ID]],Table4_2[#All],4,FALSE)</f>
        <v>Team Sports</v>
      </c>
      <c r="Q1936">
        <f>VLOOKUP(Table7[[#This Row],[Product_ID]],Table4_2[#All],5,FALSE)</f>
        <v>107.06</v>
      </c>
      <c r="R1936">
        <f>VLOOKUP(Table7[[#This Row],[Product_ID]],Table4_2[#All],6,FALSE)</f>
        <v>359</v>
      </c>
      <c r="S1936" t="s">
        <v>1813</v>
      </c>
      <c r="T1936" t="str">
        <f>VLOOKUP(Table7[[#This Row],[Store_ID]],Table5[#All],2,FALSE)</f>
        <v>Mann-Austin</v>
      </c>
      <c r="U1936" t="str">
        <f>VLOOKUP(Table7[[#This Row],[Store_ID]],Table5[#All],3,FALSE)</f>
        <v>East</v>
      </c>
      <c r="V1936" t="str">
        <f>VLOOKUP(Table7[[#This Row],[Store_ID]],Table5[#All],4,FALSE)</f>
        <v>Vasquezborough</v>
      </c>
      <c r="W1936" t="str">
        <f>VLOOKUP(Table7[[#This Row],[Store_ID]],Table5[#All],5,FALSE)</f>
        <v>Online</v>
      </c>
      <c r="X1936">
        <v>1</v>
      </c>
      <c r="Y1936">
        <v>727.7</v>
      </c>
      <c r="Z1936">
        <v>0.21</v>
      </c>
      <c r="AA1936" t="s">
        <v>1829</v>
      </c>
      <c r="AB1936">
        <v>574.88300000000004</v>
      </c>
    </row>
    <row r="1937" spans="1:28" x14ac:dyDescent="0.25">
      <c r="A1937" t="s">
        <v>3761</v>
      </c>
      <c r="B1937" s="2">
        <v>45258</v>
      </c>
      <c r="C1937" t="s">
        <v>1352</v>
      </c>
      <c r="D1937" t="str">
        <f>VLOOKUP(Table7[[#This Row],[Customer_ID]],Table1[#All],2,FALSE)</f>
        <v>Sharon Simpson</v>
      </c>
      <c r="E1937">
        <f t="shared" si="91"/>
        <v>28</v>
      </c>
      <c r="F1937">
        <f t="shared" si="92"/>
        <v>11</v>
      </c>
      <c r="G1937">
        <f t="shared" si="93"/>
        <v>2023</v>
      </c>
      <c r="H1937">
        <f>VLOOKUP(Table7[[#This Row],[Customer_ID]],Table1[#All],3,FALSE)</f>
        <v>61</v>
      </c>
      <c r="I1937" t="str">
        <f>VLOOKUP(Table7[[#This Row],[Customer_ID]],Table1[#All],4,FALSE)</f>
        <v>Male</v>
      </c>
      <c r="J1937" t="str">
        <f>VLOOKUP(Table7[[#This Row],[Customer_ID]],Table1[#All],5,FALSE)</f>
        <v>South Michellebury</v>
      </c>
      <c r="K1937" t="str">
        <f>VLOOKUP(Table7[[#This Row],[Customer_ID]],Table1[#All],6,FALSE)</f>
        <v>South Dakota</v>
      </c>
      <c r="L1937" t="str">
        <f>VLOOKUP(Table7[[#This Row],[Customer_ID]],Table1[#All],7,FALSE)</f>
        <v>USA</v>
      </c>
      <c r="M1937" t="str">
        <f>VLOOKUP(Table7[[#This Row],[Customer_ID]],Table1[#All],8,FALSE)</f>
        <v>Gold</v>
      </c>
      <c r="N1937" t="s">
        <v>1650</v>
      </c>
      <c r="O1937" t="str">
        <f>VLOOKUP(Table7[[#This Row],[Product_ID]],Table4_2[#All],3,FALSE)</f>
        <v>Electronics</v>
      </c>
      <c r="P1937" t="str">
        <f>VLOOKUP(Table7[[#This Row],[Product_ID]],Table4_2[#All],4,FALSE)</f>
        <v>Accessories</v>
      </c>
      <c r="Q1937">
        <f>VLOOKUP(Table7[[#This Row],[Product_ID]],Table4_2[#All],5,FALSE)</f>
        <v>88.49</v>
      </c>
      <c r="R1937">
        <f>VLOOKUP(Table7[[#This Row],[Product_ID]],Table4_2[#All],6,FALSE)</f>
        <v>246</v>
      </c>
      <c r="S1937" t="s">
        <v>1779</v>
      </c>
      <c r="T1937" t="str">
        <f>VLOOKUP(Table7[[#This Row],[Store_ID]],Table5[#All],2,FALSE)</f>
        <v>Martinez-Mullins</v>
      </c>
      <c r="U1937" t="str">
        <f>VLOOKUP(Table7[[#This Row],[Store_ID]],Table5[#All],3,FALSE)</f>
        <v>South</v>
      </c>
      <c r="V1937" t="str">
        <f>VLOOKUP(Table7[[#This Row],[Store_ID]],Table5[#All],4,FALSE)</f>
        <v>Williamsfurt</v>
      </c>
      <c r="W1937" t="str">
        <f>VLOOKUP(Table7[[#This Row],[Store_ID]],Table5[#All],5,FALSE)</f>
        <v>Online</v>
      </c>
      <c r="X1937">
        <v>4</v>
      </c>
      <c r="Y1937">
        <v>581.34</v>
      </c>
      <c r="Z1937">
        <v>0.08</v>
      </c>
      <c r="AA1937" t="s">
        <v>1824</v>
      </c>
      <c r="AB1937">
        <v>2139.3312000000001</v>
      </c>
    </row>
    <row r="1938" spans="1:28" x14ac:dyDescent="0.25">
      <c r="A1938" t="s">
        <v>3762</v>
      </c>
      <c r="B1938" s="2">
        <v>45793</v>
      </c>
      <c r="C1938" t="s">
        <v>344</v>
      </c>
      <c r="D1938" t="str">
        <f>VLOOKUP(Table7[[#This Row],[Customer_ID]],Table1[#All],2,FALSE)</f>
        <v>Samantha Walker</v>
      </c>
      <c r="E1938">
        <f t="shared" si="91"/>
        <v>16</v>
      </c>
      <c r="F1938">
        <f t="shared" si="92"/>
        <v>5</v>
      </c>
      <c r="G1938">
        <f t="shared" si="93"/>
        <v>2025</v>
      </c>
      <c r="H1938">
        <f>VLOOKUP(Table7[[#This Row],[Customer_ID]],Table1[#All],3,FALSE)</f>
        <v>30</v>
      </c>
      <c r="I1938" t="str">
        <f>VLOOKUP(Table7[[#This Row],[Customer_ID]],Table1[#All],4,FALSE)</f>
        <v>Female</v>
      </c>
      <c r="J1938" t="str">
        <f>VLOOKUP(Table7[[#This Row],[Customer_ID]],Table1[#All],5,FALSE)</f>
        <v>Timothyburgh</v>
      </c>
      <c r="K1938" t="str">
        <f>VLOOKUP(Table7[[#This Row],[Customer_ID]],Table1[#All],6,FALSE)</f>
        <v>Louisiana</v>
      </c>
      <c r="L1938" t="str">
        <f>VLOOKUP(Table7[[#This Row],[Customer_ID]],Table1[#All],7,FALSE)</f>
        <v>USA</v>
      </c>
      <c r="M1938" t="str">
        <f>VLOOKUP(Table7[[#This Row],[Customer_ID]],Table1[#All],8,FALSE)</f>
        <v>Platinum</v>
      </c>
      <c r="N1938" t="s">
        <v>1680</v>
      </c>
      <c r="O1938" t="str">
        <f>VLOOKUP(Table7[[#This Row],[Product_ID]],Table4_2[#All],3,FALSE)</f>
        <v>Beauty</v>
      </c>
      <c r="P1938" t="str">
        <f>VLOOKUP(Table7[[#This Row],[Product_ID]],Table4_2[#All],4,FALSE)</f>
        <v>Haircare</v>
      </c>
      <c r="Q1938">
        <f>VLOOKUP(Table7[[#This Row],[Product_ID]],Table4_2[#All],5,FALSE)</f>
        <v>340.39</v>
      </c>
      <c r="R1938">
        <f>VLOOKUP(Table7[[#This Row],[Product_ID]],Table4_2[#All],6,FALSE)</f>
        <v>177</v>
      </c>
      <c r="S1938" t="s">
        <v>1757</v>
      </c>
      <c r="T1938" t="str">
        <f>VLOOKUP(Table7[[#This Row],[Store_ID]],Table5[#All],2,FALSE)</f>
        <v>Martinez, Adkins and Johnson</v>
      </c>
      <c r="U1938" t="str">
        <f>VLOOKUP(Table7[[#This Row],[Store_ID]],Table5[#All],3,FALSE)</f>
        <v>North</v>
      </c>
      <c r="V1938" t="str">
        <f>VLOOKUP(Table7[[#This Row],[Store_ID]],Table5[#All],4,FALSE)</f>
        <v>Danielmouth</v>
      </c>
      <c r="W1938" t="str">
        <f>VLOOKUP(Table7[[#This Row],[Store_ID]],Table5[#All],5,FALSE)</f>
        <v>Flagship</v>
      </c>
      <c r="X1938">
        <v>1</v>
      </c>
      <c r="Y1938">
        <v>338.83</v>
      </c>
      <c r="Z1938">
        <v>0.19</v>
      </c>
      <c r="AA1938" t="s">
        <v>1826</v>
      </c>
      <c r="AB1938">
        <v>274.45229999999998</v>
      </c>
    </row>
    <row r="1939" spans="1:28" x14ac:dyDescent="0.25">
      <c r="A1939" t="s">
        <v>3763</v>
      </c>
      <c r="B1939" s="2">
        <v>45265</v>
      </c>
      <c r="C1939" t="s">
        <v>905</v>
      </c>
      <c r="D1939" t="str">
        <f>VLOOKUP(Table7[[#This Row],[Customer_ID]],Table1[#All],2,FALSE)</f>
        <v>Donna Guerra</v>
      </c>
      <c r="E1939">
        <f t="shared" si="91"/>
        <v>5</v>
      </c>
      <c r="F1939">
        <f t="shared" si="92"/>
        <v>12</v>
      </c>
      <c r="G1939">
        <f t="shared" si="93"/>
        <v>2023</v>
      </c>
      <c r="H1939">
        <f>VLOOKUP(Table7[[#This Row],[Customer_ID]],Table1[#All],3,FALSE)</f>
        <v>46</v>
      </c>
      <c r="I1939" t="str">
        <f>VLOOKUP(Table7[[#This Row],[Customer_ID]],Table1[#All],4,FALSE)</f>
        <v>Female</v>
      </c>
      <c r="J1939" t="str">
        <f>VLOOKUP(Table7[[#This Row],[Customer_ID]],Table1[#All],5,FALSE)</f>
        <v>North Robert</v>
      </c>
      <c r="K1939" t="str">
        <f>VLOOKUP(Table7[[#This Row],[Customer_ID]],Table1[#All],6,FALSE)</f>
        <v>Massachusetts</v>
      </c>
      <c r="L1939" t="str">
        <f>VLOOKUP(Table7[[#This Row],[Customer_ID]],Table1[#All],7,FALSE)</f>
        <v>USA</v>
      </c>
      <c r="M1939" t="str">
        <f>VLOOKUP(Table7[[#This Row],[Customer_ID]],Table1[#All],8,FALSE)</f>
        <v>Silver</v>
      </c>
      <c r="N1939" t="s">
        <v>1646</v>
      </c>
      <c r="O1939" t="str">
        <f>VLOOKUP(Table7[[#This Row],[Product_ID]],Table4_2[#All],3,FALSE)</f>
        <v>Beauty</v>
      </c>
      <c r="P1939" t="str">
        <f>VLOOKUP(Table7[[#This Row],[Product_ID]],Table4_2[#All],4,FALSE)</f>
        <v>Fragrance</v>
      </c>
      <c r="Q1939">
        <f>VLOOKUP(Table7[[#This Row],[Product_ID]],Table4_2[#All],5,FALSE)</f>
        <v>43.29</v>
      </c>
      <c r="R1939">
        <f>VLOOKUP(Table7[[#This Row],[Product_ID]],Table4_2[#All],6,FALSE)</f>
        <v>267</v>
      </c>
      <c r="S1939" t="s">
        <v>1797</v>
      </c>
      <c r="T1939" t="str">
        <f>VLOOKUP(Table7[[#This Row],[Store_ID]],Table5[#All],2,FALSE)</f>
        <v>Gardner, Humphrey and Contreras</v>
      </c>
      <c r="U1939" t="str">
        <f>VLOOKUP(Table7[[#This Row],[Store_ID]],Table5[#All],3,FALSE)</f>
        <v>East</v>
      </c>
      <c r="V1939" t="str">
        <f>VLOOKUP(Table7[[#This Row],[Store_ID]],Table5[#All],4,FALSE)</f>
        <v>Johnsonville</v>
      </c>
      <c r="W1939" t="str">
        <f>VLOOKUP(Table7[[#This Row],[Store_ID]],Table5[#All],5,FALSE)</f>
        <v>Flagship</v>
      </c>
      <c r="X1939">
        <v>4</v>
      </c>
      <c r="Y1939">
        <v>568.80999999999995</v>
      </c>
      <c r="Z1939">
        <v>0.25</v>
      </c>
      <c r="AA1939" t="s">
        <v>1824</v>
      </c>
      <c r="AB1939">
        <v>1706.43</v>
      </c>
    </row>
    <row r="1940" spans="1:28" x14ac:dyDescent="0.25">
      <c r="A1940" t="s">
        <v>3764</v>
      </c>
      <c r="B1940" s="2">
        <v>45607</v>
      </c>
      <c r="C1940" t="s">
        <v>1172</v>
      </c>
      <c r="D1940" t="str">
        <f>VLOOKUP(Table7[[#This Row],[Customer_ID]],Table1[#All],2,FALSE)</f>
        <v>Joshua Bell</v>
      </c>
      <c r="E1940">
        <f t="shared" si="91"/>
        <v>11</v>
      </c>
      <c r="F1940">
        <f t="shared" si="92"/>
        <v>11</v>
      </c>
      <c r="G1940">
        <f t="shared" si="93"/>
        <v>2024</v>
      </c>
      <c r="H1940">
        <f>VLOOKUP(Table7[[#This Row],[Customer_ID]],Table1[#All],3,FALSE)</f>
        <v>26</v>
      </c>
      <c r="I1940" t="str">
        <f>VLOOKUP(Table7[[#This Row],[Customer_ID]],Table1[#All],4,FALSE)</f>
        <v>Male</v>
      </c>
      <c r="J1940" t="str">
        <f>VLOOKUP(Table7[[#This Row],[Customer_ID]],Table1[#All],5,FALSE)</f>
        <v>Port Richardshire</v>
      </c>
      <c r="K1940" t="str">
        <f>VLOOKUP(Table7[[#This Row],[Customer_ID]],Table1[#All],6,FALSE)</f>
        <v>Minnesota</v>
      </c>
      <c r="L1940" t="str">
        <f>VLOOKUP(Table7[[#This Row],[Customer_ID]],Table1[#All],7,FALSE)</f>
        <v>USA</v>
      </c>
      <c r="M1940" t="str">
        <f>VLOOKUP(Table7[[#This Row],[Customer_ID]],Table1[#All],8,FALSE)</f>
        <v>Platinum</v>
      </c>
      <c r="N1940" t="s">
        <v>1670</v>
      </c>
      <c r="O1940" t="str">
        <f>VLOOKUP(Table7[[#This Row],[Product_ID]],Table4_2[#All],3,FALSE)</f>
        <v>Sports</v>
      </c>
      <c r="P1940" t="str">
        <f>VLOOKUP(Table7[[#This Row],[Product_ID]],Table4_2[#All],4,FALSE)</f>
        <v>Equipment</v>
      </c>
      <c r="Q1940">
        <f>VLOOKUP(Table7[[#This Row],[Product_ID]],Table4_2[#All],5,FALSE)</f>
        <v>103.45</v>
      </c>
      <c r="R1940">
        <f>VLOOKUP(Table7[[#This Row],[Product_ID]],Table4_2[#All],6,FALSE)</f>
        <v>465</v>
      </c>
      <c r="S1940" t="s">
        <v>1807</v>
      </c>
      <c r="T1940" t="str">
        <f>VLOOKUP(Table7[[#This Row],[Store_ID]],Table5[#All],2,FALSE)</f>
        <v>Holloway Ltd</v>
      </c>
      <c r="U1940" t="str">
        <f>VLOOKUP(Table7[[#This Row],[Store_ID]],Table5[#All],3,FALSE)</f>
        <v>North</v>
      </c>
      <c r="V1940" t="str">
        <f>VLOOKUP(Table7[[#This Row],[Store_ID]],Table5[#All],4,FALSE)</f>
        <v>Bensonhaven</v>
      </c>
      <c r="W1940" t="str">
        <f>VLOOKUP(Table7[[#This Row],[Store_ID]],Table5[#All],5,FALSE)</f>
        <v>Flagship</v>
      </c>
      <c r="X1940">
        <v>2</v>
      </c>
      <c r="Y1940">
        <v>352.63</v>
      </c>
      <c r="Z1940">
        <v>0.15</v>
      </c>
      <c r="AA1940" t="s">
        <v>1826</v>
      </c>
      <c r="AB1940">
        <v>599.471</v>
      </c>
    </row>
    <row r="1941" spans="1:28" x14ac:dyDescent="0.25">
      <c r="A1941" t="s">
        <v>3765</v>
      </c>
      <c r="B1941" s="2">
        <v>45382</v>
      </c>
      <c r="C1941" t="s">
        <v>523</v>
      </c>
      <c r="D1941" t="str">
        <f>VLOOKUP(Table7[[#This Row],[Customer_ID]],Table1[#All],2,FALSE)</f>
        <v>Maria Sanchez</v>
      </c>
      <c r="E1941">
        <f t="shared" si="91"/>
        <v>31</v>
      </c>
      <c r="F1941">
        <f t="shared" si="92"/>
        <v>3</v>
      </c>
      <c r="G1941">
        <f t="shared" si="93"/>
        <v>2024</v>
      </c>
      <c r="H1941">
        <f>VLOOKUP(Table7[[#This Row],[Customer_ID]],Table1[#All],3,FALSE)</f>
        <v>46</v>
      </c>
      <c r="I1941" t="str">
        <f>VLOOKUP(Table7[[#This Row],[Customer_ID]],Table1[#All],4,FALSE)</f>
        <v>Male</v>
      </c>
      <c r="J1941" t="str">
        <f>VLOOKUP(Table7[[#This Row],[Customer_ID]],Table1[#All],5,FALSE)</f>
        <v>East Peterbury</v>
      </c>
      <c r="K1941" t="str">
        <f>VLOOKUP(Table7[[#This Row],[Customer_ID]],Table1[#All],6,FALSE)</f>
        <v>North Dakota</v>
      </c>
      <c r="L1941" t="str">
        <f>VLOOKUP(Table7[[#This Row],[Customer_ID]],Table1[#All],7,FALSE)</f>
        <v>USA</v>
      </c>
      <c r="M1941" t="str">
        <f>VLOOKUP(Table7[[#This Row],[Customer_ID]],Table1[#All],8,FALSE)</f>
        <v>Bronze</v>
      </c>
      <c r="N1941" t="s">
        <v>1740</v>
      </c>
      <c r="O1941" t="str">
        <f>VLOOKUP(Table7[[#This Row],[Product_ID]],Table4_2[#All],3,FALSE)</f>
        <v>Clothing</v>
      </c>
      <c r="P1941" t="str">
        <f>VLOOKUP(Table7[[#This Row],[Product_ID]],Table4_2[#All],4,FALSE)</f>
        <v>Outerwear</v>
      </c>
      <c r="Q1941">
        <f>VLOOKUP(Table7[[#This Row],[Product_ID]],Table4_2[#All],5,FALSE)</f>
        <v>358.47</v>
      </c>
      <c r="R1941">
        <f>VLOOKUP(Table7[[#This Row],[Product_ID]],Table4_2[#All],6,FALSE)</f>
        <v>143</v>
      </c>
      <c r="S1941" t="s">
        <v>1797</v>
      </c>
      <c r="T1941" t="str">
        <f>VLOOKUP(Table7[[#This Row],[Store_ID]],Table5[#All],2,FALSE)</f>
        <v>Gardner, Humphrey and Contreras</v>
      </c>
      <c r="U1941" t="str">
        <f>VLOOKUP(Table7[[#This Row],[Store_ID]],Table5[#All],3,FALSE)</f>
        <v>East</v>
      </c>
      <c r="V1941" t="str">
        <f>VLOOKUP(Table7[[#This Row],[Store_ID]],Table5[#All],4,FALSE)</f>
        <v>Johnsonville</v>
      </c>
      <c r="W1941" t="str">
        <f>VLOOKUP(Table7[[#This Row],[Store_ID]],Table5[#All],5,FALSE)</f>
        <v>Flagship</v>
      </c>
      <c r="X1941">
        <v>2</v>
      </c>
      <c r="Y1941">
        <v>629.86</v>
      </c>
      <c r="Z1941">
        <v>0.15</v>
      </c>
      <c r="AA1941" t="s">
        <v>1826</v>
      </c>
      <c r="AB1941">
        <v>1070.7619999999999</v>
      </c>
    </row>
    <row r="1942" spans="1:28" x14ac:dyDescent="0.25">
      <c r="A1942" t="s">
        <v>3766</v>
      </c>
      <c r="B1942" s="2">
        <v>45793</v>
      </c>
      <c r="C1942" t="s">
        <v>1516</v>
      </c>
      <c r="D1942" t="str">
        <f>VLOOKUP(Table7[[#This Row],[Customer_ID]],Table1[#All],2,FALSE)</f>
        <v>Amanda Powell</v>
      </c>
      <c r="E1942">
        <f t="shared" si="91"/>
        <v>16</v>
      </c>
      <c r="F1942">
        <f t="shared" si="92"/>
        <v>5</v>
      </c>
      <c r="G1942">
        <f t="shared" si="93"/>
        <v>2025</v>
      </c>
      <c r="H1942">
        <f>VLOOKUP(Table7[[#This Row],[Customer_ID]],Table1[#All],3,FALSE)</f>
        <v>28</v>
      </c>
      <c r="I1942" t="str">
        <f>VLOOKUP(Table7[[#This Row],[Customer_ID]],Table1[#All],4,FALSE)</f>
        <v>Male</v>
      </c>
      <c r="J1942" t="str">
        <f>VLOOKUP(Table7[[#This Row],[Customer_ID]],Table1[#All],5,FALSE)</f>
        <v>South William</v>
      </c>
      <c r="K1942" t="str">
        <f>VLOOKUP(Table7[[#This Row],[Customer_ID]],Table1[#All],6,FALSE)</f>
        <v>Alabama</v>
      </c>
      <c r="L1942" t="str">
        <f>VLOOKUP(Table7[[#This Row],[Customer_ID]],Table1[#All],7,FALSE)</f>
        <v>USA</v>
      </c>
      <c r="M1942" t="str">
        <f>VLOOKUP(Table7[[#This Row],[Customer_ID]],Table1[#All],8,FALSE)</f>
        <v>Silver</v>
      </c>
      <c r="N1942" t="s">
        <v>1744</v>
      </c>
      <c r="O1942" t="str">
        <f>VLOOKUP(Table7[[#This Row],[Product_ID]],Table4_2[#All],3,FALSE)</f>
        <v>Electronics</v>
      </c>
      <c r="P1942" t="str">
        <f>VLOOKUP(Table7[[#This Row],[Product_ID]],Table4_2[#All],4,FALSE)</f>
        <v>Audio</v>
      </c>
      <c r="Q1942">
        <f>VLOOKUP(Table7[[#This Row],[Product_ID]],Table4_2[#All],5,FALSE)</f>
        <v>431.67</v>
      </c>
      <c r="R1942">
        <f>VLOOKUP(Table7[[#This Row],[Product_ID]],Table4_2[#All],6,FALSE)</f>
        <v>73</v>
      </c>
      <c r="S1942" t="s">
        <v>1766</v>
      </c>
      <c r="T1942" t="str">
        <f>VLOOKUP(Table7[[#This Row],[Store_ID]],Table5[#All],2,FALSE)</f>
        <v>Johnson-Wright</v>
      </c>
      <c r="U1942" t="str">
        <f>VLOOKUP(Table7[[#This Row],[Store_ID]],Table5[#All],3,FALSE)</f>
        <v>North</v>
      </c>
      <c r="V1942" t="str">
        <f>VLOOKUP(Table7[[#This Row],[Store_ID]],Table5[#All],4,FALSE)</f>
        <v>Hoodberg</v>
      </c>
      <c r="W1942" t="str">
        <f>VLOOKUP(Table7[[#This Row],[Store_ID]],Table5[#All],5,FALSE)</f>
        <v>Outlet</v>
      </c>
      <c r="X1942">
        <v>3</v>
      </c>
      <c r="Y1942">
        <v>212.08</v>
      </c>
      <c r="Z1942">
        <v>7.0000000000000007E-2</v>
      </c>
      <c r="AA1942" t="s">
        <v>1824</v>
      </c>
      <c r="AB1942">
        <v>591.70319999999992</v>
      </c>
    </row>
    <row r="1943" spans="1:28" x14ac:dyDescent="0.25">
      <c r="A1943" t="s">
        <v>3767</v>
      </c>
      <c r="B1943" s="2">
        <v>45590</v>
      </c>
      <c r="C1943" t="s">
        <v>538</v>
      </c>
      <c r="D1943" t="str">
        <f>VLOOKUP(Table7[[#This Row],[Customer_ID]],Table1[#All],2,FALSE)</f>
        <v>Cynthia Morris</v>
      </c>
      <c r="E1943">
        <f t="shared" si="91"/>
        <v>25</v>
      </c>
      <c r="F1943">
        <f t="shared" si="92"/>
        <v>10</v>
      </c>
      <c r="G1943">
        <f t="shared" si="93"/>
        <v>2024</v>
      </c>
      <c r="H1943">
        <f>VLOOKUP(Table7[[#This Row],[Customer_ID]],Table1[#All],3,FALSE)</f>
        <v>18</v>
      </c>
      <c r="I1943" t="str">
        <f>VLOOKUP(Table7[[#This Row],[Customer_ID]],Table1[#All],4,FALSE)</f>
        <v>Female</v>
      </c>
      <c r="J1943" t="str">
        <f>VLOOKUP(Table7[[#This Row],[Customer_ID]],Table1[#All],5,FALSE)</f>
        <v>Hessmouth</v>
      </c>
      <c r="K1943" t="str">
        <f>VLOOKUP(Table7[[#This Row],[Customer_ID]],Table1[#All],6,FALSE)</f>
        <v>Arizona</v>
      </c>
      <c r="L1943" t="str">
        <f>VLOOKUP(Table7[[#This Row],[Customer_ID]],Table1[#All],7,FALSE)</f>
        <v>USA</v>
      </c>
      <c r="M1943" t="str">
        <f>VLOOKUP(Table7[[#This Row],[Customer_ID]],Table1[#All],8,FALSE)</f>
        <v>Silver</v>
      </c>
      <c r="N1943" t="s">
        <v>1662</v>
      </c>
      <c r="O1943" t="str">
        <f>VLOOKUP(Table7[[#This Row],[Product_ID]],Table4_2[#All],3,FALSE)</f>
        <v>Sports</v>
      </c>
      <c r="P1943" t="str">
        <f>VLOOKUP(Table7[[#This Row],[Product_ID]],Table4_2[#All],4,FALSE)</f>
        <v>Fitness</v>
      </c>
      <c r="Q1943">
        <f>VLOOKUP(Table7[[#This Row],[Product_ID]],Table4_2[#All],5,FALSE)</f>
        <v>30.62</v>
      </c>
      <c r="R1943">
        <f>VLOOKUP(Table7[[#This Row],[Product_ID]],Table4_2[#All],6,FALSE)</f>
        <v>138</v>
      </c>
      <c r="S1943" t="s">
        <v>1761</v>
      </c>
      <c r="T1943" t="str">
        <f>VLOOKUP(Table7[[#This Row],[Store_ID]],Table5[#All],2,FALSE)</f>
        <v>Black-Horn</v>
      </c>
      <c r="U1943" t="str">
        <f>VLOOKUP(Table7[[#This Row],[Store_ID]],Table5[#All],3,FALSE)</f>
        <v>South</v>
      </c>
      <c r="V1943" t="str">
        <f>VLOOKUP(Table7[[#This Row],[Store_ID]],Table5[#All],4,FALSE)</f>
        <v>North Nancyview</v>
      </c>
      <c r="W1943" t="str">
        <f>VLOOKUP(Table7[[#This Row],[Store_ID]],Table5[#All],5,FALSE)</f>
        <v>Outlet</v>
      </c>
      <c r="X1943">
        <v>3</v>
      </c>
      <c r="Y1943">
        <v>878.62</v>
      </c>
      <c r="Z1943">
        <v>0.05</v>
      </c>
      <c r="AA1943" t="s">
        <v>1826</v>
      </c>
      <c r="AB1943">
        <v>2504.067</v>
      </c>
    </row>
    <row r="1944" spans="1:28" x14ac:dyDescent="0.25">
      <c r="A1944" t="s">
        <v>3768</v>
      </c>
      <c r="B1944" s="2">
        <v>45679</v>
      </c>
      <c r="C1944" t="s">
        <v>833</v>
      </c>
      <c r="D1944" t="str">
        <f>VLOOKUP(Table7[[#This Row],[Customer_ID]],Table1[#All],2,FALSE)</f>
        <v>Carol Bishop</v>
      </c>
      <c r="E1944">
        <f t="shared" si="91"/>
        <v>22</v>
      </c>
      <c r="F1944">
        <f t="shared" si="92"/>
        <v>1</v>
      </c>
      <c r="G1944">
        <f t="shared" si="93"/>
        <v>2025</v>
      </c>
      <c r="H1944">
        <f>VLOOKUP(Table7[[#This Row],[Customer_ID]],Table1[#All],3,FALSE)</f>
        <v>27</v>
      </c>
      <c r="I1944" t="str">
        <f>VLOOKUP(Table7[[#This Row],[Customer_ID]],Table1[#All],4,FALSE)</f>
        <v>Female</v>
      </c>
      <c r="J1944" t="str">
        <f>VLOOKUP(Table7[[#This Row],[Customer_ID]],Table1[#All],5,FALSE)</f>
        <v>Lake Saramouth</v>
      </c>
      <c r="K1944" t="str">
        <f>VLOOKUP(Table7[[#This Row],[Customer_ID]],Table1[#All],6,FALSE)</f>
        <v>Oregon</v>
      </c>
      <c r="L1944" t="str">
        <f>VLOOKUP(Table7[[#This Row],[Customer_ID]],Table1[#All],7,FALSE)</f>
        <v>USA</v>
      </c>
      <c r="M1944" t="str">
        <f>VLOOKUP(Table7[[#This Row],[Customer_ID]],Table1[#All],8,FALSE)</f>
        <v>Silver</v>
      </c>
      <c r="N1944" t="s">
        <v>1708</v>
      </c>
      <c r="O1944" t="str">
        <f>VLOOKUP(Table7[[#This Row],[Product_ID]],Table4_2[#All],3,FALSE)</f>
        <v>Home</v>
      </c>
      <c r="P1944" t="str">
        <f>VLOOKUP(Table7[[#This Row],[Product_ID]],Table4_2[#All],4,FALSE)</f>
        <v>Kitchen</v>
      </c>
      <c r="Q1944">
        <f>VLOOKUP(Table7[[#This Row],[Product_ID]],Table4_2[#All],5,FALSE)</f>
        <v>143.43</v>
      </c>
      <c r="R1944">
        <f>VLOOKUP(Table7[[#This Row],[Product_ID]],Table4_2[#All],6,FALSE)</f>
        <v>58</v>
      </c>
      <c r="S1944" t="s">
        <v>1789</v>
      </c>
      <c r="T1944" t="str">
        <f>VLOOKUP(Table7[[#This Row],[Store_ID]],Table5[#All],2,FALSE)</f>
        <v>Hill, Wagner and Ballard</v>
      </c>
      <c r="U1944" t="str">
        <f>VLOOKUP(Table7[[#This Row],[Store_ID]],Table5[#All],3,FALSE)</f>
        <v>East</v>
      </c>
      <c r="V1944" t="str">
        <f>VLOOKUP(Table7[[#This Row],[Store_ID]],Table5[#All],4,FALSE)</f>
        <v>East Davidville</v>
      </c>
      <c r="W1944" t="str">
        <f>VLOOKUP(Table7[[#This Row],[Store_ID]],Table5[#All],5,FALSE)</f>
        <v>Online</v>
      </c>
      <c r="X1944">
        <v>4</v>
      </c>
      <c r="Y1944">
        <v>87.83</v>
      </c>
      <c r="Z1944">
        <v>0.23</v>
      </c>
      <c r="AA1944" t="s">
        <v>1826</v>
      </c>
      <c r="AB1944">
        <v>270.51639999999998</v>
      </c>
    </row>
    <row r="1945" spans="1:28" x14ac:dyDescent="0.25">
      <c r="A1945" t="s">
        <v>3769</v>
      </c>
      <c r="B1945" s="2">
        <v>45814</v>
      </c>
      <c r="C1945" t="s">
        <v>875</v>
      </c>
      <c r="D1945" t="str">
        <f>VLOOKUP(Table7[[#This Row],[Customer_ID]],Table1[#All],2,FALSE)</f>
        <v>Shannon Miller</v>
      </c>
      <c r="E1945">
        <f t="shared" si="91"/>
        <v>6</v>
      </c>
      <c r="F1945">
        <f t="shared" si="92"/>
        <v>6</v>
      </c>
      <c r="G1945">
        <f t="shared" si="93"/>
        <v>2025</v>
      </c>
      <c r="H1945">
        <f>VLOOKUP(Table7[[#This Row],[Customer_ID]],Table1[#All],3,FALSE)</f>
        <v>22</v>
      </c>
      <c r="I1945" t="str">
        <f>VLOOKUP(Table7[[#This Row],[Customer_ID]],Table1[#All],4,FALSE)</f>
        <v>Male</v>
      </c>
      <c r="J1945" t="str">
        <f>VLOOKUP(Table7[[#This Row],[Customer_ID]],Table1[#All],5,FALSE)</f>
        <v>North Austinport</v>
      </c>
      <c r="K1945" t="str">
        <f>VLOOKUP(Table7[[#This Row],[Customer_ID]],Table1[#All],6,FALSE)</f>
        <v>Kentucky</v>
      </c>
      <c r="L1945" t="str">
        <f>VLOOKUP(Table7[[#This Row],[Customer_ID]],Table1[#All],7,FALSE)</f>
        <v>USA</v>
      </c>
      <c r="M1945" t="str">
        <f>VLOOKUP(Table7[[#This Row],[Customer_ID]],Table1[#All],8,FALSE)</f>
        <v>Gold</v>
      </c>
      <c r="N1945" t="s">
        <v>1660</v>
      </c>
      <c r="O1945" t="str">
        <f>VLOOKUP(Table7[[#This Row],[Product_ID]],Table4_2[#All],3,FALSE)</f>
        <v>Home</v>
      </c>
      <c r="P1945" t="str">
        <f>VLOOKUP(Table7[[#This Row],[Product_ID]],Table4_2[#All],4,FALSE)</f>
        <v>Decor</v>
      </c>
      <c r="Q1945">
        <f>VLOOKUP(Table7[[#This Row],[Product_ID]],Table4_2[#All],5,FALSE)</f>
        <v>461.47</v>
      </c>
      <c r="R1945">
        <f>VLOOKUP(Table7[[#This Row],[Product_ID]],Table4_2[#All],6,FALSE)</f>
        <v>190</v>
      </c>
      <c r="S1945" t="s">
        <v>1786</v>
      </c>
      <c r="T1945" t="str">
        <f>VLOOKUP(Table7[[#This Row],[Store_ID]],Table5[#All],2,FALSE)</f>
        <v>Moore, Padilla and Butler</v>
      </c>
      <c r="U1945" t="str">
        <f>VLOOKUP(Table7[[#This Row],[Store_ID]],Table5[#All],3,FALSE)</f>
        <v>South</v>
      </c>
      <c r="V1945" t="str">
        <f>VLOOKUP(Table7[[#This Row],[Store_ID]],Table5[#All],4,FALSE)</f>
        <v>East Johnstad</v>
      </c>
      <c r="W1945" t="str">
        <f>VLOOKUP(Table7[[#This Row],[Store_ID]],Table5[#All],5,FALSE)</f>
        <v>Flagship</v>
      </c>
      <c r="X1945">
        <v>3</v>
      </c>
      <c r="Y1945">
        <v>442.64</v>
      </c>
      <c r="Z1945">
        <v>0.15</v>
      </c>
      <c r="AA1945" t="s">
        <v>1829</v>
      </c>
      <c r="AB1945">
        <v>1128.732</v>
      </c>
    </row>
    <row r="1946" spans="1:28" x14ac:dyDescent="0.25">
      <c r="A1946" t="s">
        <v>3770</v>
      </c>
      <c r="B1946" s="2">
        <v>45795</v>
      </c>
      <c r="C1946" t="s">
        <v>335</v>
      </c>
      <c r="D1946" t="str">
        <f>VLOOKUP(Table7[[#This Row],[Customer_ID]],Table1[#All],2,FALSE)</f>
        <v>Christy Vasquez</v>
      </c>
      <c r="E1946">
        <f t="shared" si="91"/>
        <v>18</v>
      </c>
      <c r="F1946">
        <f t="shared" si="92"/>
        <v>5</v>
      </c>
      <c r="G1946">
        <f t="shared" si="93"/>
        <v>2025</v>
      </c>
      <c r="H1946">
        <f>VLOOKUP(Table7[[#This Row],[Customer_ID]],Table1[#All],3,FALSE)</f>
        <v>28</v>
      </c>
      <c r="I1946" t="str">
        <f>VLOOKUP(Table7[[#This Row],[Customer_ID]],Table1[#All],4,FALSE)</f>
        <v>Female</v>
      </c>
      <c r="J1946" t="str">
        <f>VLOOKUP(Table7[[#This Row],[Customer_ID]],Table1[#All],5,FALSE)</f>
        <v>Port Travisstad</v>
      </c>
      <c r="K1946" t="str">
        <f>VLOOKUP(Table7[[#This Row],[Customer_ID]],Table1[#All],6,FALSE)</f>
        <v>South Carolina</v>
      </c>
      <c r="L1946" t="str">
        <f>VLOOKUP(Table7[[#This Row],[Customer_ID]],Table1[#All],7,FALSE)</f>
        <v>USA</v>
      </c>
      <c r="M1946" t="str">
        <f>VLOOKUP(Table7[[#This Row],[Customer_ID]],Table1[#All],8,FALSE)</f>
        <v>Gold</v>
      </c>
      <c r="N1946" t="s">
        <v>1624</v>
      </c>
      <c r="O1946" t="str">
        <f>VLOOKUP(Table7[[#This Row],[Product_ID]],Table4_2[#All],3,FALSE)</f>
        <v>Sports</v>
      </c>
      <c r="P1946" t="str">
        <f>VLOOKUP(Table7[[#This Row],[Product_ID]],Table4_2[#All],4,FALSE)</f>
        <v>Outdoor</v>
      </c>
      <c r="Q1946">
        <f>VLOOKUP(Table7[[#This Row],[Product_ID]],Table4_2[#All],5,FALSE)</f>
        <v>135.61000000000001</v>
      </c>
      <c r="R1946">
        <f>VLOOKUP(Table7[[#This Row],[Product_ID]],Table4_2[#All],6,FALSE)</f>
        <v>394</v>
      </c>
      <c r="S1946" t="s">
        <v>1761</v>
      </c>
      <c r="T1946" t="str">
        <f>VLOOKUP(Table7[[#This Row],[Store_ID]],Table5[#All],2,FALSE)</f>
        <v>Black-Horn</v>
      </c>
      <c r="U1946" t="str">
        <f>VLOOKUP(Table7[[#This Row],[Store_ID]],Table5[#All],3,FALSE)</f>
        <v>South</v>
      </c>
      <c r="V1946" t="str">
        <f>VLOOKUP(Table7[[#This Row],[Store_ID]],Table5[#All],4,FALSE)</f>
        <v>North Nancyview</v>
      </c>
      <c r="W1946" t="str">
        <f>VLOOKUP(Table7[[#This Row],[Store_ID]],Table5[#All],5,FALSE)</f>
        <v>Outlet</v>
      </c>
      <c r="X1946">
        <v>3</v>
      </c>
      <c r="Y1946">
        <v>410.04</v>
      </c>
      <c r="Z1946">
        <v>0.09</v>
      </c>
      <c r="AA1946" t="s">
        <v>1829</v>
      </c>
      <c r="AB1946">
        <v>1119.4092000000001</v>
      </c>
    </row>
    <row r="1947" spans="1:28" x14ac:dyDescent="0.25">
      <c r="A1947" t="s">
        <v>3771</v>
      </c>
      <c r="B1947" s="2">
        <v>45797</v>
      </c>
      <c r="C1947" t="s">
        <v>455</v>
      </c>
      <c r="D1947" t="str">
        <f>VLOOKUP(Table7[[#This Row],[Customer_ID]],Table1[#All],2,FALSE)</f>
        <v>Hayley Pope</v>
      </c>
      <c r="E1947">
        <f t="shared" si="91"/>
        <v>20</v>
      </c>
      <c r="F1947">
        <f t="shared" si="92"/>
        <v>5</v>
      </c>
      <c r="G1947">
        <f t="shared" si="93"/>
        <v>2025</v>
      </c>
      <c r="H1947">
        <f>VLOOKUP(Table7[[#This Row],[Customer_ID]],Table1[#All],3,FALSE)</f>
        <v>62</v>
      </c>
      <c r="I1947" t="str">
        <f>VLOOKUP(Table7[[#This Row],[Customer_ID]],Table1[#All],4,FALSE)</f>
        <v>Female</v>
      </c>
      <c r="J1947" t="str">
        <f>VLOOKUP(Table7[[#This Row],[Customer_ID]],Table1[#All],5,FALSE)</f>
        <v>West Stephenville</v>
      </c>
      <c r="K1947" t="str">
        <f>VLOOKUP(Table7[[#This Row],[Customer_ID]],Table1[#All],6,FALSE)</f>
        <v>Florida</v>
      </c>
      <c r="L1947" t="str">
        <f>VLOOKUP(Table7[[#This Row],[Customer_ID]],Table1[#All],7,FALSE)</f>
        <v>USA</v>
      </c>
      <c r="M1947" t="str">
        <f>VLOOKUP(Table7[[#This Row],[Customer_ID]],Table1[#All],8,FALSE)</f>
        <v>Bronze</v>
      </c>
      <c r="N1947" t="s">
        <v>1736</v>
      </c>
      <c r="O1947" t="str">
        <f>VLOOKUP(Table7[[#This Row],[Product_ID]],Table4_2[#All],3,FALSE)</f>
        <v>Beauty</v>
      </c>
      <c r="P1947" t="str">
        <f>VLOOKUP(Table7[[#This Row],[Product_ID]],Table4_2[#All],4,FALSE)</f>
        <v>Skincare</v>
      </c>
      <c r="Q1947">
        <f>VLOOKUP(Table7[[#This Row],[Product_ID]],Table4_2[#All],5,FALSE)</f>
        <v>358.47</v>
      </c>
      <c r="R1947">
        <f>VLOOKUP(Table7[[#This Row],[Product_ID]],Table4_2[#All],6,FALSE)</f>
        <v>213</v>
      </c>
      <c r="S1947" t="s">
        <v>1807</v>
      </c>
      <c r="T1947" t="str">
        <f>VLOOKUP(Table7[[#This Row],[Store_ID]],Table5[#All],2,FALSE)</f>
        <v>Holloway Ltd</v>
      </c>
      <c r="U1947" t="str">
        <f>VLOOKUP(Table7[[#This Row],[Store_ID]],Table5[#All],3,FALSE)</f>
        <v>North</v>
      </c>
      <c r="V1947" t="str">
        <f>VLOOKUP(Table7[[#This Row],[Store_ID]],Table5[#All],4,FALSE)</f>
        <v>Bensonhaven</v>
      </c>
      <c r="W1947" t="str">
        <f>VLOOKUP(Table7[[#This Row],[Store_ID]],Table5[#All],5,FALSE)</f>
        <v>Flagship</v>
      </c>
      <c r="X1947">
        <v>1</v>
      </c>
      <c r="Y1947">
        <v>355.31</v>
      </c>
      <c r="Z1947">
        <v>0.27</v>
      </c>
      <c r="AA1947" t="s">
        <v>1824</v>
      </c>
      <c r="AB1947">
        <v>259.37630000000001</v>
      </c>
    </row>
    <row r="1948" spans="1:28" x14ac:dyDescent="0.25">
      <c r="A1948" t="s">
        <v>3772</v>
      </c>
      <c r="B1948" s="2">
        <v>45607</v>
      </c>
      <c r="C1948" t="s">
        <v>1175</v>
      </c>
      <c r="D1948" t="str">
        <f>VLOOKUP(Table7[[#This Row],[Customer_ID]],Table1[#All],2,FALSE)</f>
        <v>Michele Burke</v>
      </c>
      <c r="E1948">
        <f t="shared" si="91"/>
        <v>11</v>
      </c>
      <c r="F1948">
        <f t="shared" si="92"/>
        <v>11</v>
      </c>
      <c r="G1948">
        <f t="shared" si="93"/>
        <v>2024</v>
      </c>
      <c r="H1948">
        <f>VLOOKUP(Table7[[#This Row],[Customer_ID]],Table1[#All],3,FALSE)</f>
        <v>30</v>
      </c>
      <c r="I1948" t="str">
        <f>VLOOKUP(Table7[[#This Row],[Customer_ID]],Table1[#All],4,FALSE)</f>
        <v>Male</v>
      </c>
      <c r="J1948" t="str">
        <f>VLOOKUP(Table7[[#This Row],[Customer_ID]],Table1[#All],5,FALSE)</f>
        <v>Chambersberg</v>
      </c>
      <c r="K1948" t="str">
        <f>VLOOKUP(Table7[[#This Row],[Customer_ID]],Table1[#All],6,FALSE)</f>
        <v>Connecticut</v>
      </c>
      <c r="L1948" t="str">
        <f>VLOOKUP(Table7[[#This Row],[Customer_ID]],Table1[#All],7,FALSE)</f>
        <v>USA</v>
      </c>
      <c r="M1948" t="str">
        <f>VLOOKUP(Table7[[#This Row],[Customer_ID]],Table1[#All],8,FALSE)</f>
        <v>Bronze</v>
      </c>
      <c r="N1948" t="s">
        <v>1565</v>
      </c>
      <c r="O1948" t="str">
        <f>VLOOKUP(Table7[[#This Row],[Product_ID]],Table4_2[#All],3,FALSE)</f>
        <v>Sports</v>
      </c>
      <c r="P1948" t="str">
        <f>VLOOKUP(Table7[[#This Row],[Product_ID]],Table4_2[#All],4,FALSE)</f>
        <v>Fitness</v>
      </c>
      <c r="Q1948">
        <f>VLOOKUP(Table7[[#This Row],[Product_ID]],Table4_2[#All],5,FALSE)</f>
        <v>495.72</v>
      </c>
      <c r="R1948">
        <f>VLOOKUP(Table7[[#This Row],[Product_ID]],Table4_2[#All],6,FALSE)</f>
        <v>323</v>
      </c>
      <c r="S1948" t="s">
        <v>1797</v>
      </c>
      <c r="T1948" t="str">
        <f>VLOOKUP(Table7[[#This Row],[Store_ID]],Table5[#All],2,FALSE)</f>
        <v>Gardner, Humphrey and Contreras</v>
      </c>
      <c r="U1948" t="str">
        <f>VLOOKUP(Table7[[#This Row],[Store_ID]],Table5[#All],3,FALSE)</f>
        <v>East</v>
      </c>
      <c r="V1948" t="str">
        <f>VLOOKUP(Table7[[#This Row],[Store_ID]],Table5[#All],4,FALSE)</f>
        <v>Johnsonville</v>
      </c>
      <c r="W1948" t="str">
        <f>VLOOKUP(Table7[[#This Row],[Store_ID]],Table5[#All],5,FALSE)</f>
        <v>Flagship</v>
      </c>
      <c r="X1948">
        <v>4</v>
      </c>
      <c r="Y1948">
        <v>243.13</v>
      </c>
      <c r="Z1948">
        <v>0.25</v>
      </c>
      <c r="AA1948" t="s">
        <v>1829</v>
      </c>
      <c r="AB1948">
        <v>729.39</v>
      </c>
    </row>
    <row r="1949" spans="1:28" x14ac:dyDescent="0.25">
      <c r="A1949" t="s">
        <v>3773</v>
      </c>
      <c r="B1949" s="2">
        <v>45614</v>
      </c>
      <c r="C1949" t="s">
        <v>737</v>
      </c>
      <c r="D1949" t="str">
        <f>VLOOKUP(Table7[[#This Row],[Customer_ID]],Table1[#All],2,FALSE)</f>
        <v>Tanner Thompson</v>
      </c>
      <c r="E1949">
        <f t="shared" si="91"/>
        <v>18</v>
      </c>
      <c r="F1949">
        <f t="shared" si="92"/>
        <v>11</v>
      </c>
      <c r="G1949">
        <f t="shared" si="93"/>
        <v>2024</v>
      </c>
      <c r="H1949">
        <f>VLOOKUP(Table7[[#This Row],[Customer_ID]],Table1[#All],3,FALSE)</f>
        <v>32</v>
      </c>
      <c r="I1949" t="str">
        <f>VLOOKUP(Table7[[#This Row],[Customer_ID]],Table1[#All],4,FALSE)</f>
        <v>Female</v>
      </c>
      <c r="J1949" t="str">
        <f>VLOOKUP(Table7[[#This Row],[Customer_ID]],Table1[#All],5,FALSE)</f>
        <v>Port Lisashire</v>
      </c>
      <c r="K1949" t="str">
        <f>VLOOKUP(Table7[[#This Row],[Customer_ID]],Table1[#All],6,FALSE)</f>
        <v>Maryland</v>
      </c>
      <c r="L1949" t="str">
        <f>VLOOKUP(Table7[[#This Row],[Customer_ID]],Table1[#All],7,FALSE)</f>
        <v>USA</v>
      </c>
      <c r="M1949" t="str">
        <f>VLOOKUP(Table7[[#This Row],[Customer_ID]],Table1[#All],8,FALSE)</f>
        <v>Bronze</v>
      </c>
      <c r="N1949" t="s">
        <v>1666</v>
      </c>
      <c r="O1949" t="str">
        <f>VLOOKUP(Table7[[#This Row],[Product_ID]],Table4_2[#All],3,FALSE)</f>
        <v>Beauty</v>
      </c>
      <c r="P1949" t="str">
        <f>VLOOKUP(Table7[[#This Row],[Product_ID]],Table4_2[#All],4,FALSE)</f>
        <v>Haircare</v>
      </c>
      <c r="Q1949">
        <f>VLOOKUP(Table7[[#This Row],[Product_ID]],Table4_2[#All],5,FALSE)</f>
        <v>17.309999999999999</v>
      </c>
      <c r="R1949">
        <f>VLOOKUP(Table7[[#This Row],[Product_ID]],Table4_2[#All],6,FALSE)</f>
        <v>399</v>
      </c>
      <c r="S1949" t="s">
        <v>1792</v>
      </c>
      <c r="T1949" t="str">
        <f>VLOOKUP(Table7[[#This Row],[Store_ID]],Table5[#All],2,FALSE)</f>
        <v>Aguirre-Keller</v>
      </c>
      <c r="U1949" t="str">
        <f>VLOOKUP(Table7[[#This Row],[Store_ID]],Table5[#All],3,FALSE)</f>
        <v>South</v>
      </c>
      <c r="V1949" t="str">
        <f>VLOOKUP(Table7[[#This Row],[Store_ID]],Table5[#All],4,FALSE)</f>
        <v>Lake Michael</v>
      </c>
      <c r="W1949" t="str">
        <f>VLOOKUP(Table7[[#This Row],[Store_ID]],Table5[#All],5,FALSE)</f>
        <v>Online</v>
      </c>
      <c r="X1949">
        <v>2</v>
      </c>
      <c r="Y1949">
        <v>410.63</v>
      </c>
      <c r="Z1949">
        <v>0.28000000000000003</v>
      </c>
      <c r="AA1949" t="s">
        <v>1829</v>
      </c>
      <c r="AB1949">
        <v>591.30719999999997</v>
      </c>
    </row>
    <row r="1950" spans="1:28" x14ac:dyDescent="0.25">
      <c r="A1950" t="s">
        <v>3774</v>
      </c>
      <c r="B1950" s="2">
        <v>45293</v>
      </c>
      <c r="C1950" t="s">
        <v>1319</v>
      </c>
      <c r="D1950" t="str">
        <f>VLOOKUP(Table7[[#This Row],[Customer_ID]],Table1[#All],2,FALSE)</f>
        <v>Bryce Hawkins</v>
      </c>
      <c r="E1950">
        <f t="shared" si="91"/>
        <v>2</v>
      </c>
      <c r="F1950">
        <f t="shared" si="92"/>
        <v>1</v>
      </c>
      <c r="G1950">
        <f t="shared" si="93"/>
        <v>2024</v>
      </c>
      <c r="H1950">
        <f>VLOOKUP(Table7[[#This Row],[Customer_ID]],Table1[#All],3,FALSE)</f>
        <v>40</v>
      </c>
      <c r="I1950" t="str">
        <f>VLOOKUP(Table7[[#This Row],[Customer_ID]],Table1[#All],4,FALSE)</f>
        <v>Male</v>
      </c>
      <c r="J1950" t="str">
        <f>VLOOKUP(Table7[[#This Row],[Customer_ID]],Table1[#All],5,FALSE)</f>
        <v>Lake Monique</v>
      </c>
      <c r="K1950" t="str">
        <f>VLOOKUP(Table7[[#This Row],[Customer_ID]],Table1[#All],6,FALSE)</f>
        <v>Utah</v>
      </c>
      <c r="L1950" t="str">
        <f>VLOOKUP(Table7[[#This Row],[Customer_ID]],Table1[#All],7,FALSE)</f>
        <v>USA</v>
      </c>
      <c r="M1950" t="str">
        <f>VLOOKUP(Table7[[#This Row],[Customer_ID]],Table1[#All],8,FALSE)</f>
        <v>Bronze</v>
      </c>
      <c r="N1950" t="s">
        <v>1736</v>
      </c>
      <c r="O1950" t="str">
        <f>VLOOKUP(Table7[[#This Row],[Product_ID]],Table4_2[#All],3,FALSE)</f>
        <v>Beauty</v>
      </c>
      <c r="P1950" t="str">
        <f>VLOOKUP(Table7[[#This Row],[Product_ID]],Table4_2[#All],4,FALSE)</f>
        <v>Skincare</v>
      </c>
      <c r="Q1950">
        <f>VLOOKUP(Table7[[#This Row],[Product_ID]],Table4_2[#All],5,FALSE)</f>
        <v>358.47</v>
      </c>
      <c r="R1950">
        <f>VLOOKUP(Table7[[#This Row],[Product_ID]],Table4_2[#All],6,FALSE)</f>
        <v>213</v>
      </c>
      <c r="S1950" t="s">
        <v>1789</v>
      </c>
      <c r="T1950" t="str">
        <f>VLOOKUP(Table7[[#This Row],[Store_ID]],Table5[#All],2,FALSE)</f>
        <v>Hill, Wagner and Ballard</v>
      </c>
      <c r="U1950" t="str">
        <f>VLOOKUP(Table7[[#This Row],[Store_ID]],Table5[#All],3,FALSE)</f>
        <v>East</v>
      </c>
      <c r="V1950" t="str">
        <f>VLOOKUP(Table7[[#This Row],[Store_ID]],Table5[#All],4,FALSE)</f>
        <v>East Davidville</v>
      </c>
      <c r="W1950" t="str">
        <f>VLOOKUP(Table7[[#This Row],[Store_ID]],Table5[#All],5,FALSE)</f>
        <v>Online</v>
      </c>
      <c r="X1950">
        <v>4</v>
      </c>
      <c r="Y1950">
        <v>101.25</v>
      </c>
      <c r="Z1950">
        <v>0.16</v>
      </c>
      <c r="AA1950" t="s">
        <v>1826</v>
      </c>
      <c r="AB1950">
        <v>340.2</v>
      </c>
    </row>
    <row r="1951" spans="1:28" x14ac:dyDescent="0.25">
      <c r="A1951" t="s">
        <v>3775</v>
      </c>
      <c r="B1951" s="2">
        <v>45301</v>
      </c>
      <c r="C1951" t="s">
        <v>730</v>
      </c>
      <c r="D1951" t="str">
        <f>VLOOKUP(Table7[[#This Row],[Customer_ID]],Table1[#All],2,FALSE)</f>
        <v>Alexis Castaneda</v>
      </c>
      <c r="E1951">
        <f t="shared" si="91"/>
        <v>10</v>
      </c>
      <c r="F1951">
        <f t="shared" si="92"/>
        <v>1</v>
      </c>
      <c r="G1951">
        <f t="shared" si="93"/>
        <v>2024</v>
      </c>
      <c r="H1951">
        <f>VLOOKUP(Table7[[#This Row],[Customer_ID]],Table1[#All],3,FALSE)</f>
        <v>54</v>
      </c>
      <c r="I1951" t="str">
        <f>VLOOKUP(Table7[[#This Row],[Customer_ID]],Table1[#All],4,FALSE)</f>
        <v>Male</v>
      </c>
      <c r="J1951" t="str">
        <f>VLOOKUP(Table7[[#This Row],[Customer_ID]],Table1[#All],5,FALSE)</f>
        <v>Morrisbury</v>
      </c>
      <c r="K1951" t="str">
        <f>VLOOKUP(Table7[[#This Row],[Customer_ID]],Table1[#All],6,FALSE)</f>
        <v>Alaska</v>
      </c>
      <c r="L1951" t="str">
        <f>VLOOKUP(Table7[[#This Row],[Customer_ID]],Table1[#All],7,FALSE)</f>
        <v>USA</v>
      </c>
      <c r="M1951" t="str">
        <f>VLOOKUP(Table7[[#This Row],[Customer_ID]],Table1[#All],8,FALSE)</f>
        <v>Gold</v>
      </c>
      <c r="N1951" t="s">
        <v>1560</v>
      </c>
      <c r="O1951" t="str">
        <f>VLOOKUP(Table7[[#This Row],[Product_ID]],Table4_2[#All],3,FALSE)</f>
        <v>Home</v>
      </c>
      <c r="P1951" t="str">
        <f>VLOOKUP(Table7[[#This Row],[Product_ID]],Table4_2[#All],4,FALSE)</f>
        <v>Lighting</v>
      </c>
      <c r="Q1951">
        <f>VLOOKUP(Table7[[#This Row],[Product_ID]],Table4_2[#All],5,FALSE)</f>
        <v>218.86</v>
      </c>
      <c r="R1951">
        <f>VLOOKUP(Table7[[#This Row],[Product_ID]],Table4_2[#All],6,FALSE)</f>
        <v>170</v>
      </c>
      <c r="S1951" t="s">
        <v>1807</v>
      </c>
      <c r="T1951" t="str">
        <f>VLOOKUP(Table7[[#This Row],[Store_ID]],Table5[#All],2,FALSE)</f>
        <v>Holloway Ltd</v>
      </c>
      <c r="U1951" t="str">
        <f>VLOOKUP(Table7[[#This Row],[Store_ID]],Table5[#All],3,FALSE)</f>
        <v>North</v>
      </c>
      <c r="V1951" t="str">
        <f>VLOOKUP(Table7[[#This Row],[Store_ID]],Table5[#All],4,FALSE)</f>
        <v>Bensonhaven</v>
      </c>
      <c r="W1951" t="str">
        <f>VLOOKUP(Table7[[#This Row],[Store_ID]],Table5[#All],5,FALSE)</f>
        <v>Flagship</v>
      </c>
      <c r="X1951">
        <v>4</v>
      </c>
      <c r="Y1951">
        <v>716.39</v>
      </c>
      <c r="Z1951">
        <v>0.03</v>
      </c>
      <c r="AA1951" t="s">
        <v>1826</v>
      </c>
      <c r="AB1951">
        <v>2779.5931999999998</v>
      </c>
    </row>
    <row r="1952" spans="1:28" x14ac:dyDescent="0.25">
      <c r="A1952" t="s">
        <v>3776</v>
      </c>
      <c r="B1952" s="2">
        <v>45311</v>
      </c>
      <c r="C1952" t="s">
        <v>338</v>
      </c>
      <c r="D1952" t="str">
        <f>VLOOKUP(Table7[[#This Row],[Customer_ID]],Table1[#All],2,FALSE)</f>
        <v>David Patterson</v>
      </c>
      <c r="E1952">
        <f t="shared" si="91"/>
        <v>20</v>
      </c>
      <c r="F1952">
        <f t="shared" si="92"/>
        <v>1</v>
      </c>
      <c r="G1952">
        <f t="shared" si="93"/>
        <v>2024</v>
      </c>
      <c r="H1952">
        <f>VLOOKUP(Table7[[#This Row],[Customer_ID]],Table1[#All],3,FALSE)</f>
        <v>43</v>
      </c>
      <c r="I1952" t="str">
        <f>VLOOKUP(Table7[[#This Row],[Customer_ID]],Table1[#All],4,FALSE)</f>
        <v>Female</v>
      </c>
      <c r="J1952" t="str">
        <f>VLOOKUP(Table7[[#This Row],[Customer_ID]],Table1[#All],5,FALSE)</f>
        <v>New Amyport</v>
      </c>
      <c r="K1952" t="str">
        <f>VLOOKUP(Table7[[#This Row],[Customer_ID]],Table1[#All],6,FALSE)</f>
        <v>Nevada</v>
      </c>
      <c r="L1952" t="str">
        <f>VLOOKUP(Table7[[#This Row],[Customer_ID]],Table1[#All],7,FALSE)</f>
        <v>USA</v>
      </c>
      <c r="M1952" t="str">
        <f>VLOOKUP(Table7[[#This Row],[Customer_ID]],Table1[#All],8,FALSE)</f>
        <v>Gold</v>
      </c>
      <c r="N1952" t="s">
        <v>1694</v>
      </c>
      <c r="O1952" t="str">
        <f>VLOOKUP(Table7[[#This Row],[Product_ID]],Table4_2[#All],3,FALSE)</f>
        <v>Sports</v>
      </c>
      <c r="P1952" t="str">
        <f>VLOOKUP(Table7[[#This Row],[Product_ID]],Table4_2[#All],4,FALSE)</f>
        <v>Team Sports</v>
      </c>
      <c r="Q1952">
        <f>VLOOKUP(Table7[[#This Row],[Product_ID]],Table4_2[#All],5,FALSE)</f>
        <v>107.06</v>
      </c>
      <c r="R1952">
        <f>VLOOKUP(Table7[[#This Row],[Product_ID]],Table4_2[#All],6,FALSE)</f>
        <v>359</v>
      </c>
      <c r="S1952" t="s">
        <v>1757</v>
      </c>
      <c r="T1952" t="str">
        <f>VLOOKUP(Table7[[#This Row],[Store_ID]],Table5[#All],2,FALSE)</f>
        <v>Martinez, Adkins and Johnson</v>
      </c>
      <c r="U1952" t="str">
        <f>VLOOKUP(Table7[[#This Row],[Store_ID]],Table5[#All],3,FALSE)</f>
        <v>North</v>
      </c>
      <c r="V1952" t="str">
        <f>VLOOKUP(Table7[[#This Row],[Store_ID]],Table5[#All],4,FALSE)</f>
        <v>Danielmouth</v>
      </c>
      <c r="W1952" t="str">
        <f>VLOOKUP(Table7[[#This Row],[Store_ID]],Table5[#All],5,FALSE)</f>
        <v>Flagship</v>
      </c>
      <c r="X1952">
        <v>1</v>
      </c>
      <c r="Y1952">
        <v>721.74</v>
      </c>
      <c r="Z1952">
        <v>0.24</v>
      </c>
      <c r="AA1952" t="s">
        <v>1826</v>
      </c>
      <c r="AB1952">
        <v>548.52240000000006</v>
      </c>
    </row>
    <row r="1953" spans="1:28" x14ac:dyDescent="0.25">
      <c r="A1953" t="s">
        <v>3777</v>
      </c>
      <c r="B1953" s="2">
        <v>45702</v>
      </c>
      <c r="C1953" t="s">
        <v>205</v>
      </c>
      <c r="D1953" t="str">
        <f>VLOOKUP(Table7[[#This Row],[Customer_ID]],Table1[#All],2,FALSE)</f>
        <v>Katherine Dorsey</v>
      </c>
      <c r="E1953">
        <f t="shared" si="91"/>
        <v>14</v>
      </c>
      <c r="F1953">
        <f t="shared" si="92"/>
        <v>2</v>
      </c>
      <c r="G1953">
        <f t="shared" si="93"/>
        <v>2025</v>
      </c>
      <c r="H1953">
        <f>VLOOKUP(Table7[[#This Row],[Customer_ID]],Table1[#All],3,FALSE)</f>
        <v>24</v>
      </c>
      <c r="I1953" t="str">
        <f>VLOOKUP(Table7[[#This Row],[Customer_ID]],Table1[#All],4,FALSE)</f>
        <v>Male</v>
      </c>
      <c r="J1953" t="str">
        <f>VLOOKUP(Table7[[#This Row],[Customer_ID]],Table1[#All],5,FALSE)</f>
        <v>Christopherland</v>
      </c>
      <c r="K1953" t="str">
        <f>VLOOKUP(Table7[[#This Row],[Customer_ID]],Table1[#All],6,FALSE)</f>
        <v>Oklahoma</v>
      </c>
      <c r="L1953" t="str">
        <f>VLOOKUP(Table7[[#This Row],[Customer_ID]],Table1[#All],7,FALSE)</f>
        <v>USA</v>
      </c>
      <c r="M1953" t="str">
        <f>VLOOKUP(Table7[[#This Row],[Customer_ID]],Table1[#All],8,FALSE)</f>
        <v>Platinum</v>
      </c>
      <c r="N1953" t="s">
        <v>1672</v>
      </c>
      <c r="O1953" t="str">
        <f>VLOOKUP(Table7[[#This Row],[Product_ID]],Table4_2[#All],3,FALSE)</f>
        <v>Electronics</v>
      </c>
      <c r="P1953" t="str">
        <f>VLOOKUP(Table7[[#This Row],[Product_ID]],Table4_2[#All],4,FALSE)</f>
        <v>Computer</v>
      </c>
      <c r="Q1953">
        <f>VLOOKUP(Table7[[#This Row],[Product_ID]],Table4_2[#All],5,FALSE)</f>
        <v>86.42</v>
      </c>
      <c r="R1953">
        <f>VLOOKUP(Table7[[#This Row],[Product_ID]],Table4_2[#All],6,FALSE)</f>
        <v>222</v>
      </c>
      <c r="S1953" t="s">
        <v>1792</v>
      </c>
      <c r="T1953" t="str">
        <f>VLOOKUP(Table7[[#This Row],[Store_ID]],Table5[#All],2,FALSE)</f>
        <v>Aguirre-Keller</v>
      </c>
      <c r="U1953" t="str">
        <f>VLOOKUP(Table7[[#This Row],[Store_ID]],Table5[#All],3,FALSE)</f>
        <v>South</v>
      </c>
      <c r="V1953" t="str">
        <f>VLOOKUP(Table7[[#This Row],[Store_ID]],Table5[#All],4,FALSE)</f>
        <v>Lake Michael</v>
      </c>
      <c r="W1953" t="str">
        <f>VLOOKUP(Table7[[#This Row],[Store_ID]],Table5[#All],5,FALSE)</f>
        <v>Online</v>
      </c>
      <c r="X1953">
        <v>2</v>
      </c>
      <c r="Y1953">
        <v>527.91</v>
      </c>
      <c r="Z1953">
        <v>0.02</v>
      </c>
      <c r="AA1953" t="s">
        <v>1824</v>
      </c>
      <c r="AB1953">
        <v>1034.7036000000001</v>
      </c>
    </row>
    <row r="1954" spans="1:28" x14ac:dyDescent="0.25">
      <c r="A1954" t="s">
        <v>3778</v>
      </c>
      <c r="B1954" s="2">
        <v>45525</v>
      </c>
      <c r="C1954" t="s">
        <v>1005</v>
      </c>
      <c r="D1954" t="str">
        <f>VLOOKUP(Table7[[#This Row],[Customer_ID]],Table1[#All],2,FALSE)</f>
        <v>Casey Simpson</v>
      </c>
      <c r="E1954">
        <f t="shared" si="91"/>
        <v>21</v>
      </c>
      <c r="F1954">
        <f t="shared" si="92"/>
        <v>8</v>
      </c>
      <c r="G1954">
        <f t="shared" si="93"/>
        <v>2024</v>
      </c>
      <c r="H1954">
        <f>VLOOKUP(Table7[[#This Row],[Customer_ID]],Table1[#All],3,FALSE)</f>
        <v>54</v>
      </c>
      <c r="I1954" t="str">
        <f>VLOOKUP(Table7[[#This Row],[Customer_ID]],Table1[#All],4,FALSE)</f>
        <v>Male</v>
      </c>
      <c r="J1954" t="str">
        <f>VLOOKUP(Table7[[#This Row],[Customer_ID]],Table1[#All],5,FALSE)</f>
        <v>West Mathewside</v>
      </c>
      <c r="K1954" t="str">
        <f>VLOOKUP(Table7[[#This Row],[Customer_ID]],Table1[#All],6,FALSE)</f>
        <v>Mississippi</v>
      </c>
      <c r="L1954" t="str">
        <f>VLOOKUP(Table7[[#This Row],[Customer_ID]],Table1[#All],7,FALSE)</f>
        <v>USA</v>
      </c>
      <c r="M1954" t="str">
        <f>VLOOKUP(Table7[[#This Row],[Customer_ID]],Table1[#All],8,FALSE)</f>
        <v>Platinum</v>
      </c>
      <c r="N1954" t="s">
        <v>1652</v>
      </c>
      <c r="O1954" t="str">
        <f>VLOOKUP(Table7[[#This Row],[Product_ID]],Table4_2[#All],3,FALSE)</f>
        <v>Sports</v>
      </c>
      <c r="P1954" t="str">
        <f>VLOOKUP(Table7[[#This Row],[Product_ID]],Table4_2[#All],4,FALSE)</f>
        <v>Team Sports</v>
      </c>
      <c r="Q1954">
        <f>VLOOKUP(Table7[[#This Row],[Product_ID]],Table4_2[#All],5,FALSE)</f>
        <v>212.26</v>
      </c>
      <c r="R1954">
        <f>VLOOKUP(Table7[[#This Row],[Product_ID]],Table4_2[#All],6,FALSE)</f>
        <v>82</v>
      </c>
      <c r="S1954" t="s">
        <v>1797</v>
      </c>
      <c r="T1954" t="str">
        <f>VLOOKUP(Table7[[#This Row],[Store_ID]],Table5[#All],2,FALSE)</f>
        <v>Gardner, Humphrey and Contreras</v>
      </c>
      <c r="U1954" t="str">
        <f>VLOOKUP(Table7[[#This Row],[Store_ID]],Table5[#All],3,FALSE)</f>
        <v>East</v>
      </c>
      <c r="V1954" t="str">
        <f>VLOOKUP(Table7[[#This Row],[Store_ID]],Table5[#All],4,FALSE)</f>
        <v>Johnsonville</v>
      </c>
      <c r="W1954" t="str">
        <f>VLOOKUP(Table7[[#This Row],[Store_ID]],Table5[#All],5,FALSE)</f>
        <v>Flagship</v>
      </c>
      <c r="X1954">
        <v>2</v>
      </c>
      <c r="Y1954">
        <v>945.92</v>
      </c>
      <c r="Z1954">
        <v>0.19</v>
      </c>
      <c r="AA1954" t="s">
        <v>1829</v>
      </c>
      <c r="AB1954">
        <v>1532.3904</v>
      </c>
    </row>
    <row r="1955" spans="1:28" x14ac:dyDescent="0.25">
      <c r="A1955" t="s">
        <v>3779</v>
      </c>
      <c r="B1955" s="2">
        <v>45780</v>
      </c>
      <c r="C1955" t="s">
        <v>295</v>
      </c>
      <c r="D1955" t="str">
        <f>VLOOKUP(Table7[[#This Row],[Customer_ID]],Table1[#All],2,FALSE)</f>
        <v>Krystal Ford</v>
      </c>
      <c r="E1955">
        <f t="shared" si="91"/>
        <v>3</v>
      </c>
      <c r="F1955">
        <f t="shared" si="92"/>
        <v>5</v>
      </c>
      <c r="G1955">
        <f t="shared" si="93"/>
        <v>2025</v>
      </c>
      <c r="H1955">
        <f>VLOOKUP(Table7[[#This Row],[Customer_ID]],Table1[#All],3,FALSE)</f>
        <v>34</v>
      </c>
      <c r="I1955" t="str">
        <f>VLOOKUP(Table7[[#This Row],[Customer_ID]],Table1[#All],4,FALSE)</f>
        <v>Female</v>
      </c>
      <c r="J1955" t="str">
        <f>VLOOKUP(Table7[[#This Row],[Customer_ID]],Table1[#All],5,FALSE)</f>
        <v>South David</v>
      </c>
      <c r="K1955" t="str">
        <f>VLOOKUP(Table7[[#This Row],[Customer_ID]],Table1[#All],6,FALSE)</f>
        <v>Arizona</v>
      </c>
      <c r="L1955" t="str">
        <f>VLOOKUP(Table7[[#This Row],[Customer_ID]],Table1[#All],7,FALSE)</f>
        <v>USA</v>
      </c>
      <c r="M1955" t="str">
        <f>VLOOKUP(Table7[[#This Row],[Customer_ID]],Table1[#All],8,FALSE)</f>
        <v>Platinum</v>
      </c>
      <c r="N1955" t="s">
        <v>1660</v>
      </c>
      <c r="O1955" t="str">
        <f>VLOOKUP(Table7[[#This Row],[Product_ID]],Table4_2[#All],3,FALSE)</f>
        <v>Home</v>
      </c>
      <c r="P1955" t="str">
        <f>VLOOKUP(Table7[[#This Row],[Product_ID]],Table4_2[#All],4,FALSE)</f>
        <v>Decor</v>
      </c>
      <c r="Q1955">
        <f>VLOOKUP(Table7[[#This Row],[Product_ID]],Table4_2[#All],5,FALSE)</f>
        <v>461.47</v>
      </c>
      <c r="R1955">
        <f>VLOOKUP(Table7[[#This Row],[Product_ID]],Table4_2[#All],6,FALSE)</f>
        <v>190</v>
      </c>
      <c r="S1955" t="s">
        <v>1807</v>
      </c>
      <c r="T1955" t="str">
        <f>VLOOKUP(Table7[[#This Row],[Store_ID]],Table5[#All],2,FALSE)</f>
        <v>Holloway Ltd</v>
      </c>
      <c r="U1955" t="str">
        <f>VLOOKUP(Table7[[#This Row],[Store_ID]],Table5[#All],3,FALSE)</f>
        <v>North</v>
      </c>
      <c r="V1955" t="str">
        <f>VLOOKUP(Table7[[#This Row],[Store_ID]],Table5[#All],4,FALSE)</f>
        <v>Bensonhaven</v>
      </c>
      <c r="W1955" t="str">
        <f>VLOOKUP(Table7[[#This Row],[Store_ID]],Table5[#All],5,FALSE)</f>
        <v>Flagship</v>
      </c>
      <c r="X1955">
        <v>2</v>
      </c>
      <c r="Y1955">
        <v>981.35</v>
      </c>
      <c r="Z1955">
        <v>0.16</v>
      </c>
      <c r="AA1955" t="s">
        <v>1826</v>
      </c>
      <c r="AB1955">
        <v>1648.6679999999999</v>
      </c>
    </row>
    <row r="1956" spans="1:28" x14ac:dyDescent="0.25">
      <c r="A1956" t="s">
        <v>3780</v>
      </c>
      <c r="B1956" s="2">
        <v>45819</v>
      </c>
      <c r="C1956" t="s">
        <v>722</v>
      </c>
      <c r="D1956" t="str">
        <f>VLOOKUP(Table7[[#This Row],[Customer_ID]],Table1[#All],2,FALSE)</f>
        <v>Robert Harris</v>
      </c>
      <c r="E1956">
        <f t="shared" si="91"/>
        <v>11</v>
      </c>
      <c r="F1956">
        <f t="shared" si="92"/>
        <v>6</v>
      </c>
      <c r="G1956">
        <f t="shared" si="93"/>
        <v>2025</v>
      </c>
      <c r="H1956">
        <f>VLOOKUP(Table7[[#This Row],[Customer_ID]],Table1[#All],3,FALSE)</f>
        <v>50</v>
      </c>
      <c r="I1956" t="str">
        <f>VLOOKUP(Table7[[#This Row],[Customer_ID]],Table1[#All],4,FALSE)</f>
        <v>Male</v>
      </c>
      <c r="J1956" t="str">
        <f>VLOOKUP(Table7[[#This Row],[Customer_ID]],Table1[#All],5,FALSE)</f>
        <v>East jeremy</v>
      </c>
      <c r="K1956" t="str">
        <f>VLOOKUP(Table7[[#This Row],[Customer_ID]],Table1[#All],6,FALSE)</f>
        <v>Iowa</v>
      </c>
      <c r="L1956" t="str">
        <f>VLOOKUP(Table7[[#This Row],[Customer_ID]],Table1[#All],7,FALSE)</f>
        <v>USA</v>
      </c>
      <c r="M1956" t="str">
        <f>VLOOKUP(Table7[[#This Row],[Customer_ID]],Table1[#All],8,FALSE)</f>
        <v>Platinum</v>
      </c>
      <c r="N1956" t="s">
        <v>1666</v>
      </c>
      <c r="O1956" t="str">
        <f>VLOOKUP(Table7[[#This Row],[Product_ID]],Table4_2[#All],3,FALSE)</f>
        <v>Beauty</v>
      </c>
      <c r="P1956" t="str">
        <f>VLOOKUP(Table7[[#This Row],[Product_ID]],Table4_2[#All],4,FALSE)</f>
        <v>Haircare</v>
      </c>
      <c r="Q1956">
        <f>VLOOKUP(Table7[[#This Row],[Product_ID]],Table4_2[#All],5,FALSE)</f>
        <v>17.309999999999999</v>
      </c>
      <c r="R1956">
        <f>VLOOKUP(Table7[[#This Row],[Product_ID]],Table4_2[#All],6,FALSE)</f>
        <v>399</v>
      </c>
      <c r="S1956" t="s">
        <v>1766</v>
      </c>
      <c r="T1956" t="str">
        <f>VLOOKUP(Table7[[#This Row],[Store_ID]],Table5[#All],2,FALSE)</f>
        <v>Johnson-Wright</v>
      </c>
      <c r="U1956" t="str">
        <f>VLOOKUP(Table7[[#This Row],[Store_ID]],Table5[#All],3,FALSE)</f>
        <v>North</v>
      </c>
      <c r="V1956" t="str">
        <f>VLOOKUP(Table7[[#This Row],[Store_ID]],Table5[#All],4,FALSE)</f>
        <v>Hoodberg</v>
      </c>
      <c r="W1956" t="str">
        <f>VLOOKUP(Table7[[#This Row],[Store_ID]],Table5[#All],5,FALSE)</f>
        <v>Outlet</v>
      </c>
      <c r="X1956">
        <v>1</v>
      </c>
      <c r="Y1956">
        <v>913.99</v>
      </c>
      <c r="Z1956">
        <v>0.14000000000000001</v>
      </c>
      <c r="AA1956" t="s">
        <v>1824</v>
      </c>
      <c r="AB1956">
        <v>786.03139999999996</v>
      </c>
    </row>
    <row r="1957" spans="1:28" x14ac:dyDescent="0.25">
      <c r="A1957" t="s">
        <v>3781</v>
      </c>
      <c r="B1957" s="2">
        <v>45863</v>
      </c>
      <c r="C1957" t="s">
        <v>55</v>
      </c>
      <c r="D1957" t="str">
        <f>VLOOKUP(Table7[[#This Row],[Customer_ID]],Table1[#All],2,FALSE)</f>
        <v>Brian Lopez</v>
      </c>
      <c r="E1957">
        <f t="shared" si="91"/>
        <v>25</v>
      </c>
      <c r="F1957">
        <f t="shared" si="92"/>
        <v>7</v>
      </c>
      <c r="G1957">
        <f t="shared" si="93"/>
        <v>2025</v>
      </c>
      <c r="H1957">
        <f>VLOOKUP(Table7[[#This Row],[Customer_ID]],Table1[#All],3,FALSE)</f>
        <v>28</v>
      </c>
      <c r="I1957" t="str">
        <f>VLOOKUP(Table7[[#This Row],[Customer_ID]],Table1[#All],4,FALSE)</f>
        <v>Female</v>
      </c>
      <c r="J1957" t="str">
        <f>VLOOKUP(Table7[[#This Row],[Customer_ID]],Table1[#All],5,FALSE)</f>
        <v>East Krista</v>
      </c>
      <c r="K1957" t="str">
        <f>VLOOKUP(Table7[[#This Row],[Customer_ID]],Table1[#All],6,FALSE)</f>
        <v>New York</v>
      </c>
      <c r="L1957" t="str">
        <f>VLOOKUP(Table7[[#This Row],[Customer_ID]],Table1[#All],7,FALSE)</f>
        <v>USA</v>
      </c>
      <c r="M1957" t="str">
        <f>VLOOKUP(Table7[[#This Row],[Customer_ID]],Table1[#All],8,FALSE)</f>
        <v>Gold</v>
      </c>
      <c r="N1957" t="s">
        <v>1680</v>
      </c>
      <c r="O1957" t="str">
        <f>VLOOKUP(Table7[[#This Row],[Product_ID]],Table4_2[#All],3,FALSE)</f>
        <v>Beauty</v>
      </c>
      <c r="P1957" t="str">
        <f>VLOOKUP(Table7[[#This Row],[Product_ID]],Table4_2[#All],4,FALSE)</f>
        <v>Haircare</v>
      </c>
      <c r="Q1957">
        <f>VLOOKUP(Table7[[#This Row],[Product_ID]],Table4_2[#All],5,FALSE)</f>
        <v>340.39</v>
      </c>
      <c r="R1957">
        <f>VLOOKUP(Table7[[#This Row],[Product_ID]],Table4_2[#All],6,FALSE)</f>
        <v>177</v>
      </c>
      <c r="S1957" t="s">
        <v>1782</v>
      </c>
      <c r="T1957" t="str">
        <f>VLOOKUP(Table7[[#This Row],[Store_ID]],Table5[#All],2,FALSE)</f>
        <v>Bean, Jones and Park</v>
      </c>
      <c r="U1957" t="str">
        <f>VLOOKUP(Table7[[#This Row],[Store_ID]],Table5[#All],3,FALSE)</f>
        <v>West</v>
      </c>
      <c r="V1957" t="str">
        <f>VLOOKUP(Table7[[#This Row],[Store_ID]],Table5[#All],4,FALSE)</f>
        <v>Thompsonborough</v>
      </c>
      <c r="W1957" t="str">
        <f>VLOOKUP(Table7[[#This Row],[Store_ID]],Table5[#All],5,FALSE)</f>
        <v>Online</v>
      </c>
      <c r="X1957">
        <v>4</v>
      </c>
      <c r="Y1957">
        <v>270.69</v>
      </c>
      <c r="Z1957">
        <v>0.18</v>
      </c>
      <c r="AA1957" t="s">
        <v>1826</v>
      </c>
      <c r="AB1957">
        <v>887.86320000000001</v>
      </c>
    </row>
    <row r="1958" spans="1:28" x14ac:dyDescent="0.25">
      <c r="A1958" t="s">
        <v>3782</v>
      </c>
      <c r="B1958" s="2">
        <v>45687</v>
      </c>
      <c r="C1958" t="s">
        <v>538</v>
      </c>
      <c r="D1958" t="str">
        <f>VLOOKUP(Table7[[#This Row],[Customer_ID]],Table1[#All],2,FALSE)</f>
        <v>Cynthia Morris</v>
      </c>
      <c r="E1958">
        <f t="shared" si="91"/>
        <v>30</v>
      </c>
      <c r="F1958">
        <f t="shared" si="92"/>
        <v>1</v>
      </c>
      <c r="G1958">
        <f t="shared" si="93"/>
        <v>2025</v>
      </c>
      <c r="H1958">
        <f>VLOOKUP(Table7[[#This Row],[Customer_ID]],Table1[#All],3,FALSE)</f>
        <v>18</v>
      </c>
      <c r="I1958" t="str">
        <f>VLOOKUP(Table7[[#This Row],[Customer_ID]],Table1[#All],4,FALSE)</f>
        <v>Female</v>
      </c>
      <c r="J1958" t="str">
        <f>VLOOKUP(Table7[[#This Row],[Customer_ID]],Table1[#All],5,FALSE)</f>
        <v>Hessmouth</v>
      </c>
      <c r="K1958" t="str">
        <f>VLOOKUP(Table7[[#This Row],[Customer_ID]],Table1[#All],6,FALSE)</f>
        <v>Arizona</v>
      </c>
      <c r="L1958" t="str">
        <f>VLOOKUP(Table7[[#This Row],[Customer_ID]],Table1[#All],7,FALSE)</f>
        <v>USA</v>
      </c>
      <c r="M1958" t="str">
        <f>VLOOKUP(Table7[[#This Row],[Customer_ID]],Table1[#All],8,FALSE)</f>
        <v>Silver</v>
      </c>
      <c r="N1958" t="s">
        <v>1702</v>
      </c>
      <c r="O1958" t="str">
        <f>VLOOKUP(Table7[[#This Row],[Product_ID]],Table4_2[#All],3,FALSE)</f>
        <v>Electronics</v>
      </c>
      <c r="P1958" t="str">
        <f>VLOOKUP(Table7[[#This Row],[Product_ID]],Table4_2[#All],4,FALSE)</f>
        <v>Appliances</v>
      </c>
      <c r="Q1958">
        <f>VLOOKUP(Table7[[#This Row],[Product_ID]],Table4_2[#All],5,FALSE)</f>
        <v>480.9</v>
      </c>
      <c r="R1958">
        <f>VLOOKUP(Table7[[#This Row],[Product_ID]],Table4_2[#All],6,FALSE)</f>
        <v>104</v>
      </c>
      <c r="S1958" t="s">
        <v>1776</v>
      </c>
      <c r="T1958" t="str">
        <f>VLOOKUP(Table7[[#This Row],[Store_ID]],Table5[#All],2,FALSE)</f>
        <v>Benson-Elliott</v>
      </c>
      <c r="U1958" t="str">
        <f>VLOOKUP(Table7[[#This Row],[Store_ID]],Table5[#All],3,FALSE)</f>
        <v>East</v>
      </c>
      <c r="V1958" t="str">
        <f>VLOOKUP(Table7[[#This Row],[Store_ID]],Table5[#All],4,FALSE)</f>
        <v>Port Josephberg</v>
      </c>
      <c r="W1958" t="str">
        <f>VLOOKUP(Table7[[#This Row],[Store_ID]],Table5[#All],5,FALSE)</f>
        <v>Online</v>
      </c>
      <c r="X1958">
        <v>3</v>
      </c>
      <c r="Y1958">
        <v>998.58</v>
      </c>
      <c r="Z1958">
        <v>0.02</v>
      </c>
      <c r="AA1958" t="s">
        <v>1824</v>
      </c>
      <c r="AB1958">
        <v>2935.8252000000002</v>
      </c>
    </row>
    <row r="1959" spans="1:28" x14ac:dyDescent="0.25">
      <c r="A1959" t="s">
        <v>3783</v>
      </c>
      <c r="B1959" s="2">
        <v>45806</v>
      </c>
      <c r="C1959" t="s">
        <v>1408</v>
      </c>
      <c r="D1959" t="str">
        <f>VLOOKUP(Table7[[#This Row],[Customer_ID]],Table1[#All],2,FALSE)</f>
        <v>Julie Powell</v>
      </c>
      <c r="E1959">
        <f t="shared" si="91"/>
        <v>29</v>
      </c>
      <c r="F1959">
        <f t="shared" si="92"/>
        <v>5</v>
      </c>
      <c r="G1959">
        <f t="shared" si="93"/>
        <v>2025</v>
      </c>
      <c r="H1959">
        <f>VLOOKUP(Table7[[#This Row],[Customer_ID]],Table1[#All],3,FALSE)</f>
        <v>59</v>
      </c>
      <c r="I1959" t="str">
        <f>VLOOKUP(Table7[[#This Row],[Customer_ID]],Table1[#All],4,FALSE)</f>
        <v>Female</v>
      </c>
      <c r="J1959" t="str">
        <f>VLOOKUP(Table7[[#This Row],[Customer_ID]],Table1[#All],5,FALSE)</f>
        <v>South Barbara</v>
      </c>
      <c r="K1959" t="str">
        <f>VLOOKUP(Table7[[#This Row],[Customer_ID]],Table1[#All],6,FALSE)</f>
        <v>Arkansas</v>
      </c>
      <c r="L1959" t="str">
        <f>VLOOKUP(Table7[[#This Row],[Customer_ID]],Table1[#All],7,FALSE)</f>
        <v>USA</v>
      </c>
      <c r="M1959" t="str">
        <f>VLOOKUP(Table7[[#This Row],[Customer_ID]],Table1[#All],8,FALSE)</f>
        <v>Gold</v>
      </c>
      <c r="N1959" t="s">
        <v>1622</v>
      </c>
      <c r="O1959" t="str">
        <f>VLOOKUP(Table7[[#This Row],[Product_ID]],Table4_2[#All],3,FALSE)</f>
        <v>Clothing</v>
      </c>
      <c r="P1959" t="str">
        <f>VLOOKUP(Table7[[#This Row],[Product_ID]],Table4_2[#All],4,FALSE)</f>
        <v>Footwear</v>
      </c>
      <c r="Q1959">
        <f>VLOOKUP(Table7[[#This Row],[Product_ID]],Table4_2[#All],5,FALSE)</f>
        <v>353.47</v>
      </c>
      <c r="R1959">
        <f>VLOOKUP(Table7[[#This Row],[Product_ID]],Table4_2[#All],6,FALSE)</f>
        <v>214</v>
      </c>
      <c r="S1959" t="s">
        <v>1786</v>
      </c>
      <c r="T1959" t="str">
        <f>VLOOKUP(Table7[[#This Row],[Store_ID]],Table5[#All],2,FALSE)</f>
        <v>Moore, Padilla and Butler</v>
      </c>
      <c r="U1959" t="str">
        <f>VLOOKUP(Table7[[#This Row],[Store_ID]],Table5[#All],3,FALSE)</f>
        <v>South</v>
      </c>
      <c r="V1959" t="str">
        <f>VLOOKUP(Table7[[#This Row],[Store_ID]],Table5[#All],4,FALSE)</f>
        <v>East Johnstad</v>
      </c>
      <c r="W1959" t="str">
        <f>VLOOKUP(Table7[[#This Row],[Store_ID]],Table5[#All],5,FALSE)</f>
        <v>Flagship</v>
      </c>
      <c r="X1959">
        <v>3</v>
      </c>
      <c r="Y1959">
        <v>765.12</v>
      </c>
      <c r="Z1959">
        <v>0.18</v>
      </c>
      <c r="AA1959" t="s">
        <v>1824</v>
      </c>
      <c r="AB1959">
        <v>1882.1952000000001</v>
      </c>
    </row>
    <row r="1960" spans="1:28" x14ac:dyDescent="0.25">
      <c r="A1960" t="s">
        <v>3784</v>
      </c>
      <c r="B1960" s="2">
        <v>45216</v>
      </c>
      <c r="C1960" t="s">
        <v>264</v>
      </c>
      <c r="D1960" t="str">
        <f>VLOOKUP(Table7[[#This Row],[Customer_ID]],Table1[#All],2,FALSE)</f>
        <v>Tonya Burch</v>
      </c>
      <c r="E1960">
        <f t="shared" si="91"/>
        <v>17</v>
      </c>
      <c r="F1960">
        <f t="shared" si="92"/>
        <v>10</v>
      </c>
      <c r="G1960">
        <f t="shared" si="93"/>
        <v>2023</v>
      </c>
      <c r="H1960">
        <f>VLOOKUP(Table7[[#This Row],[Customer_ID]],Table1[#All],3,FALSE)</f>
        <v>39</v>
      </c>
      <c r="I1960" t="str">
        <f>VLOOKUP(Table7[[#This Row],[Customer_ID]],Table1[#All],4,FALSE)</f>
        <v>Female</v>
      </c>
      <c r="J1960" t="str">
        <f>VLOOKUP(Table7[[#This Row],[Customer_ID]],Table1[#All],5,FALSE)</f>
        <v>Olsonhaven</v>
      </c>
      <c r="K1960" t="str">
        <f>VLOOKUP(Table7[[#This Row],[Customer_ID]],Table1[#All],6,FALSE)</f>
        <v>Iowa</v>
      </c>
      <c r="L1960" t="str">
        <f>VLOOKUP(Table7[[#This Row],[Customer_ID]],Table1[#All],7,FALSE)</f>
        <v>USA</v>
      </c>
      <c r="M1960" t="str">
        <f>VLOOKUP(Table7[[#This Row],[Customer_ID]],Table1[#All],8,FALSE)</f>
        <v>Gold</v>
      </c>
      <c r="N1960" t="s">
        <v>1676</v>
      </c>
      <c r="O1960" t="str">
        <f>VLOOKUP(Table7[[#This Row],[Product_ID]],Table4_2[#All],3,FALSE)</f>
        <v>Beauty</v>
      </c>
      <c r="P1960" t="str">
        <f>VLOOKUP(Table7[[#This Row],[Product_ID]],Table4_2[#All],4,FALSE)</f>
        <v>Makeup</v>
      </c>
      <c r="Q1960">
        <f>VLOOKUP(Table7[[#This Row],[Product_ID]],Table4_2[#All],5,FALSE)</f>
        <v>299.11</v>
      </c>
      <c r="R1960">
        <f>VLOOKUP(Table7[[#This Row],[Product_ID]],Table4_2[#All],6,FALSE)</f>
        <v>118</v>
      </c>
      <c r="S1960" t="s">
        <v>1813</v>
      </c>
      <c r="T1960" t="str">
        <f>VLOOKUP(Table7[[#This Row],[Store_ID]],Table5[#All],2,FALSE)</f>
        <v>Mann-Austin</v>
      </c>
      <c r="U1960" t="str">
        <f>VLOOKUP(Table7[[#This Row],[Store_ID]],Table5[#All],3,FALSE)</f>
        <v>East</v>
      </c>
      <c r="V1960" t="str">
        <f>VLOOKUP(Table7[[#This Row],[Store_ID]],Table5[#All],4,FALSE)</f>
        <v>Vasquezborough</v>
      </c>
      <c r="W1960" t="str">
        <f>VLOOKUP(Table7[[#This Row],[Store_ID]],Table5[#All],5,FALSE)</f>
        <v>Online</v>
      </c>
      <c r="X1960">
        <v>3</v>
      </c>
      <c r="Y1960">
        <v>449.99</v>
      </c>
      <c r="Z1960">
        <v>0.17</v>
      </c>
      <c r="AA1960" t="s">
        <v>1829</v>
      </c>
      <c r="AB1960">
        <v>1120.4751000000001</v>
      </c>
    </row>
    <row r="1961" spans="1:28" x14ac:dyDescent="0.25">
      <c r="A1961" t="s">
        <v>3785</v>
      </c>
      <c r="B1961" s="2">
        <v>45639</v>
      </c>
      <c r="C1961" t="s">
        <v>806</v>
      </c>
      <c r="D1961" t="str">
        <f>VLOOKUP(Table7[[#This Row],[Customer_ID]],Table1[#All],2,FALSE)</f>
        <v>John Mccoy</v>
      </c>
      <c r="E1961">
        <f t="shared" si="91"/>
        <v>13</v>
      </c>
      <c r="F1961">
        <f t="shared" si="92"/>
        <v>12</v>
      </c>
      <c r="G1961">
        <f t="shared" si="93"/>
        <v>2024</v>
      </c>
      <c r="H1961">
        <f>VLOOKUP(Table7[[#This Row],[Customer_ID]],Table1[#All],3,FALSE)</f>
        <v>26</v>
      </c>
      <c r="I1961" t="str">
        <f>VLOOKUP(Table7[[#This Row],[Customer_ID]],Table1[#All],4,FALSE)</f>
        <v>Male</v>
      </c>
      <c r="J1961" t="str">
        <f>VLOOKUP(Table7[[#This Row],[Customer_ID]],Table1[#All],5,FALSE)</f>
        <v>Robinborough</v>
      </c>
      <c r="K1961" t="str">
        <f>VLOOKUP(Table7[[#This Row],[Customer_ID]],Table1[#All],6,FALSE)</f>
        <v>South Dakota</v>
      </c>
      <c r="L1961" t="str">
        <f>VLOOKUP(Table7[[#This Row],[Customer_ID]],Table1[#All],7,FALSE)</f>
        <v>USA</v>
      </c>
      <c r="M1961" t="str">
        <f>VLOOKUP(Table7[[#This Row],[Customer_ID]],Table1[#All],8,FALSE)</f>
        <v>Silver</v>
      </c>
      <c r="N1961" t="s">
        <v>1634</v>
      </c>
      <c r="O1961" t="str">
        <f>VLOOKUP(Table7[[#This Row],[Product_ID]],Table4_2[#All],3,FALSE)</f>
        <v>Electronics</v>
      </c>
      <c r="P1961" t="str">
        <f>VLOOKUP(Table7[[#This Row],[Product_ID]],Table4_2[#All],4,FALSE)</f>
        <v>Computer</v>
      </c>
      <c r="Q1961">
        <f>VLOOKUP(Table7[[#This Row],[Product_ID]],Table4_2[#All],5,FALSE)</f>
        <v>253.33</v>
      </c>
      <c r="R1961">
        <f>VLOOKUP(Table7[[#This Row],[Product_ID]],Table4_2[#All],6,FALSE)</f>
        <v>266</v>
      </c>
      <c r="S1961" t="s">
        <v>1792</v>
      </c>
      <c r="T1961" t="str">
        <f>VLOOKUP(Table7[[#This Row],[Store_ID]],Table5[#All],2,FALSE)</f>
        <v>Aguirre-Keller</v>
      </c>
      <c r="U1961" t="str">
        <f>VLOOKUP(Table7[[#This Row],[Store_ID]],Table5[#All],3,FALSE)</f>
        <v>South</v>
      </c>
      <c r="V1961" t="str">
        <f>VLOOKUP(Table7[[#This Row],[Store_ID]],Table5[#All],4,FALSE)</f>
        <v>Lake Michael</v>
      </c>
      <c r="W1961" t="str">
        <f>VLOOKUP(Table7[[#This Row],[Store_ID]],Table5[#All],5,FALSE)</f>
        <v>Online</v>
      </c>
      <c r="X1961">
        <v>2</v>
      </c>
      <c r="Y1961">
        <v>249.02</v>
      </c>
      <c r="Z1961">
        <v>0.01</v>
      </c>
      <c r="AA1961" t="s">
        <v>1829</v>
      </c>
      <c r="AB1961">
        <v>493.05959999999999</v>
      </c>
    </row>
    <row r="1962" spans="1:28" x14ac:dyDescent="0.25">
      <c r="A1962" t="s">
        <v>3786</v>
      </c>
      <c r="B1962" s="2">
        <v>45454</v>
      </c>
      <c r="C1962" t="s">
        <v>467</v>
      </c>
      <c r="D1962" t="str">
        <f>VLOOKUP(Table7[[#This Row],[Customer_ID]],Table1[#All],2,FALSE)</f>
        <v>Rick Dominguez</v>
      </c>
      <c r="E1962">
        <f t="shared" si="91"/>
        <v>11</v>
      </c>
      <c r="F1962">
        <f t="shared" si="92"/>
        <v>6</v>
      </c>
      <c r="G1962">
        <f t="shared" si="93"/>
        <v>2024</v>
      </c>
      <c r="H1962">
        <f>VLOOKUP(Table7[[#This Row],[Customer_ID]],Table1[#All],3,FALSE)</f>
        <v>55</v>
      </c>
      <c r="I1962" t="str">
        <f>VLOOKUP(Table7[[#This Row],[Customer_ID]],Table1[#All],4,FALSE)</f>
        <v>Female</v>
      </c>
      <c r="J1962" t="str">
        <f>VLOOKUP(Table7[[#This Row],[Customer_ID]],Table1[#All],5,FALSE)</f>
        <v>North Johnbury</v>
      </c>
      <c r="K1962" t="str">
        <f>VLOOKUP(Table7[[#This Row],[Customer_ID]],Table1[#All],6,FALSE)</f>
        <v>Ohio</v>
      </c>
      <c r="L1962" t="str">
        <f>VLOOKUP(Table7[[#This Row],[Customer_ID]],Table1[#All],7,FALSE)</f>
        <v>USA</v>
      </c>
      <c r="M1962" t="str">
        <f>VLOOKUP(Table7[[#This Row],[Customer_ID]],Table1[#All],8,FALSE)</f>
        <v>Platinum</v>
      </c>
      <c r="N1962" t="s">
        <v>1662</v>
      </c>
      <c r="O1962" t="str">
        <f>VLOOKUP(Table7[[#This Row],[Product_ID]],Table4_2[#All],3,FALSE)</f>
        <v>Sports</v>
      </c>
      <c r="P1962" t="str">
        <f>VLOOKUP(Table7[[#This Row],[Product_ID]],Table4_2[#All],4,FALSE)</f>
        <v>Fitness</v>
      </c>
      <c r="Q1962">
        <f>VLOOKUP(Table7[[#This Row],[Product_ID]],Table4_2[#All],5,FALSE)</f>
        <v>30.62</v>
      </c>
      <c r="R1962">
        <f>VLOOKUP(Table7[[#This Row],[Product_ID]],Table4_2[#All],6,FALSE)</f>
        <v>138</v>
      </c>
      <c r="S1962" t="s">
        <v>1813</v>
      </c>
      <c r="T1962" t="str">
        <f>VLOOKUP(Table7[[#This Row],[Store_ID]],Table5[#All],2,FALSE)</f>
        <v>Mann-Austin</v>
      </c>
      <c r="U1962" t="str">
        <f>VLOOKUP(Table7[[#This Row],[Store_ID]],Table5[#All],3,FALSE)</f>
        <v>East</v>
      </c>
      <c r="V1962" t="str">
        <f>VLOOKUP(Table7[[#This Row],[Store_ID]],Table5[#All],4,FALSE)</f>
        <v>Vasquezborough</v>
      </c>
      <c r="W1962" t="str">
        <f>VLOOKUP(Table7[[#This Row],[Store_ID]],Table5[#All],5,FALSE)</f>
        <v>Online</v>
      </c>
      <c r="X1962">
        <v>3</v>
      </c>
      <c r="Y1962">
        <v>223.64</v>
      </c>
      <c r="Z1962">
        <v>0.05</v>
      </c>
      <c r="AA1962" t="s">
        <v>1824</v>
      </c>
      <c r="AB1962">
        <v>637.37399999999991</v>
      </c>
    </row>
    <row r="1963" spans="1:28" x14ac:dyDescent="0.25">
      <c r="A1963" t="s">
        <v>3787</v>
      </c>
      <c r="B1963" s="2">
        <v>45934</v>
      </c>
      <c r="C1963" t="s">
        <v>375</v>
      </c>
      <c r="D1963" t="str">
        <f>VLOOKUP(Table7[[#This Row],[Customer_ID]],Table1[#All],2,FALSE)</f>
        <v>Howard Summers</v>
      </c>
      <c r="E1963">
        <f t="shared" si="91"/>
        <v>4</v>
      </c>
      <c r="F1963">
        <f t="shared" si="92"/>
        <v>10</v>
      </c>
      <c r="G1963">
        <f t="shared" si="93"/>
        <v>2025</v>
      </c>
      <c r="H1963">
        <f>VLOOKUP(Table7[[#This Row],[Customer_ID]],Table1[#All],3,FALSE)</f>
        <v>53</v>
      </c>
      <c r="I1963" t="str">
        <f>VLOOKUP(Table7[[#This Row],[Customer_ID]],Table1[#All],4,FALSE)</f>
        <v>Female</v>
      </c>
      <c r="J1963" t="str">
        <f>VLOOKUP(Table7[[#This Row],[Customer_ID]],Table1[#All],5,FALSE)</f>
        <v>East Linda</v>
      </c>
      <c r="K1963" t="str">
        <f>VLOOKUP(Table7[[#This Row],[Customer_ID]],Table1[#All],6,FALSE)</f>
        <v>Rhode Island</v>
      </c>
      <c r="L1963" t="str">
        <f>VLOOKUP(Table7[[#This Row],[Customer_ID]],Table1[#All],7,FALSE)</f>
        <v>USA</v>
      </c>
      <c r="M1963" t="str">
        <f>VLOOKUP(Table7[[#This Row],[Customer_ID]],Table1[#All],8,FALSE)</f>
        <v>Bronze</v>
      </c>
      <c r="N1963" t="s">
        <v>1596</v>
      </c>
      <c r="O1963" t="str">
        <f>VLOOKUP(Table7[[#This Row],[Product_ID]],Table4_2[#All],3,FALSE)</f>
        <v>Sports</v>
      </c>
      <c r="P1963" t="str">
        <f>VLOOKUP(Table7[[#This Row],[Product_ID]],Table4_2[#All],4,FALSE)</f>
        <v>Outdoor</v>
      </c>
      <c r="Q1963">
        <f>VLOOKUP(Table7[[#This Row],[Product_ID]],Table4_2[#All],5,FALSE)</f>
        <v>166.06</v>
      </c>
      <c r="R1963">
        <f>VLOOKUP(Table7[[#This Row],[Product_ID]],Table4_2[#All],6,FALSE)</f>
        <v>340</v>
      </c>
      <c r="S1963" t="s">
        <v>1769</v>
      </c>
      <c r="T1963" t="str">
        <f>VLOOKUP(Table7[[#This Row],[Store_ID]],Table5[#All],2,FALSE)</f>
        <v>Alexander Group</v>
      </c>
      <c r="U1963" t="str">
        <f>VLOOKUP(Table7[[#This Row],[Store_ID]],Table5[#All],3,FALSE)</f>
        <v>South</v>
      </c>
      <c r="V1963" t="str">
        <f>VLOOKUP(Table7[[#This Row],[Store_ID]],Table5[#All],4,FALSE)</f>
        <v>Port Sharon</v>
      </c>
      <c r="W1963" t="str">
        <f>VLOOKUP(Table7[[#This Row],[Store_ID]],Table5[#All],5,FALSE)</f>
        <v>Online</v>
      </c>
      <c r="X1963">
        <v>2</v>
      </c>
      <c r="Y1963">
        <v>92.94</v>
      </c>
      <c r="Z1963">
        <v>0.12</v>
      </c>
      <c r="AA1963" t="s">
        <v>1824</v>
      </c>
      <c r="AB1963">
        <v>163.5744</v>
      </c>
    </row>
    <row r="1964" spans="1:28" x14ac:dyDescent="0.25">
      <c r="A1964" t="s">
        <v>3788</v>
      </c>
      <c r="B1964" s="2">
        <v>45401</v>
      </c>
      <c r="C1964" t="s">
        <v>1130</v>
      </c>
      <c r="D1964" t="str">
        <f>VLOOKUP(Table7[[#This Row],[Customer_ID]],Table1[#All],2,FALSE)</f>
        <v>Natalie Johnson</v>
      </c>
      <c r="E1964">
        <f t="shared" si="91"/>
        <v>19</v>
      </c>
      <c r="F1964">
        <f t="shared" si="92"/>
        <v>4</v>
      </c>
      <c r="G1964">
        <f t="shared" si="93"/>
        <v>2024</v>
      </c>
      <c r="H1964">
        <f>VLOOKUP(Table7[[#This Row],[Customer_ID]],Table1[#All],3,FALSE)</f>
        <v>64</v>
      </c>
      <c r="I1964" t="str">
        <f>VLOOKUP(Table7[[#This Row],[Customer_ID]],Table1[#All],4,FALSE)</f>
        <v>Male</v>
      </c>
      <c r="J1964" t="str">
        <f>VLOOKUP(Table7[[#This Row],[Customer_ID]],Table1[#All],5,FALSE)</f>
        <v>New Jessechester</v>
      </c>
      <c r="K1964" t="str">
        <f>VLOOKUP(Table7[[#This Row],[Customer_ID]],Table1[#All],6,FALSE)</f>
        <v>Indiana</v>
      </c>
      <c r="L1964" t="str">
        <f>VLOOKUP(Table7[[#This Row],[Customer_ID]],Table1[#All],7,FALSE)</f>
        <v>USA</v>
      </c>
      <c r="M1964" t="str">
        <f>VLOOKUP(Table7[[#This Row],[Customer_ID]],Table1[#All],8,FALSE)</f>
        <v>Platinum</v>
      </c>
      <c r="N1964" t="s">
        <v>1580</v>
      </c>
      <c r="O1964" t="str">
        <f>VLOOKUP(Table7[[#This Row],[Product_ID]],Table4_2[#All],3,FALSE)</f>
        <v>Beauty</v>
      </c>
      <c r="P1964" t="str">
        <f>VLOOKUP(Table7[[#This Row],[Product_ID]],Table4_2[#All],4,FALSE)</f>
        <v>Grooming</v>
      </c>
      <c r="Q1964">
        <f>VLOOKUP(Table7[[#This Row],[Product_ID]],Table4_2[#All],5,FALSE)</f>
        <v>337.42</v>
      </c>
      <c r="R1964">
        <f>VLOOKUP(Table7[[#This Row],[Product_ID]],Table4_2[#All],6,FALSE)</f>
        <v>256</v>
      </c>
      <c r="S1964" t="s">
        <v>1761</v>
      </c>
      <c r="T1964" t="str">
        <f>VLOOKUP(Table7[[#This Row],[Store_ID]],Table5[#All],2,FALSE)</f>
        <v>Black-Horn</v>
      </c>
      <c r="U1964" t="str">
        <f>VLOOKUP(Table7[[#This Row],[Store_ID]],Table5[#All],3,FALSE)</f>
        <v>South</v>
      </c>
      <c r="V1964" t="str">
        <f>VLOOKUP(Table7[[#This Row],[Store_ID]],Table5[#All],4,FALSE)</f>
        <v>North Nancyview</v>
      </c>
      <c r="W1964" t="str">
        <f>VLOOKUP(Table7[[#This Row],[Store_ID]],Table5[#All],5,FALSE)</f>
        <v>Outlet</v>
      </c>
      <c r="X1964">
        <v>4</v>
      </c>
      <c r="Y1964">
        <v>268.3</v>
      </c>
      <c r="Z1964">
        <v>0.02</v>
      </c>
      <c r="AA1964" t="s">
        <v>1829</v>
      </c>
      <c r="AB1964">
        <v>1051.7360000000001</v>
      </c>
    </row>
    <row r="1965" spans="1:28" x14ac:dyDescent="0.25">
      <c r="A1965" t="s">
        <v>3789</v>
      </c>
      <c r="B1965" s="2">
        <v>45770</v>
      </c>
      <c r="C1965" t="s">
        <v>1368</v>
      </c>
      <c r="D1965" t="str">
        <f>VLOOKUP(Table7[[#This Row],[Customer_ID]],Table1[#All],2,FALSE)</f>
        <v>Kelli Smith</v>
      </c>
      <c r="E1965">
        <f t="shared" si="91"/>
        <v>23</v>
      </c>
      <c r="F1965">
        <f t="shared" si="92"/>
        <v>4</v>
      </c>
      <c r="G1965">
        <f t="shared" si="93"/>
        <v>2025</v>
      </c>
      <c r="H1965">
        <f>VLOOKUP(Table7[[#This Row],[Customer_ID]],Table1[#All],3,FALSE)</f>
        <v>42</v>
      </c>
      <c r="I1965" t="str">
        <f>VLOOKUP(Table7[[#This Row],[Customer_ID]],Table1[#All],4,FALSE)</f>
        <v>Female</v>
      </c>
      <c r="J1965" t="str">
        <f>VLOOKUP(Table7[[#This Row],[Customer_ID]],Table1[#All],5,FALSE)</f>
        <v>North Maryfort</v>
      </c>
      <c r="K1965" t="str">
        <f>VLOOKUP(Table7[[#This Row],[Customer_ID]],Table1[#All],6,FALSE)</f>
        <v>Oregon</v>
      </c>
      <c r="L1965" t="str">
        <f>VLOOKUP(Table7[[#This Row],[Customer_ID]],Table1[#All],7,FALSE)</f>
        <v>USA</v>
      </c>
      <c r="M1965" t="str">
        <f>VLOOKUP(Table7[[#This Row],[Customer_ID]],Table1[#All],8,FALSE)</f>
        <v>Bronze</v>
      </c>
      <c r="N1965" t="s">
        <v>1666</v>
      </c>
      <c r="O1965" t="str">
        <f>VLOOKUP(Table7[[#This Row],[Product_ID]],Table4_2[#All],3,FALSE)</f>
        <v>Beauty</v>
      </c>
      <c r="P1965" t="str">
        <f>VLOOKUP(Table7[[#This Row],[Product_ID]],Table4_2[#All],4,FALSE)</f>
        <v>Haircare</v>
      </c>
      <c r="Q1965">
        <f>VLOOKUP(Table7[[#This Row],[Product_ID]],Table4_2[#All],5,FALSE)</f>
        <v>17.309999999999999</v>
      </c>
      <c r="R1965">
        <f>VLOOKUP(Table7[[#This Row],[Product_ID]],Table4_2[#All],6,FALSE)</f>
        <v>399</v>
      </c>
      <c r="S1965" t="s">
        <v>1813</v>
      </c>
      <c r="T1965" t="str">
        <f>VLOOKUP(Table7[[#This Row],[Store_ID]],Table5[#All],2,FALSE)</f>
        <v>Mann-Austin</v>
      </c>
      <c r="U1965" t="str">
        <f>VLOOKUP(Table7[[#This Row],[Store_ID]],Table5[#All],3,FALSE)</f>
        <v>East</v>
      </c>
      <c r="V1965" t="str">
        <f>VLOOKUP(Table7[[#This Row],[Store_ID]],Table5[#All],4,FALSE)</f>
        <v>Vasquezborough</v>
      </c>
      <c r="W1965" t="str">
        <f>VLOOKUP(Table7[[#This Row],[Store_ID]],Table5[#All],5,FALSE)</f>
        <v>Online</v>
      </c>
      <c r="X1965">
        <v>4</v>
      </c>
      <c r="Y1965">
        <v>835.61</v>
      </c>
      <c r="Z1965">
        <v>0.03</v>
      </c>
      <c r="AA1965" t="s">
        <v>1824</v>
      </c>
      <c r="AB1965">
        <v>3242.1668</v>
      </c>
    </row>
    <row r="1966" spans="1:28" x14ac:dyDescent="0.25">
      <c r="A1966" t="s">
        <v>3790</v>
      </c>
      <c r="B1966" s="2">
        <v>45405</v>
      </c>
      <c r="C1966" t="s">
        <v>1193</v>
      </c>
      <c r="D1966" t="str">
        <f>VLOOKUP(Table7[[#This Row],[Customer_ID]],Table1[#All],2,FALSE)</f>
        <v>Martha Brown</v>
      </c>
      <c r="E1966">
        <f t="shared" si="91"/>
        <v>23</v>
      </c>
      <c r="F1966">
        <f t="shared" si="92"/>
        <v>4</v>
      </c>
      <c r="G1966">
        <f t="shared" si="93"/>
        <v>2024</v>
      </c>
      <c r="H1966">
        <f>VLOOKUP(Table7[[#This Row],[Customer_ID]],Table1[#All],3,FALSE)</f>
        <v>20</v>
      </c>
      <c r="I1966" t="str">
        <f>VLOOKUP(Table7[[#This Row],[Customer_ID]],Table1[#All],4,FALSE)</f>
        <v>Female</v>
      </c>
      <c r="J1966" t="str">
        <f>VLOOKUP(Table7[[#This Row],[Customer_ID]],Table1[#All],5,FALSE)</f>
        <v>Novakstad</v>
      </c>
      <c r="K1966" t="str">
        <f>VLOOKUP(Table7[[#This Row],[Customer_ID]],Table1[#All],6,FALSE)</f>
        <v>California</v>
      </c>
      <c r="L1966" t="str">
        <f>VLOOKUP(Table7[[#This Row],[Customer_ID]],Table1[#All],7,FALSE)</f>
        <v>USA</v>
      </c>
      <c r="M1966" t="str">
        <f>VLOOKUP(Table7[[#This Row],[Customer_ID]],Table1[#All],8,FALSE)</f>
        <v>Gold</v>
      </c>
      <c r="N1966" t="s">
        <v>1684</v>
      </c>
      <c r="O1966" t="str">
        <f>VLOOKUP(Table7[[#This Row],[Product_ID]],Table4_2[#All],3,FALSE)</f>
        <v>Home</v>
      </c>
      <c r="P1966" t="str">
        <f>VLOOKUP(Table7[[#This Row],[Product_ID]],Table4_2[#All],4,FALSE)</f>
        <v>Furniture</v>
      </c>
      <c r="Q1966">
        <f>VLOOKUP(Table7[[#This Row],[Product_ID]],Table4_2[#All],5,FALSE)</f>
        <v>243.7</v>
      </c>
      <c r="R1966">
        <f>VLOOKUP(Table7[[#This Row],[Product_ID]],Table4_2[#All],6,FALSE)</f>
        <v>130</v>
      </c>
      <c r="S1966" t="s">
        <v>1773</v>
      </c>
      <c r="T1966" t="str">
        <f>VLOOKUP(Table7[[#This Row],[Store_ID]],Table5[#All],2,FALSE)</f>
        <v>Gray Ltd</v>
      </c>
      <c r="U1966" t="str">
        <f>VLOOKUP(Table7[[#This Row],[Store_ID]],Table5[#All],3,FALSE)</f>
        <v>North</v>
      </c>
      <c r="V1966" t="str">
        <f>VLOOKUP(Table7[[#This Row],[Store_ID]],Table5[#All],4,FALSE)</f>
        <v>New Michaelchester</v>
      </c>
      <c r="W1966" t="str">
        <f>VLOOKUP(Table7[[#This Row],[Store_ID]],Table5[#All],5,FALSE)</f>
        <v>Outlet</v>
      </c>
      <c r="X1966">
        <v>3</v>
      </c>
      <c r="Y1966">
        <v>120.97</v>
      </c>
      <c r="Z1966">
        <v>0.11</v>
      </c>
      <c r="AA1966" t="s">
        <v>1824</v>
      </c>
      <c r="AB1966">
        <v>322.98989999999998</v>
      </c>
    </row>
    <row r="1967" spans="1:28" x14ac:dyDescent="0.25">
      <c r="A1967" t="s">
        <v>3791</v>
      </c>
      <c r="B1967" s="2">
        <v>45424</v>
      </c>
      <c r="C1967" t="s">
        <v>124</v>
      </c>
      <c r="D1967" t="str">
        <f>VLOOKUP(Table7[[#This Row],[Customer_ID]],Table1[#All],2,FALSE)</f>
        <v>Jessica Acevedo</v>
      </c>
      <c r="E1967">
        <f t="shared" si="91"/>
        <v>12</v>
      </c>
      <c r="F1967">
        <f t="shared" si="92"/>
        <v>5</v>
      </c>
      <c r="G1967">
        <f t="shared" si="93"/>
        <v>2024</v>
      </c>
      <c r="H1967">
        <f>VLOOKUP(Table7[[#This Row],[Customer_ID]],Table1[#All],3,FALSE)</f>
        <v>64</v>
      </c>
      <c r="I1967" t="str">
        <f>VLOOKUP(Table7[[#This Row],[Customer_ID]],Table1[#All],4,FALSE)</f>
        <v>Female</v>
      </c>
      <c r="J1967" t="str">
        <f>VLOOKUP(Table7[[#This Row],[Customer_ID]],Table1[#All],5,FALSE)</f>
        <v>Amybury</v>
      </c>
      <c r="K1967" t="str">
        <f>VLOOKUP(Table7[[#This Row],[Customer_ID]],Table1[#All],6,FALSE)</f>
        <v>Pennsylvania</v>
      </c>
      <c r="L1967" t="str">
        <f>VLOOKUP(Table7[[#This Row],[Customer_ID]],Table1[#All],7,FALSE)</f>
        <v>USA</v>
      </c>
      <c r="M1967" t="str">
        <f>VLOOKUP(Table7[[#This Row],[Customer_ID]],Table1[#All],8,FALSE)</f>
        <v>Bronze</v>
      </c>
      <c r="N1967" t="s">
        <v>1628</v>
      </c>
      <c r="O1967" t="str">
        <f>VLOOKUP(Table7[[#This Row],[Product_ID]],Table4_2[#All],3,FALSE)</f>
        <v>Electronics</v>
      </c>
      <c r="P1967" t="str">
        <f>VLOOKUP(Table7[[#This Row],[Product_ID]],Table4_2[#All],4,FALSE)</f>
        <v>Audio</v>
      </c>
      <c r="Q1967">
        <f>VLOOKUP(Table7[[#This Row],[Product_ID]],Table4_2[#All],5,FALSE)</f>
        <v>38.520000000000003</v>
      </c>
      <c r="R1967">
        <f>VLOOKUP(Table7[[#This Row],[Product_ID]],Table4_2[#All],6,FALSE)</f>
        <v>378</v>
      </c>
      <c r="S1967" t="s">
        <v>1786</v>
      </c>
      <c r="T1967" t="str">
        <f>VLOOKUP(Table7[[#This Row],[Store_ID]],Table5[#All],2,FALSE)</f>
        <v>Moore, Padilla and Butler</v>
      </c>
      <c r="U1967" t="str">
        <f>VLOOKUP(Table7[[#This Row],[Store_ID]],Table5[#All],3,FALSE)</f>
        <v>South</v>
      </c>
      <c r="V1967" t="str">
        <f>VLOOKUP(Table7[[#This Row],[Store_ID]],Table5[#All],4,FALSE)</f>
        <v>East Johnstad</v>
      </c>
      <c r="W1967" t="str">
        <f>VLOOKUP(Table7[[#This Row],[Store_ID]],Table5[#All],5,FALSE)</f>
        <v>Flagship</v>
      </c>
      <c r="X1967">
        <v>2</v>
      </c>
      <c r="Y1967">
        <v>26.36</v>
      </c>
      <c r="Z1967">
        <v>0.03</v>
      </c>
      <c r="AA1967" t="s">
        <v>1829</v>
      </c>
      <c r="AB1967">
        <v>51.138399999999997</v>
      </c>
    </row>
    <row r="1968" spans="1:28" x14ac:dyDescent="0.25">
      <c r="A1968" t="s">
        <v>3792</v>
      </c>
      <c r="B1968" s="2">
        <v>45881</v>
      </c>
      <c r="C1968" t="s">
        <v>134</v>
      </c>
      <c r="D1968" t="str">
        <f>VLOOKUP(Table7[[#This Row],[Customer_ID]],Table1[#All],2,FALSE)</f>
        <v>Robert Jones DDS</v>
      </c>
      <c r="E1968">
        <f t="shared" si="91"/>
        <v>12</v>
      </c>
      <c r="F1968">
        <f t="shared" si="92"/>
        <v>8</v>
      </c>
      <c r="G1968">
        <f t="shared" si="93"/>
        <v>2025</v>
      </c>
      <c r="H1968">
        <f>VLOOKUP(Table7[[#This Row],[Customer_ID]],Table1[#All],3,FALSE)</f>
        <v>25</v>
      </c>
      <c r="I1968" t="str">
        <f>VLOOKUP(Table7[[#This Row],[Customer_ID]],Table1[#All],4,FALSE)</f>
        <v>Male</v>
      </c>
      <c r="J1968" t="str">
        <f>VLOOKUP(Table7[[#This Row],[Customer_ID]],Table1[#All],5,FALSE)</f>
        <v>Tristanton</v>
      </c>
      <c r="K1968" t="str">
        <f>VLOOKUP(Table7[[#This Row],[Customer_ID]],Table1[#All],6,FALSE)</f>
        <v>Oklahoma</v>
      </c>
      <c r="L1968" t="str">
        <f>VLOOKUP(Table7[[#This Row],[Customer_ID]],Table1[#All],7,FALSE)</f>
        <v>USA</v>
      </c>
      <c r="M1968" t="str">
        <f>VLOOKUP(Table7[[#This Row],[Customer_ID]],Table1[#All],8,FALSE)</f>
        <v>Platinum</v>
      </c>
      <c r="N1968" t="s">
        <v>1702</v>
      </c>
      <c r="O1968" t="str">
        <f>VLOOKUP(Table7[[#This Row],[Product_ID]],Table4_2[#All],3,FALSE)</f>
        <v>Electronics</v>
      </c>
      <c r="P1968" t="str">
        <f>VLOOKUP(Table7[[#This Row],[Product_ID]],Table4_2[#All],4,FALSE)</f>
        <v>Appliances</v>
      </c>
      <c r="Q1968">
        <f>VLOOKUP(Table7[[#This Row],[Product_ID]],Table4_2[#All],5,FALSE)</f>
        <v>480.9</v>
      </c>
      <c r="R1968">
        <f>VLOOKUP(Table7[[#This Row],[Product_ID]],Table4_2[#All],6,FALSE)</f>
        <v>104</v>
      </c>
      <c r="S1968" t="s">
        <v>1776</v>
      </c>
      <c r="T1968" t="str">
        <f>VLOOKUP(Table7[[#This Row],[Store_ID]],Table5[#All],2,FALSE)</f>
        <v>Benson-Elliott</v>
      </c>
      <c r="U1968" t="str">
        <f>VLOOKUP(Table7[[#This Row],[Store_ID]],Table5[#All],3,FALSE)</f>
        <v>East</v>
      </c>
      <c r="V1968" t="str">
        <f>VLOOKUP(Table7[[#This Row],[Store_ID]],Table5[#All],4,FALSE)</f>
        <v>Port Josephberg</v>
      </c>
      <c r="W1968" t="str">
        <f>VLOOKUP(Table7[[#This Row],[Store_ID]],Table5[#All],5,FALSE)</f>
        <v>Online</v>
      </c>
      <c r="X1968">
        <v>1</v>
      </c>
      <c r="Y1968">
        <v>918.87</v>
      </c>
      <c r="Z1968">
        <v>0.11</v>
      </c>
      <c r="AA1968" t="s">
        <v>1826</v>
      </c>
      <c r="AB1968">
        <v>817.79430000000002</v>
      </c>
    </row>
    <row r="1969" spans="1:28" x14ac:dyDescent="0.25">
      <c r="A1969" t="s">
        <v>3793</v>
      </c>
      <c r="B1969" s="2">
        <v>45794</v>
      </c>
      <c r="C1969" t="s">
        <v>127</v>
      </c>
      <c r="D1969" t="str">
        <f>VLOOKUP(Table7[[#This Row],[Customer_ID]],Table1[#All],2,FALSE)</f>
        <v>Sarah Vance</v>
      </c>
      <c r="E1969">
        <f t="shared" si="91"/>
        <v>17</v>
      </c>
      <c r="F1969">
        <f t="shared" si="92"/>
        <v>5</v>
      </c>
      <c r="G1969">
        <f t="shared" si="93"/>
        <v>2025</v>
      </c>
      <c r="H1969">
        <f>VLOOKUP(Table7[[#This Row],[Customer_ID]],Table1[#All],3,FALSE)</f>
        <v>41</v>
      </c>
      <c r="I1969" t="str">
        <f>VLOOKUP(Table7[[#This Row],[Customer_ID]],Table1[#All],4,FALSE)</f>
        <v>Male</v>
      </c>
      <c r="J1969" t="str">
        <f>VLOOKUP(Table7[[#This Row],[Customer_ID]],Table1[#All],5,FALSE)</f>
        <v>Johnsonville</v>
      </c>
      <c r="K1969" t="str">
        <f>VLOOKUP(Table7[[#This Row],[Customer_ID]],Table1[#All],6,FALSE)</f>
        <v>Oregon</v>
      </c>
      <c r="L1969" t="str">
        <f>VLOOKUP(Table7[[#This Row],[Customer_ID]],Table1[#All],7,FALSE)</f>
        <v>USA</v>
      </c>
      <c r="M1969" t="str">
        <f>VLOOKUP(Table7[[#This Row],[Customer_ID]],Table1[#All],8,FALSE)</f>
        <v>Silver</v>
      </c>
      <c r="N1969" t="s">
        <v>1682</v>
      </c>
      <c r="O1969" t="str">
        <f>VLOOKUP(Table7[[#This Row],[Product_ID]],Table4_2[#All],3,FALSE)</f>
        <v>Electronics</v>
      </c>
      <c r="P1969" t="str">
        <f>VLOOKUP(Table7[[#This Row],[Product_ID]],Table4_2[#All],4,FALSE)</f>
        <v>Accessories</v>
      </c>
      <c r="Q1969">
        <f>VLOOKUP(Table7[[#This Row],[Product_ID]],Table4_2[#All],5,FALSE)</f>
        <v>349.17</v>
      </c>
      <c r="R1969">
        <f>VLOOKUP(Table7[[#This Row],[Product_ID]],Table4_2[#All],6,FALSE)</f>
        <v>476</v>
      </c>
      <c r="S1969" t="s">
        <v>1792</v>
      </c>
      <c r="T1969" t="str">
        <f>VLOOKUP(Table7[[#This Row],[Store_ID]],Table5[#All],2,FALSE)</f>
        <v>Aguirre-Keller</v>
      </c>
      <c r="U1969" t="str">
        <f>VLOOKUP(Table7[[#This Row],[Store_ID]],Table5[#All],3,FALSE)</f>
        <v>South</v>
      </c>
      <c r="V1969" t="str">
        <f>VLOOKUP(Table7[[#This Row],[Store_ID]],Table5[#All],4,FALSE)</f>
        <v>Lake Michael</v>
      </c>
      <c r="W1969" t="str">
        <f>VLOOKUP(Table7[[#This Row],[Store_ID]],Table5[#All],5,FALSE)</f>
        <v>Online</v>
      </c>
      <c r="X1969">
        <v>2</v>
      </c>
      <c r="Y1969">
        <v>924.73</v>
      </c>
      <c r="Z1969">
        <v>0.28999999999999998</v>
      </c>
      <c r="AA1969" t="s">
        <v>1826</v>
      </c>
      <c r="AB1969">
        <v>1313.1166000000001</v>
      </c>
    </row>
    <row r="1970" spans="1:28" x14ac:dyDescent="0.25">
      <c r="A1970" t="s">
        <v>3794</v>
      </c>
      <c r="B1970" s="2">
        <v>45665</v>
      </c>
      <c r="C1970" t="s">
        <v>93</v>
      </c>
      <c r="D1970" t="str">
        <f>VLOOKUP(Table7[[#This Row],[Customer_ID]],Table1[#All],2,FALSE)</f>
        <v>Jeff Martinez</v>
      </c>
      <c r="E1970">
        <f t="shared" si="91"/>
        <v>8</v>
      </c>
      <c r="F1970">
        <f t="shared" si="92"/>
        <v>1</v>
      </c>
      <c r="G1970">
        <f t="shared" si="93"/>
        <v>2025</v>
      </c>
      <c r="H1970">
        <f>VLOOKUP(Table7[[#This Row],[Customer_ID]],Table1[#All],3,FALSE)</f>
        <v>36</v>
      </c>
      <c r="I1970" t="str">
        <f>VLOOKUP(Table7[[#This Row],[Customer_ID]],Table1[#All],4,FALSE)</f>
        <v>Female</v>
      </c>
      <c r="J1970" t="str">
        <f>VLOOKUP(Table7[[#This Row],[Customer_ID]],Table1[#All],5,FALSE)</f>
        <v>Smithburgh</v>
      </c>
      <c r="K1970" t="str">
        <f>VLOOKUP(Table7[[#This Row],[Customer_ID]],Table1[#All],6,FALSE)</f>
        <v>Oklahoma</v>
      </c>
      <c r="L1970" t="str">
        <f>VLOOKUP(Table7[[#This Row],[Customer_ID]],Table1[#All],7,FALSE)</f>
        <v>USA</v>
      </c>
      <c r="M1970" t="str">
        <f>VLOOKUP(Table7[[#This Row],[Customer_ID]],Table1[#All],8,FALSE)</f>
        <v>Gold</v>
      </c>
      <c r="N1970" t="s">
        <v>1572</v>
      </c>
      <c r="O1970" t="str">
        <f>VLOOKUP(Table7[[#This Row],[Product_ID]],Table4_2[#All],3,FALSE)</f>
        <v>Beauty</v>
      </c>
      <c r="P1970" t="str">
        <f>VLOOKUP(Table7[[#This Row],[Product_ID]],Table4_2[#All],4,FALSE)</f>
        <v>Haircare</v>
      </c>
      <c r="Q1970">
        <f>VLOOKUP(Table7[[#This Row],[Product_ID]],Table4_2[#All],5,FALSE)</f>
        <v>115.82</v>
      </c>
      <c r="R1970">
        <f>VLOOKUP(Table7[[#This Row],[Product_ID]],Table4_2[#All],6,FALSE)</f>
        <v>460</v>
      </c>
      <c r="S1970" t="s">
        <v>1789</v>
      </c>
      <c r="T1970" t="str">
        <f>VLOOKUP(Table7[[#This Row],[Store_ID]],Table5[#All],2,FALSE)</f>
        <v>Hill, Wagner and Ballard</v>
      </c>
      <c r="U1970" t="str">
        <f>VLOOKUP(Table7[[#This Row],[Store_ID]],Table5[#All],3,FALSE)</f>
        <v>East</v>
      </c>
      <c r="V1970" t="str">
        <f>VLOOKUP(Table7[[#This Row],[Store_ID]],Table5[#All],4,FALSE)</f>
        <v>East Davidville</v>
      </c>
      <c r="W1970" t="str">
        <f>VLOOKUP(Table7[[#This Row],[Store_ID]],Table5[#All],5,FALSE)</f>
        <v>Online</v>
      </c>
      <c r="X1970">
        <v>3</v>
      </c>
      <c r="Y1970">
        <v>195.31</v>
      </c>
      <c r="Z1970">
        <v>0.13</v>
      </c>
      <c r="AA1970" t="s">
        <v>1829</v>
      </c>
      <c r="AB1970">
        <v>509.75909999999999</v>
      </c>
    </row>
    <row r="1971" spans="1:28" x14ac:dyDescent="0.25">
      <c r="A1971" t="s">
        <v>3795</v>
      </c>
      <c r="B1971" s="2">
        <v>45793</v>
      </c>
      <c r="C1971" t="s">
        <v>481</v>
      </c>
      <c r="D1971" t="str">
        <f>VLOOKUP(Table7[[#This Row],[Customer_ID]],Table1[#All],2,FALSE)</f>
        <v>Maria Ramirez</v>
      </c>
      <c r="E1971">
        <f t="shared" si="91"/>
        <v>16</v>
      </c>
      <c r="F1971">
        <f t="shared" si="92"/>
        <v>5</v>
      </c>
      <c r="G1971">
        <f t="shared" si="93"/>
        <v>2025</v>
      </c>
      <c r="H1971">
        <f>VLOOKUP(Table7[[#This Row],[Customer_ID]],Table1[#All],3,FALSE)</f>
        <v>37</v>
      </c>
      <c r="I1971" t="str">
        <f>VLOOKUP(Table7[[#This Row],[Customer_ID]],Table1[#All],4,FALSE)</f>
        <v>Male</v>
      </c>
      <c r="J1971" t="str">
        <f>VLOOKUP(Table7[[#This Row],[Customer_ID]],Table1[#All],5,FALSE)</f>
        <v>West Brandon</v>
      </c>
      <c r="K1971" t="str">
        <f>VLOOKUP(Table7[[#This Row],[Customer_ID]],Table1[#All],6,FALSE)</f>
        <v>Montana</v>
      </c>
      <c r="L1971" t="str">
        <f>VLOOKUP(Table7[[#This Row],[Customer_ID]],Table1[#All],7,FALSE)</f>
        <v>USA</v>
      </c>
      <c r="M1971" t="str">
        <f>VLOOKUP(Table7[[#This Row],[Customer_ID]],Table1[#All],8,FALSE)</f>
        <v>Bronze</v>
      </c>
      <c r="N1971" t="s">
        <v>1624</v>
      </c>
      <c r="O1971" t="str">
        <f>VLOOKUP(Table7[[#This Row],[Product_ID]],Table4_2[#All],3,FALSE)</f>
        <v>Sports</v>
      </c>
      <c r="P1971" t="str">
        <f>VLOOKUP(Table7[[#This Row],[Product_ID]],Table4_2[#All],4,FALSE)</f>
        <v>Outdoor</v>
      </c>
      <c r="Q1971">
        <f>VLOOKUP(Table7[[#This Row],[Product_ID]],Table4_2[#All],5,FALSE)</f>
        <v>135.61000000000001</v>
      </c>
      <c r="R1971">
        <f>VLOOKUP(Table7[[#This Row],[Product_ID]],Table4_2[#All],6,FALSE)</f>
        <v>394</v>
      </c>
      <c r="S1971" t="s">
        <v>1782</v>
      </c>
      <c r="T1971" t="str">
        <f>VLOOKUP(Table7[[#This Row],[Store_ID]],Table5[#All],2,FALSE)</f>
        <v>Bean, Jones and Park</v>
      </c>
      <c r="U1971" t="str">
        <f>VLOOKUP(Table7[[#This Row],[Store_ID]],Table5[#All],3,FALSE)</f>
        <v>West</v>
      </c>
      <c r="V1971" t="str">
        <f>VLOOKUP(Table7[[#This Row],[Store_ID]],Table5[#All],4,FALSE)</f>
        <v>Thompsonborough</v>
      </c>
      <c r="W1971" t="str">
        <f>VLOOKUP(Table7[[#This Row],[Store_ID]],Table5[#All],5,FALSE)</f>
        <v>Online</v>
      </c>
      <c r="X1971">
        <v>1</v>
      </c>
      <c r="Y1971">
        <v>91.38</v>
      </c>
      <c r="Z1971">
        <v>0.14000000000000001</v>
      </c>
      <c r="AA1971" t="s">
        <v>1824</v>
      </c>
      <c r="AB1971">
        <v>78.586799999999997</v>
      </c>
    </row>
    <row r="1972" spans="1:28" x14ac:dyDescent="0.25">
      <c r="A1972" t="s">
        <v>3796</v>
      </c>
      <c r="B1972" s="2">
        <v>45563</v>
      </c>
      <c r="C1972" t="s">
        <v>1487</v>
      </c>
      <c r="D1972" t="str">
        <f>VLOOKUP(Table7[[#This Row],[Customer_ID]],Table1[#All],2,FALSE)</f>
        <v>Sarah Smith</v>
      </c>
      <c r="E1972">
        <f t="shared" si="91"/>
        <v>28</v>
      </c>
      <c r="F1972">
        <f t="shared" si="92"/>
        <v>9</v>
      </c>
      <c r="G1972">
        <f t="shared" si="93"/>
        <v>2024</v>
      </c>
      <c r="H1972">
        <f>VLOOKUP(Table7[[#This Row],[Customer_ID]],Table1[#All],3,FALSE)</f>
        <v>48</v>
      </c>
      <c r="I1972" t="str">
        <f>VLOOKUP(Table7[[#This Row],[Customer_ID]],Table1[#All],4,FALSE)</f>
        <v>Male</v>
      </c>
      <c r="J1972" t="str">
        <f>VLOOKUP(Table7[[#This Row],[Customer_ID]],Table1[#All],5,FALSE)</f>
        <v>East Rodney</v>
      </c>
      <c r="K1972" t="str">
        <f>VLOOKUP(Table7[[#This Row],[Customer_ID]],Table1[#All],6,FALSE)</f>
        <v>Nevada</v>
      </c>
      <c r="L1972" t="str">
        <f>VLOOKUP(Table7[[#This Row],[Customer_ID]],Table1[#All],7,FALSE)</f>
        <v>USA</v>
      </c>
      <c r="M1972" t="str">
        <f>VLOOKUP(Table7[[#This Row],[Customer_ID]],Table1[#All],8,FALSE)</f>
        <v>Gold</v>
      </c>
      <c r="N1972" t="s">
        <v>1720</v>
      </c>
      <c r="O1972" t="str">
        <f>VLOOKUP(Table7[[#This Row],[Product_ID]],Table4_2[#All],3,FALSE)</f>
        <v>Home</v>
      </c>
      <c r="P1972" t="str">
        <f>VLOOKUP(Table7[[#This Row],[Product_ID]],Table4_2[#All],4,FALSE)</f>
        <v>Kitchen</v>
      </c>
      <c r="Q1972">
        <f>VLOOKUP(Table7[[#This Row],[Product_ID]],Table4_2[#All],5,FALSE)</f>
        <v>176.07</v>
      </c>
      <c r="R1972">
        <f>VLOOKUP(Table7[[#This Row],[Product_ID]],Table4_2[#All],6,FALSE)</f>
        <v>82</v>
      </c>
      <c r="S1972" t="s">
        <v>1792</v>
      </c>
      <c r="T1972" t="str">
        <f>VLOOKUP(Table7[[#This Row],[Store_ID]],Table5[#All],2,FALSE)</f>
        <v>Aguirre-Keller</v>
      </c>
      <c r="U1972" t="str">
        <f>VLOOKUP(Table7[[#This Row],[Store_ID]],Table5[#All],3,FALSE)</f>
        <v>South</v>
      </c>
      <c r="V1972" t="str">
        <f>VLOOKUP(Table7[[#This Row],[Store_ID]],Table5[#All],4,FALSE)</f>
        <v>Lake Michael</v>
      </c>
      <c r="W1972" t="str">
        <f>VLOOKUP(Table7[[#This Row],[Store_ID]],Table5[#All],5,FALSE)</f>
        <v>Online</v>
      </c>
      <c r="X1972">
        <v>2</v>
      </c>
      <c r="Y1972">
        <v>494.35</v>
      </c>
      <c r="Z1972">
        <v>0.1</v>
      </c>
      <c r="AA1972" t="s">
        <v>1824</v>
      </c>
      <c r="AB1972">
        <v>889.83</v>
      </c>
    </row>
    <row r="1973" spans="1:28" x14ac:dyDescent="0.25">
      <c r="A1973" t="s">
        <v>3797</v>
      </c>
      <c r="B1973" s="2">
        <v>45577</v>
      </c>
      <c r="C1973" t="s">
        <v>815</v>
      </c>
      <c r="D1973" t="str">
        <f>VLOOKUP(Table7[[#This Row],[Customer_ID]],Table1[#All],2,FALSE)</f>
        <v>Damon Perez</v>
      </c>
      <c r="E1973">
        <f t="shared" si="91"/>
        <v>12</v>
      </c>
      <c r="F1973">
        <f t="shared" si="92"/>
        <v>10</v>
      </c>
      <c r="G1973">
        <f t="shared" si="93"/>
        <v>2024</v>
      </c>
      <c r="H1973">
        <f>VLOOKUP(Table7[[#This Row],[Customer_ID]],Table1[#All],3,FALSE)</f>
        <v>21</v>
      </c>
      <c r="I1973" t="str">
        <f>VLOOKUP(Table7[[#This Row],[Customer_ID]],Table1[#All],4,FALSE)</f>
        <v>Male</v>
      </c>
      <c r="J1973" t="str">
        <f>VLOOKUP(Table7[[#This Row],[Customer_ID]],Table1[#All],5,FALSE)</f>
        <v>Jasonton</v>
      </c>
      <c r="K1973" t="str">
        <f>VLOOKUP(Table7[[#This Row],[Customer_ID]],Table1[#All],6,FALSE)</f>
        <v>Ohio</v>
      </c>
      <c r="L1973" t="str">
        <f>VLOOKUP(Table7[[#This Row],[Customer_ID]],Table1[#All],7,FALSE)</f>
        <v>USA</v>
      </c>
      <c r="M1973" t="str">
        <f>VLOOKUP(Table7[[#This Row],[Customer_ID]],Table1[#All],8,FALSE)</f>
        <v>Gold</v>
      </c>
      <c r="N1973" t="s">
        <v>1596</v>
      </c>
      <c r="O1973" t="str">
        <f>VLOOKUP(Table7[[#This Row],[Product_ID]],Table4_2[#All],3,FALSE)</f>
        <v>Sports</v>
      </c>
      <c r="P1973" t="str">
        <f>VLOOKUP(Table7[[#This Row],[Product_ID]],Table4_2[#All],4,FALSE)</f>
        <v>Outdoor</v>
      </c>
      <c r="Q1973">
        <f>VLOOKUP(Table7[[#This Row],[Product_ID]],Table4_2[#All],5,FALSE)</f>
        <v>166.06</v>
      </c>
      <c r="R1973">
        <f>VLOOKUP(Table7[[#This Row],[Product_ID]],Table4_2[#All],6,FALSE)</f>
        <v>340</v>
      </c>
      <c r="S1973" t="s">
        <v>1789</v>
      </c>
      <c r="T1973" t="str">
        <f>VLOOKUP(Table7[[#This Row],[Store_ID]],Table5[#All],2,FALSE)</f>
        <v>Hill, Wagner and Ballard</v>
      </c>
      <c r="U1973" t="str">
        <f>VLOOKUP(Table7[[#This Row],[Store_ID]],Table5[#All],3,FALSE)</f>
        <v>East</v>
      </c>
      <c r="V1973" t="str">
        <f>VLOOKUP(Table7[[#This Row],[Store_ID]],Table5[#All],4,FALSE)</f>
        <v>East Davidville</v>
      </c>
      <c r="W1973" t="str">
        <f>VLOOKUP(Table7[[#This Row],[Store_ID]],Table5[#All],5,FALSE)</f>
        <v>Online</v>
      </c>
      <c r="X1973">
        <v>1</v>
      </c>
      <c r="Y1973">
        <v>412.2</v>
      </c>
      <c r="Z1973">
        <v>0.11</v>
      </c>
      <c r="AA1973" t="s">
        <v>1824</v>
      </c>
      <c r="AB1973">
        <v>366.858</v>
      </c>
    </row>
    <row r="1974" spans="1:28" x14ac:dyDescent="0.25">
      <c r="A1974" t="s">
        <v>3798</v>
      </c>
      <c r="B1974" s="2">
        <v>45466</v>
      </c>
      <c r="C1974" t="s">
        <v>1229</v>
      </c>
      <c r="D1974" t="str">
        <f>VLOOKUP(Table7[[#This Row],[Customer_ID]],Table1[#All],2,FALSE)</f>
        <v>Alejandro Evans</v>
      </c>
      <c r="E1974">
        <f t="shared" si="91"/>
        <v>23</v>
      </c>
      <c r="F1974">
        <f t="shared" si="92"/>
        <v>6</v>
      </c>
      <c r="G1974">
        <f t="shared" si="93"/>
        <v>2024</v>
      </c>
      <c r="H1974">
        <f>VLOOKUP(Table7[[#This Row],[Customer_ID]],Table1[#All],3,FALSE)</f>
        <v>43</v>
      </c>
      <c r="I1974" t="str">
        <f>VLOOKUP(Table7[[#This Row],[Customer_ID]],Table1[#All],4,FALSE)</f>
        <v>Female</v>
      </c>
      <c r="J1974" t="str">
        <f>VLOOKUP(Table7[[#This Row],[Customer_ID]],Table1[#All],5,FALSE)</f>
        <v>Cannonberg</v>
      </c>
      <c r="K1974" t="str">
        <f>VLOOKUP(Table7[[#This Row],[Customer_ID]],Table1[#All],6,FALSE)</f>
        <v>Connecticut</v>
      </c>
      <c r="L1974" t="str">
        <f>VLOOKUP(Table7[[#This Row],[Customer_ID]],Table1[#All],7,FALSE)</f>
        <v>USA</v>
      </c>
      <c r="M1974" t="str">
        <f>VLOOKUP(Table7[[#This Row],[Customer_ID]],Table1[#All],8,FALSE)</f>
        <v>Bronze</v>
      </c>
      <c r="N1974" t="s">
        <v>1706</v>
      </c>
      <c r="O1974" t="str">
        <f>VLOOKUP(Table7[[#This Row],[Product_ID]],Table4_2[#All],3,FALSE)</f>
        <v>Home</v>
      </c>
      <c r="P1974" t="str">
        <f>VLOOKUP(Table7[[#This Row],[Product_ID]],Table4_2[#All],4,FALSE)</f>
        <v>Lighting</v>
      </c>
      <c r="Q1974">
        <f>VLOOKUP(Table7[[#This Row],[Product_ID]],Table4_2[#All],5,FALSE)</f>
        <v>228.53</v>
      </c>
      <c r="R1974">
        <f>VLOOKUP(Table7[[#This Row],[Product_ID]],Table4_2[#All],6,FALSE)</f>
        <v>469</v>
      </c>
      <c r="S1974" t="s">
        <v>1804</v>
      </c>
      <c r="T1974" t="str">
        <f>VLOOKUP(Table7[[#This Row],[Store_ID]],Table5[#All],2,FALSE)</f>
        <v>Frederick-Wright</v>
      </c>
      <c r="U1974" t="str">
        <f>VLOOKUP(Table7[[#This Row],[Store_ID]],Table5[#All],3,FALSE)</f>
        <v>West</v>
      </c>
      <c r="V1974" t="str">
        <f>VLOOKUP(Table7[[#This Row],[Store_ID]],Table5[#All],4,FALSE)</f>
        <v>New Jimmymouth</v>
      </c>
      <c r="W1974" t="str">
        <f>VLOOKUP(Table7[[#This Row],[Store_ID]],Table5[#All],5,FALSE)</f>
        <v>Flagship</v>
      </c>
      <c r="X1974">
        <v>1</v>
      </c>
      <c r="Y1974">
        <v>650.47</v>
      </c>
      <c r="Z1974">
        <v>0.13</v>
      </c>
      <c r="AA1974" t="s">
        <v>1826</v>
      </c>
      <c r="AB1974">
        <v>565.90890000000002</v>
      </c>
    </row>
    <row r="1975" spans="1:28" x14ac:dyDescent="0.25">
      <c r="A1975" t="s">
        <v>3799</v>
      </c>
      <c r="B1975" s="2">
        <v>45256</v>
      </c>
      <c r="C1975" t="s">
        <v>520</v>
      </c>
      <c r="D1975" t="str">
        <f>VLOOKUP(Table7[[#This Row],[Customer_ID]],Table1[#All],2,FALSE)</f>
        <v>Curtis Haynes</v>
      </c>
      <c r="E1975">
        <f t="shared" si="91"/>
        <v>26</v>
      </c>
      <c r="F1975">
        <f t="shared" si="92"/>
        <v>11</v>
      </c>
      <c r="G1975">
        <f t="shared" si="93"/>
        <v>2023</v>
      </c>
      <c r="H1975">
        <f>VLOOKUP(Table7[[#This Row],[Customer_ID]],Table1[#All],3,FALSE)</f>
        <v>60</v>
      </c>
      <c r="I1975" t="str">
        <f>VLOOKUP(Table7[[#This Row],[Customer_ID]],Table1[#All],4,FALSE)</f>
        <v>Female</v>
      </c>
      <c r="J1975" t="str">
        <f>VLOOKUP(Table7[[#This Row],[Customer_ID]],Table1[#All],5,FALSE)</f>
        <v>Estradaside</v>
      </c>
      <c r="K1975" t="str">
        <f>VLOOKUP(Table7[[#This Row],[Customer_ID]],Table1[#All],6,FALSE)</f>
        <v>Iowa</v>
      </c>
      <c r="L1975" t="str">
        <f>VLOOKUP(Table7[[#This Row],[Customer_ID]],Table1[#All],7,FALSE)</f>
        <v>USA</v>
      </c>
      <c r="M1975" t="str">
        <f>VLOOKUP(Table7[[#This Row],[Customer_ID]],Table1[#All],8,FALSE)</f>
        <v>Gold</v>
      </c>
      <c r="N1975" t="s">
        <v>1576</v>
      </c>
      <c r="O1975" t="str">
        <f>VLOOKUP(Table7[[#This Row],[Product_ID]],Table4_2[#All],3,FALSE)</f>
        <v>Home</v>
      </c>
      <c r="P1975" t="str">
        <f>VLOOKUP(Table7[[#This Row],[Product_ID]],Table4_2[#All],4,FALSE)</f>
        <v>Decor</v>
      </c>
      <c r="Q1975">
        <f>VLOOKUP(Table7[[#This Row],[Product_ID]],Table4_2[#All],5,FALSE)</f>
        <v>48.01</v>
      </c>
      <c r="R1975">
        <f>VLOOKUP(Table7[[#This Row],[Product_ID]],Table4_2[#All],6,FALSE)</f>
        <v>439</v>
      </c>
      <c r="S1975" t="s">
        <v>1794</v>
      </c>
      <c r="T1975" t="str">
        <f>VLOOKUP(Table7[[#This Row],[Store_ID]],Table5[#All],2,FALSE)</f>
        <v>Thomas, Bridges and Harris</v>
      </c>
      <c r="U1975" t="str">
        <f>VLOOKUP(Table7[[#This Row],[Store_ID]],Table5[#All],3,FALSE)</f>
        <v>North</v>
      </c>
      <c r="V1975" t="str">
        <f>VLOOKUP(Table7[[#This Row],[Store_ID]],Table5[#All],4,FALSE)</f>
        <v>Sabrinatown</v>
      </c>
      <c r="W1975" t="str">
        <f>VLOOKUP(Table7[[#This Row],[Store_ID]],Table5[#All],5,FALSE)</f>
        <v>Online</v>
      </c>
      <c r="X1975">
        <v>1</v>
      </c>
      <c r="Y1975">
        <v>68.209999999999994</v>
      </c>
      <c r="Z1975">
        <v>0.05</v>
      </c>
      <c r="AA1975" t="s">
        <v>1826</v>
      </c>
      <c r="AB1975">
        <v>64.799499999999995</v>
      </c>
    </row>
    <row r="1976" spans="1:28" x14ac:dyDescent="0.25">
      <c r="A1976" t="s">
        <v>3800</v>
      </c>
      <c r="B1976" s="2">
        <v>45886</v>
      </c>
      <c r="C1976" t="s">
        <v>461</v>
      </c>
      <c r="D1976" t="str">
        <f>VLOOKUP(Table7[[#This Row],[Customer_ID]],Table1[#All],2,FALSE)</f>
        <v>Matthew Hanna</v>
      </c>
      <c r="E1976">
        <f t="shared" si="91"/>
        <v>17</v>
      </c>
      <c r="F1976">
        <f t="shared" si="92"/>
        <v>8</v>
      </c>
      <c r="G1976">
        <f t="shared" si="93"/>
        <v>2025</v>
      </c>
      <c r="H1976">
        <f>VLOOKUP(Table7[[#This Row],[Customer_ID]],Table1[#All],3,FALSE)</f>
        <v>33</v>
      </c>
      <c r="I1976" t="str">
        <f>VLOOKUP(Table7[[#This Row],[Customer_ID]],Table1[#All],4,FALSE)</f>
        <v>Female</v>
      </c>
      <c r="J1976" t="str">
        <f>VLOOKUP(Table7[[#This Row],[Customer_ID]],Table1[#All],5,FALSE)</f>
        <v>Gonzalezbury</v>
      </c>
      <c r="K1976" t="str">
        <f>VLOOKUP(Table7[[#This Row],[Customer_ID]],Table1[#All],6,FALSE)</f>
        <v>Michigan</v>
      </c>
      <c r="L1976" t="str">
        <f>VLOOKUP(Table7[[#This Row],[Customer_ID]],Table1[#All],7,FALSE)</f>
        <v>USA</v>
      </c>
      <c r="M1976" t="str">
        <f>VLOOKUP(Table7[[#This Row],[Customer_ID]],Table1[#All],8,FALSE)</f>
        <v>Platinum</v>
      </c>
      <c r="N1976" t="s">
        <v>1654</v>
      </c>
      <c r="O1976" t="str">
        <f>VLOOKUP(Table7[[#This Row],[Product_ID]],Table4_2[#All],3,FALSE)</f>
        <v>Clothing</v>
      </c>
      <c r="P1976" t="str">
        <f>VLOOKUP(Table7[[#This Row],[Product_ID]],Table4_2[#All],4,FALSE)</f>
        <v>Bottoms</v>
      </c>
      <c r="Q1976">
        <f>VLOOKUP(Table7[[#This Row],[Product_ID]],Table4_2[#All],5,FALSE)</f>
        <v>386.56</v>
      </c>
      <c r="R1976">
        <f>VLOOKUP(Table7[[#This Row],[Product_ID]],Table4_2[#All],6,FALSE)</f>
        <v>125</v>
      </c>
      <c r="S1976" t="s">
        <v>1779</v>
      </c>
      <c r="T1976" t="str">
        <f>VLOOKUP(Table7[[#This Row],[Store_ID]],Table5[#All],2,FALSE)</f>
        <v>Martinez-Mullins</v>
      </c>
      <c r="U1976" t="str">
        <f>VLOOKUP(Table7[[#This Row],[Store_ID]],Table5[#All],3,FALSE)</f>
        <v>South</v>
      </c>
      <c r="V1976" t="str">
        <f>VLOOKUP(Table7[[#This Row],[Store_ID]],Table5[#All],4,FALSE)</f>
        <v>Williamsfurt</v>
      </c>
      <c r="W1976" t="str">
        <f>VLOOKUP(Table7[[#This Row],[Store_ID]],Table5[#All],5,FALSE)</f>
        <v>Online</v>
      </c>
      <c r="X1976">
        <v>2</v>
      </c>
      <c r="Y1976">
        <v>842.89</v>
      </c>
      <c r="Z1976">
        <v>0.25</v>
      </c>
      <c r="AA1976" t="s">
        <v>1829</v>
      </c>
      <c r="AB1976">
        <v>1264.335</v>
      </c>
    </row>
    <row r="1977" spans="1:28" x14ac:dyDescent="0.25">
      <c r="A1977" t="s">
        <v>3801</v>
      </c>
      <c r="B1977" s="2">
        <v>45390</v>
      </c>
      <c r="C1977" t="s">
        <v>948</v>
      </c>
      <c r="D1977" t="str">
        <f>VLOOKUP(Table7[[#This Row],[Customer_ID]],Table1[#All],2,FALSE)</f>
        <v>Matthew Avery</v>
      </c>
      <c r="E1977">
        <f t="shared" si="91"/>
        <v>8</v>
      </c>
      <c r="F1977">
        <f t="shared" si="92"/>
        <v>4</v>
      </c>
      <c r="G1977">
        <f t="shared" si="93"/>
        <v>2024</v>
      </c>
      <c r="H1977">
        <f>VLOOKUP(Table7[[#This Row],[Customer_ID]],Table1[#All],3,FALSE)</f>
        <v>29</v>
      </c>
      <c r="I1977" t="str">
        <f>VLOOKUP(Table7[[#This Row],[Customer_ID]],Table1[#All],4,FALSE)</f>
        <v>Male</v>
      </c>
      <c r="J1977" t="str">
        <f>VLOOKUP(Table7[[#This Row],[Customer_ID]],Table1[#All],5,FALSE)</f>
        <v>Lake Melissashire</v>
      </c>
      <c r="K1977" t="str">
        <f>VLOOKUP(Table7[[#This Row],[Customer_ID]],Table1[#All],6,FALSE)</f>
        <v>Oregon</v>
      </c>
      <c r="L1977" t="str">
        <f>VLOOKUP(Table7[[#This Row],[Customer_ID]],Table1[#All],7,FALSE)</f>
        <v>USA</v>
      </c>
      <c r="M1977" t="str">
        <f>VLOOKUP(Table7[[#This Row],[Customer_ID]],Table1[#All],8,FALSE)</f>
        <v>Silver</v>
      </c>
      <c r="N1977" t="s">
        <v>1555</v>
      </c>
      <c r="O1977" t="str">
        <f>VLOOKUP(Table7[[#This Row],[Product_ID]],Table4_2[#All],3,FALSE)</f>
        <v>Clothing</v>
      </c>
      <c r="P1977" t="str">
        <f>VLOOKUP(Table7[[#This Row],[Product_ID]],Table4_2[#All],4,FALSE)</f>
        <v>Accessories</v>
      </c>
      <c r="Q1977">
        <f>VLOOKUP(Table7[[#This Row],[Product_ID]],Table4_2[#All],5,FALSE)</f>
        <v>261</v>
      </c>
      <c r="R1977">
        <f>VLOOKUP(Table7[[#This Row],[Product_ID]],Table4_2[#All],6,FALSE)</f>
        <v>59</v>
      </c>
      <c r="S1977" t="s">
        <v>1769</v>
      </c>
      <c r="T1977" t="str">
        <f>VLOOKUP(Table7[[#This Row],[Store_ID]],Table5[#All],2,FALSE)</f>
        <v>Alexander Group</v>
      </c>
      <c r="U1977" t="str">
        <f>VLOOKUP(Table7[[#This Row],[Store_ID]],Table5[#All],3,FALSE)</f>
        <v>South</v>
      </c>
      <c r="V1977" t="str">
        <f>VLOOKUP(Table7[[#This Row],[Store_ID]],Table5[#All],4,FALSE)</f>
        <v>Port Sharon</v>
      </c>
      <c r="W1977" t="str">
        <f>VLOOKUP(Table7[[#This Row],[Store_ID]],Table5[#All],5,FALSE)</f>
        <v>Online</v>
      </c>
      <c r="X1977">
        <v>2</v>
      </c>
      <c r="Y1977">
        <v>227.95</v>
      </c>
      <c r="Z1977">
        <v>0.24</v>
      </c>
      <c r="AA1977" t="s">
        <v>1829</v>
      </c>
      <c r="AB1977">
        <v>346.48399999999998</v>
      </c>
    </row>
    <row r="1978" spans="1:28" x14ac:dyDescent="0.25">
      <c r="A1978" t="s">
        <v>3802</v>
      </c>
      <c r="B1978" s="2">
        <v>45388</v>
      </c>
      <c r="C1978" t="s">
        <v>631</v>
      </c>
      <c r="D1978" t="str">
        <f>VLOOKUP(Table7[[#This Row],[Customer_ID]],Table1[#All],2,FALSE)</f>
        <v>Jacob Wood</v>
      </c>
      <c r="E1978">
        <f t="shared" si="91"/>
        <v>6</v>
      </c>
      <c r="F1978">
        <f t="shared" si="92"/>
        <v>4</v>
      </c>
      <c r="G1978">
        <f t="shared" si="93"/>
        <v>2024</v>
      </c>
      <c r="H1978">
        <f>VLOOKUP(Table7[[#This Row],[Customer_ID]],Table1[#All],3,FALSE)</f>
        <v>26</v>
      </c>
      <c r="I1978" t="str">
        <f>VLOOKUP(Table7[[#This Row],[Customer_ID]],Table1[#All],4,FALSE)</f>
        <v>Male</v>
      </c>
      <c r="J1978" t="str">
        <f>VLOOKUP(Table7[[#This Row],[Customer_ID]],Table1[#All],5,FALSE)</f>
        <v>Lake Samanthafort</v>
      </c>
      <c r="K1978" t="str">
        <f>VLOOKUP(Table7[[#This Row],[Customer_ID]],Table1[#All],6,FALSE)</f>
        <v>Idaho</v>
      </c>
      <c r="L1978" t="str">
        <f>VLOOKUP(Table7[[#This Row],[Customer_ID]],Table1[#All],7,FALSE)</f>
        <v>USA</v>
      </c>
      <c r="M1978" t="str">
        <f>VLOOKUP(Table7[[#This Row],[Customer_ID]],Table1[#All],8,FALSE)</f>
        <v>Gold</v>
      </c>
      <c r="N1978" t="s">
        <v>1680</v>
      </c>
      <c r="O1978" t="str">
        <f>VLOOKUP(Table7[[#This Row],[Product_ID]],Table4_2[#All],3,FALSE)</f>
        <v>Beauty</v>
      </c>
      <c r="P1978" t="str">
        <f>VLOOKUP(Table7[[#This Row],[Product_ID]],Table4_2[#All],4,FALSE)</f>
        <v>Haircare</v>
      </c>
      <c r="Q1978">
        <f>VLOOKUP(Table7[[#This Row],[Product_ID]],Table4_2[#All],5,FALSE)</f>
        <v>340.39</v>
      </c>
      <c r="R1978">
        <f>VLOOKUP(Table7[[#This Row],[Product_ID]],Table4_2[#All],6,FALSE)</f>
        <v>177</v>
      </c>
      <c r="S1978" t="s">
        <v>1794</v>
      </c>
      <c r="T1978" t="str">
        <f>VLOOKUP(Table7[[#This Row],[Store_ID]],Table5[#All],2,FALSE)</f>
        <v>Thomas, Bridges and Harris</v>
      </c>
      <c r="U1978" t="str">
        <f>VLOOKUP(Table7[[#This Row],[Store_ID]],Table5[#All],3,FALSE)</f>
        <v>North</v>
      </c>
      <c r="V1978" t="str">
        <f>VLOOKUP(Table7[[#This Row],[Store_ID]],Table5[#All],4,FALSE)</f>
        <v>Sabrinatown</v>
      </c>
      <c r="W1978" t="str">
        <f>VLOOKUP(Table7[[#This Row],[Store_ID]],Table5[#All],5,FALSE)</f>
        <v>Online</v>
      </c>
      <c r="X1978">
        <v>3</v>
      </c>
      <c r="Y1978">
        <v>685.97</v>
      </c>
      <c r="Z1978">
        <v>0.24</v>
      </c>
      <c r="AA1978" t="s">
        <v>1826</v>
      </c>
      <c r="AB1978">
        <v>1564.0116</v>
      </c>
    </row>
    <row r="1979" spans="1:28" x14ac:dyDescent="0.25">
      <c r="A1979" t="s">
        <v>3803</v>
      </c>
      <c r="B1979" s="2">
        <v>45793</v>
      </c>
      <c r="C1979" t="s">
        <v>1142</v>
      </c>
      <c r="D1979" t="str">
        <f>VLOOKUP(Table7[[#This Row],[Customer_ID]],Table1[#All],2,FALSE)</f>
        <v>Brandon Mcbride</v>
      </c>
      <c r="E1979">
        <f t="shared" si="91"/>
        <v>16</v>
      </c>
      <c r="F1979">
        <f t="shared" si="92"/>
        <v>5</v>
      </c>
      <c r="G1979">
        <f t="shared" si="93"/>
        <v>2025</v>
      </c>
      <c r="H1979">
        <f>VLOOKUP(Table7[[#This Row],[Customer_ID]],Table1[#All],3,FALSE)</f>
        <v>63</v>
      </c>
      <c r="I1979" t="str">
        <f>VLOOKUP(Table7[[#This Row],[Customer_ID]],Table1[#All],4,FALSE)</f>
        <v>Female</v>
      </c>
      <c r="J1979" t="str">
        <f>VLOOKUP(Table7[[#This Row],[Customer_ID]],Table1[#All],5,FALSE)</f>
        <v>Kellyside</v>
      </c>
      <c r="K1979" t="str">
        <f>VLOOKUP(Table7[[#This Row],[Customer_ID]],Table1[#All],6,FALSE)</f>
        <v>Alaska</v>
      </c>
      <c r="L1979" t="str">
        <f>VLOOKUP(Table7[[#This Row],[Customer_ID]],Table1[#All],7,FALSE)</f>
        <v>USA</v>
      </c>
      <c r="M1979" t="str">
        <f>VLOOKUP(Table7[[#This Row],[Customer_ID]],Table1[#All],8,FALSE)</f>
        <v>Platinum</v>
      </c>
      <c r="N1979" t="s">
        <v>1606</v>
      </c>
      <c r="O1979" t="str">
        <f>VLOOKUP(Table7[[#This Row],[Product_ID]],Table4_2[#All],3,FALSE)</f>
        <v>Home</v>
      </c>
      <c r="P1979" t="str">
        <f>VLOOKUP(Table7[[#This Row],[Product_ID]],Table4_2[#All],4,FALSE)</f>
        <v>Decor</v>
      </c>
      <c r="Q1979">
        <f>VLOOKUP(Table7[[#This Row],[Product_ID]],Table4_2[#All],5,FALSE)</f>
        <v>218.48</v>
      </c>
      <c r="R1979">
        <f>VLOOKUP(Table7[[#This Row],[Product_ID]],Table4_2[#All],6,FALSE)</f>
        <v>276</v>
      </c>
      <c r="S1979" t="s">
        <v>1761</v>
      </c>
      <c r="T1979" t="str">
        <f>VLOOKUP(Table7[[#This Row],[Store_ID]],Table5[#All],2,FALSE)</f>
        <v>Black-Horn</v>
      </c>
      <c r="U1979" t="str">
        <f>VLOOKUP(Table7[[#This Row],[Store_ID]],Table5[#All],3,FALSE)</f>
        <v>South</v>
      </c>
      <c r="V1979" t="str">
        <f>VLOOKUP(Table7[[#This Row],[Store_ID]],Table5[#All],4,FALSE)</f>
        <v>North Nancyview</v>
      </c>
      <c r="W1979" t="str">
        <f>VLOOKUP(Table7[[#This Row],[Store_ID]],Table5[#All],5,FALSE)</f>
        <v>Outlet</v>
      </c>
      <c r="X1979">
        <v>1</v>
      </c>
      <c r="Y1979">
        <v>722.57</v>
      </c>
      <c r="Z1979">
        <v>0.18</v>
      </c>
      <c r="AA1979" t="s">
        <v>1824</v>
      </c>
      <c r="AB1979">
        <v>592.50740000000008</v>
      </c>
    </row>
    <row r="1980" spans="1:28" x14ac:dyDescent="0.25">
      <c r="A1980" t="s">
        <v>3804</v>
      </c>
      <c r="B1980" s="2">
        <v>45615</v>
      </c>
      <c r="C1980" t="s">
        <v>475</v>
      </c>
      <c r="D1980" t="str">
        <f>VLOOKUP(Table7[[#This Row],[Customer_ID]],Table1[#All],2,FALSE)</f>
        <v>Patty Francis</v>
      </c>
      <c r="E1980">
        <f t="shared" si="91"/>
        <v>19</v>
      </c>
      <c r="F1980">
        <f t="shared" si="92"/>
        <v>11</v>
      </c>
      <c r="G1980">
        <f t="shared" si="93"/>
        <v>2024</v>
      </c>
      <c r="H1980">
        <f>VLOOKUP(Table7[[#This Row],[Customer_ID]],Table1[#All],3,FALSE)</f>
        <v>63</v>
      </c>
      <c r="I1980" t="str">
        <f>VLOOKUP(Table7[[#This Row],[Customer_ID]],Table1[#All],4,FALSE)</f>
        <v>Female</v>
      </c>
      <c r="J1980" t="str">
        <f>VLOOKUP(Table7[[#This Row],[Customer_ID]],Table1[#All],5,FALSE)</f>
        <v>South Brooke</v>
      </c>
      <c r="K1980" t="str">
        <f>VLOOKUP(Table7[[#This Row],[Customer_ID]],Table1[#All],6,FALSE)</f>
        <v>Pennsylvania</v>
      </c>
      <c r="L1980" t="str">
        <f>VLOOKUP(Table7[[#This Row],[Customer_ID]],Table1[#All],7,FALSE)</f>
        <v>USA</v>
      </c>
      <c r="M1980" t="str">
        <f>VLOOKUP(Table7[[#This Row],[Customer_ID]],Table1[#All],8,FALSE)</f>
        <v>Gold</v>
      </c>
      <c r="N1980" t="s">
        <v>1618</v>
      </c>
      <c r="O1980" t="str">
        <f>VLOOKUP(Table7[[#This Row],[Product_ID]],Table4_2[#All],3,FALSE)</f>
        <v>Home</v>
      </c>
      <c r="P1980" t="str">
        <f>VLOOKUP(Table7[[#This Row],[Product_ID]],Table4_2[#All],4,FALSE)</f>
        <v>Lighting</v>
      </c>
      <c r="Q1980">
        <f>VLOOKUP(Table7[[#This Row],[Product_ID]],Table4_2[#All],5,FALSE)</f>
        <v>382.22</v>
      </c>
      <c r="R1980">
        <f>VLOOKUP(Table7[[#This Row],[Product_ID]],Table4_2[#All],6,FALSE)</f>
        <v>329</v>
      </c>
      <c r="S1980" t="s">
        <v>1773</v>
      </c>
      <c r="T1980" t="str">
        <f>VLOOKUP(Table7[[#This Row],[Store_ID]],Table5[#All],2,FALSE)</f>
        <v>Gray Ltd</v>
      </c>
      <c r="U1980" t="str">
        <f>VLOOKUP(Table7[[#This Row],[Store_ID]],Table5[#All],3,FALSE)</f>
        <v>North</v>
      </c>
      <c r="V1980" t="str">
        <f>VLOOKUP(Table7[[#This Row],[Store_ID]],Table5[#All],4,FALSE)</f>
        <v>New Michaelchester</v>
      </c>
      <c r="W1980" t="str">
        <f>VLOOKUP(Table7[[#This Row],[Store_ID]],Table5[#All],5,FALSE)</f>
        <v>Outlet</v>
      </c>
      <c r="X1980">
        <v>3</v>
      </c>
      <c r="Y1980">
        <v>585.54999999999995</v>
      </c>
      <c r="Z1980">
        <v>0.14000000000000001</v>
      </c>
      <c r="AA1980" t="s">
        <v>1829</v>
      </c>
      <c r="AB1980">
        <v>1510.7190000000001</v>
      </c>
    </row>
    <row r="1981" spans="1:28" x14ac:dyDescent="0.25">
      <c r="A1981" t="s">
        <v>3805</v>
      </c>
      <c r="B1981" s="2">
        <v>45666</v>
      </c>
      <c r="C1981" t="s">
        <v>975</v>
      </c>
      <c r="D1981" t="str">
        <f>VLOOKUP(Table7[[#This Row],[Customer_ID]],Table1[#All],2,FALSE)</f>
        <v>Stacy Collins</v>
      </c>
      <c r="E1981">
        <f t="shared" si="91"/>
        <v>9</v>
      </c>
      <c r="F1981">
        <f t="shared" si="92"/>
        <v>1</v>
      </c>
      <c r="G1981">
        <f t="shared" si="93"/>
        <v>2025</v>
      </c>
      <c r="H1981">
        <f>VLOOKUP(Table7[[#This Row],[Customer_ID]],Table1[#All],3,FALSE)</f>
        <v>41</v>
      </c>
      <c r="I1981" t="str">
        <f>VLOOKUP(Table7[[#This Row],[Customer_ID]],Table1[#All],4,FALSE)</f>
        <v>Female</v>
      </c>
      <c r="J1981" t="str">
        <f>VLOOKUP(Table7[[#This Row],[Customer_ID]],Table1[#All],5,FALSE)</f>
        <v>Randychester</v>
      </c>
      <c r="K1981" t="str">
        <f>VLOOKUP(Table7[[#This Row],[Customer_ID]],Table1[#All],6,FALSE)</f>
        <v>California</v>
      </c>
      <c r="L1981" t="str">
        <f>VLOOKUP(Table7[[#This Row],[Customer_ID]],Table1[#All],7,FALSE)</f>
        <v>USA</v>
      </c>
      <c r="M1981" t="str">
        <f>VLOOKUP(Table7[[#This Row],[Customer_ID]],Table1[#All],8,FALSE)</f>
        <v>Bronze</v>
      </c>
      <c r="N1981" t="s">
        <v>1640</v>
      </c>
      <c r="O1981" t="str">
        <f>VLOOKUP(Table7[[#This Row],[Product_ID]],Table4_2[#All],3,FALSE)</f>
        <v>Clothing</v>
      </c>
      <c r="P1981" t="str">
        <f>VLOOKUP(Table7[[#This Row],[Product_ID]],Table4_2[#All],4,FALSE)</f>
        <v>Outerwear</v>
      </c>
      <c r="Q1981">
        <f>VLOOKUP(Table7[[#This Row],[Product_ID]],Table4_2[#All],5,FALSE)</f>
        <v>167.34</v>
      </c>
      <c r="R1981">
        <f>VLOOKUP(Table7[[#This Row],[Product_ID]],Table4_2[#All],6,FALSE)</f>
        <v>296</v>
      </c>
      <c r="S1981" t="s">
        <v>1797</v>
      </c>
      <c r="T1981" t="str">
        <f>VLOOKUP(Table7[[#This Row],[Store_ID]],Table5[#All],2,FALSE)</f>
        <v>Gardner, Humphrey and Contreras</v>
      </c>
      <c r="U1981" t="str">
        <f>VLOOKUP(Table7[[#This Row],[Store_ID]],Table5[#All],3,FALSE)</f>
        <v>East</v>
      </c>
      <c r="V1981" t="str">
        <f>VLOOKUP(Table7[[#This Row],[Store_ID]],Table5[#All],4,FALSE)</f>
        <v>Johnsonville</v>
      </c>
      <c r="W1981" t="str">
        <f>VLOOKUP(Table7[[#This Row],[Store_ID]],Table5[#All],5,FALSE)</f>
        <v>Flagship</v>
      </c>
      <c r="X1981">
        <v>2</v>
      </c>
      <c r="Y1981">
        <v>635.80999999999995</v>
      </c>
      <c r="Z1981">
        <v>0.13</v>
      </c>
      <c r="AA1981" t="s">
        <v>1826</v>
      </c>
      <c r="AB1981">
        <v>1106.3094000000001</v>
      </c>
    </row>
    <row r="1982" spans="1:28" x14ac:dyDescent="0.25">
      <c r="A1982" t="s">
        <v>3806</v>
      </c>
      <c r="B1982" s="2">
        <v>45644</v>
      </c>
      <c r="C1982" t="s">
        <v>881</v>
      </c>
      <c r="D1982" t="str">
        <f>VLOOKUP(Table7[[#This Row],[Customer_ID]],Table1[#All],2,FALSE)</f>
        <v>Jeffrey Gomez</v>
      </c>
      <c r="E1982">
        <f t="shared" si="91"/>
        <v>18</v>
      </c>
      <c r="F1982">
        <f t="shared" si="92"/>
        <v>12</v>
      </c>
      <c r="G1982">
        <f t="shared" si="93"/>
        <v>2024</v>
      </c>
      <c r="H1982">
        <f>VLOOKUP(Table7[[#This Row],[Customer_ID]],Table1[#All],3,FALSE)</f>
        <v>22</v>
      </c>
      <c r="I1982" t="str">
        <f>VLOOKUP(Table7[[#This Row],[Customer_ID]],Table1[#All],4,FALSE)</f>
        <v>Female</v>
      </c>
      <c r="J1982" t="str">
        <f>VLOOKUP(Table7[[#This Row],[Customer_ID]],Table1[#All],5,FALSE)</f>
        <v>Lake Nicole</v>
      </c>
      <c r="K1982" t="str">
        <f>VLOOKUP(Table7[[#This Row],[Customer_ID]],Table1[#All],6,FALSE)</f>
        <v>Colorado</v>
      </c>
      <c r="L1982" t="str">
        <f>VLOOKUP(Table7[[#This Row],[Customer_ID]],Table1[#All],7,FALSE)</f>
        <v>USA</v>
      </c>
      <c r="M1982" t="str">
        <f>VLOOKUP(Table7[[#This Row],[Customer_ID]],Table1[#All],8,FALSE)</f>
        <v>Platinum</v>
      </c>
      <c r="N1982" t="s">
        <v>1576</v>
      </c>
      <c r="O1982" t="str">
        <f>VLOOKUP(Table7[[#This Row],[Product_ID]],Table4_2[#All],3,FALSE)</f>
        <v>Home</v>
      </c>
      <c r="P1982" t="str">
        <f>VLOOKUP(Table7[[#This Row],[Product_ID]],Table4_2[#All],4,FALSE)</f>
        <v>Decor</v>
      </c>
      <c r="Q1982">
        <f>VLOOKUP(Table7[[#This Row],[Product_ID]],Table4_2[#All],5,FALSE)</f>
        <v>48.01</v>
      </c>
      <c r="R1982">
        <f>VLOOKUP(Table7[[#This Row],[Product_ID]],Table4_2[#All],6,FALSE)</f>
        <v>439</v>
      </c>
      <c r="S1982" t="s">
        <v>1769</v>
      </c>
      <c r="T1982" t="str">
        <f>VLOOKUP(Table7[[#This Row],[Store_ID]],Table5[#All],2,FALSE)</f>
        <v>Alexander Group</v>
      </c>
      <c r="U1982" t="str">
        <f>VLOOKUP(Table7[[#This Row],[Store_ID]],Table5[#All],3,FALSE)</f>
        <v>South</v>
      </c>
      <c r="V1982" t="str">
        <f>VLOOKUP(Table7[[#This Row],[Store_ID]],Table5[#All],4,FALSE)</f>
        <v>Port Sharon</v>
      </c>
      <c r="W1982" t="str">
        <f>VLOOKUP(Table7[[#This Row],[Store_ID]],Table5[#All],5,FALSE)</f>
        <v>Online</v>
      </c>
      <c r="X1982">
        <v>2</v>
      </c>
      <c r="Y1982">
        <v>353.74</v>
      </c>
      <c r="Z1982">
        <v>0.01</v>
      </c>
      <c r="AA1982" t="s">
        <v>1824</v>
      </c>
      <c r="AB1982">
        <v>700.40520000000004</v>
      </c>
    </row>
    <row r="1983" spans="1:28" x14ac:dyDescent="0.25">
      <c r="A1983" t="s">
        <v>3807</v>
      </c>
      <c r="B1983" s="2">
        <v>45648</v>
      </c>
      <c r="C1983" t="s">
        <v>842</v>
      </c>
      <c r="D1983" t="str">
        <f>VLOOKUP(Table7[[#This Row],[Customer_ID]],Table1[#All],2,FALSE)</f>
        <v>Matthew Payne</v>
      </c>
      <c r="E1983">
        <f t="shared" si="91"/>
        <v>22</v>
      </c>
      <c r="F1983">
        <f t="shared" si="92"/>
        <v>12</v>
      </c>
      <c r="G1983">
        <f t="shared" si="93"/>
        <v>2024</v>
      </c>
      <c r="H1983">
        <f>VLOOKUP(Table7[[#This Row],[Customer_ID]],Table1[#All],3,FALSE)</f>
        <v>25</v>
      </c>
      <c r="I1983" t="str">
        <f>VLOOKUP(Table7[[#This Row],[Customer_ID]],Table1[#All],4,FALSE)</f>
        <v>Male</v>
      </c>
      <c r="J1983" t="str">
        <f>VLOOKUP(Table7[[#This Row],[Customer_ID]],Table1[#All],5,FALSE)</f>
        <v>Grahamfurt</v>
      </c>
      <c r="K1983" t="str">
        <f>VLOOKUP(Table7[[#This Row],[Customer_ID]],Table1[#All],6,FALSE)</f>
        <v>Wyoming</v>
      </c>
      <c r="L1983" t="str">
        <f>VLOOKUP(Table7[[#This Row],[Customer_ID]],Table1[#All],7,FALSE)</f>
        <v>USA</v>
      </c>
      <c r="M1983" t="str">
        <f>VLOOKUP(Table7[[#This Row],[Customer_ID]],Table1[#All],8,FALSE)</f>
        <v>Gold</v>
      </c>
      <c r="N1983" t="s">
        <v>1620</v>
      </c>
      <c r="O1983" t="str">
        <f>VLOOKUP(Table7[[#This Row],[Product_ID]],Table4_2[#All],3,FALSE)</f>
        <v>Clothing</v>
      </c>
      <c r="P1983" t="str">
        <f>VLOOKUP(Table7[[#This Row],[Product_ID]],Table4_2[#All],4,FALSE)</f>
        <v>Tops</v>
      </c>
      <c r="Q1983">
        <f>VLOOKUP(Table7[[#This Row],[Product_ID]],Table4_2[#All],5,FALSE)</f>
        <v>223.43</v>
      </c>
      <c r="R1983">
        <f>VLOOKUP(Table7[[#This Row],[Product_ID]],Table4_2[#All],6,FALSE)</f>
        <v>154</v>
      </c>
      <c r="S1983" t="s">
        <v>1779</v>
      </c>
      <c r="T1983" t="str">
        <f>VLOOKUP(Table7[[#This Row],[Store_ID]],Table5[#All],2,FALSE)</f>
        <v>Martinez-Mullins</v>
      </c>
      <c r="U1983" t="str">
        <f>VLOOKUP(Table7[[#This Row],[Store_ID]],Table5[#All],3,FALSE)</f>
        <v>South</v>
      </c>
      <c r="V1983" t="str">
        <f>VLOOKUP(Table7[[#This Row],[Store_ID]],Table5[#All],4,FALSE)</f>
        <v>Williamsfurt</v>
      </c>
      <c r="W1983" t="str">
        <f>VLOOKUP(Table7[[#This Row],[Store_ID]],Table5[#All],5,FALSE)</f>
        <v>Online</v>
      </c>
      <c r="X1983">
        <v>1</v>
      </c>
      <c r="Y1983">
        <v>377.52</v>
      </c>
      <c r="Z1983">
        <v>0.15</v>
      </c>
      <c r="AA1983" t="s">
        <v>1824</v>
      </c>
      <c r="AB1983">
        <v>320.892</v>
      </c>
    </row>
    <row r="1984" spans="1:28" x14ac:dyDescent="0.25">
      <c r="A1984" t="s">
        <v>3808</v>
      </c>
      <c r="B1984" s="2">
        <v>45500</v>
      </c>
      <c r="C1984" t="s">
        <v>669</v>
      </c>
      <c r="D1984" t="str">
        <f>VLOOKUP(Table7[[#This Row],[Customer_ID]],Table1[#All],2,FALSE)</f>
        <v>Michelle Carpenter</v>
      </c>
      <c r="E1984">
        <f t="shared" si="91"/>
        <v>27</v>
      </c>
      <c r="F1984">
        <f t="shared" si="92"/>
        <v>7</v>
      </c>
      <c r="G1984">
        <f t="shared" si="93"/>
        <v>2024</v>
      </c>
      <c r="H1984">
        <f>VLOOKUP(Table7[[#This Row],[Customer_ID]],Table1[#All],3,FALSE)</f>
        <v>44</v>
      </c>
      <c r="I1984" t="str">
        <f>VLOOKUP(Table7[[#This Row],[Customer_ID]],Table1[#All],4,FALSE)</f>
        <v>Female</v>
      </c>
      <c r="J1984" t="str">
        <f>VLOOKUP(Table7[[#This Row],[Customer_ID]],Table1[#All],5,FALSE)</f>
        <v>Lake Danielleton</v>
      </c>
      <c r="K1984" t="str">
        <f>VLOOKUP(Table7[[#This Row],[Customer_ID]],Table1[#All],6,FALSE)</f>
        <v>New Jersey</v>
      </c>
      <c r="L1984" t="str">
        <f>VLOOKUP(Table7[[#This Row],[Customer_ID]],Table1[#All],7,FALSE)</f>
        <v>USA</v>
      </c>
      <c r="M1984" t="str">
        <f>VLOOKUP(Table7[[#This Row],[Customer_ID]],Table1[#All],8,FALSE)</f>
        <v>Gold</v>
      </c>
      <c r="N1984" t="s">
        <v>1684</v>
      </c>
      <c r="O1984" t="str">
        <f>VLOOKUP(Table7[[#This Row],[Product_ID]],Table4_2[#All],3,FALSE)</f>
        <v>Home</v>
      </c>
      <c r="P1984" t="str">
        <f>VLOOKUP(Table7[[#This Row],[Product_ID]],Table4_2[#All],4,FALSE)</f>
        <v>Furniture</v>
      </c>
      <c r="Q1984">
        <f>VLOOKUP(Table7[[#This Row],[Product_ID]],Table4_2[#All],5,FALSE)</f>
        <v>243.7</v>
      </c>
      <c r="R1984">
        <f>VLOOKUP(Table7[[#This Row],[Product_ID]],Table4_2[#All],6,FALSE)</f>
        <v>130</v>
      </c>
      <c r="S1984" t="s">
        <v>1761</v>
      </c>
      <c r="T1984" t="str">
        <f>VLOOKUP(Table7[[#This Row],[Store_ID]],Table5[#All],2,FALSE)</f>
        <v>Black-Horn</v>
      </c>
      <c r="U1984" t="str">
        <f>VLOOKUP(Table7[[#This Row],[Store_ID]],Table5[#All],3,FALSE)</f>
        <v>South</v>
      </c>
      <c r="V1984" t="str">
        <f>VLOOKUP(Table7[[#This Row],[Store_ID]],Table5[#All],4,FALSE)</f>
        <v>North Nancyview</v>
      </c>
      <c r="W1984" t="str">
        <f>VLOOKUP(Table7[[#This Row],[Store_ID]],Table5[#All],5,FALSE)</f>
        <v>Outlet</v>
      </c>
      <c r="X1984">
        <v>3</v>
      </c>
      <c r="Y1984">
        <v>901.49</v>
      </c>
      <c r="Z1984">
        <v>0</v>
      </c>
      <c r="AA1984" t="s">
        <v>1824</v>
      </c>
      <c r="AB1984">
        <v>2704.47</v>
      </c>
    </row>
    <row r="1985" spans="1:28" x14ac:dyDescent="0.25">
      <c r="A1985" t="s">
        <v>3809</v>
      </c>
      <c r="B1985" s="2">
        <v>45806</v>
      </c>
      <c r="C1985" t="s">
        <v>654</v>
      </c>
      <c r="D1985" t="str">
        <f>VLOOKUP(Table7[[#This Row],[Customer_ID]],Table1[#All],2,FALSE)</f>
        <v>Anna Perez</v>
      </c>
      <c r="E1985">
        <f t="shared" si="91"/>
        <v>29</v>
      </c>
      <c r="F1985">
        <f t="shared" si="92"/>
        <v>5</v>
      </c>
      <c r="G1985">
        <f t="shared" si="93"/>
        <v>2025</v>
      </c>
      <c r="H1985">
        <f>VLOOKUP(Table7[[#This Row],[Customer_ID]],Table1[#All],3,FALSE)</f>
        <v>30</v>
      </c>
      <c r="I1985" t="str">
        <f>VLOOKUP(Table7[[#This Row],[Customer_ID]],Table1[#All],4,FALSE)</f>
        <v>Male</v>
      </c>
      <c r="J1985" t="str">
        <f>VLOOKUP(Table7[[#This Row],[Customer_ID]],Table1[#All],5,FALSE)</f>
        <v>South Jerry</v>
      </c>
      <c r="K1985" t="str">
        <f>VLOOKUP(Table7[[#This Row],[Customer_ID]],Table1[#All],6,FALSE)</f>
        <v>Maine</v>
      </c>
      <c r="L1985" t="str">
        <f>VLOOKUP(Table7[[#This Row],[Customer_ID]],Table1[#All],7,FALSE)</f>
        <v>USA</v>
      </c>
      <c r="M1985" t="str">
        <f>VLOOKUP(Table7[[#This Row],[Customer_ID]],Table1[#All],8,FALSE)</f>
        <v>Platinum</v>
      </c>
      <c r="N1985" t="s">
        <v>1608</v>
      </c>
      <c r="O1985" t="str">
        <f>VLOOKUP(Table7[[#This Row],[Product_ID]],Table4_2[#All],3,FALSE)</f>
        <v>Home</v>
      </c>
      <c r="P1985" t="str">
        <f>VLOOKUP(Table7[[#This Row],[Product_ID]],Table4_2[#All],4,FALSE)</f>
        <v>Kitchen</v>
      </c>
      <c r="Q1985">
        <f>VLOOKUP(Table7[[#This Row],[Product_ID]],Table4_2[#All],5,FALSE)</f>
        <v>19.52</v>
      </c>
      <c r="R1985">
        <f>VLOOKUP(Table7[[#This Row],[Product_ID]],Table4_2[#All],6,FALSE)</f>
        <v>57</v>
      </c>
      <c r="S1985" t="s">
        <v>1773</v>
      </c>
      <c r="T1985" t="str">
        <f>VLOOKUP(Table7[[#This Row],[Store_ID]],Table5[#All],2,FALSE)</f>
        <v>Gray Ltd</v>
      </c>
      <c r="U1985" t="str">
        <f>VLOOKUP(Table7[[#This Row],[Store_ID]],Table5[#All],3,FALSE)</f>
        <v>North</v>
      </c>
      <c r="V1985" t="str">
        <f>VLOOKUP(Table7[[#This Row],[Store_ID]],Table5[#All],4,FALSE)</f>
        <v>New Michaelchester</v>
      </c>
      <c r="W1985" t="str">
        <f>VLOOKUP(Table7[[#This Row],[Store_ID]],Table5[#All],5,FALSE)</f>
        <v>Outlet</v>
      </c>
      <c r="X1985">
        <v>1</v>
      </c>
      <c r="Y1985">
        <v>563.01</v>
      </c>
      <c r="Z1985">
        <v>0.1</v>
      </c>
      <c r="AA1985" t="s">
        <v>1824</v>
      </c>
      <c r="AB1985">
        <v>506.709</v>
      </c>
    </row>
    <row r="1986" spans="1:28" x14ac:dyDescent="0.25">
      <c r="A1986" t="s">
        <v>3810</v>
      </c>
      <c r="B1986" s="2">
        <v>45365</v>
      </c>
      <c r="C1986" t="s">
        <v>198</v>
      </c>
      <c r="D1986" t="str">
        <f>VLOOKUP(Table7[[#This Row],[Customer_ID]],Table1[#All],2,FALSE)</f>
        <v>Debra Liu</v>
      </c>
      <c r="E1986">
        <f t="shared" ref="E1986:E2002" si="94">DAY(B1986)</f>
        <v>14</v>
      </c>
      <c r="F1986">
        <f t="shared" ref="F1986:F2002" si="95">MONTH(B1986)</f>
        <v>3</v>
      </c>
      <c r="G1986">
        <f t="shared" ref="G1986:G2002" si="96">YEAR(B1986)</f>
        <v>2024</v>
      </c>
      <c r="H1986">
        <f>VLOOKUP(Table7[[#This Row],[Customer_ID]],Table1[#All],3,FALSE)</f>
        <v>55</v>
      </c>
      <c r="I1986" t="str">
        <f>VLOOKUP(Table7[[#This Row],[Customer_ID]],Table1[#All],4,FALSE)</f>
        <v>Male</v>
      </c>
      <c r="J1986" t="str">
        <f>VLOOKUP(Table7[[#This Row],[Customer_ID]],Table1[#All],5,FALSE)</f>
        <v>South Timtown</v>
      </c>
      <c r="K1986" t="str">
        <f>VLOOKUP(Table7[[#This Row],[Customer_ID]],Table1[#All],6,FALSE)</f>
        <v>Minnesota</v>
      </c>
      <c r="L1986" t="str">
        <f>VLOOKUP(Table7[[#This Row],[Customer_ID]],Table1[#All],7,FALSE)</f>
        <v>USA</v>
      </c>
      <c r="M1986" t="str">
        <f>VLOOKUP(Table7[[#This Row],[Customer_ID]],Table1[#All],8,FALSE)</f>
        <v>Bronze</v>
      </c>
      <c r="N1986" t="s">
        <v>1688</v>
      </c>
      <c r="O1986" t="str">
        <f>VLOOKUP(Table7[[#This Row],[Product_ID]],Table4_2[#All],3,FALSE)</f>
        <v>Home</v>
      </c>
      <c r="P1986" t="str">
        <f>VLOOKUP(Table7[[#This Row],[Product_ID]],Table4_2[#All],4,FALSE)</f>
        <v>Storage</v>
      </c>
      <c r="Q1986">
        <f>VLOOKUP(Table7[[#This Row],[Product_ID]],Table4_2[#All],5,FALSE)</f>
        <v>138.05000000000001</v>
      </c>
      <c r="R1986">
        <f>VLOOKUP(Table7[[#This Row],[Product_ID]],Table4_2[#All],6,FALSE)</f>
        <v>89</v>
      </c>
      <c r="S1986" t="s">
        <v>1776</v>
      </c>
      <c r="T1986" t="str">
        <f>VLOOKUP(Table7[[#This Row],[Store_ID]],Table5[#All],2,FALSE)</f>
        <v>Benson-Elliott</v>
      </c>
      <c r="U1986" t="str">
        <f>VLOOKUP(Table7[[#This Row],[Store_ID]],Table5[#All],3,FALSE)</f>
        <v>East</v>
      </c>
      <c r="V1986" t="str">
        <f>VLOOKUP(Table7[[#This Row],[Store_ID]],Table5[#All],4,FALSE)</f>
        <v>Port Josephberg</v>
      </c>
      <c r="W1986" t="str">
        <f>VLOOKUP(Table7[[#This Row],[Store_ID]],Table5[#All],5,FALSE)</f>
        <v>Online</v>
      </c>
      <c r="X1986">
        <v>4</v>
      </c>
      <c r="Y1986">
        <v>167.25</v>
      </c>
      <c r="Z1986">
        <v>0.11</v>
      </c>
      <c r="AA1986" t="s">
        <v>1824</v>
      </c>
      <c r="AB1986">
        <v>595.41</v>
      </c>
    </row>
    <row r="1987" spans="1:28" x14ac:dyDescent="0.25">
      <c r="A1987" t="s">
        <v>3811</v>
      </c>
      <c r="B1987" s="2">
        <v>45229</v>
      </c>
      <c r="C1987" t="s">
        <v>1403</v>
      </c>
      <c r="D1987" t="str">
        <f>VLOOKUP(Table7[[#This Row],[Customer_ID]],Table1[#All],2,FALSE)</f>
        <v>John Berg</v>
      </c>
      <c r="E1987">
        <f t="shared" si="94"/>
        <v>30</v>
      </c>
      <c r="F1987">
        <f t="shared" si="95"/>
        <v>10</v>
      </c>
      <c r="G1987">
        <f t="shared" si="96"/>
        <v>2023</v>
      </c>
      <c r="H1987">
        <f>VLOOKUP(Table7[[#This Row],[Customer_ID]],Table1[#All],3,FALSE)</f>
        <v>60</v>
      </c>
      <c r="I1987" t="str">
        <f>VLOOKUP(Table7[[#This Row],[Customer_ID]],Table1[#All],4,FALSE)</f>
        <v>Male</v>
      </c>
      <c r="J1987" t="str">
        <f>VLOOKUP(Table7[[#This Row],[Customer_ID]],Table1[#All],5,FALSE)</f>
        <v>Johnsonville</v>
      </c>
      <c r="K1987" t="str">
        <f>VLOOKUP(Table7[[#This Row],[Customer_ID]],Table1[#All],6,FALSE)</f>
        <v>Oklahoma</v>
      </c>
      <c r="L1987" t="str">
        <f>VLOOKUP(Table7[[#This Row],[Customer_ID]],Table1[#All],7,FALSE)</f>
        <v>USA</v>
      </c>
      <c r="M1987" t="str">
        <f>VLOOKUP(Table7[[#This Row],[Customer_ID]],Table1[#All],8,FALSE)</f>
        <v>Gold</v>
      </c>
      <c r="N1987" t="s">
        <v>1668</v>
      </c>
      <c r="O1987" t="str">
        <f>VLOOKUP(Table7[[#This Row],[Product_ID]],Table4_2[#All],3,FALSE)</f>
        <v>Beauty</v>
      </c>
      <c r="P1987" t="str">
        <f>VLOOKUP(Table7[[#This Row],[Product_ID]],Table4_2[#All],4,FALSE)</f>
        <v>Fragrance</v>
      </c>
      <c r="Q1987">
        <f>VLOOKUP(Table7[[#This Row],[Product_ID]],Table4_2[#All],5,FALSE)</f>
        <v>482.75</v>
      </c>
      <c r="R1987">
        <f>VLOOKUP(Table7[[#This Row],[Product_ID]],Table4_2[#All],6,FALSE)</f>
        <v>444</v>
      </c>
      <c r="S1987" t="s">
        <v>1810</v>
      </c>
      <c r="T1987" t="str">
        <f>VLOOKUP(Table7[[#This Row],[Store_ID]],Table5[#All],2,FALSE)</f>
        <v>Guerrero-Schmitt</v>
      </c>
      <c r="U1987" t="str">
        <f>VLOOKUP(Table7[[#This Row],[Store_ID]],Table5[#All],3,FALSE)</f>
        <v>East</v>
      </c>
      <c r="V1987" t="str">
        <f>VLOOKUP(Table7[[#This Row],[Store_ID]],Table5[#All],4,FALSE)</f>
        <v>East Stevechester</v>
      </c>
      <c r="W1987" t="str">
        <f>VLOOKUP(Table7[[#This Row],[Store_ID]],Table5[#All],5,FALSE)</f>
        <v>Flagship</v>
      </c>
      <c r="X1987">
        <v>3</v>
      </c>
      <c r="Y1987">
        <v>345.43</v>
      </c>
      <c r="Z1987">
        <v>0.08</v>
      </c>
      <c r="AA1987" t="s">
        <v>1829</v>
      </c>
      <c r="AB1987">
        <v>953.38679999999999</v>
      </c>
    </row>
    <row r="1988" spans="1:28" x14ac:dyDescent="0.25">
      <c r="A1988" t="s">
        <v>3812</v>
      </c>
      <c r="B1988" s="2">
        <v>45349</v>
      </c>
      <c r="C1988" t="s">
        <v>972</v>
      </c>
      <c r="D1988" t="str">
        <f>VLOOKUP(Table7[[#This Row],[Customer_ID]],Table1[#All],2,FALSE)</f>
        <v>Jennifer Zamora</v>
      </c>
      <c r="E1988">
        <f t="shared" si="94"/>
        <v>27</v>
      </c>
      <c r="F1988">
        <f t="shared" si="95"/>
        <v>2</v>
      </c>
      <c r="G1988">
        <f t="shared" si="96"/>
        <v>2024</v>
      </c>
      <c r="H1988">
        <f>VLOOKUP(Table7[[#This Row],[Customer_ID]],Table1[#All],3,FALSE)</f>
        <v>60</v>
      </c>
      <c r="I1988" t="str">
        <f>VLOOKUP(Table7[[#This Row],[Customer_ID]],Table1[#All],4,FALSE)</f>
        <v>Female</v>
      </c>
      <c r="J1988" t="str">
        <f>VLOOKUP(Table7[[#This Row],[Customer_ID]],Table1[#All],5,FALSE)</f>
        <v>Sarahland</v>
      </c>
      <c r="K1988" t="str">
        <f>VLOOKUP(Table7[[#This Row],[Customer_ID]],Table1[#All],6,FALSE)</f>
        <v>Iowa</v>
      </c>
      <c r="L1988" t="str">
        <f>VLOOKUP(Table7[[#This Row],[Customer_ID]],Table1[#All],7,FALSE)</f>
        <v>USA</v>
      </c>
      <c r="M1988" t="str">
        <f>VLOOKUP(Table7[[#This Row],[Customer_ID]],Table1[#All],8,FALSE)</f>
        <v>Gold</v>
      </c>
      <c r="N1988" t="s">
        <v>1712</v>
      </c>
      <c r="O1988" t="str">
        <f>VLOOKUP(Table7[[#This Row],[Product_ID]],Table4_2[#All],3,FALSE)</f>
        <v>Sports</v>
      </c>
      <c r="P1988" t="str">
        <f>VLOOKUP(Table7[[#This Row],[Product_ID]],Table4_2[#All],4,FALSE)</f>
        <v>Fitness</v>
      </c>
      <c r="Q1988">
        <f>VLOOKUP(Table7[[#This Row],[Product_ID]],Table4_2[#All],5,FALSE)</f>
        <v>152.91999999999999</v>
      </c>
      <c r="R1988">
        <f>VLOOKUP(Table7[[#This Row],[Product_ID]],Table4_2[#All],6,FALSE)</f>
        <v>281</v>
      </c>
      <c r="S1988" t="s">
        <v>1786</v>
      </c>
      <c r="T1988" t="str">
        <f>VLOOKUP(Table7[[#This Row],[Store_ID]],Table5[#All],2,FALSE)</f>
        <v>Moore, Padilla and Butler</v>
      </c>
      <c r="U1988" t="str">
        <f>VLOOKUP(Table7[[#This Row],[Store_ID]],Table5[#All],3,FALSE)</f>
        <v>South</v>
      </c>
      <c r="V1988" t="str">
        <f>VLOOKUP(Table7[[#This Row],[Store_ID]],Table5[#All],4,FALSE)</f>
        <v>East Johnstad</v>
      </c>
      <c r="W1988" t="str">
        <f>VLOOKUP(Table7[[#This Row],[Store_ID]],Table5[#All],5,FALSE)</f>
        <v>Flagship</v>
      </c>
      <c r="X1988">
        <v>4</v>
      </c>
      <c r="Y1988">
        <v>752.48</v>
      </c>
      <c r="Z1988">
        <v>0.23</v>
      </c>
      <c r="AA1988" t="s">
        <v>1824</v>
      </c>
      <c r="AB1988">
        <v>2317.6383999999998</v>
      </c>
    </row>
    <row r="1989" spans="1:28" x14ac:dyDescent="0.25">
      <c r="A1989" t="s">
        <v>3813</v>
      </c>
      <c r="B1989" s="2">
        <v>45886</v>
      </c>
      <c r="C1989" t="s">
        <v>1389</v>
      </c>
      <c r="D1989" t="str">
        <f>VLOOKUP(Table7[[#This Row],[Customer_ID]],Table1[#All],2,FALSE)</f>
        <v>William Cortez</v>
      </c>
      <c r="E1989">
        <f t="shared" si="94"/>
        <v>17</v>
      </c>
      <c r="F1989">
        <f t="shared" si="95"/>
        <v>8</v>
      </c>
      <c r="G1989">
        <f t="shared" si="96"/>
        <v>2025</v>
      </c>
      <c r="H1989">
        <f>VLOOKUP(Table7[[#This Row],[Customer_ID]],Table1[#All],3,FALSE)</f>
        <v>29</v>
      </c>
      <c r="I1989" t="str">
        <f>VLOOKUP(Table7[[#This Row],[Customer_ID]],Table1[#All],4,FALSE)</f>
        <v>Male</v>
      </c>
      <c r="J1989" t="str">
        <f>VLOOKUP(Table7[[#This Row],[Customer_ID]],Table1[#All],5,FALSE)</f>
        <v>Port Hannahport</v>
      </c>
      <c r="K1989" t="str">
        <f>VLOOKUP(Table7[[#This Row],[Customer_ID]],Table1[#All],6,FALSE)</f>
        <v>Ohio</v>
      </c>
      <c r="L1989" t="str">
        <f>VLOOKUP(Table7[[#This Row],[Customer_ID]],Table1[#All],7,FALSE)</f>
        <v>USA</v>
      </c>
      <c r="M1989" t="str">
        <f>VLOOKUP(Table7[[#This Row],[Customer_ID]],Table1[#All],8,FALSE)</f>
        <v>Bronze</v>
      </c>
      <c r="N1989" t="s">
        <v>1662</v>
      </c>
      <c r="O1989" t="str">
        <f>VLOOKUP(Table7[[#This Row],[Product_ID]],Table4_2[#All],3,FALSE)</f>
        <v>Sports</v>
      </c>
      <c r="P1989" t="str">
        <f>VLOOKUP(Table7[[#This Row],[Product_ID]],Table4_2[#All],4,FALSE)</f>
        <v>Fitness</v>
      </c>
      <c r="Q1989">
        <f>VLOOKUP(Table7[[#This Row],[Product_ID]],Table4_2[#All],5,FALSE)</f>
        <v>30.62</v>
      </c>
      <c r="R1989">
        <f>VLOOKUP(Table7[[#This Row],[Product_ID]],Table4_2[#All],6,FALSE)</f>
        <v>138</v>
      </c>
      <c r="S1989" t="s">
        <v>1813</v>
      </c>
      <c r="T1989" t="str">
        <f>VLOOKUP(Table7[[#This Row],[Store_ID]],Table5[#All],2,FALSE)</f>
        <v>Mann-Austin</v>
      </c>
      <c r="U1989" t="str">
        <f>VLOOKUP(Table7[[#This Row],[Store_ID]],Table5[#All],3,FALSE)</f>
        <v>East</v>
      </c>
      <c r="V1989" t="str">
        <f>VLOOKUP(Table7[[#This Row],[Store_ID]],Table5[#All],4,FALSE)</f>
        <v>Vasquezborough</v>
      </c>
      <c r="W1989" t="str">
        <f>VLOOKUP(Table7[[#This Row],[Store_ID]],Table5[#All],5,FALSE)</f>
        <v>Online</v>
      </c>
      <c r="X1989">
        <v>1</v>
      </c>
      <c r="Y1989">
        <v>120.02</v>
      </c>
      <c r="Z1989">
        <v>0.26</v>
      </c>
      <c r="AA1989" t="s">
        <v>1824</v>
      </c>
      <c r="AB1989">
        <v>88.814799999999991</v>
      </c>
    </row>
    <row r="1990" spans="1:28" x14ac:dyDescent="0.25">
      <c r="A1990" t="s">
        <v>3814</v>
      </c>
      <c r="B1990" s="2">
        <v>45359</v>
      </c>
      <c r="C1990" t="s">
        <v>1017</v>
      </c>
      <c r="D1990" t="str">
        <f>VLOOKUP(Table7[[#This Row],[Customer_ID]],Table1[#All],2,FALSE)</f>
        <v>Kristy Dunlap</v>
      </c>
      <c r="E1990">
        <f t="shared" si="94"/>
        <v>8</v>
      </c>
      <c r="F1990">
        <f t="shared" si="95"/>
        <v>3</v>
      </c>
      <c r="G1990">
        <f t="shared" si="96"/>
        <v>2024</v>
      </c>
      <c r="H1990">
        <f>VLOOKUP(Table7[[#This Row],[Customer_ID]],Table1[#All],3,FALSE)</f>
        <v>64</v>
      </c>
      <c r="I1990" t="str">
        <f>VLOOKUP(Table7[[#This Row],[Customer_ID]],Table1[#All],4,FALSE)</f>
        <v>Female</v>
      </c>
      <c r="J1990" t="str">
        <f>VLOOKUP(Table7[[#This Row],[Customer_ID]],Table1[#All],5,FALSE)</f>
        <v>Whiteport</v>
      </c>
      <c r="K1990" t="str">
        <f>VLOOKUP(Table7[[#This Row],[Customer_ID]],Table1[#All],6,FALSE)</f>
        <v>North Carolina</v>
      </c>
      <c r="L1990" t="str">
        <f>VLOOKUP(Table7[[#This Row],[Customer_ID]],Table1[#All],7,FALSE)</f>
        <v>USA</v>
      </c>
      <c r="M1990" t="str">
        <f>VLOOKUP(Table7[[#This Row],[Customer_ID]],Table1[#All],8,FALSE)</f>
        <v>Platinum</v>
      </c>
      <c r="N1990" t="s">
        <v>1630</v>
      </c>
      <c r="O1990" t="str">
        <f>VLOOKUP(Table7[[#This Row],[Product_ID]],Table4_2[#All],3,FALSE)</f>
        <v>Sports</v>
      </c>
      <c r="P1990" t="str">
        <f>VLOOKUP(Table7[[#This Row],[Product_ID]],Table4_2[#All],4,FALSE)</f>
        <v>Fitness</v>
      </c>
      <c r="Q1990">
        <f>VLOOKUP(Table7[[#This Row],[Product_ID]],Table4_2[#All],5,FALSE)</f>
        <v>313.26</v>
      </c>
      <c r="R1990">
        <f>VLOOKUP(Table7[[#This Row],[Product_ID]],Table4_2[#All],6,FALSE)</f>
        <v>369</v>
      </c>
      <c r="S1990" t="s">
        <v>1782</v>
      </c>
      <c r="T1990" t="str">
        <f>VLOOKUP(Table7[[#This Row],[Store_ID]],Table5[#All],2,FALSE)</f>
        <v>Bean, Jones and Park</v>
      </c>
      <c r="U1990" t="str">
        <f>VLOOKUP(Table7[[#This Row],[Store_ID]],Table5[#All],3,FALSE)</f>
        <v>West</v>
      </c>
      <c r="V1990" t="str">
        <f>VLOOKUP(Table7[[#This Row],[Store_ID]],Table5[#All],4,FALSE)</f>
        <v>Thompsonborough</v>
      </c>
      <c r="W1990" t="str">
        <f>VLOOKUP(Table7[[#This Row],[Store_ID]],Table5[#All],5,FALSE)</f>
        <v>Online</v>
      </c>
      <c r="X1990">
        <v>3</v>
      </c>
      <c r="Y1990">
        <v>146.71</v>
      </c>
      <c r="Z1990">
        <v>0.28000000000000003</v>
      </c>
      <c r="AA1990" t="s">
        <v>1824</v>
      </c>
      <c r="AB1990">
        <v>316.89359999999999</v>
      </c>
    </row>
    <row r="1991" spans="1:28" x14ac:dyDescent="0.25">
      <c r="A1991" t="s">
        <v>3815</v>
      </c>
      <c r="B1991" s="2">
        <v>45730</v>
      </c>
      <c r="C1991" t="s">
        <v>298</v>
      </c>
      <c r="D1991" t="str">
        <f>VLOOKUP(Table7[[#This Row],[Customer_ID]],Table1[#All],2,FALSE)</f>
        <v>George Rosario</v>
      </c>
      <c r="E1991">
        <f t="shared" si="94"/>
        <v>14</v>
      </c>
      <c r="F1991">
        <f t="shared" si="95"/>
        <v>3</v>
      </c>
      <c r="G1991">
        <f t="shared" si="96"/>
        <v>2025</v>
      </c>
      <c r="H1991">
        <f>VLOOKUP(Table7[[#This Row],[Customer_ID]],Table1[#All],3,FALSE)</f>
        <v>53</v>
      </c>
      <c r="I1991" t="str">
        <f>VLOOKUP(Table7[[#This Row],[Customer_ID]],Table1[#All],4,FALSE)</f>
        <v>Male</v>
      </c>
      <c r="J1991" t="str">
        <f>VLOOKUP(Table7[[#This Row],[Customer_ID]],Table1[#All],5,FALSE)</f>
        <v>Leburgh</v>
      </c>
      <c r="K1991" t="str">
        <f>VLOOKUP(Table7[[#This Row],[Customer_ID]],Table1[#All],6,FALSE)</f>
        <v>Florida</v>
      </c>
      <c r="L1991" t="str">
        <f>VLOOKUP(Table7[[#This Row],[Customer_ID]],Table1[#All],7,FALSE)</f>
        <v>USA</v>
      </c>
      <c r="M1991" t="str">
        <f>VLOOKUP(Table7[[#This Row],[Customer_ID]],Table1[#All],8,FALSE)</f>
        <v>Bronze</v>
      </c>
      <c r="N1991" t="s">
        <v>1676</v>
      </c>
      <c r="O1991" t="str">
        <f>VLOOKUP(Table7[[#This Row],[Product_ID]],Table4_2[#All],3,FALSE)</f>
        <v>Beauty</v>
      </c>
      <c r="P1991" t="str">
        <f>VLOOKUP(Table7[[#This Row],[Product_ID]],Table4_2[#All],4,FALSE)</f>
        <v>Makeup</v>
      </c>
      <c r="Q1991">
        <f>VLOOKUP(Table7[[#This Row],[Product_ID]],Table4_2[#All],5,FALSE)</f>
        <v>299.11</v>
      </c>
      <c r="R1991">
        <f>VLOOKUP(Table7[[#This Row],[Product_ID]],Table4_2[#All],6,FALSE)</f>
        <v>118</v>
      </c>
      <c r="S1991" t="s">
        <v>1752</v>
      </c>
      <c r="T1991" t="str">
        <f>VLOOKUP(Table7[[#This Row],[Store_ID]],Table5[#All],2,FALSE)</f>
        <v>Rivera-Warner</v>
      </c>
      <c r="U1991" t="str">
        <f>VLOOKUP(Table7[[#This Row],[Store_ID]],Table5[#All],3,FALSE)</f>
        <v>East</v>
      </c>
      <c r="V1991" t="str">
        <f>VLOOKUP(Table7[[#This Row],[Store_ID]],Table5[#All],4,FALSE)</f>
        <v>Washingtonfurt</v>
      </c>
      <c r="W1991" t="str">
        <f>VLOOKUP(Table7[[#This Row],[Store_ID]],Table5[#All],5,FALSE)</f>
        <v>Flagship</v>
      </c>
      <c r="X1991">
        <v>2</v>
      </c>
      <c r="Y1991">
        <v>358.87</v>
      </c>
      <c r="Z1991">
        <v>0.24</v>
      </c>
      <c r="AA1991" t="s">
        <v>1824</v>
      </c>
      <c r="AB1991">
        <v>545.48239999999998</v>
      </c>
    </row>
    <row r="1992" spans="1:28" x14ac:dyDescent="0.25">
      <c r="A1992" t="s">
        <v>3816</v>
      </c>
      <c r="B1992" s="2">
        <v>45456</v>
      </c>
      <c r="C1992" t="s">
        <v>773</v>
      </c>
      <c r="D1992" t="str">
        <f>VLOOKUP(Table7[[#This Row],[Customer_ID]],Table1[#All],2,FALSE)</f>
        <v>Mr. William Horton</v>
      </c>
      <c r="E1992">
        <f t="shared" si="94"/>
        <v>13</v>
      </c>
      <c r="F1992">
        <f t="shared" si="95"/>
        <v>6</v>
      </c>
      <c r="G1992">
        <f t="shared" si="96"/>
        <v>2024</v>
      </c>
      <c r="H1992">
        <f>VLOOKUP(Table7[[#This Row],[Customer_ID]],Table1[#All],3,FALSE)</f>
        <v>31</v>
      </c>
      <c r="I1992" t="str">
        <f>VLOOKUP(Table7[[#This Row],[Customer_ID]],Table1[#All],4,FALSE)</f>
        <v>Male</v>
      </c>
      <c r="J1992" t="str">
        <f>VLOOKUP(Table7[[#This Row],[Customer_ID]],Table1[#All],5,FALSE)</f>
        <v>Dawsonchester</v>
      </c>
      <c r="K1992" t="str">
        <f>VLOOKUP(Table7[[#This Row],[Customer_ID]],Table1[#All],6,FALSE)</f>
        <v>Virginia</v>
      </c>
      <c r="L1992" t="str">
        <f>VLOOKUP(Table7[[#This Row],[Customer_ID]],Table1[#All],7,FALSE)</f>
        <v>USA</v>
      </c>
      <c r="M1992" t="str">
        <f>VLOOKUP(Table7[[#This Row],[Customer_ID]],Table1[#All],8,FALSE)</f>
        <v>Platinum</v>
      </c>
      <c r="N1992" t="s">
        <v>1652</v>
      </c>
      <c r="O1992" t="str">
        <f>VLOOKUP(Table7[[#This Row],[Product_ID]],Table4_2[#All],3,FALSE)</f>
        <v>Sports</v>
      </c>
      <c r="P1992" t="str">
        <f>VLOOKUP(Table7[[#This Row],[Product_ID]],Table4_2[#All],4,FALSE)</f>
        <v>Team Sports</v>
      </c>
      <c r="Q1992">
        <f>VLOOKUP(Table7[[#This Row],[Product_ID]],Table4_2[#All],5,FALSE)</f>
        <v>212.26</v>
      </c>
      <c r="R1992">
        <f>VLOOKUP(Table7[[#This Row],[Product_ID]],Table4_2[#All],6,FALSE)</f>
        <v>82</v>
      </c>
      <c r="S1992" t="s">
        <v>1766</v>
      </c>
      <c r="T1992" t="str">
        <f>VLOOKUP(Table7[[#This Row],[Store_ID]],Table5[#All],2,FALSE)</f>
        <v>Johnson-Wright</v>
      </c>
      <c r="U1992" t="str">
        <f>VLOOKUP(Table7[[#This Row],[Store_ID]],Table5[#All],3,FALSE)</f>
        <v>North</v>
      </c>
      <c r="V1992" t="str">
        <f>VLOOKUP(Table7[[#This Row],[Store_ID]],Table5[#All],4,FALSE)</f>
        <v>Hoodberg</v>
      </c>
      <c r="W1992" t="str">
        <f>VLOOKUP(Table7[[#This Row],[Store_ID]],Table5[#All],5,FALSE)</f>
        <v>Outlet</v>
      </c>
      <c r="X1992">
        <v>4</v>
      </c>
      <c r="Y1992">
        <v>212.75</v>
      </c>
      <c r="Z1992">
        <v>0.11</v>
      </c>
      <c r="AA1992" t="s">
        <v>1829</v>
      </c>
      <c r="AB1992">
        <v>757.39</v>
      </c>
    </row>
    <row r="1993" spans="1:28" x14ac:dyDescent="0.25">
      <c r="A1993" t="s">
        <v>3817</v>
      </c>
      <c r="B1993" s="2">
        <v>45450</v>
      </c>
      <c r="C1993" t="s">
        <v>1029</v>
      </c>
      <c r="D1993" t="str">
        <f>VLOOKUP(Table7[[#This Row],[Customer_ID]],Table1[#All],2,FALSE)</f>
        <v>Reginald Willis</v>
      </c>
      <c r="E1993">
        <f t="shared" si="94"/>
        <v>7</v>
      </c>
      <c r="F1993">
        <f t="shared" si="95"/>
        <v>6</v>
      </c>
      <c r="G1993">
        <f t="shared" si="96"/>
        <v>2024</v>
      </c>
      <c r="H1993">
        <f>VLOOKUP(Table7[[#This Row],[Customer_ID]],Table1[#All],3,FALSE)</f>
        <v>62</v>
      </c>
      <c r="I1993" t="str">
        <f>VLOOKUP(Table7[[#This Row],[Customer_ID]],Table1[#All],4,FALSE)</f>
        <v>Female</v>
      </c>
      <c r="J1993" t="str">
        <f>VLOOKUP(Table7[[#This Row],[Customer_ID]],Table1[#All],5,FALSE)</f>
        <v>Kellybury</v>
      </c>
      <c r="K1993" t="str">
        <f>VLOOKUP(Table7[[#This Row],[Customer_ID]],Table1[#All],6,FALSE)</f>
        <v>New York</v>
      </c>
      <c r="L1993" t="str">
        <f>VLOOKUP(Table7[[#This Row],[Customer_ID]],Table1[#All],7,FALSE)</f>
        <v>USA</v>
      </c>
      <c r="M1993" t="str">
        <f>VLOOKUP(Table7[[#This Row],[Customer_ID]],Table1[#All],8,FALSE)</f>
        <v>Bronze</v>
      </c>
      <c r="N1993" t="s">
        <v>1638</v>
      </c>
      <c r="O1993" t="str">
        <f>VLOOKUP(Table7[[#This Row],[Product_ID]],Table4_2[#All],3,FALSE)</f>
        <v>Sports</v>
      </c>
      <c r="P1993" t="str">
        <f>VLOOKUP(Table7[[#This Row],[Product_ID]],Table4_2[#All],4,FALSE)</f>
        <v>Team Sports</v>
      </c>
      <c r="Q1993">
        <f>VLOOKUP(Table7[[#This Row],[Product_ID]],Table4_2[#All],5,FALSE)</f>
        <v>318.91000000000003</v>
      </c>
      <c r="R1993">
        <f>VLOOKUP(Table7[[#This Row],[Product_ID]],Table4_2[#All],6,FALSE)</f>
        <v>114</v>
      </c>
      <c r="S1993" t="s">
        <v>1792</v>
      </c>
      <c r="T1993" t="str">
        <f>VLOOKUP(Table7[[#This Row],[Store_ID]],Table5[#All],2,FALSE)</f>
        <v>Aguirre-Keller</v>
      </c>
      <c r="U1993" t="str">
        <f>VLOOKUP(Table7[[#This Row],[Store_ID]],Table5[#All],3,FALSE)</f>
        <v>South</v>
      </c>
      <c r="V1993" t="str">
        <f>VLOOKUP(Table7[[#This Row],[Store_ID]],Table5[#All],4,FALSE)</f>
        <v>Lake Michael</v>
      </c>
      <c r="W1993" t="str">
        <f>VLOOKUP(Table7[[#This Row],[Store_ID]],Table5[#All],5,FALSE)</f>
        <v>Online</v>
      </c>
      <c r="X1993">
        <v>1</v>
      </c>
      <c r="Y1993">
        <v>183.47</v>
      </c>
      <c r="Z1993">
        <v>0.17</v>
      </c>
      <c r="AA1993" t="s">
        <v>1826</v>
      </c>
      <c r="AB1993">
        <v>152.2801</v>
      </c>
    </row>
    <row r="1994" spans="1:28" x14ac:dyDescent="0.25">
      <c r="A1994" t="s">
        <v>3818</v>
      </c>
      <c r="B1994" s="2">
        <v>45493</v>
      </c>
      <c r="C1994" t="s">
        <v>251</v>
      </c>
      <c r="D1994" t="str">
        <f>VLOOKUP(Table7[[#This Row],[Customer_ID]],Table1[#All],2,FALSE)</f>
        <v>Mr. Mark Beasley</v>
      </c>
      <c r="E1994">
        <f t="shared" si="94"/>
        <v>20</v>
      </c>
      <c r="F1994">
        <f t="shared" si="95"/>
        <v>7</v>
      </c>
      <c r="G1994">
        <f t="shared" si="96"/>
        <v>2024</v>
      </c>
      <c r="H1994">
        <f>VLOOKUP(Table7[[#This Row],[Customer_ID]],Table1[#All],3,FALSE)</f>
        <v>24</v>
      </c>
      <c r="I1994" t="str">
        <f>VLOOKUP(Table7[[#This Row],[Customer_ID]],Table1[#All],4,FALSE)</f>
        <v>Female</v>
      </c>
      <c r="J1994" t="str">
        <f>VLOOKUP(Table7[[#This Row],[Customer_ID]],Table1[#All],5,FALSE)</f>
        <v>West Johnchester</v>
      </c>
      <c r="K1994" t="str">
        <f>VLOOKUP(Table7[[#This Row],[Customer_ID]],Table1[#All],6,FALSE)</f>
        <v>Indiana</v>
      </c>
      <c r="L1994" t="str">
        <f>VLOOKUP(Table7[[#This Row],[Customer_ID]],Table1[#All],7,FALSE)</f>
        <v>USA</v>
      </c>
      <c r="M1994" t="str">
        <f>VLOOKUP(Table7[[#This Row],[Customer_ID]],Table1[#All],8,FALSE)</f>
        <v>Silver</v>
      </c>
      <c r="N1994" t="s">
        <v>1726</v>
      </c>
      <c r="O1994" t="str">
        <f>VLOOKUP(Table7[[#This Row],[Product_ID]],Table4_2[#All],3,FALSE)</f>
        <v>Beauty</v>
      </c>
      <c r="P1994" t="str">
        <f>VLOOKUP(Table7[[#This Row],[Product_ID]],Table4_2[#All],4,FALSE)</f>
        <v>Makeup</v>
      </c>
      <c r="Q1994">
        <f>VLOOKUP(Table7[[#This Row],[Product_ID]],Table4_2[#All],5,FALSE)</f>
        <v>183.04</v>
      </c>
      <c r="R1994">
        <f>VLOOKUP(Table7[[#This Row],[Product_ID]],Table4_2[#All],6,FALSE)</f>
        <v>457</v>
      </c>
      <c r="S1994" t="s">
        <v>1801</v>
      </c>
      <c r="T1994" t="str">
        <f>VLOOKUP(Table7[[#This Row],[Store_ID]],Table5[#All],2,FALSE)</f>
        <v>Shelton PLC</v>
      </c>
      <c r="U1994" t="str">
        <f>VLOOKUP(Table7[[#This Row],[Store_ID]],Table5[#All],3,FALSE)</f>
        <v>North</v>
      </c>
      <c r="V1994" t="str">
        <f>VLOOKUP(Table7[[#This Row],[Store_ID]],Table5[#All],4,FALSE)</f>
        <v>East Jenniferstad</v>
      </c>
      <c r="W1994" t="str">
        <f>VLOOKUP(Table7[[#This Row],[Store_ID]],Table5[#All],5,FALSE)</f>
        <v>Flagship</v>
      </c>
      <c r="X1994">
        <v>4</v>
      </c>
      <c r="Y1994">
        <v>569.98</v>
      </c>
      <c r="Z1994">
        <v>0.23</v>
      </c>
      <c r="AA1994" t="s">
        <v>1824</v>
      </c>
      <c r="AB1994">
        <v>1755.5383999999999</v>
      </c>
    </row>
    <row r="1995" spans="1:28" x14ac:dyDescent="0.25">
      <c r="A1995" t="s">
        <v>3819</v>
      </c>
      <c r="B1995" s="2">
        <v>45274</v>
      </c>
      <c r="C1995" t="s">
        <v>1455</v>
      </c>
      <c r="D1995" t="str">
        <f>VLOOKUP(Table7[[#This Row],[Customer_ID]],Table1[#All],2,FALSE)</f>
        <v>Philip Mendoza</v>
      </c>
      <c r="E1995">
        <f t="shared" si="94"/>
        <v>14</v>
      </c>
      <c r="F1995">
        <f t="shared" si="95"/>
        <v>12</v>
      </c>
      <c r="G1995">
        <f t="shared" si="96"/>
        <v>2023</v>
      </c>
      <c r="H1995">
        <f>VLOOKUP(Table7[[#This Row],[Customer_ID]],Table1[#All],3,FALSE)</f>
        <v>42</v>
      </c>
      <c r="I1995" t="str">
        <f>VLOOKUP(Table7[[#This Row],[Customer_ID]],Table1[#All],4,FALSE)</f>
        <v>Male</v>
      </c>
      <c r="J1995" t="str">
        <f>VLOOKUP(Table7[[#This Row],[Customer_ID]],Table1[#All],5,FALSE)</f>
        <v>Tylermouth</v>
      </c>
      <c r="K1995" t="str">
        <f>VLOOKUP(Table7[[#This Row],[Customer_ID]],Table1[#All],6,FALSE)</f>
        <v>Massachusetts</v>
      </c>
      <c r="L1995" t="str">
        <f>VLOOKUP(Table7[[#This Row],[Customer_ID]],Table1[#All],7,FALSE)</f>
        <v>USA</v>
      </c>
      <c r="M1995" t="str">
        <f>VLOOKUP(Table7[[#This Row],[Customer_ID]],Table1[#All],8,FALSE)</f>
        <v>Silver</v>
      </c>
      <c r="N1995" t="s">
        <v>1590</v>
      </c>
      <c r="O1995" t="str">
        <f>VLOOKUP(Table7[[#This Row],[Product_ID]],Table4_2[#All],3,FALSE)</f>
        <v>Home</v>
      </c>
      <c r="P1995" t="str">
        <f>VLOOKUP(Table7[[#This Row],[Product_ID]],Table4_2[#All],4,FALSE)</f>
        <v>Storage</v>
      </c>
      <c r="Q1995">
        <f>VLOOKUP(Table7[[#This Row],[Product_ID]],Table4_2[#All],5,FALSE)</f>
        <v>123.46</v>
      </c>
      <c r="R1995">
        <f>VLOOKUP(Table7[[#This Row],[Product_ID]],Table4_2[#All],6,FALSE)</f>
        <v>76</v>
      </c>
      <c r="S1995" t="s">
        <v>1794</v>
      </c>
      <c r="T1995" t="str">
        <f>VLOOKUP(Table7[[#This Row],[Store_ID]],Table5[#All],2,FALSE)</f>
        <v>Thomas, Bridges and Harris</v>
      </c>
      <c r="U1995" t="str">
        <f>VLOOKUP(Table7[[#This Row],[Store_ID]],Table5[#All],3,FALSE)</f>
        <v>North</v>
      </c>
      <c r="V1995" t="str">
        <f>VLOOKUP(Table7[[#This Row],[Store_ID]],Table5[#All],4,FALSE)</f>
        <v>Sabrinatown</v>
      </c>
      <c r="W1995" t="str">
        <f>VLOOKUP(Table7[[#This Row],[Store_ID]],Table5[#All],5,FALSE)</f>
        <v>Online</v>
      </c>
      <c r="X1995">
        <v>3</v>
      </c>
      <c r="Y1995">
        <v>984.12</v>
      </c>
      <c r="Z1995">
        <v>0.27</v>
      </c>
      <c r="AA1995" t="s">
        <v>1824</v>
      </c>
      <c r="AB1995">
        <v>2155.2228</v>
      </c>
    </row>
    <row r="1996" spans="1:28" x14ac:dyDescent="0.25">
      <c r="A1996" t="s">
        <v>3820</v>
      </c>
      <c r="B1996" s="2">
        <v>45844</v>
      </c>
      <c r="C1996" t="s">
        <v>1458</v>
      </c>
      <c r="D1996" t="str">
        <f>VLOOKUP(Table7[[#This Row],[Customer_ID]],Table1[#All],2,FALSE)</f>
        <v>Laura Mathews</v>
      </c>
      <c r="E1996">
        <f t="shared" si="94"/>
        <v>6</v>
      </c>
      <c r="F1996">
        <f t="shared" si="95"/>
        <v>7</v>
      </c>
      <c r="G1996">
        <f t="shared" si="96"/>
        <v>2025</v>
      </c>
      <c r="H1996">
        <f>VLOOKUP(Table7[[#This Row],[Customer_ID]],Table1[#All],3,FALSE)</f>
        <v>53</v>
      </c>
      <c r="I1996" t="str">
        <f>VLOOKUP(Table7[[#This Row],[Customer_ID]],Table1[#All],4,FALSE)</f>
        <v>Male</v>
      </c>
      <c r="J1996" t="str">
        <f>VLOOKUP(Table7[[#This Row],[Customer_ID]],Table1[#All],5,FALSE)</f>
        <v>Chambersfurt</v>
      </c>
      <c r="K1996" t="str">
        <f>VLOOKUP(Table7[[#This Row],[Customer_ID]],Table1[#All],6,FALSE)</f>
        <v>Wisconsin</v>
      </c>
      <c r="L1996" t="str">
        <f>VLOOKUP(Table7[[#This Row],[Customer_ID]],Table1[#All],7,FALSE)</f>
        <v>USA</v>
      </c>
      <c r="M1996" t="str">
        <f>VLOOKUP(Table7[[#This Row],[Customer_ID]],Table1[#All],8,FALSE)</f>
        <v>Bronze</v>
      </c>
      <c r="N1996" t="s">
        <v>1716</v>
      </c>
      <c r="O1996" t="str">
        <f>VLOOKUP(Table7[[#This Row],[Product_ID]],Table4_2[#All],3,FALSE)</f>
        <v>Home</v>
      </c>
      <c r="P1996" t="str">
        <f>VLOOKUP(Table7[[#This Row],[Product_ID]],Table4_2[#All],4,FALSE)</f>
        <v>Furniture</v>
      </c>
      <c r="Q1996">
        <f>VLOOKUP(Table7[[#This Row],[Product_ID]],Table4_2[#All],5,FALSE)</f>
        <v>388.46</v>
      </c>
      <c r="R1996">
        <f>VLOOKUP(Table7[[#This Row],[Product_ID]],Table4_2[#All],6,FALSE)</f>
        <v>208</v>
      </c>
      <c r="S1996" t="s">
        <v>1782</v>
      </c>
      <c r="T1996" t="str">
        <f>VLOOKUP(Table7[[#This Row],[Store_ID]],Table5[#All],2,FALSE)</f>
        <v>Bean, Jones and Park</v>
      </c>
      <c r="U1996" t="str">
        <f>VLOOKUP(Table7[[#This Row],[Store_ID]],Table5[#All],3,FALSE)</f>
        <v>West</v>
      </c>
      <c r="V1996" t="str">
        <f>VLOOKUP(Table7[[#This Row],[Store_ID]],Table5[#All],4,FALSE)</f>
        <v>Thompsonborough</v>
      </c>
      <c r="W1996" t="str">
        <f>VLOOKUP(Table7[[#This Row],[Store_ID]],Table5[#All],5,FALSE)</f>
        <v>Online</v>
      </c>
      <c r="X1996">
        <v>1</v>
      </c>
      <c r="Y1996">
        <v>905.23</v>
      </c>
      <c r="Z1996">
        <v>0</v>
      </c>
      <c r="AA1996" t="s">
        <v>1824</v>
      </c>
      <c r="AB1996">
        <v>905.23</v>
      </c>
    </row>
    <row r="1997" spans="1:28" x14ac:dyDescent="0.25">
      <c r="A1997" t="s">
        <v>3821</v>
      </c>
      <c r="B1997" s="2">
        <v>45264</v>
      </c>
      <c r="C1997" t="s">
        <v>613</v>
      </c>
      <c r="D1997" t="str">
        <f>VLOOKUP(Table7[[#This Row],[Customer_ID]],Table1[#All],2,FALSE)</f>
        <v>Jennifer Pruitt</v>
      </c>
      <c r="E1997">
        <f t="shared" si="94"/>
        <v>4</v>
      </c>
      <c r="F1997">
        <f t="shared" si="95"/>
        <v>12</v>
      </c>
      <c r="G1997">
        <f t="shared" si="96"/>
        <v>2023</v>
      </c>
      <c r="H1997">
        <f>VLOOKUP(Table7[[#This Row],[Customer_ID]],Table1[#All],3,FALSE)</f>
        <v>53</v>
      </c>
      <c r="I1997" t="str">
        <f>VLOOKUP(Table7[[#This Row],[Customer_ID]],Table1[#All],4,FALSE)</f>
        <v>Male</v>
      </c>
      <c r="J1997" t="str">
        <f>VLOOKUP(Table7[[#This Row],[Customer_ID]],Table1[#All],5,FALSE)</f>
        <v>East Justin</v>
      </c>
      <c r="K1997" t="str">
        <f>VLOOKUP(Table7[[#This Row],[Customer_ID]],Table1[#All],6,FALSE)</f>
        <v>Missouri</v>
      </c>
      <c r="L1997" t="str">
        <f>VLOOKUP(Table7[[#This Row],[Customer_ID]],Table1[#All],7,FALSE)</f>
        <v>USA</v>
      </c>
      <c r="M1997" t="str">
        <f>VLOOKUP(Table7[[#This Row],[Customer_ID]],Table1[#All],8,FALSE)</f>
        <v>Silver</v>
      </c>
      <c r="N1997" t="s">
        <v>1746</v>
      </c>
      <c r="O1997" t="str">
        <f>VLOOKUP(Table7[[#This Row],[Product_ID]],Table4_2[#All],3,FALSE)</f>
        <v>Home</v>
      </c>
      <c r="P1997" t="str">
        <f>VLOOKUP(Table7[[#This Row],[Product_ID]],Table4_2[#All],4,FALSE)</f>
        <v>Kitchen</v>
      </c>
      <c r="Q1997">
        <f>VLOOKUP(Table7[[#This Row],[Product_ID]],Table4_2[#All],5,FALSE)</f>
        <v>201.41</v>
      </c>
      <c r="R1997">
        <f>VLOOKUP(Table7[[#This Row],[Product_ID]],Table4_2[#All],6,FALSE)</f>
        <v>146</v>
      </c>
      <c r="S1997" t="s">
        <v>1813</v>
      </c>
      <c r="T1997" t="str">
        <f>VLOOKUP(Table7[[#This Row],[Store_ID]],Table5[#All],2,FALSE)</f>
        <v>Mann-Austin</v>
      </c>
      <c r="U1997" t="str">
        <f>VLOOKUP(Table7[[#This Row],[Store_ID]],Table5[#All],3,FALSE)</f>
        <v>East</v>
      </c>
      <c r="V1997" t="str">
        <f>VLOOKUP(Table7[[#This Row],[Store_ID]],Table5[#All],4,FALSE)</f>
        <v>Vasquezborough</v>
      </c>
      <c r="W1997" t="str">
        <f>VLOOKUP(Table7[[#This Row],[Store_ID]],Table5[#All],5,FALSE)</f>
        <v>Online</v>
      </c>
      <c r="X1997">
        <v>3</v>
      </c>
      <c r="Y1997">
        <v>112.77</v>
      </c>
      <c r="Z1997">
        <v>0.19</v>
      </c>
      <c r="AA1997" t="s">
        <v>1824</v>
      </c>
      <c r="AB1997">
        <v>274.03109999999998</v>
      </c>
    </row>
    <row r="1998" spans="1:28" x14ac:dyDescent="0.25">
      <c r="A1998" t="s">
        <v>3822</v>
      </c>
      <c r="B1998" s="2">
        <v>45773</v>
      </c>
      <c r="C1998" t="s">
        <v>538</v>
      </c>
      <c r="D1998" t="str">
        <f>VLOOKUP(Table7[[#This Row],[Customer_ID]],Table1[#All],2,FALSE)</f>
        <v>Cynthia Morris</v>
      </c>
      <c r="E1998">
        <f t="shared" si="94"/>
        <v>26</v>
      </c>
      <c r="F1998">
        <f t="shared" si="95"/>
        <v>4</v>
      </c>
      <c r="G1998">
        <f t="shared" si="96"/>
        <v>2025</v>
      </c>
      <c r="H1998">
        <f>VLOOKUP(Table7[[#This Row],[Customer_ID]],Table1[#All],3,FALSE)</f>
        <v>18</v>
      </c>
      <c r="I1998" t="str">
        <f>VLOOKUP(Table7[[#This Row],[Customer_ID]],Table1[#All],4,FALSE)</f>
        <v>Female</v>
      </c>
      <c r="J1998" t="str">
        <f>VLOOKUP(Table7[[#This Row],[Customer_ID]],Table1[#All],5,FALSE)</f>
        <v>Hessmouth</v>
      </c>
      <c r="K1998" t="str">
        <f>VLOOKUP(Table7[[#This Row],[Customer_ID]],Table1[#All],6,FALSE)</f>
        <v>Arizona</v>
      </c>
      <c r="L1998" t="str">
        <f>VLOOKUP(Table7[[#This Row],[Customer_ID]],Table1[#All],7,FALSE)</f>
        <v>USA</v>
      </c>
      <c r="M1998" t="str">
        <f>VLOOKUP(Table7[[#This Row],[Customer_ID]],Table1[#All],8,FALSE)</f>
        <v>Silver</v>
      </c>
      <c r="N1998" t="s">
        <v>1618</v>
      </c>
      <c r="O1998" t="str">
        <f>VLOOKUP(Table7[[#This Row],[Product_ID]],Table4_2[#All],3,FALSE)</f>
        <v>Home</v>
      </c>
      <c r="P1998" t="str">
        <f>VLOOKUP(Table7[[#This Row],[Product_ID]],Table4_2[#All],4,FALSE)</f>
        <v>Lighting</v>
      </c>
      <c r="Q1998">
        <f>VLOOKUP(Table7[[#This Row],[Product_ID]],Table4_2[#All],5,FALSE)</f>
        <v>382.22</v>
      </c>
      <c r="R1998">
        <f>VLOOKUP(Table7[[#This Row],[Product_ID]],Table4_2[#All],6,FALSE)</f>
        <v>329</v>
      </c>
      <c r="S1998" t="s">
        <v>1782</v>
      </c>
      <c r="T1998" t="str">
        <f>VLOOKUP(Table7[[#This Row],[Store_ID]],Table5[#All],2,FALSE)</f>
        <v>Bean, Jones and Park</v>
      </c>
      <c r="U1998" t="str">
        <f>VLOOKUP(Table7[[#This Row],[Store_ID]],Table5[#All],3,FALSE)</f>
        <v>West</v>
      </c>
      <c r="V1998" t="str">
        <f>VLOOKUP(Table7[[#This Row],[Store_ID]],Table5[#All],4,FALSE)</f>
        <v>Thompsonborough</v>
      </c>
      <c r="W1998" t="str">
        <f>VLOOKUP(Table7[[#This Row],[Store_ID]],Table5[#All],5,FALSE)</f>
        <v>Online</v>
      </c>
      <c r="X1998">
        <v>3</v>
      </c>
      <c r="Y1998">
        <v>875.99</v>
      </c>
      <c r="Z1998">
        <v>0.09</v>
      </c>
      <c r="AA1998" t="s">
        <v>1826</v>
      </c>
      <c r="AB1998">
        <v>2391.4526999999998</v>
      </c>
    </row>
    <row r="1999" spans="1:28" x14ac:dyDescent="0.25">
      <c r="A1999" t="s">
        <v>3823</v>
      </c>
      <c r="B1999" s="2">
        <v>45460</v>
      </c>
      <c r="C1999" t="s">
        <v>441</v>
      </c>
      <c r="D1999" t="str">
        <f>VLOOKUP(Table7[[#This Row],[Customer_ID]],Table1[#All],2,FALSE)</f>
        <v>Susan Mcdonald</v>
      </c>
      <c r="E1999">
        <f t="shared" si="94"/>
        <v>17</v>
      </c>
      <c r="F1999">
        <f t="shared" si="95"/>
        <v>6</v>
      </c>
      <c r="G1999">
        <f t="shared" si="96"/>
        <v>2024</v>
      </c>
      <c r="H1999">
        <f>VLOOKUP(Table7[[#This Row],[Customer_ID]],Table1[#All],3,FALSE)</f>
        <v>45</v>
      </c>
      <c r="I1999" t="str">
        <f>VLOOKUP(Table7[[#This Row],[Customer_ID]],Table1[#All],4,FALSE)</f>
        <v>Male</v>
      </c>
      <c r="J1999" t="str">
        <f>VLOOKUP(Table7[[#This Row],[Customer_ID]],Table1[#All],5,FALSE)</f>
        <v>East Ellen</v>
      </c>
      <c r="K1999" t="str">
        <f>VLOOKUP(Table7[[#This Row],[Customer_ID]],Table1[#All],6,FALSE)</f>
        <v>Arkansas</v>
      </c>
      <c r="L1999" t="str">
        <f>VLOOKUP(Table7[[#This Row],[Customer_ID]],Table1[#All],7,FALSE)</f>
        <v>USA</v>
      </c>
      <c r="M1999" t="str">
        <f>VLOOKUP(Table7[[#This Row],[Customer_ID]],Table1[#All],8,FALSE)</f>
        <v>Silver</v>
      </c>
      <c r="N1999" t="s">
        <v>1726</v>
      </c>
      <c r="O1999" t="str">
        <f>VLOOKUP(Table7[[#This Row],[Product_ID]],Table4_2[#All],3,FALSE)</f>
        <v>Beauty</v>
      </c>
      <c r="P1999" t="str">
        <f>VLOOKUP(Table7[[#This Row],[Product_ID]],Table4_2[#All],4,FALSE)</f>
        <v>Makeup</v>
      </c>
      <c r="Q1999">
        <f>VLOOKUP(Table7[[#This Row],[Product_ID]],Table4_2[#All],5,FALSE)</f>
        <v>183.04</v>
      </c>
      <c r="R1999">
        <f>VLOOKUP(Table7[[#This Row],[Product_ID]],Table4_2[#All],6,FALSE)</f>
        <v>457</v>
      </c>
      <c r="S1999" t="s">
        <v>1789</v>
      </c>
      <c r="T1999" t="str">
        <f>VLOOKUP(Table7[[#This Row],[Store_ID]],Table5[#All],2,FALSE)</f>
        <v>Hill, Wagner and Ballard</v>
      </c>
      <c r="U1999" t="str">
        <f>VLOOKUP(Table7[[#This Row],[Store_ID]],Table5[#All],3,FALSE)</f>
        <v>East</v>
      </c>
      <c r="V1999" t="str">
        <f>VLOOKUP(Table7[[#This Row],[Store_ID]],Table5[#All],4,FALSE)</f>
        <v>East Davidville</v>
      </c>
      <c r="W1999" t="str">
        <f>VLOOKUP(Table7[[#This Row],[Store_ID]],Table5[#All],5,FALSE)</f>
        <v>Online</v>
      </c>
      <c r="X1999">
        <v>2</v>
      </c>
      <c r="Y1999">
        <v>685.31</v>
      </c>
      <c r="Z1999">
        <v>0.26</v>
      </c>
      <c r="AA1999" t="s">
        <v>1826</v>
      </c>
      <c r="AB1999">
        <v>1014.2588</v>
      </c>
    </row>
    <row r="2000" spans="1:28" x14ac:dyDescent="0.25">
      <c r="A2000" t="s">
        <v>3824</v>
      </c>
      <c r="B2000" s="2">
        <v>45607</v>
      </c>
      <c r="C2000" t="s">
        <v>198</v>
      </c>
      <c r="D2000" t="str">
        <f>VLOOKUP(Table7[[#This Row],[Customer_ID]],Table1[#All],2,FALSE)</f>
        <v>Debra Liu</v>
      </c>
      <c r="E2000">
        <f t="shared" si="94"/>
        <v>11</v>
      </c>
      <c r="F2000">
        <f t="shared" si="95"/>
        <v>11</v>
      </c>
      <c r="G2000">
        <f t="shared" si="96"/>
        <v>2024</v>
      </c>
      <c r="H2000">
        <f>VLOOKUP(Table7[[#This Row],[Customer_ID]],Table1[#All],3,FALSE)</f>
        <v>55</v>
      </c>
      <c r="I2000" t="str">
        <f>VLOOKUP(Table7[[#This Row],[Customer_ID]],Table1[#All],4,FALSE)</f>
        <v>Male</v>
      </c>
      <c r="J2000" t="str">
        <f>VLOOKUP(Table7[[#This Row],[Customer_ID]],Table1[#All],5,FALSE)</f>
        <v>South Timtown</v>
      </c>
      <c r="K2000" t="str">
        <f>VLOOKUP(Table7[[#This Row],[Customer_ID]],Table1[#All],6,FALSE)</f>
        <v>Minnesota</v>
      </c>
      <c r="L2000" t="str">
        <f>VLOOKUP(Table7[[#This Row],[Customer_ID]],Table1[#All],7,FALSE)</f>
        <v>USA</v>
      </c>
      <c r="M2000" t="str">
        <f>VLOOKUP(Table7[[#This Row],[Customer_ID]],Table1[#All],8,FALSE)</f>
        <v>Bronze</v>
      </c>
      <c r="N2000" t="s">
        <v>1670</v>
      </c>
      <c r="O2000" t="str">
        <f>VLOOKUP(Table7[[#This Row],[Product_ID]],Table4_2[#All],3,FALSE)</f>
        <v>Sports</v>
      </c>
      <c r="P2000" t="str">
        <f>VLOOKUP(Table7[[#This Row],[Product_ID]],Table4_2[#All],4,FALSE)</f>
        <v>Equipment</v>
      </c>
      <c r="Q2000">
        <f>VLOOKUP(Table7[[#This Row],[Product_ID]],Table4_2[#All],5,FALSE)</f>
        <v>103.45</v>
      </c>
      <c r="R2000">
        <f>VLOOKUP(Table7[[#This Row],[Product_ID]],Table4_2[#All],6,FALSE)</f>
        <v>465</v>
      </c>
      <c r="S2000" t="s">
        <v>1792</v>
      </c>
      <c r="T2000" t="str">
        <f>VLOOKUP(Table7[[#This Row],[Store_ID]],Table5[#All],2,FALSE)</f>
        <v>Aguirre-Keller</v>
      </c>
      <c r="U2000" t="str">
        <f>VLOOKUP(Table7[[#This Row],[Store_ID]],Table5[#All],3,FALSE)</f>
        <v>South</v>
      </c>
      <c r="V2000" t="str">
        <f>VLOOKUP(Table7[[#This Row],[Store_ID]],Table5[#All],4,FALSE)</f>
        <v>Lake Michael</v>
      </c>
      <c r="W2000" t="str">
        <f>VLOOKUP(Table7[[#This Row],[Store_ID]],Table5[#All],5,FALSE)</f>
        <v>Online</v>
      </c>
      <c r="X2000">
        <v>3</v>
      </c>
      <c r="Y2000">
        <v>945.37</v>
      </c>
      <c r="Z2000">
        <v>0.05</v>
      </c>
      <c r="AA2000" t="s">
        <v>1824</v>
      </c>
      <c r="AB2000">
        <v>2694.3045000000002</v>
      </c>
    </row>
    <row r="2001" spans="1:28" x14ac:dyDescent="0.25">
      <c r="A2001" t="s">
        <v>3825</v>
      </c>
      <c r="B2001" s="2">
        <v>45267</v>
      </c>
      <c r="C2001" t="s">
        <v>100</v>
      </c>
      <c r="D2001" t="str">
        <f>VLOOKUP(Table7[[#This Row],[Customer_ID]],Table1[#All],2,FALSE)</f>
        <v>Jonathan Steele</v>
      </c>
      <c r="E2001">
        <f t="shared" si="94"/>
        <v>7</v>
      </c>
      <c r="F2001">
        <f t="shared" si="95"/>
        <v>12</v>
      </c>
      <c r="G2001">
        <f t="shared" si="96"/>
        <v>2023</v>
      </c>
      <c r="H2001">
        <f>VLOOKUP(Table7[[#This Row],[Customer_ID]],Table1[#All],3,FALSE)</f>
        <v>52</v>
      </c>
      <c r="I2001" t="str">
        <f>VLOOKUP(Table7[[#This Row],[Customer_ID]],Table1[#All],4,FALSE)</f>
        <v>Female</v>
      </c>
      <c r="J2001" t="str">
        <f>VLOOKUP(Table7[[#This Row],[Customer_ID]],Table1[#All],5,FALSE)</f>
        <v>Molinabury</v>
      </c>
      <c r="K2001" t="str">
        <f>VLOOKUP(Table7[[#This Row],[Customer_ID]],Table1[#All],6,FALSE)</f>
        <v>Oregon</v>
      </c>
      <c r="L2001" t="str">
        <f>VLOOKUP(Table7[[#This Row],[Customer_ID]],Table1[#All],7,FALSE)</f>
        <v>USA</v>
      </c>
      <c r="M2001" t="str">
        <f>VLOOKUP(Table7[[#This Row],[Customer_ID]],Table1[#All],8,FALSE)</f>
        <v>Silver</v>
      </c>
      <c r="N2001" t="s">
        <v>1700</v>
      </c>
      <c r="O2001" t="str">
        <f>VLOOKUP(Table7[[#This Row],[Product_ID]],Table4_2[#All],3,FALSE)</f>
        <v>Electronics</v>
      </c>
      <c r="P2001" t="str">
        <f>VLOOKUP(Table7[[#This Row],[Product_ID]],Table4_2[#All],4,FALSE)</f>
        <v>Computer</v>
      </c>
      <c r="Q2001">
        <f>VLOOKUP(Table7[[#This Row],[Product_ID]],Table4_2[#All],5,FALSE)</f>
        <v>392.89</v>
      </c>
      <c r="R2001">
        <f>VLOOKUP(Table7[[#This Row],[Product_ID]],Table4_2[#All],6,FALSE)</f>
        <v>320</v>
      </c>
      <c r="S2001" t="s">
        <v>1813</v>
      </c>
      <c r="T2001" t="str">
        <f>VLOOKUP(Table7[[#This Row],[Store_ID]],Table5[#All],2,FALSE)</f>
        <v>Mann-Austin</v>
      </c>
      <c r="U2001" t="str">
        <f>VLOOKUP(Table7[[#This Row],[Store_ID]],Table5[#All],3,FALSE)</f>
        <v>East</v>
      </c>
      <c r="V2001" t="str">
        <f>VLOOKUP(Table7[[#This Row],[Store_ID]],Table5[#All],4,FALSE)</f>
        <v>Vasquezborough</v>
      </c>
      <c r="W2001" t="str">
        <f>VLOOKUP(Table7[[#This Row],[Store_ID]],Table5[#All],5,FALSE)</f>
        <v>Online</v>
      </c>
      <c r="X2001">
        <v>3</v>
      </c>
      <c r="Y2001">
        <v>68.45</v>
      </c>
      <c r="Z2001">
        <v>0.17</v>
      </c>
      <c r="AA2001" t="s">
        <v>1826</v>
      </c>
      <c r="AB2001">
        <v>170.44049999999999</v>
      </c>
    </row>
    <row r="2002" spans="1:28" hidden="1" x14ac:dyDescent="0.25">
      <c r="B2002" s="2"/>
      <c r="D2002" t="e">
        <f>VLOOKUP(Table7[[#This Row],[Customer_ID]],Table1[#All],2,FALSE)</f>
        <v>#N/A</v>
      </c>
      <c r="E2002">
        <f t="shared" si="94"/>
        <v>0</v>
      </c>
      <c r="F2002">
        <f t="shared" si="95"/>
        <v>1</v>
      </c>
      <c r="G2002">
        <f t="shared" si="96"/>
        <v>1900</v>
      </c>
      <c r="H2002" t="e">
        <f>VLOOKUP(Table7[[#This Row],[Customer_ID]],Table1[#All],3,FALSE)</f>
        <v>#N/A</v>
      </c>
      <c r="I2002" t="e">
        <f>VLOOKUP(Table7[[#This Row],[Customer_ID]],Table1[#All],4,FALSE)</f>
        <v>#N/A</v>
      </c>
      <c r="J2002" t="e">
        <f>VLOOKUP(Table7[[#This Row],[Customer_ID]],Table1[#All],5,FALSE)</f>
        <v>#N/A</v>
      </c>
      <c r="K2002" t="e">
        <f>VLOOKUP(Table7[[#This Row],[Customer_ID]],Table1[#All],6,FALSE)</f>
        <v>#N/A</v>
      </c>
      <c r="L2002" t="e">
        <f>VLOOKUP(Table7[[#This Row],[Customer_ID]],Table1[#All],7,FALSE)</f>
        <v>#N/A</v>
      </c>
      <c r="M2002" t="e">
        <f>VLOOKUP(Table7[[#This Row],[Customer_ID]],Table1[#All],8,FALSE)</f>
        <v>#N/A</v>
      </c>
      <c r="O2002" t="e">
        <f>VLOOKUP(Table7[[#This Row],[Product_ID]],Table4_2[#All],3,FALSE)</f>
        <v>#N/A</v>
      </c>
      <c r="P2002" t="e">
        <f>VLOOKUP(Table7[[#This Row],[Product_ID]],Table4_2[#All],4,FALSE)</f>
        <v>#N/A</v>
      </c>
      <c r="Q2002" t="e">
        <f>VLOOKUP(Table7[[#This Row],[Product_ID]],Table4_2[#All],5,FALSE)</f>
        <v>#N/A</v>
      </c>
      <c r="R2002" t="e">
        <f>VLOOKUP(Table7[[#This Row],[Product_ID]],Table4_2[#All],6,FALSE)</f>
        <v>#N/A</v>
      </c>
      <c r="T2002" t="e">
        <f>Table7[[#This Row],[Region]]</f>
        <v>#N/A</v>
      </c>
      <c r="U2002" t="e">
        <f>VLOOKUP(Table7[[#This Row],[Store_ID]],Table5[#All],3,FALSE)</f>
        <v>#N/A</v>
      </c>
      <c r="V2002" t="e">
        <f>VLOOKUP(Table7[[#This Row],[Store_ID]],Table5[#All],4,FALSE)</f>
        <v>#N/A</v>
      </c>
      <c r="W2002" t="e">
        <f>VLOOKUP(Table7[[#This Row],[Store_ID]],Table5[#All],5,FALSE)</f>
        <v>#N/A</v>
      </c>
    </row>
    <row r="2006" spans="1:28" x14ac:dyDescent="0.25">
      <c r="D2006">
        <f>SUM(AB2:AB487)</f>
        <v>547748.74979999976</v>
      </c>
    </row>
    <row r="2007" spans="1:28" x14ac:dyDescent="0.25">
      <c r="Y2007" t="e">
        <f>sum</f>
        <v>#NAME?</v>
      </c>
    </row>
    <row r="2008" spans="1:28" x14ac:dyDescent="0.25">
      <c r="D2008">
        <f>AVERAGE(AB2:AB2001)</f>
        <v>1087.1973491500003</v>
      </c>
    </row>
    <row r="2010" spans="1:28" x14ac:dyDescent="0.25">
      <c r="D2010">
        <f>COUNT(AB2:AB2001)</f>
        <v>2000</v>
      </c>
    </row>
    <row r="2011" spans="1:28" x14ac:dyDescent="0.25">
      <c r="D2011">
        <f>D2010</f>
        <v>2000</v>
      </c>
    </row>
  </sheetData>
  <pageMargins left="0.75" right="0.75" top="1" bottom="1" header="0.5" footer="0.5"/>
  <pageSetup orientation="portrait" r:id="rId1"/>
  <drawing r:id="rId2"/>
  <tableParts count="1">
    <tablePart r:id="rId3"/>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
  <sheetViews>
    <sheetView topLeftCell="A22" workbookViewId="0">
      <selection activeCell="O33" sqref="O33"/>
    </sheetView>
  </sheetViews>
  <sheetFormatPr defaultRowHeight="15" x14ac:dyDescent="0.25"/>
  <sheetData/>
  <pageMargins left="0.7" right="0.7" top="0.75" bottom="0.75" header="0.3" footer="0.3"/>
  <drawing r:id="rId1"/>
  <extLst>
    <ext xmlns:x14="http://schemas.microsoft.com/office/spreadsheetml/2009/9/main" uri="{A8765BA9-456A-4dab-B4F3-ACF838C121DE}">
      <x14:slicerList>
        <x14:slicer r:id="rId2"/>
      </x14:slicerList>
    </ext>
  </extLs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G17"/>
  <sheetViews>
    <sheetView topLeftCell="C1" workbookViewId="0">
      <selection activeCell="F21" sqref="F21"/>
    </sheetView>
  </sheetViews>
  <sheetFormatPr defaultRowHeight="15" x14ac:dyDescent="0.25"/>
  <cols>
    <col min="1" max="1" width="20.42578125" customWidth="1"/>
    <col min="2" max="2" width="16.28515625" customWidth="1"/>
    <col min="3" max="3" width="12" customWidth="1"/>
    <col min="4" max="4" width="11" customWidth="1"/>
    <col min="5" max="7" width="12" customWidth="1"/>
    <col min="8" max="9" width="12" bestFit="1" customWidth="1"/>
    <col min="10" max="10" width="11" bestFit="1" customWidth="1"/>
    <col min="11" max="14" width="12" bestFit="1" customWidth="1"/>
  </cols>
  <sheetData>
    <row r="1" spans="1:7" x14ac:dyDescent="0.25">
      <c r="C1" t="s">
        <v>4010</v>
      </c>
    </row>
    <row r="3" spans="1:7" x14ac:dyDescent="0.25">
      <c r="A3" s="10" t="s">
        <v>4009</v>
      </c>
      <c r="B3" s="10" t="s">
        <v>4008</v>
      </c>
    </row>
    <row r="4" spans="1:7" x14ac:dyDescent="0.25">
      <c r="A4" s="10" t="s">
        <v>4006</v>
      </c>
      <c r="B4" t="s">
        <v>1558</v>
      </c>
      <c r="C4" t="s">
        <v>1547</v>
      </c>
      <c r="D4" t="s">
        <v>1563</v>
      </c>
      <c r="E4" t="s">
        <v>1544</v>
      </c>
      <c r="F4" t="s">
        <v>1566</v>
      </c>
      <c r="G4" t="s">
        <v>4007</v>
      </c>
    </row>
    <row r="5" spans="1:7" x14ac:dyDescent="0.25">
      <c r="A5" s="11">
        <v>1</v>
      </c>
      <c r="B5" s="9">
        <v>26851.827999999998</v>
      </c>
      <c r="C5" s="9">
        <v>25534.4542</v>
      </c>
      <c r="D5" s="9">
        <v>50435.405100000025</v>
      </c>
      <c r="E5" s="9">
        <v>35268.707799999996</v>
      </c>
      <c r="F5" s="9">
        <v>36358.744900000005</v>
      </c>
      <c r="G5" s="9">
        <v>174449.14</v>
      </c>
    </row>
    <row r="6" spans="1:7" x14ac:dyDescent="0.25">
      <c r="A6" s="11">
        <v>2</v>
      </c>
      <c r="B6" s="9">
        <v>17124.012699999999</v>
      </c>
      <c r="C6" s="9">
        <v>28470.832300000009</v>
      </c>
      <c r="D6" s="9">
        <v>33942.557800000002</v>
      </c>
      <c r="E6" s="9">
        <v>31103.052999999996</v>
      </c>
      <c r="F6" s="9">
        <v>44433.483299999993</v>
      </c>
      <c r="G6" s="9">
        <v>155073.93910000002</v>
      </c>
    </row>
    <row r="7" spans="1:7" x14ac:dyDescent="0.25">
      <c r="A7" s="11">
        <v>3</v>
      </c>
      <c r="B7" s="9">
        <v>33922.773400000005</v>
      </c>
      <c r="C7" s="9">
        <v>21478.763900000002</v>
      </c>
      <c r="D7" s="9">
        <v>50082.652200000011</v>
      </c>
      <c r="E7" s="9">
        <v>39610.316100000004</v>
      </c>
      <c r="F7" s="9">
        <v>65610.016400000008</v>
      </c>
      <c r="G7" s="9">
        <v>210704.52200000006</v>
      </c>
    </row>
    <row r="8" spans="1:7" x14ac:dyDescent="0.25">
      <c r="A8" s="11">
        <v>4</v>
      </c>
      <c r="B8" s="9">
        <v>35881.993799999997</v>
      </c>
      <c r="C8" s="9">
        <v>50227.894299999985</v>
      </c>
      <c r="D8" s="9">
        <v>38419.546699999999</v>
      </c>
      <c r="E8" s="9">
        <v>34420.382600000004</v>
      </c>
      <c r="F8" s="9">
        <v>33914.217899999996</v>
      </c>
      <c r="G8" s="9">
        <v>192864.03529999999</v>
      </c>
    </row>
    <row r="9" spans="1:7" x14ac:dyDescent="0.25">
      <c r="A9" s="11">
        <v>5</v>
      </c>
      <c r="B9" s="9">
        <v>21286.012699999999</v>
      </c>
      <c r="C9" s="9">
        <v>21449.505499999999</v>
      </c>
      <c r="D9" s="9">
        <v>46608.576400000005</v>
      </c>
      <c r="E9" s="9">
        <v>26056.284199999995</v>
      </c>
      <c r="F9" s="9">
        <v>31111.584099999996</v>
      </c>
      <c r="G9" s="9">
        <v>146511.96290000001</v>
      </c>
    </row>
    <row r="10" spans="1:7" x14ac:dyDescent="0.25">
      <c r="A10" s="11">
        <v>6</v>
      </c>
      <c r="B10" s="9">
        <v>29240.506600000004</v>
      </c>
      <c r="C10" s="9">
        <v>19287.298500000004</v>
      </c>
      <c r="D10" s="9">
        <v>47273.112899999986</v>
      </c>
      <c r="E10" s="9">
        <v>27797.945599999992</v>
      </c>
      <c r="F10" s="9">
        <v>39041.152900000008</v>
      </c>
      <c r="G10" s="9">
        <v>162640.0165</v>
      </c>
    </row>
    <row r="11" spans="1:7" x14ac:dyDescent="0.25">
      <c r="A11" s="11">
        <v>7</v>
      </c>
      <c r="B11" s="9">
        <v>31718.176199999998</v>
      </c>
      <c r="C11" s="9">
        <v>28192.322500000006</v>
      </c>
      <c r="D11" s="9">
        <v>42056.984599999996</v>
      </c>
      <c r="E11" s="9">
        <v>40651.50250000001</v>
      </c>
      <c r="F11" s="9">
        <v>52092.829600000005</v>
      </c>
      <c r="G11" s="9">
        <v>194711.81539999999</v>
      </c>
    </row>
    <row r="12" spans="1:7" x14ac:dyDescent="0.25">
      <c r="A12" s="11">
        <v>8</v>
      </c>
      <c r="B12" s="9">
        <v>26535.308900000004</v>
      </c>
      <c r="C12" s="9">
        <v>41617.724999999999</v>
      </c>
      <c r="D12" s="9">
        <v>37002.054299999996</v>
      </c>
      <c r="E12" s="9">
        <v>35034.6005</v>
      </c>
      <c r="F12" s="9">
        <v>51970.043900000004</v>
      </c>
      <c r="G12" s="9">
        <v>192159.73259999999</v>
      </c>
    </row>
    <row r="13" spans="1:7" x14ac:dyDescent="0.25">
      <c r="A13" s="11">
        <v>9</v>
      </c>
      <c r="B13" s="9">
        <v>9857.9686999999976</v>
      </c>
      <c r="C13" s="9">
        <v>46563.788299999986</v>
      </c>
      <c r="D13" s="9">
        <v>40951.114700000006</v>
      </c>
      <c r="E13" s="9">
        <v>37532.092300000004</v>
      </c>
      <c r="F13" s="9">
        <v>53665.212999999989</v>
      </c>
      <c r="G13" s="9">
        <v>188570.17699999997</v>
      </c>
    </row>
    <row r="14" spans="1:7" x14ac:dyDescent="0.25">
      <c r="A14" s="11">
        <v>10</v>
      </c>
      <c r="B14" s="9">
        <v>25533.559700000002</v>
      </c>
      <c r="C14" s="9">
        <v>25310.8207</v>
      </c>
      <c r="D14" s="9">
        <v>46416.909699999997</v>
      </c>
      <c r="E14" s="9">
        <v>39462.817600000002</v>
      </c>
      <c r="F14" s="9">
        <v>49444.099000000009</v>
      </c>
      <c r="G14" s="9">
        <v>186168.20670000001</v>
      </c>
    </row>
    <row r="15" spans="1:7" x14ac:dyDescent="0.25">
      <c r="A15" s="11">
        <v>11</v>
      </c>
      <c r="B15" s="9">
        <v>33125.7304</v>
      </c>
      <c r="C15" s="9">
        <v>33322.846399999995</v>
      </c>
      <c r="D15" s="9">
        <v>35972.634399999995</v>
      </c>
      <c r="E15" s="9">
        <v>46072.623199999995</v>
      </c>
      <c r="F15" s="9">
        <v>38892.3338</v>
      </c>
      <c r="G15" s="9">
        <v>187386.16819999999</v>
      </c>
    </row>
    <row r="16" spans="1:7" x14ac:dyDescent="0.25">
      <c r="A16" s="11">
        <v>12</v>
      </c>
      <c r="B16" s="9">
        <v>30483.457200000004</v>
      </c>
      <c r="C16" s="9">
        <v>37759.792199999996</v>
      </c>
      <c r="D16" s="9">
        <v>35149.799200000001</v>
      </c>
      <c r="E16" s="9">
        <v>34285.478200000005</v>
      </c>
      <c r="F16" s="9">
        <v>45476.455799999996</v>
      </c>
      <c r="G16" s="9">
        <v>183154.98260000002</v>
      </c>
    </row>
    <row r="17" spans="1:7" x14ac:dyDescent="0.25">
      <c r="A17" s="11" t="s">
        <v>4007</v>
      </c>
      <c r="B17" s="9">
        <v>321561.32829999999</v>
      </c>
      <c r="C17" s="9">
        <v>379216.04379999998</v>
      </c>
      <c r="D17" s="9">
        <v>504311.34800000006</v>
      </c>
      <c r="E17" s="9">
        <v>427295.80359999998</v>
      </c>
      <c r="F17" s="9">
        <v>542010.17460000003</v>
      </c>
      <c r="G17" s="9">
        <v>2174394.6983000003</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B4:F11"/>
  <sheetViews>
    <sheetView workbookViewId="0">
      <selection activeCell="B15" sqref="B15"/>
    </sheetView>
  </sheetViews>
  <sheetFormatPr defaultRowHeight="15" x14ac:dyDescent="0.25"/>
  <cols>
    <col min="2" max="2" width="20.42578125" customWidth="1"/>
    <col min="3" max="3" width="16.28515625" customWidth="1"/>
    <col min="4" max="6" width="12" customWidth="1"/>
    <col min="7" max="8" width="12" bestFit="1" customWidth="1"/>
  </cols>
  <sheetData>
    <row r="4" spans="2:6" x14ac:dyDescent="0.25">
      <c r="B4" s="10" t="s">
        <v>4009</v>
      </c>
      <c r="C4" s="10" t="s">
        <v>4008</v>
      </c>
    </row>
    <row r="5" spans="2:6" x14ac:dyDescent="0.25">
      <c r="B5" s="10" t="s">
        <v>4006</v>
      </c>
      <c r="C5">
        <v>2023</v>
      </c>
      <c r="D5">
        <v>2024</v>
      </c>
      <c r="E5">
        <v>2025</v>
      </c>
      <c r="F5" t="s">
        <v>4007</v>
      </c>
    </row>
    <row r="6" spans="2:6" x14ac:dyDescent="0.25">
      <c r="B6" s="11" t="s">
        <v>1558</v>
      </c>
      <c r="C6" s="9">
        <v>35318.487400000005</v>
      </c>
      <c r="D6" s="9">
        <v>172503.28620000009</v>
      </c>
      <c r="E6" s="9">
        <v>113739.55470000001</v>
      </c>
      <c r="F6" s="9">
        <v>321561.32830000011</v>
      </c>
    </row>
    <row r="7" spans="2:6" x14ac:dyDescent="0.25">
      <c r="B7" s="11" t="s">
        <v>1547</v>
      </c>
      <c r="C7" s="9">
        <v>40461.712800000008</v>
      </c>
      <c r="D7" s="9">
        <v>209838.25529999999</v>
      </c>
      <c r="E7" s="9">
        <v>128916.07570000002</v>
      </c>
      <c r="F7" s="9">
        <v>379216.04379999998</v>
      </c>
    </row>
    <row r="8" spans="2:6" x14ac:dyDescent="0.25">
      <c r="B8" s="11" t="s">
        <v>1563</v>
      </c>
      <c r="C8" s="9">
        <v>44998.956400000003</v>
      </c>
      <c r="D8" s="9">
        <v>212662.0906</v>
      </c>
      <c r="E8" s="9">
        <v>246650.30099999998</v>
      </c>
      <c r="F8" s="9">
        <v>504311.348</v>
      </c>
    </row>
    <row r="9" spans="2:6" x14ac:dyDescent="0.25">
      <c r="B9" s="11" t="s">
        <v>1544</v>
      </c>
      <c r="C9" s="9">
        <v>52848.987799999995</v>
      </c>
      <c r="D9" s="9">
        <v>212250.93590000004</v>
      </c>
      <c r="E9" s="9">
        <v>162195.87989999994</v>
      </c>
      <c r="F9" s="9">
        <v>427295.80359999998</v>
      </c>
    </row>
    <row r="10" spans="2:6" x14ac:dyDescent="0.25">
      <c r="B10" s="11" t="s">
        <v>1566</v>
      </c>
      <c r="C10" s="9">
        <v>50184.580099999985</v>
      </c>
      <c r="D10" s="9">
        <v>286657.22740000021</v>
      </c>
      <c r="E10" s="9">
        <v>205168.36710000009</v>
      </c>
      <c r="F10" s="9">
        <v>542010.17460000026</v>
      </c>
    </row>
    <row r="11" spans="2:6" x14ac:dyDescent="0.25">
      <c r="B11" s="11" t="s">
        <v>4007</v>
      </c>
      <c r="C11" s="9">
        <v>223812.72450000001</v>
      </c>
      <c r="D11" s="9">
        <v>1093911.7954000002</v>
      </c>
      <c r="E11" s="9">
        <v>856670.17840000009</v>
      </c>
      <c r="F11" s="9">
        <v>2174394.6983000003</v>
      </c>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D3:J25"/>
  <sheetViews>
    <sheetView topLeftCell="A13" workbookViewId="0">
      <selection activeCell="E17" sqref="E17"/>
    </sheetView>
  </sheetViews>
  <sheetFormatPr defaultRowHeight="15" x14ac:dyDescent="0.25"/>
  <cols>
    <col min="4" max="4" width="31.85546875" customWidth="1"/>
    <col min="5" max="5" width="16.28515625" customWidth="1"/>
    <col min="6" max="8" width="12" customWidth="1"/>
    <col min="9" max="9" width="11" customWidth="1"/>
    <col min="10" max="11" width="12" customWidth="1"/>
    <col min="12" max="12" width="11" bestFit="1" customWidth="1"/>
    <col min="13" max="13" width="16.7109375" bestFit="1" customWidth="1"/>
    <col min="14" max="14" width="22.7109375" bestFit="1" customWidth="1"/>
    <col min="15" max="15" width="12.42578125" bestFit="1" customWidth="1"/>
    <col min="16" max="16" width="15.28515625" bestFit="1" customWidth="1"/>
    <col min="17" max="17" width="12.5703125" bestFit="1" customWidth="1"/>
    <col min="18" max="18" width="28" bestFit="1" customWidth="1"/>
    <col min="19" max="19" width="16.5703125" bestFit="1" customWidth="1"/>
    <col min="20" max="20" width="12.85546875" bestFit="1" customWidth="1"/>
    <col min="21" max="21" width="24" bestFit="1" customWidth="1"/>
    <col min="22" max="22" width="14.140625" bestFit="1" customWidth="1"/>
    <col min="23" max="23" width="11.42578125" bestFit="1" customWidth="1"/>
    <col min="24" max="24" width="25.140625" bestFit="1" customWidth="1"/>
    <col min="25" max="25" width="5.5703125" customWidth="1"/>
    <col min="26" max="26" width="12" bestFit="1" customWidth="1"/>
  </cols>
  <sheetData>
    <row r="3" spans="4:10" x14ac:dyDescent="0.25">
      <c r="D3" s="10" t="s">
        <v>4009</v>
      </c>
      <c r="E3" s="10" t="s">
        <v>4008</v>
      </c>
    </row>
    <row r="4" spans="4:10" x14ac:dyDescent="0.25">
      <c r="D4" s="10" t="s">
        <v>4006</v>
      </c>
      <c r="E4" t="s">
        <v>26</v>
      </c>
      <c r="F4" t="s">
        <v>13</v>
      </c>
      <c r="G4" t="s">
        <v>19</v>
      </c>
      <c r="H4" t="s">
        <v>31</v>
      </c>
      <c r="I4" t="s">
        <v>3962</v>
      </c>
      <c r="J4" t="s">
        <v>4007</v>
      </c>
    </row>
    <row r="5" spans="4:10" x14ac:dyDescent="0.25">
      <c r="D5" s="11" t="s">
        <v>1793</v>
      </c>
      <c r="E5" s="9">
        <v>30148.150999999998</v>
      </c>
      <c r="F5" s="9">
        <v>22097.883399999999</v>
      </c>
      <c r="G5" s="9">
        <v>23160.364499999996</v>
      </c>
      <c r="H5" s="9">
        <v>14656.0522</v>
      </c>
      <c r="I5" s="9">
        <v>2985.6893999999998</v>
      </c>
      <c r="J5" s="9">
        <v>93048.140500000009</v>
      </c>
    </row>
    <row r="6" spans="4:10" x14ac:dyDescent="0.25">
      <c r="D6" s="11" t="s">
        <v>1770</v>
      </c>
      <c r="E6" s="9">
        <v>13550.2554</v>
      </c>
      <c r="F6" s="9">
        <v>34340.066799999993</v>
      </c>
      <c r="G6" s="9">
        <v>35454.769399999997</v>
      </c>
      <c r="H6" s="9">
        <v>35469.024100000002</v>
      </c>
      <c r="I6" s="9"/>
      <c r="J6" s="9">
        <v>118814.11569999999</v>
      </c>
    </row>
    <row r="7" spans="4:10" x14ac:dyDescent="0.25">
      <c r="D7" s="11" t="s">
        <v>1783</v>
      </c>
      <c r="E7" s="9">
        <v>39625.858200000002</v>
      </c>
      <c r="F7" s="9">
        <v>37166.906900000002</v>
      </c>
      <c r="G7" s="9">
        <v>53024.21</v>
      </c>
      <c r="H7" s="9">
        <v>29154.487300000001</v>
      </c>
      <c r="I7" s="9"/>
      <c r="J7" s="9">
        <v>158971.46240000002</v>
      </c>
    </row>
    <row r="8" spans="4:10" x14ac:dyDescent="0.25">
      <c r="D8" s="11" t="s">
        <v>1777</v>
      </c>
      <c r="E8" s="9">
        <v>27329.406299999999</v>
      </c>
      <c r="F8" s="9">
        <v>15043.8406</v>
      </c>
      <c r="G8" s="9">
        <v>49639.793700000002</v>
      </c>
      <c r="H8" s="9">
        <v>20665.203000000001</v>
      </c>
      <c r="I8" s="9">
        <v>1855.5529999999999</v>
      </c>
      <c r="J8" s="9">
        <v>114533.79660000002</v>
      </c>
    </row>
    <row r="9" spans="4:10" x14ac:dyDescent="0.25">
      <c r="D9" s="11" t="s">
        <v>1762</v>
      </c>
      <c r="E9" s="9">
        <v>20919.1103</v>
      </c>
      <c r="F9" s="9">
        <v>27518.303400000004</v>
      </c>
      <c r="G9" s="9">
        <v>32547.501200000002</v>
      </c>
      <c r="H9" s="9">
        <v>17975.892899999999</v>
      </c>
      <c r="I9" s="9"/>
      <c r="J9" s="9">
        <v>98960.80780000001</v>
      </c>
    </row>
    <row r="10" spans="4:10" x14ac:dyDescent="0.25">
      <c r="D10" s="11" t="s">
        <v>1805</v>
      </c>
      <c r="E10" s="9">
        <v>23634.246599999999</v>
      </c>
      <c r="F10" s="9">
        <v>21446.857300000003</v>
      </c>
      <c r="G10" s="9">
        <v>40656.827099999995</v>
      </c>
      <c r="H10" s="9">
        <v>24047.8076</v>
      </c>
      <c r="I10" s="9">
        <v>1919.2049999999999</v>
      </c>
      <c r="J10" s="9">
        <v>111704.9436</v>
      </c>
    </row>
    <row r="11" spans="4:10" x14ac:dyDescent="0.25">
      <c r="D11" s="11" t="s">
        <v>1798</v>
      </c>
      <c r="E11" s="9">
        <v>19266.2808</v>
      </c>
      <c r="F11" s="9">
        <v>24274.651900000001</v>
      </c>
      <c r="G11" s="9">
        <v>47507.613899999982</v>
      </c>
      <c r="H11" s="9">
        <v>22428.662900000003</v>
      </c>
      <c r="I11" s="9">
        <v>924.26199999999994</v>
      </c>
      <c r="J11" s="9">
        <v>114401.4715</v>
      </c>
    </row>
    <row r="12" spans="4:10" x14ac:dyDescent="0.25">
      <c r="D12" s="11" t="s">
        <v>1774</v>
      </c>
      <c r="E12" s="9">
        <v>19161.159599999995</v>
      </c>
      <c r="F12" s="9">
        <v>16665.0193</v>
      </c>
      <c r="G12" s="9">
        <v>23917.380800000003</v>
      </c>
      <c r="H12" s="9">
        <v>21600.029200000001</v>
      </c>
      <c r="I12" s="9"/>
      <c r="J12" s="9">
        <v>81343.588900000002</v>
      </c>
    </row>
    <row r="13" spans="4:10" x14ac:dyDescent="0.25">
      <c r="D13" s="11" t="s">
        <v>1811</v>
      </c>
      <c r="E13" s="9">
        <v>26792.679700000001</v>
      </c>
      <c r="F13" s="9">
        <v>30919.646300000004</v>
      </c>
      <c r="G13" s="9">
        <v>28418.4313</v>
      </c>
      <c r="H13" s="9">
        <v>17958.781200000001</v>
      </c>
      <c r="I13" s="9">
        <v>223.51599999999999</v>
      </c>
      <c r="J13" s="9">
        <v>104313.0545</v>
      </c>
    </row>
    <row r="14" spans="4:10" x14ac:dyDescent="0.25">
      <c r="D14" s="11" t="s">
        <v>1790</v>
      </c>
      <c r="E14" s="9">
        <v>38894.412599999996</v>
      </c>
      <c r="F14" s="9">
        <v>17603.477199999998</v>
      </c>
      <c r="G14" s="9">
        <v>26566.832699999999</v>
      </c>
      <c r="H14" s="9">
        <v>26726.992699999999</v>
      </c>
      <c r="I14" s="9"/>
      <c r="J14" s="9">
        <v>109791.71519999999</v>
      </c>
    </row>
    <row r="15" spans="4:10" x14ac:dyDescent="0.25">
      <c r="D15" s="11" t="s">
        <v>1808</v>
      </c>
      <c r="E15" s="9">
        <v>27013.505599999993</v>
      </c>
      <c r="F15" s="9">
        <v>29090.974700000002</v>
      </c>
      <c r="G15" s="9">
        <v>40242.701599999993</v>
      </c>
      <c r="H15" s="9">
        <v>25829.365200000004</v>
      </c>
      <c r="I15" s="9"/>
      <c r="J15" s="9">
        <v>122176.5471</v>
      </c>
    </row>
    <row r="16" spans="4:10" x14ac:dyDescent="0.25">
      <c r="D16" s="11" t="s">
        <v>1767</v>
      </c>
      <c r="E16" s="9">
        <v>38505.257900000011</v>
      </c>
      <c r="F16" s="9">
        <v>31704.010699999999</v>
      </c>
      <c r="G16" s="9">
        <v>29173.487099999995</v>
      </c>
      <c r="H16" s="9">
        <v>25629.072800000002</v>
      </c>
      <c r="I16" s="9"/>
      <c r="J16" s="9">
        <v>125011.8285</v>
      </c>
    </row>
    <row r="17" spans="4:10" x14ac:dyDescent="0.25">
      <c r="D17" s="11" t="s">
        <v>1814</v>
      </c>
      <c r="E17" s="9">
        <v>17412.623800000001</v>
      </c>
      <c r="F17" s="9">
        <v>22617.261100000003</v>
      </c>
      <c r="G17" s="9">
        <v>25550.988500000003</v>
      </c>
      <c r="H17" s="9">
        <v>25363.743599999998</v>
      </c>
      <c r="I17" s="9">
        <v>3281.1062999999999</v>
      </c>
      <c r="J17" s="9">
        <v>94225.723300000012</v>
      </c>
    </row>
    <row r="18" spans="4:10" x14ac:dyDescent="0.25">
      <c r="D18" s="11" t="s">
        <v>1758</v>
      </c>
      <c r="E18" s="9">
        <v>27455.800499999998</v>
      </c>
      <c r="F18" s="9">
        <v>24222.040199999999</v>
      </c>
      <c r="G18" s="9">
        <v>30295.284300000007</v>
      </c>
      <c r="H18" s="9">
        <v>19087.484199999999</v>
      </c>
      <c r="I18" s="9"/>
      <c r="J18" s="9">
        <v>101060.60920000001</v>
      </c>
    </row>
    <row r="19" spans="4:10" x14ac:dyDescent="0.25">
      <c r="D19" s="11" t="s">
        <v>1780</v>
      </c>
      <c r="E19" s="9">
        <v>21207.123999999996</v>
      </c>
      <c r="F19" s="9">
        <v>25179.262599999998</v>
      </c>
      <c r="G19" s="9">
        <v>34572.865399999995</v>
      </c>
      <c r="H19" s="9">
        <v>25992.253000000001</v>
      </c>
      <c r="I19" s="9">
        <v>1087.8444</v>
      </c>
      <c r="J19" s="9">
        <v>108039.34939999999</v>
      </c>
    </row>
    <row r="20" spans="4:10" x14ac:dyDescent="0.25">
      <c r="D20" s="11" t="s">
        <v>1800</v>
      </c>
      <c r="E20" s="9">
        <v>32248.511900000005</v>
      </c>
      <c r="F20" s="9">
        <v>27681.833100000003</v>
      </c>
      <c r="G20" s="9">
        <v>27795.271400000009</v>
      </c>
      <c r="H20" s="9">
        <v>18522.6669</v>
      </c>
      <c r="I20" s="9"/>
      <c r="J20" s="9">
        <v>106248.28330000001</v>
      </c>
    </row>
    <row r="21" spans="4:10" x14ac:dyDescent="0.25">
      <c r="D21" s="11" t="s">
        <v>1787</v>
      </c>
      <c r="E21" s="9">
        <v>27549.577600000001</v>
      </c>
      <c r="F21" s="9">
        <v>33325.7788</v>
      </c>
      <c r="G21" s="9">
        <v>23466.785299999996</v>
      </c>
      <c r="H21" s="9">
        <v>23519.265300000006</v>
      </c>
      <c r="I21" s="9">
        <v>2240.9920000000002</v>
      </c>
      <c r="J21" s="9">
        <v>110102.399</v>
      </c>
    </row>
    <row r="22" spans="4:10" x14ac:dyDescent="0.25">
      <c r="D22" s="11" t="s">
        <v>1753</v>
      </c>
      <c r="E22" s="9">
        <v>16428.6531</v>
      </c>
      <c r="F22" s="9">
        <v>24973.934000000005</v>
      </c>
      <c r="G22" s="9">
        <v>27919.098799999996</v>
      </c>
      <c r="H22" s="9">
        <v>15816.8693</v>
      </c>
      <c r="I22" s="9"/>
      <c r="J22" s="9">
        <v>85138.555200000003</v>
      </c>
    </row>
    <row r="23" spans="4:10" x14ac:dyDescent="0.25">
      <c r="D23" s="11" t="s">
        <v>1802</v>
      </c>
      <c r="E23" s="9">
        <v>21335.449599999996</v>
      </c>
      <c r="F23" s="9">
        <v>17225.532999999999</v>
      </c>
      <c r="G23" s="9">
        <v>30718.706600000005</v>
      </c>
      <c r="H23" s="9">
        <v>27405.229600000006</v>
      </c>
      <c r="I23" s="9">
        <v>2994.1671999999999</v>
      </c>
      <c r="J23" s="9">
        <v>99679.085999999996</v>
      </c>
    </row>
    <row r="24" spans="4:10" x14ac:dyDescent="0.25">
      <c r="D24" s="11" t="s">
        <v>1795</v>
      </c>
      <c r="E24" s="9">
        <v>34145.317399999993</v>
      </c>
      <c r="F24" s="9">
        <v>34524.776099999995</v>
      </c>
      <c r="G24" s="9">
        <v>25475.252199999999</v>
      </c>
      <c r="H24" s="9">
        <v>22683.874900000003</v>
      </c>
      <c r="I24" s="9"/>
      <c r="J24" s="9">
        <v>116829.2206</v>
      </c>
    </row>
    <row r="25" spans="4:10" x14ac:dyDescent="0.25">
      <c r="D25" s="11" t="s">
        <v>4007</v>
      </c>
      <c r="E25" s="9">
        <v>522623.38189999998</v>
      </c>
      <c r="F25" s="9">
        <v>517622.05739999999</v>
      </c>
      <c r="G25" s="9">
        <v>656104.16579999996</v>
      </c>
      <c r="H25" s="9">
        <v>460532.75790000008</v>
      </c>
      <c r="I25" s="9">
        <v>17512.335299999999</v>
      </c>
      <c r="J25" s="9">
        <v>2174394.6983000003</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
  <sheetViews>
    <sheetView workbookViewId="0">
      <selection activeCell="F14" sqref="F14"/>
    </sheetView>
  </sheetViews>
  <sheetFormatPr defaultRowHeight="15" x14ac:dyDescent="0.25"/>
  <sheetData/>
  <pageMargins left="0.7" right="0.7" top="0.75" bottom="0.75" header="0.3" footer="0.3"/>
  <drawing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
  <sheetViews>
    <sheetView workbookViewId="0"/>
  </sheetViews>
  <sheetFormatPr defaultRowHeight="15" x14ac:dyDescent="0.25"/>
  <sheetData/>
  <pageMargins left="0.7" right="0.7" top="0.75" bottom="0.75" header="0.3" footer="0.3"/>
  <drawing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
  <sheetViews>
    <sheetView workbookViewId="0"/>
  </sheetViews>
  <sheetFormatPr defaultRowHeight="15" x14ac:dyDescent="0.25"/>
  <sheetData/>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
  <sheetViews>
    <sheetView workbookViewId="0"/>
  </sheetViews>
  <sheetFormatPr defaultRowHeight="15" x14ac:dyDescent="0.25"/>
  <sheetData/>
  <pageMargins left="0.7" right="0.7" top="0.75" bottom="0.75" header="0.3" footer="0.3"/>
  <drawing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923D33CF-9DD6-4C9B-9083-B47CA7E111A5}">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17</vt:i4>
      </vt:variant>
    </vt:vector>
  </HeadingPairs>
  <TitlesOfParts>
    <vt:vector size="17" baseType="lpstr">
      <vt:lpstr>Customer-Dim</vt:lpstr>
      <vt:lpstr>Customer_Dim</vt:lpstr>
      <vt:lpstr>Product_Dim</vt:lpstr>
      <vt:lpstr>product -dim</vt:lpstr>
      <vt:lpstr>Sheet1</vt:lpstr>
      <vt:lpstr>Sheet5</vt:lpstr>
      <vt:lpstr>Store_Dim</vt:lpstr>
      <vt:lpstr>storedim</vt:lpstr>
      <vt:lpstr>Sales_Fact</vt:lpstr>
      <vt:lpstr>Sheet11</vt:lpstr>
      <vt:lpstr>Sheet6</vt:lpstr>
      <vt:lpstr>Sheet7</vt:lpstr>
      <vt:lpstr>Sheet8</vt:lpstr>
      <vt:lpstr>Sheet10</vt:lpstr>
      <vt:lpstr>Sheet9</vt:lpstr>
      <vt:lpstr>Sheet2</vt:lpstr>
      <vt:lpstr>Sheet3</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PC1</cp:lastModifiedBy>
  <cp:lastPrinted>2026-10-04T15:56:28Z</cp:lastPrinted>
  <dcterms:created xsi:type="dcterms:W3CDTF">2025-10-14T06:00:18Z</dcterms:created>
  <dcterms:modified xsi:type="dcterms:W3CDTF">2026-10-07T00:17:33Z</dcterms:modified>
</cp:coreProperties>
</file>